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5" yWindow="105" windowWidth="19440" windowHeight="11865" tabRatio="678"/>
  </bookViews>
  <sheets>
    <sheet name="General Settings" sheetId="22" r:id="rId1"/>
    <sheet name="ON Monitor" sheetId="29" r:id="rId2"/>
    <sheet name="3M Monitor" sheetId="13" r:id="rId3"/>
    <sheet name="6M Monitor" sheetId="26" r:id="rId4"/>
    <sheet name="Data" sheetId="21" r:id="rId5"/>
  </sheets>
  <externalReferences>
    <externalReference r:id="rId6"/>
  </externalReferences>
  <definedNames>
    <definedName name="_xlnm._FilterDatabase" localSheetId="2" hidden="1">'3M Monitor'!$B$17:$F$3560</definedName>
    <definedName name="_xlnm._FilterDatabase" localSheetId="3" hidden="1">'6M Monitor'!$B$17:$F$3560</definedName>
    <definedName name="_xlnm._FilterDatabase" localSheetId="4" hidden="1">Data!$H$1:$M$3537</definedName>
    <definedName name="_xlnm._FilterDatabase" localSheetId="1" hidden="1">'ON Monitor'!$B$17:$F$3560</definedName>
    <definedName name="Calendar">'General Settings'!$D$19</definedName>
    <definedName name="Check3M">'3M Monitor'!$Y$23:$Y$33</definedName>
    <definedName name="Check6M">'6M Monitor'!$Y$23:$Y$68</definedName>
    <definedName name="CheckON">'ON Monitor'!$Y$23:$Y$76</definedName>
    <definedName name="Currency">'General Settings'!$D$12</definedName>
    <definedName name="DataTable" localSheetId="2">'3M Monitor'!$C$3:$K$16</definedName>
    <definedName name="DataTable" localSheetId="3">'6M Monitor'!$C$3:$K$16</definedName>
    <definedName name="DataTable" localSheetId="1">'ON Monitor'!$C$3:$K$16</definedName>
    <definedName name="DayCountConv" localSheetId="1">'ON Monitor'!$AD$23</definedName>
    <definedName name="DiscountingCurve">'General Settings'!$I$4</definedName>
    <definedName name="DiscountingEngine" localSheetId="2">'3M Monitor'!$AC$110</definedName>
    <definedName name="EvaluationDate">'General Settings'!$D$6</definedName>
    <definedName name="FixedLegBDC" localSheetId="2">'3M Monitor'!$AD$72</definedName>
    <definedName name="FixedLegBDC" localSheetId="3">'6M Monitor'!$AD$32</definedName>
    <definedName name="FixedLegDayCounter" localSheetId="2">'3M Monitor'!$AE$72</definedName>
    <definedName name="FixedLegDayCounter" localSheetId="3">'6M Monitor'!$AE$32</definedName>
    <definedName name="FixedLegTenor" localSheetId="2">'3M Monitor'!$AC$72</definedName>
    <definedName name="FixedLegTenor" localSheetId="3">'6M Monitor'!$AC$32</definedName>
    <definedName name="Flag3M">'3M Monitor'!$W$23:$W$33</definedName>
    <definedName name="Flag6M">'6M Monitor'!$W$23:$W$68</definedName>
    <definedName name="FlagON">'ON Monitor'!$W$23:$W$76</definedName>
    <definedName name="FRA3MCheck">'3M Monitor'!$K$22</definedName>
    <definedName name="FRA3MDates">'3M Monitor'!$S$23:$S$33</definedName>
    <definedName name="FRA3MNull">'3M Monitor'!$AA$23:$AA$33</definedName>
    <definedName name="FRA3MQuotes">'3M Monitor'!$V$23:$V$33</definedName>
    <definedName name="FRA3MSeries">IF(FRA3MCheck,FRA3MQuotes,FRA3MNull)</definedName>
    <definedName name="FRA6MCheck">'6M Monitor'!$K$22</definedName>
    <definedName name="FRA6MDates">'6M Monitor'!$S$23:$S$31</definedName>
    <definedName name="FRA6MNull">'6M Monitor'!$AG$23:$AG$31</definedName>
    <definedName name="FRA6MQuotes">'6M Monitor'!$V$23:$V$31</definedName>
    <definedName name="FRA6MSeries">IF(FRA6MCheck,FRA6MQuotes,FRA6MNull)</definedName>
    <definedName name="Fwd3M">Data!$J$4:$J$3537</definedName>
    <definedName name="Fwd6M">Data!$L$4:$L$3537</definedName>
    <definedName name="FwdON">Data!$F$4:$F$3537</definedName>
    <definedName name="FwdStart" localSheetId="1">'ON Monitor'!$AC$23</definedName>
    <definedName name="HolidayCheck">'General Settings'!$D$18</definedName>
    <definedName name="IborCalendar">'General Settings'!$D$15</definedName>
    <definedName name="Index3M">'General Settings'!$J$15</definedName>
    <definedName name="Index6M">'General Settings'!$K$15</definedName>
    <definedName name="IndexON">'General Settings'!$I$15</definedName>
    <definedName name="InterestRatesTrigger">'General Settings'!$D$7:$D$7</definedName>
    <definedName name="JointCalendar">'General Settings'!$D$17</definedName>
    <definedName name="LocalCalendar">'General Settings'!$D$14</definedName>
    <definedName name="ObjectOverwrite">'General Settings'!$D$22</definedName>
    <definedName name="ONFwd3M">Data!$K$4:$K$3537</definedName>
    <definedName name="ONFwd6M">Data!$M$4:$M$3537</definedName>
    <definedName name="ONIndex3M">'General Settings'!$J$21</definedName>
    <definedName name="ONIndex6M">'General Settings'!$K$21</definedName>
    <definedName name="OvernightIndex" localSheetId="1">'ON Monitor'!$D$3</definedName>
    <definedName name="Permanent">'General Settings'!$D$21</definedName>
    <definedName name="QuoteSuffix">'General Settings'!$D$20</definedName>
    <definedName name="RecalcTrigger">Data!$C$1</definedName>
    <definedName name="SettlementDate">Data!$I$4</definedName>
    <definedName name="SettlementDateON">Data!$E$4</definedName>
    <definedName name="SettlementDates">Data!$I$4:$I$3537</definedName>
    <definedName name="SettlementDatesON">Data!$E$4:$E$3537</definedName>
    <definedName name="SettlementDays">'General Settings'!$D$13</definedName>
    <definedName name="Trigger">'General Settings'!$D$4</definedName>
    <definedName name="Trigger3M">'3M Monitor'!$M$19</definedName>
    <definedName name="Trigger6M">'6M Monitor'!$M$19</definedName>
    <definedName name="TriggerON">'ON Monitor'!$M$19</definedName>
  </definedNames>
  <calcPr calcId="145621"/>
</workbook>
</file>

<file path=xl/calcChain.xml><?xml version="1.0" encoding="utf-8"?>
<calcChain xmlns="http://schemas.openxmlformats.org/spreadsheetml/2006/main">
  <c r="AA23" i="13" l="1"/>
  <c r="AA24" i="13"/>
  <c r="AA25" i="13"/>
  <c r="AA26" i="13"/>
  <c r="AA27" i="13"/>
  <c r="AA28" i="13"/>
  <c r="AA29" i="13"/>
  <c r="AA30" i="13"/>
  <c r="AA31" i="13"/>
  <c r="AA32" i="13"/>
  <c r="AA33" i="13"/>
  <c r="D28" i="22"/>
  <c r="P33" i="26"/>
  <c r="P34" i="26"/>
  <c r="P35" i="26"/>
  <c r="P36" i="26"/>
  <c r="P37" i="26"/>
  <c r="P38" i="26"/>
  <c r="P39" i="26"/>
  <c r="P40" i="26"/>
  <c r="P41" i="26"/>
  <c r="P42" i="26"/>
  <c r="P43" i="26"/>
  <c r="P44" i="26"/>
  <c r="P45" i="26"/>
  <c r="P46" i="26"/>
  <c r="P47" i="26"/>
  <c r="P48" i="26"/>
  <c r="P49" i="26"/>
  <c r="P50" i="26"/>
  <c r="P51" i="26"/>
  <c r="P52" i="26"/>
  <c r="P53" i="26"/>
  <c r="P54" i="26"/>
  <c r="P55" i="26"/>
  <c r="P56" i="26"/>
  <c r="P57" i="26"/>
  <c r="P58" i="26"/>
  <c r="P59" i="26"/>
  <c r="P60" i="26"/>
  <c r="P61" i="26"/>
  <c r="P62" i="26"/>
  <c r="P63" i="26"/>
  <c r="P64" i="26"/>
  <c r="P65" i="26"/>
  <c r="P66" i="26"/>
  <c r="P67" i="26"/>
  <c r="P68" i="26"/>
  <c r="P32" i="26"/>
  <c r="AG23" i="26"/>
  <c r="AG24" i="26"/>
  <c r="AG25" i="26"/>
  <c r="AG26" i="26"/>
  <c r="AG27" i="26"/>
  <c r="AG28" i="26"/>
  <c r="AG29" i="26"/>
  <c r="AG30" i="26"/>
  <c r="AG31" i="26"/>
  <c r="O31" i="26"/>
  <c r="P31" i="26" s="1"/>
  <c r="O30" i="26"/>
  <c r="P30" i="26" s="1"/>
  <c r="V30" i="26"/>
  <c r="V31" i="26"/>
  <c r="W31" i="26" l="1"/>
  <c r="W30" i="26"/>
  <c r="D7" i="22" l="1"/>
  <c r="V55" i="26"/>
  <c r="V39" i="26"/>
  <c r="V58" i="26"/>
  <c r="V42" i="26"/>
  <c r="V32" i="26"/>
  <c r="V53" i="26"/>
  <c r="V36" i="26"/>
  <c r="V56" i="26"/>
  <c r="V40" i="26"/>
  <c r="V67" i="26"/>
  <c r="V51" i="26"/>
  <c r="V34" i="26"/>
  <c r="V54" i="26"/>
  <c r="V38" i="26"/>
  <c r="V65" i="26"/>
  <c r="V49" i="26"/>
  <c r="V68" i="26"/>
  <c r="V52" i="26"/>
  <c r="V37" i="26"/>
  <c r="V63" i="26"/>
  <c r="V47" i="26"/>
  <c r="V66" i="26"/>
  <c r="V50" i="26"/>
  <c r="V35" i="26"/>
  <c r="V61" i="26"/>
  <c r="V45" i="26"/>
  <c r="V64" i="26"/>
  <c r="V48" i="26"/>
  <c r="V33" i="26"/>
  <c r="V59" i="26"/>
  <c r="V43" i="26"/>
  <c r="V62" i="26"/>
  <c r="V46" i="26"/>
  <c r="V57" i="26"/>
  <c r="V41" i="26"/>
  <c r="V44" i="26"/>
  <c r="V60" i="26"/>
  <c r="W33" i="26" l="1"/>
  <c r="W35" i="26"/>
  <c r="W37" i="26"/>
  <c r="W38" i="26"/>
  <c r="W40" i="26"/>
  <c r="W42" i="26"/>
  <c r="W44" i="26"/>
  <c r="W46" i="26"/>
  <c r="W48" i="26"/>
  <c r="W50" i="26"/>
  <c r="W52" i="26"/>
  <c r="W54" i="26"/>
  <c r="W56" i="26"/>
  <c r="W58" i="26"/>
  <c r="W60" i="26"/>
  <c r="W62" i="26"/>
  <c r="W64" i="26"/>
  <c r="W66" i="26"/>
  <c r="W68" i="26"/>
  <c r="W34" i="26"/>
  <c r="W36" i="26"/>
  <c r="W39" i="26"/>
  <c r="W41" i="26"/>
  <c r="W43" i="26"/>
  <c r="W45" i="26"/>
  <c r="W47" i="26"/>
  <c r="W49" i="26"/>
  <c r="W51" i="26"/>
  <c r="W53" i="26"/>
  <c r="W55" i="26"/>
  <c r="W57" i="26"/>
  <c r="W59" i="26"/>
  <c r="W61" i="26"/>
  <c r="W63" i="26"/>
  <c r="W65" i="26"/>
  <c r="W67" i="26"/>
  <c r="W32" i="26"/>
  <c r="O33" i="13" l="1"/>
  <c r="P33" i="13" s="1"/>
  <c r="O32" i="13"/>
  <c r="P32" i="13" s="1"/>
  <c r="O31" i="13"/>
  <c r="P31" i="13" s="1"/>
  <c r="O30" i="13"/>
  <c r="P30" i="13" s="1"/>
  <c r="O29" i="13"/>
  <c r="P29" i="13" s="1"/>
  <c r="O28" i="13"/>
  <c r="P28" i="13" s="1"/>
  <c r="O27" i="13"/>
  <c r="P27" i="13" s="1"/>
  <c r="O26" i="13"/>
  <c r="P26" i="13" s="1"/>
  <c r="O25" i="13"/>
  <c r="P25" i="13" s="1"/>
  <c r="O24" i="13"/>
  <c r="P24" i="13" s="1"/>
  <c r="O23" i="13"/>
  <c r="P23" i="13" s="1"/>
  <c r="V25" i="13"/>
  <c r="V24" i="13"/>
  <c r="V26" i="13"/>
  <c r="V28" i="13"/>
  <c r="V33" i="13"/>
  <c r="V23" i="13"/>
  <c r="V29" i="13"/>
  <c r="V31" i="13"/>
  <c r="V27" i="13"/>
  <c r="V30" i="13"/>
  <c r="V32" i="13"/>
  <c r="W23" i="13" l="1"/>
  <c r="W25" i="13"/>
  <c r="W27" i="13"/>
  <c r="W29" i="13"/>
  <c r="W31" i="13"/>
  <c r="W24" i="13"/>
  <c r="W26" i="13"/>
  <c r="W28" i="13"/>
  <c r="W30" i="13"/>
  <c r="W32" i="13"/>
  <c r="W33" i="13"/>
  <c r="O29" i="26" l="1"/>
  <c r="P29" i="26" s="1"/>
  <c r="O28" i="26"/>
  <c r="P28" i="26" s="1"/>
  <c r="O27" i="26"/>
  <c r="P27" i="26" s="1"/>
  <c r="O26" i="26"/>
  <c r="P26" i="26" s="1"/>
  <c r="O25" i="26"/>
  <c r="P25" i="26" s="1"/>
  <c r="O23" i="26"/>
  <c r="P23" i="26" s="1"/>
  <c r="O24" i="26"/>
  <c r="P24" i="26" s="1"/>
  <c r="V25" i="26"/>
  <c r="V24" i="26"/>
  <c r="V27" i="26"/>
  <c r="V26" i="26"/>
  <c r="V23" i="26"/>
  <c r="V28" i="26"/>
  <c r="V29" i="26"/>
  <c r="P76" i="29" l="1"/>
  <c r="P75" i="29"/>
  <c r="P74" i="29"/>
  <c r="P73" i="29"/>
  <c r="P72" i="29"/>
  <c r="P71" i="29"/>
  <c r="P70" i="29"/>
  <c r="P69" i="29"/>
  <c r="P68" i="29"/>
  <c r="P67" i="29"/>
  <c r="P66" i="29"/>
  <c r="P65" i="29"/>
  <c r="P64" i="29"/>
  <c r="P63" i="29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P41" i="29"/>
  <c r="P40" i="29"/>
  <c r="P39" i="29"/>
  <c r="P38" i="29"/>
  <c r="P37" i="29"/>
  <c r="P36" i="29"/>
  <c r="P35" i="29"/>
  <c r="P34" i="29"/>
  <c r="P33" i="29"/>
  <c r="P32" i="29"/>
  <c r="P31" i="29"/>
  <c r="P30" i="29"/>
  <c r="P29" i="29"/>
  <c r="P28" i="29"/>
  <c r="P27" i="29"/>
  <c r="P26" i="29"/>
  <c r="P25" i="29"/>
  <c r="P24" i="29"/>
  <c r="P23" i="29"/>
  <c r="V27" i="29"/>
  <c r="V62" i="29"/>
  <c r="V63" i="29"/>
  <c r="V31" i="29"/>
  <c r="V48" i="29"/>
  <c r="V47" i="29"/>
  <c r="V33" i="29"/>
  <c r="V76" i="29"/>
  <c r="V34" i="29"/>
  <c r="V65" i="29"/>
  <c r="V54" i="29"/>
  <c r="V55" i="29"/>
  <c r="V43" i="29"/>
  <c r="V50" i="29"/>
  <c r="V70" i="29"/>
  <c r="V60" i="29"/>
  <c r="V44" i="29"/>
  <c r="V32" i="29"/>
  <c r="V71" i="29"/>
  <c r="V40" i="29"/>
  <c r="V66" i="29"/>
  <c r="V30" i="29"/>
  <c r="V41" i="29"/>
  <c r="V51" i="29"/>
  <c r="V59" i="29"/>
  <c r="V35" i="29"/>
  <c r="V61" i="29"/>
  <c r="V26" i="29"/>
  <c r="V58" i="29"/>
  <c r="V42" i="29"/>
  <c r="V45" i="29"/>
  <c r="V73" i="29"/>
  <c r="V67" i="29"/>
  <c r="V38" i="29"/>
  <c r="V74" i="29"/>
  <c r="V68" i="29"/>
  <c r="V56" i="29"/>
  <c r="V29" i="29"/>
  <c r="V57" i="29"/>
  <c r="V75" i="29"/>
  <c r="V25" i="29"/>
  <c r="V36" i="29"/>
  <c r="V39" i="29"/>
  <c r="V24" i="29"/>
  <c r="V72" i="29"/>
  <c r="V53" i="29"/>
  <c r="V46" i="29"/>
  <c r="V64" i="29"/>
  <c r="V23" i="29"/>
  <c r="V69" i="29"/>
  <c r="V28" i="29"/>
  <c r="V52" i="29"/>
  <c r="V49" i="29"/>
  <c r="V37" i="29"/>
  <c r="B9" i="29" l="1"/>
  <c r="F8" i="29"/>
  <c r="F7" i="29"/>
  <c r="F6" i="29"/>
  <c r="F5" i="29"/>
  <c r="F4" i="29"/>
  <c r="F3" i="29"/>
  <c r="C5" i="29"/>
  <c r="C6" i="29"/>
  <c r="C7" i="29"/>
  <c r="C4" i="29"/>
  <c r="C3" i="29"/>
  <c r="C8" i="29"/>
  <c r="C9" i="29"/>
  <c r="D3" i="29"/>
  <c r="D4" i="29"/>
  <c r="D5" i="29"/>
  <c r="D6" i="29" l="1"/>
  <c r="F9" i="29"/>
  <c r="F16" i="26"/>
  <c r="F15" i="26"/>
  <c r="F14" i="26"/>
  <c r="F13" i="26"/>
  <c r="F12" i="26"/>
  <c r="F11" i="26"/>
  <c r="F10" i="26"/>
  <c r="B9" i="26"/>
  <c r="F9" i="26" s="1"/>
  <c r="F8" i="26"/>
  <c r="F7" i="26"/>
  <c r="F6" i="26"/>
  <c r="F5" i="26"/>
  <c r="F4" i="26"/>
  <c r="F3" i="26"/>
  <c r="C11" i="26"/>
  <c r="C15" i="26"/>
  <c r="C14" i="26"/>
  <c r="C8" i="26"/>
  <c r="C6" i="26"/>
  <c r="C5" i="26"/>
  <c r="C4" i="26"/>
  <c r="C7" i="26"/>
  <c r="C12" i="26"/>
  <c r="C16" i="26"/>
  <c r="C13" i="26"/>
  <c r="C10" i="26"/>
  <c r="C3" i="26"/>
  <c r="D5" i="26"/>
  <c r="D4" i="26"/>
  <c r="D3" i="26"/>
  <c r="D11" i="26" l="1"/>
  <c r="D12" i="26"/>
  <c r="D6" i="26"/>
  <c r="D10" i="26"/>
  <c r="L2" i="21"/>
  <c r="J2" i="21"/>
  <c r="F2" i="21"/>
  <c r="C9" i="26"/>
  <c r="D7" i="29"/>
  <c r="D8" i="29" l="1"/>
  <c r="D13" i="26"/>
  <c r="D7" i="26"/>
  <c r="D9" i="29" l="1"/>
  <c r="D14" i="26"/>
  <c r="D8" i="26"/>
  <c r="D9" i="26" l="1"/>
  <c r="D16" i="26" s="1"/>
  <c r="D15" i="26"/>
  <c r="K4" i="22" l="1"/>
  <c r="J4" i="22"/>
  <c r="I4" i="22"/>
  <c r="AC110" i="13"/>
  <c r="J21" i="22"/>
  <c r="J25" i="22"/>
  <c r="K21" i="22"/>
  <c r="J22" i="22"/>
  <c r="J24" i="22"/>
  <c r="J23" i="22"/>
  <c r="K23" i="22"/>
  <c r="K25" i="22"/>
  <c r="K15" i="22" l="1"/>
  <c r="J15" i="22"/>
  <c r="I15" i="22"/>
  <c r="D17" i="22"/>
  <c r="B1" i="22"/>
  <c r="AA105" i="13"/>
  <c r="AA69" i="29"/>
  <c r="AA32" i="29"/>
  <c r="AA58" i="29"/>
  <c r="AA67" i="29"/>
  <c r="AA100" i="13"/>
  <c r="AA82" i="13"/>
  <c r="AA26" i="29"/>
  <c r="AA28" i="29"/>
  <c r="AA40" i="29"/>
  <c r="S67" i="29"/>
  <c r="U40" i="29"/>
  <c r="AA86" i="13"/>
  <c r="AA47" i="29"/>
  <c r="AA29" i="29"/>
  <c r="AA73" i="13"/>
  <c r="K24" i="22"/>
  <c r="AA25" i="29"/>
  <c r="S25" i="29" s="1"/>
  <c r="I16" i="22"/>
  <c r="AA45" i="29"/>
  <c r="T25" i="29"/>
  <c r="AA66" i="29"/>
  <c r="AA77" i="13"/>
  <c r="AA61" i="29"/>
  <c r="S61" i="29" s="1"/>
  <c r="AA23" i="29"/>
  <c r="J17" i="22"/>
  <c r="AA104" i="13"/>
  <c r="AA76" i="29"/>
  <c r="K18" i="22"/>
  <c r="AA59" i="29"/>
  <c r="AA63" i="29"/>
  <c r="AA62" i="29"/>
  <c r="T62" i="29" s="1"/>
  <c r="AA46" i="29"/>
  <c r="S32" i="29"/>
  <c r="AA101" i="13"/>
  <c r="AA37" i="29"/>
  <c r="AA65" i="29"/>
  <c r="S65" i="29" s="1"/>
  <c r="AA98" i="13"/>
  <c r="T66" i="29"/>
  <c r="T26" i="29"/>
  <c r="AA74" i="13"/>
  <c r="AA99" i="13"/>
  <c r="AA74" i="29"/>
  <c r="AA84" i="13"/>
  <c r="I18" i="22"/>
  <c r="T69" i="29"/>
  <c r="AA39" i="29"/>
  <c r="S39" i="29" s="1"/>
  <c r="AA91" i="13"/>
  <c r="AA109" i="13"/>
  <c r="U47" i="29"/>
  <c r="AA49" i="29"/>
  <c r="U49" i="29" s="1"/>
  <c r="AA24" i="29"/>
  <c r="T24" i="29" s="1"/>
  <c r="AA96" i="13"/>
  <c r="J19" i="22"/>
  <c r="AA73" i="29"/>
  <c r="T73" i="29" s="1"/>
  <c r="S62" i="29"/>
  <c r="AA43" i="29"/>
  <c r="AA103" i="13"/>
  <c r="T49" i="29"/>
  <c r="AA94" i="13"/>
  <c r="AA52" i="29"/>
  <c r="T52" i="29" s="1"/>
  <c r="I19" i="22"/>
  <c r="K16" i="22"/>
  <c r="AA76" i="13"/>
  <c r="AA41" i="29"/>
  <c r="T58" i="29"/>
  <c r="AA87" i="13"/>
  <c r="AA95" i="13"/>
  <c r="K19" i="22"/>
  <c r="AA71" i="29"/>
  <c r="U71" i="29" s="1"/>
  <c r="AA85" i="13"/>
  <c r="S37" i="29"/>
  <c r="U59" i="29"/>
  <c r="AA44" i="29"/>
  <c r="AA88" i="13"/>
  <c r="T32" i="29"/>
  <c r="AA33" i="29"/>
  <c r="AA80" i="13"/>
  <c r="T45" i="29"/>
  <c r="AA83" i="13"/>
  <c r="T43" i="29"/>
  <c r="U73" i="29"/>
  <c r="AA51" i="29"/>
  <c r="AA75" i="29"/>
  <c r="S75" i="29" s="1"/>
  <c r="J18" i="22"/>
  <c r="K22" i="22"/>
  <c r="T41" i="29"/>
  <c r="AA106" i="13"/>
  <c r="U32" i="29"/>
  <c r="D6" i="22"/>
  <c r="T71" i="29"/>
  <c r="AA90" i="13"/>
  <c r="AA31" i="29"/>
  <c r="AA79" i="13"/>
  <c r="AA81" i="13"/>
  <c r="AA48" i="29"/>
  <c r="T48" i="29"/>
  <c r="AA42" i="29"/>
  <c r="T42" i="29" s="1"/>
  <c r="AA64" i="29"/>
  <c r="T64" i="29" s="1"/>
  <c r="AA54" i="29"/>
  <c r="S46" i="29"/>
  <c r="J16" i="22"/>
  <c r="U24" i="29"/>
  <c r="S26" i="29"/>
  <c r="AA60" i="29"/>
  <c r="AA38" i="29"/>
  <c r="S74" i="29"/>
  <c r="AA75" i="13"/>
  <c r="AA72" i="13"/>
  <c r="T59" i="29"/>
  <c r="T23" i="29"/>
  <c r="K17" i="22"/>
  <c r="S58" i="29"/>
  <c r="T54" i="29"/>
  <c r="U63" i="29"/>
  <c r="AA68" i="29"/>
  <c r="AA56" i="29"/>
  <c r="S56" i="29" s="1"/>
  <c r="U74" i="29"/>
  <c r="AA93" i="13"/>
  <c r="AA35" i="29"/>
  <c r="S35" i="29" s="1"/>
  <c r="U39" i="29"/>
  <c r="T65" i="29"/>
  <c r="S63" i="29"/>
  <c r="AA36" i="29"/>
  <c r="S36" i="29" s="1"/>
  <c r="AA97" i="13"/>
  <c r="AA55" i="29"/>
  <c r="AA89" i="13"/>
  <c r="I17" i="22"/>
  <c r="S28" i="29"/>
  <c r="T67" i="29"/>
  <c r="S52" i="29"/>
  <c r="S40" i="29"/>
  <c r="T56" i="29"/>
  <c r="T39" i="29"/>
  <c r="S66" i="29"/>
  <c r="AA72" i="29"/>
  <c r="S72" i="29" s="1"/>
  <c r="AA57" i="29"/>
  <c r="AA30" i="29"/>
  <c r="U65" i="29"/>
  <c r="AA53" i="29"/>
  <c r="S53" i="29" s="1"/>
  <c r="S29" i="29"/>
  <c r="AA70" i="29"/>
  <c r="AA102" i="13"/>
  <c r="AA92" i="13"/>
  <c r="T61" i="29"/>
  <c r="AA108" i="13"/>
  <c r="S54" i="29"/>
  <c r="AA107" i="13"/>
  <c r="AA50" i="29"/>
  <c r="AA78" i="13"/>
  <c r="AA34" i="29"/>
  <c r="T35" i="29"/>
  <c r="AA27" i="29"/>
  <c r="S64" i="29"/>
  <c r="T76" i="29"/>
  <c r="U41" i="29"/>
  <c r="S41" i="29"/>
  <c r="T44" i="29"/>
  <c r="S44" i="29"/>
  <c r="U33" i="29"/>
  <c r="S51" i="29"/>
  <c r="T51" i="29"/>
  <c r="S60" i="29"/>
  <c r="U60" i="29"/>
  <c r="T60" i="29"/>
  <c r="U38" i="29"/>
  <c r="S38" i="29"/>
  <c r="T68" i="29"/>
  <c r="U68" i="29"/>
  <c r="S55" i="29"/>
  <c r="U55" i="29"/>
  <c r="T57" i="29"/>
  <c r="U30" i="29"/>
  <c r="S30" i="29"/>
  <c r="S70" i="29"/>
  <c r="S50" i="29"/>
  <c r="T50" i="29"/>
  <c r="U50" i="29"/>
  <c r="T27" i="29"/>
  <c r="S27" i="29"/>
  <c r="R33" i="26" l="1"/>
  <c r="R41" i="26"/>
  <c r="R49" i="26"/>
  <c r="R57" i="26"/>
  <c r="R65" i="26"/>
  <c r="R34" i="26"/>
  <c r="R42" i="26"/>
  <c r="R50" i="26"/>
  <c r="R58" i="26"/>
  <c r="R66" i="26"/>
  <c r="R35" i="26"/>
  <c r="R43" i="26"/>
  <c r="R51" i="26"/>
  <c r="R59" i="26"/>
  <c r="R67" i="26"/>
  <c r="R36" i="26"/>
  <c r="R44" i="26"/>
  <c r="R52" i="26"/>
  <c r="R60" i="26"/>
  <c r="R68" i="26"/>
  <c r="R45" i="26"/>
  <c r="R53" i="26"/>
  <c r="R61" i="26"/>
  <c r="R32" i="26"/>
  <c r="R54" i="26"/>
  <c r="R39" i="26"/>
  <c r="R47" i="26"/>
  <c r="R55" i="26"/>
  <c r="R56" i="26"/>
  <c r="R37" i="26"/>
  <c r="R38" i="26"/>
  <c r="R46" i="26"/>
  <c r="R62" i="26"/>
  <c r="R63" i="26"/>
  <c r="R40" i="26"/>
  <c r="R48" i="26"/>
  <c r="R64" i="26"/>
  <c r="R72" i="29"/>
  <c r="R64" i="29"/>
  <c r="R56" i="29"/>
  <c r="R48" i="29"/>
  <c r="R40" i="29"/>
  <c r="R32" i="29"/>
  <c r="R24" i="29"/>
  <c r="R71" i="29"/>
  <c r="R63" i="29"/>
  <c r="R55" i="29"/>
  <c r="R47" i="29"/>
  <c r="R39" i="29"/>
  <c r="R31" i="29"/>
  <c r="R23" i="29"/>
  <c r="R70" i="29"/>
  <c r="R62" i="29"/>
  <c r="R46" i="29"/>
  <c r="R38" i="29"/>
  <c r="R30" i="29"/>
  <c r="R69" i="29"/>
  <c r="R61" i="29"/>
  <c r="R53" i="29"/>
  <c r="R45" i="29"/>
  <c r="R29" i="29"/>
  <c r="R54" i="29"/>
  <c r="R37" i="29"/>
  <c r="R68" i="29"/>
  <c r="R52" i="29"/>
  <c r="R36" i="29"/>
  <c r="R67" i="29"/>
  <c r="R51" i="29"/>
  <c r="R35" i="29"/>
  <c r="R66" i="29"/>
  <c r="R50" i="29"/>
  <c r="R34" i="29"/>
  <c r="R65" i="29"/>
  <c r="R49" i="29"/>
  <c r="R33" i="29"/>
  <c r="R76" i="29"/>
  <c r="R44" i="29"/>
  <c r="R28" i="29"/>
  <c r="R59" i="29"/>
  <c r="R27" i="29"/>
  <c r="R74" i="29"/>
  <c r="R58" i="29"/>
  <c r="R42" i="29"/>
  <c r="R26" i="29"/>
  <c r="R73" i="29"/>
  <c r="R41" i="29"/>
  <c r="R25" i="29"/>
  <c r="R60" i="29"/>
  <c r="R75" i="29"/>
  <c r="R43" i="29"/>
  <c r="R57" i="29"/>
  <c r="D4" i="21"/>
  <c r="H4" i="21"/>
  <c r="T34" i="29"/>
  <c r="T46" i="29"/>
  <c r="U64" i="29"/>
  <c r="L4" i="21"/>
  <c r="S47" i="29"/>
  <c r="U46" i="29"/>
  <c r="U56" i="29"/>
  <c r="U36" i="29"/>
  <c r="U44" i="29"/>
  <c r="T70" i="29"/>
  <c r="S59" i="29"/>
  <c r="F4" i="21"/>
  <c r="T29" i="29"/>
  <c r="T33" i="29"/>
  <c r="U62" i="29"/>
  <c r="U26" i="29"/>
  <c r="T63" i="29"/>
  <c r="T72" i="29"/>
  <c r="S57" i="29"/>
  <c r="S76" i="29"/>
  <c r="U76" i="29"/>
  <c r="U28" i="29"/>
  <c r="U69" i="29"/>
  <c r="S24" i="29"/>
  <c r="T30" i="29"/>
  <c r="J4" i="21"/>
  <c r="S48" i="29"/>
  <c r="S31" i="29"/>
  <c r="U23" i="29"/>
  <c r="U66" i="29"/>
  <c r="U25" i="29"/>
  <c r="U67" i="29"/>
  <c r="T36" i="29"/>
  <c r="U48" i="29"/>
  <c r="U27" i="29"/>
  <c r="S23" i="29"/>
  <c r="T75" i="29"/>
  <c r="S33" i="29"/>
  <c r="U29" i="29"/>
  <c r="T55" i="29"/>
  <c r="U72" i="29"/>
  <c r="U70" i="29"/>
  <c r="U37" i="29"/>
  <c r="U34" i="29"/>
  <c r="T28" i="29"/>
  <c r="T47" i="29"/>
  <c r="S49" i="29"/>
  <c r="S73" i="29"/>
  <c r="U43" i="29"/>
  <c r="T74" i="29"/>
  <c r="T40" i="29"/>
  <c r="S42" i="29"/>
  <c r="T38" i="29"/>
  <c r="S71" i="29"/>
  <c r="U31" i="29"/>
  <c r="U61" i="29"/>
  <c r="U75" i="29"/>
  <c r="S34" i="29"/>
  <c r="U58" i="29"/>
  <c r="U52" i="29"/>
  <c r="S45" i="29"/>
  <c r="S69" i="29"/>
  <c r="U54" i="29"/>
  <c r="S43" i="29"/>
  <c r="T53" i="29"/>
  <c r="U45" i="29"/>
  <c r="S68" i="29"/>
  <c r="U57" i="29"/>
  <c r="T31" i="29"/>
  <c r="U42" i="29"/>
  <c r="U51" i="29"/>
  <c r="T37" i="29"/>
  <c r="U35" i="29"/>
  <c r="U53" i="29"/>
  <c r="I4" i="21"/>
  <c r="T31" i="26"/>
  <c r="T30" i="26"/>
  <c r="S31" i="26"/>
  <c r="S30" i="26"/>
  <c r="F16" i="13" l="1"/>
  <c r="F15" i="13"/>
  <c r="F14" i="13"/>
  <c r="F13" i="13"/>
  <c r="F12" i="13"/>
  <c r="F11" i="13"/>
  <c r="F10" i="13"/>
  <c r="B9" i="13"/>
  <c r="F8" i="13"/>
  <c r="F7" i="13"/>
  <c r="F6" i="13"/>
  <c r="F5" i="13"/>
  <c r="F4" i="13"/>
  <c r="F3" i="13"/>
  <c r="C5" i="13"/>
  <c r="C15" i="13"/>
  <c r="C9" i="13"/>
  <c r="C8" i="13"/>
  <c r="C11" i="13"/>
  <c r="C13" i="13"/>
  <c r="C7" i="13"/>
  <c r="C4" i="13"/>
  <c r="C6" i="13"/>
  <c r="C10" i="13"/>
  <c r="C3" i="13"/>
  <c r="C14" i="13"/>
  <c r="C16" i="13"/>
  <c r="C12" i="13"/>
  <c r="R30" i="26"/>
  <c r="AA110" i="13"/>
  <c r="R31" i="26"/>
  <c r="F9" i="13" l="1"/>
  <c r="U31" i="26"/>
  <c r="U30" i="26"/>
  <c r="X30" i="26" l="1"/>
  <c r="Y30" i="26" s="1"/>
  <c r="X31" i="26"/>
  <c r="Y31" i="26" s="1"/>
  <c r="E11" i="13"/>
  <c r="E3" i="13"/>
  <c r="E12" i="26"/>
  <c r="E16" i="26"/>
  <c r="E3" i="29"/>
  <c r="E16" i="13"/>
  <c r="E5" i="13"/>
  <c r="E7" i="13"/>
  <c r="E14" i="13"/>
  <c r="E9" i="13"/>
  <c r="E10" i="13"/>
  <c r="E4" i="13"/>
  <c r="E11" i="26"/>
  <c r="E5" i="29"/>
  <c r="E14" i="26"/>
  <c r="E8" i="13"/>
  <c r="E8" i="26"/>
  <c r="E12" i="13"/>
  <c r="E8" i="29"/>
  <c r="E13" i="26"/>
  <c r="E6" i="26"/>
  <c r="E9" i="26"/>
  <c r="E4" i="29"/>
  <c r="E3" i="26"/>
  <c r="E6" i="13"/>
  <c r="E6" i="29"/>
  <c r="E9" i="29"/>
  <c r="E15" i="13"/>
  <c r="E4" i="26"/>
  <c r="E13" i="13"/>
  <c r="E7" i="26"/>
  <c r="E7" i="29"/>
  <c r="E5" i="26"/>
  <c r="E10" i="26"/>
  <c r="E15" i="26"/>
  <c r="T31" i="13"/>
  <c r="T25" i="13"/>
  <c r="T26" i="13"/>
  <c r="S30" i="13"/>
  <c r="S26" i="13"/>
  <c r="T28" i="13"/>
  <c r="M4" i="21"/>
  <c r="S24" i="13"/>
  <c r="R24" i="13" s="1"/>
  <c r="T33" i="13"/>
  <c r="S25" i="26"/>
  <c r="S25" i="13"/>
  <c r="S27" i="26"/>
  <c r="T23" i="13"/>
  <c r="K4" i="21"/>
  <c r="S23" i="13"/>
  <c r="R23" i="13" s="1"/>
  <c r="T28" i="26"/>
  <c r="T29" i="26"/>
  <c r="S32" i="13"/>
  <c r="AA114" i="13"/>
  <c r="T25" i="26"/>
  <c r="T32" i="13"/>
  <c r="T26" i="26"/>
  <c r="S31" i="13"/>
  <c r="R31" i="13" s="1"/>
  <c r="D3" i="13"/>
  <c r="S29" i="26"/>
  <c r="R29" i="26" s="1"/>
  <c r="D18" i="22"/>
  <c r="R26" i="13"/>
  <c r="AA111" i="13"/>
  <c r="D4" i="13"/>
  <c r="S23" i="26"/>
  <c r="S28" i="13"/>
  <c r="R25" i="13"/>
  <c r="S28" i="26"/>
  <c r="T27" i="26"/>
  <c r="E4" i="21"/>
  <c r="S27" i="13"/>
  <c r="R27" i="13"/>
  <c r="D5" i="21"/>
  <c r="R28" i="26"/>
  <c r="S24" i="26"/>
  <c r="H5" i="21"/>
  <c r="T27" i="13"/>
  <c r="S26" i="26"/>
  <c r="R26" i="26" s="1"/>
  <c r="AA112" i="13"/>
  <c r="T29" i="13"/>
  <c r="T30" i="13"/>
  <c r="T23" i="26"/>
  <c r="D5" i="13"/>
  <c r="R28" i="13"/>
  <c r="T24" i="26"/>
  <c r="R24" i="26"/>
  <c r="D6" i="21"/>
  <c r="R25" i="26"/>
  <c r="S29" i="13"/>
  <c r="R29" i="13" s="1"/>
  <c r="T24" i="13"/>
  <c r="S33" i="13"/>
  <c r="R33" i="13" s="1"/>
  <c r="D7" i="21"/>
  <c r="AA113" i="13"/>
  <c r="U29" i="13"/>
  <c r="R30" i="13"/>
  <c r="R23" i="26"/>
  <c r="U23" i="13"/>
  <c r="U27" i="13"/>
  <c r="U24" i="26"/>
  <c r="U26" i="13"/>
  <c r="U31" i="13"/>
  <c r="U26" i="26"/>
  <c r="R27" i="26"/>
  <c r="U24" i="13"/>
  <c r="U28" i="13"/>
  <c r="U25" i="13"/>
  <c r="U25" i="26"/>
  <c r="U29" i="26"/>
  <c r="U33" i="13"/>
  <c r="I5" i="21"/>
  <c r="K5" i="21"/>
  <c r="M5" i="21"/>
  <c r="F5" i="21"/>
  <c r="J5" i="21"/>
  <c r="H6" i="21"/>
  <c r="E6" i="21"/>
  <c r="F6" i="21"/>
  <c r="E7" i="21"/>
  <c r="D8" i="21"/>
  <c r="I6" i="21"/>
  <c r="J6" i="21"/>
  <c r="H7" i="21"/>
  <c r="F8" i="21"/>
  <c r="E8" i="21"/>
  <c r="D9" i="21"/>
  <c r="M6" i="21"/>
  <c r="K6" i="21"/>
  <c r="I7" i="21"/>
  <c r="J7" i="21"/>
  <c r="H8" i="21"/>
  <c r="F9" i="21"/>
  <c r="D10" i="21"/>
  <c r="E9" i="21"/>
  <c r="K7" i="21"/>
  <c r="M7" i="21"/>
  <c r="I8" i="21"/>
  <c r="J8" i="21"/>
  <c r="H9" i="21"/>
  <c r="F10" i="21"/>
  <c r="E10" i="21"/>
  <c r="D11" i="21"/>
  <c r="M8" i="21"/>
  <c r="K8" i="21"/>
  <c r="I9" i="21"/>
  <c r="H10" i="21"/>
  <c r="J9" i="21"/>
  <c r="D12" i="21"/>
  <c r="E11" i="21"/>
  <c r="F11" i="21"/>
  <c r="K9" i="21"/>
  <c r="M9" i="21"/>
  <c r="I10" i="21"/>
  <c r="H11" i="21"/>
  <c r="J10" i="21"/>
  <c r="D13" i="21"/>
  <c r="F12" i="21"/>
  <c r="E12" i="21"/>
  <c r="M10" i="21"/>
  <c r="K10" i="21"/>
  <c r="I11" i="21"/>
  <c r="J11" i="21"/>
  <c r="H12" i="21"/>
  <c r="D14" i="21"/>
  <c r="F13" i="21"/>
  <c r="E13" i="21"/>
  <c r="K11" i="21"/>
  <c r="M11" i="21"/>
  <c r="I12" i="21"/>
  <c r="J12" i="21"/>
  <c r="H13" i="21"/>
  <c r="E14" i="21"/>
  <c r="F14" i="21"/>
  <c r="D15" i="21"/>
  <c r="K12" i="21"/>
  <c r="M12" i="21"/>
  <c r="I13" i="21"/>
  <c r="H14" i="21"/>
  <c r="J13" i="21"/>
  <c r="F15" i="21"/>
  <c r="D16" i="21"/>
  <c r="E15" i="21"/>
  <c r="K13" i="21"/>
  <c r="M13" i="21"/>
  <c r="I14" i="21"/>
  <c r="H15" i="21"/>
  <c r="J14" i="21"/>
  <c r="E16" i="21"/>
  <c r="D17" i="21"/>
  <c r="F16" i="21"/>
  <c r="M14" i="21"/>
  <c r="K14" i="21"/>
  <c r="I15" i="21"/>
  <c r="J15" i="21"/>
  <c r="H16" i="21"/>
  <c r="F17" i="21"/>
  <c r="D18" i="21"/>
  <c r="E17" i="21"/>
  <c r="M15" i="21"/>
  <c r="K15" i="21"/>
  <c r="I16" i="21"/>
  <c r="H17" i="21"/>
  <c r="J16" i="21"/>
  <c r="E18" i="21"/>
  <c r="D19" i="21"/>
  <c r="F18" i="21"/>
  <c r="M16" i="21"/>
  <c r="K16" i="21"/>
  <c r="I17" i="21"/>
  <c r="J17" i="21"/>
  <c r="H18" i="21"/>
  <c r="F19" i="21"/>
  <c r="D20" i="21"/>
  <c r="E19" i="21"/>
  <c r="M17" i="21"/>
  <c r="K17" i="21"/>
  <c r="I18" i="21"/>
  <c r="J18" i="21"/>
  <c r="H19" i="21"/>
  <c r="D21" i="21"/>
  <c r="F20" i="21"/>
  <c r="E20" i="21"/>
  <c r="M18" i="21"/>
  <c r="K18" i="21"/>
  <c r="I19" i="21"/>
  <c r="H20" i="21"/>
  <c r="J19" i="21"/>
  <c r="D22" i="21"/>
  <c r="E21" i="21"/>
  <c r="F21" i="21"/>
  <c r="M19" i="21"/>
  <c r="K19" i="21"/>
  <c r="I20" i="21"/>
  <c r="H21" i="21"/>
  <c r="J20" i="21"/>
  <c r="E22" i="21"/>
  <c r="F22" i="21"/>
  <c r="D23" i="21"/>
  <c r="M20" i="21"/>
  <c r="K20" i="21"/>
  <c r="I21" i="21"/>
  <c r="H22" i="21"/>
  <c r="J21" i="21"/>
  <c r="D24" i="21"/>
  <c r="E23" i="21"/>
  <c r="F23" i="21"/>
  <c r="K21" i="21"/>
  <c r="M21" i="21"/>
  <c r="I22" i="21"/>
  <c r="J22" i="21"/>
  <c r="H23" i="21"/>
  <c r="E24" i="21"/>
  <c r="F24" i="21"/>
  <c r="D25" i="21"/>
  <c r="M22" i="21"/>
  <c r="K22" i="21"/>
  <c r="I23" i="21"/>
  <c r="J23" i="21"/>
  <c r="H24" i="21"/>
  <c r="D26" i="21"/>
  <c r="E25" i="21"/>
  <c r="F25" i="21"/>
  <c r="M23" i="21"/>
  <c r="K23" i="21"/>
  <c r="I24" i="21"/>
  <c r="J24" i="21"/>
  <c r="H25" i="21"/>
  <c r="D27" i="21"/>
  <c r="E26" i="21"/>
  <c r="F26" i="21"/>
  <c r="K24" i="21"/>
  <c r="M24" i="21"/>
  <c r="I25" i="21"/>
  <c r="J25" i="21"/>
  <c r="H26" i="21"/>
  <c r="F27" i="21"/>
  <c r="E27" i="21"/>
  <c r="D28" i="21"/>
  <c r="K25" i="21"/>
  <c r="M25" i="21"/>
  <c r="I26" i="21"/>
  <c r="H27" i="21"/>
  <c r="J26" i="21"/>
  <c r="D29" i="21"/>
  <c r="E28" i="21"/>
  <c r="F28" i="21"/>
  <c r="M26" i="21"/>
  <c r="K26" i="21"/>
  <c r="I27" i="21"/>
  <c r="J27" i="21"/>
  <c r="H28" i="21"/>
  <c r="E29" i="21"/>
  <c r="D30" i="21"/>
  <c r="F29" i="21"/>
  <c r="M27" i="21"/>
  <c r="K27" i="21"/>
  <c r="I28" i="21"/>
  <c r="J28" i="21"/>
  <c r="H29" i="21"/>
  <c r="E30" i="21"/>
  <c r="D31" i="21"/>
  <c r="F30" i="21"/>
  <c r="K28" i="21"/>
  <c r="M28" i="21"/>
  <c r="I29" i="21"/>
  <c r="J29" i="21"/>
  <c r="H30" i="21"/>
  <c r="E31" i="21"/>
  <c r="D32" i="21"/>
  <c r="F31" i="21"/>
  <c r="K29" i="21"/>
  <c r="M29" i="21"/>
  <c r="I30" i="21"/>
  <c r="H31" i="21"/>
  <c r="J30" i="21"/>
  <c r="E32" i="21"/>
  <c r="D33" i="21"/>
  <c r="F32" i="21"/>
  <c r="K30" i="21"/>
  <c r="M30" i="21"/>
  <c r="I31" i="21"/>
  <c r="H32" i="21"/>
  <c r="J31" i="21"/>
  <c r="E33" i="21"/>
  <c r="D34" i="21"/>
  <c r="F33" i="21"/>
  <c r="M31" i="21"/>
  <c r="K31" i="21"/>
  <c r="I32" i="21"/>
  <c r="J32" i="21"/>
  <c r="H33" i="21"/>
  <c r="E34" i="21"/>
  <c r="D35" i="21"/>
  <c r="F34" i="21"/>
  <c r="K32" i="21"/>
  <c r="M32" i="21"/>
  <c r="I33" i="21"/>
  <c r="H34" i="21"/>
  <c r="J33" i="21"/>
  <c r="D36" i="21"/>
  <c r="E35" i="21"/>
  <c r="F35" i="21"/>
  <c r="M33" i="21"/>
  <c r="K33" i="21"/>
  <c r="I34" i="21"/>
  <c r="J34" i="21"/>
  <c r="H35" i="21"/>
  <c r="E36" i="21"/>
  <c r="D37" i="21"/>
  <c r="F36" i="21"/>
  <c r="M34" i="21"/>
  <c r="K34" i="21"/>
  <c r="I35" i="21"/>
  <c r="H36" i="21"/>
  <c r="J35" i="21"/>
  <c r="D38" i="21"/>
  <c r="E37" i="21"/>
  <c r="F37" i="21"/>
  <c r="K35" i="21"/>
  <c r="M35" i="21"/>
  <c r="I36" i="21"/>
  <c r="H37" i="21"/>
  <c r="J36" i="21"/>
  <c r="D39" i="21"/>
  <c r="E38" i="21"/>
  <c r="F38" i="21"/>
  <c r="K36" i="21"/>
  <c r="M36" i="21"/>
  <c r="I37" i="21"/>
  <c r="H38" i="21"/>
  <c r="J37" i="21"/>
  <c r="F39" i="21"/>
  <c r="D40" i="21"/>
  <c r="E39" i="21"/>
  <c r="M37" i="21"/>
  <c r="K37" i="21"/>
  <c r="I38" i="21"/>
  <c r="H39" i="21"/>
  <c r="J38" i="21"/>
  <c r="E40" i="21"/>
  <c r="D41" i="21"/>
  <c r="F40" i="21"/>
  <c r="K38" i="21"/>
  <c r="M38" i="21"/>
  <c r="I39" i="21"/>
  <c r="H40" i="21"/>
  <c r="J39" i="21"/>
  <c r="F41" i="21"/>
  <c r="D42" i="21"/>
  <c r="E41" i="21"/>
  <c r="M39" i="21"/>
  <c r="K39" i="21"/>
  <c r="I40" i="21"/>
  <c r="H41" i="21"/>
  <c r="J40" i="21"/>
  <c r="D43" i="21"/>
  <c r="E42" i="21"/>
  <c r="F42" i="21"/>
  <c r="M40" i="21"/>
  <c r="K40" i="21"/>
  <c r="I41" i="21"/>
  <c r="H42" i="21"/>
  <c r="J41" i="21"/>
  <c r="F43" i="21"/>
  <c r="D44" i="21"/>
  <c r="E43" i="21"/>
  <c r="K41" i="21"/>
  <c r="M41" i="21"/>
  <c r="I42" i="21"/>
  <c r="H43" i="21"/>
  <c r="J42" i="21"/>
  <c r="F44" i="21"/>
  <c r="D45" i="21"/>
  <c r="E44" i="21"/>
  <c r="K42" i="21"/>
  <c r="M42" i="21"/>
  <c r="I43" i="21"/>
  <c r="J43" i="21"/>
  <c r="H44" i="21"/>
  <c r="D46" i="21"/>
  <c r="F45" i="21"/>
  <c r="E45" i="21"/>
  <c r="M43" i="21"/>
  <c r="K43" i="21"/>
  <c r="I44" i="21"/>
  <c r="J44" i="21"/>
  <c r="H45" i="21"/>
  <c r="F46" i="21"/>
  <c r="D47" i="21"/>
  <c r="E46" i="21"/>
  <c r="K44" i="21"/>
  <c r="M44" i="21"/>
  <c r="I45" i="21"/>
  <c r="H46" i="21"/>
  <c r="J45" i="21"/>
  <c r="F47" i="21"/>
  <c r="D48" i="21"/>
  <c r="E47" i="21"/>
  <c r="K45" i="21"/>
  <c r="M45" i="21"/>
  <c r="I46" i="21"/>
  <c r="H47" i="21"/>
  <c r="J46" i="21"/>
  <c r="F48" i="21"/>
  <c r="D49" i="21"/>
  <c r="E48" i="21"/>
  <c r="M46" i="21"/>
  <c r="K46" i="21"/>
  <c r="I47" i="21"/>
  <c r="H48" i="21"/>
  <c r="J47" i="21"/>
  <c r="F49" i="21"/>
  <c r="E49" i="21"/>
  <c r="D50" i="21"/>
  <c r="M47" i="21"/>
  <c r="K47" i="21"/>
  <c r="I48" i="21"/>
  <c r="J48" i="21"/>
  <c r="H49" i="21"/>
  <c r="F50" i="21"/>
  <c r="D51" i="21"/>
  <c r="E50" i="21"/>
  <c r="M48" i="21"/>
  <c r="K48" i="21"/>
  <c r="I49" i="21"/>
  <c r="J49" i="21"/>
  <c r="H50" i="21"/>
  <c r="F51" i="21"/>
  <c r="E51" i="21"/>
  <c r="D52" i="21"/>
  <c r="M49" i="21"/>
  <c r="K49" i="21"/>
  <c r="I50" i="21"/>
  <c r="J50" i="21"/>
  <c r="H51" i="21"/>
  <c r="D53" i="21"/>
  <c r="E52" i="21"/>
  <c r="F52" i="21"/>
  <c r="K50" i="21"/>
  <c r="M50" i="21"/>
  <c r="I51" i="21"/>
  <c r="J51" i="21"/>
  <c r="H52" i="21"/>
  <c r="D54" i="21"/>
  <c r="F53" i="21"/>
  <c r="E53" i="21"/>
  <c r="M51" i="21"/>
  <c r="K51" i="21"/>
  <c r="I52" i="21"/>
  <c r="H53" i="21"/>
  <c r="J52" i="21"/>
  <c r="E54" i="21"/>
  <c r="D55" i="21"/>
  <c r="F54" i="21"/>
  <c r="M52" i="21"/>
  <c r="K52" i="21"/>
  <c r="I53" i="21"/>
  <c r="H54" i="21"/>
  <c r="J53" i="21"/>
  <c r="D56" i="21"/>
  <c r="E55" i="21"/>
  <c r="F55" i="21"/>
  <c r="M53" i="21"/>
  <c r="K53" i="21"/>
  <c r="I54" i="21"/>
  <c r="H55" i="21"/>
  <c r="J54" i="21"/>
  <c r="F56" i="21"/>
  <c r="E56" i="21"/>
  <c r="D57" i="21"/>
  <c r="K54" i="21"/>
  <c r="M54" i="21"/>
  <c r="I55" i="21"/>
  <c r="H56" i="21"/>
  <c r="J55" i="21"/>
  <c r="F57" i="21"/>
  <c r="E57" i="21"/>
  <c r="D58" i="21"/>
  <c r="M55" i="21"/>
  <c r="K55" i="21"/>
  <c r="I56" i="21"/>
  <c r="J56" i="21"/>
  <c r="H57" i="21"/>
  <c r="E58" i="21"/>
  <c r="F58" i="21"/>
  <c r="D59" i="21"/>
  <c r="M56" i="21"/>
  <c r="K56" i="21"/>
  <c r="I57" i="21"/>
  <c r="H58" i="21"/>
  <c r="J57" i="21"/>
  <c r="E59" i="21"/>
  <c r="D60" i="21"/>
  <c r="F59" i="21"/>
  <c r="M57" i="21"/>
  <c r="K57" i="21"/>
  <c r="I58" i="21"/>
  <c r="J58" i="21"/>
  <c r="H59" i="21"/>
  <c r="D61" i="21"/>
  <c r="E60" i="21"/>
  <c r="F60" i="21"/>
  <c r="M58" i="21"/>
  <c r="K58" i="21"/>
  <c r="I59" i="21"/>
  <c r="H60" i="21"/>
  <c r="J59" i="21"/>
  <c r="E61" i="21"/>
  <c r="D62" i="21"/>
  <c r="F61" i="21"/>
  <c r="M59" i="21"/>
  <c r="K59" i="21"/>
  <c r="I60" i="21"/>
  <c r="J60" i="21"/>
  <c r="H61" i="21"/>
  <c r="E62" i="21"/>
  <c r="F62" i="21"/>
  <c r="D63" i="21"/>
  <c r="M60" i="21"/>
  <c r="K60" i="21"/>
  <c r="I61" i="21"/>
  <c r="H62" i="21"/>
  <c r="J61" i="21"/>
  <c r="D64" i="21"/>
  <c r="E63" i="21"/>
  <c r="F63" i="21"/>
  <c r="M61" i="21"/>
  <c r="K61" i="21"/>
  <c r="I62" i="21"/>
  <c r="H63" i="21"/>
  <c r="J62" i="21"/>
  <c r="D65" i="21"/>
  <c r="F64" i="21"/>
  <c r="E64" i="21"/>
  <c r="K62" i="21"/>
  <c r="M62" i="21"/>
  <c r="I63" i="21"/>
  <c r="H64" i="21"/>
  <c r="J63" i="21"/>
  <c r="E65" i="21"/>
  <c r="D66" i="21"/>
  <c r="F65" i="21"/>
  <c r="M63" i="21"/>
  <c r="K63" i="21"/>
  <c r="I64" i="21"/>
  <c r="J64" i="21"/>
  <c r="H65" i="21"/>
  <c r="E66" i="21"/>
  <c r="F66" i="21"/>
  <c r="D67" i="21"/>
  <c r="M64" i="21"/>
  <c r="K64" i="21"/>
  <c r="I65" i="21"/>
  <c r="J65" i="21"/>
  <c r="H66" i="21"/>
  <c r="F67" i="21"/>
  <c r="E67" i="21"/>
  <c r="D68" i="21"/>
  <c r="K65" i="21"/>
  <c r="M65" i="21"/>
  <c r="I66" i="21"/>
  <c r="H67" i="21"/>
  <c r="J66" i="21"/>
  <c r="E68" i="21"/>
  <c r="F68" i="21"/>
  <c r="D69" i="21"/>
  <c r="M66" i="21"/>
  <c r="K66" i="21"/>
  <c r="I67" i="21"/>
  <c r="J67" i="21"/>
  <c r="H68" i="21"/>
  <c r="E69" i="21"/>
  <c r="D70" i="21"/>
  <c r="F69" i="21"/>
  <c r="K67" i="21"/>
  <c r="M67" i="21"/>
  <c r="I68" i="21"/>
  <c r="J68" i="21"/>
  <c r="H69" i="21"/>
  <c r="E70" i="21"/>
  <c r="D71" i="21"/>
  <c r="F70" i="21"/>
  <c r="K68" i="21"/>
  <c r="M68" i="21"/>
  <c r="I69" i="21"/>
  <c r="J69" i="21"/>
  <c r="H70" i="21"/>
  <c r="F71" i="21"/>
  <c r="E71" i="21"/>
  <c r="D72" i="21"/>
  <c r="M69" i="21"/>
  <c r="K69" i="21"/>
  <c r="I70" i="21"/>
  <c r="H71" i="21"/>
  <c r="J70" i="21"/>
  <c r="D73" i="21"/>
  <c r="E72" i="21"/>
  <c r="F72" i="21"/>
  <c r="M70" i="21"/>
  <c r="K70" i="21"/>
  <c r="I71" i="21"/>
  <c r="J71" i="21"/>
  <c r="H72" i="21"/>
  <c r="E73" i="21"/>
  <c r="D74" i="21"/>
  <c r="F73" i="21"/>
  <c r="K71" i="21"/>
  <c r="M71" i="21"/>
  <c r="I72" i="21"/>
  <c r="J72" i="21"/>
  <c r="H73" i="21"/>
  <c r="D75" i="21"/>
  <c r="F74" i="21"/>
  <c r="E74" i="21"/>
  <c r="K72" i="21"/>
  <c r="M72" i="21"/>
  <c r="I73" i="21"/>
  <c r="J73" i="21"/>
  <c r="H74" i="21"/>
  <c r="F75" i="21"/>
  <c r="E75" i="21"/>
  <c r="D76" i="21"/>
  <c r="M73" i="21"/>
  <c r="K73" i="21"/>
  <c r="I74" i="21"/>
  <c r="J74" i="21"/>
  <c r="H75" i="21"/>
  <c r="F76" i="21"/>
  <c r="E76" i="21"/>
  <c r="D77" i="21"/>
  <c r="K74" i="21"/>
  <c r="M74" i="21"/>
  <c r="I75" i="21"/>
  <c r="J75" i="21"/>
  <c r="H76" i="21"/>
  <c r="D78" i="21"/>
  <c r="F77" i="21"/>
  <c r="E77" i="21"/>
  <c r="M75" i="21"/>
  <c r="K75" i="21"/>
  <c r="I76" i="21"/>
  <c r="H77" i="21"/>
  <c r="J76" i="21"/>
  <c r="E78" i="21"/>
  <c r="D79" i="21"/>
  <c r="F78" i="21"/>
  <c r="M76" i="21"/>
  <c r="K76" i="21"/>
  <c r="I77" i="21"/>
  <c r="H78" i="21"/>
  <c r="J77" i="21"/>
  <c r="F79" i="21"/>
  <c r="E79" i="21"/>
  <c r="D80" i="21"/>
  <c r="M77" i="21"/>
  <c r="K77" i="21"/>
  <c r="I78" i="21"/>
  <c r="J78" i="21"/>
  <c r="H79" i="21"/>
  <c r="F80" i="21"/>
  <c r="D81" i="21"/>
  <c r="E80" i="21"/>
  <c r="M78" i="21"/>
  <c r="K78" i="21"/>
  <c r="I79" i="21"/>
  <c r="J79" i="21"/>
  <c r="H80" i="21"/>
  <c r="D82" i="21"/>
  <c r="F81" i="21"/>
  <c r="E81" i="21"/>
  <c r="K79" i="21"/>
  <c r="M79" i="21"/>
  <c r="I80" i="21"/>
  <c r="J80" i="21"/>
  <c r="H81" i="21"/>
  <c r="E82" i="21"/>
  <c r="D83" i="21"/>
  <c r="F82" i="21"/>
  <c r="M80" i="21"/>
  <c r="K80" i="21"/>
  <c r="I81" i="21"/>
  <c r="J81" i="21"/>
  <c r="H82" i="21"/>
  <c r="D84" i="21"/>
  <c r="E83" i="21"/>
  <c r="F83" i="21"/>
  <c r="K81" i="21"/>
  <c r="M81" i="21"/>
  <c r="I82" i="21"/>
  <c r="H83" i="21"/>
  <c r="J82" i="21"/>
  <c r="E84" i="21"/>
  <c r="D85" i="21"/>
  <c r="F84" i="21"/>
  <c r="M82" i="21"/>
  <c r="K82" i="21"/>
  <c r="I83" i="21"/>
  <c r="J83" i="21"/>
  <c r="H84" i="21"/>
  <c r="E85" i="21"/>
  <c r="D86" i="21"/>
  <c r="F85" i="21"/>
  <c r="K83" i="21"/>
  <c r="M83" i="21"/>
  <c r="I84" i="21"/>
  <c r="H85" i="21"/>
  <c r="J84" i="21"/>
  <c r="F86" i="21"/>
  <c r="E86" i="21"/>
  <c r="D87" i="21"/>
  <c r="K84" i="21"/>
  <c r="M84" i="21"/>
  <c r="I85" i="21"/>
  <c r="J85" i="21"/>
  <c r="H86" i="21"/>
  <c r="F87" i="21"/>
  <c r="D88" i="21"/>
  <c r="E87" i="21"/>
  <c r="K85" i="21"/>
  <c r="M85" i="21"/>
  <c r="I86" i="21"/>
  <c r="J86" i="21"/>
  <c r="H87" i="21"/>
  <c r="F88" i="21"/>
  <c r="D89" i="21"/>
  <c r="E88" i="21"/>
  <c r="K86" i="21"/>
  <c r="M86" i="21"/>
  <c r="I87" i="21"/>
  <c r="H88" i="21"/>
  <c r="J87" i="21"/>
  <c r="D90" i="21"/>
  <c r="F89" i="21"/>
  <c r="E89" i="21"/>
  <c r="K87" i="21"/>
  <c r="M87" i="21"/>
  <c r="I88" i="21"/>
  <c r="J88" i="21"/>
  <c r="H89" i="21"/>
  <c r="E90" i="21"/>
  <c r="F90" i="21"/>
  <c r="D91" i="21"/>
  <c r="K88" i="21"/>
  <c r="M88" i="21"/>
  <c r="I89" i="21"/>
  <c r="H90" i="21"/>
  <c r="J89" i="21"/>
  <c r="E91" i="21"/>
  <c r="D92" i="21"/>
  <c r="F91" i="21"/>
  <c r="M89" i="21"/>
  <c r="K89" i="21"/>
  <c r="I90" i="21"/>
  <c r="J90" i="21"/>
  <c r="H91" i="21"/>
  <c r="E92" i="21"/>
  <c r="F92" i="21"/>
  <c r="D93" i="21"/>
  <c r="K90" i="21"/>
  <c r="M90" i="21"/>
  <c r="I91" i="21"/>
  <c r="J91" i="21"/>
  <c r="H92" i="21"/>
  <c r="E93" i="21"/>
  <c r="D94" i="21"/>
  <c r="F93" i="21"/>
  <c r="K91" i="21"/>
  <c r="M91" i="21"/>
  <c r="I92" i="21"/>
  <c r="J92" i="21"/>
  <c r="H93" i="21"/>
  <c r="F94" i="21"/>
  <c r="E94" i="21"/>
  <c r="D95" i="21"/>
  <c r="K92" i="21"/>
  <c r="M92" i="21"/>
  <c r="I93" i="21"/>
  <c r="H94" i="21"/>
  <c r="J93" i="21"/>
  <c r="E95" i="21"/>
  <c r="F95" i="21"/>
  <c r="D96" i="21"/>
  <c r="M93" i="21"/>
  <c r="K93" i="21"/>
  <c r="I94" i="21"/>
  <c r="H95" i="21"/>
  <c r="J94" i="21"/>
  <c r="D97" i="21"/>
  <c r="E96" i="21"/>
  <c r="F96" i="21"/>
  <c r="K94" i="21"/>
  <c r="M94" i="21"/>
  <c r="I95" i="21"/>
  <c r="J95" i="21"/>
  <c r="H96" i="21"/>
  <c r="D98" i="21"/>
  <c r="E97" i="21"/>
  <c r="F97" i="21"/>
  <c r="K95" i="21"/>
  <c r="M95" i="21"/>
  <c r="I96" i="21"/>
  <c r="H97" i="21"/>
  <c r="J96" i="21"/>
  <c r="D99" i="21"/>
  <c r="F98" i="21"/>
  <c r="E98" i="21"/>
  <c r="M96" i="21"/>
  <c r="K96" i="21"/>
  <c r="I97" i="21"/>
  <c r="J97" i="21"/>
  <c r="H98" i="21"/>
  <c r="F99" i="21"/>
  <c r="D100" i="21"/>
  <c r="E99" i="21"/>
  <c r="K97" i="21"/>
  <c r="M97" i="21"/>
  <c r="I98" i="21"/>
  <c r="H99" i="21"/>
  <c r="J98" i="21"/>
  <c r="D101" i="21"/>
  <c r="F100" i="21"/>
  <c r="E100" i="21"/>
  <c r="M98" i="21"/>
  <c r="K98" i="21"/>
  <c r="I99" i="21"/>
  <c r="J99" i="21"/>
  <c r="H100" i="21"/>
  <c r="E101" i="21"/>
  <c r="F101" i="21"/>
  <c r="D102" i="21"/>
  <c r="M99" i="21"/>
  <c r="K99" i="21"/>
  <c r="I100" i="21"/>
  <c r="H101" i="21"/>
  <c r="J100" i="21"/>
  <c r="E102" i="21"/>
  <c r="D103" i="21"/>
  <c r="F102" i="21"/>
  <c r="K100" i="21"/>
  <c r="M100" i="21"/>
  <c r="I101" i="21"/>
  <c r="J101" i="21"/>
  <c r="H102" i="21"/>
  <c r="E103" i="21"/>
  <c r="D104" i="21"/>
  <c r="F103" i="21"/>
  <c r="M101" i="21"/>
  <c r="K101" i="21"/>
  <c r="I102" i="21"/>
  <c r="H103" i="21"/>
  <c r="J102" i="21"/>
  <c r="E104" i="21"/>
  <c r="F104" i="21"/>
  <c r="D105" i="21"/>
  <c r="M102" i="21"/>
  <c r="K102" i="21"/>
  <c r="I103" i="21"/>
  <c r="H104" i="21"/>
  <c r="J103" i="21"/>
  <c r="F105" i="21"/>
  <c r="E105" i="21"/>
  <c r="D106" i="21"/>
  <c r="K103" i="21"/>
  <c r="M103" i="21"/>
  <c r="I104" i="21"/>
  <c r="J104" i="21"/>
  <c r="H105" i="21"/>
  <c r="F106" i="21"/>
  <c r="E106" i="21"/>
  <c r="D107" i="21"/>
  <c r="K104" i="21"/>
  <c r="M104" i="21"/>
  <c r="I105" i="21"/>
  <c r="H106" i="21"/>
  <c r="J105" i="21"/>
  <c r="D108" i="21"/>
  <c r="E107" i="21"/>
  <c r="F107" i="21"/>
  <c r="K105" i="21"/>
  <c r="M105" i="21"/>
  <c r="I106" i="21"/>
  <c r="J106" i="21"/>
  <c r="H107" i="21"/>
  <c r="F108" i="21"/>
  <c r="E108" i="21"/>
  <c r="D109" i="21"/>
  <c r="K106" i="21"/>
  <c r="M106" i="21"/>
  <c r="I107" i="21"/>
  <c r="H108" i="21"/>
  <c r="J107" i="21"/>
  <c r="E109" i="21"/>
  <c r="F109" i="21"/>
  <c r="D110" i="21"/>
  <c r="M107" i="21"/>
  <c r="K107" i="21"/>
  <c r="I108" i="21"/>
  <c r="J108" i="21"/>
  <c r="H109" i="21"/>
  <c r="F110" i="21"/>
  <c r="D111" i="21"/>
  <c r="E110" i="21"/>
  <c r="K108" i="21"/>
  <c r="M108" i="21"/>
  <c r="I109" i="21"/>
  <c r="H110" i="21"/>
  <c r="J109" i="21"/>
  <c r="F111" i="21"/>
  <c r="D112" i="21"/>
  <c r="E111" i="21"/>
  <c r="K109" i="21"/>
  <c r="M109" i="21"/>
  <c r="I110" i="21"/>
  <c r="J110" i="21"/>
  <c r="H111" i="21"/>
  <c r="E112" i="21"/>
  <c r="D113" i="21"/>
  <c r="F112" i="21"/>
  <c r="K110" i="21"/>
  <c r="M110" i="21"/>
  <c r="I111" i="21"/>
  <c r="H112" i="21"/>
  <c r="J111" i="21"/>
  <c r="D114" i="21"/>
  <c r="F113" i="21"/>
  <c r="E113" i="21"/>
  <c r="K111" i="21"/>
  <c r="M111" i="21"/>
  <c r="I112" i="21"/>
  <c r="J112" i="21"/>
  <c r="H113" i="21"/>
  <c r="F114" i="21"/>
  <c r="D115" i="21"/>
  <c r="E114" i="21"/>
  <c r="K112" i="21"/>
  <c r="M112" i="21"/>
  <c r="I113" i="21"/>
  <c r="H114" i="21"/>
  <c r="J113" i="21"/>
  <c r="E115" i="21"/>
  <c r="F115" i="21"/>
  <c r="D116" i="21"/>
  <c r="M113" i="21"/>
  <c r="K113" i="21"/>
  <c r="I114" i="21"/>
  <c r="H115" i="21"/>
  <c r="J114" i="21"/>
  <c r="D117" i="21"/>
  <c r="F116" i="21"/>
  <c r="E116" i="21"/>
  <c r="M114" i="21"/>
  <c r="K114" i="21"/>
  <c r="I115" i="21"/>
  <c r="J115" i="21"/>
  <c r="H116" i="21"/>
  <c r="D118" i="21"/>
  <c r="E117" i="21"/>
  <c r="F117" i="21"/>
  <c r="M115" i="21"/>
  <c r="K115" i="21"/>
  <c r="I116" i="21"/>
  <c r="J116" i="21"/>
  <c r="H117" i="21"/>
  <c r="D119" i="21"/>
  <c r="F118" i="21"/>
  <c r="E118" i="21"/>
  <c r="M116" i="21"/>
  <c r="K116" i="21"/>
  <c r="I117" i="21"/>
  <c r="H118" i="21"/>
  <c r="J117" i="21"/>
  <c r="F119" i="21"/>
  <c r="D120" i="21"/>
  <c r="E119" i="21"/>
  <c r="K117" i="21"/>
  <c r="M117" i="21"/>
  <c r="I118" i="21"/>
  <c r="H119" i="21"/>
  <c r="J118" i="21"/>
  <c r="D121" i="21"/>
  <c r="F120" i="21"/>
  <c r="E120" i="21"/>
  <c r="K118" i="21"/>
  <c r="M118" i="21"/>
  <c r="I119" i="21"/>
  <c r="H120" i="21"/>
  <c r="J119" i="21"/>
  <c r="E121" i="21"/>
  <c r="F121" i="21"/>
  <c r="D122" i="21"/>
  <c r="M119" i="21"/>
  <c r="K119" i="21"/>
  <c r="I120" i="21"/>
  <c r="H121" i="21"/>
  <c r="J120" i="21"/>
  <c r="D123" i="21"/>
  <c r="F122" i="21"/>
  <c r="E122" i="21"/>
  <c r="K120" i="21"/>
  <c r="M120" i="21"/>
  <c r="I121" i="21"/>
  <c r="J121" i="21"/>
  <c r="H122" i="21"/>
  <c r="E123" i="21"/>
  <c r="F123" i="21"/>
  <c r="D124" i="21"/>
  <c r="M121" i="21"/>
  <c r="K121" i="21"/>
  <c r="I122" i="21"/>
  <c r="J122" i="21"/>
  <c r="H123" i="21"/>
  <c r="E124" i="21"/>
  <c r="F124" i="21"/>
  <c r="D125" i="21"/>
  <c r="K122" i="21"/>
  <c r="M122" i="21"/>
  <c r="I123" i="21"/>
  <c r="J123" i="21"/>
  <c r="H124" i="21"/>
  <c r="F125" i="21"/>
  <c r="D126" i="21"/>
  <c r="E125" i="21"/>
  <c r="M123" i="21"/>
  <c r="K123" i="21"/>
  <c r="I124" i="21"/>
  <c r="J124" i="21"/>
  <c r="H125" i="21"/>
  <c r="F126" i="21"/>
  <c r="E126" i="21"/>
  <c r="D127" i="21"/>
  <c r="K124" i="21"/>
  <c r="M124" i="21"/>
  <c r="I125" i="21"/>
  <c r="H126" i="21"/>
  <c r="J125" i="21"/>
  <c r="E127" i="21"/>
  <c r="F127" i="21"/>
  <c r="D128" i="21"/>
  <c r="K125" i="21"/>
  <c r="M125" i="21"/>
  <c r="I126" i="21"/>
  <c r="J126" i="21"/>
  <c r="H127" i="21"/>
  <c r="D129" i="21"/>
  <c r="E128" i="21"/>
  <c r="F128" i="21"/>
  <c r="M126" i="21"/>
  <c r="K126" i="21"/>
  <c r="I127" i="21"/>
  <c r="J127" i="21"/>
  <c r="H128" i="21"/>
  <c r="F129" i="21"/>
  <c r="D130" i="21"/>
  <c r="E129" i="21"/>
  <c r="M127" i="21"/>
  <c r="K127" i="21"/>
  <c r="I128" i="21"/>
  <c r="H129" i="21"/>
  <c r="J128" i="21"/>
  <c r="F130" i="21"/>
  <c r="E130" i="21"/>
  <c r="D131" i="21"/>
  <c r="M128" i="21"/>
  <c r="K128" i="21"/>
  <c r="I129" i="21"/>
  <c r="H130" i="21"/>
  <c r="J129" i="21"/>
  <c r="E131" i="21"/>
  <c r="D132" i="21"/>
  <c r="F131" i="21"/>
  <c r="K129" i="21"/>
  <c r="M129" i="21"/>
  <c r="I130" i="21"/>
  <c r="H131" i="21"/>
  <c r="J130" i="21"/>
  <c r="D133" i="21"/>
  <c r="F132" i="21"/>
  <c r="E132" i="21"/>
  <c r="M130" i="21"/>
  <c r="K130" i="21"/>
  <c r="I131" i="21"/>
  <c r="H132" i="21"/>
  <c r="J131" i="21"/>
  <c r="E133" i="21"/>
  <c r="F133" i="21"/>
  <c r="D134" i="21"/>
  <c r="M131" i="21"/>
  <c r="K131" i="21"/>
  <c r="I132" i="21"/>
  <c r="H133" i="21"/>
  <c r="J132" i="21"/>
  <c r="D135" i="21"/>
  <c r="F134" i="21"/>
  <c r="E134" i="21"/>
  <c r="K132" i="21"/>
  <c r="M132" i="21"/>
  <c r="I133" i="21"/>
  <c r="H134" i="21"/>
  <c r="J133" i="21"/>
  <c r="D136" i="21"/>
  <c r="F135" i="21"/>
  <c r="E135" i="21"/>
  <c r="K133" i="21"/>
  <c r="M133" i="21"/>
  <c r="I134" i="21"/>
  <c r="H135" i="21"/>
  <c r="J134" i="21"/>
  <c r="D137" i="21"/>
  <c r="E136" i="21"/>
  <c r="F136" i="21"/>
  <c r="K134" i="21"/>
  <c r="M134" i="21"/>
  <c r="I135" i="21"/>
  <c r="J135" i="21"/>
  <c r="H136" i="21"/>
  <c r="D138" i="21"/>
  <c r="F137" i="21"/>
  <c r="E137" i="21"/>
  <c r="K135" i="21"/>
  <c r="M135" i="21"/>
  <c r="I136" i="21"/>
  <c r="H137" i="21"/>
  <c r="J136" i="21"/>
  <c r="F138" i="21"/>
  <c r="E138" i="21"/>
  <c r="D139" i="21"/>
  <c r="M136" i="21"/>
  <c r="K136" i="21"/>
  <c r="I137" i="21"/>
  <c r="H138" i="21"/>
  <c r="J137" i="21"/>
  <c r="D140" i="21"/>
  <c r="E139" i="21"/>
  <c r="F139" i="21"/>
  <c r="K137" i="21"/>
  <c r="M137" i="21"/>
  <c r="I138" i="21"/>
  <c r="H139" i="21"/>
  <c r="J138" i="21"/>
  <c r="E140" i="21"/>
  <c r="D141" i="21"/>
  <c r="F140" i="21"/>
  <c r="M138" i="21"/>
  <c r="K138" i="21"/>
  <c r="I139" i="21"/>
  <c r="H140" i="21"/>
  <c r="J139" i="21"/>
  <c r="E141" i="21"/>
  <c r="D142" i="21"/>
  <c r="F141" i="21"/>
  <c r="M139" i="21"/>
  <c r="K139" i="21"/>
  <c r="I140" i="21"/>
  <c r="J140" i="21"/>
  <c r="H141" i="21"/>
  <c r="D143" i="21"/>
  <c r="F142" i="21"/>
  <c r="E142" i="21"/>
  <c r="K140" i="21"/>
  <c r="M140" i="21"/>
  <c r="I141" i="21"/>
  <c r="H142" i="21"/>
  <c r="J141" i="21"/>
  <c r="D144" i="21"/>
  <c r="F143" i="21"/>
  <c r="E143" i="21"/>
  <c r="K141" i="21"/>
  <c r="M141" i="21"/>
  <c r="I142" i="21"/>
  <c r="H143" i="21"/>
  <c r="J142" i="21"/>
  <c r="E144" i="21"/>
  <c r="F144" i="21"/>
  <c r="D145" i="21"/>
  <c r="K142" i="21"/>
  <c r="M142" i="21"/>
  <c r="I143" i="21"/>
  <c r="H144" i="21"/>
  <c r="J143" i="21"/>
  <c r="D146" i="21"/>
  <c r="E145" i="21"/>
  <c r="F145" i="21"/>
  <c r="K143" i="21"/>
  <c r="M143" i="21"/>
  <c r="I144" i="21"/>
  <c r="H145" i="21"/>
  <c r="J144" i="21"/>
  <c r="E146" i="21"/>
  <c r="F146" i="21"/>
  <c r="D147" i="21"/>
  <c r="M144" i="21"/>
  <c r="K144" i="21"/>
  <c r="I145" i="21"/>
  <c r="J145" i="21"/>
  <c r="H146" i="21"/>
  <c r="E147" i="21"/>
  <c r="F147" i="21"/>
  <c r="D148" i="21"/>
  <c r="M145" i="21"/>
  <c r="K145" i="21"/>
  <c r="I146" i="21"/>
  <c r="J146" i="21"/>
  <c r="H147" i="21"/>
  <c r="F148" i="21"/>
  <c r="E148" i="21"/>
  <c r="D149" i="21"/>
  <c r="K146" i="21"/>
  <c r="M146" i="21"/>
  <c r="I147" i="21"/>
  <c r="H148" i="21"/>
  <c r="J147" i="21"/>
  <c r="E149" i="21"/>
  <c r="F149" i="21"/>
  <c r="D150" i="21"/>
  <c r="M147" i="21"/>
  <c r="K147" i="21"/>
  <c r="I148" i="21"/>
  <c r="J148" i="21"/>
  <c r="H149" i="21"/>
  <c r="E150" i="21"/>
  <c r="F150" i="21"/>
  <c r="D151" i="21"/>
  <c r="M148" i="21"/>
  <c r="K148" i="21"/>
  <c r="I149" i="21"/>
  <c r="H150" i="21"/>
  <c r="J149" i="21"/>
  <c r="F151" i="21"/>
  <c r="E151" i="21"/>
  <c r="D152" i="21"/>
  <c r="K149" i="21"/>
  <c r="M149" i="21"/>
  <c r="I150" i="21"/>
  <c r="H151" i="21"/>
  <c r="J150" i="21"/>
  <c r="D153" i="21"/>
  <c r="E152" i="21"/>
  <c r="F152" i="21"/>
  <c r="M150" i="21"/>
  <c r="K150" i="21"/>
  <c r="I151" i="21"/>
  <c r="H152" i="21"/>
  <c r="J151" i="21"/>
  <c r="F153" i="21"/>
  <c r="E153" i="21"/>
  <c r="D154" i="21"/>
  <c r="M151" i="21"/>
  <c r="K151" i="21"/>
  <c r="I152" i="21"/>
  <c r="J152" i="21"/>
  <c r="H153" i="21"/>
  <c r="E154" i="21"/>
  <c r="F154" i="21"/>
  <c r="D155" i="21"/>
  <c r="K152" i="21"/>
  <c r="M152" i="21"/>
  <c r="I153" i="21"/>
  <c r="H154" i="21"/>
  <c r="J153" i="21"/>
  <c r="D156" i="21"/>
  <c r="F155" i="21"/>
  <c r="E155" i="21"/>
  <c r="M153" i="21"/>
  <c r="K153" i="21"/>
  <c r="I154" i="21"/>
  <c r="H155" i="21"/>
  <c r="J154" i="21"/>
  <c r="E156" i="21"/>
  <c r="D157" i="21"/>
  <c r="F156" i="21"/>
  <c r="M154" i="21"/>
  <c r="K154" i="21"/>
  <c r="I155" i="21"/>
  <c r="H156" i="21"/>
  <c r="J155" i="21"/>
  <c r="F157" i="21"/>
  <c r="D158" i="21"/>
  <c r="E157" i="21"/>
  <c r="K155" i="21"/>
  <c r="M155" i="21"/>
  <c r="I156" i="21"/>
  <c r="H157" i="21"/>
  <c r="J156" i="21"/>
  <c r="E158" i="21"/>
  <c r="F158" i="21"/>
  <c r="D159" i="21"/>
  <c r="M156" i="21"/>
  <c r="K156" i="21"/>
  <c r="I157" i="21"/>
  <c r="J157" i="21"/>
  <c r="H158" i="21"/>
  <c r="F159" i="21"/>
  <c r="D160" i="21"/>
  <c r="E159" i="21"/>
  <c r="K157" i="21"/>
  <c r="M157" i="21"/>
  <c r="I158" i="21"/>
  <c r="J158" i="21"/>
  <c r="H159" i="21"/>
  <c r="E160" i="21"/>
  <c r="D161" i="21"/>
  <c r="F160" i="21"/>
  <c r="M158" i="21"/>
  <c r="K158" i="21"/>
  <c r="I159" i="21"/>
  <c r="H160" i="21"/>
  <c r="J159" i="21"/>
  <c r="D162" i="21"/>
  <c r="E161" i="21"/>
  <c r="F161" i="21"/>
  <c r="K159" i="21"/>
  <c r="M159" i="21"/>
  <c r="I160" i="21"/>
  <c r="H161" i="21"/>
  <c r="J160" i="21"/>
  <c r="D163" i="21"/>
  <c r="F162" i="21"/>
  <c r="E162" i="21"/>
  <c r="K160" i="21"/>
  <c r="M160" i="21"/>
  <c r="I161" i="21"/>
  <c r="H162" i="21"/>
  <c r="J161" i="21"/>
  <c r="E163" i="21"/>
  <c r="D164" i="21"/>
  <c r="F163" i="21"/>
  <c r="M161" i="21"/>
  <c r="K161" i="21"/>
  <c r="I162" i="21"/>
  <c r="H163" i="21"/>
  <c r="J162" i="21"/>
  <c r="D165" i="21"/>
  <c r="F164" i="21"/>
  <c r="E164" i="21"/>
  <c r="M162" i="21"/>
  <c r="K162" i="21"/>
  <c r="I163" i="21"/>
  <c r="H164" i="21"/>
  <c r="J163" i="21"/>
  <c r="D166" i="21"/>
  <c r="F165" i="21"/>
  <c r="E165" i="21"/>
  <c r="M163" i="21"/>
  <c r="K163" i="21"/>
  <c r="I164" i="21"/>
  <c r="H165" i="21"/>
  <c r="J164" i="21"/>
  <c r="D167" i="21"/>
  <c r="E166" i="21"/>
  <c r="F166" i="21"/>
  <c r="K164" i="21"/>
  <c r="M164" i="21"/>
  <c r="I165" i="21"/>
  <c r="J165" i="21"/>
  <c r="H166" i="21"/>
  <c r="D168" i="21"/>
  <c r="E167" i="21"/>
  <c r="F167" i="21"/>
  <c r="M165" i="21"/>
  <c r="K165" i="21"/>
  <c r="I166" i="21"/>
  <c r="J166" i="21"/>
  <c r="H167" i="21"/>
  <c r="E168" i="21"/>
  <c r="F168" i="21"/>
  <c r="D169" i="21"/>
  <c r="M166" i="21"/>
  <c r="K166" i="21"/>
  <c r="I167" i="21"/>
  <c r="J167" i="21"/>
  <c r="H168" i="21"/>
  <c r="F169" i="21"/>
  <c r="E169" i="21"/>
  <c r="D170" i="21"/>
  <c r="K167" i="21"/>
  <c r="M167" i="21"/>
  <c r="I168" i="21"/>
  <c r="J168" i="21"/>
  <c r="H169" i="21"/>
  <c r="D171" i="21"/>
  <c r="E170" i="21"/>
  <c r="F170" i="21"/>
  <c r="K168" i="21"/>
  <c r="M168" i="21"/>
  <c r="I169" i="21"/>
  <c r="H170" i="21"/>
  <c r="J169" i="21"/>
  <c r="D172" i="21"/>
  <c r="F171" i="21"/>
  <c r="E171" i="21"/>
  <c r="K169" i="21"/>
  <c r="M169" i="21"/>
  <c r="I170" i="21"/>
  <c r="J170" i="21"/>
  <c r="H171" i="21"/>
  <c r="F172" i="21"/>
  <c r="E172" i="21"/>
  <c r="D173" i="21"/>
  <c r="M170" i="21"/>
  <c r="K170" i="21"/>
  <c r="I171" i="21"/>
  <c r="J171" i="21"/>
  <c r="H172" i="21"/>
  <c r="D174" i="21"/>
  <c r="E173" i="21"/>
  <c r="F173" i="21"/>
  <c r="M171" i="21"/>
  <c r="K171" i="21"/>
  <c r="I172" i="21"/>
  <c r="H173" i="21"/>
  <c r="J172" i="21"/>
  <c r="F174" i="21"/>
  <c r="E174" i="21"/>
  <c r="D175" i="21"/>
  <c r="K172" i="21"/>
  <c r="M172" i="21"/>
  <c r="I173" i="21"/>
  <c r="H174" i="21"/>
  <c r="J173" i="21"/>
  <c r="E175" i="21"/>
  <c r="F175" i="21"/>
  <c r="D176" i="21"/>
  <c r="K173" i="21"/>
  <c r="M173" i="21"/>
  <c r="I174" i="21"/>
  <c r="J174" i="21"/>
  <c r="H175" i="21"/>
  <c r="D177" i="21"/>
  <c r="F176" i="21"/>
  <c r="E176" i="21"/>
  <c r="M174" i="21"/>
  <c r="K174" i="21"/>
  <c r="I175" i="21"/>
  <c r="J175" i="21"/>
  <c r="H176" i="21"/>
  <c r="F177" i="21"/>
  <c r="E177" i="21"/>
  <c r="D178" i="21"/>
  <c r="M175" i="21"/>
  <c r="K175" i="21"/>
  <c r="I176" i="21"/>
  <c r="J176" i="21"/>
  <c r="H177" i="21"/>
  <c r="F178" i="21"/>
  <c r="E178" i="21"/>
  <c r="D179" i="21"/>
  <c r="K176" i="21"/>
  <c r="M176" i="21"/>
  <c r="I177" i="21"/>
  <c r="H178" i="21"/>
  <c r="J177" i="21"/>
  <c r="F179" i="21"/>
  <c r="E179" i="21"/>
  <c r="D180" i="21"/>
  <c r="K177" i="21"/>
  <c r="M177" i="21"/>
  <c r="I178" i="21"/>
  <c r="J178" i="21"/>
  <c r="H179" i="21"/>
  <c r="E180" i="21"/>
  <c r="D181" i="21"/>
  <c r="F180" i="21"/>
  <c r="M178" i="21"/>
  <c r="K178" i="21"/>
  <c r="I179" i="21"/>
  <c r="H180" i="21"/>
  <c r="J179" i="21"/>
  <c r="E181" i="21"/>
  <c r="D182" i="21"/>
  <c r="F181" i="21"/>
  <c r="K179" i="21"/>
  <c r="M179" i="21"/>
  <c r="I180" i="21"/>
  <c r="H181" i="21"/>
  <c r="J180" i="21"/>
  <c r="E182" i="21"/>
  <c r="F182" i="21"/>
  <c r="D183" i="21"/>
  <c r="K180" i="21"/>
  <c r="M180" i="21"/>
  <c r="I181" i="21"/>
  <c r="J181" i="21"/>
  <c r="H182" i="21"/>
  <c r="D184" i="21"/>
  <c r="E183" i="21"/>
  <c r="F183" i="21"/>
  <c r="M181" i="21"/>
  <c r="K181" i="21"/>
  <c r="I182" i="21"/>
  <c r="H183" i="21"/>
  <c r="J182" i="21"/>
  <c r="D185" i="21"/>
  <c r="E184" i="21"/>
  <c r="F184" i="21"/>
  <c r="M182" i="21"/>
  <c r="K182" i="21"/>
  <c r="I183" i="21"/>
  <c r="H184" i="21"/>
  <c r="J183" i="21"/>
  <c r="F185" i="21"/>
  <c r="E185" i="21"/>
  <c r="D186" i="21"/>
  <c r="K183" i="21"/>
  <c r="M183" i="21"/>
  <c r="I184" i="21"/>
  <c r="J184" i="21"/>
  <c r="H185" i="21"/>
  <c r="E186" i="21"/>
  <c r="D187" i="21"/>
  <c r="F186" i="21"/>
  <c r="M184" i="21"/>
  <c r="K184" i="21"/>
  <c r="I185" i="21"/>
  <c r="J185" i="21"/>
  <c r="H186" i="21"/>
  <c r="F187" i="21"/>
  <c r="D188" i="21"/>
  <c r="E187" i="21"/>
  <c r="K185" i="21"/>
  <c r="M185" i="21"/>
  <c r="I186" i="21"/>
  <c r="J186" i="21"/>
  <c r="H187" i="21"/>
  <c r="D189" i="21"/>
  <c r="F188" i="21"/>
  <c r="E188" i="21"/>
  <c r="M186" i="21"/>
  <c r="K186" i="21"/>
  <c r="I187" i="21"/>
  <c r="J187" i="21"/>
  <c r="H188" i="21"/>
  <c r="E189" i="21"/>
  <c r="F189" i="21"/>
  <c r="D190" i="21"/>
  <c r="M187" i="21"/>
  <c r="K187" i="21"/>
  <c r="I188" i="21"/>
  <c r="H189" i="21"/>
  <c r="J188" i="21"/>
  <c r="F190" i="21"/>
  <c r="D191" i="21"/>
  <c r="E190" i="21"/>
  <c r="M188" i="21"/>
  <c r="K188" i="21"/>
  <c r="I189" i="21"/>
  <c r="H190" i="21"/>
  <c r="J189" i="21"/>
  <c r="F191" i="21"/>
  <c r="E191" i="21"/>
  <c r="D192" i="21"/>
  <c r="M189" i="21"/>
  <c r="K189" i="21"/>
  <c r="I190" i="21"/>
  <c r="J190" i="21"/>
  <c r="H191" i="21"/>
  <c r="E192" i="21"/>
  <c r="D193" i="21"/>
  <c r="F192" i="21"/>
  <c r="K190" i="21"/>
  <c r="M190" i="21"/>
  <c r="I191" i="21"/>
  <c r="H192" i="21"/>
  <c r="J191" i="21"/>
  <c r="D194" i="21"/>
  <c r="E193" i="21"/>
  <c r="F193" i="21"/>
  <c r="K191" i="21"/>
  <c r="M191" i="21"/>
  <c r="I192" i="21"/>
  <c r="H193" i="21"/>
  <c r="J192" i="21"/>
  <c r="E194" i="21"/>
  <c r="D195" i="21"/>
  <c r="F194" i="21"/>
  <c r="K192" i="21"/>
  <c r="M192" i="21"/>
  <c r="I193" i="21"/>
  <c r="J193" i="21"/>
  <c r="H194" i="21"/>
  <c r="E195" i="21"/>
  <c r="F195" i="21"/>
  <c r="D196" i="21"/>
  <c r="K193" i="21"/>
  <c r="M193" i="21"/>
  <c r="I194" i="21"/>
  <c r="J194" i="21"/>
  <c r="H195" i="21"/>
  <c r="E196" i="21"/>
  <c r="F196" i="21"/>
  <c r="D197" i="21"/>
  <c r="K194" i="21"/>
  <c r="M194" i="21"/>
  <c r="I195" i="21"/>
  <c r="H196" i="21"/>
  <c r="J195" i="21"/>
  <c r="E197" i="21"/>
  <c r="D198" i="21"/>
  <c r="F197" i="21"/>
  <c r="K195" i="21"/>
  <c r="M195" i="21"/>
  <c r="I196" i="21"/>
  <c r="J196" i="21"/>
  <c r="H197" i="21"/>
  <c r="F198" i="21"/>
  <c r="D199" i="21"/>
  <c r="E198" i="21"/>
  <c r="K196" i="21"/>
  <c r="M196" i="21"/>
  <c r="I197" i="21"/>
  <c r="H198" i="21"/>
  <c r="J197" i="21"/>
  <c r="F199" i="21"/>
  <c r="E199" i="21"/>
  <c r="D200" i="21"/>
  <c r="M197" i="21"/>
  <c r="K197" i="21"/>
  <c r="I198" i="21"/>
  <c r="H199" i="21"/>
  <c r="J198" i="21"/>
  <c r="E200" i="21"/>
  <c r="F200" i="21"/>
  <c r="D201" i="21"/>
  <c r="M198" i="21"/>
  <c r="K198" i="21"/>
  <c r="I199" i="21"/>
  <c r="J199" i="21"/>
  <c r="H200" i="21"/>
  <c r="F201" i="21"/>
  <c r="D202" i="21"/>
  <c r="E201" i="21"/>
  <c r="K199" i="21"/>
  <c r="M199" i="21"/>
  <c r="I200" i="21"/>
  <c r="H201" i="21"/>
  <c r="J200" i="21"/>
  <c r="F202" i="21"/>
  <c r="D203" i="21"/>
  <c r="E202" i="21"/>
  <c r="M200" i="21"/>
  <c r="K200" i="21"/>
  <c r="I201" i="21"/>
  <c r="H202" i="21"/>
  <c r="J201" i="21"/>
  <c r="F203" i="21"/>
  <c r="E203" i="21"/>
  <c r="D204" i="21"/>
  <c r="M201" i="21"/>
  <c r="K201" i="21"/>
  <c r="I202" i="21"/>
  <c r="J202" i="21"/>
  <c r="H203" i="21"/>
  <c r="E204" i="21"/>
  <c r="D205" i="21"/>
  <c r="F204" i="21"/>
  <c r="K202" i="21"/>
  <c r="M202" i="21"/>
  <c r="I203" i="21"/>
  <c r="H204" i="21"/>
  <c r="J203" i="21"/>
  <c r="E205" i="21"/>
  <c r="F205" i="21"/>
  <c r="D206" i="21"/>
  <c r="M203" i="21"/>
  <c r="K203" i="21"/>
  <c r="I204" i="21"/>
  <c r="H205" i="21"/>
  <c r="J204" i="21"/>
  <c r="D207" i="21"/>
  <c r="E206" i="21"/>
  <c r="F206" i="21"/>
  <c r="M204" i="21"/>
  <c r="K204" i="21"/>
  <c r="I205" i="21"/>
  <c r="H206" i="21"/>
  <c r="J205" i="21"/>
  <c r="F207" i="21"/>
  <c r="D208" i="21"/>
  <c r="E207" i="21"/>
  <c r="K205" i="21"/>
  <c r="M205" i="21"/>
  <c r="I206" i="21"/>
  <c r="J206" i="21"/>
  <c r="H207" i="21"/>
  <c r="F208" i="21"/>
  <c r="E208" i="21"/>
  <c r="D209" i="21"/>
  <c r="K206" i="21"/>
  <c r="M206" i="21"/>
  <c r="I207" i="21"/>
  <c r="H208" i="21"/>
  <c r="J207" i="21"/>
  <c r="F209" i="21"/>
  <c r="D210" i="21"/>
  <c r="E209" i="21"/>
  <c r="K207" i="21"/>
  <c r="M207" i="21"/>
  <c r="I208" i="21"/>
  <c r="H209" i="21"/>
  <c r="J208" i="21"/>
  <c r="F210" i="21"/>
  <c r="D211" i="21"/>
  <c r="E210" i="21"/>
  <c r="M208" i="21"/>
  <c r="K208" i="21"/>
  <c r="I209" i="21"/>
  <c r="J209" i="21"/>
  <c r="H210" i="21"/>
  <c r="E211" i="21"/>
  <c r="D212" i="21"/>
  <c r="F211" i="21"/>
  <c r="K209" i="21"/>
  <c r="M209" i="21"/>
  <c r="I210" i="21"/>
  <c r="J210" i="21"/>
  <c r="H211" i="21"/>
  <c r="E212" i="21"/>
  <c r="F212" i="21"/>
  <c r="D213" i="21"/>
  <c r="M210" i="21"/>
  <c r="K210" i="21"/>
  <c r="I211" i="21"/>
  <c r="H212" i="21"/>
  <c r="J211" i="21"/>
  <c r="D214" i="21"/>
  <c r="E213" i="21"/>
  <c r="F213" i="21"/>
  <c r="M211" i="21"/>
  <c r="K211" i="21"/>
  <c r="I212" i="21"/>
  <c r="J212" i="21"/>
  <c r="H213" i="21"/>
  <c r="F214" i="21"/>
  <c r="D215" i="21"/>
  <c r="E214" i="21"/>
  <c r="M212" i="21"/>
  <c r="K212" i="21"/>
  <c r="I213" i="21"/>
  <c r="H214" i="21"/>
  <c r="J213" i="21"/>
  <c r="F215" i="21"/>
  <c r="E215" i="21"/>
  <c r="D216" i="21"/>
  <c r="M213" i="21"/>
  <c r="K213" i="21"/>
  <c r="I214" i="21"/>
  <c r="J214" i="21"/>
  <c r="H215" i="21"/>
  <c r="D217" i="21"/>
  <c r="E216" i="21"/>
  <c r="F216" i="21"/>
  <c r="K214" i="21"/>
  <c r="M214" i="21"/>
  <c r="I215" i="21"/>
  <c r="H216" i="21"/>
  <c r="J215" i="21"/>
  <c r="F217" i="21"/>
  <c r="D218" i="21"/>
  <c r="E217" i="21"/>
  <c r="K215" i="21"/>
  <c r="M215" i="21"/>
  <c r="I216" i="21"/>
  <c r="J216" i="21"/>
  <c r="H217" i="21"/>
  <c r="F218" i="21"/>
  <c r="E218" i="21"/>
  <c r="D219" i="21"/>
  <c r="M216" i="21"/>
  <c r="K216" i="21"/>
  <c r="I217" i="21"/>
  <c r="H218" i="21"/>
  <c r="J217" i="21"/>
  <c r="E219" i="21"/>
  <c r="D220" i="21"/>
  <c r="F219" i="21"/>
  <c r="M217" i="21"/>
  <c r="K217" i="21"/>
  <c r="I218" i="21"/>
  <c r="H219" i="21"/>
  <c r="J218" i="21"/>
  <c r="D221" i="21"/>
  <c r="F220" i="21"/>
  <c r="E220" i="21"/>
  <c r="M218" i="21"/>
  <c r="K218" i="21"/>
  <c r="I219" i="21"/>
  <c r="H220" i="21"/>
  <c r="J219" i="21"/>
  <c r="E221" i="21"/>
  <c r="D222" i="21"/>
  <c r="F221" i="21"/>
  <c r="M219" i="21"/>
  <c r="K219" i="21"/>
  <c r="I220" i="21"/>
  <c r="J220" i="21"/>
  <c r="H221" i="21"/>
  <c r="E222" i="21"/>
  <c r="D223" i="21"/>
  <c r="F222" i="21"/>
  <c r="M220" i="21"/>
  <c r="K220" i="21"/>
  <c r="I221" i="21"/>
  <c r="H222" i="21"/>
  <c r="J221" i="21"/>
  <c r="F223" i="21"/>
  <c r="E223" i="21"/>
  <c r="D224" i="21"/>
  <c r="M221" i="21"/>
  <c r="K221" i="21"/>
  <c r="I222" i="21"/>
  <c r="J222" i="21"/>
  <c r="H223" i="21"/>
  <c r="F224" i="21"/>
  <c r="E224" i="21"/>
  <c r="D225" i="21"/>
  <c r="K222" i="21"/>
  <c r="M222" i="21"/>
  <c r="I223" i="21"/>
  <c r="J223" i="21"/>
  <c r="H224" i="21"/>
  <c r="D226" i="21"/>
  <c r="E225" i="21"/>
  <c r="F225" i="21"/>
  <c r="K223" i="21"/>
  <c r="M223" i="21"/>
  <c r="I224" i="21"/>
  <c r="H225" i="21"/>
  <c r="J224" i="21"/>
  <c r="E226" i="21"/>
  <c r="D227" i="21"/>
  <c r="F226" i="21"/>
  <c r="M224" i="21"/>
  <c r="K224" i="21"/>
  <c r="I225" i="21"/>
  <c r="J225" i="21"/>
  <c r="H226" i="21"/>
  <c r="D228" i="21"/>
  <c r="F227" i="21"/>
  <c r="E227" i="21"/>
  <c r="M225" i="21"/>
  <c r="K225" i="21"/>
  <c r="I226" i="21"/>
  <c r="H227" i="21"/>
  <c r="J226" i="21"/>
  <c r="E228" i="21"/>
  <c r="D229" i="21"/>
  <c r="F228" i="21"/>
  <c r="M226" i="21"/>
  <c r="K226" i="21"/>
  <c r="I227" i="21"/>
  <c r="H228" i="21"/>
  <c r="J227" i="21"/>
  <c r="E229" i="21"/>
  <c r="D230" i="21"/>
  <c r="F229" i="21"/>
  <c r="K227" i="21"/>
  <c r="M227" i="21"/>
  <c r="I228" i="21"/>
  <c r="J228" i="21"/>
  <c r="H229" i="21"/>
  <c r="D231" i="21"/>
  <c r="E230" i="21"/>
  <c r="F230" i="21"/>
  <c r="K228" i="21"/>
  <c r="M228" i="21"/>
  <c r="I229" i="21"/>
  <c r="J229" i="21"/>
  <c r="H230" i="21"/>
  <c r="D232" i="21"/>
  <c r="E231" i="21"/>
  <c r="F231" i="21"/>
  <c r="K229" i="21"/>
  <c r="M229" i="21"/>
  <c r="I230" i="21"/>
  <c r="J230" i="21"/>
  <c r="H231" i="21"/>
  <c r="D233" i="21"/>
  <c r="F232" i="21"/>
  <c r="E232" i="21"/>
  <c r="K230" i="21"/>
  <c r="M230" i="21"/>
  <c r="I231" i="21"/>
  <c r="J231" i="21"/>
  <c r="H232" i="21"/>
  <c r="F233" i="21"/>
  <c r="E233" i="21"/>
  <c r="D234" i="21"/>
  <c r="K231" i="21"/>
  <c r="M231" i="21"/>
  <c r="I232" i="21"/>
  <c r="H233" i="21"/>
  <c r="J232" i="21"/>
  <c r="F234" i="21"/>
  <c r="E234" i="21"/>
  <c r="D235" i="21"/>
  <c r="K232" i="21"/>
  <c r="M232" i="21"/>
  <c r="I233" i="21"/>
  <c r="H234" i="21"/>
  <c r="J233" i="21"/>
  <c r="D236" i="21"/>
  <c r="E235" i="21"/>
  <c r="F235" i="21"/>
  <c r="K233" i="21"/>
  <c r="M233" i="21"/>
  <c r="I234" i="21"/>
  <c r="H235" i="21"/>
  <c r="J234" i="21"/>
  <c r="D237" i="21"/>
  <c r="E236" i="21"/>
  <c r="F236" i="21"/>
  <c r="M234" i="21"/>
  <c r="K234" i="21"/>
  <c r="I235" i="21"/>
  <c r="J235" i="21"/>
  <c r="H236" i="21"/>
  <c r="D238" i="21"/>
  <c r="F237" i="21"/>
  <c r="E237" i="21"/>
  <c r="K235" i="21"/>
  <c r="M235" i="21"/>
  <c r="I236" i="21"/>
  <c r="H237" i="21"/>
  <c r="J236" i="21"/>
  <c r="F238" i="21"/>
  <c r="E238" i="21"/>
  <c r="D239" i="21"/>
  <c r="K236" i="21"/>
  <c r="M236" i="21"/>
  <c r="I237" i="21"/>
  <c r="H238" i="21"/>
  <c r="J237" i="21"/>
  <c r="F239" i="21"/>
  <c r="E239" i="21"/>
  <c r="D240" i="21"/>
  <c r="M237" i="21"/>
  <c r="K237" i="21"/>
  <c r="I238" i="21"/>
  <c r="J238" i="21"/>
  <c r="H239" i="21"/>
  <c r="E240" i="21"/>
  <c r="F240" i="21"/>
  <c r="D241" i="21"/>
  <c r="K238" i="21"/>
  <c r="M238" i="21"/>
  <c r="I239" i="21"/>
  <c r="H240" i="21"/>
  <c r="J239" i="21"/>
  <c r="F241" i="21"/>
  <c r="E241" i="21"/>
  <c r="D242" i="21"/>
  <c r="K239" i="21"/>
  <c r="M239" i="21"/>
  <c r="I240" i="21"/>
  <c r="H241" i="21"/>
  <c r="J240" i="21"/>
  <c r="D243" i="21"/>
  <c r="E242" i="21"/>
  <c r="F242" i="21"/>
  <c r="K240" i="21"/>
  <c r="M240" i="21"/>
  <c r="I241" i="21"/>
  <c r="J241" i="21"/>
  <c r="H242" i="21"/>
  <c r="F243" i="21"/>
  <c r="E243" i="21"/>
  <c r="D244" i="21"/>
  <c r="M241" i="21"/>
  <c r="K241" i="21"/>
  <c r="I242" i="21"/>
  <c r="J242" i="21"/>
  <c r="H243" i="21"/>
  <c r="F244" i="21"/>
  <c r="D245" i="21"/>
  <c r="E244" i="21"/>
  <c r="K242" i="21"/>
  <c r="M242" i="21"/>
  <c r="I243" i="21"/>
  <c r="H244" i="21"/>
  <c r="J243" i="21"/>
  <c r="E245" i="21"/>
  <c r="F245" i="21"/>
  <c r="D246" i="21"/>
  <c r="M243" i="21"/>
  <c r="K243" i="21"/>
  <c r="I244" i="21"/>
  <c r="J244" i="21"/>
  <c r="H245" i="21"/>
  <c r="D247" i="21"/>
  <c r="F246" i="21"/>
  <c r="E246" i="21"/>
  <c r="M244" i="21"/>
  <c r="K244" i="21"/>
  <c r="I245" i="21"/>
  <c r="H246" i="21"/>
  <c r="J245" i="21"/>
  <c r="E247" i="21"/>
  <c r="D248" i="21"/>
  <c r="F247" i="21"/>
  <c r="M245" i="21"/>
  <c r="K245" i="21"/>
  <c r="I246" i="21"/>
  <c r="H247" i="21"/>
  <c r="J246" i="21"/>
  <c r="F248" i="21"/>
  <c r="E248" i="21"/>
  <c r="D249" i="21"/>
  <c r="K246" i="21"/>
  <c r="M246" i="21"/>
  <c r="I247" i="21"/>
  <c r="H248" i="21"/>
  <c r="J247" i="21"/>
  <c r="E249" i="21"/>
  <c r="F249" i="21"/>
  <c r="D250" i="21"/>
  <c r="M247" i="21"/>
  <c r="K247" i="21"/>
  <c r="I248" i="21"/>
  <c r="H249" i="21"/>
  <c r="J248" i="21"/>
  <c r="E250" i="21"/>
  <c r="F250" i="21"/>
  <c r="D251" i="21"/>
  <c r="M248" i="21"/>
  <c r="K248" i="21"/>
  <c r="I249" i="21"/>
  <c r="H250" i="21"/>
  <c r="J249" i="21"/>
  <c r="D252" i="21"/>
  <c r="F251" i="21"/>
  <c r="E251" i="21"/>
  <c r="M249" i="21"/>
  <c r="K249" i="21"/>
  <c r="I250" i="21"/>
  <c r="J250" i="21"/>
  <c r="H251" i="21"/>
  <c r="E252" i="21"/>
  <c r="F252" i="21"/>
  <c r="D253" i="21"/>
  <c r="M250" i="21"/>
  <c r="K250" i="21"/>
  <c r="I251" i="21"/>
  <c r="J251" i="21"/>
  <c r="H252" i="21"/>
  <c r="D254" i="21"/>
  <c r="F253" i="21"/>
  <c r="E253" i="21"/>
  <c r="K251" i="21"/>
  <c r="M251" i="21"/>
  <c r="I252" i="21"/>
  <c r="H253" i="21"/>
  <c r="J252" i="21"/>
  <c r="D255" i="21"/>
  <c r="F254" i="21"/>
  <c r="E254" i="21"/>
  <c r="M252" i="21"/>
  <c r="K252" i="21"/>
  <c r="I253" i="21"/>
  <c r="H254" i="21"/>
  <c r="J253" i="21"/>
  <c r="F255" i="21"/>
  <c r="E255" i="21"/>
  <c r="D256" i="21"/>
  <c r="K253" i="21"/>
  <c r="M253" i="21"/>
  <c r="I254" i="21"/>
  <c r="J254" i="21"/>
  <c r="H255" i="21"/>
  <c r="F256" i="21"/>
  <c r="D257" i="21"/>
  <c r="E256" i="21"/>
  <c r="M254" i="21"/>
  <c r="K254" i="21"/>
  <c r="I255" i="21"/>
  <c r="J255" i="21"/>
  <c r="H256" i="21"/>
  <c r="E257" i="21"/>
  <c r="F257" i="21"/>
  <c r="D258" i="21"/>
  <c r="K255" i="21"/>
  <c r="M255" i="21"/>
  <c r="I256" i="21"/>
  <c r="J256" i="21"/>
  <c r="H257" i="21"/>
  <c r="F258" i="21"/>
  <c r="D259" i="21"/>
  <c r="E258" i="21"/>
  <c r="K256" i="21"/>
  <c r="M256" i="21"/>
  <c r="I257" i="21"/>
  <c r="H258" i="21"/>
  <c r="J257" i="21"/>
  <c r="F259" i="21"/>
  <c r="D260" i="21"/>
  <c r="E259" i="21"/>
  <c r="K257" i="21"/>
  <c r="M257" i="21"/>
  <c r="I258" i="21"/>
  <c r="H259" i="21"/>
  <c r="J258" i="21"/>
  <c r="D261" i="21"/>
  <c r="E260" i="21"/>
  <c r="F260" i="21"/>
  <c r="K258" i="21"/>
  <c r="M258" i="21"/>
  <c r="I259" i="21"/>
  <c r="J259" i="21"/>
  <c r="H260" i="21"/>
  <c r="F261" i="21"/>
  <c r="D262" i="21"/>
  <c r="E261" i="21"/>
  <c r="K259" i="21"/>
  <c r="M259" i="21"/>
  <c r="I260" i="21"/>
  <c r="J260" i="21"/>
  <c r="H261" i="21"/>
  <c r="D263" i="21"/>
  <c r="E262" i="21"/>
  <c r="F262" i="21"/>
  <c r="K260" i="21"/>
  <c r="M260" i="21"/>
  <c r="I261" i="21"/>
  <c r="H262" i="21"/>
  <c r="J261" i="21"/>
  <c r="F263" i="21"/>
  <c r="E263" i="21"/>
  <c r="D264" i="21"/>
  <c r="M261" i="21"/>
  <c r="K261" i="21"/>
  <c r="I262" i="21"/>
  <c r="J262" i="21"/>
  <c r="H263" i="21"/>
  <c r="D265" i="21"/>
  <c r="F264" i="21"/>
  <c r="E264" i="21"/>
  <c r="M262" i="21"/>
  <c r="K262" i="21"/>
  <c r="I263" i="21"/>
  <c r="H264" i="21"/>
  <c r="J263" i="21"/>
  <c r="F265" i="21"/>
  <c r="E265" i="21"/>
  <c r="D266" i="21"/>
  <c r="M263" i="21"/>
  <c r="K263" i="21"/>
  <c r="I264" i="21"/>
  <c r="H265" i="21"/>
  <c r="J264" i="21"/>
  <c r="E266" i="21"/>
  <c r="D267" i="21"/>
  <c r="F266" i="21"/>
  <c r="M264" i="21"/>
  <c r="K264" i="21"/>
  <c r="I265" i="21"/>
  <c r="H266" i="21"/>
  <c r="J265" i="21"/>
  <c r="E267" i="21"/>
  <c r="F267" i="21"/>
  <c r="D268" i="21"/>
  <c r="M265" i="21"/>
  <c r="K265" i="21"/>
  <c r="I266" i="21"/>
  <c r="J266" i="21"/>
  <c r="H267" i="21"/>
  <c r="D269" i="21"/>
  <c r="E268" i="21"/>
  <c r="F268" i="21"/>
  <c r="M266" i="21"/>
  <c r="K266" i="21"/>
  <c r="I267" i="21"/>
  <c r="H268" i="21"/>
  <c r="J267" i="21"/>
  <c r="E269" i="21"/>
  <c r="F269" i="21"/>
  <c r="D270" i="21"/>
  <c r="M267" i="21"/>
  <c r="K267" i="21"/>
  <c r="I268" i="21"/>
  <c r="J268" i="21"/>
  <c r="H269" i="21"/>
  <c r="F270" i="21"/>
  <c r="D271" i="21"/>
  <c r="E270" i="21"/>
  <c r="M268" i="21"/>
  <c r="K268" i="21"/>
  <c r="I269" i="21"/>
  <c r="H270" i="21"/>
  <c r="J269" i="21"/>
  <c r="F271" i="21"/>
  <c r="D272" i="21"/>
  <c r="E271" i="21"/>
  <c r="K269" i="21"/>
  <c r="M269" i="21"/>
  <c r="I270" i="21"/>
  <c r="H271" i="21"/>
  <c r="J270" i="21"/>
  <c r="F272" i="21"/>
  <c r="D273" i="21"/>
  <c r="E272" i="21"/>
  <c r="M270" i="21"/>
  <c r="K270" i="21"/>
  <c r="I271" i="21"/>
  <c r="H272" i="21"/>
  <c r="J271" i="21"/>
  <c r="D274" i="21"/>
  <c r="E273" i="21"/>
  <c r="F273" i="21"/>
  <c r="M271" i="21"/>
  <c r="K271" i="21"/>
  <c r="I272" i="21"/>
  <c r="H273" i="21"/>
  <c r="J272" i="21"/>
  <c r="E274" i="21"/>
  <c r="D275" i="21"/>
  <c r="F274" i="21"/>
  <c r="M272" i="21"/>
  <c r="K272" i="21"/>
  <c r="I273" i="21"/>
  <c r="H274" i="21"/>
  <c r="J273" i="21"/>
  <c r="F275" i="21"/>
  <c r="E275" i="21"/>
  <c r="D276" i="21"/>
  <c r="K273" i="21"/>
  <c r="M273" i="21"/>
  <c r="I274" i="21"/>
  <c r="J274" i="21"/>
  <c r="H275" i="21"/>
  <c r="E276" i="21"/>
  <c r="F276" i="21"/>
  <c r="D277" i="21"/>
  <c r="K274" i="21"/>
  <c r="M274" i="21"/>
  <c r="I275" i="21"/>
  <c r="H276" i="21"/>
  <c r="J275" i="21"/>
  <c r="E277" i="21"/>
  <c r="D278" i="21"/>
  <c r="F277" i="21"/>
  <c r="K275" i="21"/>
  <c r="M275" i="21"/>
  <c r="I276" i="21"/>
  <c r="H277" i="21"/>
  <c r="J276" i="21"/>
  <c r="F278" i="21"/>
  <c r="D279" i="21"/>
  <c r="E278" i="21"/>
  <c r="M276" i="21"/>
  <c r="K276" i="21"/>
  <c r="I277" i="21"/>
  <c r="J277" i="21"/>
  <c r="H278" i="21"/>
  <c r="F279" i="21"/>
  <c r="E279" i="21"/>
  <c r="D280" i="21"/>
  <c r="M277" i="21"/>
  <c r="K277" i="21"/>
  <c r="I278" i="21"/>
  <c r="H279" i="21"/>
  <c r="J278" i="21"/>
  <c r="E280" i="21"/>
  <c r="D281" i="21"/>
  <c r="F280" i="21"/>
  <c r="M278" i="21"/>
  <c r="K278" i="21"/>
  <c r="I279" i="21"/>
  <c r="J279" i="21"/>
  <c r="H280" i="21"/>
  <c r="D282" i="21"/>
  <c r="E281" i="21"/>
  <c r="F281" i="21"/>
  <c r="K279" i="21"/>
  <c r="M279" i="21"/>
  <c r="I280" i="21"/>
  <c r="H281" i="21"/>
  <c r="J280" i="21"/>
  <c r="E282" i="21"/>
  <c r="D283" i="21"/>
  <c r="F282" i="21"/>
  <c r="K280" i="21"/>
  <c r="M280" i="21"/>
  <c r="I281" i="21"/>
  <c r="H282" i="21"/>
  <c r="J281" i="21"/>
  <c r="E283" i="21"/>
  <c r="D284" i="21"/>
  <c r="F283" i="21"/>
  <c r="K281" i="21"/>
  <c r="M281" i="21"/>
  <c r="I282" i="21"/>
  <c r="H283" i="21"/>
  <c r="J282" i="21"/>
  <c r="E284" i="21"/>
  <c r="D285" i="21"/>
  <c r="F284" i="21"/>
  <c r="M282" i="21"/>
  <c r="K282" i="21"/>
  <c r="I283" i="21"/>
  <c r="J283" i="21"/>
  <c r="H284" i="21"/>
  <c r="F285" i="21"/>
  <c r="E285" i="21"/>
  <c r="D286" i="21"/>
  <c r="M283" i="21"/>
  <c r="K283" i="21"/>
  <c r="I284" i="21"/>
  <c r="H285" i="21"/>
  <c r="J284" i="21"/>
  <c r="D287" i="21"/>
  <c r="E286" i="21"/>
  <c r="F286" i="21"/>
  <c r="M284" i="21"/>
  <c r="K284" i="21"/>
  <c r="I285" i="21"/>
  <c r="H286" i="21"/>
  <c r="J285" i="21"/>
  <c r="D288" i="21"/>
  <c r="F287" i="21"/>
  <c r="E287" i="21"/>
  <c r="K285" i="21"/>
  <c r="M285" i="21"/>
  <c r="I286" i="21"/>
  <c r="J286" i="21"/>
  <c r="H287" i="21"/>
  <c r="E288" i="21"/>
  <c r="F288" i="21"/>
  <c r="D289" i="21"/>
  <c r="M286" i="21"/>
  <c r="K286" i="21"/>
  <c r="I287" i="21"/>
  <c r="J287" i="21"/>
  <c r="H288" i="21"/>
  <c r="D290" i="21"/>
  <c r="E289" i="21"/>
  <c r="F289" i="21"/>
  <c r="K287" i="21"/>
  <c r="M287" i="21"/>
  <c r="I288" i="21"/>
  <c r="H289" i="21"/>
  <c r="J288" i="21"/>
  <c r="F290" i="21"/>
  <c r="D291" i="21"/>
  <c r="E290" i="21"/>
  <c r="K288" i="21"/>
  <c r="M288" i="21"/>
  <c r="I289" i="21"/>
  <c r="J289" i="21"/>
  <c r="H290" i="21"/>
  <c r="F291" i="21"/>
  <c r="D292" i="21"/>
  <c r="E291" i="21"/>
  <c r="M289" i="21"/>
  <c r="K289" i="21"/>
  <c r="I290" i="21"/>
  <c r="H291" i="21"/>
  <c r="J290" i="21"/>
  <c r="F292" i="21"/>
  <c r="D293" i="21"/>
  <c r="E292" i="21"/>
  <c r="M290" i="21"/>
  <c r="K290" i="21"/>
  <c r="I291" i="21"/>
  <c r="J291" i="21"/>
  <c r="H292" i="21"/>
  <c r="F293" i="21"/>
  <c r="D294" i="21"/>
  <c r="E293" i="21"/>
  <c r="K291" i="21"/>
  <c r="M291" i="21"/>
  <c r="I292" i="21"/>
  <c r="J292" i="21"/>
  <c r="H293" i="21"/>
  <c r="D295" i="21"/>
  <c r="F294" i="21"/>
  <c r="E294" i="21"/>
  <c r="M292" i="21"/>
  <c r="K292" i="21"/>
  <c r="I293" i="21"/>
  <c r="H294" i="21"/>
  <c r="J293" i="21"/>
  <c r="E295" i="21"/>
  <c r="D296" i="21"/>
  <c r="F295" i="21"/>
  <c r="M293" i="21"/>
  <c r="K293" i="21"/>
  <c r="I294" i="21"/>
  <c r="H295" i="21"/>
  <c r="J294" i="21"/>
  <c r="F296" i="21"/>
  <c r="D297" i="21"/>
  <c r="E296" i="21"/>
  <c r="K294" i="21"/>
  <c r="M294" i="21"/>
  <c r="I295" i="21"/>
  <c r="J295" i="21"/>
  <c r="H296" i="21"/>
  <c r="E297" i="21"/>
  <c r="D298" i="21"/>
  <c r="F297" i="21"/>
  <c r="M295" i="21"/>
  <c r="K295" i="21"/>
  <c r="I296" i="21"/>
  <c r="H297" i="21"/>
  <c r="J296" i="21"/>
  <c r="F298" i="21"/>
  <c r="E298" i="21"/>
  <c r="D299" i="21"/>
  <c r="K296" i="21"/>
  <c r="M296" i="21"/>
  <c r="I297" i="21"/>
  <c r="H298" i="21"/>
  <c r="J297" i="21"/>
  <c r="F299" i="21"/>
  <c r="D300" i="21"/>
  <c r="E299" i="21"/>
  <c r="M297" i="21"/>
  <c r="K297" i="21"/>
  <c r="I298" i="21"/>
  <c r="J298" i="21"/>
  <c r="H299" i="21"/>
  <c r="D301" i="21"/>
  <c r="E300" i="21"/>
  <c r="F300" i="21"/>
  <c r="M298" i="21"/>
  <c r="K298" i="21"/>
  <c r="I299" i="21"/>
  <c r="J299" i="21"/>
  <c r="H300" i="21"/>
  <c r="E301" i="21"/>
  <c r="F301" i="21"/>
  <c r="D302" i="21"/>
  <c r="K299" i="21"/>
  <c r="M299" i="21"/>
  <c r="I300" i="21"/>
  <c r="J300" i="21"/>
  <c r="H301" i="21"/>
  <c r="E302" i="21"/>
  <c r="D303" i="21"/>
  <c r="F302" i="21"/>
  <c r="M300" i="21"/>
  <c r="K300" i="21"/>
  <c r="I301" i="21"/>
  <c r="H302" i="21"/>
  <c r="J301" i="21"/>
  <c r="E303" i="21"/>
  <c r="D304" i="21"/>
  <c r="F303" i="21"/>
  <c r="K301" i="21"/>
  <c r="M301" i="21"/>
  <c r="I302" i="21"/>
  <c r="H303" i="21"/>
  <c r="J302" i="21"/>
  <c r="F304" i="21"/>
  <c r="E304" i="21"/>
  <c r="D305" i="21"/>
  <c r="M302" i="21"/>
  <c r="K302" i="21"/>
  <c r="I303" i="21"/>
  <c r="J303" i="21"/>
  <c r="H304" i="21"/>
  <c r="F305" i="21"/>
  <c r="E305" i="21"/>
  <c r="D306" i="21"/>
  <c r="M303" i="21"/>
  <c r="K303" i="21"/>
  <c r="I304" i="21"/>
  <c r="H305" i="21"/>
  <c r="J304" i="21"/>
  <c r="F306" i="21"/>
  <c r="E306" i="21"/>
  <c r="D307" i="21"/>
  <c r="K304" i="21"/>
  <c r="M304" i="21"/>
  <c r="I305" i="21"/>
  <c r="H306" i="21"/>
  <c r="J305" i="21"/>
  <c r="D308" i="21"/>
  <c r="E307" i="21"/>
  <c r="F307" i="21"/>
  <c r="K305" i="21"/>
  <c r="M305" i="21"/>
  <c r="I306" i="21"/>
  <c r="H307" i="21"/>
  <c r="J306" i="21"/>
  <c r="D309" i="21"/>
  <c r="F308" i="21"/>
  <c r="E308" i="21"/>
  <c r="M306" i="21"/>
  <c r="K306" i="21"/>
  <c r="I307" i="21"/>
  <c r="H308" i="21"/>
  <c r="J307" i="21"/>
  <c r="E309" i="21"/>
  <c r="D310" i="21"/>
  <c r="F309" i="21"/>
  <c r="K307" i="21"/>
  <c r="M307" i="21"/>
  <c r="I308" i="21"/>
  <c r="J308" i="21"/>
  <c r="H309" i="21"/>
  <c r="F310" i="21"/>
  <c r="D311" i="21"/>
  <c r="E310" i="21"/>
  <c r="K308" i="21"/>
  <c r="M308" i="21"/>
  <c r="I309" i="21"/>
  <c r="H310" i="21"/>
  <c r="J309" i="21"/>
  <c r="D312" i="21"/>
  <c r="E311" i="21"/>
  <c r="F311" i="21"/>
  <c r="K309" i="21"/>
  <c r="M309" i="21"/>
  <c r="I310" i="21"/>
  <c r="J310" i="21"/>
  <c r="H311" i="21"/>
  <c r="E312" i="21"/>
  <c r="F312" i="21"/>
  <c r="D313" i="21"/>
  <c r="K310" i="21"/>
  <c r="M310" i="21"/>
  <c r="I311" i="21"/>
  <c r="J311" i="21"/>
  <c r="H312" i="21"/>
  <c r="D314" i="21"/>
  <c r="E313" i="21"/>
  <c r="F313" i="21"/>
  <c r="M311" i="21"/>
  <c r="K311" i="21"/>
  <c r="I312" i="21"/>
  <c r="H313" i="21"/>
  <c r="J312" i="21"/>
  <c r="E314" i="21"/>
  <c r="D315" i="21"/>
  <c r="F314" i="21"/>
  <c r="M312" i="21"/>
  <c r="K312" i="21"/>
  <c r="I313" i="21"/>
  <c r="H314" i="21"/>
  <c r="J313" i="21"/>
  <c r="D316" i="21"/>
  <c r="E315" i="21"/>
  <c r="F315" i="21"/>
  <c r="K313" i="21"/>
  <c r="M313" i="21"/>
  <c r="I314" i="21"/>
  <c r="H315" i="21"/>
  <c r="J314" i="21"/>
  <c r="E316" i="21"/>
  <c r="F316" i="21"/>
  <c r="D317" i="21"/>
  <c r="K314" i="21"/>
  <c r="M314" i="21"/>
  <c r="I315" i="21"/>
  <c r="H316" i="21"/>
  <c r="J315" i="21"/>
  <c r="E317" i="21"/>
  <c r="F317" i="21"/>
  <c r="D318" i="21"/>
  <c r="K315" i="21"/>
  <c r="M315" i="21"/>
  <c r="I316" i="21"/>
  <c r="H317" i="21"/>
  <c r="J316" i="21"/>
  <c r="E318" i="21"/>
  <c r="F318" i="21"/>
  <c r="D319" i="21"/>
  <c r="K316" i="21"/>
  <c r="M316" i="21"/>
  <c r="I317" i="21"/>
  <c r="H318" i="21"/>
  <c r="J317" i="21"/>
  <c r="E319" i="21"/>
  <c r="D320" i="21"/>
  <c r="F319" i="21"/>
  <c r="M317" i="21"/>
  <c r="K317" i="21"/>
  <c r="I318" i="21"/>
  <c r="J318" i="21"/>
  <c r="H319" i="21"/>
  <c r="E320" i="21"/>
  <c r="F320" i="21"/>
  <c r="D321" i="21"/>
  <c r="M318" i="21"/>
  <c r="K318" i="21"/>
  <c r="I319" i="21"/>
  <c r="H320" i="21"/>
  <c r="J319" i="21"/>
  <c r="D322" i="21"/>
  <c r="E321" i="21"/>
  <c r="F321" i="21"/>
  <c r="M319" i="21"/>
  <c r="K319" i="21"/>
  <c r="I320" i="21"/>
  <c r="J320" i="21"/>
  <c r="H321" i="21"/>
  <c r="E322" i="21"/>
  <c r="D323" i="21"/>
  <c r="F322" i="21"/>
  <c r="M320" i="21"/>
  <c r="K320" i="21"/>
  <c r="I321" i="21"/>
  <c r="J321" i="21"/>
  <c r="H322" i="21"/>
  <c r="D324" i="21"/>
  <c r="F323" i="21"/>
  <c r="E323" i="21"/>
  <c r="K321" i="21"/>
  <c r="M321" i="21"/>
  <c r="I322" i="21"/>
  <c r="J322" i="21"/>
  <c r="H323" i="21"/>
  <c r="E324" i="21"/>
  <c r="F324" i="21"/>
  <c r="D325" i="21"/>
  <c r="M322" i="21"/>
  <c r="K322" i="21"/>
  <c r="I323" i="21"/>
  <c r="J323" i="21"/>
  <c r="H324" i="21"/>
  <c r="D326" i="21"/>
  <c r="E325" i="21"/>
  <c r="F325" i="21"/>
  <c r="K323" i="21"/>
  <c r="M323" i="21"/>
  <c r="I324" i="21"/>
  <c r="J324" i="21"/>
  <c r="H325" i="21"/>
  <c r="E326" i="21"/>
  <c r="D327" i="21"/>
  <c r="F326" i="21"/>
  <c r="M324" i="21"/>
  <c r="K324" i="21"/>
  <c r="I325" i="21"/>
  <c r="H326" i="21"/>
  <c r="J325" i="21"/>
  <c r="F327" i="21"/>
  <c r="E327" i="21"/>
  <c r="D328" i="21"/>
  <c r="M325" i="21"/>
  <c r="K325" i="21"/>
  <c r="I326" i="21"/>
  <c r="H327" i="21"/>
  <c r="J326" i="21"/>
  <c r="E328" i="21"/>
  <c r="D329" i="21"/>
  <c r="F328" i="21"/>
  <c r="M326" i="21"/>
  <c r="K326" i="21"/>
  <c r="I327" i="21"/>
  <c r="H328" i="21"/>
  <c r="J327" i="21"/>
  <c r="D330" i="21"/>
  <c r="E329" i="21"/>
  <c r="F329" i="21"/>
  <c r="M327" i="21"/>
  <c r="K327" i="21"/>
  <c r="I328" i="21"/>
  <c r="J328" i="21"/>
  <c r="H329" i="21"/>
  <c r="E330" i="21"/>
  <c r="D331" i="21"/>
  <c r="F330" i="21"/>
  <c r="M328" i="21"/>
  <c r="K328" i="21"/>
  <c r="I329" i="21"/>
  <c r="J329" i="21"/>
  <c r="H330" i="21"/>
  <c r="E331" i="21"/>
  <c r="F331" i="21"/>
  <c r="D332" i="21"/>
  <c r="K329" i="21"/>
  <c r="M329" i="21"/>
  <c r="I330" i="21"/>
  <c r="H331" i="21"/>
  <c r="J330" i="21"/>
  <c r="D333" i="21"/>
  <c r="F332" i="21"/>
  <c r="E332" i="21"/>
  <c r="M330" i="21"/>
  <c r="K330" i="21"/>
  <c r="I331" i="21"/>
  <c r="J331" i="21"/>
  <c r="H332" i="21"/>
  <c r="D334" i="21"/>
  <c r="F333" i="21"/>
  <c r="E333" i="21"/>
  <c r="M331" i="21"/>
  <c r="K331" i="21"/>
  <c r="I332" i="21"/>
  <c r="J332" i="21"/>
  <c r="H333" i="21"/>
  <c r="D335" i="21"/>
  <c r="E334" i="21"/>
  <c r="F334" i="21"/>
  <c r="K332" i="21"/>
  <c r="M332" i="21"/>
  <c r="I333" i="21"/>
  <c r="J333" i="21"/>
  <c r="H334" i="21"/>
  <c r="F335" i="21"/>
  <c r="D336" i="21"/>
  <c r="E335" i="21"/>
  <c r="K333" i="21"/>
  <c r="M333" i="21"/>
  <c r="I334" i="21"/>
  <c r="H335" i="21"/>
  <c r="J334" i="21"/>
  <c r="D337" i="21"/>
  <c r="F336" i="21"/>
  <c r="E336" i="21"/>
  <c r="K334" i="21"/>
  <c r="M334" i="21"/>
  <c r="I335" i="21"/>
  <c r="J335" i="21"/>
  <c r="H336" i="21"/>
  <c r="E337" i="21"/>
  <c r="D338" i="21"/>
  <c r="F337" i="21"/>
  <c r="M335" i="21"/>
  <c r="K335" i="21"/>
  <c r="I336" i="21"/>
  <c r="H337" i="21"/>
  <c r="J336" i="21"/>
  <c r="E338" i="21"/>
  <c r="F338" i="21"/>
  <c r="D339" i="21"/>
  <c r="M336" i="21"/>
  <c r="K336" i="21"/>
  <c r="I337" i="21"/>
  <c r="J337" i="21"/>
  <c r="H338" i="21"/>
  <c r="F339" i="21"/>
  <c r="D340" i="21"/>
  <c r="E339" i="21"/>
  <c r="K337" i="21"/>
  <c r="M337" i="21"/>
  <c r="I338" i="21"/>
  <c r="H339" i="21"/>
  <c r="J338" i="21"/>
  <c r="F340" i="21"/>
  <c r="D341" i="21"/>
  <c r="E340" i="21"/>
  <c r="K338" i="21"/>
  <c r="M338" i="21"/>
  <c r="I339" i="21"/>
  <c r="H340" i="21"/>
  <c r="J339" i="21"/>
  <c r="F341" i="21"/>
  <c r="E341" i="21"/>
  <c r="D342" i="21"/>
  <c r="M339" i="21"/>
  <c r="K339" i="21"/>
  <c r="I340" i="21"/>
  <c r="H341" i="21"/>
  <c r="J340" i="21"/>
  <c r="D343" i="21"/>
  <c r="E342" i="21"/>
  <c r="F342" i="21"/>
  <c r="M340" i="21"/>
  <c r="K340" i="21"/>
  <c r="I341" i="21"/>
  <c r="H342" i="21"/>
  <c r="J341" i="21"/>
  <c r="F343" i="21"/>
  <c r="D344" i="21"/>
  <c r="E343" i="21"/>
  <c r="K341" i="21"/>
  <c r="M341" i="21"/>
  <c r="I342" i="21"/>
  <c r="H343" i="21"/>
  <c r="J342" i="21"/>
  <c r="E344" i="21"/>
  <c r="D345" i="21"/>
  <c r="F344" i="21"/>
  <c r="M342" i="21"/>
  <c r="K342" i="21"/>
  <c r="I343" i="21"/>
  <c r="H344" i="21"/>
  <c r="J343" i="21"/>
  <c r="F345" i="21"/>
  <c r="D346" i="21"/>
  <c r="E345" i="21"/>
  <c r="M343" i="21"/>
  <c r="K343" i="21"/>
  <c r="I344" i="21"/>
  <c r="H345" i="21"/>
  <c r="J344" i="21"/>
  <c r="F346" i="21"/>
  <c r="E346" i="21"/>
  <c r="D347" i="21"/>
  <c r="K344" i="21"/>
  <c r="M344" i="21"/>
  <c r="I345" i="21"/>
  <c r="H346" i="21"/>
  <c r="J345" i="21"/>
  <c r="E347" i="21"/>
  <c r="F347" i="21"/>
  <c r="D348" i="21"/>
  <c r="K345" i="21"/>
  <c r="M345" i="21"/>
  <c r="I346" i="21"/>
  <c r="J346" i="21"/>
  <c r="H347" i="21"/>
  <c r="E348" i="21"/>
  <c r="D349" i="21"/>
  <c r="F348" i="21"/>
  <c r="K346" i="21"/>
  <c r="M346" i="21"/>
  <c r="I347" i="21"/>
  <c r="J347" i="21"/>
  <c r="H348" i="21"/>
  <c r="F349" i="21"/>
  <c r="E349" i="21"/>
  <c r="D350" i="21"/>
  <c r="K347" i="21"/>
  <c r="M347" i="21"/>
  <c r="I348" i="21"/>
  <c r="J348" i="21"/>
  <c r="H349" i="21"/>
  <c r="D351" i="21"/>
  <c r="F350" i="21"/>
  <c r="E350" i="21"/>
  <c r="K348" i="21"/>
  <c r="M348" i="21"/>
  <c r="I349" i="21"/>
  <c r="H350" i="21"/>
  <c r="J349" i="21"/>
  <c r="F351" i="21"/>
  <c r="E351" i="21"/>
  <c r="D352" i="21"/>
  <c r="K349" i="21"/>
  <c r="M349" i="21"/>
  <c r="I350" i="21"/>
  <c r="J350" i="21"/>
  <c r="H351" i="21"/>
  <c r="D353" i="21"/>
  <c r="E352" i="21"/>
  <c r="F352" i="21"/>
  <c r="K350" i="21"/>
  <c r="M350" i="21"/>
  <c r="I351" i="21"/>
  <c r="J351" i="21"/>
  <c r="H352" i="21"/>
  <c r="E353" i="21"/>
  <c r="D354" i="21"/>
  <c r="F353" i="21"/>
  <c r="K351" i="21"/>
  <c r="M351" i="21"/>
  <c r="I352" i="21"/>
  <c r="H353" i="21"/>
  <c r="J352" i="21"/>
  <c r="F354" i="21"/>
  <c r="E354" i="21"/>
  <c r="D355" i="21"/>
  <c r="K352" i="21"/>
  <c r="M352" i="21"/>
  <c r="I353" i="21"/>
  <c r="J353" i="21"/>
  <c r="H354" i="21"/>
  <c r="D356" i="21"/>
  <c r="E355" i="21"/>
  <c r="F355" i="21"/>
  <c r="M353" i="21"/>
  <c r="K353" i="21"/>
  <c r="I354" i="21"/>
  <c r="J354" i="21"/>
  <c r="H355" i="21"/>
  <c r="F356" i="21"/>
  <c r="E356" i="21"/>
  <c r="D357" i="21"/>
  <c r="M354" i="21"/>
  <c r="K354" i="21"/>
  <c r="I355" i="21"/>
  <c r="J355" i="21"/>
  <c r="H356" i="21"/>
  <c r="E357" i="21"/>
  <c r="D358" i="21"/>
  <c r="F357" i="21"/>
  <c r="K355" i="21"/>
  <c r="M355" i="21"/>
  <c r="I356" i="21"/>
  <c r="J356" i="21"/>
  <c r="H357" i="21"/>
  <c r="E358" i="21"/>
  <c r="F358" i="21"/>
  <c r="D359" i="21"/>
  <c r="M356" i="21"/>
  <c r="K356" i="21"/>
  <c r="I357" i="21"/>
  <c r="J357" i="21"/>
  <c r="H358" i="21"/>
  <c r="F359" i="21"/>
  <c r="E359" i="21"/>
  <c r="D360" i="21"/>
  <c r="K357" i="21"/>
  <c r="M357" i="21"/>
  <c r="I358" i="21"/>
  <c r="H359" i="21"/>
  <c r="J358" i="21"/>
  <c r="D361" i="21"/>
  <c r="E360" i="21"/>
  <c r="F360" i="21"/>
  <c r="K358" i="21"/>
  <c r="M358" i="21"/>
  <c r="I359" i="21"/>
  <c r="J359" i="21"/>
  <c r="H360" i="21"/>
  <c r="E361" i="21"/>
  <c r="F361" i="21"/>
  <c r="D362" i="21"/>
  <c r="K359" i="21"/>
  <c r="M359" i="21"/>
  <c r="I360" i="21"/>
  <c r="H361" i="21"/>
  <c r="J360" i="21"/>
  <c r="E362" i="21"/>
  <c r="F362" i="21"/>
  <c r="D363" i="21"/>
  <c r="M360" i="21"/>
  <c r="K360" i="21"/>
  <c r="I361" i="21"/>
  <c r="H362" i="21"/>
  <c r="J361" i="21"/>
  <c r="F363" i="21"/>
  <c r="E363" i="21"/>
  <c r="D364" i="21"/>
  <c r="M361" i="21"/>
  <c r="K361" i="21"/>
  <c r="I362" i="21"/>
  <c r="H363" i="21"/>
  <c r="J362" i="21"/>
  <c r="F364" i="21"/>
  <c r="E364" i="21"/>
  <c r="D365" i="21"/>
  <c r="K362" i="21"/>
  <c r="M362" i="21"/>
  <c r="I363" i="21"/>
  <c r="J363" i="21"/>
  <c r="H364" i="21"/>
  <c r="F365" i="21"/>
  <c r="E365" i="21"/>
  <c r="D366" i="21"/>
  <c r="M363" i="21"/>
  <c r="K363" i="21"/>
  <c r="I364" i="21"/>
  <c r="H365" i="21"/>
  <c r="J364" i="21"/>
  <c r="D367" i="21"/>
  <c r="F366" i="21"/>
  <c r="E366" i="21"/>
  <c r="M364" i="21"/>
  <c r="K364" i="21"/>
  <c r="I365" i="21"/>
  <c r="H366" i="21"/>
  <c r="J365" i="21"/>
  <c r="E367" i="21"/>
  <c r="D368" i="21"/>
  <c r="F367" i="21"/>
  <c r="M365" i="21"/>
  <c r="K365" i="21"/>
  <c r="I366" i="21"/>
  <c r="J366" i="21"/>
  <c r="H367" i="21"/>
  <c r="E368" i="21"/>
  <c r="F368" i="21"/>
  <c r="D369" i="21"/>
  <c r="M366" i="21"/>
  <c r="K366" i="21"/>
  <c r="I367" i="21"/>
  <c r="J367" i="21"/>
  <c r="H368" i="21"/>
  <c r="F369" i="21"/>
  <c r="D370" i="21"/>
  <c r="E369" i="21"/>
  <c r="K367" i="21"/>
  <c r="M367" i="21"/>
  <c r="I368" i="21"/>
  <c r="J368" i="21"/>
  <c r="H369" i="21"/>
  <c r="E370" i="21"/>
  <c r="D371" i="21"/>
  <c r="F370" i="21"/>
  <c r="M368" i="21"/>
  <c r="K368" i="21"/>
  <c r="I369" i="21"/>
  <c r="J369" i="21"/>
  <c r="H370" i="21"/>
  <c r="F371" i="21"/>
  <c r="D372" i="21"/>
  <c r="E371" i="21"/>
  <c r="M369" i="21"/>
  <c r="K369" i="21"/>
  <c r="I370" i="21"/>
  <c r="J370" i="21"/>
  <c r="H371" i="21"/>
  <c r="F372" i="21"/>
  <c r="E372" i="21"/>
  <c r="D373" i="21"/>
  <c r="M370" i="21"/>
  <c r="K370" i="21"/>
  <c r="I371" i="21"/>
  <c r="H372" i="21"/>
  <c r="J371" i="21"/>
  <c r="E373" i="21"/>
  <c r="D374" i="21"/>
  <c r="F373" i="21"/>
  <c r="M371" i="21"/>
  <c r="K371" i="21"/>
  <c r="I372" i="21"/>
  <c r="J372" i="21"/>
  <c r="H373" i="21"/>
  <c r="E374" i="21"/>
  <c r="F374" i="21"/>
  <c r="D375" i="21"/>
  <c r="K372" i="21"/>
  <c r="M372" i="21"/>
  <c r="I373" i="21"/>
  <c r="H374" i="21"/>
  <c r="J373" i="21"/>
  <c r="D376" i="21"/>
  <c r="F375" i="21"/>
  <c r="E375" i="21"/>
  <c r="K373" i="21"/>
  <c r="M373" i="21"/>
  <c r="I374" i="21"/>
  <c r="J374" i="21"/>
  <c r="H375" i="21"/>
  <c r="F376" i="21"/>
  <c r="E376" i="21"/>
  <c r="D377" i="21"/>
  <c r="M374" i="21"/>
  <c r="K374" i="21"/>
  <c r="I375" i="21"/>
  <c r="H376" i="21"/>
  <c r="J375" i="21"/>
  <c r="E377" i="21"/>
  <c r="F377" i="21"/>
  <c r="D378" i="21"/>
  <c r="M375" i="21"/>
  <c r="K375" i="21"/>
  <c r="I376" i="21"/>
  <c r="H377" i="21"/>
  <c r="J376" i="21"/>
  <c r="F378" i="21"/>
  <c r="D379" i="21"/>
  <c r="E378" i="21"/>
  <c r="K376" i="21"/>
  <c r="M376" i="21"/>
  <c r="I377" i="21"/>
  <c r="H378" i="21"/>
  <c r="J377" i="21"/>
  <c r="F379" i="21"/>
  <c r="E379" i="21"/>
  <c r="D380" i="21"/>
  <c r="K377" i="21"/>
  <c r="M377" i="21"/>
  <c r="I378" i="21"/>
  <c r="J378" i="21"/>
  <c r="H379" i="21"/>
  <c r="F380" i="21"/>
  <c r="E380" i="21"/>
  <c r="D381" i="21"/>
  <c r="K378" i="21"/>
  <c r="M378" i="21"/>
  <c r="I379" i="21"/>
  <c r="H380" i="21"/>
  <c r="J379" i="21"/>
  <c r="D382" i="21"/>
  <c r="E381" i="21"/>
  <c r="F381" i="21"/>
  <c r="K379" i="21"/>
  <c r="M379" i="21"/>
  <c r="I380" i="21"/>
  <c r="J380" i="21"/>
  <c r="H381" i="21"/>
  <c r="F382" i="21"/>
  <c r="D383" i="21"/>
  <c r="E382" i="21"/>
  <c r="K380" i="21"/>
  <c r="M380" i="21"/>
  <c r="I381" i="21"/>
  <c r="H382" i="21"/>
  <c r="J381" i="21"/>
  <c r="F383" i="21"/>
  <c r="E383" i="21"/>
  <c r="D384" i="21"/>
  <c r="M381" i="21"/>
  <c r="K381" i="21"/>
  <c r="I382" i="21"/>
  <c r="J382" i="21"/>
  <c r="H383" i="21"/>
  <c r="D385" i="21"/>
  <c r="E384" i="21"/>
  <c r="F384" i="21"/>
  <c r="K382" i="21"/>
  <c r="M382" i="21"/>
  <c r="I383" i="21"/>
  <c r="H384" i="21"/>
  <c r="J383" i="21"/>
  <c r="F385" i="21"/>
  <c r="D386" i="21"/>
  <c r="E385" i="21"/>
  <c r="M383" i="21"/>
  <c r="K383" i="21"/>
  <c r="I384" i="21"/>
  <c r="H385" i="21"/>
  <c r="J384" i="21"/>
  <c r="D387" i="21"/>
  <c r="E386" i="21"/>
  <c r="F386" i="21"/>
  <c r="M384" i="21"/>
  <c r="K384" i="21"/>
  <c r="I385" i="21"/>
  <c r="J385" i="21"/>
  <c r="H386" i="21"/>
  <c r="D388" i="21"/>
  <c r="E387" i="21"/>
  <c r="F387" i="21"/>
  <c r="M385" i="21"/>
  <c r="K385" i="21"/>
  <c r="I386" i="21"/>
  <c r="H387" i="21"/>
  <c r="J386" i="21"/>
  <c r="D389" i="21"/>
  <c r="E388" i="21"/>
  <c r="F388" i="21"/>
  <c r="M386" i="21"/>
  <c r="K386" i="21"/>
  <c r="I387" i="21"/>
  <c r="H388" i="21"/>
  <c r="J387" i="21"/>
  <c r="D390" i="21"/>
  <c r="E389" i="21"/>
  <c r="F389" i="21"/>
  <c r="M387" i="21"/>
  <c r="K387" i="21"/>
  <c r="I388" i="21"/>
  <c r="H389" i="21"/>
  <c r="J388" i="21"/>
  <c r="E390" i="21"/>
  <c r="F390" i="21"/>
  <c r="D391" i="21"/>
  <c r="K388" i="21"/>
  <c r="M388" i="21"/>
  <c r="I389" i="21"/>
  <c r="H390" i="21"/>
  <c r="J389" i="21"/>
  <c r="E391" i="21"/>
  <c r="D392" i="21"/>
  <c r="F391" i="21"/>
  <c r="M389" i="21"/>
  <c r="K389" i="21"/>
  <c r="I390" i="21"/>
  <c r="H391" i="21"/>
  <c r="J390" i="21"/>
  <c r="E392" i="21"/>
  <c r="F392" i="21"/>
  <c r="D393" i="21"/>
  <c r="M390" i="21"/>
  <c r="K390" i="21"/>
  <c r="I391" i="21"/>
  <c r="J391" i="21"/>
  <c r="H392" i="21"/>
  <c r="E393" i="21"/>
  <c r="D394" i="21"/>
  <c r="F393" i="21"/>
  <c r="K391" i="21"/>
  <c r="M391" i="21"/>
  <c r="I392" i="21"/>
  <c r="H393" i="21"/>
  <c r="J392" i="21"/>
  <c r="E394" i="21"/>
  <c r="D395" i="21"/>
  <c r="F394" i="21"/>
  <c r="K392" i="21"/>
  <c r="M392" i="21"/>
  <c r="I393" i="21"/>
  <c r="J393" i="21"/>
  <c r="H394" i="21"/>
  <c r="E395" i="21"/>
  <c r="D396" i="21"/>
  <c r="F395" i="21"/>
  <c r="K393" i="21"/>
  <c r="M393" i="21"/>
  <c r="I394" i="21"/>
  <c r="H395" i="21"/>
  <c r="J394" i="21"/>
  <c r="E396" i="21"/>
  <c r="D397" i="21"/>
  <c r="F396" i="21"/>
  <c r="K394" i="21"/>
  <c r="M394" i="21"/>
  <c r="I395" i="21"/>
  <c r="H396" i="21"/>
  <c r="J395" i="21"/>
  <c r="D398" i="21"/>
  <c r="E397" i="21"/>
  <c r="F397" i="21"/>
  <c r="K395" i="21"/>
  <c r="M395" i="21"/>
  <c r="I396" i="21"/>
  <c r="J396" i="21"/>
  <c r="H397" i="21"/>
  <c r="F398" i="21"/>
  <c r="E398" i="21"/>
  <c r="D399" i="21"/>
  <c r="M396" i="21"/>
  <c r="K396" i="21"/>
  <c r="I397" i="21"/>
  <c r="H398" i="21"/>
  <c r="J397" i="21"/>
  <c r="E399" i="21"/>
  <c r="F399" i="21"/>
  <c r="D400" i="21"/>
  <c r="M397" i="21"/>
  <c r="K397" i="21"/>
  <c r="I398" i="21"/>
  <c r="H399" i="21"/>
  <c r="J398" i="21"/>
  <c r="E400" i="21"/>
  <c r="F400" i="21"/>
  <c r="D401" i="21"/>
  <c r="M398" i="21"/>
  <c r="K398" i="21"/>
  <c r="I399" i="21"/>
  <c r="J399" i="21"/>
  <c r="H400" i="21"/>
  <c r="E401" i="21"/>
  <c r="F401" i="21"/>
  <c r="D402" i="21"/>
  <c r="M399" i="21"/>
  <c r="K399" i="21"/>
  <c r="I400" i="21"/>
  <c r="H401" i="21"/>
  <c r="J400" i="21"/>
  <c r="F402" i="21"/>
  <c r="E402" i="21"/>
  <c r="D403" i="21"/>
  <c r="M400" i="21"/>
  <c r="K400" i="21"/>
  <c r="I401" i="21"/>
  <c r="J401" i="21"/>
  <c r="H402" i="21"/>
  <c r="E403" i="21"/>
  <c r="D404" i="21"/>
  <c r="F403" i="21"/>
  <c r="M401" i="21"/>
  <c r="K401" i="21"/>
  <c r="I402" i="21"/>
  <c r="J402" i="21"/>
  <c r="H403" i="21"/>
  <c r="E404" i="21"/>
  <c r="F404" i="21"/>
  <c r="D405" i="21"/>
  <c r="M402" i="21"/>
  <c r="K402" i="21"/>
  <c r="I403" i="21"/>
  <c r="H404" i="21"/>
  <c r="J403" i="21"/>
  <c r="D406" i="21"/>
  <c r="F405" i="21"/>
  <c r="E405" i="21"/>
  <c r="K403" i="21"/>
  <c r="M403" i="21"/>
  <c r="I404" i="21"/>
  <c r="J404" i="21"/>
  <c r="H405" i="21"/>
  <c r="E406" i="21"/>
  <c r="D407" i="21"/>
  <c r="F406" i="21"/>
  <c r="M404" i="21"/>
  <c r="K404" i="21"/>
  <c r="I405" i="21"/>
  <c r="H406" i="21"/>
  <c r="J405" i="21"/>
  <c r="D408" i="21"/>
  <c r="F407" i="21"/>
  <c r="E407" i="21"/>
  <c r="K405" i="21"/>
  <c r="M405" i="21"/>
  <c r="I406" i="21"/>
  <c r="H407" i="21"/>
  <c r="J406" i="21"/>
  <c r="D409" i="21"/>
  <c r="F408" i="21"/>
  <c r="E408" i="21"/>
  <c r="M406" i="21"/>
  <c r="K406" i="21"/>
  <c r="I407" i="21"/>
  <c r="H408" i="21"/>
  <c r="J407" i="21"/>
  <c r="E409" i="21"/>
  <c r="F409" i="21"/>
  <c r="D410" i="21"/>
  <c r="M407" i="21"/>
  <c r="K407" i="21"/>
  <c r="I408" i="21"/>
  <c r="H409" i="21"/>
  <c r="J408" i="21"/>
  <c r="E410" i="21"/>
  <c r="D411" i="21"/>
  <c r="F410" i="21"/>
  <c r="K408" i="21"/>
  <c r="M408" i="21"/>
  <c r="I409" i="21"/>
  <c r="J409" i="21"/>
  <c r="H410" i="21"/>
  <c r="E411" i="21"/>
  <c r="F411" i="21"/>
  <c r="D412" i="21"/>
  <c r="M409" i="21"/>
  <c r="K409" i="21"/>
  <c r="I410" i="21"/>
  <c r="J410" i="21"/>
  <c r="H411" i="21"/>
  <c r="E412" i="21"/>
  <c r="F412" i="21"/>
  <c r="D413" i="21"/>
  <c r="K410" i="21"/>
  <c r="M410" i="21"/>
  <c r="I411" i="21"/>
  <c r="J411" i="21"/>
  <c r="H412" i="21"/>
  <c r="E413" i="21"/>
  <c r="F413" i="21"/>
  <c r="D414" i="21"/>
  <c r="M411" i="21"/>
  <c r="K411" i="21"/>
  <c r="I412" i="21"/>
  <c r="J412" i="21"/>
  <c r="H413" i="21"/>
  <c r="F414" i="21"/>
  <c r="E414" i="21"/>
  <c r="D415" i="21"/>
  <c r="M412" i="21"/>
  <c r="K412" i="21"/>
  <c r="I413" i="21"/>
  <c r="J413" i="21"/>
  <c r="H414" i="21"/>
  <c r="D416" i="21"/>
  <c r="E415" i="21"/>
  <c r="F415" i="21"/>
  <c r="M413" i="21"/>
  <c r="K413" i="21"/>
  <c r="I414" i="21"/>
  <c r="H415" i="21"/>
  <c r="J414" i="21"/>
  <c r="F416" i="21"/>
  <c r="E416" i="21"/>
  <c r="D417" i="21"/>
  <c r="M414" i="21"/>
  <c r="K414" i="21"/>
  <c r="I415" i="21"/>
  <c r="H416" i="21"/>
  <c r="J415" i="21"/>
  <c r="D418" i="21"/>
  <c r="F417" i="21"/>
  <c r="E417" i="21"/>
  <c r="M415" i="21"/>
  <c r="K415" i="21"/>
  <c r="I416" i="21"/>
  <c r="H417" i="21"/>
  <c r="J416" i="21"/>
  <c r="F418" i="21"/>
  <c r="D419" i="21"/>
  <c r="E418" i="21"/>
  <c r="K416" i="21"/>
  <c r="M416" i="21"/>
  <c r="I417" i="21"/>
  <c r="H418" i="21"/>
  <c r="J417" i="21"/>
  <c r="D420" i="21"/>
  <c r="F419" i="21"/>
  <c r="E419" i="21"/>
  <c r="M417" i="21"/>
  <c r="K417" i="21"/>
  <c r="I418" i="21"/>
  <c r="H419" i="21"/>
  <c r="J418" i="21"/>
  <c r="F420" i="21"/>
  <c r="E420" i="21"/>
  <c r="D421" i="21"/>
  <c r="K418" i="21"/>
  <c r="M418" i="21"/>
  <c r="I419" i="21"/>
  <c r="J419" i="21"/>
  <c r="H420" i="21"/>
  <c r="E421" i="21"/>
  <c r="F421" i="21"/>
  <c r="D422" i="21"/>
  <c r="M419" i="21"/>
  <c r="K419" i="21"/>
  <c r="I420" i="21"/>
  <c r="J420" i="21"/>
  <c r="H421" i="21"/>
  <c r="E422" i="21"/>
  <c r="D423" i="21"/>
  <c r="F422" i="21"/>
  <c r="K420" i="21"/>
  <c r="M420" i="21"/>
  <c r="I421" i="21"/>
  <c r="J421" i="21"/>
  <c r="H422" i="21"/>
  <c r="D424" i="21"/>
  <c r="F423" i="21"/>
  <c r="E423" i="21"/>
  <c r="K421" i="21"/>
  <c r="M421" i="21"/>
  <c r="I422" i="21"/>
  <c r="J422" i="21"/>
  <c r="H423" i="21"/>
  <c r="E424" i="21"/>
  <c r="F424" i="21"/>
  <c r="D425" i="21"/>
  <c r="K422" i="21"/>
  <c r="M422" i="21"/>
  <c r="I423" i="21"/>
  <c r="J423" i="21"/>
  <c r="H424" i="21"/>
  <c r="D426" i="21"/>
  <c r="F425" i="21"/>
  <c r="E425" i="21"/>
  <c r="K423" i="21"/>
  <c r="M423" i="21"/>
  <c r="I424" i="21"/>
  <c r="J424" i="21"/>
  <c r="H425" i="21"/>
  <c r="D427" i="21"/>
  <c r="E426" i="21"/>
  <c r="F426" i="21"/>
  <c r="M424" i="21"/>
  <c r="K424" i="21"/>
  <c r="I425" i="21"/>
  <c r="H426" i="21"/>
  <c r="J425" i="21"/>
  <c r="F427" i="21"/>
  <c r="E427" i="21"/>
  <c r="D428" i="21"/>
  <c r="K425" i="21"/>
  <c r="M425" i="21"/>
  <c r="I426" i="21"/>
  <c r="H427" i="21"/>
  <c r="J426" i="21"/>
  <c r="D429" i="21"/>
  <c r="E428" i="21"/>
  <c r="F428" i="21"/>
  <c r="K426" i="21"/>
  <c r="M426" i="21"/>
  <c r="I427" i="21"/>
  <c r="J427" i="21"/>
  <c r="H428" i="21"/>
  <c r="F429" i="21"/>
  <c r="E429" i="21"/>
  <c r="D430" i="21"/>
  <c r="M427" i="21"/>
  <c r="K427" i="21"/>
  <c r="I428" i="21"/>
  <c r="J428" i="21"/>
  <c r="H429" i="21"/>
  <c r="E430" i="21"/>
  <c r="D431" i="21"/>
  <c r="F430" i="21"/>
  <c r="K428" i="21"/>
  <c r="M428" i="21"/>
  <c r="I429" i="21"/>
  <c r="J429" i="21"/>
  <c r="H430" i="21"/>
  <c r="D432" i="21"/>
  <c r="E431" i="21"/>
  <c r="F431" i="21"/>
  <c r="K429" i="21"/>
  <c r="M429" i="21"/>
  <c r="I430" i="21"/>
  <c r="H431" i="21"/>
  <c r="J430" i="21"/>
  <c r="F432" i="21"/>
  <c r="E432" i="21"/>
  <c r="D433" i="21"/>
  <c r="M430" i="21"/>
  <c r="K430" i="21"/>
  <c r="I431" i="21"/>
  <c r="J431" i="21"/>
  <c r="H432" i="21"/>
  <c r="F433" i="21"/>
  <c r="E433" i="21"/>
  <c r="D434" i="21"/>
  <c r="M431" i="21"/>
  <c r="K431" i="21"/>
  <c r="I432" i="21"/>
  <c r="J432" i="21"/>
  <c r="H433" i="21"/>
  <c r="D435" i="21"/>
  <c r="E434" i="21"/>
  <c r="F434" i="21"/>
  <c r="M432" i="21"/>
  <c r="K432" i="21"/>
  <c r="I433" i="21"/>
  <c r="H434" i="21"/>
  <c r="J433" i="21"/>
  <c r="E435" i="21"/>
  <c r="D436" i="21"/>
  <c r="F435" i="21"/>
  <c r="M433" i="21"/>
  <c r="K433" i="21"/>
  <c r="I434" i="21"/>
  <c r="J434" i="21"/>
  <c r="H435" i="21"/>
  <c r="D437" i="21"/>
  <c r="F436" i="21"/>
  <c r="E436" i="21"/>
  <c r="M434" i="21"/>
  <c r="K434" i="21"/>
  <c r="I435" i="21"/>
  <c r="H436" i="21"/>
  <c r="J435" i="21"/>
  <c r="E437" i="21"/>
  <c r="F437" i="21"/>
  <c r="D438" i="21"/>
  <c r="M435" i="21"/>
  <c r="K435" i="21"/>
  <c r="I436" i="21"/>
  <c r="J436" i="21"/>
  <c r="H437" i="21"/>
  <c r="E438" i="21"/>
  <c r="D439" i="21"/>
  <c r="F438" i="21"/>
  <c r="M436" i="21"/>
  <c r="K436" i="21"/>
  <c r="I437" i="21"/>
  <c r="H438" i="21"/>
  <c r="J437" i="21"/>
  <c r="D440" i="21"/>
  <c r="E439" i="21"/>
  <c r="F439" i="21"/>
  <c r="M437" i="21"/>
  <c r="K437" i="21"/>
  <c r="I438" i="21"/>
  <c r="J438" i="21"/>
  <c r="H439" i="21"/>
  <c r="F440" i="21"/>
  <c r="D441" i="21"/>
  <c r="E440" i="21"/>
  <c r="K438" i="21"/>
  <c r="M438" i="21"/>
  <c r="I439" i="21"/>
  <c r="H440" i="21"/>
  <c r="J439" i="21"/>
  <c r="F441" i="21"/>
  <c r="E441" i="21"/>
  <c r="D442" i="21"/>
  <c r="K439" i="21"/>
  <c r="M439" i="21"/>
  <c r="I440" i="21"/>
  <c r="H441" i="21"/>
  <c r="J440" i="21"/>
  <c r="F442" i="21"/>
  <c r="E442" i="21"/>
  <c r="D443" i="21"/>
  <c r="K440" i="21"/>
  <c r="M440" i="21"/>
  <c r="I441" i="21"/>
  <c r="H442" i="21"/>
  <c r="J441" i="21"/>
  <c r="F443" i="21"/>
  <c r="D444" i="21"/>
  <c r="E443" i="21"/>
  <c r="M441" i="21"/>
  <c r="K441" i="21"/>
  <c r="I442" i="21"/>
  <c r="H443" i="21"/>
  <c r="J442" i="21"/>
  <c r="D445" i="21"/>
  <c r="F444" i="21"/>
  <c r="E444" i="21"/>
  <c r="M442" i="21"/>
  <c r="K442" i="21"/>
  <c r="I443" i="21"/>
  <c r="J443" i="21"/>
  <c r="H444" i="21"/>
  <c r="F445" i="21"/>
  <c r="D446" i="21"/>
  <c r="E445" i="21"/>
  <c r="K443" i="21"/>
  <c r="M443" i="21"/>
  <c r="I444" i="21"/>
  <c r="H445" i="21"/>
  <c r="J444" i="21"/>
  <c r="F446" i="21"/>
  <c r="E446" i="21"/>
  <c r="D447" i="21"/>
  <c r="M444" i="21"/>
  <c r="K444" i="21"/>
  <c r="I445" i="21"/>
  <c r="H446" i="21"/>
  <c r="J445" i="21"/>
  <c r="E447" i="21"/>
  <c r="D448" i="21"/>
  <c r="F447" i="21"/>
  <c r="K445" i="21"/>
  <c r="M445" i="21"/>
  <c r="I446" i="21"/>
  <c r="J446" i="21"/>
  <c r="H447" i="21"/>
  <c r="E448" i="21"/>
  <c r="F448" i="21"/>
  <c r="D449" i="21"/>
  <c r="K446" i="21"/>
  <c r="M446" i="21"/>
  <c r="I447" i="21"/>
  <c r="J447" i="21"/>
  <c r="H448" i="21"/>
  <c r="E449" i="21"/>
  <c r="D450" i="21"/>
  <c r="F449" i="21"/>
  <c r="K447" i="21"/>
  <c r="M447" i="21"/>
  <c r="I448" i="21"/>
  <c r="H449" i="21"/>
  <c r="J448" i="21"/>
  <c r="D451" i="21"/>
  <c r="E450" i="21"/>
  <c r="F450" i="21"/>
  <c r="K448" i="21"/>
  <c r="M448" i="21"/>
  <c r="I449" i="21"/>
  <c r="H450" i="21"/>
  <c r="J449" i="21"/>
  <c r="E451" i="21"/>
  <c r="D452" i="21"/>
  <c r="F451" i="21"/>
  <c r="M449" i="21"/>
  <c r="K449" i="21"/>
  <c r="I450" i="21"/>
  <c r="J450" i="21"/>
  <c r="H451" i="21"/>
  <c r="F452" i="21"/>
  <c r="D453" i="21"/>
  <c r="E452" i="21"/>
  <c r="K450" i="21"/>
  <c r="M450" i="21"/>
  <c r="I451" i="21"/>
  <c r="H452" i="21"/>
  <c r="J451" i="21"/>
  <c r="E453" i="21"/>
  <c r="F453" i="21"/>
  <c r="D454" i="21"/>
  <c r="M451" i="21"/>
  <c r="K451" i="21"/>
  <c r="I452" i="21"/>
  <c r="H453" i="21"/>
  <c r="J452" i="21"/>
  <c r="F454" i="21"/>
  <c r="E454" i="21"/>
  <c r="D455" i="21"/>
  <c r="K452" i="21"/>
  <c r="M452" i="21"/>
  <c r="I453" i="21"/>
  <c r="H454" i="21"/>
  <c r="J453" i="21"/>
  <c r="F455" i="21"/>
  <c r="D456" i="21"/>
  <c r="E455" i="21"/>
  <c r="M453" i="21"/>
  <c r="K453" i="21"/>
  <c r="I454" i="21"/>
  <c r="J454" i="21"/>
  <c r="H455" i="21"/>
  <c r="E456" i="21"/>
  <c r="F456" i="21"/>
  <c r="D457" i="21"/>
  <c r="M454" i="21"/>
  <c r="K454" i="21"/>
  <c r="I455" i="21"/>
  <c r="H456" i="21"/>
  <c r="J455" i="21"/>
  <c r="E457" i="21"/>
  <c r="F457" i="21"/>
  <c r="D458" i="21"/>
  <c r="M455" i="21"/>
  <c r="K455" i="21"/>
  <c r="I456" i="21"/>
  <c r="J456" i="21"/>
  <c r="H457" i="21"/>
  <c r="F458" i="21"/>
  <c r="D459" i="21"/>
  <c r="E458" i="21"/>
  <c r="K456" i="21"/>
  <c r="M456" i="21"/>
  <c r="I457" i="21"/>
  <c r="J457" i="21"/>
  <c r="H458" i="21"/>
  <c r="D460" i="21"/>
  <c r="E459" i="21"/>
  <c r="F459" i="21"/>
  <c r="K457" i="21"/>
  <c r="M457" i="21"/>
  <c r="I458" i="21"/>
  <c r="H459" i="21"/>
  <c r="J458" i="21"/>
  <c r="E460" i="21"/>
  <c r="D461" i="21"/>
  <c r="F460" i="21"/>
  <c r="M458" i="21"/>
  <c r="K458" i="21"/>
  <c r="I459" i="21"/>
  <c r="J459" i="21"/>
  <c r="H460" i="21"/>
  <c r="D462" i="21"/>
  <c r="F461" i="21"/>
  <c r="E461" i="21"/>
  <c r="M459" i="21"/>
  <c r="K459" i="21"/>
  <c r="I460" i="21"/>
  <c r="H461" i="21"/>
  <c r="J460" i="21"/>
  <c r="F462" i="21"/>
  <c r="D463" i="21"/>
  <c r="E462" i="21"/>
  <c r="M460" i="21"/>
  <c r="K460" i="21"/>
  <c r="I461" i="21"/>
  <c r="H462" i="21"/>
  <c r="J461" i="21"/>
  <c r="D464" i="21"/>
  <c r="F463" i="21"/>
  <c r="E463" i="21"/>
  <c r="M461" i="21"/>
  <c r="K461" i="21"/>
  <c r="I462" i="21"/>
  <c r="J462" i="21"/>
  <c r="H463" i="21"/>
  <c r="D465" i="21"/>
  <c r="F464" i="21"/>
  <c r="E464" i="21"/>
  <c r="M462" i="21"/>
  <c r="K462" i="21"/>
  <c r="I463" i="21"/>
  <c r="H464" i="21"/>
  <c r="J463" i="21"/>
  <c r="D466" i="21"/>
  <c r="F465" i="21"/>
  <c r="E465" i="21"/>
  <c r="K463" i="21"/>
  <c r="M463" i="21"/>
  <c r="I464" i="21"/>
  <c r="J464" i="21"/>
  <c r="H465" i="21"/>
  <c r="D467" i="21"/>
  <c r="E466" i="21"/>
  <c r="F466" i="21"/>
  <c r="K464" i="21"/>
  <c r="M464" i="21"/>
  <c r="I465" i="21"/>
  <c r="J465" i="21"/>
  <c r="H466" i="21"/>
  <c r="E467" i="21"/>
  <c r="D468" i="21"/>
  <c r="F467" i="21"/>
  <c r="K465" i="21"/>
  <c r="M465" i="21"/>
  <c r="I466" i="21"/>
  <c r="H467" i="21"/>
  <c r="J466" i="21"/>
  <c r="D469" i="21"/>
  <c r="F468" i="21"/>
  <c r="E468" i="21"/>
  <c r="M466" i="21"/>
  <c r="K466" i="21"/>
  <c r="I467" i="21"/>
  <c r="J467" i="21"/>
  <c r="H468" i="21"/>
  <c r="F469" i="21"/>
  <c r="E469" i="21"/>
  <c r="D470" i="21"/>
  <c r="M467" i="21"/>
  <c r="K467" i="21"/>
  <c r="I468" i="21"/>
  <c r="J468" i="21"/>
  <c r="H469" i="21"/>
  <c r="D471" i="21"/>
  <c r="F470" i="21"/>
  <c r="E470" i="21"/>
  <c r="K468" i="21"/>
  <c r="M468" i="21"/>
  <c r="I469" i="21"/>
  <c r="J469" i="21"/>
  <c r="H470" i="21"/>
  <c r="E471" i="21"/>
  <c r="D472" i="21"/>
  <c r="F471" i="21"/>
  <c r="M469" i="21"/>
  <c r="K469" i="21"/>
  <c r="I470" i="21"/>
  <c r="H471" i="21"/>
  <c r="J470" i="21"/>
  <c r="D473" i="21"/>
  <c r="F472" i="21"/>
  <c r="E472" i="21"/>
  <c r="K470" i="21"/>
  <c r="M470" i="21"/>
  <c r="I471" i="21"/>
  <c r="J471" i="21"/>
  <c r="H472" i="21"/>
  <c r="F473" i="21"/>
  <c r="D474" i="21"/>
  <c r="E473" i="21"/>
  <c r="M471" i="21"/>
  <c r="K471" i="21"/>
  <c r="I472" i="21"/>
  <c r="J472" i="21"/>
  <c r="H473" i="21"/>
  <c r="F474" i="21"/>
  <c r="E474" i="21"/>
  <c r="D475" i="21"/>
  <c r="K472" i="21"/>
  <c r="M472" i="21"/>
  <c r="I473" i="21"/>
  <c r="H474" i="21"/>
  <c r="J473" i="21"/>
  <c r="E475" i="21"/>
  <c r="D476" i="21"/>
  <c r="F475" i="21"/>
  <c r="K473" i="21"/>
  <c r="M473" i="21"/>
  <c r="I474" i="21"/>
  <c r="H475" i="21"/>
  <c r="J474" i="21"/>
  <c r="E476" i="21"/>
  <c r="F476" i="21"/>
  <c r="D477" i="21"/>
  <c r="M474" i="21"/>
  <c r="K474" i="21"/>
  <c r="I475" i="21"/>
  <c r="J475" i="21"/>
  <c r="H476" i="21"/>
  <c r="E477" i="21"/>
  <c r="F477" i="21"/>
  <c r="D478" i="21"/>
  <c r="M475" i="21"/>
  <c r="K475" i="21"/>
  <c r="I476" i="21"/>
  <c r="J476" i="21"/>
  <c r="H477" i="21"/>
  <c r="F478" i="21"/>
  <c r="D479" i="21"/>
  <c r="E478" i="21"/>
  <c r="M476" i="21"/>
  <c r="K476" i="21"/>
  <c r="I477" i="21"/>
  <c r="J477" i="21"/>
  <c r="H478" i="21"/>
  <c r="E479" i="21"/>
  <c r="F479" i="21"/>
  <c r="D480" i="21"/>
  <c r="M477" i="21"/>
  <c r="K477" i="21"/>
  <c r="I478" i="21"/>
  <c r="H479" i="21"/>
  <c r="J478" i="21"/>
  <c r="F480" i="21"/>
  <c r="D481" i="21"/>
  <c r="E480" i="21"/>
  <c r="K478" i="21"/>
  <c r="M478" i="21"/>
  <c r="I479" i="21"/>
  <c r="H480" i="21"/>
  <c r="J479" i="21"/>
  <c r="D482" i="21"/>
  <c r="F481" i="21"/>
  <c r="E481" i="21"/>
  <c r="K479" i="21"/>
  <c r="M479" i="21"/>
  <c r="I480" i="21"/>
  <c r="J480" i="21"/>
  <c r="H481" i="21"/>
  <c r="E482" i="21"/>
  <c r="D483" i="21"/>
  <c r="F482" i="21"/>
  <c r="K480" i="21"/>
  <c r="M480" i="21"/>
  <c r="I481" i="21"/>
  <c r="H482" i="21"/>
  <c r="J481" i="21"/>
  <c r="E483" i="21"/>
  <c r="D484" i="21"/>
  <c r="F483" i="21"/>
  <c r="M481" i="21"/>
  <c r="K481" i="21"/>
  <c r="I482" i="21"/>
  <c r="H483" i="21"/>
  <c r="J482" i="21"/>
  <c r="F484" i="21"/>
  <c r="E484" i="21"/>
  <c r="D485" i="21"/>
  <c r="K482" i="21"/>
  <c r="M482" i="21"/>
  <c r="I483" i="21"/>
  <c r="H484" i="21"/>
  <c r="J483" i="21"/>
  <c r="E485" i="21"/>
  <c r="F485" i="21"/>
  <c r="D486" i="21"/>
  <c r="M483" i="21"/>
  <c r="K483" i="21"/>
  <c r="I484" i="21"/>
  <c r="H485" i="21"/>
  <c r="J484" i="21"/>
  <c r="E486" i="21"/>
  <c r="F486" i="21"/>
  <c r="D487" i="21"/>
  <c r="M484" i="21"/>
  <c r="K484" i="21"/>
  <c r="I485" i="21"/>
  <c r="J485" i="21"/>
  <c r="H486" i="21"/>
  <c r="E487" i="21"/>
  <c r="D488" i="21"/>
  <c r="F487" i="21"/>
  <c r="K485" i="21"/>
  <c r="M485" i="21"/>
  <c r="I486" i="21"/>
  <c r="H487" i="21"/>
  <c r="J486" i="21"/>
  <c r="E488" i="21"/>
  <c r="D489" i="21"/>
  <c r="F488" i="21"/>
  <c r="K486" i="21"/>
  <c r="M486" i="21"/>
  <c r="I487" i="21"/>
  <c r="H488" i="21"/>
  <c r="J487" i="21"/>
  <c r="F489" i="21"/>
  <c r="E489" i="21"/>
  <c r="D490" i="21"/>
  <c r="K487" i="21"/>
  <c r="M487" i="21"/>
  <c r="I488" i="21"/>
  <c r="J488" i="21"/>
  <c r="H489" i="21"/>
  <c r="D491" i="21"/>
  <c r="E490" i="21"/>
  <c r="F490" i="21"/>
  <c r="M488" i="21"/>
  <c r="K488" i="21"/>
  <c r="I489" i="21"/>
  <c r="H490" i="21"/>
  <c r="J489" i="21"/>
  <c r="F491" i="21"/>
  <c r="E491" i="21"/>
  <c r="D492" i="21"/>
  <c r="K489" i="21"/>
  <c r="M489" i="21"/>
  <c r="I490" i="21"/>
  <c r="H491" i="21"/>
  <c r="J490" i="21"/>
  <c r="D493" i="21"/>
  <c r="F492" i="21"/>
  <c r="E492" i="21"/>
  <c r="K490" i="21"/>
  <c r="M490" i="21"/>
  <c r="I491" i="21"/>
  <c r="J491" i="21"/>
  <c r="H492" i="21"/>
  <c r="E493" i="21"/>
  <c r="D494" i="21"/>
  <c r="F493" i="21"/>
  <c r="M491" i="21"/>
  <c r="K491" i="21"/>
  <c r="I492" i="21"/>
  <c r="H493" i="21"/>
  <c r="J492" i="21"/>
  <c r="F494" i="21"/>
  <c r="E494" i="21"/>
  <c r="D495" i="21"/>
  <c r="K492" i="21"/>
  <c r="M492" i="21"/>
  <c r="I493" i="21"/>
  <c r="J493" i="21"/>
  <c r="H494" i="21"/>
  <c r="D496" i="21"/>
  <c r="E495" i="21"/>
  <c r="F495" i="21"/>
  <c r="M493" i="21"/>
  <c r="K493" i="21"/>
  <c r="I494" i="21"/>
  <c r="J494" i="21"/>
  <c r="H495" i="21"/>
  <c r="E496" i="21"/>
  <c r="D497" i="21"/>
  <c r="F496" i="21"/>
  <c r="M494" i="21"/>
  <c r="K494" i="21"/>
  <c r="I495" i="21"/>
  <c r="J495" i="21"/>
  <c r="H496" i="21"/>
  <c r="F497" i="21"/>
  <c r="D498" i="21"/>
  <c r="E497" i="21"/>
  <c r="M495" i="21"/>
  <c r="K495" i="21"/>
  <c r="I496" i="21"/>
  <c r="H497" i="21"/>
  <c r="J496" i="21"/>
  <c r="D499" i="21"/>
  <c r="E498" i="21"/>
  <c r="F498" i="21"/>
  <c r="K496" i="21"/>
  <c r="M496" i="21"/>
  <c r="I497" i="21"/>
  <c r="J497" i="21"/>
  <c r="H498" i="21"/>
  <c r="F499" i="21"/>
  <c r="D500" i="21"/>
  <c r="E499" i="21"/>
  <c r="M497" i="21"/>
  <c r="K497" i="21"/>
  <c r="I498" i="21"/>
  <c r="H499" i="21"/>
  <c r="J498" i="21"/>
  <c r="E500" i="21"/>
  <c r="F500" i="21"/>
  <c r="D501" i="21"/>
  <c r="K498" i="21"/>
  <c r="M498" i="21"/>
  <c r="I499" i="21"/>
  <c r="J499" i="21"/>
  <c r="H500" i="21"/>
  <c r="E501" i="21"/>
  <c r="D502" i="21"/>
  <c r="F501" i="21"/>
  <c r="M499" i="21"/>
  <c r="K499" i="21"/>
  <c r="I500" i="21"/>
  <c r="H501" i="21"/>
  <c r="J500" i="21"/>
  <c r="D503" i="21"/>
  <c r="F502" i="21"/>
  <c r="E502" i="21"/>
  <c r="K500" i="21"/>
  <c r="M500" i="21"/>
  <c r="I501" i="21"/>
  <c r="H502" i="21"/>
  <c r="J501" i="21"/>
  <c r="E503" i="21"/>
  <c r="F503" i="21"/>
  <c r="D504" i="21"/>
  <c r="K501" i="21"/>
  <c r="M501" i="21"/>
  <c r="I502" i="21"/>
  <c r="H503" i="21"/>
  <c r="J502" i="21"/>
  <c r="E504" i="21"/>
  <c r="D505" i="21"/>
  <c r="F504" i="21"/>
  <c r="M502" i="21"/>
  <c r="K502" i="21"/>
  <c r="I503" i="21"/>
  <c r="J503" i="21"/>
  <c r="H504" i="21"/>
  <c r="D506" i="21"/>
  <c r="E505" i="21"/>
  <c r="F505" i="21"/>
  <c r="M503" i="21"/>
  <c r="K503" i="21"/>
  <c r="I504" i="21"/>
  <c r="H505" i="21"/>
  <c r="J504" i="21"/>
  <c r="E506" i="21"/>
  <c r="F506" i="21"/>
  <c r="D507" i="21"/>
  <c r="K504" i="21"/>
  <c r="M504" i="21"/>
  <c r="I505" i="21"/>
  <c r="H506" i="21"/>
  <c r="J505" i="21"/>
  <c r="D508" i="21"/>
  <c r="E507" i="21"/>
  <c r="F507" i="21"/>
  <c r="K505" i="21"/>
  <c r="M505" i="21"/>
  <c r="I506" i="21"/>
  <c r="H507" i="21"/>
  <c r="J506" i="21"/>
  <c r="F508" i="21"/>
  <c r="D509" i="21"/>
  <c r="E508" i="21"/>
  <c r="M506" i="21"/>
  <c r="K506" i="21"/>
  <c r="I507" i="21"/>
  <c r="H508" i="21"/>
  <c r="J507" i="21"/>
  <c r="F509" i="21"/>
  <c r="E509" i="21"/>
  <c r="D510" i="21"/>
  <c r="M507" i="21"/>
  <c r="K507" i="21"/>
  <c r="I508" i="21"/>
  <c r="H509" i="21"/>
  <c r="J508" i="21"/>
  <c r="E510" i="21"/>
  <c r="F510" i="21"/>
  <c r="D511" i="21"/>
  <c r="K508" i="21"/>
  <c r="M508" i="21"/>
  <c r="I509" i="21"/>
  <c r="J509" i="21"/>
  <c r="H510" i="21"/>
  <c r="E511" i="21"/>
  <c r="D512" i="21"/>
  <c r="F511" i="21"/>
  <c r="K509" i="21"/>
  <c r="M509" i="21"/>
  <c r="I510" i="21"/>
  <c r="J510" i="21"/>
  <c r="H511" i="21"/>
  <c r="E512" i="21"/>
  <c r="F512" i="21"/>
  <c r="D513" i="21"/>
  <c r="M510" i="21"/>
  <c r="K510" i="21"/>
  <c r="I511" i="21"/>
  <c r="J511" i="21"/>
  <c r="H512" i="21"/>
  <c r="F513" i="21"/>
  <c r="E513" i="21"/>
  <c r="D514" i="21"/>
  <c r="M511" i="21"/>
  <c r="K511" i="21"/>
  <c r="I512" i="21"/>
  <c r="H513" i="21"/>
  <c r="J512" i="21"/>
  <c r="D515" i="21"/>
  <c r="E514" i="21"/>
  <c r="F514" i="21"/>
  <c r="K512" i="21"/>
  <c r="M512" i="21"/>
  <c r="I513" i="21"/>
  <c r="H514" i="21"/>
  <c r="J513" i="21"/>
  <c r="F515" i="21"/>
  <c r="E515" i="21"/>
  <c r="D516" i="21"/>
  <c r="K513" i="21"/>
  <c r="M513" i="21"/>
  <c r="I514" i="21"/>
  <c r="J514" i="21"/>
  <c r="H515" i="21"/>
  <c r="D517" i="21"/>
  <c r="E516" i="21"/>
  <c r="F516" i="21"/>
  <c r="K514" i="21"/>
  <c r="M514" i="21"/>
  <c r="I515" i="21"/>
  <c r="H516" i="21"/>
  <c r="J515" i="21"/>
  <c r="F517" i="21"/>
  <c r="E517" i="21"/>
  <c r="D518" i="21"/>
  <c r="M515" i="21"/>
  <c r="K515" i="21"/>
  <c r="I516" i="21"/>
  <c r="J516" i="21"/>
  <c r="H517" i="21"/>
  <c r="E518" i="21"/>
  <c r="D519" i="21"/>
  <c r="F518" i="21"/>
  <c r="M516" i="21"/>
  <c r="K516" i="21"/>
  <c r="I517" i="21"/>
  <c r="J517" i="21"/>
  <c r="H518" i="21"/>
  <c r="F519" i="21"/>
  <c r="E519" i="21"/>
  <c r="D520" i="21"/>
  <c r="M517" i="21"/>
  <c r="K517" i="21"/>
  <c r="I518" i="21"/>
  <c r="H519" i="21"/>
  <c r="J518" i="21"/>
  <c r="E520" i="21"/>
  <c r="F520" i="21"/>
  <c r="D521" i="21"/>
  <c r="M518" i="21"/>
  <c r="K518" i="21"/>
  <c r="I519" i="21"/>
  <c r="H520" i="21"/>
  <c r="J519" i="21"/>
  <c r="D522" i="21"/>
  <c r="E521" i="21"/>
  <c r="F521" i="21"/>
  <c r="K519" i="21"/>
  <c r="M519" i="21"/>
  <c r="I520" i="21"/>
  <c r="H521" i="21"/>
  <c r="J520" i="21"/>
  <c r="D523" i="21"/>
  <c r="F522" i="21"/>
  <c r="E522" i="21"/>
  <c r="K520" i="21"/>
  <c r="M520" i="21"/>
  <c r="I521" i="21"/>
  <c r="H522" i="21"/>
  <c r="J521" i="21"/>
  <c r="E523" i="21"/>
  <c r="F523" i="21"/>
  <c r="D524" i="21"/>
  <c r="K521" i="21"/>
  <c r="M521" i="21"/>
  <c r="I522" i="21"/>
  <c r="H523" i="21"/>
  <c r="J522" i="21"/>
  <c r="F524" i="21"/>
  <c r="E524" i="21"/>
  <c r="D525" i="21"/>
  <c r="M522" i="21"/>
  <c r="K522" i="21"/>
  <c r="I523" i="21"/>
  <c r="H524" i="21"/>
  <c r="J523" i="21"/>
  <c r="F525" i="21"/>
  <c r="E525" i="21"/>
  <c r="D526" i="21"/>
  <c r="K523" i="21"/>
  <c r="M523" i="21"/>
  <c r="I524" i="21"/>
  <c r="H525" i="21"/>
  <c r="J524" i="21"/>
  <c r="D527" i="21"/>
  <c r="E526" i="21"/>
  <c r="F526" i="21"/>
  <c r="M524" i="21"/>
  <c r="K524" i="21"/>
  <c r="I525" i="21"/>
  <c r="J525" i="21"/>
  <c r="H526" i="21"/>
  <c r="F527" i="21"/>
  <c r="D528" i="21"/>
  <c r="E527" i="21"/>
  <c r="K525" i="21"/>
  <c r="M525" i="21"/>
  <c r="I526" i="21"/>
  <c r="H527" i="21"/>
  <c r="J526" i="21"/>
  <c r="F528" i="21"/>
  <c r="D529" i="21"/>
  <c r="E528" i="21"/>
  <c r="M526" i="21"/>
  <c r="K526" i="21"/>
  <c r="I527" i="21"/>
  <c r="J527" i="21"/>
  <c r="H528" i="21"/>
  <c r="D530" i="21"/>
  <c r="E529" i="21"/>
  <c r="F529" i="21"/>
  <c r="K527" i="21"/>
  <c r="M527" i="21"/>
  <c r="I528" i="21"/>
  <c r="H529" i="21"/>
  <c r="J528" i="21"/>
  <c r="F530" i="21"/>
  <c r="D531" i="21"/>
  <c r="E530" i="21"/>
  <c r="M528" i="21"/>
  <c r="K528" i="21"/>
  <c r="I529" i="21"/>
  <c r="J529" i="21"/>
  <c r="H530" i="21"/>
  <c r="E531" i="21"/>
  <c r="D532" i="21"/>
  <c r="F531" i="21"/>
  <c r="M529" i="21"/>
  <c r="K529" i="21"/>
  <c r="I530" i="21"/>
  <c r="J530" i="21"/>
  <c r="H531" i="21"/>
  <c r="F532" i="21"/>
  <c r="D533" i="21"/>
  <c r="E532" i="21"/>
  <c r="M530" i="21"/>
  <c r="K530" i="21"/>
  <c r="I531" i="21"/>
  <c r="H532" i="21"/>
  <c r="J531" i="21"/>
  <c r="F533" i="21"/>
  <c r="D534" i="21"/>
  <c r="E533" i="21"/>
  <c r="M531" i="21"/>
  <c r="K531" i="21"/>
  <c r="I532" i="21"/>
  <c r="H533" i="21"/>
  <c r="J532" i="21"/>
  <c r="E534" i="21"/>
  <c r="F534" i="21"/>
  <c r="D535" i="21"/>
  <c r="M532" i="21"/>
  <c r="K532" i="21"/>
  <c r="I533" i="21"/>
  <c r="H534" i="21"/>
  <c r="J533" i="21"/>
  <c r="D536" i="21"/>
  <c r="F535" i="21"/>
  <c r="E535" i="21"/>
  <c r="K533" i="21"/>
  <c r="M533" i="21"/>
  <c r="I534" i="21"/>
  <c r="H535" i="21"/>
  <c r="J534" i="21"/>
  <c r="E536" i="21"/>
  <c r="F536" i="21"/>
  <c r="D537" i="21"/>
  <c r="M534" i="21"/>
  <c r="K534" i="21"/>
  <c r="I535" i="21"/>
  <c r="J535" i="21"/>
  <c r="H536" i="21"/>
  <c r="D538" i="21"/>
  <c r="F537" i="21"/>
  <c r="E537" i="21"/>
  <c r="K535" i="21"/>
  <c r="M535" i="21"/>
  <c r="I536" i="21"/>
  <c r="H537" i="21"/>
  <c r="J536" i="21"/>
  <c r="F538" i="21"/>
  <c r="E538" i="21"/>
  <c r="D539" i="21"/>
  <c r="M536" i="21"/>
  <c r="K536" i="21"/>
  <c r="I537" i="21"/>
  <c r="J537" i="21"/>
  <c r="H538" i="21"/>
  <c r="E539" i="21"/>
  <c r="D540" i="21"/>
  <c r="F539" i="21"/>
  <c r="K537" i="21"/>
  <c r="M537" i="21"/>
  <c r="I538" i="21"/>
  <c r="J538" i="21"/>
  <c r="H539" i="21"/>
  <c r="F540" i="21"/>
  <c r="D541" i="21"/>
  <c r="E540" i="21"/>
  <c r="M538" i="21"/>
  <c r="K538" i="21"/>
  <c r="I539" i="21"/>
  <c r="J539" i="21"/>
  <c r="H540" i="21"/>
  <c r="E541" i="21"/>
  <c r="D542" i="21"/>
  <c r="F541" i="21"/>
  <c r="K539" i="21"/>
  <c r="M539" i="21"/>
  <c r="I540" i="21"/>
  <c r="H541" i="21"/>
  <c r="J540" i="21"/>
  <c r="F542" i="21"/>
  <c r="E542" i="21"/>
  <c r="D543" i="21"/>
  <c r="M540" i="21"/>
  <c r="K540" i="21"/>
  <c r="I541" i="21"/>
  <c r="J541" i="21"/>
  <c r="H542" i="21"/>
  <c r="D544" i="21"/>
  <c r="F543" i="21"/>
  <c r="E543" i="21"/>
  <c r="K541" i="21"/>
  <c r="M541" i="21"/>
  <c r="I542" i="21"/>
  <c r="H543" i="21"/>
  <c r="J542" i="21"/>
  <c r="F544" i="21"/>
  <c r="E544" i="21"/>
  <c r="D545" i="21"/>
  <c r="K542" i="21"/>
  <c r="M542" i="21"/>
  <c r="I543" i="21"/>
  <c r="H544" i="21"/>
  <c r="J543" i="21"/>
  <c r="E545" i="21"/>
  <c r="D546" i="21"/>
  <c r="F545" i="21"/>
  <c r="K543" i="21"/>
  <c r="M543" i="21"/>
  <c r="I544" i="21"/>
  <c r="J544" i="21"/>
  <c r="H545" i="21"/>
  <c r="E546" i="21"/>
  <c r="D547" i="21"/>
  <c r="F546" i="21"/>
  <c r="K544" i="21"/>
  <c r="M544" i="21"/>
  <c r="I545" i="21"/>
  <c r="J545" i="21"/>
  <c r="H546" i="21"/>
  <c r="D548" i="21"/>
  <c r="E547" i="21"/>
  <c r="F547" i="21"/>
  <c r="K545" i="21"/>
  <c r="M545" i="21"/>
  <c r="I546" i="21"/>
  <c r="J546" i="21"/>
  <c r="H547" i="21"/>
  <c r="F548" i="21"/>
  <c r="D549" i="21"/>
  <c r="E548" i="21"/>
  <c r="K546" i="21"/>
  <c r="M546" i="21"/>
  <c r="I547" i="21"/>
  <c r="H548" i="21"/>
  <c r="J547" i="21"/>
  <c r="F549" i="21"/>
  <c r="E549" i="21"/>
  <c r="D550" i="21"/>
  <c r="K547" i="21"/>
  <c r="M547" i="21"/>
  <c r="I548" i="21"/>
  <c r="J548" i="21"/>
  <c r="H549" i="21"/>
  <c r="F550" i="21"/>
  <c r="E550" i="21"/>
  <c r="D551" i="21"/>
  <c r="M548" i="21"/>
  <c r="K548" i="21"/>
  <c r="I549" i="21"/>
  <c r="J549" i="21"/>
  <c r="H550" i="21"/>
  <c r="F551" i="21"/>
  <c r="D552" i="21"/>
  <c r="E551" i="21"/>
  <c r="M549" i="21"/>
  <c r="K549" i="21"/>
  <c r="I550" i="21"/>
  <c r="H551" i="21"/>
  <c r="J550" i="21"/>
  <c r="D553" i="21"/>
  <c r="F552" i="21"/>
  <c r="E552" i="21"/>
  <c r="M550" i="21"/>
  <c r="K550" i="21"/>
  <c r="I551" i="21"/>
  <c r="H552" i="21"/>
  <c r="J551" i="21"/>
  <c r="F553" i="21"/>
  <c r="D554" i="21"/>
  <c r="E553" i="21"/>
  <c r="K551" i="21"/>
  <c r="M551" i="21"/>
  <c r="I552" i="21"/>
  <c r="H553" i="21"/>
  <c r="J552" i="21"/>
  <c r="E554" i="21"/>
  <c r="F554" i="21"/>
  <c r="D555" i="21"/>
  <c r="K552" i="21"/>
  <c r="M552" i="21"/>
  <c r="I553" i="21"/>
  <c r="J553" i="21"/>
  <c r="H554" i="21"/>
  <c r="D556" i="21"/>
  <c r="F555" i="21"/>
  <c r="E555" i="21"/>
  <c r="M553" i="21"/>
  <c r="K553" i="21"/>
  <c r="I554" i="21"/>
  <c r="H555" i="21"/>
  <c r="J554" i="21"/>
  <c r="D557" i="21"/>
  <c r="E556" i="21"/>
  <c r="F556" i="21"/>
  <c r="K554" i="21"/>
  <c r="M554" i="21"/>
  <c r="I555" i="21"/>
  <c r="J555" i="21"/>
  <c r="H556" i="21"/>
  <c r="E557" i="21"/>
  <c r="F557" i="21"/>
  <c r="D558" i="21"/>
  <c r="K555" i="21"/>
  <c r="M555" i="21"/>
  <c r="I556" i="21"/>
  <c r="H557" i="21"/>
  <c r="J556" i="21"/>
  <c r="F558" i="21"/>
  <c r="E558" i="21"/>
  <c r="D559" i="21"/>
  <c r="K556" i="21"/>
  <c r="M556" i="21"/>
  <c r="I557" i="21"/>
  <c r="J557" i="21"/>
  <c r="H558" i="21"/>
  <c r="F559" i="21"/>
  <c r="D560" i="21"/>
  <c r="E559" i="21"/>
  <c r="M557" i="21"/>
  <c r="K557" i="21"/>
  <c r="I558" i="21"/>
  <c r="H559" i="21"/>
  <c r="J558" i="21"/>
  <c r="E560" i="21"/>
  <c r="D561" i="21"/>
  <c r="F560" i="21"/>
  <c r="M558" i="21"/>
  <c r="K558" i="21"/>
  <c r="I559" i="21"/>
  <c r="J559" i="21"/>
  <c r="H560" i="21"/>
  <c r="E561" i="21"/>
  <c r="F561" i="21"/>
  <c r="D562" i="21"/>
  <c r="M559" i="21"/>
  <c r="K559" i="21"/>
  <c r="I560" i="21"/>
  <c r="H561" i="21"/>
  <c r="J560" i="21"/>
  <c r="D563" i="21"/>
  <c r="F562" i="21"/>
  <c r="E562" i="21"/>
  <c r="M560" i="21"/>
  <c r="K560" i="21"/>
  <c r="I561" i="21"/>
  <c r="H562" i="21"/>
  <c r="J561" i="21"/>
  <c r="D564" i="21"/>
  <c r="E563" i="21"/>
  <c r="F563" i="21"/>
  <c r="M561" i="21"/>
  <c r="K561" i="21"/>
  <c r="I562" i="21"/>
  <c r="J562" i="21"/>
  <c r="H563" i="21"/>
  <c r="D565" i="21"/>
  <c r="E564" i="21"/>
  <c r="F564" i="21"/>
  <c r="K562" i="21"/>
  <c r="M562" i="21"/>
  <c r="I563" i="21"/>
  <c r="J563" i="21"/>
  <c r="H564" i="21"/>
  <c r="E565" i="21"/>
  <c r="D566" i="21"/>
  <c r="F565" i="21"/>
  <c r="M563" i="21"/>
  <c r="K563" i="21"/>
  <c r="I564" i="21"/>
  <c r="J564" i="21"/>
  <c r="H565" i="21"/>
  <c r="E566" i="21"/>
  <c r="D567" i="21"/>
  <c r="F566" i="21"/>
  <c r="K564" i="21"/>
  <c r="M564" i="21"/>
  <c r="I565" i="21"/>
  <c r="J565" i="21"/>
  <c r="H566" i="21"/>
  <c r="F567" i="21"/>
  <c r="D568" i="21"/>
  <c r="E567" i="21"/>
  <c r="K565" i="21"/>
  <c r="M565" i="21"/>
  <c r="I566" i="21"/>
  <c r="J566" i="21"/>
  <c r="H567" i="21"/>
  <c r="F568" i="21"/>
  <c r="E568" i="21"/>
  <c r="D569" i="21"/>
  <c r="K566" i="21"/>
  <c r="M566" i="21"/>
  <c r="I567" i="21"/>
  <c r="J567" i="21"/>
  <c r="H568" i="21"/>
  <c r="D570" i="21"/>
  <c r="E569" i="21"/>
  <c r="F569" i="21"/>
  <c r="K567" i="21"/>
  <c r="M567" i="21"/>
  <c r="I568" i="21"/>
  <c r="H569" i="21"/>
  <c r="J568" i="21"/>
  <c r="E570" i="21"/>
  <c r="D571" i="21"/>
  <c r="F570" i="21"/>
  <c r="M568" i="21"/>
  <c r="K568" i="21"/>
  <c r="I569" i="21"/>
  <c r="J569" i="21"/>
  <c r="H570" i="21"/>
  <c r="D572" i="21"/>
  <c r="E571" i="21"/>
  <c r="F571" i="21"/>
  <c r="K569" i="21"/>
  <c r="M569" i="21"/>
  <c r="I570" i="21"/>
  <c r="J570" i="21"/>
  <c r="H571" i="21"/>
  <c r="D573" i="21"/>
  <c r="F572" i="21"/>
  <c r="E572" i="21"/>
  <c r="K570" i="21"/>
  <c r="M570" i="21"/>
  <c r="I571" i="21"/>
  <c r="H572" i="21"/>
  <c r="J571" i="21"/>
  <c r="D574" i="21"/>
  <c r="F573" i="21"/>
  <c r="E573" i="21"/>
  <c r="M571" i="21"/>
  <c r="K571" i="21"/>
  <c r="I572" i="21"/>
  <c r="J572" i="21"/>
  <c r="H573" i="21"/>
  <c r="E574" i="21"/>
  <c r="D575" i="21"/>
  <c r="F574" i="21"/>
  <c r="M572" i="21"/>
  <c r="K572" i="21"/>
  <c r="I573" i="21"/>
  <c r="H574" i="21"/>
  <c r="J573" i="21"/>
  <c r="F575" i="21"/>
  <c r="E575" i="21"/>
  <c r="D576" i="21"/>
  <c r="K573" i="21"/>
  <c r="M573" i="21"/>
  <c r="I574" i="21"/>
  <c r="J574" i="21"/>
  <c r="H575" i="21"/>
  <c r="F576" i="21"/>
  <c r="E576" i="21"/>
  <c r="D577" i="21"/>
  <c r="M574" i="21"/>
  <c r="K574" i="21"/>
  <c r="I575" i="21"/>
  <c r="H576" i="21"/>
  <c r="J575" i="21"/>
  <c r="E577" i="21"/>
  <c r="F577" i="21"/>
  <c r="D578" i="21"/>
  <c r="M575" i="21"/>
  <c r="K575" i="21"/>
  <c r="I576" i="21"/>
  <c r="H577" i="21"/>
  <c r="J576" i="21"/>
  <c r="D579" i="21"/>
  <c r="E578" i="21"/>
  <c r="F578" i="21"/>
  <c r="K576" i="21"/>
  <c r="M576" i="21"/>
  <c r="I577" i="21"/>
  <c r="H578" i="21"/>
  <c r="J577" i="21"/>
  <c r="E579" i="21"/>
  <c r="D580" i="21"/>
  <c r="F579" i="21"/>
  <c r="M577" i="21"/>
  <c r="K577" i="21"/>
  <c r="I578" i="21"/>
  <c r="J578" i="21"/>
  <c r="H579" i="21"/>
  <c r="E580" i="21"/>
  <c r="F580" i="21"/>
  <c r="D581" i="21"/>
  <c r="M578" i="21"/>
  <c r="K578" i="21"/>
  <c r="I579" i="21"/>
  <c r="H580" i="21"/>
  <c r="J579" i="21"/>
  <c r="E581" i="21"/>
  <c r="F581" i="21"/>
  <c r="D582" i="21"/>
  <c r="M579" i="21"/>
  <c r="K579" i="21"/>
  <c r="I580" i="21"/>
  <c r="H581" i="21"/>
  <c r="J580" i="21"/>
  <c r="F582" i="21"/>
  <c r="D583" i="21"/>
  <c r="E582" i="21"/>
  <c r="M580" i="21"/>
  <c r="K580" i="21"/>
  <c r="I581" i="21"/>
  <c r="H582" i="21"/>
  <c r="J581" i="21"/>
  <c r="D584" i="21"/>
  <c r="E583" i="21"/>
  <c r="F583" i="21"/>
  <c r="K581" i="21"/>
  <c r="M581" i="21"/>
  <c r="I582" i="21"/>
  <c r="H583" i="21"/>
  <c r="J582" i="21"/>
  <c r="F584" i="21"/>
  <c r="E584" i="21"/>
  <c r="D585" i="21"/>
  <c r="K582" i="21"/>
  <c r="M582" i="21"/>
  <c r="I583" i="21"/>
  <c r="H584" i="21"/>
  <c r="J583" i="21"/>
  <c r="D586" i="21"/>
  <c r="E585" i="21"/>
  <c r="F585" i="21"/>
  <c r="M583" i="21"/>
  <c r="K583" i="21"/>
  <c r="I584" i="21"/>
  <c r="H585" i="21"/>
  <c r="J584" i="21"/>
  <c r="E586" i="21"/>
  <c r="D587" i="21"/>
  <c r="F586" i="21"/>
  <c r="K584" i="21"/>
  <c r="M584" i="21"/>
  <c r="I585" i="21"/>
  <c r="J585" i="21"/>
  <c r="H586" i="21"/>
  <c r="D588" i="21"/>
  <c r="E587" i="21"/>
  <c r="F587" i="21"/>
  <c r="K585" i="21"/>
  <c r="M585" i="21"/>
  <c r="I586" i="21"/>
  <c r="J586" i="21"/>
  <c r="H587" i="21"/>
  <c r="F588" i="21"/>
  <c r="E588" i="21"/>
  <c r="D589" i="21"/>
  <c r="K586" i="21"/>
  <c r="M586" i="21"/>
  <c r="I587" i="21"/>
  <c r="H588" i="21"/>
  <c r="J587" i="21"/>
  <c r="F589" i="21"/>
  <c r="D590" i="21"/>
  <c r="E589" i="21"/>
  <c r="M587" i="21"/>
  <c r="K587" i="21"/>
  <c r="I588" i="21"/>
  <c r="J588" i="21"/>
  <c r="H589" i="21"/>
  <c r="E590" i="21"/>
  <c r="D591" i="21"/>
  <c r="F590" i="21"/>
  <c r="K588" i="21"/>
  <c r="M588" i="21"/>
  <c r="I589" i="21"/>
  <c r="J589" i="21"/>
  <c r="H590" i="21"/>
  <c r="F591" i="21"/>
  <c r="E591" i="21"/>
  <c r="D592" i="21"/>
  <c r="K589" i="21"/>
  <c r="M589" i="21"/>
  <c r="I590" i="21"/>
  <c r="H591" i="21"/>
  <c r="J590" i="21"/>
  <c r="E592" i="21"/>
  <c r="D593" i="21"/>
  <c r="F592" i="21"/>
  <c r="K590" i="21"/>
  <c r="M590" i="21"/>
  <c r="I591" i="21"/>
  <c r="H592" i="21"/>
  <c r="J591" i="21"/>
  <c r="D594" i="21"/>
  <c r="F593" i="21"/>
  <c r="E593" i="21"/>
  <c r="K591" i="21"/>
  <c r="M591" i="21"/>
  <c r="I592" i="21"/>
  <c r="H593" i="21"/>
  <c r="J592" i="21"/>
  <c r="E594" i="21"/>
  <c r="D595" i="21"/>
  <c r="F594" i="21"/>
  <c r="M592" i="21"/>
  <c r="K592" i="21"/>
  <c r="I593" i="21"/>
  <c r="J593" i="21"/>
  <c r="H594" i="21"/>
  <c r="D596" i="21"/>
  <c r="E595" i="21"/>
  <c r="F595" i="21"/>
  <c r="M593" i="21"/>
  <c r="K593" i="21"/>
  <c r="I594" i="21"/>
  <c r="H595" i="21"/>
  <c r="J594" i="21"/>
  <c r="D597" i="21"/>
  <c r="F596" i="21"/>
  <c r="E596" i="21"/>
  <c r="M594" i="21"/>
  <c r="K594" i="21"/>
  <c r="I595" i="21"/>
  <c r="H596" i="21"/>
  <c r="J595" i="21"/>
  <c r="F597" i="21"/>
  <c r="E597" i="21"/>
  <c r="D598" i="21"/>
  <c r="K595" i="21"/>
  <c r="M595" i="21"/>
  <c r="I596" i="21"/>
  <c r="J596" i="21"/>
  <c r="H597" i="21"/>
  <c r="F598" i="21"/>
  <c r="E598" i="21"/>
  <c r="D599" i="21"/>
  <c r="K596" i="21"/>
  <c r="M596" i="21"/>
  <c r="I597" i="21"/>
  <c r="J597" i="21"/>
  <c r="H598" i="21"/>
  <c r="F599" i="21"/>
  <c r="E599" i="21"/>
  <c r="D600" i="21"/>
  <c r="M597" i="21"/>
  <c r="K597" i="21"/>
  <c r="I598" i="21"/>
  <c r="H599" i="21"/>
  <c r="J598" i="21"/>
  <c r="F600" i="21"/>
  <c r="E600" i="21"/>
  <c r="D601" i="21"/>
  <c r="K598" i="21"/>
  <c r="M598" i="21"/>
  <c r="I599" i="21"/>
  <c r="J599" i="21"/>
  <c r="H600" i="21"/>
  <c r="E601" i="21"/>
  <c r="D602" i="21"/>
  <c r="F601" i="21"/>
  <c r="K599" i="21"/>
  <c r="M599" i="21"/>
  <c r="I600" i="21"/>
  <c r="H601" i="21"/>
  <c r="J600" i="21"/>
  <c r="F602" i="21"/>
  <c r="E602" i="21"/>
  <c r="D603" i="21"/>
  <c r="M600" i="21"/>
  <c r="K600" i="21"/>
  <c r="I601" i="21"/>
  <c r="J601" i="21"/>
  <c r="H602" i="21"/>
  <c r="D604" i="21"/>
  <c r="F603" i="21"/>
  <c r="E603" i="21"/>
  <c r="M601" i="21"/>
  <c r="K601" i="21"/>
  <c r="I602" i="21"/>
  <c r="J602" i="21"/>
  <c r="H603" i="21"/>
  <c r="E604" i="21"/>
  <c r="F604" i="21"/>
  <c r="D605" i="21"/>
  <c r="M602" i="21"/>
  <c r="K602" i="21"/>
  <c r="I603" i="21"/>
  <c r="H604" i="21"/>
  <c r="J603" i="21"/>
  <c r="F605" i="21"/>
  <c r="D606" i="21"/>
  <c r="E605" i="21"/>
  <c r="M603" i="21"/>
  <c r="K603" i="21"/>
  <c r="I604" i="21"/>
  <c r="J604" i="21"/>
  <c r="H605" i="21"/>
  <c r="F606" i="21"/>
  <c r="E606" i="21"/>
  <c r="D607" i="21"/>
  <c r="M604" i="21"/>
  <c r="K604" i="21"/>
  <c r="I605" i="21"/>
  <c r="H606" i="21"/>
  <c r="J605" i="21"/>
  <c r="F607" i="21"/>
  <c r="D608" i="21"/>
  <c r="E607" i="21"/>
  <c r="M605" i="21"/>
  <c r="K605" i="21"/>
  <c r="I606" i="21"/>
  <c r="H607" i="21"/>
  <c r="J606" i="21"/>
  <c r="E608" i="21"/>
  <c r="D609" i="21"/>
  <c r="F608" i="21"/>
  <c r="M606" i="21"/>
  <c r="K606" i="21"/>
  <c r="I607" i="21"/>
  <c r="J607" i="21"/>
  <c r="H608" i="21"/>
  <c r="E609" i="21"/>
  <c r="F609" i="21"/>
  <c r="D610" i="21"/>
  <c r="K607" i="21"/>
  <c r="M607" i="21"/>
  <c r="I608" i="21"/>
  <c r="H609" i="21"/>
  <c r="J608" i="21"/>
  <c r="E610" i="21"/>
  <c r="D611" i="21"/>
  <c r="F610" i="21"/>
  <c r="M608" i="21"/>
  <c r="K608" i="21"/>
  <c r="I609" i="21"/>
  <c r="H610" i="21"/>
  <c r="J609" i="21"/>
  <c r="E611" i="21"/>
  <c r="F611" i="21"/>
  <c r="D612" i="21"/>
  <c r="K609" i="21"/>
  <c r="M609" i="21"/>
  <c r="I610" i="21"/>
  <c r="H611" i="21"/>
  <c r="J610" i="21"/>
  <c r="E612" i="21"/>
  <c r="F612" i="21"/>
  <c r="D613" i="21"/>
  <c r="M610" i="21"/>
  <c r="K610" i="21"/>
  <c r="I611" i="21"/>
  <c r="H612" i="21"/>
  <c r="J611" i="21"/>
  <c r="E613" i="21"/>
  <c r="F613" i="21"/>
  <c r="D614" i="21"/>
  <c r="M611" i="21"/>
  <c r="K611" i="21"/>
  <c r="I612" i="21"/>
  <c r="H613" i="21"/>
  <c r="J612" i="21"/>
  <c r="E614" i="21"/>
  <c r="D615" i="21"/>
  <c r="F614" i="21"/>
  <c r="K612" i="21"/>
  <c r="M612" i="21"/>
  <c r="I613" i="21"/>
  <c r="J613" i="21"/>
  <c r="H614" i="21"/>
  <c r="D616" i="21"/>
  <c r="E615" i="21"/>
  <c r="F615" i="21"/>
  <c r="K613" i="21"/>
  <c r="M613" i="21"/>
  <c r="I614" i="21"/>
  <c r="H615" i="21"/>
  <c r="J614" i="21"/>
  <c r="F616" i="21"/>
  <c r="E616" i="21"/>
  <c r="D617" i="21"/>
  <c r="K614" i="21"/>
  <c r="M614" i="21"/>
  <c r="I615" i="21"/>
  <c r="H616" i="21"/>
  <c r="J615" i="21"/>
  <c r="E617" i="21"/>
  <c r="F617" i="21"/>
  <c r="D618" i="21"/>
  <c r="K615" i="21"/>
  <c r="M615" i="21"/>
  <c r="I616" i="21"/>
  <c r="H617" i="21"/>
  <c r="J616" i="21"/>
  <c r="E618" i="21"/>
  <c r="D619" i="21"/>
  <c r="F618" i="21"/>
  <c r="M616" i="21"/>
  <c r="K616" i="21"/>
  <c r="I617" i="21"/>
  <c r="H618" i="21"/>
  <c r="J617" i="21"/>
  <c r="D620" i="21"/>
  <c r="F619" i="21"/>
  <c r="E619" i="21"/>
  <c r="M617" i="21"/>
  <c r="K617" i="21"/>
  <c r="I618" i="21"/>
  <c r="H619" i="21"/>
  <c r="J618" i="21"/>
  <c r="E620" i="21"/>
  <c r="D621" i="21"/>
  <c r="F620" i="21"/>
  <c r="M618" i="21"/>
  <c r="K618" i="21"/>
  <c r="I619" i="21"/>
  <c r="H620" i="21"/>
  <c r="J619" i="21"/>
  <c r="F621" i="21"/>
  <c r="E621" i="21"/>
  <c r="D622" i="21"/>
  <c r="K619" i="21"/>
  <c r="M619" i="21"/>
  <c r="I620" i="21"/>
  <c r="H621" i="21"/>
  <c r="J620" i="21"/>
  <c r="E622" i="21"/>
  <c r="D623" i="21"/>
  <c r="F622" i="21"/>
  <c r="K620" i="21"/>
  <c r="M620" i="21"/>
  <c r="I621" i="21"/>
  <c r="J621" i="21"/>
  <c r="H622" i="21"/>
  <c r="E623" i="21"/>
  <c r="F623" i="21"/>
  <c r="D624" i="21"/>
  <c r="M621" i="21"/>
  <c r="K621" i="21"/>
  <c r="I622" i="21"/>
  <c r="J622" i="21"/>
  <c r="H623" i="21"/>
  <c r="E624" i="21"/>
  <c r="F624" i="21"/>
  <c r="D625" i="21"/>
  <c r="K622" i="21"/>
  <c r="M622" i="21"/>
  <c r="I623" i="21"/>
  <c r="J623" i="21"/>
  <c r="H624" i="21"/>
  <c r="D626" i="21"/>
  <c r="F625" i="21"/>
  <c r="E625" i="21"/>
  <c r="M623" i="21"/>
  <c r="K623" i="21"/>
  <c r="I624" i="21"/>
  <c r="H625" i="21"/>
  <c r="J624" i="21"/>
  <c r="F626" i="21"/>
  <c r="E626" i="21"/>
  <c r="D627" i="21"/>
  <c r="M624" i="21"/>
  <c r="K624" i="21"/>
  <c r="I625" i="21"/>
  <c r="J625" i="21"/>
  <c r="H626" i="21"/>
  <c r="E627" i="21"/>
  <c r="F627" i="21"/>
  <c r="D628" i="21"/>
  <c r="K625" i="21"/>
  <c r="M625" i="21"/>
  <c r="I626" i="21"/>
  <c r="J626" i="21"/>
  <c r="H627" i="21"/>
  <c r="E628" i="21"/>
  <c r="F628" i="21"/>
  <c r="D629" i="21"/>
  <c r="K626" i="21"/>
  <c r="M626" i="21"/>
  <c r="I627" i="21"/>
  <c r="H628" i="21"/>
  <c r="J627" i="21"/>
  <c r="E629" i="21"/>
  <c r="F629" i="21"/>
  <c r="D630" i="21"/>
  <c r="M627" i="21"/>
  <c r="K627" i="21"/>
  <c r="I628" i="21"/>
  <c r="H629" i="21"/>
  <c r="J628" i="21"/>
  <c r="D631" i="21"/>
  <c r="F630" i="21"/>
  <c r="E630" i="21"/>
  <c r="M628" i="21"/>
  <c r="K628" i="21"/>
  <c r="I629" i="21"/>
  <c r="H630" i="21"/>
  <c r="J629" i="21"/>
  <c r="D632" i="21"/>
  <c r="E631" i="21"/>
  <c r="F631" i="21"/>
  <c r="M629" i="21"/>
  <c r="K629" i="21"/>
  <c r="I630" i="21"/>
  <c r="J630" i="21"/>
  <c r="H631" i="21"/>
  <c r="D633" i="21"/>
  <c r="E632" i="21"/>
  <c r="F632" i="21"/>
  <c r="K630" i="21"/>
  <c r="M630" i="21"/>
  <c r="I631" i="21"/>
  <c r="H632" i="21"/>
  <c r="J631" i="21"/>
  <c r="F633" i="21"/>
  <c r="D634" i="21"/>
  <c r="E633" i="21"/>
  <c r="M631" i="21"/>
  <c r="K631" i="21"/>
  <c r="I632" i="21"/>
  <c r="J632" i="21"/>
  <c r="H633" i="21"/>
  <c r="D635" i="21"/>
  <c r="E634" i="21"/>
  <c r="F634" i="21"/>
  <c r="K632" i="21"/>
  <c r="M632" i="21"/>
  <c r="I633" i="21"/>
  <c r="H634" i="21"/>
  <c r="J633" i="21"/>
  <c r="F635" i="21"/>
  <c r="E635" i="21"/>
  <c r="D636" i="21"/>
  <c r="K633" i="21"/>
  <c r="M633" i="21"/>
  <c r="I634" i="21"/>
  <c r="J634" i="21"/>
  <c r="H635" i="21"/>
  <c r="F636" i="21"/>
  <c r="E636" i="21"/>
  <c r="D637" i="21"/>
  <c r="M634" i="21"/>
  <c r="K634" i="21"/>
  <c r="I635" i="21"/>
  <c r="J635" i="21"/>
  <c r="H636" i="21"/>
  <c r="F637" i="21"/>
  <c r="E637" i="21"/>
  <c r="D638" i="21"/>
  <c r="K635" i="21"/>
  <c r="M635" i="21"/>
  <c r="I636" i="21"/>
  <c r="H637" i="21"/>
  <c r="J636" i="21"/>
  <c r="D639" i="21"/>
  <c r="E638" i="21"/>
  <c r="F638" i="21"/>
  <c r="K636" i="21"/>
  <c r="M636" i="21"/>
  <c r="I637" i="21"/>
  <c r="J637" i="21"/>
  <c r="H638" i="21"/>
  <c r="D640" i="21"/>
  <c r="F639" i="21"/>
  <c r="E639" i="21"/>
  <c r="M637" i="21"/>
  <c r="K637" i="21"/>
  <c r="I638" i="21"/>
  <c r="J638" i="21"/>
  <c r="H639" i="21"/>
  <c r="D641" i="21"/>
  <c r="F640" i="21"/>
  <c r="E640" i="21"/>
  <c r="K638" i="21"/>
  <c r="M638" i="21"/>
  <c r="I639" i="21"/>
  <c r="J639" i="21"/>
  <c r="H640" i="21"/>
  <c r="E641" i="21"/>
  <c r="F641" i="21"/>
  <c r="D642" i="21"/>
  <c r="M639" i="21"/>
  <c r="K639" i="21"/>
  <c r="I640" i="21"/>
  <c r="H641" i="21"/>
  <c r="J640" i="21"/>
  <c r="D643" i="21"/>
  <c r="E642" i="21"/>
  <c r="F642" i="21"/>
  <c r="M640" i="21"/>
  <c r="K640" i="21"/>
  <c r="I641" i="21"/>
  <c r="H642" i="21"/>
  <c r="J641" i="21"/>
  <c r="D644" i="21"/>
  <c r="E643" i="21"/>
  <c r="F643" i="21"/>
  <c r="K641" i="21"/>
  <c r="M641" i="21"/>
  <c r="I642" i="21"/>
  <c r="J642" i="21"/>
  <c r="H643" i="21"/>
  <c r="E644" i="21"/>
  <c r="F644" i="21"/>
  <c r="D645" i="21"/>
  <c r="K642" i="21"/>
  <c r="M642" i="21"/>
  <c r="I643" i="21"/>
  <c r="H644" i="21"/>
  <c r="J643" i="21"/>
  <c r="D646" i="21"/>
  <c r="E645" i="21"/>
  <c r="F645" i="21"/>
  <c r="M643" i="21"/>
  <c r="K643" i="21"/>
  <c r="I644" i="21"/>
  <c r="J644" i="21"/>
  <c r="H645" i="21"/>
  <c r="E646" i="21"/>
  <c r="F646" i="21"/>
  <c r="D647" i="21"/>
  <c r="K644" i="21"/>
  <c r="M644" i="21"/>
  <c r="I645" i="21"/>
  <c r="H646" i="21"/>
  <c r="J645" i="21"/>
  <c r="E647" i="21"/>
  <c r="D648" i="21"/>
  <c r="F647" i="21"/>
  <c r="M645" i="21"/>
  <c r="K645" i="21"/>
  <c r="I646" i="21"/>
  <c r="H647" i="21"/>
  <c r="J646" i="21"/>
  <c r="D649" i="21"/>
  <c r="F648" i="21"/>
  <c r="E648" i="21"/>
  <c r="M646" i="21"/>
  <c r="K646" i="21"/>
  <c r="I647" i="21"/>
  <c r="H648" i="21"/>
  <c r="J647" i="21"/>
  <c r="D650" i="21"/>
  <c r="E649" i="21"/>
  <c r="F649" i="21"/>
  <c r="K647" i="21"/>
  <c r="M647" i="21"/>
  <c r="I648" i="21"/>
  <c r="J648" i="21"/>
  <c r="H649" i="21"/>
  <c r="E650" i="21"/>
  <c r="D651" i="21"/>
  <c r="F650" i="21"/>
  <c r="M648" i="21"/>
  <c r="K648" i="21"/>
  <c r="I649" i="21"/>
  <c r="H650" i="21"/>
  <c r="J649" i="21"/>
  <c r="D652" i="21"/>
  <c r="E651" i="21"/>
  <c r="F651" i="21"/>
  <c r="K649" i="21"/>
  <c r="M649" i="21"/>
  <c r="I650" i="21"/>
  <c r="J650" i="21"/>
  <c r="H651" i="21"/>
  <c r="F652" i="21"/>
  <c r="D653" i="21"/>
  <c r="E652" i="21"/>
  <c r="M650" i="21"/>
  <c r="K650" i="21"/>
  <c r="I651" i="21"/>
  <c r="H652" i="21"/>
  <c r="J651" i="21"/>
  <c r="D654" i="21"/>
  <c r="E653" i="21"/>
  <c r="F653" i="21"/>
  <c r="M651" i="21"/>
  <c r="K651" i="21"/>
  <c r="I652" i="21"/>
  <c r="H653" i="21"/>
  <c r="J652" i="21"/>
  <c r="D655" i="21"/>
  <c r="F654" i="21"/>
  <c r="E654" i="21"/>
  <c r="K652" i="21"/>
  <c r="M652" i="21"/>
  <c r="I653" i="21"/>
  <c r="H654" i="21"/>
  <c r="J653" i="21"/>
  <c r="E655" i="21"/>
  <c r="F655" i="21"/>
  <c r="D656" i="21"/>
  <c r="K653" i="21"/>
  <c r="M653" i="21"/>
  <c r="I654" i="21"/>
  <c r="H655" i="21"/>
  <c r="J654" i="21"/>
  <c r="F656" i="21"/>
  <c r="D657" i="21"/>
  <c r="E656" i="21"/>
  <c r="M654" i="21"/>
  <c r="K654" i="21"/>
  <c r="I655" i="21"/>
  <c r="J655" i="21"/>
  <c r="H656" i="21"/>
  <c r="E657" i="21"/>
  <c r="D658" i="21"/>
  <c r="F657" i="21"/>
  <c r="M655" i="21"/>
  <c r="K655" i="21"/>
  <c r="I656" i="21"/>
  <c r="J656" i="21"/>
  <c r="H657" i="21"/>
  <c r="D659" i="21"/>
  <c r="E658" i="21"/>
  <c r="F658" i="21"/>
  <c r="K656" i="21"/>
  <c r="M656" i="21"/>
  <c r="I657" i="21"/>
  <c r="H658" i="21"/>
  <c r="J657" i="21"/>
  <c r="D660" i="21"/>
  <c r="E659" i="21"/>
  <c r="F659" i="21"/>
  <c r="M657" i="21"/>
  <c r="K657" i="21"/>
  <c r="I658" i="21"/>
  <c r="J658" i="21"/>
  <c r="H659" i="21"/>
  <c r="D661" i="21"/>
  <c r="F660" i="21"/>
  <c r="E660" i="21"/>
  <c r="K658" i="21"/>
  <c r="M658" i="21"/>
  <c r="I659" i="21"/>
  <c r="H660" i="21"/>
  <c r="J659" i="21"/>
  <c r="D662" i="21"/>
  <c r="F661" i="21"/>
  <c r="E661" i="21"/>
  <c r="K659" i="21"/>
  <c r="M659" i="21"/>
  <c r="I660" i="21"/>
  <c r="J660" i="21"/>
  <c r="H661" i="21"/>
  <c r="F662" i="21"/>
  <c r="D663" i="21"/>
  <c r="E662" i="21"/>
  <c r="K660" i="21"/>
  <c r="M660" i="21"/>
  <c r="I661" i="21"/>
  <c r="J661" i="21"/>
  <c r="H662" i="21"/>
  <c r="D664" i="21"/>
  <c r="F663" i="21"/>
  <c r="E663" i="21"/>
  <c r="K661" i="21"/>
  <c r="M661" i="21"/>
  <c r="I662" i="21"/>
  <c r="H663" i="21"/>
  <c r="J662" i="21"/>
  <c r="F664" i="21"/>
  <c r="E664" i="21"/>
  <c r="D665" i="21"/>
  <c r="M662" i="21"/>
  <c r="K662" i="21"/>
  <c r="I663" i="21"/>
  <c r="H664" i="21"/>
  <c r="J663" i="21"/>
  <c r="F665" i="21"/>
  <c r="D666" i="21"/>
  <c r="E665" i="21"/>
  <c r="M663" i="21"/>
  <c r="K663" i="21"/>
  <c r="I664" i="21"/>
  <c r="J664" i="21"/>
  <c r="H665" i="21"/>
  <c r="F666" i="21"/>
  <c r="E666" i="21"/>
  <c r="D667" i="21"/>
  <c r="M664" i="21"/>
  <c r="K664" i="21"/>
  <c r="I665" i="21"/>
  <c r="J665" i="21"/>
  <c r="H666" i="21"/>
  <c r="F667" i="21"/>
  <c r="D668" i="21"/>
  <c r="E667" i="21"/>
  <c r="K665" i="21"/>
  <c r="M665" i="21"/>
  <c r="I666" i="21"/>
  <c r="J666" i="21"/>
  <c r="H667" i="21"/>
  <c r="D669" i="21"/>
  <c r="E668" i="21"/>
  <c r="F668" i="21"/>
  <c r="M666" i="21"/>
  <c r="K666" i="21"/>
  <c r="I667" i="21"/>
  <c r="J667" i="21"/>
  <c r="H668" i="21"/>
  <c r="E669" i="21"/>
  <c r="F669" i="21"/>
  <c r="D670" i="21"/>
  <c r="M667" i="21"/>
  <c r="K667" i="21"/>
  <c r="I668" i="21"/>
  <c r="J668" i="21"/>
  <c r="H669" i="21"/>
  <c r="E670" i="21"/>
  <c r="F670" i="21"/>
  <c r="D671" i="21"/>
  <c r="M668" i="21"/>
  <c r="K668" i="21"/>
  <c r="I669" i="21"/>
  <c r="J669" i="21"/>
  <c r="H670" i="21"/>
  <c r="E671" i="21"/>
  <c r="D672" i="21"/>
  <c r="F671" i="21"/>
  <c r="K669" i="21"/>
  <c r="M669" i="21"/>
  <c r="I670" i="21"/>
  <c r="J670" i="21"/>
  <c r="H671" i="21"/>
  <c r="F672" i="21"/>
  <c r="D673" i="21"/>
  <c r="E672" i="21"/>
  <c r="K670" i="21"/>
  <c r="M670" i="21"/>
  <c r="I671" i="21"/>
  <c r="H672" i="21"/>
  <c r="J671" i="21"/>
  <c r="F673" i="21"/>
  <c r="E673" i="21"/>
  <c r="D674" i="21"/>
  <c r="K671" i="21"/>
  <c r="M671" i="21"/>
  <c r="I672" i="21"/>
  <c r="J672" i="21"/>
  <c r="H673" i="21"/>
  <c r="F674" i="21"/>
  <c r="E674" i="21"/>
  <c r="D675" i="21"/>
  <c r="K672" i="21"/>
  <c r="M672" i="21"/>
  <c r="I673" i="21"/>
  <c r="H674" i="21"/>
  <c r="J673" i="21"/>
  <c r="D676" i="21"/>
  <c r="E675" i="21"/>
  <c r="F675" i="21"/>
  <c r="M673" i="21"/>
  <c r="K673" i="21"/>
  <c r="I674" i="21"/>
  <c r="H675" i="21"/>
  <c r="J674" i="21"/>
  <c r="F676" i="21"/>
  <c r="D677" i="21"/>
  <c r="E676" i="21"/>
  <c r="M674" i="21"/>
  <c r="K674" i="21"/>
  <c r="I675" i="21"/>
  <c r="H676" i="21"/>
  <c r="J675" i="21"/>
  <c r="D678" i="21"/>
  <c r="E677" i="21"/>
  <c r="F677" i="21"/>
  <c r="K675" i="21"/>
  <c r="M675" i="21"/>
  <c r="I676" i="21"/>
  <c r="J676" i="21"/>
  <c r="H677" i="21"/>
  <c r="F678" i="21"/>
  <c r="E678" i="21"/>
  <c r="D679" i="21"/>
  <c r="M676" i="21"/>
  <c r="K676" i="21"/>
  <c r="I677" i="21"/>
  <c r="H678" i="21"/>
  <c r="J677" i="21"/>
  <c r="E679" i="21"/>
  <c r="F679" i="21"/>
  <c r="D680" i="21"/>
  <c r="M677" i="21"/>
  <c r="K677" i="21"/>
  <c r="I678" i="21"/>
  <c r="J678" i="21"/>
  <c r="H679" i="21"/>
  <c r="D681" i="21"/>
  <c r="E680" i="21"/>
  <c r="F680" i="21"/>
  <c r="M678" i="21"/>
  <c r="K678" i="21"/>
  <c r="I679" i="21"/>
  <c r="H680" i="21"/>
  <c r="J679" i="21"/>
  <c r="F681" i="21"/>
  <c r="D682" i="21"/>
  <c r="E681" i="21"/>
  <c r="M679" i="21"/>
  <c r="K679" i="21"/>
  <c r="I680" i="21"/>
  <c r="H681" i="21"/>
  <c r="J680" i="21"/>
  <c r="D683" i="21"/>
  <c r="E682" i="21"/>
  <c r="F682" i="21"/>
  <c r="K680" i="21"/>
  <c r="M680" i="21"/>
  <c r="I681" i="21"/>
  <c r="H682" i="21"/>
  <c r="J681" i="21"/>
  <c r="E683" i="21"/>
  <c r="D684" i="21"/>
  <c r="F683" i="21"/>
  <c r="M681" i="21"/>
  <c r="K681" i="21"/>
  <c r="I682" i="21"/>
  <c r="J682" i="21"/>
  <c r="H683" i="21"/>
  <c r="F684" i="21"/>
  <c r="D685" i="21"/>
  <c r="E684" i="21"/>
  <c r="K682" i="21"/>
  <c r="M682" i="21"/>
  <c r="I683" i="21"/>
  <c r="J683" i="21"/>
  <c r="H684" i="21"/>
  <c r="E685" i="21"/>
  <c r="D686" i="21"/>
  <c r="F685" i="21"/>
  <c r="M683" i="21"/>
  <c r="K683" i="21"/>
  <c r="I684" i="21"/>
  <c r="H685" i="21"/>
  <c r="J684" i="21"/>
  <c r="F686" i="21"/>
  <c r="E686" i="21"/>
  <c r="D687" i="21"/>
  <c r="K684" i="21"/>
  <c r="M684" i="21"/>
  <c r="I685" i="21"/>
  <c r="J685" i="21"/>
  <c r="H686" i="21"/>
  <c r="E687" i="21"/>
  <c r="F687" i="21"/>
  <c r="D688" i="21"/>
  <c r="M685" i="21"/>
  <c r="K685" i="21"/>
  <c r="I686" i="21"/>
  <c r="J686" i="21"/>
  <c r="H687" i="21"/>
  <c r="F688" i="21"/>
  <c r="D689" i="21"/>
  <c r="E688" i="21"/>
  <c r="K686" i="21"/>
  <c r="M686" i="21"/>
  <c r="I687" i="21"/>
  <c r="J687" i="21"/>
  <c r="H688" i="21"/>
  <c r="D690" i="21"/>
  <c r="E689" i="21"/>
  <c r="F689" i="21"/>
  <c r="M687" i="21"/>
  <c r="K687" i="21"/>
  <c r="I688" i="21"/>
  <c r="J688" i="21"/>
  <c r="H689" i="21"/>
  <c r="E690" i="21"/>
  <c r="F690" i="21"/>
  <c r="D691" i="21"/>
  <c r="M688" i="21"/>
  <c r="K688" i="21"/>
  <c r="I689" i="21"/>
  <c r="J689" i="21"/>
  <c r="H690" i="21"/>
  <c r="D692" i="21"/>
  <c r="E691" i="21"/>
  <c r="F691" i="21"/>
  <c r="M689" i="21"/>
  <c r="K689" i="21"/>
  <c r="I690" i="21"/>
  <c r="J690" i="21"/>
  <c r="H691" i="21"/>
  <c r="E692" i="21"/>
  <c r="F692" i="21"/>
  <c r="D693" i="21"/>
  <c r="K690" i="21"/>
  <c r="M690" i="21"/>
  <c r="I691" i="21"/>
  <c r="H692" i="21"/>
  <c r="J691" i="21"/>
  <c r="F693" i="21"/>
  <c r="E693" i="21"/>
  <c r="D694" i="21"/>
  <c r="K691" i="21"/>
  <c r="M691" i="21"/>
  <c r="I692" i="21"/>
  <c r="J692" i="21"/>
  <c r="H693" i="21"/>
  <c r="D695" i="21"/>
  <c r="E694" i="21"/>
  <c r="F694" i="21"/>
  <c r="K692" i="21"/>
  <c r="M692" i="21"/>
  <c r="I693" i="21"/>
  <c r="J693" i="21"/>
  <c r="H694" i="21"/>
  <c r="F695" i="21"/>
  <c r="E695" i="21"/>
  <c r="D696" i="21"/>
  <c r="M693" i="21"/>
  <c r="K693" i="21"/>
  <c r="I694" i="21"/>
  <c r="J694" i="21"/>
  <c r="H695" i="21"/>
  <c r="F696" i="21"/>
  <c r="E696" i="21"/>
  <c r="D697" i="21"/>
  <c r="M694" i="21"/>
  <c r="K694" i="21"/>
  <c r="I695" i="21"/>
  <c r="J695" i="21"/>
  <c r="H696" i="21"/>
  <c r="F697" i="21"/>
  <c r="D698" i="21"/>
  <c r="E697" i="21"/>
  <c r="K695" i="21"/>
  <c r="M695" i="21"/>
  <c r="I696" i="21"/>
  <c r="H697" i="21"/>
  <c r="J696" i="21"/>
  <c r="D699" i="21"/>
  <c r="E698" i="21"/>
  <c r="F698" i="21"/>
  <c r="K696" i="21"/>
  <c r="M696" i="21"/>
  <c r="I697" i="21"/>
  <c r="J697" i="21"/>
  <c r="H698" i="21"/>
  <c r="D700" i="21"/>
  <c r="E699" i="21"/>
  <c r="F699" i="21"/>
  <c r="M697" i="21"/>
  <c r="K697" i="21"/>
  <c r="I698" i="21"/>
  <c r="J698" i="21"/>
  <c r="H699" i="21"/>
  <c r="F700" i="21"/>
  <c r="D701" i="21"/>
  <c r="E700" i="21"/>
  <c r="M698" i="21"/>
  <c r="K698" i="21"/>
  <c r="I699" i="21"/>
  <c r="J699" i="21"/>
  <c r="H700" i="21"/>
  <c r="F701" i="21"/>
  <c r="E701" i="21"/>
  <c r="D702" i="21"/>
  <c r="M699" i="21"/>
  <c r="K699" i="21"/>
  <c r="I700" i="21"/>
  <c r="H701" i="21"/>
  <c r="J700" i="21"/>
  <c r="E702" i="21"/>
  <c r="F702" i="21"/>
  <c r="D703" i="21"/>
  <c r="K700" i="21"/>
  <c r="M700" i="21"/>
  <c r="I701" i="21"/>
  <c r="J701" i="21"/>
  <c r="H702" i="21"/>
  <c r="E703" i="21"/>
  <c r="F703" i="21"/>
  <c r="D704" i="21"/>
  <c r="K701" i="21"/>
  <c r="M701" i="21"/>
  <c r="I702" i="21"/>
  <c r="H703" i="21"/>
  <c r="J702" i="21"/>
  <c r="E704" i="21"/>
  <c r="F704" i="21"/>
  <c r="D705" i="21"/>
  <c r="K702" i="21"/>
  <c r="M702" i="21"/>
  <c r="I703" i="21"/>
  <c r="J703" i="21"/>
  <c r="H704" i="21"/>
  <c r="E705" i="21"/>
  <c r="D706" i="21"/>
  <c r="F705" i="21"/>
  <c r="K703" i="21"/>
  <c r="M703" i="21"/>
  <c r="I704" i="21"/>
  <c r="H705" i="21"/>
  <c r="J704" i="21"/>
  <c r="E706" i="21"/>
  <c r="F706" i="21"/>
  <c r="D707" i="21"/>
  <c r="K704" i="21"/>
  <c r="M704" i="21"/>
  <c r="I705" i="21"/>
  <c r="J705" i="21"/>
  <c r="H706" i="21"/>
  <c r="E707" i="21"/>
  <c r="D708" i="21"/>
  <c r="F707" i="21"/>
  <c r="K705" i="21"/>
  <c r="M705" i="21"/>
  <c r="I706" i="21"/>
  <c r="J706" i="21"/>
  <c r="H707" i="21"/>
  <c r="F708" i="21"/>
  <c r="E708" i="21"/>
  <c r="D709" i="21"/>
  <c r="M706" i="21"/>
  <c r="K706" i="21"/>
  <c r="I707" i="21"/>
  <c r="H708" i="21"/>
  <c r="J707" i="21"/>
  <c r="E709" i="21"/>
  <c r="D710" i="21"/>
  <c r="F709" i="21"/>
  <c r="K707" i="21"/>
  <c r="M707" i="21"/>
  <c r="I708" i="21"/>
  <c r="J708" i="21"/>
  <c r="H709" i="21"/>
  <c r="D711" i="21"/>
  <c r="E710" i="21"/>
  <c r="F710" i="21"/>
  <c r="M708" i="21"/>
  <c r="K708" i="21"/>
  <c r="I709" i="21"/>
  <c r="J709" i="21"/>
  <c r="H710" i="21"/>
  <c r="F711" i="21"/>
  <c r="D712" i="21"/>
  <c r="E711" i="21"/>
  <c r="K709" i="21"/>
  <c r="M709" i="21"/>
  <c r="I710" i="21"/>
  <c r="H711" i="21"/>
  <c r="J710" i="21"/>
  <c r="F712" i="21"/>
  <c r="D713" i="21"/>
  <c r="E712" i="21"/>
  <c r="K710" i="21"/>
  <c r="M710" i="21"/>
  <c r="I711" i="21"/>
  <c r="J711" i="21"/>
  <c r="H712" i="21"/>
  <c r="D714" i="21"/>
  <c r="F713" i="21"/>
  <c r="E713" i="21"/>
  <c r="K711" i="21"/>
  <c r="M711" i="21"/>
  <c r="I712" i="21"/>
  <c r="J712" i="21"/>
  <c r="H713" i="21"/>
  <c r="F714" i="21"/>
  <c r="E714" i="21"/>
  <c r="D715" i="21"/>
  <c r="M712" i="21"/>
  <c r="K712" i="21"/>
  <c r="I713" i="21"/>
  <c r="J713" i="21"/>
  <c r="H714" i="21"/>
  <c r="F715" i="21"/>
  <c r="D716" i="21"/>
  <c r="E715" i="21"/>
  <c r="M713" i="21"/>
  <c r="K713" i="21"/>
  <c r="I714" i="21"/>
  <c r="J714" i="21"/>
  <c r="H715" i="21"/>
  <c r="E716" i="21"/>
  <c r="D717" i="21"/>
  <c r="F716" i="21"/>
  <c r="M714" i="21"/>
  <c r="K714" i="21"/>
  <c r="I715" i="21"/>
  <c r="J715" i="21"/>
  <c r="H716" i="21"/>
  <c r="D718" i="21"/>
  <c r="E717" i="21"/>
  <c r="F717" i="21"/>
  <c r="M715" i="21"/>
  <c r="K715" i="21"/>
  <c r="I716" i="21"/>
  <c r="J716" i="21"/>
  <c r="H717" i="21"/>
  <c r="F718" i="21"/>
  <c r="D719" i="21"/>
  <c r="E718" i="21"/>
  <c r="M716" i="21"/>
  <c r="K716" i="21"/>
  <c r="I717" i="21"/>
  <c r="J717" i="21"/>
  <c r="H718" i="21"/>
  <c r="D720" i="21"/>
  <c r="E719" i="21"/>
  <c r="F719" i="21"/>
  <c r="M717" i="21"/>
  <c r="K717" i="21"/>
  <c r="I718" i="21"/>
  <c r="J718" i="21"/>
  <c r="H719" i="21"/>
  <c r="F720" i="21"/>
  <c r="D721" i="21"/>
  <c r="E720" i="21"/>
  <c r="K718" i="21"/>
  <c r="M718" i="21"/>
  <c r="I719" i="21"/>
  <c r="J719" i="21"/>
  <c r="H720" i="21"/>
  <c r="E721" i="21"/>
  <c r="D722" i="21"/>
  <c r="F721" i="21"/>
  <c r="K719" i="21"/>
  <c r="M719" i="21"/>
  <c r="I720" i="21"/>
  <c r="H721" i="21"/>
  <c r="J720" i="21"/>
  <c r="E722" i="21"/>
  <c r="F722" i="21"/>
  <c r="D723" i="21"/>
  <c r="M720" i="21"/>
  <c r="K720" i="21"/>
  <c r="I721" i="21"/>
  <c r="H722" i="21"/>
  <c r="J721" i="21"/>
  <c r="E723" i="21"/>
  <c r="D724" i="21"/>
  <c r="F723" i="21"/>
  <c r="M721" i="21"/>
  <c r="K721" i="21"/>
  <c r="I722" i="21"/>
  <c r="J722" i="21"/>
  <c r="H723" i="21"/>
  <c r="F724" i="21"/>
  <c r="D725" i="21"/>
  <c r="E724" i="21"/>
  <c r="K722" i="21"/>
  <c r="M722" i="21"/>
  <c r="I723" i="21"/>
  <c r="J723" i="21"/>
  <c r="H724" i="21"/>
  <c r="D726" i="21"/>
  <c r="F725" i="21"/>
  <c r="E725" i="21"/>
  <c r="K723" i="21"/>
  <c r="M723" i="21"/>
  <c r="I724" i="21"/>
  <c r="H725" i="21"/>
  <c r="J724" i="21"/>
  <c r="D727" i="21"/>
  <c r="F726" i="21"/>
  <c r="E726" i="21"/>
  <c r="M724" i="21"/>
  <c r="K724" i="21"/>
  <c r="I725" i="21"/>
  <c r="H726" i="21"/>
  <c r="J725" i="21"/>
  <c r="F727" i="21"/>
  <c r="E727" i="21"/>
  <c r="D728" i="21"/>
  <c r="K725" i="21"/>
  <c r="M725" i="21"/>
  <c r="I726" i="21"/>
  <c r="H727" i="21"/>
  <c r="J726" i="21"/>
  <c r="F728" i="21"/>
  <c r="D729" i="21"/>
  <c r="E728" i="21"/>
  <c r="M726" i="21"/>
  <c r="K726" i="21"/>
  <c r="I727" i="21"/>
  <c r="J727" i="21"/>
  <c r="H728" i="21"/>
  <c r="F729" i="21"/>
  <c r="D730" i="21"/>
  <c r="E729" i="21"/>
  <c r="K727" i="21"/>
  <c r="M727" i="21"/>
  <c r="I728" i="21"/>
  <c r="J728" i="21"/>
  <c r="H729" i="21"/>
  <c r="E730" i="21"/>
  <c r="D731" i="21"/>
  <c r="F730" i="21"/>
  <c r="K728" i="21"/>
  <c r="M728" i="21"/>
  <c r="I729" i="21"/>
  <c r="J729" i="21"/>
  <c r="H730" i="21"/>
  <c r="E731" i="21"/>
  <c r="D732" i="21"/>
  <c r="F731" i="21"/>
  <c r="K729" i="21"/>
  <c r="M729" i="21"/>
  <c r="I730" i="21"/>
  <c r="J730" i="21"/>
  <c r="H731" i="21"/>
  <c r="E732" i="21"/>
  <c r="F732" i="21"/>
  <c r="D733" i="21"/>
  <c r="K730" i="21"/>
  <c r="M730" i="21"/>
  <c r="I731" i="21"/>
  <c r="H732" i="21"/>
  <c r="J731" i="21"/>
  <c r="E733" i="21"/>
  <c r="F733" i="21"/>
  <c r="D734" i="21"/>
  <c r="K731" i="21"/>
  <c r="M731" i="21"/>
  <c r="I732" i="21"/>
  <c r="H733" i="21"/>
  <c r="J732" i="21"/>
  <c r="D735" i="21"/>
  <c r="F734" i="21"/>
  <c r="E734" i="21"/>
  <c r="K732" i="21"/>
  <c r="M732" i="21"/>
  <c r="I733" i="21"/>
  <c r="H734" i="21"/>
  <c r="J733" i="21"/>
  <c r="E735" i="21"/>
  <c r="D736" i="21"/>
  <c r="F735" i="21"/>
  <c r="K733" i="21"/>
  <c r="M733" i="21"/>
  <c r="I734" i="21"/>
  <c r="J734" i="21"/>
  <c r="H735" i="21"/>
  <c r="F736" i="21"/>
  <c r="D737" i="21"/>
  <c r="E736" i="21"/>
  <c r="K734" i="21"/>
  <c r="M734" i="21"/>
  <c r="I735" i="21"/>
  <c r="J735" i="21"/>
  <c r="H736" i="21"/>
  <c r="D738" i="21"/>
  <c r="F737" i="21"/>
  <c r="E737" i="21"/>
  <c r="K735" i="21"/>
  <c r="M735" i="21"/>
  <c r="I736" i="21"/>
  <c r="H737" i="21"/>
  <c r="J736" i="21"/>
  <c r="F738" i="21"/>
  <c r="D739" i="21"/>
  <c r="E738" i="21"/>
  <c r="K736" i="21"/>
  <c r="M736" i="21"/>
  <c r="I737" i="21"/>
  <c r="J737" i="21"/>
  <c r="H738" i="21"/>
  <c r="E739" i="21"/>
  <c r="D740" i="21"/>
  <c r="F739" i="21"/>
  <c r="K737" i="21"/>
  <c r="M737" i="21"/>
  <c r="I738" i="21"/>
  <c r="J738" i="21"/>
  <c r="H739" i="21"/>
  <c r="D741" i="21"/>
  <c r="F740" i="21"/>
  <c r="E740" i="21"/>
  <c r="K738" i="21"/>
  <c r="M738" i="21"/>
  <c r="I739" i="21"/>
  <c r="J739" i="21"/>
  <c r="H740" i="21"/>
  <c r="E741" i="21"/>
  <c r="D742" i="21"/>
  <c r="F741" i="21"/>
  <c r="M739" i="21"/>
  <c r="K739" i="21"/>
  <c r="I740" i="21"/>
  <c r="H741" i="21"/>
  <c r="J740" i="21"/>
  <c r="F742" i="21"/>
  <c r="E742" i="21"/>
  <c r="D743" i="21"/>
  <c r="M740" i="21"/>
  <c r="K740" i="21"/>
  <c r="I741" i="21"/>
  <c r="H742" i="21"/>
  <c r="J741" i="21"/>
  <c r="E743" i="21"/>
  <c r="F743" i="21"/>
  <c r="D744" i="21"/>
  <c r="K741" i="21"/>
  <c r="M741" i="21"/>
  <c r="I742" i="21"/>
  <c r="J742" i="21"/>
  <c r="H743" i="21"/>
  <c r="E744" i="21"/>
  <c r="D745" i="21"/>
  <c r="F744" i="21"/>
  <c r="M742" i="21"/>
  <c r="K742" i="21"/>
  <c r="I743" i="21"/>
  <c r="H744" i="21"/>
  <c r="J743" i="21"/>
  <c r="F745" i="21"/>
  <c r="D746" i="21"/>
  <c r="E745" i="21"/>
  <c r="K743" i="21"/>
  <c r="M743" i="21"/>
  <c r="I744" i="21"/>
  <c r="H745" i="21"/>
  <c r="J744" i="21"/>
  <c r="D747" i="21"/>
  <c r="E746" i="21"/>
  <c r="F746" i="21"/>
  <c r="K744" i="21"/>
  <c r="M744" i="21"/>
  <c r="I745" i="21"/>
  <c r="J745" i="21"/>
  <c r="H746" i="21"/>
  <c r="D748" i="21"/>
  <c r="E747" i="21"/>
  <c r="F747" i="21"/>
  <c r="K745" i="21"/>
  <c r="M745" i="21"/>
  <c r="I746" i="21"/>
  <c r="J746" i="21"/>
  <c r="H747" i="21"/>
  <c r="F748" i="21"/>
  <c r="E748" i="21"/>
  <c r="D749" i="21"/>
  <c r="K746" i="21"/>
  <c r="M746" i="21"/>
  <c r="I747" i="21"/>
  <c r="H748" i="21"/>
  <c r="J747" i="21"/>
  <c r="E749" i="21"/>
  <c r="F749" i="21"/>
  <c r="D750" i="21"/>
  <c r="M747" i="21"/>
  <c r="K747" i="21"/>
  <c r="I748" i="21"/>
  <c r="J748" i="21"/>
  <c r="H749" i="21"/>
  <c r="E750" i="21"/>
  <c r="D751" i="21"/>
  <c r="F750" i="21"/>
  <c r="K748" i="21"/>
  <c r="M748" i="21"/>
  <c r="I749" i="21"/>
  <c r="H750" i="21"/>
  <c r="J749" i="21"/>
  <c r="E751" i="21"/>
  <c r="F751" i="21"/>
  <c r="D752" i="21"/>
  <c r="M749" i="21"/>
  <c r="K749" i="21"/>
  <c r="I750" i="21"/>
  <c r="J750" i="21"/>
  <c r="H751" i="21"/>
  <c r="E752" i="21"/>
  <c r="F752" i="21"/>
  <c r="D753" i="21"/>
  <c r="M750" i="21"/>
  <c r="K750" i="21"/>
  <c r="I751" i="21"/>
  <c r="H752" i="21"/>
  <c r="J751" i="21"/>
  <c r="F753" i="21"/>
  <c r="E753" i="21"/>
  <c r="D754" i="21"/>
  <c r="M751" i="21"/>
  <c r="K751" i="21"/>
  <c r="I752" i="21"/>
  <c r="H753" i="21"/>
  <c r="J752" i="21"/>
  <c r="D755" i="21"/>
  <c r="F754" i="21"/>
  <c r="E754" i="21"/>
  <c r="K752" i="21"/>
  <c r="M752" i="21"/>
  <c r="I753" i="21"/>
  <c r="J753" i="21"/>
  <c r="H754" i="21"/>
  <c r="F755" i="21"/>
  <c r="E755" i="21"/>
  <c r="D756" i="21"/>
  <c r="K753" i="21"/>
  <c r="M753" i="21"/>
  <c r="I754" i="21"/>
  <c r="H755" i="21"/>
  <c r="J754" i="21"/>
  <c r="D757" i="21"/>
  <c r="E756" i="21"/>
  <c r="F756" i="21"/>
  <c r="K754" i="21"/>
  <c r="M754" i="21"/>
  <c r="I755" i="21"/>
  <c r="J755" i="21"/>
  <c r="H756" i="21"/>
  <c r="F757" i="21"/>
  <c r="E757" i="21"/>
  <c r="D758" i="21"/>
  <c r="K755" i="21"/>
  <c r="M755" i="21"/>
  <c r="I756" i="21"/>
  <c r="H757" i="21"/>
  <c r="J756" i="21"/>
  <c r="F758" i="21"/>
  <c r="D759" i="21"/>
  <c r="E758" i="21"/>
  <c r="M756" i="21"/>
  <c r="K756" i="21"/>
  <c r="I757" i="21"/>
  <c r="J757" i="21"/>
  <c r="H758" i="21"/>
  <c r="D760" i="21"/>
  <c r="E759" i="21"/>
  <c r="F759" i="21"/>
  <c r="M757" i="21"/>
  <c r="K757" i="21"/>
  <c r="I758" i="21"/>
  <c r="J758" i="21"/>
  <c r="H759" i="21"/>
  <c r="F760" i="21"/>
  <c r="E760" i="21"/>
  <c r="D761" i="21"/>
  <c r="K758" i="21"/>
  <c r="M758" i="21"/>
  <c r="I759" i="21"/>
  <c r="J759" i="21"/>
  <c r="H760" i="21"/>
  <c r="E761" i="21"/>
  <c r="F761" i="21"/>
  <c r="D762" i="21"/>
  <c r="K759" i="21"/>
  <c r="M759" i="21"/>
  <c r="I760" i="21"/>
  <c r="H761" i="21"/>
  <c r="J760" i="21"/>
  <c r="F762" i="21"/>
  <c r="D763" i="21"/>
  <c r="E762" i="21"/>
  <c r="K760" i="21"/>
  <c r="M760" i="21"/>
  <c r="I761" i="21"/>
  <c r="J761" i="21"/>
  <c r="H762" i="21"/>
  <c r="D764" i="21"/>
  <c r="F763" i="21"/>
  <c r="E763" i="21"/>
  <c r="K761" i="21"/>
  <c r="M761" i="21"/>
  <c r="I762" i="21"/>
  <c r="J762" i="21"/>
  <c r="H763" i="21"/>
  <c r="F764" i="21"/>
  <c r="E764" i="21"/>
  <c r="D765" i="21"/>
  <c r="K762" i="21"/>
  <c r="M762" i="21"/>
  <c r="I763" i="21"/>
  <c r="J763" i="21"/>
  <c r="H764" i="21"/>
  <c r="F765" i="21"/>
  <c r="E765" i="21"/>
  <c r="D766" i="21"/>
  <c r="K763" i="21"/>
  <c r="M763" i="21"/>
  <c r="I764" i="21"/>
  <c r="H765" i="21"/>
  <c r="J764" i="21"/>
  <c r="D767" i="21"/>
  <c r="E766" i="21"/>
  <c r="F766" i="21"/>
  <c r="M764" i="21"/>
  <c r="K764" i="21"/>
  <c r="I765" i="21"/>
  <c r="H766" i="21"/>
  <c r="J765" i="21"/>
  <c r="E767" i="21"/>
  <c r="D768" i="21"/>
  <c r="F767" i="21"/>
  <c r="M765" i="21"/>
  <c r="K765" i="21"/>
  <c r="I766" i="21"/>
  <c r="J766" i="21"/>
  <c r="H767" i="21"/>
  <c r="F768" i="21"/>
  <c r="D769" i="21"/>
  <c r="E768" i="21"/>
  <c r="M766" i="21"/>
  <c r="K766" i="21"/>
  <c r="I767" i="21"/>
  <c r="H768" i="21"/>
  <c r="J767" i="21"/>
  <c r="F769" i="21"/>
  <c r="D770" i="21"/>
  <c r="E769" i="21"/>
  <c r="M767" i="21"/>
  <c r="K767" i="21"/>
  <c r="I768" i="21"/>
  <c r="J768" i="21"/>
  <c r="H769" i="21"/>
  <c r="F770" i="21"/>
  <c r="D771" i="21"/>
  <c r="E770" i="21"/>
  <c r="M768" i="21"/>
  <c r="K768" i="21"/>
  <c r="I769" i="21"/>
  <c r="H770" i="21"/>
  <c r="J769" i="21"/>
  <c r="E771" i="21"/>
  <c r="F771" i="21"/>
  <c r="D772" i="21"/>
  <c r="K769" i="21"/>
  <c r="M769" i="21"/>
  <c r="I770" i="21"/>
  <c r="J770" i="21"/>
  <c r="H771" i="21"/>
  <c r="E772" i="21"/>
  <c r="D773" i="21"/>
  <c r="F772" i="21"/>
  <c r="K770" i="21"/>
  <c r="M770" i="21"/>
  <c r="I771" i="21"/>
  <c r="J771" i="21"/>
  <c r="H772" i="21"/>
  <c r="D774" i="21"/>
  <c r="E773" i="21"/>
  <c r="F773" i="21"/>
  <c r="K771" i="21"/>
  <c r="M771" i="21"/>
  <c r="I772" i="21"/>
  <c r="H773" i="21"/>
  <c r="J772" i="21"/>
  <c r="F774" i="21"/>
  <c r="D775" i="21"/>
  <c r="E774" i="21"/>
  <c r="M772" i="21"/>
  <c r="K772" i="21"/>
  <c r="I773" i="21"/>
  <c r="J773" i="21"/>
  <c r="H774" i="21"/>
  <c r="D776" i="21"/>
  <c r="F775" i="21"/>
  <c r="E775" i="21"/>
  <c r="M773" i="21"/>
  <c r="K773" i="21"/>
  <c r="I774" i="21"/>
  <c r="H775" i="21"/>
  <c r="J774" i="21"/>
  <c r="F776" i="21"/>
  <c r="D777" i="21"/>
  <c r="E776" i="21"/>
  <c r="K774" i="21"/>
  <c r="M774" i="21"/>
  <c r="I775" i="21"/>
  <c r="J775" i="21"/>
  <c r="H776" i="21"/>
  <c r="F777" i="21"/>
  <c r="D778" i="21"/>
  <c r="E777" i="21"/>
  <c r="M775" i="21"/>
  <c r="K775" i="21"/>
  <c r="I776" i="21"/>
  <c r="J776" i="21"/>
  <c r="H777" i="21"/>
  <c r="F778" i="21"/>
  <c r="D779" i="21"/>
  <c r="E778" i="21"/>
  <c r="M776" i="21"/>
  <c r="K776" i="21"/>
  <c r="I777" i="21"/>
  <c r="H778" i="21"/>
  <c r="J777" i="21"/>
  <c r="F779" i="21"/>
  <c r="E779" i="21"/>
  <c r="D780" i="21"/>
  <c r="K777" i="21"/>
  <c r="M777" i="21"/>
  <c r="I778" i="21"/>
  <c r="H779" i="21"/>
  <c r="J778" i="21"/>
  <c r="F780" i="21"/>
  <c r="D781" i="21"/>
  <c r="E780" i="21"/>
  <c r="K778" i="21"/>
  <c r="M778" i="21"/>
  <c r="I779" i="21"/>
  <c r="J779" i="21"/>
  <c r="H780" i="21"/>
  <c r="E781" i="21"/>
  <c r="F781" i="21"/>
  <c r="D782" i="21"/>
  <c r="M779" i="21"/>
  <c r="K779" i="21"/>
  <c r="I780" i="21"/>
  <c r="H781" i="21"/>
  <c r="J780" i="21"/>
  <c r="D783" i="21"/>
  <c r="E782" i="21"/>
  <c r="F782" i="21"/>
  <c r="M780" i="21"/>
  <c r="K780" i="21"/>
  <c r="I781" i="21"/>
  <c r="J781" i="21"/>
  <c r="H782" i="21"/>
  <c r="E783" i="21"/>
  <c r="F783" i="21"/>
  <c r="D784" i="21"/>
  <c r="K781" i="21"/>
  <c r="M781" i="21"/>
  <c r="I782" i="21"/>
  <c r="J782" i="21"/>
  <c r="H783" i="21"/>
  <c r="E784" i="21"/>
  <c r="F784" i="21"/>
  <c r="D785" i="21"/>
  <c r="M782" i="21"/>
  <c r="K782" i="21"/>
  <c r="I783" i="21"/>
  <c r="J783" i="21"/>
  <c r="H784" i="21"/>
  <c r="D786" i="21"/>
  <c r="F785" i="21"/>
  <c r="E785" i="21"/>
  <c r="K783" i="21"/>
  <c r="M783" i="21"/>
  <c r="I784" i="21"/>
  <c r="H785" i="21"/>
  <c r="J784" i="21"/>
  <c r="D787" i="21"/>
  <c r="F786" i="21"/>
  <c r="E786" i="21"/>
  <c r="K784" i="21"/>
  <c r="M784" i="21"/>
  <c r="I785" i="21"/>
  <c r="J785" i="21"/>
  <c r="H786" i="21"/>
  <c r="D788" i="21"/>
  <c r="F787" i="21"/>
  <c r="E787" i="21"/>
  <c r="M785" i="21"/>
  <c r="K785" i="21"/>
  <c r="I786" i="21"/>
  <c r="H787" i="21"/>
  <c r="J786" i="21"/>
  <c r="E788" i="21"/>
  <c r="F788" i="21"/>
  <c r="D789" i="21"/>
  <c r="K786" i="21"/>
  <c r="M786" i="21"/>
  <c r="I787" i="21"/>
  <c r="H788" i="21"/>
  <c r="J787" i="21"/>
  <c r="F789" i="21"/>
  <c r="E789" i="21"/>
  <c r="D790" i="21"/>
  <c r="K787" i="21"/>
  <c r="M787" i="21"/>
  <c r="I788" i="21"/>
  <c r="H789" i="21"/>
  <c r="J788" i="21"/>
  <c r="D791" i="21"/>
  <c r="E790" i="21"/>
  <c r="F790" i="21"/>
  <c r="K788" i="21"/>
  <c r="M788" i="21"/>
  <c r="I789" i="21"/>
  <c r="J789" i="21"/>
  <c r="H790" i="21"/>
  <c r="D792" i="21"/>
  <c r="E791" i="21"/>
  <c r="F791" i="21"/>
  <c r="K789" i="21"/>
  <c r="M789" i="21"/>
  <c r="I790" i="21"/>
  <c r="H791" i="21"/>
  <c r="J790" i="21"/>
  <c r="D793" i="21"/>
  <c r="F792" i="21"/>
  <c r="E792" i="21"/>
  <c r="M790" i="21"/>
  <c r="K790" i="21"/>
  <c r="I791" i="21"/>
  <c r="H792" i="21"/>
  <c r="J791" i="21"/>
  <c r="D794" i="21"/>
  <c r="F793" i="21"/>
  <c r="E793" i="21"/>
  <c r="K791" i="21"/>
  <c r="M791" i="21"/>
  <c r="I792" i="21"/>
  <c r="H793" i="21"/>
  <c r="J792" i="21"/>
  <c r="D795" i="21"/>
  <c r="E794" i="21"/>
  <c r="F794" i="21"/>
  <c r="K792" i="21"/>
  <c r="M792" i="21"/>
  <c r="I793" i="21"/>
  <c r="H794" i="21"/>
  <c r="J793" i="21"/>
  <c r="D796" i="21"/>
  <c r="F795" i="21"/>
  <c r="E795" i="21"/>
  <c r="K793" i="21"/>
  <c r="M793" i="21"/>
  <c r="I794" i="21"/>
  <c r="J794" i="21"/>
  <c r="H795" i="21"/>
  <c r="E796" i="21"/>
  <c r="D797" i="21"/>
  <c r="F796" i="21"/>
  <c r="K794" i="21"/>
  <c r="M794" i="21"/>
  <c r="I795" i="21"/>
  <c r="J795" i="21"/>
  <c r="H796" i="21"/>
  <c r="D798" i="21"/>
  <c r="F797" i="21"/>
  <c r="E797" i="21"/>
  <c r="K795" i="21"/>
  <c r="M795" i="21"/>
  <c r="I796" i="21"/>
  <c r="H797" i="21"/>
  <c r="J796" i="21"/>
  <c r="E798" i="21"/>
  <c r="D799" i="21"/>
  <c r="F798" i="21"/>
  <c r="M796" i="21"/>
  <c r="K796" i="21"/>
  <c r="I797" i="21"/>
  <c r="J797" i="21"/>
  <c r="H798" i="21"/>
  <c r="F799" i="21"/>
  <c r="E799" i="21"/>
  <c r="D800" i="21"/>
  <c r="K797" i="21"/>
  <c r="M797" i="21"/>
  <c r="I798" i="21"/>
  <c r="H799" i="21"/>
  <c r="J798" i="21"/>
  <c r="D801" i="21"/>
  <c r="E800" i="21"/>
  <c r="F800" i="21"/>
  <c r="M798" i="21"/>
  <c r="K798" i="21"/>
  <c r="I799" i="21"/>
  <c r="H800" i="21"/>
  <c r="J799" i="21"/>
  <c r="F801" i="21"/>
  <c r="E801" i="21"/>
  <c r="D802" i="21"/>
  <c r="M799" i="21"/>
  <c r="K799" i="21"/>
  <c r="I800" i="21"/>
  <c r="H801" i="21"/>
  <c r="J800" i="21"/>
  <c r="E802" i="21"/>
  <c r="D803" i="21"/>
  <c r="F802" i="21"/>
  <c r="K800" i="21"/>
  <c r="M800" i="21"/>
  <c r="I801" i="21"/>
  <c r="H802" i="21"/>
  <c r="J801" i="21"/>
  <c r="D804" i="21"/>
  <c r="F803" i="21"/>
  <c r="E803" i="21"/>
  <c r="K801" i="21"/>
  <c r="M801" i="21"/>
  <c r="I802" i="21"/>
  <c r="H803" i="21"/>
  <c r="J802" i="21"/>
  <c r="D805" i="21"/>
  <c r="F804" i="21"/>
  <c r="E804" i="21"/>
  <c r="K802" i="21"/>
  <c r="M802" i="21"/>
  <c r="I803" i="21"/>
  <c r="H804" i="21"/>
  <c r="J803" i="21"/>
  <c r="E805" i="21"/>
  <c r="D806" i="21"/>
  <c r="F805" i="21"/>
  <c r="M803" i="21"/>
  <c r="K803" i="21"/>
  <c r="I804" i="21"/>
  <c r="H805" i="21"/>
  <c r="J804" i="21"/>
  <c r="E806" i="21"/>
  <c r="D807" i="21"/>
  <c r="F806" i="21"/>
  <c r="K804" i="21"/>
  <c r="M804" i="21"/>
  <c r="I805" i="21"/>
  <c r="H806" i="21"/>
  <c r="J805" i="21"/>
  <c r="D808" i="21"/>
  <c r="F807" i="21"/>
  <c r="E807" i="21"/>
  <c r="M805" i="21"/>
  <c r="K805" i="21"/>
  <c r="I806" i="21"/>
  <c r="J806" i="21"/>
  <c r="H807" i="21"/>
  <c r="E808" i="21"/>
  <c r="D809" i="21"/>
  <c r="F808" i="21"/>
  <c r="M806" i="21"/>
  <c r="K806" i="21"/>
  <c r="I807" i="21"/>
  <c r="H808" i="21"/>
  <c r="J807" i="21"/>
  <c r="E809" i="21"/>
  <c r="D810" i="21"/>
  <c r="F809" i="21"/>
  <c r="M807" i="21"/>
  <c r="K807" i="21"/>
  <c r="I808" i="21"/>
  <c r="J808" i="21"/>
  <c r="H809" i="21"/>
  <c r="E810" i="21"/>
  <c r="D811" i="21"/>
  <c r="F810" i="21"/>
  <c r="K808" i="21"/>
  <c r="M808" i="21"/>
  <c r="I809" i="21"/>
  <c r="J809" i="21"/>
  <c r="H810" i="21"/>
  <c r="D812" i="21"/>
  <c r="E811" i="21"/>
  <c r="F811" i="21"/>
  <c r="K809" i="21"/>
  <c r="M809" i="21"/>
  <c r="I810" i="21"/>
  <c r="H811" i="21"/>
  <c r="J810" i="21"/>
  <c r="F812" i="21"/>
  <c r="D813" i="21"/>
  <c r="E812" i="21"/>
  <c r="M810" i="21"/>
  <c r="K810" i="21"/>
  <c r="I811" i="21"/>
  <c r="J811" i="21"/>
  <c r="H812" i="21"/>
  <c r="E813" i="21"/>
  <c r="F813" i="21"/>
  <c r="D814" i="21"/>
  <c r="K811" i="21"/>
  <c r="M811" i="21"/>
  <c r="I812" i="21"/>
  <c r="J812" i="21"/>
  <c r="H813" i="21"/>
  <c r="E814" i="21"/>
  <c r="D815" i="21"/>
  <c r="F814" i="21"/>
  <c r="M812" i="21"/>
  <c r="K812" i="21"/>
  <c r="I813" i="21"/>
  <c r="H814" i="21"/>
  <c r="J813" i="21"/>
  <c r="E815" i="21"/>
  <c r="D816" i="21"/>
  <c r="F815" i="21"/>
  <c r="M813" i="21"/>
  <c r="K813" i="21"/>
  <c r="I814" i="21"/>
  <c r="J814" i="21"/>
  <c r="H815" i="21"/>
  <c r="F816" i="21"/>
  <c r="D817" i="21"/>
  <c r="E816" i="21"/>
  <c r="M814" i="21"/>
  <c r="K814" i="21"/>
  <c r="I815" i="21"/>
  <c r="H816" i="21"/>
  <c r="J815" i="21"/>
  <c r="D818" i="21"/>
  <c r="F817" i="21"/>
  <c r="E817" i="21"/>
  <c r="K815" i="21"/>
  <c r="M815" i="21"/>
  <c r="I816" i="21"/>
  <c r="H817" i="21"/>
  <c r="J816" i="21"/>
  <c r="D819" i="21"/>
  <c r="E818" i="21"/>
  <c r="F818" i="21"/>
  <c r="K816" i="21"/>
  <c r="M816" i="21"/>
  <c r="I817" i="21"/>
  <c r="J817" i="21"/>
  <c r="H818" i="21"/>
  <c r="F819" i="21"/>
  <c r="D820" i="21"/>
  <c r="E819" i="21"/>
  <c r="M817" i="21"/>
  <c r="K817" i="21"/>
  <c r="I818" i="21"/>
  <c r="H819" i="21"/>
  <c r="J818" i="21"/>
  <c r="D821" i="21"/>
  <c r="F820" i="21"/>
  <c r="E820" i="21"/>
  <c r="K818" i="21"/>
  <c r="M818" i="21"/>
  <c r="I819" i="21"/>
  <c r="J819" i="21"/>
  <c r="H820" i="21"/>
  <c r="E821" i="21"/>
  <c r="F821" i="21"/>
  <c r="D822" i="21"/>
  <c r="K819" i="21"/>
  <c r="M819" i="21"/>
  <c r="I820" i="21"/>
  <c r="H821" i="21"/>
  <c r="J820" i="21"/>
  <c r="F822" i="21"/>
  <c r="D823" i="21"/>
  <c r="E822" i="21"/>
  <c r="M820" i="21"/>
  <c r="K820" i="21"/>
  <c r="I821" i="21"/>
  <c r="H822" i="21"/>
  <c r="J821" i="21"/>
  <c r="D824" i="21"/>
  <c r="F823" i="21"/>
  <c r="E823" i="21"/>
  <c r="M821" i="21"/>
  <c r="K821" i="21"/>
  <c r="I822" i="21"/>
  <c r="H823" i="21"/>
  <c r="J822" i="21"/>
  <c r="F824" i="21"/>
  <c r="D825" i="21"/>
  <c r="E824" i="21"/>
  <c r="K822" i="21"/>
  <c r="M822" i="21"/>
  <c r="I823" i="21"/>
  <c r="J823" i="21"/>
  <c r="H824" i="21"/>
  <c r="D826" i="21"/>
  <c r="E825" i="21"/>
  <c r="F825" i="21"/>
  <c r="M823" i="21"/>
  <c r="K823" i="21"/>
  <c r="I824" i="21"/>
  <c r="J824" i="21"/>
  <c r="H825" i="21"/>
  <c r="D827" i="21"/>
  <c r="E826" i="21"/>
  <c r="F826" i="21"/>
  <c r="M824" i="21"/>
  <c r="K824" i="21"/>
  <c r="I825" i="21"/>
  <c r="J825" i="21"/>
  <c r="H826" i="21"/>
  <c r="F827" i="21"/>
  <c r="E827" i="21"/>
  <c r="D828" i="21"/>
  <c r="M825" i="21"/>
  <c r="K825" i="21"/>
  <c r="I826" i="21"/>
  <c r="J826" i="21"/>
  <c r="H827" i="21"/>
  <c r="D829" i="21"/>
  <c r="F828" i="21"/>
  <c r="E828" i="21"/>
  <c r="K826" i="21"/>
  <c r="M826" i="21"/>
  <c r="I827" i="21"/>
  <c r="H828" i="21"/>
  <c r="J827" i="21"/>
  <c r="D830" i="21"/>
  <c r="E829" i="21"/>
  <c r="F829" i="21"/>
  <c r="M827" i="21"/>
  <c r="K827" i="21"/>
  <c r="I828" i="21"/>
  <c r="J828" i="21"/>
  <c r="H829" i="21"/>
  <c r="E830" i="21"/>
  <c r="F830" i="21"/>
  <c r="D831" i="21"/>
  <c r="K828" i="21"/>
  <c r="M828" i="21"/>
  <c r="I829" i="21"/>
  <c r="J829" i="21"/>
  <c r="H830" i="21"/>
  <c r="E831" i="21"/>
  <c r="F831" i="21"/>
  <c r="D832" i="21"/>
  <c r="K829" i="21"/>
  <c r="M829" i="21"/>
  <c r="I830" i="21"/>
  <c r="J830" i="21"/>
  <c r="H831" i="21"/>
  <c r="F832" i="21"/>
  <c r="D833" i="21"/>
  <c r="E832" i="21"/>
  <c r="M830" i="21"/>
  <c r="K830" i="21"/>
  <c r="I831" i="21"/>
  <c r="H832" i="21"/>
  <c r="J831" i="21"/>
  <c r="E833" i="21"/>
  <c r="F833" i="21"/>
  <c r="D834" i="21"/>
  <c r="K831" i="21"/>
  <c r="M831" i="21"/>
  <c r="I832" i="21"/>
  <c r="H833" i="21"/>
  <c r="J832" i="21"/>
  <c r="F834" i="21"/>
  <c r="E834" i="21"/>
  <c r="D835" i="21"/>
  <c r="M832" i="21"/>
  <c r="K832" i="21"/>
  <c r="I833" i="21"/>
  <c r="H834" i="21"/>
  <c r="J833" i="21"/>
  <c r="F835" i="21"/>
  <c r="D836" i="21"/>
  <c r="E835" i="21"/>
  <c r="M833" i="21"/>
  <c r="K833" i="21"/>
  <c r="I834" i="21"/>
  <c r="H835" i="21"/>
  <c r="J834" i="21"/>
  <c r="D837" i="21"/>
  <c r="F836" i="21"/>
  <c r="E836" i="21"/>
  <c r="K834" i="21"/>
  <c r="M834" i="21"/>
  <c r="I835" i="21"/>
  <c r="J835" i="21"/>
  <c r="H836" i="21"/>
  <c r="E837" i="21"/>
  <c r="D838" i="21"/>
  <c r="F837" i="21"/>
  <c r="M835" i="21"/>
  <c r="K835" i="21"/>
  <c r="I836" i="21"/>
  <c r="J836" i="21"/>
  <c r="H837" i="21"/>
  <c r="D839" i="21"/>
  <c r="E838" i="21"/>
  <c r="F838" i="21"/>
  <c r="K836" i="21"/>
  <c r="M836" i="21"/>
  <c r="I837" i="21"/>
  <c r="J837" i="21"/>
  <c r="H838" i="21"/>
  <c r="F839" i="21"/>
  <c r="D840" i="21"/>
  <c r="E839" i="21"/>
  <c r="M837" i="21"/>
  <c r="K837" i="21"/>
  <c r="I838" i="21"/>
  <c r="J838" i="21"/>
  <c r="H839" i="21"/>
  <c r="D841" i="21"/>
  <c r="F840" i="21"/>
  <c r="E840" i="21"/>
  <c r="M838" i="21"/>
  <c r="K838" i="21"/>
  <c r="I839" i="21"/>
  <c r="J839" i="21"/>
  <c r="H840" i="21"/>
  <c r="F841" i="21"/>
  <c r="D842" i="21"/>
  <c r="E841" i="21"/>
  <c r="M839" i="21"/>
  <c r="K839" i="21"/>
  <c r="I840" i="21"/>
  <c r="J840" i="21"/>
  <c r="H841" i="21"/>
  <c r="D843" i="21"/>
  <c r="E842" i="21"/>
  <c r="F842" i="21"/>
  <c r="M840" i="21"/>
  <c r="K840" i="21"/>
  <c r="I841" i="21"/>
  <c r="H842" i="21"/>
  <c r="J841" i="21"/>
  <c r="D844" i="21"/>
  <c r="E843" i="21"/>
  <c r="F843" i="21"/>
  <c r="M841" i="21"/>
  <c r="K841" i="21"/>
  <c r="I842" i="21"/>
  <c r="H843" i="21"/>
  <c r="J842" i="21"/>
  <c r="F844" i="21"/>
  <c r="E844" i="21"/>
  <c r="D845" i="21"/>
  <c r="K842" i="21"/>
  <c r="M842" i="21"/>
  <c r="I843" i="21"/>
  <c r="H844" i="21"/>
  <c r="J843" i="21"/>
  <c r="D846" i="21"/>
  <c r="E845" i="21"/>
  <c r="F845" i="21"/>
  <c r="M843" i="21"/>
  <c r="K843" i="21"/>
  <c r="I844" i="21"/>
  <c r="J844" i="21"/>
  <c r="H845" i="21"/>
  <c r="D847" i="21"/>
  <c r="E846" i="21"/>
  <c r="F846" i="21"/>
  <c r="M844" i="21"/>
  <c r="K844" i="21"/>
  <c r="I845" i="21"/>
  <c r="J845" i="21"/>
  <c r="H846" i="21"/>
  <c r="E847" i="21"/>
  <c r="D848" i="21"/>
  <c r="F847" i="21"/>
  <c r="M845" i="21"/>
  <c r="K845" i="21"/>
  <c r="I846" i="21"/>
  <c r="H847" i="21"/>
  <c r="J846" i="21"/>
  <c r="F848" i="21"/>
  <c r="D849" i="21"/>
  <c r="E848" i="21"/>
  <c r="K846" i="21"/>
  <c r="M846" i="21"/>
  <c r="I847" i="21"/>
  <c r="J847" i="21"/>
  <c r="H848" i="21"/>
  <c r="E849" i="21"/>
  <c r="F849" i="21"/>
  <c r="D850" i="21"/>
  <c r="M847" i="21"/>
  <c r="K847" i="21"/>
  <c r="I848" i="21"/>
  <c r="J848" i="21"/>
  <c r="H849" i="21"/>
  <c r="E850" i="21"/>
  <c r="D851" i="21"/>
  <c r="F850" i="21"/>
  <c r="M848" i="21"/>
  <c r="K848" i="21"/>
  <c r="I849" i="21"/>
  <c r="J849" i="21"/>
  <c r="H850" i="21"/>
  <c r="E851" i="21"/>
  <c r="D852" i="21"/>
  <c r="F851" i="21"/>
  <c r="M849" i="21"/>
  <c r="K849" i="21"/>
  <c r="I850" i="21"/>
  <c r="J850" i="21"/>
  <c r="H851" i="21"/>
  <c r="E852" i="21"/>
  <c r="D853" i="21"/>
  <c r="F852" i="21"/>
  <c r="M850" i="21"/>
  <c r="K850" i="21"/>
  <c r="I851" i="21"/>
  <c r="H852" i="21"/>
  <c r="J851" i="21"/>
  <c r="F853" i="21"/>
  <c r="D854" i="21"/>
  <c r="E853" i="21"/>
  <c r="M851" i="21"/>
  <c r="K851" i="21"/>
  <c r="I852" i="21"/>
  <c r="H853" i="21"/>
  <c r="J852" i="21"/>
  <c r="F854" i="21"/>
  <c r="D855" i="21"/>
  <c r="E854" i="21"/>
  <c r="K852" i="21"/>
  <c r="M852" i="21"/>
  <c r="I853" i="21"/>
  <c r="J853" i="21"/>
  <c r="H854" i="21"/>
  <c r="D856" i="21"/>
  <c r="F855" i="21"/>
  <c r="E855" i="21"/>
  <c r="K853" i="21"/>
  <c r="M853" i="21"/>
  <c r="I854" i="21"/>
  <c r="H855" i="21"/>
  <c r="J854" i="21"/>
  <c r="F856" i="21"/>
  <c r="D857" i="21"/>
  <c r="E856" i="21"/>
  <c r="K854" i="21"/>
  <c r="M854" i="21"/>
  <c r="I855" i="21"/>
  <c r="H856" i="21"/>
  <c r="J855" i="21"/>
  <c r="E857" i="21"/>
  <c r="D858" i="21"/>
  <c r="F857" i="21"/>
  <c r="K855" i="21"/>
  <c r="M855" i="21"/>
  <c r="I856" i="21"/>
  <c r="H857" i="21"/>
  <c r="J856" i="21"/>
  <c r="E858" i="21"/>
  <c r="D859" i="21"/>
  <c r="F858" i="21"/>
  <c r="K856" i="21"/>
  <c r="M856" i="21"/>
  <c r="I857" i="21"/>
  <c r="J857" i="21"/>
  <c r="H858" i="21"/>
  <c r="F859" i="21"/>
  <c r="D860" i="21"/>
  <c r="E859" i="21"/>
  <c r="M857" i="21"/>
  <c r="K857" i="21"/>
  <c r="I858" i="21"/>
  <c r="J858" i="21"/>
  <c r="H859" i="21"/>
  <c r="F860" i="21"/>
  <c r="D861" i="21"/>
  <c r="E860" i="21"/>
  <c r="M858" i="21"/>
  <c r="K858" i="21"/>
  <c r="I859" i="21"/>
  <c r="H860" i="21"/>
  <c r="J859" i="21"/>
  <c r="D862" i="21"/>
  <c r="F861" i="21"/>
  <c r="E861" i="21"/>
  <c r="M859" i="21"/>
  <c r="K859" i="21"/>
  <c r="I860" i="21"/>
  <c r="H861" i="21"/>
  <c r="J860" i="21"/>
  <c r="E862" i="21"/>
  <c r="D863" i="21"/>
  <c r="F862" i="21"/>
  <c r="M860" i="21"/>
  <c r="K860" i="21"/>
  <c r="I861" i="21"/>
  <c r="H862" i="21"/>
  <c r="J861" i="21"/>
  <c r="E863" i="21"/>
  <c r="F863" i="21"/>
  <c r="D864" i="21"/>
  <c r="K861" i="21"/>
  <c r="M861" i="21"/>
  <c r="I862" i="21"/>
  <c r="H863" i="21"/>
  <c r="J862" i="21"/>
  <c r="D865" i="21"/>
  <c r="F864" i="21"/>
  <c r="E864" i="21"/>
  <c r="M862" i="21"/>
  <c r="K862" i="21"/>
  <c r="I863" i="21"/>
  <c r="J863" i="21"/>
  <c r="H864" i="21"/>
  <c r="F865" i="21"/>
  <c r="E865" i="21"/>
  <c r="D866" i="21"/>
  <c r="K863" i="21"/>
  <c r="M863" i="21"/>
  <c r="I864" i="21"/>
  <c r="J864" i="21"/>
  <c r="H865" i="21"/>
  <c r="E866" i="21"/>
  <c r="F866" i="21"/>
  <c r="D867" i="21"/>
  <c r="K864" i="21"/>
  <c r="M864" i="21"/>
  <c r="I865" i="21"/>
  <c r="J865" i="21"/>
  <c r="H866" i="21"/>
  <c r="D868" i="21"/>
  <c r="F867" i="21"/>
  <c r="E867" i="21"/>
  <c r="M865" i="21"/>
  <c r="K865" i="21"/>
  <c r="I866" i="21"/>
  <c r="H867" i="21"/>
  <c r="J866" i="21"/>
  <c r="D869" i="21"/>
  <c r="E868" i="21"/>
  <c r="F868" i="21"/>
  <c r="K866" i="21"/>
  <c r="M866" i="21"/>
  <c r="I867" i="21"/>
  <c r="J867" i="21"/>
  <c r="H868" i="21"/>
  <c r="F869" i="21"/>
  <c r="D870" i="21"/>
  <c r="E869" i="21"/>
  <c r="M867" i="21"/>
  <c r="K867" i="21"/>
  <c r="I868" i="21"/>
  <c r="H869" i="21"/>
  <c r="J868" i="21"/>
  <c r="E870" i="21"/>
  <c r="F870" i="21"/>
  <c r="D871" i="21"/>
  <c r="K868" i="21"/>
  <c r="M868" i="21"/>
  <c r="I869" i="21"/>
  <c r="H870" i="21"/>
  <c r="J869" i="21"/>
  <c r="F871" i="21"/>
  <c r="D872" i="21"/>
  <c r="E871" i="21"/>
  <c r="M869" i="21"/>
  <c r="K869" i="21"/>
  <c r="I870" i="21"/>
  <c r="H871" i="21"/>
  <c r="J870" i="21"/>
  <c r="D873" i="21"/>
  <c r="F872" i="21"/>
  <c r="E872" i="21"/>
  <c r="K870" i="21"/>
  <c r="M870" i="21"/>
  <c r="I871" i="21"/>
  <c r="H872" i="21"/>
  <c r="J871" i="21"/>
  <c r="F873" i="21"/>
  <c r="E873" i="21"/>
  <c r="D874" i="21"/>
  <c r="M871" i="21"/>
  <c r="K871" i="21"/>
  <c r="I872" i="21"/>
  <c r="H873" i="21"/>
  <c r="J872" i="21"/>
  <c r="F874" i="21"/>
  <c r="E874" i="21"/>
  <c r="D875" i="21"/>
  <c r="M872" i="21"/>
  <c r="K872" i="21"/>
  <c r="I873" i="21"/>
  <c r="J873" i="21"/>
  <c r="H874" i="21"/>
  <c r="D876" i="21"/>
  <c r="F875" i="21"/>
  <c r="E875" i="21"/>
  <c r="K873" i="21"/>
  <c r="M873" i="21"/>
  <c r="I874" i="21"/>
  <c r="H875" i="21"/>
  <c r="J874" i="21"/>
  <c r="F876" i="21"/>
  <c r="D877" i="21"/>
  <c r="E876" i="21"/>
  <c r="K874" i="21"/>
  <c r="M874" i="21"/>
  <c r="I875" i="21"/>
  <c r="H876" i="21"/>
  <c r="J875" i="21"/>
  <c r="D878" i="21"/>
  <c r="E877" i="21"/>
  <c r="F877" i="21"/>
  <c r="M875" i="21"/>
  <c r="K875" i="21"/>
  <c r="I876" i="21"/>
  <c r="J876" i="21"/>
  <c r="H877" i="21"/>
  <c r="E878" i="21"/>
  <c r="F878" i="21"/>
  <c r="D879" i="21"/>
  <c r="K876" i="21"/>
  <c r="M876" i="21"/>
  <c r="I877" i="21"/>
  <c r="J877" i="21"/>
  <c r="H878" i="21"/>
  <c r="E879" i="21"/>
  <c r="D880" i="21"/>
  <c r="F879" i="21"/>
  <c r="M877" i="21"/>
  <c r="K877" i="21"/>
  <c r="I878" i="21"/>
  <c r="J878" i="21"/>
  <c r="H879" i="21"/>
  <c r="D881" i="21"/>
  <c r="E880" i="21"/>
  <c r="F880" i="21"/>
  <c r="K878" i="21"/>
  <c r="M878" i="21"/>
  <c r="I879" i="21"/>
  <c r="J879" i="21"/>
  <c r="H880" i="21"/>
  <c r="D882" i="21"/>
  <c r="F881" i="21"/>
  <c r="E881" i="21"/>
  <c r="M879" i="21"/>
  <c r="K879" i="21"/>
  <c r="I880" i="21"/>
  <c r="H881" i="21"/>
  <c r="J880" i="21"/>
  <c r="D883" i="21"/>
  <c r="E882" i="21"/>
  <c r="F882" i="21"/>
  <c r="M880" i="21"/>
  <c r="K880" i="21"/>
  <c r="I881" i="21"/>
  <c r="J881" i="21"/>
  <c r="H882" i="21"/>
  <c r="E883" i="21"/>
  <c r="D884" i="21"/>
  <c r="F883" i="21"/>
  <c r="K881" i="21"/>
  <c r="M881" i="21"/>
  <c r="I882" i="21"/>
  <c r="J882" i="21"/>
  <c r="H883" i="21"/>
  <c r="E884" i="21"/>
  <c r="D885" i="21"/>
  <c r="F884" i="21"/>
  <c r="K882" i="21"/>
  <c r="M882" i="21"/>
  <c r="I883" i="21"/>
  <c r="H884" i="21"/>
  <c r="J883" i="21"/>
  <c r="D886" i="21"/>
  <c r="E885" i="21"/>
  <c r="F885" i="21"/>
  <c r="K883" i="21"/>
  <c r="M883" i="21"/>
  <c r="I884" i="21"/>
  <c r="J884" i="21"/>
  <c r="H885" i="21"/>
  <c r="E886" i="21"/>
  <c r="D887" i="21"/>
  <c r="F886" i="21"/>
  <c r="M884" i="21"/>
  <c r="K884" i="21"/>
  <c r="I885" i="21"/>
  <c r="H886" i="21"/>
  <c r="J885" i="21"/>
  <c r="E887" i="21"/>
  <c r="F887" i="21"/>
  <c r="D888" i="21"/>
  <c r="M885" i="21"/>
  <c r="K885" i="21"/>
  <c r="I886" i="21"/>
  <c r="H887" i="21"/>
  <c r="J886" i="21"/>
  <c r="E888" i="21"/>
  <c r="D889" i="21"/>
  <c r="F888" i="21"/>
  <c r="M886" i="21"/>
  <c r="K886" i="21"/>
  <c r="I887" i="21"/>
  <c r="J887" i="21"/>
  <c r="H888" i="21"/>
  <c r="E889" i="21"/>
  <c r="D890" i="21"/>
  <c r="F889" i="21"/>
  <c r="M887" i="21"/>
  <c r="K887" i="21"/>
  <c r="I888" i="21"/>
  <c r="J888" i="21"/>
  <c r="H889" i="21"/>
  <c r="F890" i="21"/>
  <c r="E890" i="21"/>
  <c r="D891" i="21"/>
  <c r="K888" i="21"/>
  <c r="M888" i="21"/>
  <c r="I889" i="21"/>
  <c r="H890" i="21"/>
  <c r="J889" i="21"/>
  <c r="D892" i="21"/>
  <c r="F891" i="21"/>
  <c r="E891" i="21"/>
  <c r="K889" i="21"/>
  <c r="M889" i="21"/>
  <c r="I890" i="21"/>
  <c r="H891" i="21"/>
  <c r="J890" i="21"/>
  <c r="E892" i="21"/>
  <c r="D893" i="21"/>
  <c r="F892" i="21"/>
  <c r="K890" i="21"/>
  <c r="M890" i="21"/>
  <c r="I891" i="21"/>
  <c r="H892" i="21"/>
  <c r="J891" i="21"/>
  <c r="D894" i="21"/>
  <c r="F893" i="21"/>
  <c r="E893" i="21"/>
  <c r="M891" i="21"/>
  <c r="K891" i="21"/>
  <c r="I892" i="21"/>
  <c r="J892" i="21"/>
  <c r="H893" i="21"/>
  <c r="F894" i="21"/>
  <c r="E894" i="21"/>
  <c r="D895" i="21"/>
  <c r="M892" i="21"/>
  <c r="K892" i="21"/>
  <c r="I893" i="21"/>
  <c r="H894" i="21"/>
  <c r="J893" i="21"/>
  <c r="D896" i="21"/>
  <c r="E895" i="21"/>
  <c r="F895" i="21"/>
  <c r="M893" i="21"/>
  <c r="K893" i="21"/>
  <c r="I894" i="21"/>
  <c r="H895" i="21"/>
  <c r="J894" i="21"/>
  <c r="D897" i="21"/>
  <c r="F896" i="21"/>
  <c r="E896" i="21"/>
  <c r="M894" i="21"/>
  <c r="K894" i="21"/>
  <c r="I895" i="21"/>
  <c r="J895" i="21"/>
  <c r="H896" i="21"/>
  <c r="F897" i="21"/>
  <c r="D898" i="21"/>
  <c r="E897" i="21"/>
  <c r="M895" i="21"/>
  <c r="K895" i="21"/>
  <c r="I896" i="21"/>
  <c r="J896" i="21"/>
  <c r="H897" i="21"/>
  <c r="F898" i="21"/>
  <c r="E898" i="21"/>
  <c r="D899" i="21"/>
  <c r="K896" i="21"/>
  <c r="M896" i="21"/>
  <c r="I897" i="21"/>
  <c r="H898" i="21"/>
  <c r="J897" i="21"/>
  <c r="E899" i="21"/>
  <c r="F899" i="21"/>
  <c r="D900" i="21"/>
  <c r="K897" i="21"/>
  <c r="M897" i="21"/>
  <c r="I898" i="21"/>
  <c r="H899" i="21"/>
  <c r="J898" i="21"/>
  <c r="F900" i="21"/>
  <c r="E900" i="21"/>
  <c r="D901" i="21"/>
  <c r="M898" i="21"/>
  <c r="K898" i="21"/>
  <c r="I899" i="21"/>
  <c r="J899" i="21"/>
  <c r="H900" i="21"/>
  <c r="D902" i="21"/>
  <c r="E901" i="21"/>
  <c r="F901" i="21"/>
  <c r="M899" i="21"/>
  <c r="K899" i="21"/>
  <c r="I900" i="21"/>
  <c r="H901" i="21"/>
  <c r="J900" i="21"/>
  <c r="D903" i="21"/>
  <c r="E902" i="21"/>
  <c r="F902" i="21"/>
  <c r="M900" i="21"/>
  <c r="K900" i="21"/>
  <c r="I901" i="21"/>
  <c r="J901" i="21"/>
  <c r="H902" i="21"/>
  <c r="F903" i="21"/>
  <c r="E903" i="21"/>
  <c r="D904" i="21"/>
  <c r="M901" i="21"/>
  <c r="K901" i="21"/>
  <c r="I902" i="21"/>
  <c r="H903" i="21"/>
  <c r="J902" i="21"/>
  <c r="F904" i="21"/>
  <c r="E904" i="21"/>
  <c r="D905" i="21"/>
  <c r="K902" i="21"/>
  <c r="M902" i="21"/>
  <c r="I903" i="21"/>
  <c r="J903" i="21"/>
  <c r="H904" i="21"/>
  <c r="F905" i="21"/>
  <c r="D906" i="21"/>
  <c r="E905" i="21"/>
  <c r="M903" i="21"/>
  <c r="K903" i="21"/>
  <c r="I904" i="21"/>
  <c r="J904" i="21"/>
  <c r="H905" i="21"/>
  <c r="E906" i="21"/>
  <c r="D907" i="21"/>
  <c r="F906" i="21"/>
  <c r="K904" i="21"/>
  <c r="M904" i="21"/>
  <c r="I905" i="21"/>
  <c r="H906" i="21"/>
  <c r="J905" i="21"/>
  <c r="E907" i="21"/>
  <c r="D908" i="21"/>
  <c r="F907" i="21"/>
  <c r="M905" i="21"/>
  <c r="K905" i="21"/>
  <c r="I906" i="21"/>
  <c r="J906" i="21"/>
  <c r="H907" i="21"/>
  <c r="E908" i="21"/>
  <c r="D909" i="21"/>
  <c r="F908" i="21"/>
  <c r="M906" i="21"/>
  <c r="K906" i="21"/>
  <c r="I907" i="21"/>
  <c r="H908" i="21"/>
  <c r="J907" i="21"/>
  <c r="D910" i="21"/>
  <c r="F909" i="21"/>
  <c r="E909" i="21"/>
  <c r="M907" i="21"/>
  <c r="K907" i="21"/>
  <c r="I908" i="21"/>
  <c r="J908" i="21"/>
  <c r="H909" i="21"/>
  <c r="F910" i="21"/>
  <c r="E910" i="21"/>
  <c r="D911" i="21"/>
  <c r="M908" i="21"/>
  <c r="K908" i="21"/>
  <c r="I909" i="21"/>
  <c r="H910" i="21"/>
  <c r="J909" i="21"/>
  <c r="D912" i="21"/>
  <c r="E911" i="21"/>
  <c r="F911" i="21"/>
  <c r="M909" i="21"/>
  <c r="K909" i="21"/>
  <c r="I910" i="21"/>
  <c r="H911" i="21"/>
  <c r="J910" i="21"/>
  <c r="F912" i="21"/>
  <c r="D913" i="21"/>
  <c r="E912" i="21"/>
  <c r="M910" i="21"/>
  <c r="K910" i="21"/>
  <c r="I911" i="21"/>
  <c r="H912" i="21"/>
  <c r="J911" i="21"/>
  <c r="F913" i="21"/>
  <c r="D914" i="21"/>
  <c r="E913" i="21"/>
  <c r="K911" i="21"/>
  <c r="M911" i="21"/>
  <c r="I912" i="21"/>
  <c r="H913" i="21"/>
  <c r="J912" i="21"/>
  <c r="E914" i="21"/>
  <c r="D915" i="21"/>
  <c r="F914" i="21"/>
  <c r="M912" i="21"/>
  <c r="K912" i="21"/>
  <c r="I913" i="21"/>
  <c r="H914" i="21"/>
  <c r="J913" i="21"/>
  <c r="F915" i="21"/>
  <c r="D916" i="21"/>
  <c r="E915" i="21"/>
  <c r="M913" i="21"/>
  <c r="K913" i="21"/>
  <c r="I914" i="21"/>
  <c r="H915" i="21"/>
  <c r="J914" i="21"/>
  <c r="D917" i="21"/>
  <c r="F916" i="21"/>
  <c r="E916" i="21"/>
  <c r="M914" i="21"/>
  <c r="K914" i="21"/>
  <c r="I915" i="21"/>
  <c r="J915" i="21"/>
  <c r="H916" i="21"/>
  <c r="D918" i="21"/>
  <c r="F917" i="21"/>
  <c r="E917" i="21"/>
  <c r="K915" i="21"/>
  <c r="M915" i="21"/>
  <c r="I916" i="21"/>
  <c r="J916" i="21"/>
  <c r="H917" i="21"/>
  <c r="F918" i="21"/>
  <c r="E918" i="21"/>
  <c r="D919" i="21"/>
  <c r="K916" i="21"/>
  <c r="M916" i="21"/>
  <c r="I917" i="21"/>
  <c r="H918" i="21"/>
  <c r="J917" i="21"/>
  <c r="E919" i="21"/>
  <c r="D920" i="21"/>
  <c r="F919" i="21"/>
  <c r="M917" i="21"/>
  <c r="K917" i="21"/>
  <c r="I918" i="21"/>
  <c r="H919" i="21"/>
  <c r="J918" i="21"/>
  <c r="D921" i="21"/>
  <c r="F920" i="21"/>
  <c r="E920" i="21"/>
  <c r="K918" i="21"/>
  <c r="M918" i="21"/>
  <c r="I919" i="21"/>
  <c r="H920" i="21"/>
  <c r="J919" i="21"/>
  <c r="E921" i="21"/>
  <c r="D922" i="21"/>
  <c r="F921" i="21"/>
  <c r="K919" i="21"/>
  <c r="M919" i="21"/>
  <c r="I920" i="21"/>
  <c r="J920" i="21"/>
  <c r="H921" i="21"/>
  <c r="D923" i="21"/>
  <c r="F922" i="21"/>
  <c r="E922" i="21"/>
  <c r="K920" i="21"/>
  <c r="M920" i="21"/>
  <c r="I921" i="21"/>
  <c r="J921" i="21"/>
  <c r="H922" i="21"/>
  <c r="F923" i="21"/>
  <c r="E923" i="21"/>
  <c r="D924" i="21"/>
  <c r="K921" i="21"/>
  <c r="M921" i="21"/>
  <c r="I922" i="21"/>
  <c r="J922" i="21"/>
  <c r="H923" i="21"/>
  <c r="D925" i="21"/>
  <c r="F924" i="21"/>
  <c r="E924" i="21"/>
  <c r="K922" i="21"/>
  <c r="M922" i="21"/>
  <c r="I923" i="21"/>
  <c r="H924" i="21"/>
  <c r="J923" i="21"/>
  <c r="F925" i="21"/>
  <c r="D926" i="21"/>
  <c r="E925" i="21"/>
  <c r="K923" i="21"/>
  <c r="M923" i="21"/>
  <c r="I924" i="21"/>
  <c r="H925" i="21"/>
  <c r="J924" i="21"/>
  <c r="F926" i="21"/>
  <c r="E926" i="21"/>
  <c r="D927" i="21"/>
  <c r="M924" i="21"/>
  <c r="K924" i="21"/>
  <c r="I925" i="21"/>
  <c r="J925" i="21"/>
  <c r="H926" i="21"/>
  <c r="F927" i="21"/>
  <c r="E927" i="21"/>
  <c r="D928" i="21"/>
  <c r="K925" i="21"/>
  <c r="M925" i="21"/>
  <c r="I926" i="21"/>
  <c r="J926" i="21"/>
  <c r="H927" i="21"/>
  <c r="E928" i="21"/>
  <c r="F928" i="21"/>
  <c r="D929" i="21"/>
  <c r="M926" i="21"/>
  <c r="K926" i="21"/>
  <c r="I927" i="21"/>
  <c r="J927" i="21"/>
  <c r="H928" i="21"/>
  <c r="D930" i="21"/>
  <c r="F929" i="21"/>
  <c r="E929" i="21"/>
  <c r="K927" i="21"/>
  <c r="M927" i="21"/>
  <c r="I928" i="21"/>
  <c r="J928" i="21"/>
  <c r="H929" i="21"/>
  <c r="D931" i="21"/>
  <c r="E930" i="21"/>
  <c r="F930" i="21"/>
  <c r="M928" i="21"/>
  <c r="K928" i="21"/>
  <c r="I929" i="21"/>
  <c r="J929" i="21"/>
  <c r="H930" i="21"/>
  <c r="E931" i="21"/>
  <c r="F931" i="21"/>
  <c r="D932" i="21"/>
  <c r="K929" i="21"/>
  <c r="M929" i="21"/>
  <c r="I930" i="21"/>
  <c r="J930" i="21"/>
  <c r="H931" i="21"/>
  <c r="D933" i="21"/>
  <c r="F932" i="21"/>
  <c r="E932" i="21"/>
  <c r="K930" i="21"/>
  <c r="M930" i="21"/>
  <c r="I931" i="21"/>
  <c r="J931" i="21"/>
  <c r="H932" i="21"/>
  <c r="D934" i="21"/>
  <c r="F933" i="21"/>
  <c r="E933" i="21"/>
  <c r="K931" i="21"/>
  <c r="M931" i="21"/>
  <c r="I932" i="21"/>
  <c r="H933" i="21"/>
  <c r="J932" i="21"/>
  <c r="E934" i="21"/>
  <c r="D935" i="21"/>
  <c r="F934" i="21"/>
  <c r="M932" i="21"/>
  <c r="K932" i="21"/>
  <c r="I933" i="21"/>
  <c r="H934" i="21"/>
  <c r="J933" i="21"/>
  <c r="F935" i="21"/>
  <c r="E935" i="21"/>
  <c r="D936" i="21"/>
  <c r="K933" i="21"/>
  <c r="M933" i="21"/>
  <c r="I934" i="21"/>
  <c r="J934" i="21"/>
  <c r="H935" i="21"/>
  <c r="E936" i="21"/>
  <c r="F936" i="21"/>
  <c r="D937" i="21"/>
  <c r="K934" i="21"/>
  <c r="M934" i="21"/>
  <c r="I935" i="21"/>
  <c r="H936" i="21"/>
  <c r="J935" i="21"/>
  <c r="D938" i="21"/>
  <c r="E937" i="21"/>
  <c r="F937" i="21"/>
  <c r="K935" i="21"/>
  <c r="M935" i="21"/>
  <c r="I936" i="21"/>
  <c r="H937" i="21"/>
  <c r="J936" i="21"/>
  <c r="E938" i="21"/>
  <c r="D939" i="21"/>
  <c r="F938" i="21"/>
  <c r="K936" i="21"/>
  <c r="M936" i="21"/>
  <c r="I937" i="21"/>
  <c r="J937" i="21"/>
  <c r="H938" i="21"/>
  <c r="F939" i="21"/>
  <c r="D940" i="21"/>
  <c r="E939" i="21"/>
  <c r="K937" i="21"/>
  <c r="M937" i="21"/>
  <c r="I938" i="21"/>
  <c r="J938" i="21"/>
  <c r="H939" i="21"/>
  <c r="F940" i="21"/>
  <c r="E940" i="21"/>
  <c r="D941" i="21"/>
  <c r="M938" i="21"/>
  <c r="K938" i="21"/>
  <c r="I939" i="21"/>
  <c r="H940" i="21"/>
  <c r="J939" i="21"/>
  <c r="F941" i="21"/>
  <c r="E941" i="21"/>
  <c r="D942" i="21"/>
  <c r="K939" i="21"/>
  <c r="M939" i="21"/>
  <c r="I940" i="21"/>
  <c r="J940" i="21"/>
  <c r="H941" i="21"/>
  <c r="F942" i="21"/>
  <c r="E942" i="21"/>
  <c r="D943" i="21"/>
  <c r="K940" i="21"/>
  <c r="M940" i="21"/>
  <c r="I941" i="21"/>
  <c r="J941" i="21"/>
  <c r="H942" i="21"/>
  <c r="D944" i="21"/>
  <c r="E943" i="21"/>
  <c r="F943" i="21"/>
  <c r="K941" i="21"/>
  <c r="M941" i="21"/>
  <c r="I942" i="21"/>
  <c r="J942" i="21"/>
  <c r="H943" i="21"/>
  <c r="F944" i="21"/>
  <c r="E944" i="21"/>
  <c r="D945" i="21"/>
  <c r="K942" i="21"/>
  <c r="M942" i="21"/>
  <c r="I943" i="21"/>
  <c r="J943" i="21"/>
  <c r="H944" i="21"/>
  <c r="F945" i="21"/>
  <c r="D946" i="21"/>
  <c r="E945" i="21"/>
  <c r="M943" i="21"/>
  <c r="K943" i="21"/>
  <c r="I944" i="21"/>
  <c r="H945" i="21"/>
  <c r="J944" i="21"/>
  <c r="E946" i="21"/>
  <c r="D947" i="21"/>
  <c r="F946" i="21"/>
  <c r="M944" i="21"/>
  <c r="K944" i="21"/>
  <c r="I945" i="21"/>
  <c r="J945" i="21"/>
  <c r="H946" i="21"/>
  <c r="D948" i="21"/>
  <c r="F947" i="21"/>
  <c r="E947" i="21"/>
  <c r="M945" i="21"/>
  <c r="K945" i="21"/>
  <c r="I946" i="21"/>
  <c r="H947" i="21"/>
  <c r="J946" i="21"/>
  <c r="D949" i="21"/>
  <c r="E948" i="21"/>
  <c r="F948" i="21"/>
  <c r="K946" i="21"/>
  <c r="M946" i="21"/>
  <c r="I947" i="21"/>
  <c r="H948" i="21"/>
  <c r="J947" i="21"/>
  <c r="F949" i="21"/>
  <c r="D950" i="21"/>
  <c r="E949" i="21"/>
  <c r="M947" i="21"/>
  <c r="K947" i="21"/>
  <c r="I948" i="21"/>
  <c r="H949" i="21"/>
  <c r="J948" i="21"/>
  <c r="D951" i="21"/>
  <c r="F950" i="21"/>
  <c r="E950" i="21"/>
  <c r="K948" i="21"/>
  <c r="M948" i="21"/>
  <c r="I949" i="21"/>
  <c r="H950" i="21"/>
  <c r="J949" i="21"/>
  <c r="D952" i="21"/>
  <c r="E951" i="21"/>
  <c r="F951" i="21"/>
  <c r="K949" i="21"/>
  <c r="M949" i="21"/>
  <c r="I950" i="21"/>
  <c r="J950" i="21"/>
  <c r="H951" i="21"/>
  <c r="E952" i="21"/>
  <c r="D953" i="21"/>
  <c r="F952" i="21"/>
  <c r="M950" i="21"/>
  <c r="K950" i="21"/>
  <c r="I951" i="21"/>
  <c r="H952" i="21"/>
  <c r="J951" i="21"/>
  <c r="E953" i="21"/>
  <c r="F953" i="21"/>
  <c r="D954" i="21"/>
  <c r="K951" i="21"/>
  <c r="M951" i="21"/>
  <c r="I952" i="21"/>
  <c r="H953" i="21"/>
  <c r="J952" i="21"/>
  <c r="D955" i="21"/>
  <c r="F954" i="21"/>
  <c r="E954" i="21"/>
  <c r="K952" i="21"/>
  <c r="M952" i="21"/>
  <c r="I953" i="21"/>
  <c r="H954" i="21"/>
  <c r="J953" i="21"/>
  <c r="F955" i="21"/>
  <c r="E955" i="21"/>
  <c r="D956" i="21"/>
  <c r="M953" i="21"/>
  <c r="K953" i="21"/>
  <c r="I954" i="21"/>
  <c r="J954" i="21"/>
  <c r="H955" i="21"/>
  <c r="E956" i="21"/>
  <c r="D957" i="21"/>
  <c r="F956" i="21"/>
  <c r="M954" i="21"/>
  <c r="K954" i="21"/>
  <c r="I955" i="21"/>
  <c r="J955" i="21"/>
  <c r="H956" i="21"/>
  <c r="E957" i="21"/>
  <c r="D958" i="21"/>
  <c r="F957" i="21"/>
  <c r="M955" i="21"/>
  <c r="K955" i="21"/>
  <c r="I956" i="21"/>
  <c r="H957" i="21"/>
  <c r="J956" i="21"/>
  <c r="D959" i="21"/>
  <c r="F958" i="21"/>
  <c r="E958" i="21"/>
  <c r="M956" i="21"/>
  <c r="K956" i="21"/>
  <c r="I957" i="21"/>
  <c r="H958" i="21"/>
  <c r="J957" i="21"/>
  <c r="D960" i="21"/>
  <c r="E959" i="21"/>
  <c r="F959" i="21"/>
  <c r="K957" i="21"/>
  <c r="M957" i="21"/>
  <c r="I958" i="21"/>
  <c r="J958" i="21"/>
  <c r="H959" i="21"/>
  <c r="E960" i="21"/>
  <c r="F960" i="21"/>
  <c r="D961" i="21"/>
  <c r="M958" i="21"/>
  <c r="K958" i="21"/>
  <c r="I959" i="21"/>
  <c r="J959" i="21"/>
  <c r="H960" i="21"/>
  <c r="E961" i="21"/>
  <c r="D962" i="21"/>
  <c r="F961" i="21"/>
  <c r="M959" i="21"/>
  <c r="K959" i="21"/>
  <c r="I960" i="21"/>
  <c r="H961" i="21"/>
  <c r="J960" i="21"/>
  <c r="F962" i="21"/>
  <c r="E962" i="21"/>
  <c r="D963" i="21"/>
  <c r="K960" i="21"/>
  <c r="M960" i="21"/>
  <c r="I961" i="21"/>
  <c r="J961" i="21"/>
  <c r="H962" i="21"/>
  <c r="F963" i="21"/>
  <c r="E963" i="21"/>
  <c r="D964" i="21"/>
  <c r="M961" i="21"/>
  <c r="K961" i="21"/>
  <c r="I962" i="21"/>
  <c r="H963" i="21"/>
  <c r="J962" i="21"/>
  <c r="D965" i="21"/>
  <c r="E964" i="21"/>
  <c r="F964" i="21"/>
  <c r="M962" i="21"/>
  <c r="K962" i="21"/>
  <c r="I963" i="21"/>
  <c r="H964" i="21"/>
  <c r="J963" i="21"/>
  <c r="E965" i="21"/>
  <c r="D966" i="21"/>
  <c r="F965" i="21"/>
  <c r="K963" i="21"/>
  <c r="M963" i="21"/>
  <c r="I964" i="21"/>
  <c r="H965" i="21"/>
  <c r="J964" i="21"/>
  <c r="D967" i="21"/>
  <c r="F966" i="21"/>
  <c r="E966" i="21"/>
  <c r="K964" i="21"/>
  <c r="M964" i="21"/>
  <c r="I965" i="21"/>
  <c r="H966" i="21"/>
  <c r="J965" i="21"/>
  <c r="D968" i="21"/>
  <c r="F967" i="21"/>
  <c r="E967" i="21"/>
  <c r="M965" i="21"/>
  <c r="K965" i="21"/>
  <c r="I966" i="21"/>
  <c r="H967" i="21"/>
  <c r="J966" i="21"/>
  <c r="D969" i="21"/>
  <c r="E968" i="21"/>
  <c r="F968" i="21"/>
  <c r="K966" i="21"/>
  <c r="M966" i="21"/>
  <c r="I967" i="21"/>
  <c r="H968" i="21"/>
  <c r="J967" i="21"/>
  <c r="E969" i="21"/>
  <c r="D970" i="21"/>
  <c r="F969" i="21"/>
  <c r="M967" i="21"/>
  <c r="K967" i="21"/>
  <c r="I968" i="21"/>
  <c r="J968" i="21"/>
  <c r="H969" i="21"/>
  <c r="D971" i="21"/>
  <c r="E970" i="21"/>
  <c r="F970" i="21"/>
  <c r="M968" i="21"/>
  <c r="K968" i="21"/>
  <c r="I969" i="21"/>
  <c r="J969" i="21"/>
  <c r="H970" i="21"/>
  <c r="F971" i="21"/>
  <c r="E971" i="21"/>
  <c r="D972" i="21"/>
  <c r="M969" i="21"/>
  <c r="K969" i="21"/>
  <c r="I970" i="21"/>
  <c r="H971" i="21"/>
  <c r="J970" i="21"/>
  <c r="E972" i="21"/>
  <c r="D973" i="21"/>
  <c r="F972" i="21"/>
  <c r="M970" i="21"/>
  <c r="K970" i="21"/>
  <c r="I971" i="21"/>
  <c r="J971" i="21"/>
  <c r="H972" i="21"/>
  <c r="F973" i="21"/>
  <c r="D974" i="21"/>
  <c r="E973" i="21"/>
  <c r="M971" i="21"/>
  <c r="K971" i="21"/>
  <c r="I972" i="21"/>
  <c r="J972" i="21"/>
  <c r="H973" i="21"/>
  <c r="E974" i="21"/>
  <c r="F974" i="21"/>
  <c r="D975" i="21"/>
  <c r="M972" i="21"/>
  <c r="K972" i="21"/>
  <c r="I973" i="21"/>
  <c r="J973" i="21"/>
  <c r="H974" i="21"/>
  <c r="F975" i="21"/>
  <c r="D976" i="21"/>
  <c r="E975" i="21"/>
  <c r="K973" i="21"/>
  <c r="M973" i="21"/>
  <c r="I974" i="21"/>
  <c r="J974" i="21"/>
  <c r="H975" i="21"/>
  <c r="D977" i="21"/>
  <c r="F976" i="21"/>
  <c r="E976" i="21"/>
  <c r="M974" i="21"/>
  <c r="K974" i="21"/>
  <c r="I975" i="21"/>
  <c r="H976" i="21"/>
  <c r="J975" i="21"/>
  <c r="F977" i="21"/>
  <c r="E977" i="21"/>
  <c r="D978" i="21"/>
  <c r="K975" i="21"/>
  <c r="M975" i="21"/>
  <c r="I976" i="21"/>
  <c r="J976" i="21"/>
  <c r="H977" i="21"/>
  <c r="D979" i="21"/>
  <c r="E978" i="21"/>
  <c r="F978" i="21"/>
  <c r="K976" i="21"/>
  <c r="M976" i="21"/>
  <c r="I977" i="21"/>
  <c r="H978" i="21"/>
  <c r="J977" i="21"/>
  <c r="D980" i="21"/>
  <c r="E979" i="21"/>
  <c r="F979" i="21"/>
  <c r="M977" i="21"/>
  <c r="K977" i="21"/>
  <c r="I978" i="21"/>
  <c r="J978" i="21"/>
  <c r="H979" i="21"/>
  <c r="E980" i="21"/>
  <c r="D981" i="21"/>
  <c r="F980" i="21"/>
  <c r="M978" i="21"/>
  <c r="K978" i="21"/>
  <c r="I979" i="21"/>
  <c r="J979" i="21"/>
  <c r="H980" i="21"/>
  <c r="F981" i="21"/>
  <c r="D982" i="21"/>
  <c r="E981" i="21"/>
  <c r="M979" i="21"/>
  <c r="K979" i="21"/>
  <c r="I980" i="21"/>
  <c r="J980" i="21"/>
  <c r="H981" i="21"/>
  <c r="E982" i="21"/>
  <c r="F982" i="21"/>
  <c r="D983" i="21"/>
  <c r="K980" i="21"/>
  <c r="M980" i="21"/>
  <c r="I981" i="21"/>
  <c r="H982" i="21"/>
  <c r="J981" i="21"/>
  <c r="F983" i="21"/>
  <c r="E983" i="21"/>
  <c r="D984" i="21"/>
  <c r="M981" i="21"/>
  <c r="K981" i="21"/>
  <c r="I982" i="21"/>
  <c r="J982" i="21"/>
  <c r="H983" i="21"/>
  <c r="F984" i="21"/>
  <c r="E984" i="21"/>
  <c r="D985" i="21"/>
  <c r="M982" i="21"/>
  <c r="K982" i="21"/>
  <c r="I983" i="21"/>
  <c r="J983" i="21"/>
  <c r="H984" i="21"/>
  <c r="D986" i="21"/>
  <c r="F985" i="21"/>
  <c r="E985" i="21"/>
  <c r="M983" i="21"/>
  <c r="K983" i="21"/>
  <c r="I984" i="21"/>
  <c r="H985" i="21"/>
  <c r="J984" i="21"/>
  <c r="F986" i="21"/>
  <c r="E986" i="21"/>
  <c r="D987" i="21"/>
  <c r="K984" i="21"/>
  <c r="M984" i="21"/>
  <c r="I985" i="21"/>
  <c r="J985" i="21"/>
  <c r="H986" i="21"/>
  <c r="F987" i="21"/>
  <c r="D988" i="21"/>
  <c r="E987" i="21"/>
  <c r="K985" i="21"/>
  <c r="M985" i="21"/>
  <c r="I986" i="21"/>
  <c r="J986" i="21"/>
  <c r="H987" i="21"/>
  <c r="D989" i="21"/>
  <c r="F988" i="21"/>
  <c r="E988" i="21"/>
  <c r="M986" i="21"/>
  <c r="K986" i="21"/>
  <c r="I987" i="21"/>
  <c r="J987" i="21"/>
  <c r="H988" i="21"/>
  <c r="D990" i="21"/>
  <c r="F989" i="21"/>
  <c r="E989" i="21"/>
  <c r="K987" i="21"/>
  <c r="M987" i="21"/>
  <c r="I988" i="21"/>
  <c r="H989" i="21"/>
  <c r="J988" i="21"/>
  <c r="D991" i="21"/>
  <c r="E990" i="21"/>
  <c r="F990" i="21"/>
  <c r="M988" i="21"/>
  <c r="K988" i="21"/>
  <c r="I989" i="21"/>
  <c r="H990" i="21"/>
  <c r="J989" i="21"/>
  <c r="F991" i="21"/>
  <c r="E991" i="21"/>
  <c r="D992" i="21"/>
  <c r="M989" i="21"/>
  <c r="K989" i="21"/>
  <c r="I990" i="21"/>
  <c r="J990" i="21"/>
  <c r="H991" i="21"/>
  <c r="D993" i="21"/>
  <c r="F992" i="21"/>
  <c r="E992" i="21"/>
  <c r="K990" i="21"/>
  <c r="M990" i="21"/>
  <c r="I991" i="21"/>
  <c r="J991" i="21"/>
  <c r="H992" i="21"/>
  <c r="E993" i="21"/>
  <c r="F993" i="21"/>
  <c r="D994" i="21"/>
  <c r="M991" i="21"/>
  <c r="K991" i="21"/>
  <c r="I992" i="21"/>
  <c r="J992" i="21"/>
  <c r="H993" i="21"/>
  <c r="E994" i="21"/>
  <c r="D995" i="21"/>
  <c r="F994" i="21"/>
  <c r="M992" i="21"/>
  <c r="K992" i="21"/>
  <c r="I993" i="21"/>
  <c r="H994" i="21"/>
  <c r="J993" i="21"/>
  <c r="E995" i="21"/>
  <c r="F995" i="21"/>
  <c r="D996" i="21"/>
  <c r="K993" i="21"/>
  <c r="M993" i="21"/>
  <c r="I994" i="21"/>
  <c r="H995" i="21"/>
  <c r="J994" i="21"/>
  <c r="E996" i="21"/>
  <c r="D997" i="21"/>
  <c r="F996" i="21"/>
  <c r="K994" i="21"/>
  <c r="M994" i="21"/>
  <c r="I995" i="21"/>
  <c r="J995" i="21"/>
  <c r="H996" i="21"/>
  <c r="F997" i="21"/>
  <c r="D998" i="21"/>
  <c r="E997" i="21"/>
  <c r="M995" i="21"/>
  <c r="K995" i="21"/>
  <c r="I996" i="21"/>
  <c r="J996" i="21"/>
  <c r="H997" i="21"/>
  <c r="E998" i="21"/>
  <c r="D999" i="21"/>
  <c r="F998" i="21"/>
  <c r="M996" i="21"/>
  <c r="K996" i="21"/>
  <c r="I997" i="21"/>
  <c r="J997" i="21"/>
  <c r="H998" i="21"/>
  <c r="F999" i="21"/>
  <c r="E999" i="21"/>
  <c r="D1000" i="21"/>
  <c r="K997" i="21"/>
  <c r="M997" i="21"/>
  <c r="I998" i="21"/>
  <c r="J998" i="21"/>
  <c r="H999" i="21"/>
  <c r="D1001" i="21"/>
  <c r="F1000" i="21"/>
  <c r="E1000" i="21"/>
  <c r="K998" i="21"/>
  <c r="M998" i="21"/>
  <c r="I999" i="21"/>
  <c r="H1000" i="21"/>
  <c r="J999" i="21"/>
  <c r="D1002" i="21"/>
  <c r="E1001" i="21"/>
  <c r="F1001" i="21"/>
  <c r="K999" i="21"/>
  <c r="M999" i="21"/>
  <c r="I1000" i="21"/>
  <c r="H1001" i="21"/>
  <c r="J1000" i="21"/>
  <c r="E1002" i="21"/>
  <c r="F1002" i="21"/>
  <c r="D1003" i="21"/>
  <c r="K1000" i="21"/>
  <c r="M1000" i="21"/>
  <c r="I1001" i="21"/>
  <c r="H1002" i="21"/>
  <c r="J1001" i="21"/>
  <c r="F1003" i="21"/>
  <c r="E1003" i="21"/>
  <c r="D1004" i="21"/>
  <c r="K1001" i="21"/>
  <c r="M1001" i="21"/>
  <c r="I1002" i="21"/>
  <c r="H1003" i="21"/>
  <c r="J1002" i="21"/>
  <c r="E1004" i="21"/>
  <c r="F1004" i="21"/>
  <c r="D1005" i="21"/>
  <c r="M1002" i="21"/>
  <c r="K1002" i="21"/>
  <c r="I1003" i="21"/>
  <c r="J1003" i="21"/>
  <c r="H1004" i="21"/>
  <c r="F1005" i="21"/>
  <c r="D1006" i="21"/>
  <c r="E1005" i="21"/>
  <c r="K1003" i="21"/>
  <c r="M1003" i="21"/>
  <c r="I1004" i="21"/>
  <c r="H1005" i="21"/>
  <c r="J1004" i="21"/>
  <c r="F1006" i="21"/>
  <c r="D1007" i="21"/>
  <c r="E1006" i="21"/>
  <c r="K1004" i="21"/>
  <c r="M1004" i="21"/>
  <c r="I1005" i="21"/>
  <c r="J1005" i="21"/>
  <c r="H1006" i="21"/>
  <c r="F1007" i="21"/>
  <c r="E1007" i="21"/>
  <c r="D1008" i="21"/>
  <c r="M1005" i="21"/>
  <c r="K1005" i="21"/>
  <c r="I1006" i="21"/>
  <c r="H1007" i="21"/>
  <c r="J1006" i="21"/>
  <c r="E1008" i="21"/>
  <c r="D1009" i="21"/>
  <c r="F1008" i="21"/>
  <c r="M1006" i="21"/>
  <c r="K1006" i="21"/>
  <c r="I1007" i="21"/>
  <c r="J1007" i="21"/>
  <c r="H1008" i="21"/>
  <c r="E1009" i="21"/>
  <c r="D1010" i="21"/>
  <c r="F1009" i="21"/>
  <c r="M1007" i="21"/>
  <c r="K1007" i="21"/>
  <c r="I1008" i="21"/>
  <c r="J1008" i="21"/>
  <c r="H1009" i="21"/>
  <c r="D1011" i="21"/>
  <c r="E1010" i="21"/>
  <c r="F1010" i="21"/>
  <c r="M1008" i="21"/>
  <c r="K1008" i="21"/>
  <c r="I1009" i="21"/>
  <c r="H1010" i="21"/>
  <c r="J1009" i="21"/>
  <c r="D1012" i="21"/>
  <c r="E1011" i="21"/>
  <c r="F1011" i="21"/>
  <c r="K1009" i="21"/>
  <c r="M1009" i="21"/>
  <c r="I1010" i="21"/>
  <c r="H1011" i="21"/>
  <c r="J1010" i="21"/>
  <c r="D1013" i="21"/>
  <c r="E1012" i="21"/>
  <c r="F1012" i="21"/>
  <c r="K1010" i="21"/>
  <c r="M1010" i="21"/>
  <c r="I1011" i="21"/>
  <c r="J1011" i="21"/>
  <c r="H1012" i="21"/>
  <c r="F1013" i="21"/>
  <c r="E1013" i="21"/>
  <c r="D1014" i="21"/>
  <c r="M1011" i="21"/>
  <c r="K1011" i="21"/>
  <c r="I1012" i="21"/>
  <c r="J1012" i="21"/>
  <c r="H1013" i="21"/>
  <c r="F1014" i="21"/>
  <c r="E1014" i="21"/>
  <c r="D1015" i="21"/>
  <c r="M1012" i="21"/>
  <c r="K1012" i="21"/>
  <c r="I1013" i="21"/>
  <c r="J1013" i="21"/>
  <c r="H1014" i="21"/>
  <c r="E1015" i="21"/>
  <c r="F1015" i="21"/>
  <c r="D1016" i="21"/>
  <c r="K1013" i="21"/>
  <c r="M1013" i="21"/>
  <c r="I1014" i="21"/>
  <c r="H1015" i="21"/>
  <c r="J1014" i="21"/>
  <c r="D1017" i="21"/>
  <c r="F1016" i="21"/>
  <c r="E1016" i="21"/>
  <c r="M1014" i="21"/>
  <c r="K1014" i="21"/>
  <c r="I1015" i="21"/>
  <c r="H1016" i="21"/>
  <c r="J1015" i="21"/>
  <c r="D1018" i="21"/>
  <c r="F1017" i="21"/>
  <c r="E1017" i="21"/>
  <c r="K1015" i="21"/>
  <c r="M1015" i="21"/>
  <c r="I1016" i="21"/>
  <c r="H1017" i="21"/>
  <c r="J1016" i="21"/>
  <c r="D1019" i="21"/>
  <c r="F1018" i="21"/>
  <c r="E1018" i="21"/>
  <c r="K1016" i="21"/>
  <c r="M1016" i="21"/>
  <c r="I1017" i="21"/>
  <c r="J1017" i="21"/>
  <c r="H1018" i="21"/>
  <c r="D1020" i="21"/>
  <c r="E1019" i="21"/>
  <c r="F1019" i="21"/>
  <c r="K1017" i="21"/>
  <c r="M1017" i="21"/>
  <c r="I1018" i="21"/>
  <c r="H1019" i="21"/>
  <c r="J1018" i="21"/>
  <c r="F1020" i="21"/>
  <c r="D1021" i="21"/>
  <c r="E1020" i="21"/>
  <c r="M1018" i="21"/>
  <c r="K1018" i="21"/>
  <c r="I1019" i="21"/>
  <c r="H1020" i="21"/>
  <c r="J1019" i="21"/>
  <c r="D1022" i="21"/>
  <c r="E1021" i="21"/>
  <c r="F1021" i="21"/>
  <c r="K1019" i="21"/>
  <c r="M1019" i="21"/>
  <c r="I1020" i="21"/>
  <c r="J1020" i="21"/>
  <c r="H1021" i="21"/>
  <c r="E1022" i="21"/>
  <c r="F1022" i="21"/>
  <c r="D1023" i="21"/>
  <c r="K1020" i="21"/>
  <c r="M1020" i="21"/>
  <c r="I1021" i="21"/>
  <c r="H1022" i="21"/>
  <c r="J1021" i="21"/>
  <c r="D1024" i="21"/>
  <c r="E1023" i="21"/>
  <c r="F1023" i="21"/>
  <c r="M1021" i="21"/>
  <c r="K1021" i="21"/>
  <c r="I1022" i="21"/>
  <c r="H1023" i="21"/>
  <c r="J1022" i="21"/>
  <c r="D1025" i="21"/>
  <c r="E1024" i="21"/>
  <c r="F1024" i="21"/>
  <c r="K1022" i="21"/>
  <c r="M1022" i="21"/>
  <c r="I1023" i="21"/>
  <c r="H1024" i="21"/>
  <c r="J1023" i="21"/>
  <c r="D1026" i="21"/>
  <c r="E1025" i="21"/>
  <c r="F1025" i="21"/>
  <c r="K1023" i="21"/>
  <c r="M1023" i="21"/>
  <c r="I1024" i="21"/>
  <c r="H1025" i="21"/>
  <c r="J1024" i="21"/>
  <c r="D1027" i="21"/>
  <c r="F1026" i="21"/>
  <c r="E1026" i="21"/>
  <c r="M1024" i="21"/>
  <c r="K1024" i="21"/>
  <c r="I1025" i="21"/>
  <c r="J1025" i="21"/>
  <c r="H1026" i="21"/>
  <c r="F1027" i="21"/>
  <c r="D1028" i="21"/>
  <c r="E1027" i="21"/>
  <c r="M1025" i="21"/>
  <c r="K1025" i="21"/>
  <c r="I1026" i="21"/>
  <c r="H1027" i="21"/>
  <c r="J1026" i="21"/>
  <c r="F1028" i="21"/>
  <c r="D1029" i="21"/>
  <c r="E1028" i="21"/>
  <c r="M1026" i="21"/>
  <c r="K1026" i="21"/>
  <c r="I1027" i="21"/>
  <c r="J1027" i="21"/>
  <c r="H1028" i="21"/>
  <c r="D1030" i="21"/>
  <c r="F1029" i="21"/>
  <c r="E1029" i="21"/>
  <c r="K1027" i="21"/>
  <c r="M1027" i="21"/>
  <c r="I1028" i="21"/>
  <c r="J1028" i="21"/>
  <c r="H1029" i="21"/>
  <c r="E1030" i="21"/>
  <c r="D1031" i="21"/>
  <c r="F1030" i="21"/>
  <c r="M1028" i="21"/>
  <c r="K1028" i="21"/>
  <c r="I1029" i="21"/>
  <c r="H1030" i="21"/>
  <c r="J1029" i="21"/>
  <c r="F1031" i="21"/>
  <c r="E1031" i="21"/>
  <c r="D1032" i="21"/>
  <c r="M1029" i="21"/>
  <c r="K1029" i="21"/>
  <c r="I1030" i="21"/>
  <c r="J1030" i="21"/>
  <c r="H1031" i="21"/>
  <c r="E1032" i="21"/>
  <c r="F1032" i="21"/>
  <c r="D1033" i="21"/>
  <c r="K1030" i="21"/>
  <c r="M1030" i="21"/>
  <c r="I1031" i="21"/>
  <c r="H1032" i="21"/>
  <c r="J1031" i="21"/>
  <c r="D1034" i="21"/>
  <c r="E1033" i="21"/>
  <c r="F1033" i="21"/>
  <c r="M1031" i="21"/>
  <c r="K1031" i="21"/>
  <c r="I1032" i="21"/>
  <c r="J1032" i="21"/>
  <c r="H1033" i="21"/>
  <c r="D1035" i="21"/>
  <c r="F1034" i="21"/>
  <c r="E1034" i="21"/>
  <c r="K1032" i="21"/>
  <c r="M1032" i="21"/>
  <c r="I1033" i="21"/>
  <c r="J1033" i="21"/>
  <c r="H1034" i="21"/>
  <c r="E1035" i="21"/>
  <c r="F1035" i="21"/>
  <c r="D1036" i="21"/>
  <c r="M1033" i="21"/>
  <c r="K1033" i="21"/>
  <c r="I1034" i="21"/>
  <c r="H1035" i="21"/>
  <c r="J1034" i="21"/>
  <c r="D1037" i="21"/>
  <c r="F1036" i="21"/>
  <c r="E1036" i="21"/>
  <c r="M1034" i="21"/>
  <c r="K1034" i="21"/>
  <c r="I1035" i="21"/>
  <c r="J1035" i="21"/>
  <c r="H1036" i="21"/>
  <c r="E1037" i="21"/>
  <c r="D1038" i="21"/>
  <c r="F1037" i="21"/>
  <c r="K1035" i="21"/>
  <c r="M1035" i="21"/>
  <c r="I1036" i="21"/>
  <c r="H1037" i="21"/>
  <c r="J1036" i="21"/>
  <c r="D1039" i="21"/>
  <c r="F1038" i="21"/>
  <c r="E1038" i="21"/>
  <c r="M1036" i="21"/>
  <c r="K1036" i="21"/>
  <c r="I1037" i="21"/>
  <c r="H1038" i="21"/>
  <c r="J1037" i="21"/>
  <c r="D1040" i="21"/>
  <c r="F1039" i="21"/>
  <c r="E1039" i="21"/>
  <c r="M1037" i="21"/>
  <c r="K1037" i="21"/>
  <c r="I1038" i="21"/>
  <c r="H1039" i="21"/>
  <c r="J1038" i="21"/>
  <c r="E1040" i="21"/>
  <c r="F1040" i="21"/>
  <c r="D1041" i="21"/>
  <c r="K1038" i="21"/>
  <c r="M1038" i="21"/>
  <c r="I1039" i="21"/>
  <c r="J1039" i="21"/>
  <c r="H1040" i="21"/>
  <c r="F1041" i="21"/>
  <c r="E1041" i="21"/>
  <c r="D1042" i="21"/>
  <c r="K1039" i="21"/>
  <c r="M1039" i="21"/>
  <c r="I1040" i="21"/>
  <c r="H1041" i="21"/>
  <c r="J1040" i="21"/>
  <c r="E1042" i="21"/>
  <c r="F1042" i="21"/>
  <c r="D1043" i="21"/>
  <c r="K1040" i="21"/>
  <c r="M1040" i="21"/>
  <c r="I1041" i="21"/>
  <c r="J1041" i="21"/>
  <c r="H1042" i="21"/>
  <c r="D1044" i="21"/>
  <c r="F1043" i="21"/>
  <c r="E1043" i="21"/>
  <c r="K1041" i="21"/>
  <c r="M1041" i="21"/>
  <c r="I1042" i="21"/>
  <c r="J1042" i="21"/>
  <c r="H1043" i="21"/>
  <c r="E1044" i="21"/>
  <c r="F1044" i="21"/>
  <c r="D1045" i="21"/>
  <c r="K1042" i="21"/>
  <c r="M1042" i="21"/>
  <c r="I1043" i="21"/>
  <c r="H1044" i="21"/>
  <c r="J1043" i="21"/>
  <c r="D1046" i="21"/>
  <c r="E1045" i="21"/>
  <c r="F1045" i="21"/>
  <c r="K1043" i="21"/>
  <c r="M1043" i="21"/>
  <c r="I1044" i="21"/>
  <c r="H1045" i="21"/>
  <c r="J1044" i="21"/>
  <c r="E1046" i="21"/>
  <c r="D1047" i="21"/>
  <c r="F1046" i="21"/>
  <c r="M1044" i="21"/>
  <c r="K1044" i="21"/>
  <c r="I1045" i="21"/>
  <c r="H1046" i="21"/>
  <c r="J1045" i="21"/>
  <c r="E1047" i="21"/>
  <c r="D1048" i="21"/>
  <c r="F1047" i="21"/>
  <c r="K1045" i="21"/>
  <c r="M1045" i="21"/>
  <c r="I1046" i="21"/>
  <c r="J1046" i="21"/>
  <c r="H1047" i="21"/>
  <c r="E1048" i="21"/>
  <c r="D1049" i="21"/>
  <c r="F1048" i="21"/>
  <c r="K1046" i="21"/>
  <c r="M1046" i="21"/>
  <c r="I1047" i="21"/>
  <c r="H1048" i="21"/>
  <c r="J1047" i="21"/>
  <c r="E1049" i="21"/>
  <c r="D1050" i="21"/>
  <c r="F1049" i="21"/>
  <c r="K1047" i="21"/>
  <c r="M1047" i="21"/>
  <c r="I1048" i="21"/>
  <c r="H1049" i="21"/>
  <c r="J1048" i="21"/>
  <c r="F1050" i="21"/>
  <c r="E1050" i="21"/>
  <c r="D1051" i="21"/>
  <c r="M1048" i="21"/>
  <c r="K1048" i="21"/>
  <c r="I1049" i="21"/>
  <c r="J1049" i="21"/>
  <c r="H1050" i="21"/>
  <c r="E1051" i="21"/>
  <c r="F1051" i="21"/>
  <c r="D1052" i="21"/>
  <c r="M1049" i="21"/>
  <c r="K1049" i="21"/>
  <c r="I1050" i="21"/>
  <c r="J1050" i="21"/>
  <c r="H1051" i="21"/>
  <c r="E1052" i="21"/>
  <c r="F1052" i="21"/>
  <c r="D1053" i="21"/>
  <c r="M1050" i="21"/>
  <c r="K1050" i="21"/>
  <c r="I1051" i="21"/>
  <c r="J1051" i="21"/>
  <c r="H1052" i="21"/>
  <c r="D1054" i="21"/>
  <c r="E1053" i="21"/>
  <c r="F1053" i="21"/>
  <c r="K1051" i="21"/>
  <c r="M1051" i="21"/>
  <c r="I1052" i="21"/>
  <c r="H1053" i="21"/>
  <c r="J1052" i="21"/>
  <c r="E1054" i="21"/>
  <c r="F1054" i="21"/>
  <c r="D1055" i="21"/>
  <c r="M1052" i="21"/>
  <c r="K1052" i="21"/>
  <c r="I1053" i="21"/>
  <c r="H1054" i="21"/>
  <c r="J1053" i="21"/>
  <c r="E1055" i="21"/>
  <c r="D1056" i="21"/>
  <c r="F1055" i="21"/>
  <c r="M1053" i="21"/>
  <c r="K1053" i="21"/>
  <c r="I1054" i="21"/>
  <c r="H1055" i="21"/>
  <c r="J1054" i="21"/>
  <c r="F1056" i="21"/>
  <c r="E1056" i="21"/>
  <c r="D1057" i="21"/>
  <c r="M1054" i="21"/>
  <c r="K1054" i="21"/>
  <c r="I1055" i="21"/>
  <c r="H1056" i="21"/>
  <c r="J1055" i="21"/>
  <c r="E1057" i="21"/>
  <c r="D1058" i="21"/>
  <c r="F1057" i="21"/>
  <c r="K1055" i="21"/>
  <c r="M1055" i="21"/>
  <c r="I1056" i="21"/>
  <c r="J1056" i="21"/>
  <c r="H1057" i="21"/>
  <c r="D1059" i="21"/>
  <c r="F1058" i="21"/>
  <c r="E1058" i="21"/>
  <c r="M1056" i="21"/>
  <c r="K1056" i="21"/>
  <c r="I1057" i="21"/>
  <c r="H1058" i="21"/>
  <c r="J1057" i="21"/>
  <c r="F1059" i="21"/>
  <c r="D1060" i="21"/>
  <c r="E1059" i="21"/>
  <c r="K1057" i="21"/>
  <c r="M1057" i="21"/>
  <c r="I1058" i="21"/>
  <c r="H1059" i="21"/>
  <c r="J1058" i="21"/>
  <c r="E1060" i="21"/>
  <c r="D1061" i="21"/>
  <c r="F1060" i="21"/>
  <c r="K1058" i="21"/>
  <c r="M1058" i="21"/>
  <c r="I1059" i="21"/>
  <c r="J1059" i="21"/>
  <c r="H1060" i="21"/>
  <c r="E1061" i="21"/>
  <c r="D1062" i="21"/>
  <c r="F1061" i="21"/>
  <c r="K1059" i="21"/>
  <c r="M1059" i="21"/>
  <c r="I1060" i="21"/>
  <c r="J1060" i="21"/>
  <c r="H1061" i="21"/>
  <c r="D1063" i="21"/>
  <c r="E1062" i="21"/>
  <c r="F1062" i="21"/>
  <c r="K1060" i="21"/>
  <c r="M1060" i="21"/>
  <c r="I1061" i="21"/>
  <c r="J1061" i="21"/>
  <c r="H1062" i="21"/>
  <c r="E1063" i="21"/>
  <c r="F1063" i="21"/>
  <c r="D1064" i="21"/>
  <c r="M1061" i="21"/>
  <c r="K1061" i="21"/>
  <c r="I1062" i="21"/>
  <c r="H1063" i="21"/>
  <c r="J1062" i="21"/>
  <c r="D1065" i="21"/>
  <c r="E1064" i="21"/>
  <c r="F1064" i="21"/>
  <c r="M1062" i="21"/>
  <c r="K1062" i="21"/>
  <c r="I1063" i="21"/>
  <c r="H1064" i="21"/>
  <c r="J1063" i="21"/>
  <c r="D1066" i="21"/>
  <c r="E1065" i="21"/>
  <c r="F1065" i="21"/>
  <c r="M1063" i="21"/>
  <c r="K1063" i="21"/>
  <c r="I1064" i="21"/>
  <c r="H1065" i="21"/>
  <c r="J1064" i="21"/>
  <c r="D1067" i="21"/>
  <c r="E1066" i="21"/>
  <c r="F1066" i="21"/>
  <c r="M1064" i="21"/>
  <c r="K1064" i="21"/>
  <c r="I1065" i="21"/>
  <c r="J1065" i="21"/>
  <c r="H1066" i="21"/>
  <c r="F1067" i="21"/>
  <c r="E1067" i="21"/>
  <c r="D1068" i="21"/>
  <c r="M1065" i="21"/>
  <c r="K1065" i="21"/>
  <c r="I1066" i="21"/>
  <c r="H1067" i="21"/>
  <c r="J1066" i="21"/>
  <c r="F1068" i="21"/>
  <c r="E1068" i="21"/>
  <c r="D1069" i="21"/>
  <c r="M1066" i="21"/>
  <c r="K1066" i="21"/>
  <c r="I1067" i="21"/>
  <c r="J1067" i="21"/>
  <c r="H1068" i="21"/>
  <c r="D1070" i="21"/>
  <c r="F1069" i="21"/>
  <c r="E1069" i="21"/>
  <c r="M1067" i="21"/>
  <c r="K1067" i="21"/>
  <c r="I1068" i="21"/>
  <c r="H1069" i="21"/>
  <c r="J1068" i="21"/>
  <c r="E1070" i="21"/>
  <c r="D1071" i="21"/>
  <c r="F1070" i="21"/>
  <c r="M1068" i="21"/>
  <c r="K1068" i="21"/>
  <c r="I1069" i="21"/>
  <c r="H1070" i="21"/>
  <c r="J1069" i="21"/>
  <c r="F1071" i="21"/>
  <c r="E1071" i="21"/>
  <c r="D1072" i="21"/>
  <c r="M1069" i="21"/>
  <c r="K1069" i="21"/>
  <c r="I1070" i="21"/>
  <c r="J1070" i="21"/>
  <c r="H1071" i="21"/>
  <c r="D1073" i="21"/>
  <c r="F1072" i="21"/>
  <c r="E1072" i="21"/>
  <c r="K1070" i="21"/>
  <c r="M1070" i="21"/>
  <c r="I1071" i="21"/>
  <c r="J1071" i="21"/>
  <c r="H1072" i="21"/>
  <c r="F1073" i="21"/>
  <c r="E1073" i="21"/>
  <c r="D1074" i="21"/>
  <c r="M1071" i="21"/>
  <c r="K1071" i="21"/>
  <c r="I1072" i="21"/>
  <c r="H1073" i="21"/>
  <c r="J1072" i="21"/>
  <c r="F1074" i="21"/>
  <c r="D1075" i="21"/>
  <c r="E1074" i="21"/>
  <c r="K1072" i="21"/>
  <c r="M1072" i="21"/>
  <c r="I1073" i="21"/>
  <c r="J1073" i="21"/>
  <c r="H1074" i="21"/>
  <c r="D1076" i="21"/>
  <c r="E1075" i="21"/>
  <c r="F1075" i="21"/>
  <c r="M1073" i="21"/>
  <c r="K1073" i="21"/>
  <c r="I1074" i="21"/>
  <c r="J1074" i="21"/>
  <c r="H1075" i="21"/>
  <c r="E1076" i="21"/>
  <c r="D1077" i="21"/>
  <c r="F1076" i="21"/>
  <c r="K1074" i="21"/>
  <c r="M1074" i="21"/>
  <c r="I1075" i="21"/>
  <c r="H1076" i="21"/>
  <c r="J1075" i="21"/>
  <c r="D1078" i="21"/>
  <c r="E1077" i="21"/>
  <c r="F1077" i="21"/>
  <c r="K1075" i="21"/>
  <c r="M1075" i="21"/>
  <c r="I1076" i="21"/>
  <c r="H1077" i="21"/>
  <c r="J1076" i="21"/>
  <c r="E1078" i="21"/>
  <c r="D1079" i="21"/>
  <c r="F1078" i="21"/>
  <c r="K1076" i="21"/>
  <c r="M1076" i="21"/>
  <c r="I1077" i="21"/>
  <c r="H1078" i="21"/>
  <c r="J1077" i="21"/>
  <c r="E1079" i="21"/>
  <c r="F1079" i="21"/>
  <c r="D1080" i="21"/>
  <c r="M1077" i="21"/>
  <c r="K1077" i="21"/>
  <c r="I1078" i="21"/>
  <c r="J1078" i="21"/>
  <c r="H1079" i="21"/>
  <c r="E1080" i="21"/>
  <c r="D1081" i="21"/>
  <c r="F1080" i="21"/>
  <c r="M1078" i="21"/>
  <c r="K1078" i="21"/>
  <c r="I1079" i="21"/>
  <c r="H1080" i="21"/>
  <c r="J1079" i="21"/>
  <c r="D1082" i="21"/>
  <c r="E1081" i="21"/>
  <c r="F1081" i="21"/>
  <c r="K1079" i="21"/>
  <c r="M1079" i="21"/>
  <c r="I1080" i="21"/>
  <c r="H1081" i="21"/>
  <c r="J1080" i="21"/>
  <c r="E1082" i="21"/>
  <c r="F1082" i="21"/>
  <c r="D1083" i="21"/>
  <c r="M1080" i="21"/>
  <c r="K1080" i="21"/>
  <c r="I1081" i="21"/>
  <c r="H1082" i="21"/>
  <c r="J1081" i="21"/>
  <c r="D1084" i="21"/>
  <c r="F1083" i="21"/>
  <c r="E1083" i="21"/>
  <c r="K1081" i="21"/>
  <c r="M1081" i="21"/>
  <c r="I1082" i="21"/>
  <c r="H1083" i="21"/>
  <c r="J1082" i="21"/>
  <c r="D1085" i="21"/>
  <c r="F1084" i="21"/>
  <c r="E1084" i="21"/>
  <c r="M1082" i="21"/>
  <c r="K1082" i="21"/>
  <c r="I1083" i="21"/>
  <c r="J1083" i="21"/>
  <c r="H1084" i="21"/>
  <c r="F1085" i="21"/>
  <c r="E1085" i="21"/>
  <c r="D1086" i="21"/>
  <c r="M1083" i="21"/>
  <c r="K1083" i="21"/>
  <c r="I1084" i="21"/>
  <c r="H1085" i="21"/>
  <c r="J1084" i="21"/>
  <c r="D1087" i="21"/>
  <c r="E1086" i="21"/>
  <c r="F1086" i="21"/>
  <c r="M1084" i="21"/>
  <c r="K1084" i="21"/>
  <c r="I1085" i="21"/>
  <c r="H1086" i="21"/>
  <c r="J1085" i="21"/>
  <c r="F1087" i="21"/>
  <c r="D1088" i="21"/>
  <c r="E1087" i="21"/>
  <c r="K1085" i="21"/>
  <c r="M1085" i="21"/>
  <c r="I1086" i="21"/>
  <c r="J1086" i="21"/>
  <c r="H1087" i="21"/>
  <c r="D1089" i="21"/>
  <c r="F1088" i="21"/>
  <c r="E1088" i="21"/>
  <c r="M1086" i="21"/>
  <c r="K1086" i="21"/>
  <c r="I1087" i="21"/>
  <c r="H1088" i="21"/>
  <c r="J1087" i="21"/>
  <c r="F1089" i="21"/>
  <c r="E1089" i="21"/>
  <c r="D1090" i="21"/>
  <c r="K1087" i="21"/>
  <c r="M1087" i="21"/>
  <c r="I1088" i="21"/>
  <c r="J1088" i="21"/>
  <c r="H1089" i="21"/>
  <c r="F1090" i="21"/>
  <c r="E1090" i="21"/>
  <c r="D1091" i="21"/>
  <c r="K1088" i="21"/>
  <c r="M1088" i="21"/>
  <c r="I1089" i="21"/>
  <c r="J1089" i="21"/>
  <c r="H1090" i="21"/>
  <c r="E1091" i="21"/>
  <c r="D1092" i="21"/>
  <c r="F1091" i="21"/>
  <c r="K1089" i="21"/>
  <c r="M1089" i="21"/>
  <c r="I1090" i="21"/>
  <c r="J1090" i="21"/>
  <c r="H1091" i="21"/>
  <c r="D1093" i="21"/>
  <c r="E1092" i="21"/>
  <c r="F1092" i="21"/>
  <c r="K1090" i="21"/>
  <c r="M1090" i="21"/>
  <c r="I1091" i="21"/>
  <c r="H1092" i="21"/>
  <c r="J1091" i="21"/>
  <c r="E1093" i="21"/>
  <c r="D1094" i="21"/>
  <c r="F1093" i="21"/>
  <c r="M1091" i="21"/>
  <c r="K1091" i="21"/>
  <c r="I1092" i="21"/>
  <c r="H1093" i="21"/>
  <c r="J1092" i="21"/>
  <c r="E1094" i="21"/>
  <c r="D1095" i="21"/>
  <c r="F1094" i="21"/>
  <c r="M1092" i="21"/>
  <c r="K1092" i="21"/>
  <c r="I1093" i="21"/>
  <c r="H1094" i="21"/>
  <c r="J1093" i="21"/>
  <c r="F1095" i="21"/>
  <c r="D1096" i="21"/>
  <c r="E1095" i="21"/>
  <c r="M1093" i="21"/>
  <c r="K1093" i="21"/>
  <c r="I1094" i="21"/>
  <c r="J1094" i="21"/>
  <c r="H1095" i="21"/>
  <c r="F1096" i="21"/>
  <c r="D1097" i="21"/>
  <c r="E1096" i="21"/>
  <c r="M1094" i="21"/>
  <c r="K1094" i="21"/>
  <c r="I1095" i="21"/>
  <c r="J1095" i="21"/>
  <c r="H1096" i="21"/>
  <c r="F1097" i="21"/>
  <c r="D1098" i="21"/>
  <c r="E1097" i="21"/>
  <c r="M1095" i="21"/>
  <c r="K1095" i="21"/>
  <c r="I1096" i="21"/>
  <c r="J1096" i="21"/>
  <c r="H1097" i="21"/>
  <c r="D1099" i="21"/>
  <c r="F1098" i="21"/>
  <c r="E1098" i="21"/>
  <c r="K1096" i="21"/>
  <c r="M1096" i="21"/>
  <c r="I1097" i="21"/>
  <c r="J1097" i="21"/>
  <c r="H1098" i="21"/>
  <c r="E1099" i="21"/>
  <c r="F1099" i="21"/>
  <c r="D1100" i="21"/>
  <c r="M1097" i="21"/>
  <c r="K1097" i="21"/>
  <c r="I1098" i="21"/>
  <c r="H1099" i="21"/>
  <c r="J1098" i="21"/>
  <c r="F1100" i="21"/>
  <c r="D1101" i="21"/>
  <c r="E1100" i="21"/>
  <c r="K1098" i="21"/>
  <c r="M1098" i="21"/>
  <c r="I1099" i="21"/>
  <c r="H1100" i="21"/>
  <c r="J1099" i="21"/>
  <c r="F1101" i="21"/>
  <c r="D1102" i="21"/>
  <c r="E1101" i="21"/>
  <c r="K1099" i="21"/>
  <c r="M1099" i="21"/>
  <c r="I1100" i="21"/>
  <c r="H1101" i="21"/>
  <c r="J1100" i="21"/>
  <c r="E1102" i="21"/>
  <c r="F1102" i="21"/>
  <c r="D1103" i="21"/>
  <c r="M1100" i="21"/>
  <c r="K1100" i="21"/>
  <c r="I1101" i="21"/>
  <c r="J1101" i="21"/>
  <c r="H1102" i="21"/>
  <c r="E1103" i="21"/>
  <c r="D1104" i="21"/>
  <c r="F1103" i="21"/>
  <c r="K1101" i="21"/>
  <c r="M1101" i="21"/>
  <c r="I1102" i="21"/>
  <c r="J1102" i="21"/>
  <c r="H1103" i="21"/>
  <c r="F1104" i="21"/>
  <c r="E1104" i="21"/>
  <c r="D1105" i="21"/>
  <c r="M1102" i="21"/>
  <c r="K1102" i="21"/>
  <c r="I1103" i="21"/>
  <c r="H1104" i="21"/>
  <c r="J1103" i="21"/>
  <c r="F1105" i="21"/>
  <c r="D1106" i="21"/>
  <c r="E1105" i="21"/>
  <c r="K1103" i="21"/>
  <c r="M1103" i="21"/>
  <c r="I1104" i="21"/>
  <c r="J1104" i="21"/>
  <c r="H1105" i="21"/>
  <c r="E1106" i="21"/>
  <c r="D1107" i="21"/>
  <c r="F1106" i="21"/>
  <c r="K1104" i="21"/>
  <c r="M1104" i="21"/>
  <c r="I1105" i="21"/>
  <c r="J1105" i="21"/>
  <c r="H1106" i="21"/>
  <c r="D1108" i="21"/>
  <c r="E1107" i="21"/>
  <c r="F1107" i="21"/>
  <c r="M1105" i="21"/>
  <c r="K1105" i="21"/>
  <c r="I1106" i="21"/>
  <c r="J1106" i="21"/>
  <c r="H1107" i="21"/>
  <c r="F1108" i="21"/>
  <c r="D1109" i="21"/>
  <c r="E1108" i="21"/>
  <c r="K1106" i="21"/>
  <c r="M1106" i="21"/>
  <c r="I1107" i="21"/>
  <c r="J1107" i="21"/>
  <c r="H1108" i="21"/>
  <c r="E1109" i="21"/>
  <c r="D1110" i="21"/>
  <c r="F1109" i="21"/>
  <c r="M1107" i="21"/>
  <c r="K1107" i="21"/>
  <c r="I1108" i="21"/>
  <c r="H1109" i="21"/>
  <c r="J1108" i="21"/>
  <c r="F1110" i="21"/>
  <c r="D1111" i="21"/>
  <c r="E1110" i="21"/>
  <c r="K1108" i="21"/>
  <c r="M1108" i="21"/>
  <c r="I1109" i="21"/>
  <c r="H1110" i="21"/>
  <c r="J1109" i="21"/>
  <c r="F1111" i="21"/>
  <c r="E1111" i="21"/>
  <c r="D1112" i="21"/>
  <c r="K1109" i="21"/>
  <c r="M1109" i="21"/>
  <c r="I1110" i="21"/>
  <c r="H1111" i="21"/>
  <c r="J1110" i="21"/>
  <c r="D1113" i="21"/>
  <c r="F1112" i="21"/>
  <c r="E1112" i="21"/>
  <c r="K1110" i="21"/>
  <c r="M1110" i="21"/>
  <c r="I1111" i="21"/>
  <c r="H1112" i="21"/>
  <c r="J1111" i="21"/>
  <c r="F1113" i="21"/>
  <c r="E1113" i="21"/>
  <c r="D1114" i="21"/>
  <c r="M1111" i="21"/>
  <c r="K1111" i="21"/>
  <c r="I1112" i="21"/>
  <c r="H1113" i="21"/>
  <c r="J1112" i="21"/>
  <c r="D1115" i="21"/>
  <c r="E1114" i="21"/>
  <c r="F1114" i="21"/>
  <c r="K1112" i="21"/>
  <c r="M1112" i="21"/>
  <c r="I1113" i="21"/>
  <c r="H1114" i="21"/>
  <c r="J1113" i="21"/>
  <c r="F1115" i="21"/>
  <c r="E1115" i="21"/>
  <c r="D1116" i="21"/>
  <c r="M1113" i="21"/>
  <c r="K1113" i="21"/>
  <c r="I1114" i="21"/>
  <c r="J1114" i="21"/>
  <c r="H1115" i="21"/>
  <c r="E1116" i="21"/>
  <c r="F1116" i="21"/>
  <c r="D1117" i="21"/>
  <c r="M1114" i="21"/>
  <c r="K1114" i="21"/>
  <c r="I1115" i="21"/>
  <c r="J1115" i="21"/>
  <c r="H1116" i="21"/>
  <c r="E1117" i="21"/>
  <c r="F1117" i="21"/>
  <c r="D1118" i="21"/>
  <c r="M1115" i="21"/>
  <c r="K1115" i="21"/>
  <c r="I1116" i="21"/>
  <c r="J1116" i="21"/>
  <c r="H1117" i="21"/>
  <c r="D1119" i="21"/>
  <c r="E1118" i="21"/>
  <c r="F1118" i="21"/>
  <c r="M1116" i="21"/>
  <c r="K1116" i="21"/>
  <c r="I1117" i="21"/>
  <c r="J1117" i="21"/>
  <c r="H1118" i="21"/>
  <c r="E1119" i="21"/>
  <c r="F1119" i="21"/>
  <c r="D1120" i="21"/>
  <c r="K1117" i="21"/>
  <c r="M1117" i="21"/>
  <c r="I1118" i="21"/>
  <c r="J1118" i="21"/>
  <c r="H1119" i="21"/>
  <c r="F1120" i="21"/>
  <c r="D1121" i="21"/>
  <c r="E1120" i="21"/>
  <c r="M1118" i="21"/>
  <c r="K1118" i="21"/>
  <c r="I1119" i="21"/>
  <c r="H1120" i="21"/>
  <c r="J1119" i="21"/>
  <c r="F1121" i="21"/>
  <c r="D1122" i="21"/>
  <c r="E1121" i="21"/>
  <c r="K1119" i="21"/>
  <c r="M1119" i="21"/>
  <c r="I1120" i="21"/>
  <c r="J1120" i="21"/>
  <c r="H1121" i="21"/>
  <c r="E1122" i="21"/>
  <c r="D1123" i="21"/>
  <c r="F1122" i="21"/>
  <c r="M1120" i="21"/>
  <c r="K1120" i="21"/>
  <c r="I1121" i="21"/>
  <c r="J1121" i="21"/>
  <c r="H1122" i="21"/>
  <c r="E1123" i="21"/>
  <c r="D1124" i="21"/>
  <c r="F1123" i="21"/>
  <c r="M1121" i="21"/>
  <c r="K1121" i="21"/>
  <c r="I1122" i="21"/>
  <c r="H1123" i="21"/>
  <c r="J1122" i="21"/>
  <c r="E1124" i="21"/>
  <c r="D1125" i="21"/>
  <c r="F1124" i="21"/>
  <c r="M1122" i="21"/>
  <c r="K1122" i="21"/>
  <c r="I1123" i="21"/>
  <c r="H1124" i="21"/>
  <c r="J1123" i="21"/>
  <c r="E1125" i="21"/>
  <c r="F1125" i="21"/>
  <c r="D1126" i="21"/>
  <c r="M1123" i="21"/>
  <c r="K1123" i="21"/>
  <c r="I1124" i="21"/>
  <c r="H1125" i="21"/>
  <c r="J1124" i="21"/>
  <c r="E1126" i="21"/>
  <c r="D1127" i="21"/>
  <c r="F1126" i="21"/>
  <c r="M1124" i="21"/>
  <c r="K1124" i="21"/>
  <c r="I1125" i="21"/>
  <c r="J1125" i="21"/>
  <c r="H1126" i="21"/>
  <c r="F1127" i="21"/>
  <c r="D1128" i="21"/>
  <c r="E1127" i="21"/>
  <c r="K1125" i="21"/>
  <c r="M1125" i="21"/>
  <c r="I1126" i="21"/>
  <c r="H1127" i="21"/>
  <c r="J1126" i="21"/>
  <c r="E1128" i="21"/>
  <c r="D1129" i="21"/>
  <c r="F1128" i="21"/>
  <c r="K1126" i="21"/>
  <c r="M1126" i="21"/>
  <c r="I1127" i="21"/>
  <c r="H1128" i="21"/>
  <c r="J1127" i="21"/>
  <c r="F1129" i="21"/>
  <c r="D1130" i="21"/>
  <c r="E1129" i="21"/>
  <c r="M1127" i="21"/>
  <c r="K1127" i="21"/>
  <c r="I1128" i="21"/>
  <c r="H1129" i="21"/>
  <c r="J1128" i="21"/>
  <c r="E1130" i="21"/>
  <c r="F1130" i="21"/>
  <c r="D1131" i="21"/>
  <c r="K1128" i="21"/>
  <c r="M1128" i="21"/>
  <c r="I1129" i="21"/>
  <c r="H1130" i="21"/>
  <c r="J1129" i="21"/>
  <c r="F1131" i="21"/>
  <c r="E1131" i="21"/>
  <c r="D1132" i="21"/>
  <c r="M1129" i="21"/>
  <c r="K1129" i="21"/>
  <c r="I1130" i="21"/>
  <c r="J1130" i="21"/>
  <c r="H1131" i="21"/>
  <c r="D1133" i="21"/>
  <c r="F1132" i="21"/>
  <c r="E1132" i="21"/>
  <c r="K1130" i="21"/>
  <c r="M1130" i="21"/>
  <c r="I1131" i="21"/>
  <c r="J1131" i="21"/>
  <c r="H1132" i="21"/>
  <c r="D1134" i="21"/>
  <c r="F1133" i="21"/>
  <c r="E1133" i="21"/>
  <c r="M1131" i="21"/>
  <c r="K1131" i="21"/>
  <c r="I1132" i="21"/>
  <c r="H1133" i="21"/>
  <c r="J1132" i="21"/>
  <c r="D1135" i="21"/>
  <c r="E1134" i="21"/>
  <c r="F1134" i="21"/>
  <c r="M1132" i="21"/>
  <c r="K1132" i="21"/>
  <c r="I1133" i="21"/>
  <c r="J1133" i="21"/>
  <c r="H1134" i="21"/>
  <c r="E1135" i="21"/>
  <c r="D1136" i="21"/>
  <c r="F1135" i="21"/>
  <c r="M1133" i="21"/>
  <c r="K1133" i="21"/>
  <c r="I1134" i="21"/>
  <c r="J1134" i="21"/>
  <c r="H1135" i="21"/>
  <c r="D1137" i="21"/>
  <c r="E1136" i="21"/>
  <c r="F1136" i="21"/>
  <c r="M1134" i="21"/>
  <c r="K1134" i="21"/>
  <c r="I1135" i="21"/>
  <c r="J1135" i="21"/>
  <c r="H1136" i="21"/>
  <c r="D1138" i="21"/>
  <c r="E1137" i="21"/>
  <c r="F1137" i="21"/>
  <c r="M1135" i="21"/>
  <c r="K1135" i="21"/>
  <c r="I1136" i="21"/>
  <c r="H1137" i="21"/>
  <c r="J1136" i="21"/>
  <c r="E1138" i="21"/>
  <c r="F1138" i="21"/>
  <c r="D1139" i="21"/>
  <c r="K1136" i="21"/>
  <c r="M1136" i="21"/>
  <c r="I1137" i="21"/>
  <c r="H1138" i="21"/>
  <c r="J1137" i="21"/>
  <c r="D1140" i="21"/>
  <c r="E1139" i="21"/>
  <c r="F1139" i="21"/>
  <c r="K1137" i="21"/>
  <c r="M1137" i="21"/>
  <c r="I1138" i="21"/>
  <c r="H1139" i="21"/>
  <c r="J1138" i="21"/>
  <c r="E1140" i="21"/>
  <c r="F1140" i="21"/>
  <c r="D1141" i="21"/>
  <c r="M1138" i="21"/>
  <c r="K1138" i="21"/>
  <c r="I1139" i="21"/>
  <c r="J1139" i="21"/>
  <c r="H1140" i="21"/>
  <c r="D1142" i="21"/>
  <c r="E1141" i="21"/>
  <c r="F1141" i="21"/>
  <c r="K1139" i="21"/>
  <c r="M1139" i="21"/>
  <c r="I1140" i="21"/>
  <c r="H1141" i="21"/>
  <c r="J1140" i="21"/>
  <c r="D1143" i="21"/>
  <c r="E1142" i="21"/>
  <c r="F1142" i="21"/>
  <c r="M1140" i="21"/>
  <c r="K1140" i="21"/>
  <c r="I1141" i="21"/>
  <c r="H1142" i="21"/>
  <c r="J1141" i="21"/>
  <c r="F1143" i="21"/>
  <c r="E1143" i="21"/>
  <c r="D1144" i="21"/>
  <c r="M1141" i="21"/>
  <c r="K1141" i="21"/>
  <c r="I1142" i="21"/>
  <c r="J1142" i="21"/>
  <c r="H1143" i="21"/>
  <c r="F1144" i="21"/>
  <c r="D1145" i="21"/>
  <c r="E1144" i="21"/>
  <c r="K1142" i="21"/>
  <c r="M1142" i="21"/>
  <c r="I1143" i="21"/>
  <c r="J1143" i="21"/>
  <c r="H1144" i="21"/>
  <c r="E1145" i="21"/>
  <c r="D1146" i="21"/>
  <c r="F1145" i="21"/>
  <c r="K1143" i="21"/>
  <c r="M1143" i="21"/>
  <c r="I1144" i="21"/>
  <c r="J1144" i="21"/>
  <c r="H1145" i="21"/>
  <c r="F1146" i="21"/>
  <c r="D1147" i="21"/>
  <c r="E1146" i="21"/>
  <c r="K1144" i="21"/>
  <c r="M1144" i="21"/>
  <c r="I1145" i="21"/>
  <c r="H1146" i="21"/>
  <c r="J1145" i="21"/>
  <c r="F1147" i="21"/>
  <c r="E1147" i="21"/>
  <c r="D1148" i="21"/>
  <c r="M1145" i="21"/>
  <c r="K1145" i="21"/>
  <c r="I1146" i="21"/>
  <c r="H1147" i="21"/>
  <c r="J1146" i="21"/>
  <c r="F1148" i="21"/>
  <c r="D1149" i="21"/>
  <c r="E1148" i="21"/>
  <c r="K1146" i="21"/>
  <c r="M1146" i="21"/>
  <c r="I1147" i="21"/>
  <c r="H1148" i="21"/>
  <c r="J1147" i="21"/>
  <c r="D1150" i="21"/>
  <c r="E1149" i="21"/>
  <c r="F1149" i="21"/>
  <c r="M1147" i="21"/>
  <c r="K1147" i="21"/>
  <c r="I1148" i="21"/>
  <c r="J1148" i="21"/>
  <c r="H1149" i="21"/>
  <c r="D1151" i="21"/>
  <c r="F1150" i="21"/>
  <c r="E1150" i="21"/>
  <c r="K1148" i="21"/>
  <c r="M1148" i="21"/>
  <c r="I1149" i="21"/>
  <c r="J1149" i="21"/>
  <c r="H1150" i="21"/>
  <c r="F1151" i="21"/>
  <c r="D1152" i="21"/>
  <c r="E1151" i="21"/>
  <c r="K1149" i="21"/>
  <c r="M1149" i="21"/>
  <c r="I1150" i="21"/>
  <c r="H1151" i="21"/>
  <c r="J1150" i="21"/>
  <c r="E1152" i="21"/>
  <c r="D1153" i="21"/>
  <c r="F1152" i="21"/>
  <c r="M1150" i="21"/>
  <c r="K1150" i="21"/>
  <c r="I1151" i="21"/>
  <c r="J1151" i="21"/>
  <c r="H1152" i="21"/>
  <c r="D1154" i="21"/>
  <c r="E1153" i="21"/>
  <c r="F1153" i="21"/>
  <c r="K1151" i="21"/>
  <c r="M1151" i="21"/>
  <c r="I1152" i="21"/>
  <c r="H1153" i="21"/>
  <c r="J1152" i="21"/>
  <c r="E1154" i="21"/>
  <c r="F1154" i="21"/>
  <c r="D1155" i="21"/>
  <c r="K1152" i="21"/>
  <c r="M1152" i="21"/>
  <c r="I1153" i="21"/>
  <c r="J1153" i="21"/>
  <c r="H1154" i="21"/>
  <c r="E1155" i="21"/>
  <c r="D1156" i="21"/>
  <c r="F1155" i="21"/>
  <c r="M1153" i="21"/>
  <c r="K1153" i="21"/>
  <c r="I1154" i="21"/>
  <c r="J1154" i="21"/>
  <c r="H1155" i="21"/>
  <c r="F1156" i="21"/>
  <c r="D1157" i="21"/>
  <c r="E1156" i="21"/>
  <c r="K1154" i="21"/>
  <c r="M1154" i="21"/>
  <c r="I1155" i="21"/>
  <c r="H1156" i="21"/>
  <c r="J1155" i="21"/>
  <c r="F1157" i="21"/>
  <c r="E1157" i="21"/>
  <c r="D1158" i="21"/>
  <c r="K1155" i="21"/>
  <c r="M1155" i="21"/>
  <c r="I1156" i="21"/>
  <c r="J1156" i="21"/>
  <c r="H1157" i="21"/>
  <c r="F1158" i="21"/>
  <c r="E1158" i="21"/>
  <c r="D1159" i="21"/>
  <c r="M1156" i="21"/>
  <c r="K1156" i="21"/>
  <c r="I1157" i="21"/>
  <c r="J1157" i="21"/>
  <c r="H1158" i="21"/>
  <c r="F1159" i="21"/>
  <c r="E1159" i="21"/>
  <c r="D1160" i="21"/>
  <c r="K1157" i="21"/>
  <c r="M1157" i="21"/>
  <c r="I1158" i="21"/>
  <c r="J1158" i="21"/>
  <c r="H1159" i="21"/>
  <c r="F1160" i="21"/>
  <c r="D1161" i="21"/>
  <c r="E1160" i="21"/>
  <c r="M1158" i="21"/>
  <c r="K1158" i="21"/>
  <c r="I1159" i="21"/>
  <c r="H1160" i="21"/>
  <c r="J1159" i="21"/>
  <c r="F1161" i="21"/>
  <c r="D1162" i="21"/>
  <c r="E1161" i="21"/>
  <c r="K1159" i="21"/>
  <c r="M1159" i="21"/>
  <c r="I1160" i="21"/>
  <c r="J1160" i="21"/>
  <c r="H1161" i="21"/>
  <c r="E1162" i="21"/>
  <c r="D1163" i="21"/>
  <c r="F1162" i="21"/>
  <c r="M1160" i="21"/>
  <c r="K1160" i="21"/>
  <c r="I1161" i="21"/>
  <c r="J1161" i="21"/>
  <c r="H1162" i="21"/>
  <c r="F1163" i="21"/>
  <c r="E1163" i="21"/>
  <c r="D1164" i="21"/>
  <c r="M1161" i="21"/>
  <c r="K1161" i="21"/>
  <c r="I1162" i="21"/>
  <c r="H1163" i="21"/>
  <c r="J1162" i="21"/>
  <c r="F1164" i="21"/>
  <c r="E1164" i="21"/>
  <c r="D1165" i="21"/>
  <c r="M1162" i="21"/>
  <c r="K1162" i="21"/>
  <c r="I1163" i="21"/>
  <c r="J1163" i="21"/>
  <c r="H1164" i="21"/>
  <c r="E1165" i="21"/>
  <c r="F1165" i="21"/>
  <c r="D1166" i="21"/>
  <c r="K1163" i="21"/>
  <c r="M1163" i="21"/>
  <c r="I1164" i="21"/>
  <c r="H1165" i="21"/>
  <c r="J1164" i="21"/>
  <c r="E1166" i="21"/>
  <c r="D1167" i="21"/>
  <c r="F1166" i="21"/>
  <c r="K1164" i="21"/>
  <c r="M1164" i="21"/>
  <c r="I1165" i="21"/>
  <c r="J1165" i="21"/>
  <c r="H1166" i="21"/>
  <c r="F1167" i="21"/>
  <c r="E1167" i="21"/>
  <c r="D1168" i="21"/>
  <c r="K1165" i="21"/>
  <c r="M1165" i="21"/>
  <c r="I1166" i="21"/>
  <c r="H1167" i="21"/>
  <c r="J1166" i="21"/>
  <c r="E1168" i="21"/>
  <c r="F1168" i="21"/>
  <c r="D1169" i="21"/>
  <c r="K1166" i="21"/>
  <c r="M1166" i="21"/>
  <c r="I1167" i="21"/>
  <c r="H1168" i="21"/>
  <c r="J1167" i="21"/>
  <c r="E1169" i="21"/>
  <c r="D1170" i="21"/>
  <c r="F1169" i="21"/>
  <c r="K1167" i="21"/>
  <c r="M1167" i="21"/>
  <c r="I1168" i="21"/>
  <c r="J1168" i="21"/>
  <c r="H1169" i="21"/>
  <c r="D1171" i="21"/>
  <c r="E1170" i="21"/>
  <c r="F1170" i="21"/>
  <c r="K1168" i="21"/>
  <c r="M1168" i="21"/>
  <c r="I1169" i="21"/>
  <c r="H1170" i="21"/>
  <c r="J1169" i="21"/>
  <c r="F1171" i="21"/>
  <c r="D1172" i="21"/>
  <c r="E1171" i="21"/>
  <c r="M1169" i="21"/>
  <c r="K1169" i="21"/>
  <c r="I1170" i="21"/>
  <c r="J1170" i="21"/>
  <c r="H1171" i="21"/>
  <c r="D1173" i="21"/>
  <c r="E1172" i="21"/>
  <c r="F1172" i="21"/>
  <c r="M1170" i="21"/>
  <c r="K1170" i="21"/>
  <c r="I1171" i="21"/>
  <c r="J1171" i="21"/>
  <c r="H1172" i="21"/>
  <c r="F1173" i="21"/>
  <c r="E1173" i="21"/>
  <c r="D1174" i="21"/>
  <c r="K1171" i="21"/>
  <c r="M1171" i="21"/>
  <c r="I1172" i="21"/>
  <c r="H1173" i="21"/>
  <c r="J1172" i="21"/>
  <c r="F1174" i="21"/>
  <c r="E1174" i="21"/>
  <c r="D1175" i="21"/>
  <c r="M1172" i="21"/>
  <c r="K1172" i="21"/>
  <c r="I1173" i="21"/>
  <c r="H1174" i="21"/>
  <c r="J1173" i="21"/>
  <c r="D1176" i="21"/>
  <c r="E1175" i="21"/>
  <c r="F1175" i="21"/>
  <c r="M1173" i="21"/>
  <c r="K1173" i="21"/>
  <c r="I1174" i="21"/>
  <c r="J1174" i="21"/>
  <c r="H1175" i="21"/>
  <c r="E1176" i="21"/>
  <c r="F1176" i="21"/>
  <c r="D1177" i="21"/>
  <c r="K1174" i="21"/>
  <c r="M1174" i="21"/>
  <c r="I1175" i="21"/>
  <c r="H1176" i="21"/>
  <c r="J1175" i="21"/>
  <c r="D1178" i="21"/>
  <c r="E1177" i="21"/>
  <c r="F1177" i="21"/>
  <c r="M1175" i="21"/>
  <c r="K1175" i="21"/>
  <c r="I1176" i="21"/>
  <c r="H1177" i="21"/>
  <c r="J1176" i="21"/>
  <c r="F1178" i="21"/>
  <c r="E1178" i="21"/>
  <c r="D1179" i="21"/>
  <c r="M1176" i="21"/>
  <c r="K1176" i="21"/>
  <c r="I1177" i="21"/>
  <c r="J1177" i="21"/>
  <c r="H1178" i="21"/>
  <c r="E1179" i="21"/>
  <c r="D1180" i="21"/>
  <c r="F1179" i="21"/>
  <c r="M1177" i="21"/>
  <c r="K1177" i="21"/>
  <c r="I1178" i="21"/>
  <c r="H1179" i="21"/>
  <c r="J1178" i="21"/>
  <c r="D1181" i="21"/>
  <c r="E1180" i="21"/>
  <c r="F1180" i="21"/>
  <c r="M1178" i="21"/>
  <c r="K1178" i="21"/>
  <c r="I1179" i="21"/>
  <c r="H1180" i="21"/>
  <c r="J1179" i="21"/>
  <c r="D1182" i="21"/>
  <c r="F1181" i="21"/>
  <c r="E1181" i="21"/>
  <c r="M1179" i="21"/>
  <c r="K1179" i="21"/>
  <c r="I1180" i="21"/>
  <c r="H1181" i="21"/>
  <c r="J1180" i="21"/>
  <c r="D1183" i="21"/>
  <c r="E1182" i="21"/>
  <c r="F1182" i="21"/>
  <c r="M1180" i="21"/>
  <c r="K1180" i="21"/>
  <c r="I1181" i="21"/>
  <c r="H1182" i="21"/>
  <c r="J1181" i="21"/>
  <c r="D1184" i="21"/>
  <c r="F1183" i="21"/>
  <c r="E1183" i="21"/>
  <c r="M1181" i="21"/>
  <c r="K1181" i="21"/>
  <c r="I1182" i="21"/>
  <c r="H1183" i="21"/>
  <c r="J1182" i="21"/>
  <c r="F1184" i="21"/>
  <c r="D1185" i="21"/>
  <c r="E1184" i="21"/>
  <c r="K1182" i="21"/>
  <c r="M1182" i="21"/>
  <c r="I1183" i="21"/>
  <c r="J1183" i="21"/>
  <c r="H1184" i="21"/>
  <c r="E1185" i="21"/>
  <c r="D1186" i="21"/>
  <c r="F1185" i="21"/>
  <c r="K1183" i="21"/>
  <c r="M1183" i="21"/>
  <c r="I1184" i="21"/>
  <c r="J1184" i="21"/>
  <c r="H1185" i="21"/>
  <c r="E1186" i="21"/>
  <c r="D1187" i="21"/>
  <c r="F1186" i="21"/>
  <c r="M1184" i="21"/>
  <c r="K1184" i="21"/>
  <c r="I1185" i="21"/>
  <c r="J1185" i="21"/>
  <c r="H1186" i="21"/>
  <c r="F1187" i="21"/>
  <c r="E1187" i="21"/>
  <c r="D1188" i="21"/>
  <c r="M1185" i="21"/>
  <c r="K1185" i="21"/>
  <c r="I1186" i="21"/>
  <c r="J1186" i="21"/>
  <c r="H1187" i="21"/>
  <c r="F1188" i="21"/>
  <c r="E1188" i="21"/>
  <c r="D1189" i="21"/>
  <c r="K1186" i="21"/>
  <c r="M1186" i="21"/>
  <c r="I1187" i="21"/>
  <c r="J1187" i="21"/>
  <c r="H1188" i="21"/>
  <c r="D1190" i="21"/>
  <c r="F1189" i="21"/>
  <c r="E1189" i="21"/>
  <c r="K1187" i="21"/>
  <c r="M1187" i="21"/>
  <c r="I1188" i="21"/>
  <c r="H1189" i="21"/>
  <c r="J1188" i="21"/>
  <c r="E1190" i="21"/>
  <c r="F1190" i="21"/>
  <c r="D1191" i="21"/>
  <c r="K1188" i="21"/>
  <c r="M1188" i="21"/>
  <c r="I1189" i="21"/>
  <c r="J1189" i="21"/>
  <c r="H1190" i="21"/>
  <c r="D1192" i="21"/>
  <c r="F1191" i="21"/>
  <c r="E1191" i="21"/>
  <c r="M1189" i="21"/>
  <c r="K1189" i="21"/>
  <c r="I1190" i="21"/>
  <c r="J1190" i="21"/>
  <c r="H1191" i="21"/>
  <c r="F1192" i="21"/>
  <c r="D1193" i="21"/>
  <c r="E1192" i="21"/>
  <c r="K1190" i="21"/>
  <c r="M1190" i="21"/>
  <c r="I1191" i="21"/>
  <c r="J1191" i="21"/>
  <c r="H1192" i="21"/>
  <c r="F1193" i="21"/>
  <c r="E1193" i="21"/>
  <c r="D1194" i="21"/>
  <c r="M1191" i="21"/>
  <c r="K1191" i="21"/>
  <c r="I1192" i="21"/>
  <c r="H1193" i="21"/>
  <c r="J1192" i="21"/>
  <c r="E1194" i="21"/>
  <c r="D1195" i="21"/>
  <c r="F1194" i="21"/>
  <c r="M1192" i="21"/>
  <c r="K1192" i="21"/>
  <c r="I1193" i="21"/>
  <c r="H1194" i="21"/>
  <c r="J1193" i="21"/>
  <c r="F1195" i="21"/>
  <c r="D1196" i="21"/>
  <c r="E1195" i="21"/>
  <c r="K1193" i="21"/>
  <c r="M1193" i="21"/>
  <c r="I1194" i="21"/>
  <c r="J1194" i="21"/>
  <c r="H1195" i="21"/>
  <c r="D1197" i="21"/>
  <c r="E1196" i="21"/>
  <c r="F1196" i="21"/>
  <c r="M1194" i="21"/>
  <c r="K1194" i="21"/>
  <c r="I1195" i="21"/>
  <c r="H1196" i="21"/>
  <c r="J1195" i="21"/>
  <c r="E1197" i="21"/>
  <c r="D1198" i="21"/>
  <c r="F1197" i="21"/>
  <c r="M1195" i="21"/>
  <c r="K1195" i="21"/>
  <c r="I1196" i="21"/>
  <c r="J1196" i="21"/>
  <c r="H1197" i="21"/>
  <c r="E1198" i="21"/>
  <c r="F1198" i="21"/>
  <c r="D1199" i="21"/>
  <c r="M1196" i="21"/>
  <c r="K1196" i="21"/>
  <c r="I1197" i="21"/>
  <c r="J1197" i="21"/>
  <c r="H1198" i="21"/>
  <c r="E1199" i="21"/>
  <c r="F1199" i="21"/>
  <c r="D1200" i="21"/>
  <c r="K1197" i="21"/>
  <c r="M1197" i="21"/>
  <c r="I1198" i="21"/>
  <c r="H1199" i="21"/>
  <c r="J1198" i="21"/>
  <c r="E1200" i="21"/>
  <c r="D1201" i="21"/>
  <c r="F1200" i="21"/>
  <c r="K1198" i="21"/>
  <c r="M1198" i="21"/>
  <c r="I1199" i="21"/>
  <c r="H1200" i="21"/>
  <c r="J1199" i="21"/>
  <c r="E1201" i="21"/>
  <c r="D1202" i="21"/>
  <c r="F1201" i="21"/>
  <c r="K1199" i="21"/>
  <c r="M1199" i="21"/>
  <c r="I1200" i="21"/>
  <c r="J1200" i="21"/>
  <c r="H1201" i="21"/>
  <c r="D1203" i="21"/>
  <c r="F1202" i="21"/>
  <c r="E1202" i="21"/>
  <c r="K1200" i="21"/>
  <c r="M1200" i="21"/>
  <c r="I1201" i="21"/>
  <c r="J1201" i="21"/>
  <c r="H1202" i="21"/>
  <c r="E1203" i="21"/>
  <c r="F1203" i="21"/>
  <c r="D1204" i="21"/>
  <c r="K1201" i="21"/>
  <c r="M1201" i="21"/>
  <c r="I1202" i="21"/>
  <c r="J1202" i="21"/>
  <c r="H1203" i="21"/>
  <c r="D1205" i="21"/>
  <c r="F1204" i="21"/>
  <c r="E1204" i="21"/>
  <c r="M1202" i="21"/>
  <c r="K1202" i="21"/>
  <c r="I1203" i="21"/>
  <c r="J1203" i="21"/>
  <c r="H1204" i="21"/>
  <c r="E1205" i="21"/>
  <c r="D1206" i="21"/>
  <c r="F1205" i="21"/>
  <c r="K1203" i="21"/>
  <c r="M1203" i="21"/>
  <c r="I1204" i="21"/>
  <c r="H1205" i="21"/>
  <c r="J1204" i="21"/>
  <c r="D1207" i="21"/>
  <c r="F1206" i="21"/>
  <c r="E1206" i="21"/>
  <c r="M1204" i="21"/>
  <c r="K1204" i="21"/>
  <c r="I1205" i="21"/>
  <c r="J1205" i="21"/>
  <c r="H1206" i="21"/>
  <c r="F1207" i="21"/>
  <c r="D1208" i="21"/>
  <c r="E1207" i="21"/>
  <c r="K1205" i="21"/>
  <c r="M1205" i="21"/>
  <c r="I1206" i="21"/>
  <c r="J1206" i="21"/>
  <c r="H1207" i="21"/>
  <c r="D1209" i="21"/>
  <c r="F1208" i="21"/>
  <c r="E1208" i="21"/>
  <c r="K1206" i="21"/>
  <c r="M1206" i="21"/>
  <c r="I1207" i="21"/>
  <c r="H1208" i="21"/>
  <c r="J1207" i="21"/>
  <c r="E1209" i="21"/>
  <c r="F1209" i="21"/>
  <c r="D1210" i="21"/>
  <c r="K1207" i="21"/>
  <c r="M1207" i="21"/>
  <c r="I1208" i="21"/>
  <c r="H1209" i="21"/>
  <c r="J1208" i="21"/>
  <c r="E1210" i="21"/>
  <c r="D1211" i="21"/>
  <c r="F1210" i="21"/>
  <c r="M1208" i="21"/>
  <c r="K1208" i="21"/>
  <c r="I1209" i="21"/>
  <c r="H1210" i="21"/>
  <c r="J1209" i="21"/>
  <c r="D1212" i="21"/>
  <c r="F1211" i="21"/>
  <c r="E1211" i="21"/>
  <c r="M1209" i="21"/>
  <c r="K1209" i="21"/>
  <c r="I1210" i="21"/>
  <c r="J1210" i="21"/>
  <c r="H1211" i="21"/>
  <c r="D1213" i="21"/>
  <c r="E1212" i="21"/>
  <c r="F1212" i="21"/>
  <c r="M1210" i="21"/>
  <c r="K1210" i="21"/>
  <c r="I1211" i="21"/>
  <c r="J1211" i="21"/>
  <c r="H1212" i="21"/>
  <c r="E1213" i="21"/>
  <c r="D1214" i="21"/>
  <c r="F1213" i="21"/>
  <c r="M1211" i="21"/>
  <c r="K1211" i="21"/>
  <c r="I1212" i="21"/>
  <c r="H1213" i="21"/>
  <c r="J1212" i="21"/>
  <c r="E1214" i="21"/>
  <c r="F1214" i="21"/>
  <c r="D1215" i="21"/>
  <c r="K1212" i="21"/>
  <c r="M1212" i="21"/>
  <c r="I1213" i="21"/>
  <c r="J1213" i="21"/>
  <c r="H1214" i="21"/>
  <c r="E1215" i="21"/>
  <c r="F1215" i="21"/>
  <c r="D1216" i="21"/>
  <c r="K1213" i="21"/>
  <c r="M1213" i="21"/>
  <c r="I1214" i="21"/>
  <c r="J1214" i="21"/>
  <c r="H1215" i="21"/>
  <c r="D1217" i="21"/>
  <c r="E1216" i="21"/>
  <c r="F1216" i="21"/>
  <c r="K1214" i="21"/>
  <c r="M1214" i="21"/>
  <c r="I1215" i="21"/>
  <c r="J1215" i="21"/>
  <c r="H1216" i="21"/>
  <c r="F1217" i="21"/>
  <c r="E1217" i="21"/>
  <c r="D1218" i="21"/>
  <c r="K1215" i="21"/>
  <c r="M1215" i="21"/>
  <c r="I1216" i="21"/>
  <c r="H1217" i="21"/>
  <c r="J1216" i="21"/>
  <c r="F1218" i="21"/>
  <c r="E1218" i="21"/>
  <c r="D1219" i="21"/>
  <c r="K1216" i="21"/>
  <c r="M1216" i="21"/>
  <c r="I1217" i="21"/>
  <c r="H1218" i="21"/>
  <c r="J1217" i="21"/>
  <c r="E1219" i="21"/>
  <c r="D1220" i="21"/>
  <c r="F1219" i="21"/>
  <c r="M1217" i="21"/>
  <c r="K1217" i="21"/>
  <c r="I1218" i="21"/>
  <c r="J1218" i="21"/>
  <c r="H1219" i="21"/>
  <c r="E1220" i="21"/>
  <c r="D1221" i="21"/>
  <c r="F1220" i="21"/>
  <c r="M1218" i="21"/>
  <c r="K1218" i="21"/>
  <c r="I1219" i="21"/>
  <c r="J1219" i="21"/>
  <c r="H1220" i="21"/>
  <c r="E1221" i="21"/>
  <c r="D1222" i="21"/>
  <c r="F1221" i="21"/>
  <c r="K1219" i="21"/>
  <c r="M1219" i="21"/>
  <c r="I1220" i="21"/>
  <c r="H1221" i="21"/>
  <c r="J1220" i="21"/>
  <c r="D1223" i="21"/>
  <c r="E1222" i="21"/>
  <c r="F1222" i="21"/>
  <c r="M1220" i="21"/>
  <c r="K1220" i="21"/>
  <c r="I1221" i="21"/>
  <c r="H1222" i="21"/>
  <c r="J1221" i="21"/>
  <c r="F1223" i="21"/>
  <c r="D1224" i="21"/>
  <c r="E1223" i="21"/>
  <c r="M1221" i="21"/>
  <c r="K1221" i="21"/>
  <c r="I1222" i="21"/>
  <c r="J1222" i="21"/>
  <c r="H1223" i="21"/>
  <c r="D1225" i="21"/>
  <c r="E1224" i="21"/>
  <c r="F1224" i="21"/>
  <c r="K1222" i="21"/>
  <c r="M1222" i="21"/>
  <c r="I1223" i="21"/>
  <c r="J1223" i="21"/>
  <c r="H1224" i="21"/>
  <c r="E1225" i="21"/>
  <c r="D1226" i="21"/>
  <c r="F1225" i="21"/>
  <c r="M1223" i="21"/>
  <c r="K1223" i="21"/>
  <c r="I1224" i="21"/>
  <c r="H1225" i="21"/>
  <c r="J1224" i="21"/>
  <c r="F1226" i="21"/>
  <c r="D1227" i="21"/>
  <c r="E1226" i="21"/>
  <c r="M1224" i="21"/>
  <c r="K1224" i="21"/>
  <c r="I1225" i="21"/>
  <c r="H1226" i="21"/>
  <c r="J1225" i="21"/>
  <c r="F1227" i="21"/>
  <c r="D1228" i="21"/>
  <c r="E1227" i="21"/>
  <c r="K1225" i="21"/>
  <c r="M1225" i="21"/>
  <c r="I1226" i="21"/>
  <c r="J1226" i="21"/>
  <c r="H1227" i="21"/>
  <c r="F1228" i="21"/>
  <c r="E1228" i="21"/>
  <c r="D1229" i="21"/>
  <c r="K1226" i="21"/>
  <c r="M1226" i="21"/>
  <c r="I1227" i="21"/>
  <c r="H1228" i="21"/>
  <c r="J1227" i="21"/>
  <c r="E1229" i="21"/>
  <c r="F1229" i="21"/>
  <c r="D1230" i="21"/>
  <c r="K1227" i="21"/>
  <c r="M1227" i="21"/>
  <c r="I1228" i="21"/>
  <c r="J1228" i="21"/>
  <c r="H1229" i="21"/>
  <c r="F1230" i="21"/>
  <c r="E1230" i="21"/>
  <c r="D1231" i="21"/>
  <c r="K1228" i="21"/>
  <c r="M1228" i="21"/>
  <c r="I1229" i="21"/>
  <c r="H1230" i="21"/>
  <c r="J1229" i="21"/>
  <c r="D1232" i="21"/>
  <c r="F1231" i="21"/>
  <c r="E1231" i="21"/>
  <c r="K1229" i="21"/>
  <c r="M1229" i="21"/>
  <c r="I1230" i="21"/>
  <c r="J1230" i="21"/>
  <c r="H1231" i="21"/>
  <c r="F1232" i="21"/>
  <c r="E1232" i="21"/>
  <c r="D1233" i="21"/>
  <c r="K1230" i="21"/>
  <c r="M1230" i="21"/>
  <c r="I1231" i="21"/>
  <c r="H1232" i="21"/>
  <c r="J1231" i="21"/>
  <c r="F1233" i="21"/>
  <c r="E1233" i="21"/>
  <c r="D1234" i="21"/>
  <c r="M1231" i="21"/>
  <c r="K1231" i="21"/>
  <c r="I1232" i="21"/>
  <c r="H1233" i="21"/>
  <c r="J1232" i="21"/>
  <c r="E1234" i="21"/>
  <c r="F1234" i="21"/>
  <c r="D1235" i="21"/>
  <c r="K1232" i="21"/>
  <c r="M1232" i="21"/>
  <c r="I1233" i="21"/>
  <c r="H1234" i="21"/>
  <c r="J1233" i="21"/>
  <c r="E1235" i="21"/>
  <c r="D1236" i="21"/>
  <c r="F1235" i="21"/>
  <c r="K1233" i="21"/>
  <c r="M1233" i="21"/>
  <c r="I1234" i="21"/>
  <c r="H1235" i="21"/>
  <c r="J1234" i="21"/>
  <c r="D1237" i="21"/>
  <c r="E1236" i="21"/>
  <c r="F1236" i="21"/>
  <c r="K1234" i="21"/>
  <c r="M1234" i="21"/>
  <c r="I1235" i="21"/>
  <c r="J1235" i="21"/>
  <c r="H1236" i="21"/>
  <c r="F1237" i="21"/>
  <c r="D1238" i="21"/>
  <c r="E1237" i="21"/>
  <c r="K1235" i="21"/>
  <c r="M1235" i="21"/>
  <c r="I1236" i="21"/>
  <c r="H1237" i="21"/>
  <c r="J1236" i="21"/>
  <c r="F1238" i="21"/>
  <c r="D1239" i="21"/>
  <c r="E1238" i="21"/>
  <c r="M1236" i="21"/>
  <c r="K1236" i="21"/>
  <c r="I1237" i="21"/>
  <c r="H1238" i="21"/>
  <c r="J1237" i="21"/>
  <c r="F1239" i="21"/>
  <c r="E1239" i="21"/>
  <c r="D1240" i="21"/>
  <c r="M1237" i="21"/>
  <c r="K1237" i="21"/>
  <c r="I1238" i="21"/>
  <c r="H1239" i="21"/>
  <c r="J1238" i="21"/>
  <c r="D1241" i="21"/>
  <c r="F1240" i="21"/>
  <c r="E1240" i="21"/>
  <c r="M1238" i="21"/>
  <c r="K1238" i="21"/>
  <c r="I1239" i="21"/>
  <c r="J1239" i="21"/>
  <c r="H1240" i="21"/>
  <c r="F1241" i="21"/>
  <c r="D1242" i="21"/>
  <c r="E1241" i="21"/>
  <c r="M1239" i="21"/>
  <c r="K1239" i="21"/>
  <c r="I1240" i="21"/>
  <c r="J1240" i="21"/>
  <c r="H1241" i="21"/>
  <c r="E1242" i="21"/>
  <c r="D1243" i="21"/>
  <c r="F1242" i="21"/>
  <c r="M1240" i="21"/>
  <c r="K1240" i="21"/>
  <c r="I1241" i="21"/>
  <c r="J1241" i="21"/>
  <c r="H1242" i="21"/>
  <c r="D1244" i="21"/>
  <c r="E1243" i="21"/>
  <c r="F1243" i="21"/>
  <c r="M1241" i="21"/>
  <c r="K1241" i="21"/>
  <c r="I1242" i="21"/>
  <c r="J1242" i="21"/>
  <c r="H1243" i="21"/>
  <c r="D1245" i="21"/>
  <c r="E1244" i="21"/>
  <c r="F1244" i="21"/>
  <c r="M1242" i="21"/>
  <c r="K1242" i="21"/>
  <c r="I1243" i="21"/>
  <c r="H1244" i="21"/>
  <c r="J1243" i="21"/>
  <c r="D1246" i="21"/>
  <c r="F1245" i="21"/>
  <c r="E1245" i="21"/>
  <c r="K1243" i="21"/>
  <c r="M1243" i="21"/>
  <c r="I1244" i="21"/>
  <c r="H1245" i="21"/>
  <c r="J1244" i="21"/>
  <c r="F1246" i="21"/>
  <c r="E1246" i="21"/>
  <c r="D1247" i="21"/>
  <c r="M1244" i="21"/>
  <c r="K1244" i="21"/>
  <c r="I1245" i="21"/>
  <c r="J1245" i="21"/>
  <c r="H1246" i="21"/>
  <c r="D1248" i="21"/>
  <c r="F1247" i="21"/>
  <c r="E1247" i="21"/>
  <c r="K1245" i="21"/>
  <c r="M1245" i="21"/>
  <c r="I1246" i="21"/>
  <c r="J1246" i="21"/>
  <c r="H1247" i="21"/>
  <c r="D1249" i="21"/>
  <c r="F1248" i="21"/>
  <c r="E1248" i="21"/>
  <c r="M1246" i="21"/>
  <c r="K1246" i="21"/>
  <c r="I1247" i="21"/>
  <c r="H1248" i="21"/>
  <c r="J1247" i="21"/>
  <c r="D1250" i="21"/>
  <c r="F1249" i="21"/>
  <c r="E1249" i="21"/>
  <c r="K1247" i="21"/>
  <c r="M1247" i="21"/>
  <c r="I1248" i="21"/>
  <c r="J1248" i="21"/>
  <c r="H1249" i="21"/>
  <c r="F1250" i="21"/>
  <c r="D1251" i="21"/>
  <c r="E1250" i="21"/>
  <c r="M1248" i="21"/>
  <c r="K1248" i="21"/>
  <c r="I1249" i="21"/>
  <c r="H1250" i="21"/>
  <c r="J1249" i="21"/>
  <c r="E1251" i="21"/>
  <c r="F1251" i="21"/>
  <c r="D1252" i="21"/>
  <c r="M1249" i="21"/>
  <c r="K1249" i="21"/>
  <c r="I1250" i="21"/>
  <c r="H1251" i="21"/>
  <c r="J1250" i="21"/>
  <c r="F1252" i="21"/>
  <c r="D1253" i="21"/>
  <c r="E1252" i="21"/>
  <c r="M1250" i="21"/>
  <c r="K1250" i="21"/>
  <c r="I1251" i="21"/>
  <c r="H1252" i="21"/>
  <c r="J1251" i="21"/>
  <c r="D1254" i="21"/>
  <c r="E1253" i="21"/>
  <c r="F1253" i="21"/>
  <c r="K1251" i="21"/>
  <c r="M1251" i="21"/>
  <c r="I1252" i="21"/>
  <c r="J1252" i="21"/>
  <c r="H1253" i="21"/>
  <c r="F1254" i="21"/>
  <c r="E1254" i="21"/>
  <c r="D1255" i="21"/>
  <c r="K1252" i="21"/>
  <c r="M1252" i="21"/>
  <c r="I1253" i="21"/>
  <c r="H1254" i="21"/>
  <c r="J1253" i="21"/>
  <c r="E1255" i="21"/>
  <c r="F1255" i="21"/>
  <c r="D1256" i="21"/>
  <c r="M1253" i="21"/>
  <c r="K1253" i="21"/>
  <c r="I1254" i="21"/>
  <c r="J1254" i="21"/>
  <c r="H1255" i="21"/>
  <c r="F1256" i="21"/>
  <c r="D1257" i="21"/>
  <c r="E1256" i="21"/>
  <c r="K1254" i="21"/>
  <c r="M1254" i="21"/>
  <c r="I1255" i="21"/>
  <c r="J1255" i="21"/>
  <c r="H1256" i="21"/>
  <c r="E1257" i="21"/>
  <c r="F1257" i="21"/>
  <c r="D1258" i="21"/>
  <c r="K1255" i="21"/>
  <c r="M1255" i="21"/>
  <c r="I1256" i="21"/>
  <c r="H1257" i="21"/>
  <c r="J1256" i="21"/>
  <c r="E1258" i="21"/>
  <c r="F1258" i="21"/>
  <c r="D1259" i="21"/>
  <c r="K1256" i="21"/>
  <c r="M1256" i="21"/>
  <c r="I1257" i="21"/>
  <c r="J1257" i="21"/>
  <c r="H1258" i="21"/>
  <c r="E1259" i="21"/>
  <c r="F1259" i="21"/>
  <c r="D1260" i="21"/>
  <c r="M1257" i="21"/>
  <c r="K1257" i="21"/>
  <c r="I1258" i="21"/>
  <c r="H1259" i="21"/>
  <c r="J1258" i="21"/>
  <c r="E1260" i="21"/>
  <c r="D1261" i="21"/>
  <c r="F1260" i="21"/>
  <c r="M1258" i="21"/>
  <c r="K1258" i="21"/>
  <c r="I1259" i="21"/>
  <c r="H1260" i="21"/>
  <c r="J1259" i="21"/>
  <c r="E1261" i="21"/>
  <c r="D1262" i="21"/>
  <c r="F1261" i="21"/>
  <c r="M1259" i="21"/>
  <c r="K1259" i="21"/>
  <c r="I1260" i="21"/>
  <c r="H1261" i="21"/>
  <c r="J1260" i="21"/>
  <c r="F1262" i="21"/>
  <c r="E1262" i="21"/>
  <c r="D1263" i="21"/>
  <c r="M1260" i="21"/>
  <c r="K1260" i="21"/>
  <c r="I1261" i="21"/>
  <c r="J1261" i="21"/>
  <c r="H1262" i="21"/>
  <c r="D1264" i="21"/>
  <c r="F1263" i="21"/>
  <c r="E1263" i="21"/>
  <c r="M1261" i="21"/>
  <c r="K1261" i="21"/>
  <c r="I1262" i="21"/>
  <c r="J1262" i="21"/>
  <c r="H1263" i="21"/>
  <c r="D1265" i="21"/>
  <c r="E1264" i="21"/>
  <c r="F1264" i="21"/>
  <c r="M1262" i="21"/>
  <c r="K1262" i="21"/>
  <c r="I1263" i="21"/>
  <c r="J1263" i="21"/>
  <c r="H1264" i="21"/>
  <c r="E1265" i="21"/>
  <c r="F1265" i="21"/>
  <c r="D1266" i="21"/>
  <c r="M1263" i="21"/>
  <c r="K1263" i="21"/>
  <c r="I1264" i="21"/>
  <c r="J1264" i="21"/>
  <c r="H1265" i="21"/>
  <c r="F1266" i="21"/>
  <c r="D1267" i="21"/>
  <c r="E1266" i="21"/>
  <c r="K1264" i="21"/>
  <c r="M1264" i="21"/>
  <c r="I1265" i="21"/>
  <c r="J1265" i="21"/>
  <c r="H1266" i="21"/>
  <c r="D1268" i="21"/>
  <c r="F1267" i="21"/>
  <c r="E1267" i="21"/>
  <c r="K1265" i="21"/>
  <c r="M1265" i="21"/>
  <c r="I1266" i="21"/>
  <c r="H1267" i="21"/>
  <c r="J1266" i="21"/>
  <c r="D1269" i="21"/>
  <c r="E1268" i="21"/>
  <c r="F1268" i="21"/>
  <c r="M1266" i="21"/>
  <c r="K1266" i="21"/>
  <c r="I1267" i="21"/>
  <c r="J1267" i="21"/>
  <c r="H1268" i="21"/>
  <c r="E1269" i="21"/>
  <c r="F1269" i="21"/>
  <c r="D1270" i="21"/>
  <c r="K1267" i="21"/>
  <c r="M1267" i="21"/>
  <c r="I1268" i="21"/>
  <c r="H1269" i="21"/>
  <c r="J1268" i="21"/>
  <c r="D1271" i="21"/>
  <c r="E1270" i="21"/>
  <c r="F1270" i="21"/>
  <c r="M1268" i="21"/>
  <c r="K1268" i="21"/>
  <c r="I1269" i="21"/>
  <c r="H1270" i="21"/>
  <c r="J1269" i="21"/>
  <c r="E1271" i="21"/>
  <c r="F1271" i="21"/>
  <c r="D1272" i="21"/>
  <c r="K1269" i="21"/>
  <c r="M1269" i="21"/>
  <c r="I1270" i="21"/>
  <c r="J1270" i="21"/>
  <c r="H1271" i="21"/>
  <c r="D1273" i="21"/>
  <c r="E1272" i="21"/>
  <c r="F1272" i="21"/>
  <c r="M1270" i="21"/>
  <c r="K1270" i="21"/>
  <c r="I1271" i="21"/>
  <c r="J1271" i="21"/>
  <c r="H1272" i="21"/>
  <c r="D1274" i="21"/>
  <c r="F1273" i="21"/>
  <c r="E1273" i="21"/>
  <c r="K1271" i="21"/>
  <c r="M1271" i="21"/>
  <c r="I1272" i="21"/>
  <c r="J1272" i="21"/>
  <c r="H1273" i="21"/>
  <c r="F1274" i="21"/>
  <c r="D1275" i="21"/>
  <c r="E1274" i="21"/>
  <c r="M1272" i="21"/>
  <c r="K1272" i="21"/>
  <c r="I1273" i="21"/>
  <c r="H1274" i="21"/>
  <c r="J1273" i="21"/>
  <c r="F1275" i="21"/>
  <c r="E1275" i="21"/>
  <c r="D1276" i="21"/>
  <c r="K1273" i="21"/>
  <c r="M1273" i="21"/>
  <c r="I1274" i="21"/>
  <c r="H1275" i="21"/>
  <c r="J1274" i="21"/>
  <c r="E1276" i="21"/>
  <c r="F1276" i="21"/>
  <c r="D1277" i="21"/>
  <c r="K1274" i="21"/>
  <c r="M1274" i="21"/>
  <c r="I1275" i="21"/>
  <c r="J1275" i="21"/>
  <c r="H1276" i="21"/>
  <c r="F1277" i="21"/>
  <c r="D1278" i="21"/>
  <c r="E1277" i="21"/>
  <c r="K1275" i="21"/>
  <c r="M1275" i="21"/>
  <c r="I1276" i="21"/>
  <c r="H1277" i="21"/>
  <c r="J1276" i="21"/>
  <c r="F1278" i="21"/>
  <c r="D1279" i="21"/>
  <c r="E1278" i="21"/>
  <c r="K1276" i="21"/>
  <c r="M1276" i="21"/>
  <c r="I1277" i="21"/>
  <c r="J1277" i="21"/>
  <c r="H1278" i="21"/>
  <c r="E1279" i="21"/>
  <c r="D1280" i="21"/>
  <c r="F1279" i="21"/>
  <c r="M1277" i="21"/>
  <c r="K1277" i="21"/>
  <c r="I1278" i="21"/>
  <c r="J1278" i="21"/>
  <c r="H1279" i="21"/>
  <c r="F1280" i="21"/>
  <c r="E1280" i="21"/>
  <c r="D1281" i="21"/>
  <c r="K1278" i="21"/>
  <c r="M1278" i="21"/>
  <c r="I1279" i="21"/>
  <c r="H1280" i="21"/>
  <c r="J1279" i="21"/>
  <c r="E1281" i="21"/>
  <c r="D1282" i="21"/>
  <c r="F1281" i="21"/>
  <c r="M1279" i="21"/>
  <c r="K1279" i="21"/>
  <c r="I1280" i="21"/>
  <c r="J1280" i="21"/>
  <c r="H1281" i="21"/>
  <c r="F1282" i="21"/>
  <c r="E1282" i="21"/>
  <c r="D1283" i="21"/>
  <c r="K1280" i="21"/>
  <c r="M1280" i="21"/>
  <c r="I1281" i="21"/>
  <c r="H1282" i="21"/>
  <c r="J1281" i="21"/>
  <c r="F1283" i="21"/>
  <c r="E1283" i="21"/>
  <c r="D1284" i="21"/>
  <c r="K1281" i="21"/>
  <c r="M1281" i="21"/>
  <c r="I1282" i="21"/>
  <c r="J1282" i="21"/>
  <c r="H1283" i="21"/>
  <c r="F1284" i="21"/>
  <c r="E1284" i="21"/>
  <c r="D1285" i="21"/>
  <c r="K1282" i="21"/>
  <c r="M1282" i="21"/>
  <c r="I1283" i="21"/>
  <c r="J1283" i="21"/>
  <c r="H1284" i="21"/>
  <c r="E1285" i="21"/>
  <c r="D1286" i="21"/>
  <c r="F1285" i="21"/>
  <c r="M1283" i="21"/>
  <c r="K1283" i="21"/>
  <c r="I1284" i="21"/>
  <c r="H1285" i="21"/>
  <c r="J1284" i="21"/>
  <c r="D1287" i="21"/>
  <c r="F1286" i="21"/>
  <c r="E1286" i="21"/>
  <c r="M1284" i="21"/>
  <c r="K1284" i="21"/>
  <c r="I1285" i="21"/>
  <c r="J1285" i="21"/>
  <c r="H1286" i="21"/>
  <c r="E1287" i="21"/>
  <c r="D1288" i="21"/>
  <c r="F1287" i="21"/>
  <c r="M1285" i="21"/>
  <c r="K1285" i="21"/>
  <c r="I1286" i="21"/>
  <c r="H1287" i="21"/>
  <c r="J1286" i="21"/>
  <c r="D1289" i="21"/>
  <c r="F1288" i="21"/>
  <c r="E1288" i="21"/>
  <c r="M1286" i="21"/>
  <c r="K1286" i="21"/>
  <c r="I1287" i="21"/>
  <c r="J1287" i="21"/>
  <c r="H1288" i="21"/>
  <c r="D1290" i="21"/>
  <c r="E1289" i="21"/>
  <c r="F1289" i="21"/>
  <c r="M1287" i="21"/>
  <c r="K1287" i="21"/>
  <c r="I1288" i="21"/>
  <c r="J1288" i="21"/>
  <c r="H1289" i="21"/>
  <c r="D1291" i="21"/>
  <c r="E1290" i="21"/>
  <c r="F1290" i="21"/>
  <c r="K1288" i="21"/>
  <c r="M1288" i="21"/>
  <c r="I1289" i="21"/>
  <c r="H1290" i="21"/>
  <c r="J1289" i="21"/>
  <c r="F1291" i="21"/>
  <c r="D1292" i="21"/>
  <c r="E1291" i="21"/>
  <c r="K1289" i="21"/>
  <c r="M1289" i="21"/>
  <c r="I1290" i="21"/>
  <c r="J1290" i="21"/>
  <c r="H1291" i="21"/>
  <c r="F1292" i="21"/>
  <c r="E1292" i="21"/>
  <c r="D1293" i="21"/>
  <c r="K1290" i="21"/>
  <c r="M1290" i="21"/>
  <c r="I1291" i="21"/>
  <c r="J1291" i="21"/>
  <c r="H1292" i="21"/>
  <c r="F1293" i="21"/>
  <c r="D1294" i="21"/>
  <c r="E1293" i="21"/>
  <c r="M1291" i="21"/>
  <c r="K1291" i="21"/>
  <c r="I1292" i="21"/>
  <c r="H1293" i="21"/>
  <c r="J1292" i="21"/>
  <c r="E1294" i="21"/>
  <c r="D1295" i="21"/>
  <c r="F1294" i="21"/>
  <c r="K1292" i="21"/>
  <c r="M1292" i="21"/>
  <c r="I1293" i="21"/>
  <c r="H1294" i="21"/>
  <c r="J1293" i="21"/>
  <c r="E1295" i="21"/>
  <c r="F1295" i="21"/>
  <c r="D1296" i="21"/>
  <c r="K1293" i="21"/>
  <c r="M1293" i="21"/>
  <c r="I1294" i="21"/>
  <c r="J1294" i="21"/>
  <c r="H1295" i="21"/>
  <c r="F1296" i="21"/>
  <c r="E1296" i="21"/>
  <c r="D1297" i="21"/>
  <c r="K1294" i="21"/>
  <c r="M1294" i="21"/>
  <c r="I1295" i="21"/>
  <c r="H1296" i="21"/>
  <c r="J1295" i="21"/>
  <c r="E1297" i="21"/>
  <c r="F1297" i="21"/>
  <c r="D1298" i="21"/>
  <c r="M1295" i="21"/>
  <c r="K1295" i="21"/>
  <c r="I1296" i="21"/>
  <c r="H1297" i="21"/>
  <c r="J1296" i="21"/>
  <c r="E1298" i="21"/>
  <c r="F1298" i="21"/>
  <c r="D1299" i="21"/>
  <c r="K1296" i="21"/>
  <c r="M1296" i="21"/>
  <c r="I1297" i="21"/>
  <c r="H1298" i="21"/>
  <c r="J1297" i="21"/>
  <c r="E1299" i="21"/>
  <c r="F1299" i="21"/>
  <c r="D1300" i="21"/>
  <c r="M1297" i="21"/>
  <c r="K1297" i="21"/>
  <c r="I1298" i="21"/>
  <c r="H1299" i="21"/>
  <c r="J1298" i="21"/>
  <c r="F1300" i="21"/>
  <c r="E1300" i="21"/>
  <c r="D1301" i="21"/>
  <c r="M1298" i="21"/>
  <c r="K1298" i="21"/>
  <c r="I1299" i="21"/>
  <c r="H1300" i="21"/>
  <c r="J1299" i="21"/>
  <c r="F1301" i="21"/>
  <c r="D1302" i="21"/>
  <c r="E1301" i="21"/>
  <c r="M1299" i="21"/>
  <c r="K1299" i="21"/>
  <c r="I1300" i="21"/>
  <c r="J1300" i="21"/>
  <c r="H1301" i="21"/>
  <c r="E1302" i="21"/>
  <c r="F1302" i="21"/>
  <c r="D1303" i="21"/>
  <c r="M1300" i="21"/>
  <c r="K1300" i="21"/>
  <c r="I1301" i="21"/>
  <c r="H1302" i="21"/>
  <c r="J1301" i="21"/>
  <c r="F1303" i="21"/>
  <c r="E1303" i="21"/>
  <c r="D1304" i="21"/>
  <c r="M1301" i="21"/>
  <c r="K1301" i="21"/>
  <c r="I1302" i="21"/>
  <c r="J1302" i="21"/>
  <c r="H1303" i="21"/>
  <c r="F1304" i="21"/>
  <c r="D1305" i="21"/>
  <c r="E1304" i="21"/>
  <c r="K1302" i="21"/>
  <c r="M1302" i="21"/>
  <c r="I1303" i="21"/>
  <c r="J1303" i="21"/>
  <c r="H1304" i="21"/>
  <c r="E1305" i="21"/>
  <c r="D1306" i="21"/>
  <c r="F1305" i="21"/>
  <c r="K1303" i="21"/>
  <c r="M1303" i="21"/>
  <c r="I1304" i="21"/>
  <c r="J1304" i="21"/>
  <c r="H1305" i="21"/>
  <c r="E1306" i="21"/>
  <c r="F1306" i="21"/>
  <c r="D1307" i="21"/>
  <c r="M1304" i="21"/>
  <c r="K1304" i="21"/>
  <c r="I1305" i="21"/>
  <c r="H1306" i="21"/>
  <c r="J1305" i="21"/>
  <c r="D1308" i="21"/>
  <c r="E1307" i="21"/>
  <c r="F1307" i="21"/>
  <c r="M1305" i="21"/>
  <c r="K1305" i="21"/>
  <c r="I1306" i="21"/>
  <c r="H1307" i="21"/>
  <c r="J1306" i="21"/>
  <c r="D1309" i="21"/>
  <c r="F1308" i="21"/>
  <c r="E1308" i="21"/>
  <c r="M1306" i="21"/>
  <c r="K1306" i="21"/>
  <c r="I1307" i="21"/>
  <c r="J1307" i="21"/>
  <c r="H1308" i="21"/>
  <c r="F1309" i="21"/>
  <c r="E1309" i="21"/>
  <c r="D1310" i="21"/>
  <c r="M1307" i="21"/>
  <c r="K1307" i="21"/>
  <c r="I1308" i="21"/>
  <c r="H1309" i="21"/>
  <c r="J1308" i="21"/>
  <c r="E1310" i="21"/>
  <c r="F1310" i="21"/>
  <c r="D1311" i="21"/>
  <c r="K1308" i="21"/>
  <c r="M1308" i="21"/>
  <c r="I1309" i="21"/>
  <c r="H1310" i="21"/>
  <c r="J1309" i="21"/>
  <c r="E1311" i="21"/>
  <c r="D1312" i="21"/>
  <c r="F1311" i="21"/>
  <c r="K1309" i="21"/>
  <c r="M1309" i="21"/>
  <c r="I1310" i="21"/>
  <c r="H1311" i="21"/>
  <c r="J1310" i="21"/>
  <c r="D1313" i="21"/>
  <c r="E1312" i="21"/>
  <c r="F1312" i="21"/>
  <c r="K1310" i="21"/>
  <c r="M1310" i="21"/>
  <c r="I1311" i="21"/>
  <c r="H1312" i="21"/>
  <c r="J1311" i="21"/>
  <c r="E1313" i="21"/>
  <c r="D1314" i="21"/>
  <c r="F1313" i="21"/>
  <c r="K1311" i="21"/>
  <c r="M1311" i="21"/>
  <c r="I1312" i="21"/>
  <c r="J1312" i="21"/>
  <c r="H1313" i="21"/>
  <c r="D1315" i="21"/>
  <c r="E1314" i="21"/>
  <c r="F1314" i="21"/>
  <c r="K1312" i="21"/>
  <c r="M1312" i="21"/>
  <c r="I1313" i="21"/>
  <c r="H1314" i="21"/>
  <c r="J1313" i="21"/>
  <c r="E1315" i="21"/>
  <c r="D1316" i="21"/>
  <c r="F1315" i="21"/>
  <c r="M1313" i="21"/>
  <c r="K1313" i="21"/>
  <c r="I1314" i="21"/>
  <c r="H1315" i="21"/>
  <c r="J1314" i="21"/>
  <c r="D1317" i="21"/>
  <c r="E1316" i="21"/>
  <c r="F1316" i="21"/>
  <c r="K1314" i="21"/>
  <c r="M1314" i="21"/>
  <c r="I1315" i="21"/>
  <c r="H1316" i="21"/>
  <c r="J1315" i="21"/>
  <c r="E1317" i="21"/>
  <c r="D1318" i="21"/>
  <c r="F1317" i="21"/>
  <c r="K1315" i="21"/>
  <c r="M1315" i="21"/>
  <c r="I1316" i="21"/>
  <c r="H1317" i="21"/>
  <c r="J1316" i="21"/>
  <c r="D1319" i="21"/>
  <c r="F1318" i="21"/>
  <c r="E1318" i="21"/>
  <c r="K1316" i="21"/>
  <c r="M1316" i="21"/>
  <c r="I1317" i="21"/>
  <c r="H1318" i="21"/>
  <c r="J1317" i="21"/>
  <c r="E1319" i="21"/>
  <c r="F1319" i="21"/>
  <c r="D1320" i="21"/>
  <c r="M1317" i="21"/>
  <c r="K1317" i="21"/>
  <c r="I1318" i="21"/>
  <c r="J1318" i="21"/>
  <c r="H1319" i="21"/>
  <c r="D1321" i="21"/>
  <c r="F1320" i="21"/>
  <c r="E1320" i="21"/>
  <c r="M1318" i="21"/>
  <c r="K1318" i="21"/>
  <c r="I1319" i="21"/>
  <c r="H1320" i="21"/>
  <c r="J1319" i="21"/>
  <c r="E1321" i="21"/>
  <c r="D1322" i="21"/>
  <c r="F1321" i="21"/>
  <c r="M1319" i="21"/>
  <c r="K1319" i="21"/>
  <c r="I1320" i="21"/>
  <c r="H1321" i="21"/>
  <c r="J1320" i="21"/>
  <c r="E1322" i="21"/>
  <c r="D1323" i="21"/>
  <c r="F1322" i="21"/>
  <c r="K1320" i="21"/>
  <c r="M1320" i="21"/>
  <c r="I1321" i="21"/>
  <c r="J1321" i="21"/>
  <c r="H1322" i="21"/>
  <c r="D1324" i="21"/>
  <c r="F1323" i="21"/>
  <c r="E1323" i="21"/>
  <c r="K1321" i="21"/>
  <c r="M1321" i="21"/>
  <c r="I1322" i="21"/>
  <c r="H1323" i="21"/>
  <c r="J1322" i="21"/>
  <c r="D1325" i="21"/>
  <c r="F1324" i="21"/>
  <c r="E1324" i="21"/>
  <c r="M1322" i="21"/>
  <c r="K1322" i="21"/>
  <c r="I1323" i="21"/>
  <c r="J1323" i="21"/>
  <c r="H1324" i="21"/>
  <c r="D1326" i="21"/>
  <c r="E1325" i="21"/>
  <c r="F1325" i="21"/>
  <c r="M1323" i="21"/>
  <c r="K1323" i="21"/>
  <c r="I1324" i="21"/>
  <c r="J1324" i="21"/>
  <c r="H1325" i="21"/>
  <c r="E1326" i="21"/>
  <c r="F1326" i="21"/>
  <c r="D1327" i="21"/>
  <c r="K1324" i="21"/>
  <c r="M1324" i="21"/>
  <c r="I1325" i="21"/>
  <c r="J1325" i="21"/>
  <c r="H1326" i="21"/>
  <c r="D1328" i="21"/>
  <c r="E1327" i="21"/>
  <c r="F1327" i="21"/>
  <c r="M1325" i="21"/>
  <c r="K1325" i="21"/>
  <c r="I1326" i="21"/>
  <c r="J1326" i="21"/>
  <c r="H1327" i="21"/>
  <c r="F1328" i="21"/>
  <c r="D1329" i="21"/>
  <c r="E1328" i="21"/>
  <c r="M1326" i="21"/>
  <c r="K1326" i="21"/>
  <c r="I1327" i="21"/>
  <c r="J1327" i="21"/>
  <c r="H1328" i="21"/>
  <c r="E1329" i="21"/>
  <c r="D1330" i="21"/>
  <c r="F1329" i="21"/>
  <c r="M1327" i="21"/>
  <c r="K1327" i="21"/>
  <c r="I1328" i="21"/>
  <c r="H1329" i="21"/>
  <c r="J1328" i="21"/>
  <c r="F1330" i="21"/>
  <c r="E1330" i="21"/>
  <c r="D1331" i="21"/>
  <c r="K1328" i="21"/>
  <c r="M1328" i="21"/>
  <c r="I1329" i="21"/>
  <c r="H1330" i="21"/>
  <c r="J1329" i="21"/>
  <c r="F1331" i="21"/>
  <c r="E1331" i="21"/>
  <c r="D1332" i="21"/>
  <c r="K1329" i="21"/>
  <c r="M1329" i="21"/>
  <c r="I1330" i="21"/>
  <c r="H1331" i="21"/>
  <c r="J1330" i="21"/>
  <c r="F1332" i="21"/>
  <c r="D1333" i="21"/>
  <c r="E1332" i="21"/>
  <c r="K1330" i="21"/>
  <c r="M1330" i="21"/>
  <c r="I1331" i="21"/>
  <c r="H1332" i="21"/>
  <c r="J1331" i="21"/>
  <c r="F1333" i="21"/>
  <c r="E1333" i="21"/>
  <c r="D1334" i="21"/>
  <c r="K1331" i="21"/>
  <c r="M1331" i="21"/>
  <c r="I1332" i="21"/>
  <c r="J1332" i="21"/>
  <c r="H1333" i="21"/>
  <c r="D1335" i="21"/>
  <c r="F1334" i="21"/>
  <c r="E1334" i="21"/>
  <c r="M1332" i="21"/>
  <c r="K1332" i="21"/>
  <c r="I1333" i="21"/>
  <c r="H1334" i="21"/>
  <c r="J1333" i="21"/>
  <c r="E1335" i="21"/>
  <c r="F1335" i="21"/>
  <c r="D1336" i="21"/>
  <c r="K1333" i="21"/>
  <c r="M1333" i="21"/>
  <c r="I1334" i="21"/>
  <c r="H1335" i="21"/>
  <c r="J1334" i="21"/>
  <c r="F1336" i="21"/>
  <c r="D1337" i="21"/>
  <c r="E1336" i="21"/>
  <c r="M1334" i="21"/>
  <c r="K1334" i="21"/>
  <c r="I1335" i="21"/>
  <c r="J1335" i="21"/>
  <c r="H1336" i="21"/>
  <c r="D1338" i="21"/>
  <c r="E1337" i="21"/>
  <c r="F1337" i="21"/>
  <c r="M1335" i="21"/>
  <c r="K1335" i="21"/>
  <c r="I1336" i="21"/>
  <c r="H1337" i="21"/>
  <c r="J1336" i="21"/>
  <c r="D1339" i="21"/>
  <c r="E1338" i="21"/>
  <c r="F1338" i="21"/>
  <c r="M1336" i="21"/>
  <c r="K1336" i="21"/>
  <c r="I1337" i="21"/>
  <c r="H1338" i="21"/>
  <c r="J1337" i="21"/>
  <c r="D1340" i="21"/>
  <c r="F1339" i="21"/>
  <c r="E1339" i="21"/>
  <c r="M1337" i="21"/>
  <c r="K1337" i="21"/>
  <c r="I1338" i="21"/>
  <c r="J1338" i="21"/>
  <c r="H1339" i="21"/>
  <c r="E1340" i="21"/>
  <c r="D1341" i="21"/>
  <c r="F1340" i="21"/>
  <c r="K1338" i="21"/>
  <c r="M1338" i="21"/>
  <c r="I1339" i="21"/>
  <c r="H1340" i="21"/>
  <c r="J1339" i="21"/>
  <c r="F1341" i="21"/>
  <c r="E1341" i="21"/>
  <c r="D1342" i="21"/>
  <c r="M1339" i="21"/>
  <c r="K1339" i="21"/>
  <c r="I1340" i="21"/>
  <c r="J1340" i="21"/>
  <c r="H1341" i="21"/>
  <c r="E1342" i="21"/>
  <c r="F1342" i="21"/>
  <c r="D1343" i="21"/>
  <c r="M1340" i="21"/>
  <c r="K1340" i="21"/>
  <c r="I1341" i="21"/>
  <c r="H1342" i="21"/>
  <c r="J1341" i="21"/>
  <c r="F1343" i="21"/>
  <c r="E1343" i="21"/>
  <c r="D1344" i="21"/>
  <c r="K1341" i="21"/>
  <c r="M1341" i="21"/>
  <c r="I1342" i="21"/>
  <c r="H1343" i="21"/>
  <c r="J1342" i="21"/>
  <c r="D1345" i="21"/>
  <c r="E1344" i="21"/>
  <c r="F1344" i="21"/>
  <c r="M1342" i="21"/>
  <c r="K1342" i="21"/>
  <c r="I1343" i="21"/>
  <c r="J1343" i="21"/>
  <c r="H1344" i="21"/>
  <c r="F1345" i="21"/>
  <c r="E1345" i="21"/>
  <c r="D1346" i="21"/>
  <c r="K1343" i="21"/>
  <c r="M1343" i="21"/>
  <c r="I1344" i="21"/>
  <c r="J1344" i="21"/>
  <c r="H1345" i="21"/>
  <c r="F1346" i="21"/>
  <c r="E1346" i="21"/>
  <c r="D1347" i="21"/>
  <c r="M1344" i="21"/>
  <c r="K1344" i="21"/>
  <c r="I1345" i="21"/>
  <c r="H1346" i="21"/>
  <c r="J1345" i="21"/>
  <c r="D1348" i="21"/>
  <c r="E1347" i="21"/>
  <c r="F1347" i="21"/>
  <c r="M1345" i="21"/>
  <c r="K1345" i="21"/>
  <c r="I1346" i="21"/>
  <c r="H1347" i="21"/>
  <c r="J1346" i="21"/>
  <c r="D1349" i="21"/>
  <c r="F1348" i="21"/>
  <c r="E1348" i="21"/>
  <c r="M1346" i="21"/>
  <c r="K1346" i="21"/>
  <c r="I1347" i="21"/>
  <c r="H1348" i="21"/>
  <c r="J1347" i="21"/>
  <c r="D1350" i="21"/>
  <c r="F1349" i="21"/>
  <c r="E1349" i="21"/>
  <c r="M1347" i="21"/>
  <c r="K1347" i="21"/>
  <c r="I1348" i="21"/>
  <c r="H1349" i="21"/>
  <c r="J1348" i="21"/>
  <c r="E1350" i="21"/>
  <c r="D1351" i="21"/>
  <c r="F1350" i="21"/>
  <c r="K1348" i="21"/>
  <c r="M1348" i="21"/>
  <c r="I1349" i="21"/>
  <c r="J1349" i="21"/>
  <c r="H1350" i="21"/>
  <c r="D1352" i="21"/>
  <c r="F1351" i="21"/>
  <c r="E1351" i="21"/>
  <c r="M1349" i="21"/>
  <c r="K1349" i="21"/>
  <c r="I1350" i="21"/>
  <c r="J1350" i="21"/>
  <c r="H1351" i="21"/>
  <c r="F1352" i="21"/>
  <c r="E1352" i="21"/>
  <c r="D1353" i="21"/>
  <c r="M1350" i="21"/>
  <c r="K1350" i="21"/>
  <c r="I1351" i="21"/>
  <c r="H1352" i="21"/>
  <c r="J1351" i="21"/>
  <c r="E1353" i="21"/>
  <c r="F1353" i="21"/>
  <c r="D1354" i="21"/>
  <c r="M1351" i="21"/>
  <c r="K1351" i="21"/>
  <c r="I1352" i="21"/>
  <c r="H1353" i="21"/>
  <c r="J1352" i="21"/>
  <c r="D1355" i="21"/>
  <c r="F1354" i="21"/>
  <c r="E1354" i="21"/>
  <c r="K1352" i="21"/>
  <c r="M1352" i="21"/>
  <c r="I1353" i="21"/>
  <c r="J1353" i="21"/>
  <c r="H1354" i="21"/>
  <c r="E1355" i="21"/>
  <c r="F1355" i="21"/>
  <c r="D1356" i="21"/>
  <c r="K1353" i="21"/>
  <c r="M1353" i="21"/>
  <c r="I1354" i="21"/>
  <c r="J1354" i="21"/>
  <c r="H1355" i="21"/>
  <c r="F1356" i="21"/>
  <c r="E1356" i="21"/>
  <c r="D1357" i="21"/>
  <c r="K1354" i="21"/>
  <c r="M1354" i="21"/>
  <c r="I1355" i="21"/>
  <c r="H1356" i="21"/>
  <c r="J1355" i="21"/>
  <c r="D1358" i="21"/>
  <c r="E1357" i="21"/>
  <c r="F1357" i="21"/>
  <c r="K1355" i="21"/>
  <c r="M1355" i="21"/>
  <c r="I1356" i="21"/>
  <c r="H1357" i="21"/>
  <c r="J1356" i="21"/>
  <c r="D1359" i="21"/>
  <c r="F1358" i="21"/>
  <c r="E1358" i="21"/>
  <c r="K1356" i="21"/>
  <c r="M1356" i="21"/>
  <c r="I1357" i="21"/>
  <c r="J1357" i="21"/>
  <c r="H1358" i="21"/>
  <c r="E1359" i="21"/>
  <c r="F1359" i="21"/>
  <c r="D1360" i="21"/>
  <c r="M1357" i="21"/>
  <c r="K1357" i="21"/>
  <c r="I1358" i="21"/>
  <c r="J1358" i="21"/>
  <c r="H1359" i="21"/>
  <c r="E1360" i="21"/>
  <c r="D1361" i="21"/>
  <c r="F1360" i="21"/>
  <c r="M1358" i="21"/>
  <c r="K1358" i="21"/>
  <c r="I1359" i="21"/>
  <c r="H1360" i="21"/>
  <c r="J1359" i="21"/>
  <c r="D1362" i="21"/>
  <c r="E1361" i="21"/>
  <c r="F1361" i="21"/>
  <c r="M1359" i="21"/>
  <c r="K1359" i="21"/>
  <c r="I1360" i="21"/>
  <c r="H1361" i="21"/>
  <c r="J1360" i="21"/>
  <c r="D1363" i="21"/>
  <c r="E1362" i="21"/>
  <c r="F1362" i="21"/>
  <c r="M1360" i="21"/>
  <c r="K1360" i="21"/>
  <c r="I1361" i="21"/>
  <c r="J1361" i="21"/>
  <c r="H1362" i="21"/>
  <c r="E1363" i="21"/>
  <c r="D1364" i="21"/>
  <c r="F1363" i="21"/>
  <c r="K1361" i="21"/>
  <c r="M1361" i="21"/>
  <c r="I1362" i="21"/>
  <c r="H1363" i="21"/>
  <c r="J1362" i="21"/>
  <c r="D1365" i="21"/>
  <c r="F1364" i="21"/>
  <c r="E1364" i="21"/>
  <c r="M1362" i="21"/>
  <c r="K1362" i="21"/>
  <c r="I1363" i="21"/>
  <c r="H1364" i="21"/>
  <c r="J1363" i="21"/>
  <c r="F1365" i="21"/>
  <c r="D1366" i="21"/>
  <c r="E1365" i="21"/>
  <c r="M1363" i="21"/>
  <c r="K1363" i="21"/>
  <c r="I1364" i="21"/>
  <c r="J1364" i="21"/>
  <c r="H1365" i="21"/>
  <c r="F1366" i="21"/>
  <c r="E1366" i="21"/>
  <c r="D1367" i="21"/>
  <c r="M1364" i="21"/>
  <c r="K1364" i="21"/>
  <c r="I1365" i="21"/>
  <c r="H1366" i="21"/>
  <c r="J1365" i="21"/>
  <c r="D1368" i="21"/>
  <c r="F1367" i="21"/>
  <c r="E1367" i="21"/>
  <c r="K1365" i="21"/>
  <c r="M1365" i="21"/>
  <c r="I1366" i="21"/>
  <c r="J1366" i="21"/>
  <c r="H1367" i="21"/>
  <c r="F1368" i="21"/>
  <c r="D1369" i="21"/>
  <c r="E1368" i="21"/>
  <c r="K1366" i="21"/>
  <c r="M1366" i="21"/>
  <c r="I1367" i="21"/>
  <c r="H1368" i="21"/>
  <c r="J1367" i="21"/>
  <c r="F1369" i="21"/>
  <c r="E1369" i="21"/>
  <c r="D1370" i="21"/>
  <c r="M1367" i="21"/>
  <c r="K1367" i="21"/>
  <c r="I1368" i="21"/>
  <c r="J1368" i="21"/>
  <c r="H1369" i="21"/>
  <c r="F1370" i="21"/>
  <c r="E1370" i="21"/>
  <c r="D1371" i="21"/>
  <c r="K1368" i="21"/>
  <c r="M1368" i="21"/>
  <c r="I1369" i="21"/>
  <c r="H1370" i="21"/>
  <c r="J1369" i="21"/>
  <c r="D1372" i="21"/>
  <c r="F1371" i="21"/>
  <c r="E1371" i="21"/>
  <c r="M1369" i="21"/>
  <c r="K1369" i="21"/>
  <c r="I1370" i="21"/>
  <c r="J1370" i="21"/>
  <c r="H1371" i="21"/>
  <c r="E1372" i="21"/>
  <c r="D1373" i="21"/>
  <c r="F1372" i="21"/>
  <c r="M1370" i="21"/>
  <c r="K1370" i="21"/>
  <c r="I1371" i="21"/>
  <c r="J1371" i="21"/>
  <c r="H1372" i="21"/>
  <c r="D1374" i="21"/>
  <c r="E1373" i="21"/>
  <c r="F1373" i="21"/>
  <c r="K1371" i="21"/>
  <c r="M1371" i="21"/>
  <c r="I1372" i="21"/>
  <c r="J1372" i="21"/>
  <c r="H1373" i="21"/>
  <c r="D1375" i="21"/>
  <c r="F1374" i="21"/>
  <c r="E1374" i="21"/>
  <c r="K1372" i="21"/>
  <c r="M1372" i="21"/>
  <c r="I1373" i="21"/>
  <c r="H1374" i="21"/>
  <c r="J1373" i="21"/>
  <c r="E1375" i="21"/>
  <c r="F1375" i="21"/>
  <c r="D1376" i="21"/>
  <c r="M1373" i="21"/>
  <c r="K1373" i="21"/>
  <c r="I1374" i="21"/>
  <c r="H1375" i="21"/>
  <c r="J1374" i="21"/>
  <c r="D1377" i="21"/>
  <c r="F1376" i="21"/>
  <c r="E1376" i="21"/>
  <c r="M1374" i="21"/>
  <c r="K1374" i="21"/>
  <c r="I1375" i="21"/>
  <c r="J1375" i="21"/>
  <c r="H1376" i="21"/>
  <c r="F1377" i="21"/>
  <c r="E1377" i="21"/>
  <c r="D1378" i="21"/>
  <c r="K1375" i="21"/>
  <c r="M1375" i="21"/>
  <c r="I1376" i="21"/>
  <c r="J1376" i="21"/>
  <c r="H1377" i="21"/>
  <c r="E1378" i="21"/>
  <c r="D1379" i="21"/>
  <c r="F1378" i="21"/>
  <c r="K1376" i="21"/>
  <c r="M1376" i="21"/>
  <c r="I1377" i="21"/>
  <c r="H1378" i="21"/>
  <c r="J1377" i="21"/>
  <c r="D1380" i="21"/>
  <c r="E1379" i="21"/>
  <c r="F1379" i="21"/>
  <c r="M1377" i="21"/>
  <c r="K1377" i="21"/>
  <c r="I1378" i="21"/>
  <c r="J1378" i="21"/>
  <c r="H1379" i="21"/>
  <c r="E1380" i="21"/>
  <c r="D1381" i="21"/>
  <c r="F1380" i="21"/>
  <c r="M1378" i="21"/>
  <c r="K1378" i="21"/>
  <c r="I1379" i="21"/>
  <c r="H1380" i="21"/>
  <c r="J1379" i="21"/>
  <c r="E1381" i="21"/>
  <c r="F1381" i="21"/>
  <c r="D1382" i="21"/>
  <c r="K1379" i="21"/>
  <c r="M1379" i="21"/>
  <c r="I1380" i="21"/>
  <c r="H1381" i="21"/>
  <c r="J1380" i="21"/>
  <c r="E1382" i="21"/>
  <c r="F1382" i="21"/>
  <c r="D1383" i="21"/>
  <c r="M1380" i="21"/>
  <c r="K1380" i="21"/>
  <c r="I1381" i="21"/>
  <c r="H1382" i="21"/>
  <c r="J1381" i="21"/>
  <c r="D1384" i="21"/>
  <c r="E1383" i="21"/>
  <c r="F1383" i="21"/>
  <c r="M1381" i="21"/>
  <c r="K1381" i="21"/>
  <c r="I1382" i="21"/>
  <c r="H1383" i="21"/>
  <c r="J1382" i="21"/>
  <c r="E1384" i="21"/>
  <c r="F1384" i="21"/>
  <c r="D1385" i="21"/>
  <c r="K1382" i="21"/>
  <c r="M1382" i="21"/>
  <c r="I1383" i="21"/>
  <c r="J1383" i="21"/>
  <c r="H1384" i="21"/>
  <c r="F1385" i="21"/>
  <c r="D1386" i="21"/>
  <c r="E1385" i="21"/>
  <c r="M1383" i="21"/>
  <c r="K1383" i="21"/>
  <c r="I1384" i="21"/>
  <c r="H1385" i="21"/>
  <c r="J1384" i="21"/>
  <c r="E1386" i="21"/>
  <c r="D1387" i="21"/>
  <c r="F1386" i="21"/>
  <c r="K1384" i="21"/>
  <c r="M1384" i="21"/>
  <c r="I1385" i="21"/>
  <c r="J1385" i="21"/>
  <c r="H1386" i="21"/>
  <c r="D1388" i="21"/>
  <c r="E1387" i="21"/>
  <c r="F1387" i="21"/>
  <c r="M1385" i="21"/>
  <c r="K1385" i="21"/>
  <c r="I1386" i="21"/>
  <c r="J1386" i="21"/>
  <c r="H1387" i="21"/>
  <c r="F1388" i="21"/>
  <c r="E1388" i="21"/>
  <c r="D1389" i="21"/>
  <c r="K1386" i="21"/>
  <c r="M1386" i="21"/>
  <c r="I1387" i="21"/>
  <c r="H1388" i="21"/>
  <c r="J1387" i="21"/>
  <c r="F1389" i="21"/>
  <c r="E1389" i="21"/>
  <c r="D1390" i="21"/>
  <c r="M1387" i="21"/>
  <c r="K1387" i="21"/>
  <c r="I1388" i="21"/>
  <c r="H1389" i="21"/>
  <c r="J1388" i="21"/>
  <c r="F1390" i="21"/>
  <c r="D1391" i="21"/>
  <c r="E1390" i="21"/>
  <c r="K1388" i="21"/>
  <c r="M1388" i="21"/>
  <c r="I1389" i="21"/>
  <c r="J1389" i="21"/>
  <c r="H1390" i="21"/>
  <c r="D1392" i="21"/>
  <c r="E1391" i="21"/>
  <c r="F1391" i="21"/>
  <c r="K1389" i="21"/>
  <c r="M1389" i="21"/>
  <c r="I1390" i="21"/>
  <c r="J1390" i="21"/>
  <c r="H1391" i="21"/>
  <c r="F1392" i="21"/>
  <c r="D1393" i="21"/>
  <c r="E1392" i="21"/>
  <c r="K1390" i="21"/>
  <c r="M1390" i="21"/>
  <c r="I1391" i="21"/>
  <c r="J1391" i="21"/>
  <c r="H1392" i="21"/>
  <c r="E1393" i="21"/>
  <c r="D1394" i="21"/>
  <c r="F1393" i="21"/>
  <c r="K1391" i="21"/>
  <c r="M1391" i="21"/>
  <c r="I1392" i="21"/>
  <c r="J1392" i="21"/>
  <c r="H1393" i="21"/>
  <c r="F1394" i="21"/>
  <c r="D1395" i="21"/>
  <c r="E1394" i="21"/>
  <c r="M1392" i="21"/>
  <c r="K1392" i="21"/>
  <c r="I1393" i="21"/>
  <c r="H1394" i="21"/>
  <c r="J1393" i="21"/>
  <c r="E1395" i="21"/>
  <c r="D1396" i="21"/>
  <c r="F1395" i="21"/>
  <c r="K1393" i="21"/>
  <c r="M1393" i="21"/>
  <c r="I1394" i="21"/>
  <c r="J1394" i="21"/>
  <c r="H1395" i="21"/>
  <c r="D1397" i="21"/>
  <c r="F1396" i="21"/>
  <c r="E1396" i="21"/>
  <c r="K1394" i="21"/>
  <c r="M1394" i="21"/>
  <c r="I1395" i="21"/>
  <c r="J1395" i="21"/>
  <c r="H1396" i="21"/>
  <c r="F1397" i="21"/>
  <c r="D1398" i="21"/>
  <c r="E1397" i="21"/>
  <c r="K1395" i="21"/>
  <c r="M1395" i="21"/>
  <c r="I1396" i="21"/>
  <c r="H1397" i="21"/>
  <c r="J1396" i="21"/>
  <c r="E1398" i="21"/>
  <c r="F1398" i="21"/>
  <c r="D1399" i="21"/>
  <c r="M1396" i="21"/>
  <c r="K1396" i="21"/>
  <c r="I1397" i="21"/>
  <c r="H1398" i="21"/>
  <c r="J1397" i="21"/>
  <c r="D1400" i="21"/>
  <c r="E1399" i="21"/>
  <c r="F1399" i="21"/>
  <c r="M1397" i="21"/>
  <c r="K1397" i="21"/>
  <c r="I1398" i="21"/>
  <c r="H1399" i="21"/>
  <c r="J1398" i="21"/>
  <c r="F1400" i="21"/>
  <c r="E1400" i="21"/>
  <c r="D1401" i="21"/>
  <c r="K1398" i="21"/>
  <c r="M1398" i="21"/>
  <c r="I1399" i="21"/>
  <c r="H1400" i="21"/>
  <c r="J1399" i="21"/>
  <c r="F1401" i="21"/>
  <c r="D1402" i="21"/>
  <c r="E1401" i="21"/>
  <c r="M1399" i="21"/>
  <c r="K1399" i="21"/>
  <c r="I1400" i="21"/>
  <c r="H1401" i="21"/>
  <c r="J1400" i="21"/>
  <c r="D1403" i="21"/>
  <c r="F1402" i="21"/>
  <c r="E1402" i="21"/>
  <c r="K1400" i="21"/>
  <c r="M1400" i="21"/>
  <c r="I1401" i="21"/>
  <c r="H1402" i="21"/>
  <c r="J1401" i="21"/>
  <c r="D1404" i="21"/>
  <c r="F1403" i="21"/>
  <c r="E1403" i="21"/>
  <c r="K1401" i="21"/>
  <c r="M1401" i="21"/>
  <c r="I1402" i="21"/>
  <c r="J1402" i="21"/>
  <c r="H1403" i="21"/>
  <c r="D1405" i="21"/>
  <c r="E1404" i="21"/>
  <c r="F1404" i="21"/>
  <c r="K1402" i="21"/>
  <c r="M1402" i="21"/>
  <c r="I1403" i="21"/>
  <c r="H1404" i="21"/>
  <c r="J1403" i="21"/>
  <c r="E1405" i="21"/>
  <c r="D1406" i="21"/>
  <c r="F1405" i="21"/>
  <c r="K1403" i="21"/>
  <c r="M1403" i="21"/>
  <c r="I1404" i="21"/>
  <c r="J1404" i="21"/>
  <c r="H1405" i="21"/>
  <c r="D1407" i="21"/>
  <c r="F1406" i="21"/>
  <c r="E1406" i="21"/>
  <c r="K1404" i="21"/>
  <c r="M1404" i="21"/>
  <c r="I1405" i="21"/>
  <c r="J1405" i="21"/>
  <c r="H1406" i="21"/>
  <c r="F1407" i="21"/>
  <c r="E1407" i="21"/>
  <c r="D1408" i="21"/>
  <c r="M1405" i="21"/>
  <c r="K1405" i="21"/>
  <c r="I1406" i="21"/>
  <c r="J1406" i="21"/>
  <c r="H1407" i="21"/>
  <c r="E1408" i="21"/>
  <c r="F1408" i="21"/>
  <c r="D1409" i="21"/>
  <c r="M1406" i="21"/>
  <c r="K1406" i="21"/>
  <c r="I1407" i="21"/>
  <c r="H1408" i="21"/>
  <c r="J1407" i="21"/>
  <c r="F1409" i="21"/>
  <c r="E1409" i="21"/>
  <c r="D1410" i="21"/>
  <c r="M1407" i="21"/>
  <c r="K1407" i="21"/>
  <c r="I1408" i="21"/>
  <c r="J1408" i="21"/>
  <c r="H1409" i="21"/>
  <c r="E1410" i="21"/>
  <c r="D1411" i="21"/>
  <c r="F1410" i="21"/>
  <c r="M1408" i="21"/>
  <c r="K1408" i="21"/>
  <c r="I1409" i="21"/>
  <c r="H1410" i="21"/>
  <c r="J1409" i="21"/>
  <c r="D1412" i="21"/>
  <c r="F1411" i="21"/>
  <c r="E1411" i="21"/>
  <c r="K1409" i="21"/>
  <c r="M1409" i="21"/>
  <c r="I1410" i="21"/>
  <c r="H1411" i="21"/>
  <c r="J1410" i="21"/>
  <c r="E1412" i="21"/>
  <c r="F1412" i="21"/>
  <c r="D1413" i="21"/>
  <c r="M1410" i="21"/>
  <c r="K1410" i="21"/>
  <c r="I1411" i="21"/>
  <c r="H1412" i="21"/>
  <c r="J1411" i="21"/>
  <c r="F1413" i="21"/>
  <c r="E1413" i="21"/>
  <c r="D1414" i="21"/>
  <c r="M1411" i="21"/>
  <c r="K1411" i="21"/>
  <c r="I1412" i="21"/>
  <c r="H1413" i="21"/>
  <c r="J1412" i="21"/>
  <c r="D1415" i="21"/>
  <c r="E1414" i="21"/>
  <c r="F1414" i="21"/>
  <c r="K1412" i="21"/>
  <c r="M1412" i="21"/>
  <c r="I1413" i="21"/>
  <c r="J1413" i="21"/>
  <c r="H1414" i="21"/>
  <c r="E1415" i="21"/>
  <c r="D1416" i="21"/>
  <c r="F1415" i="21"/>
  <c r="M1413" i="21"/>
  <c r="K1413" i="21"/>
  <c r="I1414" i="21"/>
  <c r="J1414" i="21"/>
  <c r="H1415" i="21"/>
  <c r="D1417" i="21"/>
  <c r="F1416" i="21"/>
  <c r="E1416" i="21"/>
  <c r="M1414" i="21"/>
  <c r="K1414" i="21"/>
  <c r="I1415" i="21"/>
  <c r="H1416" i="21"/>
  <c r="J1415" i="21"/>
  <c r="E1417" i="21"/>
  <c r="D1418" i="21"/>
  <c r="F1417" i="21"/>
  <c r="M1415" i="21"/>
  <c r="K1415" i="21"/>
  <c r="I1416" i="21"/>
  <c r="J1416" i="21"/>
  <c r="H1417" i="21"/>
  <c r="E1418" i="21"/>
  <c r="F1418" i="21"/>
  <c r="D1419" i="21"/>
  <c r="M1416" i="21"/>
  <c r="K1416" i="21"/>
  <c r="I1417" i="21"/>
  <c r="H1418" i="21"/>
  <c r="J1417" i="21"/>
  <c r="D1420" i="21"/>
  <c r="E1419" i="21"/>
  <c r="F1419" i="21"/>
  <c r="K1417" i="21"/>
  <c r="M1417" i="21"/>
  <c r="I1418" i="21"/>
  <c r="H1419" i="21"/>
  <c r="J1418" i="21"/>
  <c r="D1421" i="21"/>
  <c r="E1420" i="21"/>
  <c r="F1420" i="21"/>
  <c r="M1418" i="21"/>
  <c r="K1418" i="21"/>
  <c r="I1419" i="21"/>
  <c r="H1420" i="21"/>
  <c r="J1419" i="21"/>
  <c r="E1421" i="21"/>
  <c r="F1421" i="21"/>
  <c r="D1422" i="21"/>
  <c r="M1419" i="21"/>
  <c r="K1419" i="21"/>
  <c r="I1420" i="21"/>
  <c r="J1420" i="21"/>
  <c r="H1421" i="21"/>
  <c r="E1422" i="21"/>
  <c r="F1422" i="21"/>
  <c r="D1423" i="21"/>
  <c r="M1420" i="21"/>
  <c r="K1420" i="21"/>
  <c r="I1421" i="21"/>
  <c r="H1422" i="21"/>
  <c r="J1421" i="21"/>
  <c r="E1423" i="21"/>
  <c r="D1424" i="21"/>
  <c r="F1423" i="21"/>
  <c r="M1421" i="21"/>
  <c r="K1421" i="21"/>
  <c r="I1422" i="21"/>
  <c r="H1423" i="21"/>
  <c r="J1422" i="21"/>
  <c r="E1424" i="21"/>
  <c r="D1425" i="21"/>
  <c r="F1424" i="21"/>
  <c r="M1422" i="21"/>
  <c r="K1422" i="21"/>
  <c r="I1423" i="21"/>
  <c r="H1424" i="21"/>
  <c r="J1423" i="21"/>
  <c r="F1425" i="21"/>
  <c r="E1425" i="21"/>
  <c r="D1426" i="21"/>
  <c r="K1423" i="21"/>
  <c r="M1423" i="21"/>
  <c r="I1424" i="21"/>
  <c r="H1425" i="21"/>
  <c r="J1424" i="21"/>
  <c r="E1426" i="21"/>
  <c r="D1427" i="21"/>
  <c r="F1426" i="21"/>
  <c r="M1424" i="21"/>
  <c r="K1424" i="21"/>
  <c r="I1425" i="21"/>
  <c r="J1425" i="21"/>
  <c r="H1426" i="21"/>
  <c r="F1427" i="21"/>
  <c r="D1428" i="21"/>
  <c r="E1427" i="21"/>
  <c r="M1425" i="21"/>
  <c r="K1425" i="21"/>
  <c r="I1426" i="21"/>
  <c r="H1427" i="21"/>
  <c r="J1426" i="21"/>
  <c r="E1428" i="21"/>
  <c r="D1429" i="21"/>
  <c r="F1428" i="21"/>
  <c r="K1426" i="21"/>
  <c r="M1426" i="21"/>
  <c r="I1427" i="21"/>
  <c r="H1428" i="21"/>
  <c r="J1427" i="21"/>
  <c r="D1430" i="21"/>
  <c r="F1429" i="21"/>
  <c r="E1429" i="21"/>
  <c r="K1427" i="21"/>
  <c r="M1427" i="21"/>
  <c r="I1428" i="21"/>
  <c r="H1429" i="21"/>
  <c r="J1428" i="21"/>
  <c r="F1430" i="21"/>
  <c r="D1431" i="21"/>
  <c r="E1430" i="21"/>
  <c r="K1428" i="21"/>
  <c r="M1428" i="21"/>
  <c r="I1429" i="21"/>
  <c r="H1430" i="21"/>
  <c r="J1429" i="21"/>
  <c r="E1431" i="21"/>
  <c r="D1432" i="21"/>
  <c r="F1431" i="21"/>
  <c r="M1429" i="21"/>
  <c r="K1429" i="21"/>
  <c r="I1430" i="21"/>
  <c r="H1431" i="21"/>
  <c r="J1430" i="21"/>
  <c r="D1433" i="21"/>
  <c r="E1432" i="21"/>
  <c r="F1432" i="21"/>
  <c r="M1430" i="21"/>
  <c r="K1430" i="21"/>
  <c r="I1431" i="21"/>
  <c r="H1432" i="21"/>
  <c r="J1431" i="21"/>
  <c r="F1433" i="21"/>
  <c r="E1433" i="21"/>
  <c r="D1434" i="21"/>
  <c r="M1431" i="21"/>
  <c r="K1431" i="21"/>
  <c r="I1432" i="21"/>
  <c r="H1433" i="21"/>
  <c r="J1432" i="21"/>
  <c r="E1434" i="21"/>
  <c r="F1434" i="21"/>
  <c r="D1435" i="21"/>
  <c r="K1432" i="21"/>
  <c r="M1432" i="21"/>
  <c r="I1433" i="21"/>
  <c r="H1434" i="21"/>
  <c r="J1433" i="21"/>
  <c r="D1436" i="21"/>
  <c r="E1435" i="21"/>
  <c r="F1435" i="21"/>
  <c r="K1433" i="21"/>
  <c r="M1433" i="21"/>
  <c r="I1434" i="21"/>
  <c r="H1435" i="21"/>
  <c r="J1434" i="21"/>
  <c r="D1437" i="21"/>
  <c r="E1436" i="21"/>
  <c r="F1436" i="21"/>
  <c r="M1434" i="21"/>
  <c r="K1434" i="21"/>
  <c r="I1435" i="21"/>
  <c r="J1435" i="21"/>
  <c r="H1436" i="21"/>
  <c r="D1438" i="21"/>
  <c r="F1437" i="21"/>
  <c r="E1437" i="21"/>
  <c r="M1435" i="21"/>
  <c r="K1435" i="21"/>
  <c r="I1436" i="21"/>
  <c r="J1436" i="21"/>
  <c r="H1437" i="21"/>
  <c r="E1438" i="21"/>
  <c r="D1439" i="21"/>
  <c r="F1438" i="21"/>
  <c r="K1436" i="21"/>
  <c r="M1436" i="21"/>
  <c r="I1437" i="21"/>
  <c r="J1437" i="21"/>
  <c r="H1438" i="21"/>
  <c r="E1439" i="21"/>
  <c r="F1439" i="21"/>
  <c r="D1440" i="21"/>
  <c r="K1437" i="21"/>
  <c r="M1437" i="21"/>
  <c r="I1438" i="21"/>
  <c r="J1438" i="21"/>
  <c r="H1439" i="21"/>
  <c r="D1441" i="21"/>
  <c r="E1440" i="21"/>
  <c r="F1440" i="21"/>
  <c r="K1438" i="21"/>
  <c r="M1438" i="21"/>
  <c r="I1439" i="21"/>
  <c r="H1440" i="21"/>
  <c r="J1439" i="21"/>
  <c r="F1441" i="21"/>
  <c r="D1442" i="21"/>
  <c r="E1441" i="21"/>
  <c r="K1439" i="21"/>
  <c r="M1439" i="21"/>
  <c r="I1440" i="21"/>
  <c r="H1441" i="21"/>
  <c r="J1440" i="21"/>
  <c r="E1442" i="21"/>
  <c r="F1442" i="21"/>
  <c r="D1443" i="21"/>
  <c r="K1440" i="21"/>
  <c r="M1440" i="21"/>
  <c r="I1441" i="21"/>
  <c r="H1442" i="21"/>
  <c r="J1441" i="21"/>
  <c r="E1443" i="21"/>
  <c r="D1444" i="21"/>
  <c r="F1443" i="21"/>
  <c r="K1441" i="21"/>
  <c r="M1441" i="21"/>
  <c r="I1442" i="21"/>
  <c r="H1443" i="21"/>
  <c r="J1442" i="21"/>
  <c r="E1444" i="21"/>
  <c r="F1444" i="21"/>
  <c r="D1445" i="21"/>
  <c r="M1442" i="21"/>
  <c r="K1442" i="21"/>
  <c r="I1443" i="21"/>
  <c r="H1444" i="21"/>
  <c r="J1443" i="21"/>
  <c r="F1445" i="21"/>
  <c r="E1445" i="21"/>
  <c r="D1446" i="21"/>
  <c r="K1443" i="21"/>
  <c r="M1443" i="21"/>
  <c r="I1444" i="21"/>
  <c r="J1444" i="21"/>
  <c r="H1445" i="21"/>
  <c r="D1447" i="21"/>
  <c r="F1446" i="21"/>
  <c r="E1446" i="21"/>
  <c r="M1444" i="21"/>
  <c r="K1444" i="21"/>
  <c r="I1445" i="21"/>
  <c r="H1446" i="21"/>
  <c r="J1445" i="21"/>
  <c r="F1447" i="21"/>
  <c r="E1447" i="21"/>
  <c r="D1448" i="21"/>
  <c r="M1445" i="21"/>
  <c r="K1445" i="21"/>
  <c r="I1446" i="21"/>
  <c r="J1446" i="21"/>
  <c r="H1447" i="21"/>
  <c r="F1448" i="21"/>
  <c r="E1448" i="21"/>
  <c r="D1449" i="21"/>
  <c r="K1446" i="21"/>
  <c r="M1446" i="21"/>
  <c r="I1447" i="21"/>
  <c r="H1448" i="21"/>
  <c r="J1447" i="21"/>
  <c r="D1450" i="21"/>
  <c r="E1449" i="21"/>
  <c r="F1449" i="21"/>
  <c r="K1447" i="21"/>
  <c r="M1447" i="21"/>
  <c r="I1448" i="21"/>
  <c r="J1448" i="21"/>
  <c r="H1449" i="21"/>
  <c r="E1450" i="21"/>
  <c r="D1451" i="21"/>
  <c r="F1450" i="21"/>
  <c r="M1448" i="21"/>
  <c r="K1448" i="21"/>
  <c r="I1449" i="21"/>
  <c r="H1450" i="21"/>
  <c r="J1449" i="21"/>
  <c r="D1452" i="21"/>
  <c r="F1451" i="21"/>
  <c r="E1451" i="21"/>
  <c r="K1449" i="21"/>
  <c r="M1449" i="21"/>
  <c r="I1450" i="21"/>
  <c r="J1450" i="21"/>
  <c r="H1451" i="21"/>
  <c r="E1452" i="21"/>
  <c r="F1452" i="21"/>
  <c r="D1453" i="21"/>
  <c r="K1450" i="21"/>
  <c r="M1450" i="21"/>
  <c r="I1451" i="21"/>
  <c r="J1451" i="21"/>
  <c r="H1452" i="21"/>
  <c r="F1453" i="21"/>
  <c r="D1454" i="21"/>
  <c r="E1453" i="21"/>
  <c r="M1451" i="21"/>
  <c r="K1451" i="21"/>
  <c r="I1452" i="21"/>
  <c r="J1452" i="21"/>
  <c r="H1453" i="21"/>
  <c r="F1454" i="21"/>
  <c r="E1454" i="21"/>
  <c r="D1455" i="21"/>
  <c r="M1452" i="21"/>
  <c r="K1452" i="21"/>
  <c r="I1453" i="21"/>
  <c r="H1454" i="21"/>
  <c r="J1453" i="21"/>
  <c r="E1455" i="21"/>
  <c r="D1456" i="21"/>
  <c r="F1455" i="21"/>
  <c r="M1453" i="21"/>
  <c r="K1453" i="21"/>
  <c r="I1454" i="21"/>
  <c r="J1454" i="21"/>
  <c r="H1455" i="21"/>
  <c r="F1456" i="21"/>
  <c r="D1457" i="21"/>
  <c r="E1456" i="21"/>
  <c r="K1454" i="21"/>
  <c r="M1454" i="21"/>
  <c r="I1455" i="21"/>
  <c r="J1455" i="21"/>
  <c r="H1456" i="21"/>
  <c r="D1458" i="21"/>
  <c r="E1457" i="21"/>
  <c r="F1457" i="21"/>
  <c r="M1455" i="21"/>
  <c r="K1455" i="21"/>
  <c r="I1456" i="21"/>
  <c r="H1457" i="21"/>
  <c r="J1456" i="21"/>
  <c r="E1458" i="21"/>
  <c r="F1458" i="21"/>
  <c r="D1459" i="21"/>
  <c r="K1456" i="21"/>
  <c r="M1456" i="21"/>
  <c r="I1457" i="21"/>
  <c r="J1457" i="21"/>
  <c r="H1458" i="21"/>
  <c r="E1459" i="21"/>
  <c r="D1460" i="21"/>
  <c r="F1459" i="21"/>
  <c r="M1457" i="21"/>
  <c r="K1457" i="21"/>
  <c r="I1458" i="21"/>
  <c r="J1458" i="21"/>
  <c r="H1459" i="21"/>
  <c r="D1461" i="21"/>
  <c r="E1460" i="21"/>
  <c r="F1460" i="21"/>
  <c r="M1458" i="21"/>
  <c r="K1458" i="21"/>
  <c r="I1459" i="21"/>
  <c r="J1459" i="21"/>
  <c r="H1460" i="21"/>
  <c r="E1461" i="21"/>
  <c r="D1462" i="21"/>
  <c r="F1461" i="21"/>
  <c r="K1459" i="21"/>
  <c r="M1459" i="21"/>
  <c r="I1460" i="21"/>
  <c r="J1460" i="21"/>
  <c r="H1461" i="21"/>
  <c r="E1462" i="21"/>
  <c r="F1462" i="21"/>
  <c r="D1463" i="21"/>
  <c r="M1460" i="21"/>
  <c r="K1460" i="21"/>
  <c r="I1461" i="21"/>
  <c r="H1462" i="21"/>
  <c r="J1461" i="21"/>
  <c r="F1463" i="21"/>
  <c r="E1463" i="21"/>
  <c r="D1464" i="21"/>
  <c r="K1461" i="21"/>
  <c r="M1461" i="21"/>
  <c r="I1462" i="21"/>
  <c r="J1462" i="21"/>
  <c r="H1463" i="21"/>
  <c r="D1465" i="21"/>
  <c r="E1464" i="21"/>
  <c r="F1464" i="21"/>
  <c r="K1462" i="21"/>
  <c r="M1462" i="21"/>
  <c r="I1463" i="21"/>
  <c r="H1464" i="21"/>
  <c r="J1463" i="21"/>
  <c r="E1465" i="21"/>
  <c r="D1466" i="21"/>
  <c r="F1465" i="21"/>
  <c r="M1463" i="21"/>
  <c r="K1463" i="21"/>
  <c r="I1464" i="21"/>
  <c r="J1464" i="21"/>
  <c r="H1465" i="21"/>
  <c r="F1466" i="21"/>
  <c r="D1467" i="21"/>
  <c r="E1466" i="21"/>
  <c r="M1464" i="21"/>
  <c r="K1464" i="21"/>
  <c r="I1465" i="21"/>
  <c r="J1465" i="21"/>
  <c r="H1466" i="21"/>
  <c r="F1467" i="21"/>
  <c r="D1468" i="21"/>
  <c r="E1467" i="21"/>
  <c r="K1465" i="21"/>
  <c r="M1465" i="21"/>
  <c r="I1466" i="21"/>
  <c r="J1466" i="21"/>
  <c r="H1467" i="21"/>
  <c r="F1468" i="21"/>
  <c r="D1469" i="21"/>
  <c r="E1468" i="21"/>
  <c r="K1466" i="21"/>
  <c r="M1466" i="21"/>
  <c r="I1467" i="21"/>
  <c r="J1467" i="21"/>
  <c r="H1468" i="21"/>
  <c r="E1469" i="21"/>
  <c r="D1470" i="21"/>
  <c r="F1469" i="21"/>
  <c r="M1467" i="21"/>
  <c r="K1467" i="21"/>
  <c r="I1468" i="21"/>
  <c r="J1468" i="21"/>
  <c r="H1469" i="21"/>
  <c r="F1470" i="21"/>
  <c r="D1471" i="21"/>
  <c r="E1470" i="21"/>
  <c r="K1468" i="21"/>
  <c r="M1468" i="21"/>
  <c r="I1469" i="21"/>
  <c r="J1469" i="21"/>
  <c r="H1470" i="21"/>
  <c r="F1471" i="21"/>
  <c r="E1471" i="21"/>
  <c r="D1472" i="21"/>
  <c r="M1469" i="21"/>
  <c r="K1469" i="21"/>
  <c r="I1470" i="21"/>
  <c r="H1471" i="21"/>
  <c r="J1470" i="21"/>
  <c r="F1472" i="21"/>
  <c r="D1473" i="21"/>
  <c r="E1472" i="21"/>
  <c r="M1470" i="21"/>
  <c r="K1470" i="21"/>
  <c r="I1471" i="21"/>
  <c r="J1471" i="21"/>
  <c r="H1472" i="21"/>
  <c r="F1473" i="21"/>
  <c r="D1474" i="21"/>
  <c r="E1473" i="21"/>
  <c r="K1471" i="21"/>
  <c r="M1471" i="21"/>
  <c r="I1472" i="21"/>
  <c r="J1472" i="21"/>
  <c r="H1473" i="21"/>
  <c r="F1474" i="21"/>
  <c r="E1474" i="21"/>
  <c r="D1475" i="21"/>
  <c r="K1472" i="21"/>
  <c r="M1472" i="21"/>
  <c r="I1473" i="21"/>
  <c r="J1473" i="21"/>
  <c r="H1474" i="21"/>
  <c r="D1476" i="21"/>
  <c r="F1475" i="21"/>
  <c r="E1475" i="21"/>
  <c r="M1473" i="21"/>
  <c r="K1473" i="21"/>
  <c r="I1474" i="21"/>
  <c r="H1475" i="21"/>
  <c r="J1474" i="21"/>
  <c r="E1476" i="21"/>
  <c r="D1477" i="21"/>
  <c r="F1476" i="21"/>
  <c r="M1474" i="21"/>
  <c r="K1474" i="21"/>
  <c r="I1475" i="21"/>
  <c r="H1476" i="21"/>
  <c r="J1475" i="21"/>
  <c r="F1477" i="21"/>
  <c r="E1477" i="21"/>
  <c r="D1478" i="21"/>
  <c r="M1475" i="21"/>
  <c r="K1475" i="21"/>
  <c r="I1476" i="21"/>
  <c r="J1476" i="21"/>
  <c r="H1477" i="21"/>
  <c r="E1478" i="21"/>
  <c r="F1478" i="21"/>
  <c r="D1479" i="21"/>
  <c r="K1476" i="21"/>
  <c r="M1476" i="21"/>
  <c r="I1477" i="21"/>
  <c r="H1478" i="21"/>
  <c r="J1477" i="21"/>
  <c r="F1479" i="21"/>
  <c r="E1479" i="21"/>
  <c r="D1480" i="21"/>
  <c r="M1477" i="21"/>
  <c r="K1477" i="21"/>
  <c r="I1478" i="21"/>
  <c r="H1479" i="21"/>
  <c r="J1478" i="21"/>
  <c r="F1480" i="21"/>
  <c r="E1480" i="21"/>
  <c r="D1481" i="21"/>
  <c r="K1478" i="21"/>
  <c r="M1478" i="21"/>
  <c r="I1479" i="21"/>
  <c r="H1480" i="21"/>
  <c r="J1479" i="21"/>
  <c r="F1481" i="21"/>
  <c r="E1481" i="21"/>
  <c r="D1482" i="21"/>
  <c r="K1479" i="21"/>
  <c r="M1479" i="21"/>
  <c r="I1480" i="21"/>
  <c r="H1481" i="21"/>
  <c r="J1480" i="21"/>
  <c r="D1483" i="21"/>
  <c r="F1482" i="21"/>
  <c r="E1482" i="21"/>
  <c r="M1480" i="21"/>
  <c r="K1480" i="21"/>
  <c r="I1481" i="21"/>
  <c r="H1482" i="21"/>
  <c r="J1481" i="21"/>
  <c r="E1483" i="21"/>
  <c r="D1484" i="21"/>
  <c r="F1483" i="21"/>
  <c r="K1481" i="21"/>
  <c r="M1481" i="21"/>
  <c r="I1482" i="21"/>
  <c r="J1482" i="21"/>
  <c r="H1483" i="21"/>
  <c r="E1484" i="21"/>
  <c r="D1485" i="21"/>
  <c r="F1484" i="21"/>
  <c r="K1482" i="21"/>
  <c r="M1482" i="21"/>
  <c r="I1483" i="21"/>
  <c r="J1483" i="21"/>
  <c r="H1484" i="21"/>
  <c r="E1485" i="21"/>
  <c r="F1485" i="21"/>
  <c r="D1486" i="21"/>
  <c r="M1483" i="21"/>
  <c r="K1483" i="21"/>
  <c r="I1484" i="21"/>
  <c r="H1485" i="21"/>
  <c r="J1484" i="21"/>
  <c r="F1486" i="21"/>
  <c r="D1487" i="21"/>
  <c r="E1486" i="21"/>
  <c r="K1484" i="21"/>
  <c r="M1484" i="21"/>
  <c r="I1485" i="21"/>
  <c r="J1485" i="21"/>
  <c r="H1486" i="21"/>
  <c r="E1487" i="21"/>
  <c r="D1488" i="21"/>
  <c r="F1487" i="21"/>
  <c r="K1485" i="21"/>
  <c r="M1485" i="21"/>
  <c r="I1486" i="21"/>
  <c r="J1486" i="21"/>
  <c r="H1487" i="21"/>
  <c r="D1489" i="21"/>
  <c r="F1488" i="21"/>
  <c r="E1488" i="21"/>
  <c r="K1486" i="21"/>
  <c r="M1486" i="21"/>
  <c r="I1487" i="21"/>
  <c r="J1487" i="21"/>
  <c r="H1488" i="21"/>
  <c r="F1489" i="21"/>
  <c r="D1490" i="21"/>
  <c r="E1489" i="21"/>
  <c r="K1487" i="21"/>
  <c r="M1487" i="21"/>
  <c r="I1488" i="21"/>
  <c r="J1488" i="21"/>
  <c r="H1489" i="21"/>
  <c r="D1491" i="21"/>
  <c r="F1490" i="21"/>
  <c r="E1490" i="21"/>
  <c r="M1488" i="21"/>
  <c r="K1488" i="21"/>
  <c r="I1489" i="21"/>
  <c r="H1490" i="21"/>
  <c r="J1489" i="21"/>
  <c r="E1491" i="21"/>
  <c r="F1491" i="21"/>
  <c r="D1492" i="21"/>
  <c r="K1489" i="21"/>
  <c r="M1489" i="21"/>
  <c r="I1490" i="21"/>
  <c r="J1490" i="21"/>
  <c r="H1491" i="21"/>
  <c r="F1492" i="21"/>
  <c r="D1493" i="21"/>
  <c r="E1492" i="21"/>
  <c r="M1490" i="21"/>
  <c r="K1490" i="21"/>
  <c r="I1491" i="21"/>
  <c r="H1492" i="21"/>
  <c r="J1491" i="21"/>
  <c r="D1494" i="21"/>
  <c r="E1493" i="21"/>
  <c r="F1493" i="21"/>
  <c r="K1491" i="21"/>
  <c r="M1491" i="21"/>
  <c r="I1492" i="21"/>
  <c r="J1492" i="21"/>
  <c r="H1493" i="21"/>
  <c r="D1495" i="21"/>
  <c r="F1494" i="21"/>
  <c r="E1494" i="21"/>
  <c r="M1492" i="21"/>
  <c r="K1492" i="21"/>
  <c r="I1493" i="21"/>
  <c r="J1493" i="21"/>
  <c r="H1494" i="21"/>
  <c r="D1496" i="21"/>
  <c r="E1495" i="21"/>
  <c r="F1495" i="21"/>
  <c r="M1493" i="21"/>
  <c r="K1493" i="21"/>
  <c r="I1494" i="21"/>
  <c r="J1494" i="21"/>
  <c r="H1495" i="21"/>
  <c r="D1497" i="21"/>
  <c r="E1496" i="21"/>
  <c r="F1496" i="21"/>
  <c r="M1494" i="21"/>
  <c r="K1494" i="21"/>
  <c r="I1495" i="21"/>
  <c r="J1495" i="21"/>
  <c r="H1496" i="21"/>
  <c r="E1497" i="21"/>
  <c r="D1498" i="21"/>
  <c r="F1497" i="21"/>
  <c r="K1495" i="21"/>
  <c r="M1495" i="21"/>
  <c r="I1496" i="21"/>
  <c r="J1496" i="21"/>
  <c r="H1497" i="21"/>
  <c r="E1498" i="21"/>
  <c r="F1498" i="21"/>
  <c r="D1499" i="21"/>
  <c r="M1496" i="21"/>
  <c r="K1496" i="21"/>
  <c r="I1497" i="21"/>
  <c r="J1497" i="21"/>
  <c r="H1498" i="21"/>
  <c r="F1499" i="21"/>
  <c r="D1500" i="21"/>
  <c r="E1499" i="21"/>
  <c r="M1497" i="21"/>
  <c r="K1497" i="21"/>
  <c r="I1498" i="21"/>
  <c r="J1498" i="21"/>
  <c r="H1499" i="21"/>
  <c r="D1501" i="21"/>
  <c r="F1500" i="21"/>
  <c r="E1500" i="21"/>
  <c r="K1498" i="21"/>
  <c r="M1498" i="21"/>
  <c r="I1499" i="21"/>
  <c r="J1499" i="21"/>
  <c r="H1500" i="21"/>
  <c r="D1502" i="21"/>
  <c r="E1501" i="21"/>
  <c r="F1501" i="21"/>
  <c r="M1499" i="21"/>
  <c r="K1499" i="21"/>
  <c r="I1500" i="21"/>
  <c r="H1501" i="21"/>
  <c r="J1500" i="21"/>
  <c r="D1503" i="21"/>
  <c r="E1502" i="21"/>
  <c r="F1502" i="21"/>
  <c r="K1500" i="21"/>
  <c r="M1500" i="21"/>
  <c r="I1501" i="21"/>
  <c r="H1502" i="21"/>
  <c r="J1501" i="21"/>
  <c r="E1503" i="21"/>
  <c r="F1503" i="21"/>
  <c r="D1504" i="21"/>
  <c r="M1501" i="21"/>
  <c r="K1501" i="21"/>
  <c r="I1502" i="21"/>
  <c r="H1503" i="21"/>
  <c r="J1502" i="21"/>
  <c r="E1504" i="21"/>
  <c r="D1505" i="21"/>
  <c r="F1504" i="21"/>
  <c r="M1502" i="21"/>
  <c r="K1502" i="21"/>
  <c r="I1503" i="21"/>
  <c r="J1503" i="21"/>
  <c r="H1504" i="21"/>
  <c r="D1506" i="21"/>
  <c r="F1505" i="21"/>
  <c r="E1505" i="21"/>
  <c r="K1503" i="21"/>
  <c r="M1503" i="21"/>
  <c r="I1504" i="21"/>
  <c r="H1505" i="21"/>
  <c r="J1504" i="21"/>
  <c r="F1506" i="21"/>
  <c r="D1507" i="21"/>
  <c r="E1506" i="21"/>
  <c r="M1504" i="21"/>
  <c r="K1504" i="21"/>
  <c r="I1505" i="21"/>
  <c r="J1505" i="21"/>
  <c r="H1506" i="21"/>
  <c r="F1507" i="21"/>
  <c r="E1507" i="21"/>
  <c r="D1508" i="21"/>
  <c r="M1505" i="21"/>
  <c r="K1505" i="21"/>
  <c r="I1506" i="21"/>
  <c r="J1506" i="21"/>
  <c r="H1507" i="21"/>
  <c r="E1508" i="21"/>
  <c r="D1509" i="21"/>
  <c r="F1508" i="21"/>
  <c r="M1506" i="21"/>
  <c r="K1506" i="21"/>
  <c r="I1507" i="21"/>
  <c r="H1508" i="21"/>
  <c r="J1507" i="21"/>
  <c r="F1509" i="21"/>
  <c r="D1510" i="21"/>
  <c r="E1509" i="21"/>
  <c r="K1507" i="21"/>
  <c r="M1507" i="21"/>
  <c r="I1508" i="21"/>
  <c r="J1508" i="21"/>
  <c r="H1509" i="21"/>
  <c r="E1510" i="21"/>
  <c r="D1511" i="21"/>
  <c r="F1510" i="21"/>
  <c r="M1508" i="21"/>
  <c r="K1508" i="21"/>
  <c r="I1509" i="21"/>
  <c r="J1509" i="21"/>
  <c r="H1510" i="21"/>
  <c r="E1511" i="21"/>
  <c r="D1512" i="21"/>
  <c r="F1511" i="21"/>
  <c r="K1509" i="21"/>
  <c r="M1509" i="21"/>
  <c r="I1510" i="21"/>
  <c r="H1511" i="21"/>
  <c r="J1510" i="21"/>
  <c r="D1513" i="21"/>
  <c r="F1512" i="21"/>
  <c r="E1512" i="21"/>
  <c r="K1510" i="21"/>
  <c r="M1510" i="21"/>
  <c r="I1511" i="21"/>
  <c r="J1511" i="21"/>
  <c r="H1512" i="21"/>
  <c r="D1514" i="21"/>
  <c r="E1513" i="21"/>
  <c r="F1513" i="21"/>
  <c r="M1511" i="21"/>
  <c r="K1511" i="21"/>
  <c r="I1512" i="21"/>
  <c r="H1513" i="21"/>
  <c r="J1512" i="21"/>
  <c r="F1514" i="21"/>
  <c r="D1515" i="21"/>
  <c r="E1514" i="21"/>
  <c r="K1512" i="21"/>
  <c r="M1512" i="21"/>
  <c r="I1513" i="21"/>
  <c r="H1514" i="21"/>
  <c r="J1513" i="21"/>
  <c r="E1515" i="21"/>
  <c r="D1516" i="21"/>
  <c r="F1515" i="21"/>
  <c r="K1513" i="21"/>
  <c r="M1513" i="21"/>
  <c r="I1514" i="21"/>
  <c r="H1515" i="21"/>
  <c r="J1514" i="21"/>
  <c r="F1516" i="21"/>
  <c r="D1517" i="21"/>
  <c r="E1516" i="21"/>
  <c r="K1514" i="21"/>
  <c r="M1514" i="21"/>
  <c r="I1515" i="21"/>
  <c r="J1515" i="21"/>
  <c r="H1516" i="21"/>
  <c r="D1518" i="21"/>
  <c r="E1517" i="21"/>
  <c r="F1517" i="21"/>
  <c r="M1515" i="21"/>
  <c r="K1515" i="21"/>
  <c r="I1516" i="21"/>
  <c r="H1517" i="21"/>
  <c r="J1516" i="21"/>
  <c r="F1518" i="21"/>
  <c r="E1518" i="21"/>
  <c r="D1519" i="21"/>
  <c r="M1516" i="21"/>
  <c r="K1516" i="21"/>
  <c r="I1517" i="21"/>
  <c r="J1517" i="21"/>
  <c r="H1518" i="21"/>
  <c r="F1519" i="21"/>
  <c r="E1519" i="21"/>
  <c r="D1520" i="21"/>
  <c r="M1517" i="21"/>
  <c r="K1517" i="21"/>
  <c r="I1518" i="21"/>
  <c r="J1518" i="21"/>
  <c r="H1519" i="21"/>
  <c r="D1521" i="21"/>
  <c r="F1520" i="21"/>
  <c r="E1520" i="21"/>
  <c r="M1518" i="21"/>
  <c r="K1518" i="21"/>
  <c r="I1519" i="21"/>
  <c r="J1519" i="21"/>
  <c r="H1520" i="21"/>
  <c r="F1521" i="21"/>
  <c r="D1522" i="21"/>
  <c r="E1521" i="21"/>
  <c r="K1519" i="21"/>
  <c r="M1519" i="21"/>
  <c r="I1520" i="21"/>
  <c r="J1520" i="21"/>
  <c r="H1521" i="21"/>
  <c r="D1523" i="21"/>
  <c r="E1522" i="21"/>
  <c r="F1522" i="21"/>
  <c r="K1520" i="21"/>
  <c r="M1520" i="21"/>
  <c r="I1521" i="21"/>
  <c r="H1522" i="21"/>
  <c r="J1521" i="21"/>
  <c r="D1524" i="21"/>
  <c r="E1523" i="21"/>
  <c r="F1523" i="21"/>
  <c r="K1521" i="21"/>
  <c r="M1521" i="21"/>
  <c r="I1522" i="21"/>
  <c r="H1523" i="21"/>
  <c r="J1522" i="21"/>
  <c r="E1524" i="21"/>
  <c r="F1524" i="21"/>
  <c r="D1525" i="21"/>
  <c r="K1522" i="21"/>
  <c r="M1522" i="21"/>
  <c r="I1523" i="21"/>
  <c r="H1524" i="21"/>
  <c r="J1523" i="21"/>
  <c r="E1525" i="21"/>
  <c r="D1526" i="21"/>
  <c r="F1525" i="21"/>
  <c r="M1523" i="21"/>
  <c r="K1523" i="21"/>
  <c r="I1524" i="21"/>
  <c r="J1524" i="21"/>
  <c r="H1525" i="21"/>
  <c r="D1527" i="21"/>
  <c r="F1526" i="21"/>
  <c r="E1526" i="21"/>
  <c r="K1524" i="21"/>
  <c r="M1524" i="21"/>
  <c r="I1525" i="21"/>
  <c r="J1525" i="21"/>
  <c r="H1526" i="21"/>
  <c r="E1527" i="21"/>
  <c r="F1527" i="21"/>
  <c r="D1528" i="21"/>
  <c r="K1525" i="21"/>
  <c r="M1525" i="21"/>
  <c r="I1526" i="21"/>
  <c r="H1527" i="21"/>
  <c r="J1526" i="21"/>
  <c r="F1528" i="21"/>
  <c r="D1529" i="21"/>
  <c r="E1528" i="21"/>
  <c r="M1526" i="21"/>
  <c r="K1526" i="21"/>
  <c r="I1527" i="21"/>
  <c r="J1527" i="21"/>
  <c r="H1528" i="21"/>
  <c r="D1530" i="21"/>
  <c r="F1529" i="21"/>
  <c r="E1529" i="21"/>
  <c r="K1527" i="21"/>
  <c r="M1527" i="21"/>
  <c r="I1528" i="21"/>
  <c r="H1529" i="21"/>
  <c r="J1528" i="21"/>
  <c r="D1531" i="21"/>
  <c r="F1530" i="21"/>
  <c r="E1530" i="21"/>
  <c r="M1528" i="21"/>
  <c r="K1528" i="21"/>
  <c r="I1529" i="21"/>
  <c r="H1530" i="21"/>
  <c r="J1529" i="21"/>
  <c r="D1532" i="21"/>
  <c r="E1531" i="21"/>
  <c r="F1531" i="21"/>
  <c r="M1529" i="21"/>
  <c r="K1529" i="21"/>
  <c r="I1530" i="21"/>
  <c r="H1531" i="21"/>
  <c r="J1530" i="21"/>
  <c r="F1532" i="21"/>
  <c r="D1533" i="21"/>
  <c r="E1532" i="21"/>
  <c r="K1530" i="21"/>
  <c r="M1530" i="21"/>
  <c r="I1531" i="21"/>
  <c r="J1531" i="21"/>
  <c r="H1532" i="21"/>
  <c r="E1533" i="21"/>
  <c r="F1533" i="21"/>
  <c r="D1534" i="21"/>
  <c r="K1531" i="21"/>
  <c r="M1531" i="21"/>
  <c r="I1532" i="21"/>
  <c r="H1533" i="21"/>
  <c r="J1532" i="21"/>
  <c r="E1534" i="21"/>
  <c r="D1535" i="21"/>
  <c r="F1534" i="21"/>
  <c r="M1532" i="21"/>
  <c r="K1532" i="21"/>
  <c r="I1533" i="21"/>
  <c r="J1533" i="21"/>
  <c r="H1534" i="21"/>
  <c r="E1535" i="21"/>
  <c r="F1535" i="21"/>
  <c r="D1536" i="21"/>
  <c r="K1533" i="21"/>
  <c r="M1533" i="21"/>
  <c r="I1534" i="21"/>
  <c r="J1534" i="21"/>
  <c r="H1535" i="21"/>
  <c r="F1536" i="21"/>
  <c r="D1537" i="21"/>
  <c r="E1536" i="21"/>
  <c r="M1534" i="21"/>
  <c r="K1534" i="21"/>
  <c r="I1535" i="21"/>
  <c r="H1536" i="21"/>
  <c r="J1535" i="21"/>
  <c r="F1537" i="21"/>
  <c r="E1537" i="21"/>
  <c r="D1538" i="21"/>
  <c r="K1535" i="21"/>
  <c r="M1535" i="21"/>
  <c r="I1536" i="21"/>
  <c r="H1537" i="21"/>
  <c r="J1536" i="21"/>
  <c r="D1539" i="21"/>
  <c r="F1538" i="21"/>
  <c r="E1538" i="21"/>
  <c r="M1536" i="21"/>
  <c r="K1536" i="21"/>
  <c r="I1537" i="21"/>
  <c r="H1538" i="21"/>
  <c r="J1537" i="21"/>
  <c r="E1539" i="21"/>
  <c r="F1539" i="21"/>
  <c r="D1540" i="21"/>
  <c r="M1537" i="21"/>
  <c r="K1537" i="21"/>
  <c r="I1538" i="21"/>
  <c r="H1539" i="21"/>
  <c r="J1538" i="21"/>
  <c r="D1541" i="21"/>
  <c r="E1540" i="21"/>
  <c r="F1540" i="21"/>
  <c r="M1538" i="21"/>
  <c r="K1538" i="21"/>
  <c r="I1539" i="21"/>
  <c r="J1539" i="21"/>
  <c r="H1540" i="21"/>
  <c r="F1541" i="21"/>
  <c r="E1541" i="21"/>
  <c r="D1542" i="21"/>
  <c r="K1539" i="21"/>
  <c r="M1539" i="21"/>
  <c r="I1540" i="21"/>
  <c r="H1541" i="21"/>
  <c r="J1540" i="21"/>
  <c r="D1543" i="21"/>
  <c r="E1542" i="21"/>
  <c r="F1542" i="21"/>
  <c r="K1540" i="21"/>
  <c r="M1540" i="21"/>
  <c r="I1541" i="21"/>
  <c r="H1542" i="21"/>
  <c r="J1541" i="21"/>
  <c r="F1543" i="21"/>
  <c r="D1544" i="21"/>
  <c r="E1543" i="21"/>
  <c r="M1541" i="21"/>
  <c r="K1541" i="21"/>
  <c r="I1542" i="21"/>
  <c r="J1542" i="21"/>
  <c r="H1543" i="21"/>
  <c r="F1544" i="21"/>
  <c r="E1544" i="21"/>
  <c r="D1545" i="21"/>
  <c r="K1542" i="21"/>
  <c r="M1542" i="21"/>
  <c r="I1543" i="21"/>
  <c r="J1543" i="21"/>
  <c r="H1544" i="21"/>
  <c r="D1546" i="21"/>
  <c r="F1545" i="21"/>
  <c r="E1545" i="21"/>
  <c r="M1543" i="21"/>
  <c r="K1543" i="21"/>
  <c r="I1544" i="21"/>
  <c r="H1545" i="21"/>
  <c r="J1544" i="21"/>
  <c r="E1546" i="21"/>
  <c r="D1547" i="21"/>
  <c r="F1546" i="21"/>
  <c r="M1544" i="21"/>
  <c r="K1544" i="21"/>
  <c r="I1545" i="21"/>
  <c r="H1546" i="21"/>
  <c r="J1545" i="21"/>
  <c r="D1548" i="21"/>
  <c r="F1547" i="21"/>
  <c r="E1547" i="21"/>
  <c r="K1545" i="21"/>
  <c r="M1545" i="21"/>
  <c r="I1546" i="21"/>
  <c r="J1546" i="21"/>
  <c r="H1547" i="21"/>
  <c r="D1549" i="21"/>
  <c r="F1548" i="21"/>
  <c r="E1548" i="21"/>
  <c r="M1546" i="21"/>
  <c r="K1546" i="21"/>
  <c r="I1547" i="21"/>
  <c r="J1547" i="21"/>
  <c r="H1548" i="21"/>
  <c r="D1550" i="21"/>
  <c r="E1549" i="21"/>
  <c r="F1549" i="21"/>
  <c r="K1547" i="21"/>
  <c r="M1547" i="21"/>
  <c r="I1548" i="21"/>
  <c r="H1549" i="21"/>
  <c r="J1548" i="21"/>
  <c r="E1550" i="21"/>
  <c r="D1551" i="21"/>
  <c r="F1550" i="21"/>
  <c r="K1548" i="21"/>
  <c r="M1548" i="21"/>
  <c r="I1549" i="21"/>
  <c r="H1550" i="21"/>
  <c r="J1549" i="21"/>
  <c r="E1551" i="21"/>
  <c r="D1552" i="21"/>
  <c r="F1551" i="21"/>
  <c r="M1549" i="21"/>
  <c r="K1549" i="21"/>
  <c r="I1550" i="21"/>
  <c r="J1550" i="21"/>
  <c r="H1551" i="21"/>
  <c r="F1552" i="21"/>
  <c r="E1552" i="21"/>
  <c r="D1553" i="21"/>
  <c r="K1550" i="21"/>
  <c r="M1550" i="21"/>
  <c r="I1551" i="21"/>
  <c r="J1551" i="21"/>
  <c r="H1552" i="21"/>
  <c r="D1554" i="21"/>
  <c r="E1553" i="21"/>
  <c r="F1553" i="21"/>
  <c r="K1551" i="21"/>
  <c r="M1551" i="21"/>
  <c r="I1552" i="21"/>
  <c r="H1553" i="21"/>
  <c r="J1552" i="21"/>
  <c r="F1554" i="21"/>
  <c r="E1554" i="21"/>
  <c r="D1555" i="21"/>
  <c r="K1552" i="21"/>
  <c r="M1552" i="21"/>
  <c r="I1553" i="21"/>
  <c r="J1553" i="21"/>
  <c r="H1554" i="21"/>
  <c r="E1555" i="21"/>
  <c r="F1555" i="21"/>
  <c r="D1556" i="21"/>
  <c r="K1553" i="21"/>
  <c r="M1553" i="21"/>
  <c r="I1554" i="21"/>
  <c r="H1555" i="21"/>
  <c r="J1554" i="21"/>
  <c r="E1556" i="21"/>
  <c r="F1556" i="21"/>
  <c r="D1557" i="21"/>
  <c r="M1554" i="21"/>
  <c r="K1554" i="21"/>
  <c r="I1555" i="21"/>
  <c r="H1556" i="21"/>
  <c r="J1555" i="21"/>
  <c r="D1558" i="21"/>
  <c r="E1557" i="21"/>
  <c r="F1557" i="21"/>
  <c r="M1555" i="21"/>
  <c r="K1555" i="21"/>
  <c r="I1556" i="21"/>
  <c r="H1557" i="21"/>
  <c r="J1556" i="21"/>
  <c r="D1559" i="21"/>
  <c r="E1558" i="21"/>
  <c r="F1558" i="21"/>
  <c r="M1556" i="21"/>
  <c r="K1556" i="21"/>
  <c r="I1557" i="21"/>
  <c r="J1557" i="21"/>
  <c r="H1558" i="21"/>
  <c r="D1560" i="21"/>
  <c r="F1559" i="21"/>
  <c r="E1559" i="21"/>
  <c r="K1557" i="21"/>
  <c r="M1557" i="21"/>
  <c r="I1558" i="21"/>
  <c r="J1558" i="21"/>
  <c r="H1559" i="21"/>
  <c r="F1560" i="21"/>
  <c r="E1560" i="21"/>
  <c r="D1561" i="21"/>
  <c r="K1558" i="21"/>
  <c r="M1558" i="21"/>
  <c r="I1559" i="21"/>
  <c r="H1560" i="21"/>
  <c r="J1559" i="21"/>
  <c r="D1562" i="21"/>
  <c r="E1561" i="21"/>
  <c r="F1561" i="21"/>
  <c r="K1559" i="21"/>
  <c r="M1559" i="21"/>
  <c r="I1560" i="21"/>
  <c r="H1561" i="21"/>
  <c r="J1560" i="21"/>
  <c r="F1562" i="21"/>
  <c r="D1563" i="21"/>
  <c r="E1562" i="21"/>
  <c r="M1560" i="21"/>
  <c r="K1560" i="21"/>
  <c r="I1561" i="21"/>
  <c r="H1562" i="21"/>
  <c r="J1561" i="21"/>
  <c r="D1564" i="21"/>
  <c r="F1563" i="21"/>
  <c r="E1563" i="21"/>
  <c r="K1561" i="21"/>
  <c r="M1561" i="21"/>
  <c r="I1562" i="21"/>
  <c r="J1562" i="21"/>
  <c r="H1563" i="21"/>
  <c r="D1565" i="21"/>
  <c r="F1564" i="21"/>
  <c r="E1564" i="21"/>
  <c r="K1562" i="21"/>
  <c r="M1562" i="21"/>
  <c r="I1563" i="21"/>
  <c r="J1563" i="21"/>
  <c r="H1564" i="21"/>
  <c r="D1566" i="21"/>
  <c r="E1565" i="21"/>
  <c r="F1565" i="21"/>
  <c r="K1563" i="21"/>
  <c r="M1563" i="21"/>
  <c r="I1564" i="21"/>
  <c r="J1564" i="21"/>
  <c r="H1565" i="21"/>
  <c r="D1567" i="21"/>
  <c r="E1566" i="21"/>
  <c r="F1566" i="21"/>
  <c r="K1564" i="21"/>
  <c r="M1564" i="21"/>
  <c r="I1565" i="21"/>
  <c r="J1565" i="21"/>
  <c r="H1566" i="21"/>
  <c r="E1567" i="21"/>
  <c r="D1568" i="21"/>
  <c r="F1567" i="21"/>
  <c r="M1565" i="21"/>
  <c r="K1565" i="21"/>
  <c r="I1566" i="21"/>
  <c r="J1566" i="21"/>
  <c r="H1567" i="21"/>
  <c r="F1568" i="21"/>
  <c r="E1568" i="21"/>
  <c r="D1569" i="21"/>
  <c r="K1566" i="21"/>
  <c r="M1566" i="21"/>
  <c r="I1567" i="21"/>
  <c r="H1568" i="21"/>
  <c r="J1567" i="21"/>
  <c r="D1570" i="21"/>
  <c r="E1569" i="21"/>
  <c r="F1569" i="21"/>
  <c r="K1567" i="21"/>
  <c r="M1567" i="21"/>
  <c r="I1568" i="21"/>
  <c r="H1569" i="21"/>
  <c r="J1568" i="21"/>
  <c r="F1570" i="21"/>
  <c r="D1571" i="21"/>
  <c r="E1570" i="21"/>
  <c r="K1568" i="21"/>
  <c r="M1568" i="21"/>
  <c r="I1569" i="21"/>
  <c r="J1569" i="21"/>
  <c r="H1570" i="21"/>
  <c r="E1571" i="21"/>
  <c r="F1571" i="21"/>
  <c r="D1572" i="21"/>
  <c r="K1569" i="21"/>
  <c r="M1569" i="21"/>
  <c r="I1570" i="21"/>
  <c r="J1570" i="21"/>
  <c r="H1571" i="21"/>
  <c r="D1573" i="21"/>
  <c r="E1572" i="21"/>
  <c r="F1572" i="21"/>
  <c r="K1570" i="21"/>
  <c r="M1570" i="21"/>
  <c r="I1571" i="21"/>
  <c r="J1571" i="21"/>
  <c r="H1572" i="21"/>
  <c r="F1573" i="21"/>
  <c r="E1573" i="21"/>
  <c r="D1574" i="21"/>
  <c r="M1571" i="21"/>
  <c r="K1571" i="21"/>
  <c r="I1572" i="21"/>
  <c r="H1573" i="21"/>
  <c r="J1572" i="21"/>
  <c r="D1575" i="21"/>
  <c r="E1574" i="21"/>
  <c r="F1574" i="21"/>
  <c r="M1572" i="21"/>
  <c r="K1572" i="21"/>
  <c r="I1573" i="21"/>
  <c r="J1573" i="21"/>
  <c r="H1574" i="21"/>
  <c r="D1576" i="21"/>
  <c r="E1575" i="21"/>
  <c r="F1575" i="21"/>
  <c r="K1573" i="21"/>
  <c r="M1573" i="21"/>
  <c r="I1574" i="21"/>
  <c r="H1575" i="21"/>
  <c r="J1574" i="21"/>
  <c r="E1576" i="21"/>
  <c r="D1577" i="21"/>
  <c r="F1576" i="21"/>
  <c r="M1574" i="21"/>
  <c r="K1574" i="21"/>
  <c r="I1575" i="21"/>
  <c r="J1575" i="21"/>
  <c r="H1576" i="21"/>
  <c r="D1578" i="21"/>
  <c r="F1577" i="21"/>
  <c r="E1577" i="21"/>
  <c r="M1575" i="21"/>
  <c r="K1575" i="21"/>
  <c r="I1576" i="21"/>
  <c r="J1576" i="21"/>
  <c r="H1577" i="21"/>
  <c r="D1579" i="21"/>
  <c r="F1578" i="21"/>
  <c r="E1578" i="21"/>
  <c r="M1576" i="21"/>
  <c r="K1576" i="21"/>
  <c r="I1577" i="21"/>
  <c r="H1578" i="21"/>
  <c r="J1577" i="21"/>
  <c r="E1579" i="21"/>
  <c r="F1579" i="21"/>
  <c r="D1580" i="21"/>
  <c r="M1577" i="21"/>
  <c r="K1577" i="21"/>
  <c r="I1578" i="21"/>
  <c r="J1578" i="21"/>
  <c r="H1579" i="21"/>
  <c r="F1580" i="21"/>
  <c r="E1580" i="21"/>
  <c r="D1581" i="21"/>
  <c r="M1578" i="21"/>
  <c r="K1578" i="21"/>
  <c r="I1579" i="21"/>
  <c r="J1579" i="21"/>
  <c r="H1580" i="21"/>
  <c r="D1582" i="21"/>
  <c r="F1581" i="21"/>
  <c r="E1581" i="21"/>
  <c r="M1579" i="21"/>
  <c r="K1579" i="21"/>
  <c r="I1580" i="21"/>
  <c r="J1580" i="21"/>
  <c r="H1581" i="21"/>
  <c r="D1583" i="21"/>
  <c r="E1582" i="21"/>
  <c r="F1582" i="21"/>
  <c r="M1580" i="21"/>
  <c r="K1580" i="21"/>
  <c r="I1581" i="21"/>
  <c r="H1582" i="21"/>
  <c r="J1581" i="21"/>
  <c r="D1584" i="21"/>
  <c r="E1583" i="21"/>
  <c r="F1583" i="21"/>
  <c r="M1581" i="21"/>
  <c r="K1581" i="21"/>
  <c r="I1582" i="21"/>
  <c r="H1583" i="21"/>
  <c r="J1582" i="21"/>
  <c r="E1584" i="21"/>
  <c r="F1584" i="21"/>
  <c r="D1585" i="21"/>
  <c r="M1582" i="21"/>
  <c r="K1582" i="21"/>
  <c r="I1583" i="21"/>
  <c r="H1584" i="21"/>
  <c r="J1583" i="21"/>
  <c r="F1585" i="21"/>
  <c r="D1586" i="21"/>
  <c r="E1585" i="21"/>
  <c r="M1583" i="21"/>
  <c r="K1583" i="21"/>
  <c r="I1584" i="21"/>
  <c r="H1585" i="21"/>
  <c r="J1584" i="21"/>
  <c r="F1586" i="21"/>
  <c r="D1587" i="21"/>
  <c r="E1586" i="21"/>
  <c r="K1584" i="21"/>
  <c r="M1584" i="21"/>
  <c r="I1585" i="21"/>
  <c r="H1586" i="21"/>
  <c r="J1585" i="21"/>
  <c r="E1587" i="21"/>
  <c r="D1588" i="21"/>
  <c r="F1587" i="21"/>
  <c r="K1585" i="21"/>
  <c r="M1585" i="21"/>
  <c r="I1586" i="21"/>
  <c r="H1587" i="21"/>
  <c r="J1586" i="21"/>
  <c r="D1589" i="21"/>
  <c r="F1588" i="21"/>
  <c r="E1588" i="21"/>
  <c r="M1586" i="21"/>
  <c r="K1586" i="21"/>
  <c r="I1587" i="21"/>
  <c r="H1588" i="21"/>
  <c r="J1587" i="21"/>
  <c r="F1589" i="21"/>
  <c r="D1590" i="21"/>
  <c r="E1589" i="21"/>
  <c r="K1587" i="21"/>
  <c r="M1587" i="21"/>
  <c r="I1588" i="21"/>
  <c r="H1589" i="21"/>
  <c r="J1588" i="21"/>
  <c r="E1590" i="21"/>
  <c r="D1591" i="21"/>
  <c r="F1590" i="21"/>
  <c r="K1588" i="21"/>
  <c r="M1588" i="21"/>
  <c r="I1589" i="21"/>
  <c r="H1590" i="21"/>
  <c r="J1589" i="21"/>
  <c r="F1591" i="21"/>
  <c r="E1591" i="21"/>
  <c r="D1592" i="21"/>
  <c r="K1589" i="21"/>
  <c r="M1589" i="21"/>
  <c r="I1590" i="21"/>
  <c r="H1591" i="21"/>
  <c r="J1590" i="21"/>
  <c r="F1592" i="21"/>
  <c r="D1593" i="21"/>
  <c r="E1592" i="21"/>
  <c r="M1590" i="21"/>
  <c r="K1590" i="21"/>
  <c r="I1591" i="21"/>
  <c r="H1592" i="21"/>
  <c r="J1591" i="21"/>
  <c r="E1593" i="21"/>
  <c r="F1593" i="21"/>
  <c r="D1594" i="21"/>
  <c r="K1591" i="21"/>
  <c r="M1591" i="21"/>
  <c r="I1592" i="21"/>
  <c r="H1593" i="21"/>
  <c r="J1592" i="21"/>
  <c r="F1594" i="21"/>
  <c r="E1594" i="21"/>
  <c r="D1595" i="21"/>
  <c r="M1592" i="21"/>
  <c r="K1592" i="21"/>
  <c r="I1593" i="21"/>
  <c r="H1594" i="21"/>
  <c r="J1593" i="21"/>
  <c r="F1595" i="21"/>
  <c r="D1596" i="21"/>
  <c r="E1595" i="21"/>
  <c r="K1593" i="21"/>
  <c r="M1593" i="21"/>
  <c r="I1594" i="21"/>
  <c r="J1594" i="21"/>
  <c r="H1595" i="21"/>
  <c r="D1597" i="21"/>
  <c r="E1596" i="21"/>
  <c r="F1596" i="21"/>
  <c r="K1594" i="21"/>
  <c r="M1594" i="21"/>
  <c r="I1595" i="21"/>
  <c r="J1595" i="21"/>
  <c r="H1596" i="21"/>
  <c r="D1598" i="21"/>
  <c r="F1597" i="21"/>
  <c r="E1597" i="21"/>
  <c r="K1595" i="21"/>
  <c r="M1595" i="21"/>
  <c r="I1596" i="21"/>
  <c r="J1596" i="21"/>
  <c r="H1597" i="21"/>
  <c r="E1598" i="21"/>
  <c r="D1599" i="21"/>
  <c r="F1598" i="21"/>
  <c r="M1596" i="21"/>
  <c r="K1596" i="21"/>
  <c r="I1597" i="21"/>
  <c r="H1598" i="21"/>
  <c r="J1597" i="21"/>
  <c r="F1599" i="21"/>
  <c r="E1599" i="21"/>
  <c r="D1600" i="21"/>
  <c r="M1597" i="21"/>
  <c r="K1597" i="21"/>
  <c r="I1598" i="21"/>
  <c r="J1598" i="21"/>
  <c r="H1599" i="21"/>
  <c r="D1601" i="21"/>
  <c r="E1600" i="21"/>
  <c r="F1600" i="21"/>
  <c r="K1598" i="21"/>
  <c r="M1598" i="21"/>
  <c r="I1599" i="21"/>
  <c r="J1599" i="21"/>
  <c r="H1600" i="21"/>
  <c r="D1602" i="21"/>
  <c r="E1601" i="21"/>
  <c r="F1601" i="21"/>
  <c r="M1599" i="21"/>
  <c r="K1599" i="21"/>
  <c r="I1600" i="21"/>
  <c r="H1601" i="21"/>
  <c r="J1600" i="21"/>
  <c r="E1602" i="21"/>
  <c r="F1602" i="21"/>
  <c r="D1603" i="21"/>
  <c r="M1600" i="21"/>
  <c r="K1600" i="21"/>
  <c r="I1601" i="21"/>
  <c r="J1601" i="21"/>
  <c r="H1602" i="21"/>
  <c r="E1603" i="21"/>
  <c r="F1603" i="21"/>
  <c r="D1604" i="21"/>
  <c r="K1601" i="21"/>
  <c r="M1601" i="21"/>
  <c r="I1602" i="21"/>
  <c r="J1602" i="21"/>
  <c r="H1603" i="21"/>
  <c r="F1604" i="21"/>
  <c r="D1605" i="21"/>
  <c r="E1604" i="21"/>
  <c r="K1602" i="21"/>
  <c r="M1602" i="21"/>
  <c r="I1603" i="21"/>
  <c r="J1603" i="21"/>
  <c r="H1604" i="21"/>
  <c r="D1606" i="21"/>
  <c r="F1605" i="21"/>
  <c r="E1605" i="21"/>
  <c r="K1603" i="21"/>
  <c r="M1603" i="21"/>
  <c r="I1604" i="21"/>
  <c r="J1604" i="21"/>
  <c r="H1605" i="21"/>
  <c r="F1606" i="21"/>
  <c r="D1607" i="21"/>
  <c r="E1606" i="21"/>
  <c r="M1604" i="21"/>
  <c r="K1604" i="21"/>
  <c r="I1605" i="21"/>
  <c r="H1606" i="21"/>
  <c r="J1605" i="21"/>
  <c r="F1607" i="21"/>
  <c r="E1607" i="21"/>
  <c r="D1608" i="21"/>
  <c r="M1605" i="21"/>
  <c r="K1605" i="21"/>
  <c r="I1606" i="21"/>
  <c r="H1607" i="21"/>
  <c r="J1606" i="21"/>
  <c r="F1608" i="21"/>
  <c r="E1608" i="21"/>
  <c r="D1609" i="21"/>
  <c r="M1606" i="21"/>
  <c r="K1606" i="21"/>
  <c r="I1607" i="21"/>
  <c r="J1607" i="21"/>
  <c r="H1608" i="21"/>
  <c r="D1610" i="21"/>
  <c r="E1609" i="21"/>
  <c r="F1609" i="21"/>
  <c r="K1607" i="21"/>
  <c r="M1607" i="21"/>
  <c r="I1608" i="21"/>
  <c r="H1609" i="21"/>
  <c r="J1608" i="21"/>
  <c r="D1611" i="21"/>
  <c r="E1610" i="21"/>
  <c r="F1610" i="21"/>
  <c r="K1608" i="21"/>
  <c r="M1608" i="21"/>
  <c r="I1609" i="21"/>
  <c r="J1609" i="21"/>
  <c r="H1610" i="21"/>
  <c r="D1612" i="21"/>
  <c r="F1611" i="21"/>
  <c r="E1611" i="21"/>
  <c r="K1609" i="21"/>
  <c r="M1609" i="21"/>
  <c r="I1610" i="21"/>
  <c r="J1610" i="21"/>
  <c r="H1611" i="21"/>
  <c r="D1613" i="21"/>
  <c r="F1612" i="21"/>
  <c r="E1612" i="21"/>
  <c r="M1610" i="21"/>
  <c r="K1610" i="21"/>
  <c r="I1611" i="21"/>
  <c r="J1611" i="21"/>
  <c r="H1612" i="21"/>
  <c r="D1614" i="21"/>
  <c r="F1613" i="21"/>
  <c r="E1613" i="21"/>
  <c r="M1611" i="21"/>
  <c r="K1611" i="21"/>
  <c r="I1612" i="21"/>
  <c r="H1613" i="21"/>
  <c r="J1612" i="21"/>
  <c r="F1614" i="21"/>
  <c r="E1614" i="21"/>
  <c r="D1615" i="21"/>
  <c r="M1612" i="21"/>
  <c r="K1612" i="21"/>
  <c r="I1613" i="21"/>
  <c r="H1614" i="21"/>
  <c r="J1613" i="21"/>
  <c r="D1616" i="21"/>
  <c r="E1615" i="21"/>
  <c r="F1615" i="21"/>
  <c r="M1613" i="21"/>
  <c r="K1613" i="21"/>
  <c r="I1614" i="21"/>
  <c r="H1615" i="21"/>
  <c r="J1614" i="21"/>
  <c r="F1616" i="21"/>
  <c r="E1616" i="21"/>
  <c r="D1617" i="21"/>
  <c r="K1614" i="21"/>
  <c r="M1614" i="21"/>
  <c r="I1615" i="21"/>
  <c r="H1616" i="21"/>
  <c r="J1615" i="21"/>
  <c r="E1617" i="21"/>
  <c r="D1618" i="21"/>
  <c r="F1617" i="21"/>
  <c r="K1615" i="21"/>
  <c r="M1615" i="21"/>
  <c r="I1616" i="21"/>
  <c r="H1617" i="21"/>
  <c r="J1616" i="21"/>
  <c r="F1618" i="21"/>
  <c r="E1618" i="21"/>
  <c r="D1619" i="21"/>
  <c r="M1616" i="21"/>
  <c r="K1616" i="21"/>
  <c r="I1617" i="21"/>
  <c r="J1617" i="21"/>
  <c r="H1618" i="21"/>
  <c r="D1620" i="21"/>
  <c r="E1619" i="21"/>
  <c r="F1619" i="21"/>
  <c r="K1617" i="21"/>
  <c r="M1617" i="21"/>
  <c r="I1618" i="21"/>
  <c r="J1618" i="21"/>
  <c r="H1619" i="21"/>
  <c r="D1621" i="21"/>
  <c r="E1620" i="21"/>
  <c r="F1620" i="21"/>
  <c r="K1618" i="21"/>
  <c r="M1618" i="21"/>
  <c r="I1619" i="21"/>
  <c r="H1620" i="21"/>
  <c r="J1619" i="21"/>
  <c r="D1622" i="21"/>
  <c r="E1621" i="21"/>
  <c r="F1621" i="21"/>
  <c r="M1619" i="21"/>
  <c r="K1619" i="21"/>
  <c r="I1620" i="21"/>
  <c r="J1620" i="21"/>
  <c r="H1621" i="21"/>
  <c r="F1622" i="21"/>
  <c r="E1622" i="21"/>
  <c r="D1623" i="21"/>
  <c r="M1620" i="21"/>
  <c r="K1620" i="21"/>
  <c r="I1621" i="21"/>
  <c r="H1622" i="21"/>
  <c r="J1621" i="21"/>
  <c r="F1623" i="21"/>
  <c r="D1624" i="21"/>
  <c r="E1623" i="21"/>
  <c r="M1621" i="21"/>
  <c r="K1621" i="21"/>
  <c r="I1622" i="21"/>
  <c r="H1623" i="21"/>
  <c r="J1622" i="21"/>
  <c r="D1625" i="21"/>
  <c r="F1624" i="21"/>
  <c r="E1624" i="21"/>
  <c r="K1622" i="21"/>
  <c r="M1622" i="21"/>
  <c r="I1623" i="21"/>
  <c r="J1623" i="21"/>
  <c r="H1624" i="21"/>
  <c r="D1626" i="21"/>
  <c r="F1625" i="21"/>
  <c r="E1625" i="21"/>
  <c r="K1623" i="21"/>
  <c r="M1623" i="21"/>
  <c r="I1624" i="21"/>
  <c r="H1625" i="21"/>
  <c r="J1624" i="21"/>
  <c r="F1626" i="21"/>
  <c r="E1626" i="21"/>
  <c r="D1627" i="21"/>
  <c r="M1624" i="21"/>
  <c r="K1624" i="21"/>
  <c r="I1625" i="21"/>
  <c r="H1626" i="21"/>
  <c r="J1625" i="21"/>
  <c r="D1628" i="21"/>
  <c r="F1627" i="21"/>
  <c r="E1627" i="21"/>
  <c r="M1625" i="21"/>
  <c r="K1625" i="21"/>
  <c r="I1626" i="21"/>
  <c r="J1626" i="21"/>
  <c r="H1627" i="21"/>
  <c r="E1628" i="21"/>
  <c r="F1628" i="21"/>
  <c r="D1629" i="21"/>
  <c r="K1626" i="21"/>
  <c r="M1626" i="21"/>
  <c r="I1627" i="21"/>
  <c r="H1628" i="21"/>
  <c r="J1627" i="21"/>
  <c r="E1629" i="21"/>
  <c r="F1629" i="21"/>
  <c r="D1630" i="21"/>
  <c r="K1627" i="21"/>
  <c r="M1627" i="21"/>
  <c r="I1628" i="21"/>
  <c r="J1628" i="21"/>
  <c r="H1629" i="21"/>
  <c r="F1630" i="21"/>
  <c r="D1631" i="21"/>
  <c r="E1630" i="21"/>
  <c r="K1628" i="21"/>
  <c r="M1628" i="21"/>
  <c r="I1629" i="21"/>
  <c r="H1630" i="21"/>
  <c r="J1629" i="21"/>
  <c r="F1631" i="21"/>
  <c r="D1632" i="21"/>
  <c r="E1631" i="21"/>
  <c r="K1629" i="21"/>
  <c r="M1629" i="21"/>
  <c r="I1630" i="21"/>
  <c r="J1630" i="21"/>
  <c r="H1631" i="21"/>
  <c r="D1633" i="21"/>
  <c r="E1632" i="21"/>
  <c r="F1632" i="21"/>
  <c r="K1630" i="21"/>
  <c r="M1630" i="21"/>
  <c r="I1631" i="21"/>
  <c r="H1632" i="21"/>
  <c r="J1631" i="21"/>
  <c r="D1634" i="21"/>
  <c r="F1633" i="21"/>
  <c r="E1633" i="21"/>
  <c r="M1631" i="21"/>
  <c r="K1631" i="21"/>
  <c r="I1632" i="21"/>
  <c r="J1632" i="21"/>
  <c r="H1633" i="21"/>
  <c r="D1635" i="21"/>
  <c r="E1634" i="21"/>
  <c r="F1634" i="21"/>
  <c r="K1632" i="21"/>
  <c r="M1632" i="21"/>
  <c r="I1633" i="21"/>
  <c r="H1634" i="21"/>
  <c r="J1633" i="21"/>
  <c r="F1635" i="21"/>
  <c r="E1635" i="21"/>
  <c r="D1636" i="21"/>
  <c r="M1633" i="21"/>
  <c r="K1633" i="21"/>
  <c r="I1634" i="21"/>
  <c r="H1635" i="21"/>
  <c r="J1634" i="21"/>
  <c r="E1636" i="21"/>
  <c r="D1637" i="21"/>
  <c r="F1636" i="21"/>
  <c r="M1634" i="21"/>
  <c r="K1634" i="21"/>
  <c r="I1635" i="21"/>
  <c r="J1635" i="21"/>
  <c r="H1636" i="21"/>
  <c r="D1638" i="21"/>
  <c r="E1637" i="21"/>
  <c r="F1637" i="21"/>
  <c r="M1635" i="21"/>
  <c r="K1635" i="21"/>
  <c r="I1636" i="21"/>
  <c r="J1636" i="21"/>
  <c r="H1637" i="21"/>
  <c r="F1638" i="21"/>
  <c r="D1639" i="21"/>
  <c r="E1638" i="21"/>
  <c r="M1636" i="21"/>
  <c r="K1636" i="21"/>
  <c r="I1637" i="21"/>
  <c r="H1638" i="21"/>
  <c r="J1637" i="21"/>
  <c r="D1640" i="21"/>
  <c r="E1639" i="21"/>
  <c r="F1639" i="21"/>
  <c r="K1637" i="21"/>
  <c r="M1637" i="21"/>
  <c r="I1638" i="21"/>
  <c r="H1639" i="21"/>
  <c r="J1638" i="21"/>
  <c r="E1640" i="21"/>
  <c r="D1641" i="21"/>
  <c r="F1640" i="21"/>
  <c r="K1638" i="21"/>
  <c r="M1638" i="21"/>
  <c r="I1639" i="21"/>
  <c r="J1639" i="21"/>
  <c r="H1640" i="21"/>
  <c r="F1641" i="21"/>
  <c r="D1642" i="21"/>
  <c r="E1641" i="21"/>
  <c r="M1639" i="21"/>
  <c r="K1639" i="21"/>
  <c r="I1640" i="21"/>
  <c r="J1640" i="21"/>
  <c r="H1641" i="21"/>
  <c r="D1643" i="21"/>
  <c r="F1642" i="21"/>
  <c r="E1642" i="21"/>
  <c r="K1640" i="21"/>
  <c r="M1640" i="21"/>
  <c r="I1641" i="21"/>
  <c r="J1641" i="21"/>
  <c r="H1642" i="21"/>
  <c r="D1644" i="21"/>
  <c r="E1643" i="21"/>
  <c r="F1643" i="21"/>
  <c r="K1641" i="21"/>
  <c r="M1641" i="21"/>
  <c r="I1642" i="21"/>
  <c r="H1643" i="21"/>
  <c r="J1642" i="21"/>
  <c r="E1644" i="21"/>
  <c r="F1644" i="21"/>
  <c r="D1645" i="21"/>
  <c r="K1642" i="21"/>
  <c r="M1642" i="21"/>
  <c r="I1643" i="21"/>
  <c r="H1644" i="21"/>
  <c r="J1643" i="21"/>
  <c r="F1645" i="21"/>
  <c r="E1645" i="21"/>
  <c r="D1646" i="21"/>
  <c r="M1643" i="21"/>
  <c r="K1643" i="21"/>
  <c r="I1644" i="21"/>
  <c r="J1644" i="21"/>
  <c r="H1645" i="21"/>
  <c r="D1647" i="21"/>
  <c r="E1646" i="21"/>
  <c r="F1646" i="21"/>
  <c r="M1644" i="21"/>
  <c r="K1644" i="21"/>
  <c r="I1645" i="21"/>
  <c r="J1645" i="21"/>
  <c r="H1646" i="21"/>
  <c r="D1648" i="21"/>
  <c r="F1647" i="21"/>
  <c r="E1647" i="21"/>
  <c r="M1645" i="21"/>
  <c r="K1645" i="21"/>
  <c r="I1646" i="21"/>
  <c r="H1647" i="21"/>
  <c r="J1646" i="21"/>
  <c r="E1648" i="21"/>
  <c r="D1649" i="21"/>
  <c r="F1648" i="21"/>
  <c r="M1646" i="21"/>
  <c r="K1646" i="21"/>
  <c r="I1647" i="21"/>
  <c r="H1648" i="21"/>
  <c r="J1647" i="21"/>
  <c r="E1649" i="21"/>
  <c r="D1650" i="21"/>
  <c r="F1649" i="21"/>
  <c r="M1647" i="21"/>
  <c r="K1647" i="21"/>
  <c r="I1648" i="21"/>
  <c r="J1648" i="21"/>
  <c r="H1649" i="21"/>
  <c r="D1651" i="21"/>
  <c r="F1650" i="21"/>
  <c r="E1650" i="21"/>
  <c r="M1648" i="21"/>
  <c r="K1648" i="21"/>
  <c r="I1649" i="21"/>
  <c r="J1649" i="21"/>
  <c r="H1650" i="21"/>
  <c r="F1651" i="21"/>
  <c r="D1652" i="21"/>
  <c r="E1651" i="21"/>
  <c r="M1649" i="21"/>
  <c r="K1649" i="21"/>
  <c r="I1650" i="21"/>
  <c r="J1650" i="21"/>
  <c r="H1651" i="21"/>
  <c r="F1652" i="21"/>
  <c r="D1653" i="21"/>
  <c r="E1652" i="21"/>
  <c r="K1650" i="21"/>
  <c r="M1650" i="21"/>
  <c r="I1651" i="21"/>
  <c r="H1652" i="21"/>
  <c r="J1651" i="21"/>
  <c r="D1654" i="21"/>
  <c r="E1653" i="21"/>
  <c r="F1653" i="21"/>
  <c r="M1651" i="21"/>
  <c r="K1651" i="21"/>
  <c r="I1652" i="21"/>
  <c r="H1653" i="21"/>
  <c r="J1652" i="21"/>
  <c r="D1655" i="21"/>
  <c r="F1654" i="21"/>
  <c r="E1654" i="21"/>
  <c r="M1652" i="21"/>
  <c r="K1652" i="21"/>
  <c r="I1653" i="21"/>
  <c r="J1653" i="21"/>
  <c r="H1654" i="21"/>
  <c r="E1655" i="21"/>
  <c r="F1655" i="21"/>
  <c r="D1656" i="21"/>
  <c r="M1653" i="21"/>
  <c r="K1653" i="21"/>
  <c r="I1654" i="21"/>
  <c r="J1654" i="21"/>
  <c r="H1655" i="21"/>
  <c r="F1656" i="21"/>
  <c r="E1656" i="21"/>
  <c r="D1657" i="21"/>
  <c r="K1654" i="21"/>
  <c r="M1654" i="21"/>
  <c r="I1655" i="21"/>
  <c r="H1656" i="21"/>
  <c r="J1655" i="21"/>
  <c r="D1658" i="21"/>
  <c r="E1657" i="21"/>
  <c r="F1657" i="21"/>
  <c r="M1655" i="21"/>
  <c r="K1655" i="21"/>
  <c r="I1656" i="21"/>
  <c r="H1657" i="21"/>
  <c r="J1656" i="21"/>
  <c r="F1658" i="21"/>
  <c r="D1659" i="21"/>
  <c r="E1658" i="21"/>
  <c r="M1656" i="21"/>
  <c r="K1656" i="21"/>
  <c r="I1657" i="21"/>
  <c r="H1658" i="21"/>
  <c r="J1657" i="21"/>
  <c r="E1659" i="21"/>
  <c r="D1660" i="21"/>
  <c r="F1659" i="21"/>
  <c r="M1657" i="21"/>
  <c r="K1657" i="21"/>
  <c r="I1658" i="21"/>
  <c r="J1658" i="21"/>
  <c r="H1659" i="21"/>
  <c r="D1661" i="21"/>
  <c r="E1660" i="21"/>
  <c r="F1660" i="21"/>
  <c r="K1658" i="21"/>
  <c r="M1658" i="21"/>
  <c r="I1659" i="21"/>
  <c r="J1659" i="21"/>
  <c r="H1660" i="21"/>
  <c r="F1661" i="21"/>
  <c r="D1662" i="21"/>
  <c r="E1661" i="21"/>
  <c r="M1659" i="21"/>
  <c r="K1659" i="21"/>
  <c r="I1660" i="21"/>
  <c r="H1661" i="21"/>
  <c r="J1660" i="21"/>
  <c r="E1662" i="21"/>
  <c r="D1663" i="21"/>
  <c r="F1662" i="21"/>
  <c r="K1660" i="21"/>
  <c r="M1660" i="21"/>
  <c r="I1661" i="21"/>
  <c r="H1662" i="21"/>
  <c r="J1661" i="21"/>
  <c r="F1663" i="21"/>
  <c r="D1664" i="21"/>
  <c r="E1663" i="21"/>
  <c r="K1661" i="21"/>
  <c r="M1661" i="21"/>
  <c r="I1662" i="21"/>
  <c r="J1662" i="21"/>
  <c r="H1663" i="21"/>
  <c r="D1665" i="21"/>
  <c r="F1664" i="21"/>
  <c r="E1664" i="21"/>
  <c r="M1662" i="21"/>
  <c r="K1662" i="21"/>
  <c r="I1663" i="21"/>
  <c r="H1664" i="21"/>
  <c r="J1663" i="21"/>
  <c r="F1665" i="21"/>
  <c r="D1666" i="21"/>
  <c r="E1665" i="21"/>
  <c r="K1663" i="21"/>
  <c r="M1663" i="21"/>
  <c r="I1664" i="21"/>
  <c r="J1664" i="21"/>
  <c r="H1665" i="21"/>
  <c r="F1666" i="21"/>
  <c r="D1667" i="21"/>
  <c r="E1666" i="21"/>
  <c r="M1664" i="21"/>
  <c r="K1664" i="21"/>
  <c r="I1665" i="21"/>
  <c r="J1665" i="21"/>
  <c r="H1666" i="21"/>
  <c r="D1668" i="21"/>
  <c r="E1667" i="21"/>
  <c r="F1667" i="21"/>
  <c r="K1665" i="21"/>
  <c r="M1665" i="21"/>
  <c r="I1666" i="21"/>
  <c r="J1666" i="21"/>
  <c r="H1667" i="21"/>
  <c r="F1668" i="21"/>
  <c r="E1668" i="21"/>
  <c r="D1669" i="21"/>
  <c r="M1666" i="21"/>
  <c r="K1666" i="21"/>
  <c r="I1667" i="21"/>
  <c r="J1667" i="21"/>
  <c r="H1668" i="21"/>
  <c r="E1669" i="21"/>
  <c r="D1670" i="21"/>
  <c r="F1669" i="21"/>
  <c r="M1667" i="21"/>
  <c r="K1667" i="21"/>
  <c r="I1668" i="21"/>
  <c r="J1668" i="21"/>
  <c r="H1669" i="21"/>
  <c r="E1670" i="21"/>
  <c r="D1671" i="21"/>
  <c r="F1670" i="21"/>
  <c r="K1668" i="21"/>
  <c r="M1668" i="21"/>
  <c r="I1669" i="21"/>
  <c r="J1669" i="21"/>
  <c r="H1670" i="21"/>
  <c r="E1671" i="21"/>
  <c r="F1671" i="21"/>
  <c r="D1672" i="21"/>
  <c r="K1669" i="21"/>
  <c r="M1669" i="21"/>
  <c r="I1670" i="21"/>
  <c r="J1670" i="21"/>
  <c r="H1671" i="21"/>
  <c r="E1672" i="21"/>
  <c r="D1673" i="21"/>
  <c r="F1672" i="21"/>
  <c r="K1670" i="21"/>
  <c r="M1670" i="21"/>
  <c r="I1671" i="21"/>
  <c r="J1671" i="21"/>
  <c r="H1672" i="21"/>
  <c r="E1673" i="21"/>
  <c r="F1673" i="21"/>
  <c r="D1674" i="21"/>
  <c r="M1671" i="21"/>
  <c r="K1671" i="21"/>
  <c r="I1672" i="21"/>
  <c r="H1673" i="21"/>
  <c r="J1672" i="21"/>
  <c r="D1675" i="21"/>
  <c r="E1674" i="21"/>
  <c r="F1674" i="21"/>
  <c r="M1672" i="21"/>
  <c r="K1672" i="21"/>
  <c r="I1673" i="21"/>
  <c r="J1673" i="21"/>
  <c r="H1674" i="21"/>
  <c r="E1675" i="21"/>
  <c r="F1675" i="21"/>
  <c r="D1676" i="21"/>
  <c r="M1673" i="21"/>
  <c r="K1673" i="21"/>
  <c r="I1674" i="21"/>
  <c r="H1675" i="21"/>
  <c r="J1674" i="21"/>
  <c r="D1677" i="21"/>
  <c r="F1676" i="21"/>
  <c r="E1676" i="21"/>
  <c r="K1674" i="21"/>
  <c r="M1674" i="21"/>
  <c r="I1675" i="21"/>
  <c r="J1675" i="21"/>
  <c r="H1676" i="21"/>
  <c r="D1678" i="21"/>
  <c r="F1677" i="21"/>
  <c r="E1677" i="21"/>
  <c r="M1675" i="21"/>
  <c r="K1675" i="21"/>
  <c r="I1676" i="21"/>
  <c r="J1676" i="21"/>
  <c r="H1677" i="21"/>
  <c r="F1678" i="21"/>
  <c r="D1679" i="21"/>
  <c r="E1678" i="21"/>
  <c r="M1676" i="21"/>
  <c r="K1676" i="21"/>
  <c r="I1677" i="21"/>
  <c r="H1678" i="21"/>
  <c r="J1677" i="21"/>
  <c r="E1679" i="21"/>
  <c r="D1680" i="21"/>
  <c r="F1679" i="21"/>
  <c r="K1677" i="21"/>
  <c r="M1677" i="21"/>
  <c r="I1678" i="21"/>
  <c r="H1679" i="21"/>
  <c r="J1678" i="21"/>
  <c r="D1681" i="21"/>
  <c r="F1680" i="21"/>
  <c r="E1680" i="21"/>
  <c r="K1678" i="21"/>
  <c r="M1678" i="21"/>
  <c r="I1679" i="21"/>
  <c r="H1680" i="21"/>
  <c r="J1679" i="21"/>
  <c r="E1681" i="21"/>
  <c r="F1681" i="21"/>
  <c r="D1682" i="21"/>
  <c r="K1679" i="21"/>
  <c r="M1679" i="21"/>
  <c r="I1680" i="21"/>
  <c r="J1680" i="21"/>
  <c r="H1681" i="21"/>
  <c r="D1683" i="21"/>
  <c r="F1682" i="21"/>
  <c r="E1682" i="21"/>
  <c r="K1680" i="21"/>
  <c r="M1680" i="21"/>
  <c r="I1681" i="21"/>
  <c r="J1681" i="21"/>
  <c r="H1682" i="21"/>
  <c r="E1683" i="21"/>
  <c r="F1683" i="21"/>
  <c r="D1684" i="21"/>
  <c r="K1681" i="21"/>
  <c r="M1681" i="21"/>
  <c r="I1682" i="21"/>
  <c r="H1683" i="21"/>
  <c r="J1682" i="21"/>
  <c r="F1684" i="21"/>
  <c r="D1685" i="21"/>
  <c r="E1684" i="21"/>
  <c r="M1682" i="21"/>
  <c r="K1682" i="21"/>
  <c r="I1683" i="21"/>
  <c r="H1684" i="21"/>
  <c r="J1683" i="21"/>
  <c r="E1685" i="21"/>
  <c r="D1686" i="21"/>
  <c r="F1685" i="21"/>
  <c r="K1683" i="21"/>
  <c r="M1683" i="21"/>
  <c r="I1684" i="21"/>
  <c r="J1684" i="21"/>
  <c r="H1685" i="21"/>
  <c r="F1686" i="21"/>
  <c r="E1686" i="21"/>
  <c r="D1687" i="21"/>
  <c r="K1684" i="21"/>
  <c r="M1684" i="21"/>
  <c r="I1685" i="21"/>
  <c r="H1686" i="21"/>
  <c r="J1685" i="21"/>
  <c r="D1688" i="21"/>
  <c r="E1687" i="21"/>
  <c r="F1687" i="21"/>
  <c r="K1685" i="21"/>
  <c r="M1685" i="21"/>
  <c r="I1686" i="21"/>
  <c r="J1686" i="21"/>
  <c r="H1687" i="21"/>
  <c r="E1688" i="21"/>
  <c r="F1688" i="21"/>
  <c r="D1689" i="21"/>
  <c r="M1686" i="21"/>
  <c r="K1686" i="21"/>
  <c r="I1687" i="21"/>
  <c r="J1687" i="21"/>
  <c r="H1688" i="21"/>
  <c r="D1690" i="21"/>
  <c r="F1689" i="21"/>
  <c r="E1689" i="21"/>
  <c r="K1687" i="21"/>
  <c r="M1687" i="21"/>
  <c r="I1688" i="21"/>
  <c r="J1688" i="21"/>
  <c r="H1689" i="21"/>
  <c r="F1690" i="21"/>
  <c r="E1690" i="21"/>
  <c r="D1691" i="21"/>
  <c r="K1688" i="21"/>
  <c r="M1688" i="21"/>
  <c r="I1689" i="21"/>
  <c r="H1690" i="21"/>
  <c r="J1689" i="21"/>
  <c r="D1692" i="21"/>
  <c r="E1691" i="21"/>
  <c r="F1691" i="21"/>
  <c r="M1689" i="21"/>
  <c r="K1689" i="21"/>
  <c r="I1690" i="21"/>
  <c r="H1691" i="21"/>
  <c r="J1690" i="21"/>
  <c r="D1693" i="21"/>
  <c r="E1692" i="21"/>
  <c r="F1692" i="21"/>
  <c r="K1690" i="21"/>
  <c r="M1690" i="21"/>
  <c r="I1691" i="21"/>
  <c r="H1692" i="21"/>
  <c r="J1691" i="21"/>
  <c r="E1693" i="21"/>
  <c r="F1693" i="21"/>
  <c r="D1694" i="21"/>
  <c r="K1691" i="21"/>
  <c r="M1691" i="21"/>
  <c r="I1692" i="21"/>
  <c r="H1693" i="21"/>
  <c r="J1692" i="21"/>
  <c r="D1695" i="21"/>
  <c r="F1694" i="21"/>
  <c r="E1694" i="21"/>
  <c r="M1692" i="21"/>
  <c r="K1692" i="21"/>
  <c r="I1693" i="21"/>
  <c r="H1694" i="21"/>
  <c r="J1693" i="21"/>
  <c r="E1695" i="21"/>
  <c r="D1696" i="21"/>
  <c r="F1695" i="21"/>
  <c r="M1693" i="21"/>
  <c r="K1693" i="21"/>
  <c r="I1694" i="21"/>
  <c r="H1695" i="21"/>
  <c r="J1694" i="21"/>
  <c r="D1697" i="21"/>
  <c r="F1696" i="21"/>
  <c r="E1696" i="21"/>
  <c r="M1694" i="21"/>
  <c r="K1694" i="21"/>
  <c r="I1695" i="21"/>
  <c r="H1696" i="21"/>
  <c r="J1695" i="21"/>
  <c r="F1697" i="21"/>
  <c r="D1698" i="21"/>
  <c r="E1697" i="21"/>
  <c r="M1695" i="21"/>
  <c r="K1695" i="21"/>
  <c r="I1696" i="21"/>
  <c r="H1697" i="21"/>
  <c r="J1696" i="21"/>
  <c r="F1698" i="21"/>
  <c r="D1699" i="21"/>
  <c r="E1698" i="21"/>
  <c r="M1696" i="21"/>
  <c r="K1696" i="21"/>
  <c r="I1697" i="21"/>
  <c r="H1698" i="21"/>
  <c r="J1697" i="21"/>
  <c r="D1700" i="21"/>
  <c r="E1699" i="21"/>
  <c r="F1699" i="21"/>
  <c r="M1697" i="21"/>
  <c r="K1697" i="21"/>
  <c r="I1698" i="21"/>
  <c r="J1698" i="21"/>
  <c r="H1699" i="21"/>
  <c r="E1700" i="21"/>
  <c r="D1701" i="21"/>
  <c r="F1700" i="21"/>
  <c r="M1698" i="21"/>
  <c r="K1698" i="21"/>
  <c r="I1699" i="21"/>
  <c r="J1699" i="21"/>
  <c r="H1700" i="21"/>
  <c r="D1702" i="21"/>
  <c r="F1701" i="21"/>
  <c r="E1701" i="21"/>
  <c r="K1699" i="21"/>
  <c r="M1699" i="21"/>
  <c r="I1700" i="21"/>
  <c r="H1701" i="21"/>
  <c r="J1700" i="21"/>
  <c r="D1703" i="21"/>
  <c r="E1702" i="21"/>
  <c r="F1702" i="21"/>
  <c r="M1700" i="21"/>
  <c r="K1700" i="21"/>
  <c r="I1701" i="21"/>
  <c r="H1702" i="21"/>
  <c r="J1701" i="21"/>
  <c r="E1703" i="21"/>
  <c r="F1703" i="21"/>
  <c r="D1704" i="21"/>
  <c r="K1701" i="21"/>
  <c r="M1701" i="21"/>
  <c r="I1702" i="21"/>
  <c r="H1703" i="21"/>
  <c r="J1702" i="21"/>
  <c r="E1704" i="21"/>
  <c r="F1704" i="21"/>
  <c r="D1705" i="21"/>
  <c r="K1702" i="21"/>
  <c r="M1702" i="21"/>
  <c r="I1703" i="21"/>
  <c r="H1704" i="21"/>
  <c r="J1703" i="21"/>
  <c r="D1706" i="21"/>
  <c r="F1705" i="21"/>
  <c r="E1705" i="21"/>
  <c r="K1703" i="21"/>
  <c r="M1703" i="21"/>
  <c r="I1704" i="21"/>
  <c r="H1705" i="21"/>
  <c r="J1704" i="21"/>
  <c r="E1706" i="21"/>
  <c r="D1707" i="21"/>
  <c r="F1706" i="21"/>
  <c r="K1704" i="21"/>
  <c r="M1704" i="21"/>
  <c r="I1705" i="21"/>
  <c r="H1706" i="21"/>
  <c r="J1705" i="21"/>
  <c r="E1707" i="21"/>
  <c r="D1708" i="21"/>
  <c r="F1707" i="21"/>
  <c r="K1705" i="21"/>
  <c r="M1705" i="21"/>
  <c r="I1706" i="21"/>
  <c r="J1706" i="21"/>
  <c r="H1707" i="21"/>
  <c r="F1708" i="21"/>
  <c r="D1709" i="21"/>
  <c r="E1708" i="21"/>
  <c r="M1706" i="21"/>
  <c r="K1706" i="21"/>
  <c r="I1707" i="21"/>
  <c r="J1707" i="21"/>
  <c r="H1708" i="21"/>
  <c r="E1709" i="21"/>
  <c r="F1709" i="21"/>
  <c r="D1710" i="21"/>
  <c r="K1707" i="21"/>
  <c r="M1707" i="21"/>
  <c r="I1708" i="21"/>
  <c r="H1709" i="21"/>
  <c r="J1708" i="21"/>
  <c r="E1710" i="21"/>
  <c r="F1710" i="21"/>
  <c r="D1711" i="21"/>
  <c r="M1708" i="21"/>
  <c r="K1708" i="21"/>
  <c r="I1709" i="21"/>
  <c r="J1709" i="21"/>
  <c r="H1710" i="21"/>
  <c r="D1712" i="21"/>
  <c r="F1711" i="21"/>
  <c r="E1711" i="21"/>
  <c r="K1709" i="21"/>
  <c r="M1709" i="21"/>
  <c r="I1710" i="21"/>
  <c r="H1711" i="21"/>
  <c r="J1710" i="21"/>
  <c r="F1712" i="21"/>
  <c r="E1712" i="21"/>
  <c r="D1713" i="21"/>
  <c r="K1710" i="21"/>
  <c r="M1710" i="21"/>
  <c r="I1711" i="21"/>
  <c r="H1712" i="21"/>
  <c r="J1711" i="21"/>
  <c r="D1714" i="21"/>
  <c r="E1713" i="21"/>
  <c r="F1713" i="21"/>
  <c r="M1711" i="21"/>
  <c r="K1711" i="21"/>
  <c r="I1712" i="21"/>
  <c r="H1713" i="21"/>
  <c r="J1712" i="21"/>
  <c r="E1714" i="21"/>
  <c r="D1715" i="21"/>
  <c r="F1714" i="21"/>
  <c r="K1712" i="21"/>
  <c r="M1712" i="21"/>
  <c r="I1713" i="21"/>
  <c r="H1714" i="21"/>
  <c r="J1713" i="21"/>
  <c r="E1715" i="21"/>
  <c r="F1715" i="21"/>
  <c r="D1716" i="21"/>
  <c r="M1713" i="21"/>
  <c r="K1713" i="21"/>
  <c r="I1714" i="21"/>
  <c r="J1714" i="21"/>
  <c r="H1715" i="21"/>
  <c r="D1717" i="21"/>
  <c r="E1716" i="21"/>
  <c r="F1716" i="21"/>
  <c r="M1714" i="21"/>
  <c r="K1714" i="21"/>
  <c r="I1715" i="21"/>
  <c r="H1716" i="21"/>
  <c r="J1715" i="21"/>
  <c r="F1717" i="21"/>
  <c r="D1718" i="21"/>
  <c r="E1717" i="21"/>
  <c r="K1715" i="21"/>
  <c r="M1715" i="21"/>
  <c r="I1716" i="21"/>
  <c r="J1716" i="21"/>
  <c r="H1717" i="21"/>
  <c r="D1719" i="21"/>
  <c r="E1718" i="21"/>
  <c r="F1718" i="21"/>
  <c r="K1716" i="21"/>
  <c r="M1716" i="21"/>
  <c r="I1717" i="21"/>
  <c r="H1718" i="21"/>
  <c r="J1717" i="21"/>
  <c r="D1720" i="21"/>
  <c r="E1719" i="21"/>
  <c r="F1719" i="21"/>
  <c r="M1717" i="21"/>
  <c r="K1717" i="21"/>
  <c r="I1718" i="21"/>
  <c r="H1719" i="21"/>
  <c r="J1718" i="21"/>
  <c r="F1720" i="21"/>
  <c r="E1720" i="21"/>
  <c r="D1721" i="21"/>
  <c r="M1718" i="21"/>
  <c r="K1718" i="21"/>
  <c r="I1719" i="21"/>
  <c r="J1719" i="21"/>
  <c r="H1720" i="21"/>
  <c r="F1721" i="21"/>
  <c r="E1721" i="21"/>
  <c r="D1722" i="21"/>
  <c r="K1719" i="21"/>
  <c r="M1719" i="21"/>
  <c r="I1720" i="21"/>
  <c r="J1720" i="21"/>
  <c r="H1721" i="21"/>
  <c r="E1722" i="21"/>
  <c r="F1722" i="21"/>
  <c r="D1723" i="21"/>
  <c r="K1720" i="21"/>
  <c r="M1720" i="21"/>
  <c r="I1721" i="21"/>
  <c r="J1721" i="21"/>
  <c r="H1722" i="21"/>
  <c r="D1724" i="21"/>
  <c r="E1723" i="21"/>
  <c r="F1723" i="21"/>
  <c r="K1721" i="21"/>
  <c r="M1721" i="21"/>
  <c r="I1722" i="21"/>
  <c r="J1722" i="21"/>
  <c r="H1723" i="21"/>
  <c r="F1724" i="21"/>
  <c r="E1724" i="21"/>
  <c r="D1725" i="21"/>
  <c r="M1722" i="21"/>
  <c r="K1722" i="21"/>
  <c r="I1723" i="21"/>
  <c r="H1724" i="21"/>
  <c r="J1723" i="21"/>
  <c r="D1726" i="21"/>
  <c r="E1725" i="21"/>
  <c r="F1725" i="21"/>
  <c r="M1723" i="21"/>
  <c r="K1723" i="21"/>
  <c r="I1724" i="21"/>
  <c r="J1724" i="21"/>
  <c r="H1725" i="21"/>
  <c r="E1726" i="21"/>
  <c r="D1727" i="21"/>
  <c r="F1726" i="21"/>
  <c r="M1724" i="21"/>
  <c r="K1724" i="21"/>
  <c r="I1725" i="21"/>
  <c r="J1725" i="21"/>
  <c r="H1726" i="21"/>
  <c r="E1727" i="21"/>
  <c r="F1727" i="21"/>
  <c r="D1728" i="21"/>
  <c r="M1725" i="21"/>
  <c r="K1725" i="21"/>
  <c r="I1726" i="21"/>
  <c r="H1727" i="21"/>
  <c r="J1726" i="21"/>
  <c r="D1729" i="21"/>
  <c r="E1728" i="21"/>
  <c r="F1728" i="21"/>
  <c r="K1726" i="21"/>
  <c r="M1726" i="21"/>
  <c r="I1727" i="21"/>
  <c r="H1728" i="21"/>
  <c r="J1727" i="21"/>
  <c r="E1729" i="21"/>
  <c r="D1730" i="21"/>
  <c r="F1729" i="21"/>
  <c r="M1727" i="21"/>
  <c r="K1727" i="21"/>
  <c r="I1728" i="21"/>
  <c r="J1728" i="21"/>
  <c r="H1729" i="21"/>
  <c r="D1731" i="21"/>
  <c r="F1730" i="21"/>
  <c r="E1730" i="21"/>
  <c r="K1728" i="21"/>
  <c r="M1728" i="21"/>
  <c r="I1729" i="21"/>
  <c r="H1730" i="21"/>
  <c r="J1729" i="21"/>
  <c r="E1731" i="21"/>
  <c r="F1731" i="21"/>
  <c r="D1732" i="21"/>
  <c r="K1729" i="21"/>
  <c r="M1729" i="21"/>
  <c r="I1730" i="21"/>
  <c r="H1731" i="21"/>
  <c r="J1730" i="21"/>
  <c r="D1733" i="21"/>
  <c r="F1732" i="21"/>
  <c r="E1732" i="21"/>
  <c r="M1730" i="21"/>
  <c r="K1730" i="21"/>
  <c r="I1731" i="21"/>
  <c r="H1732" i="21"/>
  <c r="J1731" i="21"/>
  <c r="E1733" i="21"/>
  <c r="D1734" i="21"/>
  <c r="F1733" i="21"/>
  <c r="M1731" i="21"/>
  <c r="K1731" i="21"/>
  <c r="I1732" i="21"/>
  <c r="J1732" i="21"/>
  <c r="H1733" i="21"/>
  <c r="F1734" i="21"/>
  <c r="D1735" i="21"/>
  <c r="E1734" i="21"/>
  <c r="M1732" i="21"/>
  <c r="K1732" i="21"/>
  <c r="I1733" i="21"/>
  <c r="H1734" i="21"/>
  <c r="J1733" i="21"/>
  <c r="F1735" i="21"/>
  <c r="D1736" i="21"/>
  <c r="E1735" i="21"/>
  <c r="K1733" i="21"/>
  <c r="M1733" i="21"/>
  <c r="I1734" i="21"/>
  <c r="J1734" i="21"/>
  <c r="H1735" i="21"/>
  <c r="D1737" i="21"/>
  <c r="F1736" i="21"/>
  <c r="E1736" i="21"/>
  <c r="M1734" i="21"/>
  <c r="K1734" i="21"/>
  <c r="I1735" i="21"/>
  <c r="H1736" i="21"/>
  <c r="J1735" i="21"/>
  <c r="F1737" i="21"/>
  <c r="E1737" i="21"/>
  <c r="D1738" i="21"/>
  <c r="K1735" i="21"/>
  <c r="M1735" i="21"/>
  <c r="I1736" i="21"/>
  <c r="H1737" i="21"/>
  <c r="J1736" i="21"/>
  <c r="E1738" i="21"/>
  <c r="F1738" i="21"/>
  <c r="D1739" i="21"/>
  <c r="M1736" i="21"/>
  <c r="K1736" i="21"/>
  <c r="I1737" i="21"/>
  <c r="H1738" i="21"/>
  <c r="J1737" i="21"/>
  <c r="F1739" i="21"/>
  <c r="E1739" i="21"/>
  <c r="D1740" i="21"/>
  <c r="M1737" i="21"/>
  <c r="K1737" i="21"/>
  <c r="I1738" i="21"/>
  <c r="H1739" i="21"/>
  <c r="J1738" i="21"/>
  <c r="E1740" i="21"/>
  <c r="D1741" i="21"/>
  <c r="F1740" i="21"/>
  <c r="M1738" i="21"/>
  <c r="K1738" i="21"/>
  <c r="I1739" i="21"/>
  <c r="H1740" i="21"/>
  <c r="J1739" i="21"/>
  <c r="D1742" i="21"/>
  <c r="F1741" i="21"/>
  <c r="E1741" i="21"/>
  <c r="K1739" i="21"/>
  <c r="M1739" i="21"/>
  <c r="I1740" i="21"/>
  <c r="H1741" i="21"/>
  <c r="J1740" i="21"/>
  <c r="F1742" i="21"/>
  <c r="D1743" i="21"/>
  <c r="E1742" i="21"/>
  <c r="K1740" i="21"/>
  <c r="M1740" i="21"/>
  <c r="I1741" i="21"/>
  <c r="J1741" i="21"/>
  <c r="H1742" i="21"/>
  <c r="F1743" i="21"/>
  <c r="E1743" i="21"/>
  <c r="D1744" i="21"/>
  <c r="K1741" i="21"/>
  <c r="M1741" i="21"/>
  <c r="I1742" i="21"/>
  <c r="H1743" i="21"/>
  <c r="J1742" i="21"/>
  <c r="F1744" i="21"/>
  <c r="E1744" i="21"/>
  <c r="D1745" i="21"/>
  <c r="M1742" i="21"/>
  <c r="K1742" i="21"/>
  <c r="I1743" i="21"/>
  <c r="H1744" i="21"/>
  <c r="J1743" i="21"/>
  <c r="D1746" i="21"/>
  <c r="F1745" i="21"/>
  <c r="E1745" i="21"/>
  <c r="M1743" i="21"/>
  <c r="K1743" i="21"/>
  <c r="I1744" i="21"/>
  <c r="J1744" i="21"/>
  <c r="H1745" i="21"/>
  <c r="E1746" i="21"/>
  <c r="F1746" i="21"/>
  <c r="D1747" i="21"/>
  <c r="K1744" i="21"/>
  <c r="M1744" i="21"/>
  <c r="I1745" i="21"/>
  <c r="J1745" i="21"/>
  <c r="H1746" i="21"/>
  <c r="D1748" i="21"/>
  <c r="F1747" i="21"/>
  <c r="E1747" i="21"/>
  <c r="K1745" i="21"/>
  <c r="M1745" i="21"/>
  <c r="I1746" i="21"/>
  <c r="H1747" i="21"/>
  <c r="J1746" i="21"/>
  <c r="F1748" i="21"/>
  <c r="E1748" i="21"/>
  <c r="D1749" i="21"/>
  <c r="M1746" i="21"/>
  <c r="K1746" i="21"/>
  <c r="I1747" i="21"/>
  <c r="H1748" i="21"/>
  <c r="J1747" i="21"/>
  <c r="D1750" i="21"/>
  <c r="E1749" i="21"/>
  <c r="F1749" i="21"/>
  <c r="M1747" i="21"/>
  <c r="K1747" i="21"/>
  <c r="I1748" i="21"/>
  <c r="H1749" i="21"/>
  <c r="J1748" i="21"/>
  <c r="F1750" i="21"/>
  <c r="E1750" i="21"/>
  <c r="D1751" i="21"/>
  <c r="M1748" i="21"/>
  <c r="K1748" i="21"/>
  <c r="I1749" i="21"/>
  <c r="H1750" i="21"/>
  <c r="J1749" i="21"/>
  <c r="E1751" i="21"/>
  <c r="F1751" i="21"/>
  <c r="D1752" i="21"/>
  <c r="K1749" i="21"/>
  <c r="M1749" i="21"/>
  <c r="I1750" i="21"/>
  <c r="J1750" i="21"/>
  <c r="H1751" i="21"/>
  <c r="E1752" i="21"/>
  <c r="D1753" i="21"/>
  <c r="F1752" i="21"/>
  <c r="M1750" i="21"/>
  <c r="K1750" i="21"/>
  <c r="I1751" i="21"/>
  <c r="J1751" i="21"/>
  <c r="H1752" i="21"/>
  <c r="E1753" i="21"/>
  <c r="D1754" i="21"/>
  <c r="F1753" i="21"/>
  <c r="K1751" i="21"/>
  <c r="M1751" i="21"/>
  <c r="I1752" i="21"/>
  <c r="H1753" i="21"/>
  <c r="J1752" i="21"/>
  <c r="E1754" i="21"/>
  <c r="D1755" i="21"/>
  <c r="F1754" i="21"/>
  <c r="K1752" i="21"/>
  <c r="M1752" i="21"/>
  <c r="I1753" i="21"/>
  <c r="J1753" i="21"/>
  <c r="H1754" i="21"/>
  <c r="F1755" i="21"/>
  <c r="D1756" i="21"/>
  <c r="E1755" i="21"/>
  <c r="K1753" i="21"/>
  <c r="M1753" i="21"/>
  <c r="I1754" i="21"/>
  <c r="J1754" i="21"/>
  <c r="H1755" i="21"/>
  <c r="D1757" i="21"/>
  <c r="E1756" i="21"/>
  <c r="F1756" i="21"/>
  <c r="M1754" i="21"/>
  <c r="K1754" i="21"/>
  <c r="I1755" i="21"/>
  <c r="H1756" i="21"/>
  <c r="J1755" i="21"/>
  <c r="E1757" i="21"/>
  <c r="D1758" i="21"/>
  <c r="F1757" i="21"/>
  <c r="K1755" i="21"/>
  <c r="M1755" i="21"/>
  <c r="I1756" i="21"/>
  <c r="J1756" i="21"/>
  <c r="H1757" i="21"/>
  <c r="F1758" i="21"/>
  <c r="D1759" i="21"/>
  <c r="E1758" i="21"/>
  <c r="M1756" i="21"/>
  <c r="K1756" i="21"/>
  <c r="I1757" i="21"/>
  <c r="H1758" i="21"/>
  <c r="J1757" i="21"/>
  <c r="F1759" i="21"/>
  <c r="E1759" i="21"/>
  <c r="D1760" i="21"/>
  <c r="K1757" i="21"/>
  <c r="M1757" i="21"/>
  <c r="I1758" i="21"/>
  <c r="H1759" i="21"/>
  <c r="J1758" i="21"/>
  <c r="F1760" i="21"/>
  <c r="D1761" i="21"/>
  <c r="E1760" i="21"/>
  <c r="K1758" i="21"/>
  <c r="M1758" i="21"/>
  <c r="I1759" i="21"/>
  <c r="H1760" i="21"/>
  <c r="J1759" i="21"/>
  <c r="D1762" i="21"/>
  <c r="E1761" i="21"/>
  <c r="F1761" i="21"/>
  <c r="M1759" i="21"/>
  <c r="K1759" i="21"/>
  <c r="I1760" i="21"/>
  <c r="H1761" i="21"/>
  <c r="J1760" i="21"/>
  <c r="E1762" i="21"/>
  <c r="F1762" i="21"/>
  <c r="D1763" i="21"/>
  <c r="M1760" i="21"/>
  <c r="K1760" i="21"/>
  <c r="I1761" i="21"/>
  <c r="H1762" i="21"/>
  <c r="J1761" i="21"/>
  <c r="D1764" i="21"/>
  <c r="F1763" i="21"/>
  <c r="E1763" i="21"/>
  <c r="M1761" i="21"/>
  <c r="K1761" i="21"/>
  <c r="I1762" i="21"/>
  <c r="H1763" i="21"/>
  <c r="J1762" i="21"/>
  <c r="D1765" i="21"/>
  <c r="E1764" i="21"/>
  <c r="F1764" i="21"/>
  <c r="K1762" i="21"/>
  <c r="M1762" i="21"/>
  <c r="I1763" i="21"/>
  <c r="H1764" i="21"/>
  <c r="J1763" i="21"/>
  <c r="E1765" i="21"/>
  <c r="D1766" i="21"/>
  <c r="F1765" i="21"/>
  <c r="M1763" i="21"/>
  <c r="K1763" i="21"/>
  <c r="I1764" i="21"/>
  <c r="H1765" i="21"/>
  <c r="J1764" i="21"/>
  <c r="F1766" i="21"/>
  <c r="E1766" i="21"/>
  <c r="D1767" i="21"/>
  <c r="M1764" i="21"/>
  <c r="K1764" i="21"/>
  <c r="I1765" i="21"/>
  <c r="J1765" i="21"/>
  <c r="H1766" i="21"/>
  <c r="F1767" i="21"/>
  <c r="D1768" i="21"/>
  <c r="E1767" i="21"/>
  <c r="K1765" i="21"/>
  <c r="M1765" i="21"/>
  <c r="I1766" i="21"/>
  <c r="J1766" i="21"/>
  <c r="H1767" i="21"/>
  <c r="F1768" i="21"/>
  <c r="D1769" i="21"/>
  <c r="E1768" i="21"/>
  <c r="M1766" i="21"/>
  <c r="K1766" i="21"/>
  <c r="I1767" i="21"/>
  <c r="H1768" i="21"/>
  <c r="J1767" i="21"/>
  <c r="D1770" i="21"/>
  <c r="F1769" i="21"/>
  <c r="E1769" i="21"/>
  <c r="M1767" i="21"/>
  <c r="K1767" i="21"/>
  <c r="I1768" i="21"/>
  <c r="H1769" i="21"/>
  <c r="J1768" i="21"/>
  <c r="D1771" i="21"/>
  <c r="F1770" i="21"/>
  <c r="E1770" i="21"/>
  <c r="M1768" i="21"/>
  <c r="K1768" i="21"/>
  <c r="I1769" i="21"/>
  <c r="H1770" i="21"/>
  <c r="J1769" i="21"/>
  <c r="E1771" i="21"/>
  <c r="F1771" i="21"/>
  <c r="D1772" i="21"/>
  <c r="K1769" i="21"/>
  <c r="M1769" i="21"/>
  <c r="I1770" i="21"/>
  <c r="H1771" i="21"/>
  <c r="J1770" i="21"/>
  <c r="E1772" i="21"/>
  <c r="F1772" i="21"/>
  <c r="D1773" i="21"/>
  <c r="I11" i="13"/>
  <c r="I13" i="13"/>
  <c r="G14" i="26"/>
  <c r="G11" i="26"/>
  <c r="G7" i="13"/>
  <c r="G4" i="13"/>
  <c r="G13" i="26"/>
  <c r="I6" i="13"/>
  <c r="I3" i="13"/>
  <c r="I5" i="13"/>
  <c r="I12" i="26"/>
  <c r="G12" i="26"/>
  <c r="I10" i="26"/>
  <c r="G14" i="13"/>
  <c r="G6" i="13"/>
  <c r="I4" i="13"/>
  <c r="I12" i="13"/>
  <c r="I13" i="26"/>
  <c r="G5" i="13"/>
  <c r="G13" i="13"/>
  <c r="I14" i="13"/>
  <c r="I14" i="26"/>
  <c r="G10" i="13"/>
  <c r="G10" i="26"/>
  <c r="I10" i="13"/>
  <c r="G12" i="13"/>
  <c r="G11" i="13"/>
  <c r="I11" i="26"/>
  <c r="I7" i="13"/>
  <c r="G3" i="13"/>
  <c r="M1770" i="21"/>
  <c r="K1770" i="21"/>
  <c r="I1771" i="21"/>
  <c r="J1771" i="21"/>
  <c r="H1772" i="21"/>
  <c r="D1774" i="21"/>
  <c r="E1773" i="21"/>
  <c r="F1773" i="21"/>
  <c r="M1771" i="21"/>
  <c r="K1771" i="21"/>
  <c r="I1772" i="21"/>
  <c r="H1773" i="21"/>
  <c r="J1772" i="21"/>
  <c r="E1774" i="21"/>
  <c r="D1775" i="21"/>
  <c r="F1774" i="21"/>
  <c r="K1772" i="21"/>
  <c r="M1772" i="21"/>
  <c r="I1773" i="21"/>
  <c r="H1774" i="21"/>
  <c r="J1773" i="21"/>
  <c r="E1775" i="21"/>
  <c r="D1776" i="21"/>
  <c r="F1775" i="21"/>
  <c r="M1773" i="21"/>
  <c r="K1773" i="21"/>
  <c r="I1774" i="21"/>
  <c r="H1775" i="21"/>
  <c r="J1774" i="21"/>
  <c r="E1776" i="21"/>
  <c r="D1777" i="21"/>
  <c r="F1776" i="21"/>
  <c r="M1774" i="21"/>
  <c r="K1774" i="21"/>
  <c r="I1775" i="21"/>
  <c r="H1776" i="21"/>
  <c r="J1775" i="21"/>
  <c r="E1777" i="21"/>
  <c r="F1777" i="21"/>
  <c r="D1778" i="21"/>
  <c r="K1775" i="21"/>
  <c r="M1775" i="21"/>
  <c r="I1776" i="21"/>
  <c r="J1776" i="21"/>
  <c r="H1777" i="21"/>
  <c r="D1779" i="21"/>
  <c r="F1778" i="21"/>
  <c r="E1778" i="21"/>
  <c r="K1776" i="21"/>
  <c r="M1776" i="21"/>
  <c r="I1777" i="21"/>
  <c r="H1778" i="21"/>
  <c r="J1777" i="21"/>
  <c r="E1779" i="21"/>
  <c r="D1780" i="21"/>
  <c r="F1779" i="21"/>
  <c r="K1777" i="21"/>
  <c r="M1777" i="21"/>
  <c r="I1778" i="21"/>
  <c r="J1778" i="21"/>
  <c r="H1779" i="21"/>
  <c r="F1780" i="21"/>
  <c r="E1780" i="21"/>
  <c r="D1781" i="21"/>
  <c r="M1778" i="21"/>
  <c r="K1778" i="21"/>
  <c r="I1779" i="21"/>
  <c r="H1780" i="21"/>
  <c r="J1779" i="21"/>
  <c r="F1781" i="21"/>
  <c r="E1781" i="21"/>
  <c r="D1782" i="21"/>
  <c r="M1779" i="21"/>
  <c r="K1779" i="21"/>
  <c r="I1780" i="21"/>
  <c r="J1780" i="21"/>
  <c r="H1781" i="21"/>
  <c r="D1783" i="21"/>
  <c r="F1782" i="21"/>
  <c r="E1782" i="21"/>
  <c r="M1780" i="21"/>
  <c r="K1780" i="21"/>
  <c r="I1781" i="21"/>
  <c r="J1781" i="21"/>
  <c r="H1782" i="21"/>
  <c r="D1784" i="21"/>
  <c r="E1783" i="21"/>
  <c r="F1783" i="21"/>
  <c r="M1781" i="21"/>
  <c r="K1781" i="21"/>
  <c r="I1782" i="21"/>
  <c r="J1782" i="21"/>
  <c r="H1783" i="21"/>
  <c r="E1784" i="21"/>
  <c r="F1784" i="21"/>
  <c r="D1785" i="21"/>
  <c r="K1782" i="21"/>
  <c r="M1782" i="21"/>
  <c r="I1783" i="21"/>
  <c r="H1784" i="21"/>
  <c r="J1783" i="21"/>
  <c r="E1785" i="21"/>
  <c r="D1786" i="21"/>
  <c r="F1785" i="21"/>
  <c r="M1783" i="21"/>
  <c r="K1783" i="21"/>
  <c r="I1784" i="21"/>
  <c r="J1784" i="21"/>
  <c r="H1785" i="21"/>
  <c r="F1786" i="21"/>
  <c r="E1786" i="21"/>
  <c r="D1787" i="21"/>
  <c r="M1784" i="21"/>
  <c r="K1784" i="21"/>
  <c r="I1785" i="21"/>
  <c r="H1786" i="21"/>
  <c r="J1785" i="21"/>
  <c r="F1787" i="21"/>
  <c r="D1788" i="21"/>
  <c r="E1787" i="21"/>
  <c r="K1785" i="21"/>
  <c r="M1785" i="21"/>
  <c r="I1786" i="21"/>
  <c r="J1786" i="21"/>
  <c r="H1787" i="21"/>
  <c r="F1788" i="21"/>
  <c r="E1788" i="21"/>
  <c r="D1789" i="21"/>
  <c r="K1786" i="21"/>
  <c r="M1786" i="21"/>
  <c r="I1787" i="21"/>
  <c r="H1788" i="21"/>
  <c r="J1787" i="21"/>
  <c r="E1789" i="21"/>
  <c r="F1789" i="21"/>
  <c r="D1790" i="21"/>
  <c r="M1787" i="21"/>
  <c r="K1787" i="21"/>
  <c r="I1788" i="21"/>
  <c r="J1788" i="21"/>
  <c r="H1789" i="21"/>
  <c r="E1790" i="21"/>
  <c r="F1790" i="21"/>
  <c r="D1791" i="21"/>
  <c r="M1788" i="21"/>
  <c r="K1788" i="21"/>
  <c r="I1789" i="21"/>
  <c r="H1790" i="21"/>
  <c r="J1789" i="21"/>
  <c r="E1791" i="21"/>
  <c r="F1791" i="21"/>
  <c r="D1792" i="21"/>
  <c r="M1789" i="21"/>
  <c r="K1789" i="21"/>
  <c r="I1790" i="21"/>
  <c r="J1790" i="21"/>
  <c r="H1791" i="21"/>
  <c r="D1793" i="21"/>
  <c r="F1792" i="21"/>
  <c r="E1792" i="21"/>
  <c r="K1790" i="21"/>
  <c r="M1790" i="21"/>
  <c r="I1791" i="21"/>
  <c r="H1792" i="21"/>
  <c r="J1791" i="21"/>
  <c r="F1793" i="21"/>
  <c r="E1793" i="21"/>
  <c r="D1794" i="21"/>
  <c r="K1791" i="21"/>
  <c r="M1791" i="21"/>
  <c r="I1792" i="21"/>
  <c r="J1792" i="21"/>
  <c r="H1793" i="21"/>
  <c r="D1795" i="21"/>
  <c r="F1794" i="21"/>
  <c r="E1794" i="21"/>
  <c r="M1792" i="21"/>
  <c r="K1792" i="21"/>
  <c r="I1793" i="21"/>
  <c r="H1794" i="21"/>
  <c r="J1793" i="21"/>
  <c r="F1795" i="21"/>
  <c r="E1795" i="21"/>
  <c r="D1796" i="21"/>
  <c r="M1793" i="21"/>
  <c r="K1793" i="21"/>
  <c r="I1794" i="21"/>
  <c r="J1794" i="21"/>
  <c r="H1795" i="21"/>
  <c r="D1797" i="21"/>
  <c r="E1796" i="21"/>
  <c r="F1796" i="21"/>
  <c r="K1794" i="21"/>
  <c r="M1794" i="21"/>
  <c r="I1795" i="21"/>
  <c r="H1796" i="21"/>
  <c r="J1795" i="21"/>
  <c r="F1797" i="21"/>
  <c r="E1797" i="21"/>
  <c r="D1798" i="21"/>
  <c r="K1795" i="21"/>
  <c r="M1795" i="21"/>
  <c r="I1796" i="21"/>
  <c r="J1796" i="21"/>
  <c r="H1797" i="21"/>
  <c r="D1799" i="21"/>
  <c r="E1798" i="21"/>
  <c r="F1798" i="21"/>
  <c r="M1796" i="21"/>
  <c r="K1796" i="21"/>
  <c r="I1797" i="21"/>
  <c r="J1797" i="21"/>
  <c r="H1798" i="21"/>
  <c r="D1800" i="21"/>
  <c r="E1799" i="21"/>
  <c r="F1799" i="21"/>
  <c r="M1797" i="21"/>
  <c r="K1797" i="21"/>
  <c r="I1798" i="21"/>
  <c r="J1798" i="21"/>
  <c r="H1799" i="21"/>
  <c r="D1801" i="21"/>
  <c r="E1800" i="21"/>
  <c r="F1800" i="21"/>
  <c r="K1798" i="21"/>
  <c r="M1798" i="21"/>
  <c r="I1799" i="21"/>
  <c r="J1799" i="21"/>
  <c r="H1800" i="21"/>
  <c r="F1801" i="21"/>
  <c r="D1802" i="21"/>
  <c r="E1801" i="21"/>
  <c r="K1799" i="21"/>
  <c r="M1799" i="21"/>
  <c r="I1800" i="21"/>
  <c r="H1801" i="21"/>
  <c r="J1800" i="21"/>
  <c r="D1803" i="21"/>
  <c r="F1802" i="21"/>
  <c r="E1802" i="21"/>
  <c r="M1800" i="21"/>
  <c r="K1800" i="21"/>
  <c r="I1801" i="21"/>
  <c r="H1802" i="21"/>
  <c r="J1801" i="21"/>
  <c r="D1804" i="21"/>
  <c r="F1803" i="21"/>
  <c r="E1803" i="21"/>
  <c r="M1801" i="21"/>
  <c r="K1801" i="21"/>
  <c r="I1802" i="21"/>
  <c r="J1802" i="21"/>
  <c r="H1803" i="21"/>
  <c r="E1804" i="21"/>
  <c r="D1805" i="21"/>
  <c r="F1804" i="21"/>
  <c r="M1802" i="21"/>
  <c r="K1802" i="21"/>
  <c r="I1803" i="21"/>
  <c r="H1804" i="21"/>
  <c r="J1803" i="21"/>
  <c r="D1806" i="21"/>
  <c r="F1805" i="21"/>
  <c r="E1805" i="21"/>
  <c r="M1803" i="21"/>
  <c r="K1803" i="21"/>
  <c r="I1804" i="21"/>
  <c r="J1804" i="21"/>
  <c r="H1805" i="21"/>
  <c r="F1806" i="21"/>
  <c r="D1807" i="21"/>
  <c r="E1806" i="21"/>
  <c r="M1804" i="21"/>
  <c r="K1804" i="21"/>
  <c r="I1805" i="21"/>
  <c r="J1805" i="21"/>
  <c r="H1806" i="21"/>
  <c r="F1807" i="21"/>
  <c r="D1808" i="21"/>
  <c r="E1807" i="21"/>
  <c r="M1805" i="21"/>
  <c r="K1805" i="21"/>
  <c r="I1806" i="21"/>
  <c r="J1806" i="21"/>
  <c r="H1807" i="21"/>
  <c r="D1809" i="21"/>
  <c r="E1808" i="21"/>
  <c r="F1808" i="21"/>
  <c r="M1806" i="21"/>
  <c r="K1806" i="21"/>
  <c r="I1807" i="21"/>
  <c r="H1808" i="21"/>
  <c r="J1807" i="21"/>
  <c r="E1809" i="21"/>
  <c r="F1809" i="21"/>
  <c r="D1810" i="21"/>
  <c r="M1807" i="21"/>
  <c r="K1807" i="21"/>
  <c r="I1808" i="21"/>
  <c r="J1808" i="21"/>
  <c r="H1809" i="21"/>
  <c r="D1811" i="21"/>
  <c r="E1810" i="21"/>
  <c r="F1810" i="21"/>
  <c r="K1808" i="21"/>
  <c r="M1808" i="21"/>
  <c r="I1809" i="21"/>
  <c r="H1810" i="21"/>
  <c r="J1809" i="21"/>
  <c r="D1812" i="21"/>
  <c r="F1811" i="21"/>
  <c r="E1811" i="21"/>
  <c r="K1809" i="21"/>
  <c r="M1809" i="21"/>
  <c r="I1810" i="21"/>
  <c r="J1810" i="21"/>
  <c r="H1811" i="21"/>
  <c r="F1812" i="21"/>
  <c r="E1812" i="21"/>
  <c r="D1813" i="21"/>
  <c r="K1810" i="21"/>
  <c r="M1810" i="21"/>
  <c r="I1811" i="21"/>
  <c r="H1812" i="21"/>
  <c r="J1811" i="21"/>
  <c r="F1813" i="21"/>
  <c r="D1814" i="21"/>
  <c r="E1813" i="21"/>
  <c r="M1811" i="21"/>
  <c r="K1811" i="21"/>
  <c r="I1812" i="21"/>
  <c r="J1812" i="21"/>
  <c r="H1813" i="21"/>
  <c r="F1814" i="21"/>
  <c r="E1814" i="21"/>
  <c r="D1815" i="21"/>
  <c r="M1812" i="21"/>
  <c r="K1812" i="21"/>
  <c r="I1813" i="21"/>
  <c r="J1813" i="21"/>
  <c r="H1814" i="21"/>
  <c r="E1815" i="21"/>
  <c r="D1816" i="21"/>
  <c r="F1815" i="21"/>
  <c r="M1813" i="21"/>
  <c r="K1813" i="21"/>
  <c r="I1814" i="21"/>
  <c r="J1814" i="21"/>
  <c r="H1815" i="21"/>
  <c r="E1816" i="21"/>
  <c r="F1816" i="21"/>
  <c r="D1817" i="21"/>
  <c r="M1814" i="21"/>
  <c r="K1814" i="21"/>
  <c r="I1815" i="21"/>
  <c r="H1816" i="21"/>
  <c r="J1815" i="21"/>
  <c r="D1818" i="21"/>
  <c r="E1817" i="21"/>
  <c r="F1817" i="21"/>
  <c r="K1815" i="21"/>
  <c r="M1815" i="21"/>
  <c r="I1816" i="21"/>
  <c r="J1816" i="21"/>
  <c r="H1817" i="21"/>
  <c r="F1818" i="21"/>
  <c r="D1819" i="21"/>
  <c r="E1818" i="21"/>
  <c r="M1816" i="21"/>
  <c r="K1816" i="21"/>
  <c r="I1817" i="21"/>
  <c r="H1818" i="21"/>
  <c r="J1817" i="21"/>
  <c r="E1819" i="21"/>
  <c r="F1819" i="21"/>
  <c r="D1820" i="21"/>
  <c r="M1817" i="21"/>
  <c r="K1817" i="21"/>
  <c r="I1818" i="21"/>
  <c r="J1818" i="21"/>
  <c r="H1819" i="21"/>
  <c r="D1821" i="21"/>
  <c r="E1820" i="21"/>
  <c r="F1820" i="21"/>
  <c r="K1818" i="21"/>
  <c r="M1818" i="21"/>
  <c r="I1819" i="21"/>
  <c r="H1820" i="21"/>
  <c r="J1819" i="21"/>
  <c r="D1822" i="21"/>
  <c r="F1821" i="21"/>
  <c r="E1821" i="21"/>
  <c r="M1819" i="21"/>
  <c r="K1819" i="21"/>
  <c r="I1820" i="21"/>
  <c r="J1820" i="21"/>
  <c r="H1821" i="21"/>
  <c r="E1822" i="21"/>
  <c r="D1823" i="21"/>
  <c r="F1822" i="21"/>
  <c r="K1820" i="21"/>
  <c r="M1820" i="21"/>
  <c r="I1821" i="21"/>
  <c r="H1822" i="21"/>
  <c r="J1821" i="21"/>
  <c r="D1824" i="21"/>
  <c r="E1823" i="21"/>
  <c r="F1823" i="21"/>
  <c r="M1821" i="21"/>
  <c r="K1821" i="21"/>
  <c r="I1822" i="21"/>
  <c r="J1822" i="21"/>
  <c r="H1823" i="21"/>
  <c r="F1824" i="21"/>
  <c r="E1824" i="21"/>
  <c r="D1825" i="21"/>
  <c r="M1822" i="21"/>
  <c r="K1822" i="21"/>
  <c r="I1823" i="21"/>
  <c r="H1824" i="21"/>
  <c r="J1823" i="21"/>
  <c r="D1826" i="21"/>
  <c r="F1825" i="21"/>
  <c r="E1825" i="21"/>
  <c r="K1823" i="21"/>
  <c r="M1823" i="21"/>
  <c r="I1824" i="21"/>
  <c r="J1824" i="21"/>
  <c r="H1825" i="21"/>
  <c r="F1826" i="21"/>
  <c r="D1827" i="21"/>
  <c r="E1826" i="21"/>
  <c r="M1824" i="21"/>
  <c r="K1824" i="21"/>
  <c r="I1825" i="21"/>
  <c r="H1826" i="21"/>
  <c r="J1825" i="21"/>
  <c r="D1828" i="21"/>
  <c r="E1827" i="21"/>
  <c r="F1827" i="21"/>
  <c r="M1825" i="21"/>
  <c r="K1825" i="21"/>
  <c r="I1826" i="21"/>
  <c r="J1826" i="21"/>
  <c r="H1827" i="21"/>
  <c r="D1829" i="21"/>
  <c r="E1828" i="21"/>
  <c r="F1828" i="21"/>
  <c r="K1826" i="21"/>
  <c r="M1826" i="21"/>
  <c r="I1827" i="21"/>
  <c r="H1828" i="21"/>
  <c r="J1827" i="21"/>
  <c r="E1829" i="21"/>
  <c r="F1829" i="21"/>
  <c r="D1830" i="21"/>
  <c r="K1827" i="21"/>
  <c r="M1827" i="21"/>
  <c r="I1828" i="21"/>
  <c r="J1828" i="21"/>
  <c r="H1829" i="21"/>
  <c r="D1831" i="21"/>
  <c r="E1830" i="21"/>
  <c r="F1830" i="21"/>
  <c r="M1828" i="21"/>
  <c r="K1828" i="21"/>
  <c r="I1829" i="21"/>
  <c r="H1830" i="21"/>
  <c r="J1829" i="21"/>
  <c r="D1832" i="21"/>
  <c r="E1831" i="21"/>
  <c r="F1831" i="21"/>
  <c r="M1829" i="21"/>
  <c r="K1829" i="21"/>
  <c r="I1830" i="21"/>
  <c r="J1830" i="21"/>
  <c r="H1831" i="21"/>
  <c r="F1832" i="21"/>
  <c r="D1833" i="21"/>
  <c r="E1832" i="21"/>
  <c r="M1830" i="21"/>
  <c r="K1830" i="21"/>
  <c r="I1831" i="21"/>
  <c r="H1832" i="21"/>
  <c r="J1831" i="21"/>
  <c r="D1834" i="21"/>
  <c r="F1833" i="21"/>
  <c r="E1833" i="21"/>
  <c r="M1831" i="21"/>
  <c r="K1831" i="21"/>
  <c r="I1832" i="21"/>
  <c r="J1832" i="21"/>
  <c r="H1833" i="21"/>
  <c r="F1834" i="21"/>
  <c r="D1835" i="21"/>
  <c r="E1834" i="21"/>
  <c r="K1832" i="21"/>
  <c r="M1832" i="21"/>
  <c r="I1833" i="21"/>
  <c r="H1834" i="21"/>
  <c r="J1833" i="21"/>
  <c r="F1835" i="21"/>
  <c r="D1836" i="21"/>
  <c r="E1835" i="21"/>
  <c r="K1833" i="21"/>
  <c r="M1833" i="21"/>
  <c r="I1834" i="21"/>
  <c r="H1835" i="21"/>
  <c r="J1834" i="21"/>
  <c r="F1836" i="21"/>
  <c r="D1837" i="21"/>
  <c r="E1836" i="21"/>
  <c r="K1834" i="21"/>
  <c r="M1834" i="21"/>
  <c r="I1835" i="21"/>
  <c r="H1836" i="21"/>
  <c r="J1835" i="21"/>
  <c r="E1837" i="21"/>
  <c r="D1838" i="21"/>
  <c r="F1837" i="21"/>
  <c r="M1835" i="21"/>
  <c r="K1835" i="21"/>
  <c r="I1836" i="21"/>
  <c r="J1836" i="21"/>
  <c r="H1837" i="21"/>
  <c r="E1838" i="21"/>
  <c r="F1838" i="21"/>
  <c r="D1839" i="21"/>
  <c r="M1836" i="21"/>
  <c r="K1836" i="21"/>
  <c r="I1837" i="21"/>
  <c r="H1838" i="21"/>
  <c r="J1837" i="21"/>
  <c r="E1839" i="21"/>
  <c r="F1839" i="21"/>
  <c r="D1840" i="21"/>
  <c r="M1837" i="21"/>
  <c r="K1837" i="21"/>
  <c r="I1838" i="21"/>
  <c r="J1838" i="21"/>
  <c r="H1839" i="21"/>
  <c r="D1841" i="21"/>
  <c r="E1840" i="21"/>
  <c r="F1840" i="21"/>
  <c r="M1838" i="21"/>
  <c r="K1838" i="21"/>
  <c r="I1839" i="21"/>
  <c r="H1840" i="21"/>
  <c r="J1839" i="21"/>
  <c r="D1842" i="21"/>
  <c r="F1841" i="21"/>
  <c r="E1841" i="21"/>
  <c r="M1839" i="21"/>
  <c r="K1839" i="21"/>
  <c r="I1840" i="21"/>
  <c r="J1840" i="21"/>
  <c r="H1841" i="21"/>
  <c r="E1842" i="21"/>
  <c r="F1842" i="21"/>
  <c r="D1843" i="21"/>
  <c r="K1840" i="21"/>
  <c r="M1840" i="21"/>
  <c r="I1841" i="21"/>
  <c r="H1842" i="21"/>
  <c r="J1841" i="21"/>
  <c r="D1844" i="21"/>
  <c r="E1843" i="21"/>
  <c r="F1843" i="21"/>
  <c r="K1841" i="21"/>
  <c r="M1841" i="21"/>
  <c r="I1842" i="21"/>
  <c r="J1842" i="21"/>
  <c r="H1843" i="21"/>
  <c r="F1844" i="21"/>
  <c r="E1844" i="21"/>
  <c r="D1845" i="21"/>
  <c r="M1842" i="21"/>
  <c r="K1842" i="21"/>
  <c r="I1843" i="21"/>
  <c r="H1844" i="21"/>
  <c r="J1843" i="21"/>
  <c r="F1845" i="21"/>
  <c r="E1845" i="21"/>
  <c r="D1846" i="21"/>
  <c r="M1843" i="21"/>
  <c r="K1843" i="21"/>
  <c r="I1844" i="21"/>
  <c r="J1844" i="21"/>
  <c r="H1845" i="21"/>
  <c r="E1846" i="21"/>
  <c r="F1846" i="21"/>
  <c r="D1847" i="21"/>
  <c r="M1844" i="21"/>
  <c r="K1844" i="21"/>
  <c r="I1845" i="21"/>
  <c r="J1845" i="21"/>
  <c r="H1846" i="21"/>
  <c r="E1847" i="21"/>
  <c r="F1847" i="21"/>
  <c r="D1848" i="21"/>
  <c r="M1845" i="21"/>
  <c r="K1845" i="21"/>
  <c r="I1846" i="21"/>
  <c r="J1846" i="21"/>
  <c r="H1847" i="21"/>
  <c r="E1848" i="21"/>
  <c r="F1848" i="21"/>
  <c r="D1849" i="21"/>
  <c r="K1846" i="21"/>
  <c r="M1846" i="21"/>
  <c r="I1847" i="21"/>
  <c r="H1848" i="21"/>
  <c r="J1847" i="21"/>
  <c r="E1849" i="21"/>
  <c r="F1849" i="21"/>
  <c r="D1850" i="21"/>
  <c r="K1847" i="21"/>
  <c r="M1847" i="21"/>
  <c r="I1848" i="21"/>
  <c r="J1848" i="21"/>
  <c r="H1849" i="21"/>
  <c r="F1850" i="21"/>
  <c r="E1850" i="21"/>
  <c r="D1851" i="21"/>
  <c r="M1848" i="21"/>
  <c r="K1848" i="21"/>
  <c r="I1849" i="21"/>
  <c r="H1850" i="21"/>
  <c r="J1849" i="21"/>
  <c r="F1851" i="21"/>
  <c r="E1851" i="21"/>
  <c r="D1852" i="21"/>
  <c r="K1849" i="21"/>
  <c r="M1849" i="21"/>
  <c r="I1850" i="21"/>
  <c r="J1850" i="21"/>
  <c r="H1851" i="21"/>
  <c r="D1853" i="21"/>
  <c r="F1852" i="21"/>
  <c r="E1852" i="21"/>
  <c r="M1850" i="21"/>
  <c r="K1850" i="21"/>
  <c r="I1851" i="21"/>
  <c r="H1852" i="21"/>
  <c r="J1851" i="21"/>
  <c r="E1853" i="21"/>
  <c r="F1853" i="21"/>
  <c r="D1854" i="21"/>
  <c r="M1851" i="21"/>
  <c r="K1851" i="21"/>
  <c r="I1852" i="21"/>
  <c r="J1852" i="21"/>
  <c r="H1853" i="21"/>
  <c r="E1854" i="21"/>
  <c r="F1854" i="21"/>
  <c r="D1855" i="21"/>
  <c r="M1852" i="21"/>
  <c r="K1852" i="21"/>
  <c r="I1853" i="21"/>
  <c r="J1853" i="21"/>
  <c r="H1854" i="21"/>
  <c r="E1855" i="21"/>
  <c r="F1855" i="21"/>
  <c r="D1856" i="21"/>
  <c r="M1853" i="21"/>
  <c r="K1853" i="21"/>
  <c r="I1854" i="21"/>
  <c r="J1854" i="21"/>
  <c r="H1855" i="21"/>
  <c r="F1856" i="21"/>
  <c r="E1856" i="21"/>
  <c r="D1857" i="21"/>
  <c r="M1854" i="21"/>
  <c r="K1854" i="21"/>
  <c r="I1855" i="21"/>
  <c r="H1856" i="21"/>
  <c r="J1855" i="21"/>
  <c r="D1858" i="21"/>
  <c r="F1857" i="21"/>
  <c r="E1857" i="21"/>
  <c r="K1855" i="21"/>
  <c r="M1855" i="21"/>
  <c r="I1856" i="21"/>
  <c r="J1856" i="21"/>
  <c r="H1857" i="21"/>
  <c r="F1858" i="21"/>
  <c r="E1858" i="21"/>
  <c r="D1859" i="21"/>
  <c r="M1856" i="21"/>
  <c r="K1856" i="21"/>
  <c r="I1857" i="21"/>
  <c r="H1858" i="21"/>
  <c r="J1857" i="21"/>
  <c r="F1859" i="21"/>
  <c r="E1859" i="21"/>
  <c r="D1860" i="21"/>
  <c r="M1857" i="21"/>
  <c r="K1857" i="21"/>
  <c r="I1858" i="21"/>
  <c r="J1858" i="21"/>
  <c r="H1859" i="21"/>
  <c r="E1860" i="21"/>
  <c r="D1861" i="21"/>
  <c r="F1860" i="21"/>
  <c r="M1858" i="21"/>
  <c r="K1858" i="21"/>
  <c r="I1859" i="21"/>
  <c r="H1860" i="21"/>
  <c r="J1859" i="21"/>
  <c r="F1861" i="21"/>
  <c r="E1861" i="21"/>
  <c r="D1862" i="21"/>
  <c r="K1859" i="21"/>
  <c r="M1859" i="21"/>
  <c r="I1860" i="21"/>
  <c r="J1860" i="21"/>
  <c r="H1861" i="21"/>
  <c r="D1863" i="21"/>
  <c r="F1862" i="21"/>
  <c r="E1862" i="21"/>
  <c r="K1860" i="21"/>
  <c r="M1860" i="21"/>
  <c r="I1861" i="21"/>
  <c r="H1862" i="21"/>
  <c r="J1861" i="21"/>
  <c r="F1863" i="21"/>
  <c r="D1864" i="21"/>
  <c r="E1863" i="21"/>
  <c r="M1861" i="21"/>
  <c r="K1861" i="21"/>
  <c r="I1862" i="21"/>
  <c r="J1862" i="21"/>
  <c r="H1863" i="21"/>
  <c r="E1864" i="21"/>
  <c r="F1864" i="21"/>
  <c r="D1865" i="21"/>
  <c r="M1862" i="21"/>
  <c r="K1862" i="21"/>
  <c r="I1863" i="21"/>
  <c r="J1863" i="21"/>
  <c r="H1864" i="21"/>
  <c r="F1865" i="21"/>
  <c r="D1866" i="21"/>
  <c r="E1865" i="21"/>
  <c r="K1863" i="21"/>
  <c r="M1863" i="21"/>
  <c r="I1864" i="21"/>
  <c r="J1864" i="21"/>
  <c r="H1865" i="21"/>
  <c r="D1867" i="21"/>
  <c r="F1866" i="21"/>
  <c r="E1866" i="21"/>
  <c r="M1864" i="21"/>
  <c r="K1864" i="21"/>
  <c r="I1865" i="21"/>
  <c r="H1866" i="21"/>
  <c r="J1865" i="21"/>
  <c r="F1867" i="21"/>
  <c r="D1868" i="21"/>
  <c r="E1867" i="21"/>
  <c r="M1865" i="21"/>
  <c r="K1865" i="21"/>
  <c r="I1866" i="21"/>
  <c r="J1866" i="21"/>
  <c r="H1867" i="21"/>
  <c r="E1868" i="21"/>
  <c r="F1868" i="21"/>
  <c r="D1869" i="21"/>
  <c r="M1866" i="21"/>
  <c r="K1866" i="21"/>
  <c r="I1867" i="21"/>
  <c r="H1868" i="21"/>
  <c r="J1867" i="21"/>
  <c r="E1869" i="21"/>
  <c r="D1870" i="21"/>
  <c r="F1869" i="21"/>
  <c r="M1867" i="21"/>
  <c r="K1867" i="21"/>
  <c r="I1868" i="21"/>
  <c r="H1869" i="21"/>
  <c r="J1868" i="21"/>
  <c r="F1870" i="21"/>
  <c r="D1871" i="21"/>
  <c r="E1870" i="21"/>
  <c r="M1868" i="21"/>
  <c r="K1868" i="21"/>
  <c r="I1869" i="21"/>
  <c r="J1869" i="21"/>
  <c r="H1870" i="21"/>
  <c r="F1871" i="21"/>
  <c r="D1872" i="21"/>
  <c r="E1871" i="21"/>
  <c r="M1869" i="21"/>
  <c r="K1869" i="21"/>
  <c r="I1870" i="21"/>
  <c r="J1870" i="21"/>
  <c r="H1871" i="21"/>
  <c r="D1873" i="21"/>
  <c r="E1872" i="21"/>
  <c r="F1872" i="21"/>
  <c r="M1870" i="21"/>
  <c r="K1870" i="21"/>
  <c r="I1871" i="21"/>
  <c r="H1872" i="21"/>
  <c r="J1871" i="21"/>
  <c r="F1873" i="21"/>
  <c r="E1873" i="21"/>
  <c r="D1874" i="21"/>
  <c r="K1871" i="21"/>
  <c r="M1871" i="21"/>
  <c r="I1872" i="21"/>
  <c r="H1873" i="21"/>
  <c r="J1872" i="21"/>
  <c r="E1874" i="21"/>
  <c r="D1875" i="21"/>
  <c r="F1874" i="21"/>
  <c r="K1872" i="21"/>
  <c r="M1872" i="21"/>
  <c r="I1873" i="21"/>
  <c r="H1874" i="21"/>
  <c r="J1873" i="21"/>
  <c r="E1875" i="21"/>
  <c r="F1875" i="21"/>
  <c r="D1876" i="21"/>
  <c r="K1873" i="21"/>
  <c r="M1873" i="21"/>
  <c r="I1874" i="21"/>
  <c r="J1874" i="21"/>
  <c r="H1875" i="21"/>
  <c r="D1877" i="21"/>
  <c r="F1876" i="21"/>
  <c r="E1876" i="21"/>
  <c r="K1874" i="21"/>
  <c r="M1874" i="21"/>
  <c r="I1875" i="21"/>
  <c r="H1876" i="21"/>
  <c r="J1875" i="21"/>
  <c r="F1877" i="21"/>
  <c r="D1878" i="21"/>
  <c r="E1877" i="21"/>
  <c r="M1875" i="21"/>
  <c r="K1875" i="21"/>
  <c r="I1876" i="21"/>
  <c r="J1876" i="21"/>
  <c r="H1877" i="21"/>
  <c r="F1878" i="21"/>
  <c r="E1878" i="21"/>
  <c r="D1879" i="21"/>
  <c r="M1876" i="21"/>
  <c r="K1876" i="21"/>
  <c r="I1877" i="21"/>
  <c r="J1877" i="21"/>
  <c r="H1878" i="21"/>
  <c r="D1880" i="21"/>
  <c r="F1879" i="21"/>
  <c r="E1879" i="21"/>
  <c r="M1877" i="21"/>
  <c r="K1877" i="21"/>
  <c r="I1878" i="21"/>
  <c r="J1878" i="21"/>
  <c r="H1879" i="21"/>
  <c r="D1881" i="21"/>
  <c r="F1880" i="21"/>
  <c r="E1880" i="21"/>
  <c r="M1878" i="21"/>
  <c r="K1878" i="21"/>
  <c r="I1879" i="21"/>
  <c r="H1880" i="21"/>
  <c r="J1879" i="21"/>
  <c r="E1881" i="21"/>
  <c r="D1882" i="21"/>
  <c r="F1881" i="21"/>
  <c r="M1879" i="21"/>
  <c r="K1879" i="21"/>
  <c r="I1880" i="21"/>
  <c r="J1880" i="21"/>
  <c r="H1881" i="21"/>
  <c r="F1882" i="21"/>
  <c r="D1883" i="21"/>
  <c r="E1882" i="21"/>
  <c r="M1880" i="21"/>
  <c r="K1880" i="21"/>
  <c r="I1881" i="21"/>
  <c r="H1882" i="21"/>
  <c r="J1881" i="21"/>
  <c r="E1883" i="21"/>
  <c r="F1883" i="21"/>
  <c r="D1884" i="21"/>
  <c r="M1881" i="21"/>
  <c r="K1881" i="21"/>
  <c r="I1882" i="21"/>
  <c r="J1882" i="21"/>
  <c r="H1883" i="21"/>
  <c r="E1884" i="21"/>
  <c r="D1885" i="21"/>
  <c r="F1884" i="21"/>
  <c r="K1882" i="21"/>
  <c r="M1882" i="21"/>
  <c r="I1883" i="21"/>
  <c r="H1884" i="21"/>
  <c r="J1883" i="21"/>
  <c r="E1885" i="21"/>
  <c r="D1886" i="21"/>
  <c r="F1885" i="21"/>
  <c r="M1883" i="21"/>
  <c r="K1883" i="21"/>
  <c r="I1884" i="21"/>
  <c r="J1884" i="21"/>
  <c r="H1885" i="21"/>
  <c r="E1886" i="21"/>
  <c r="D1887" i="21"/>
  <c r="F1886" i="21"/>
  <c r="M1884" i="21"/>
  <c r="K1884" i="21"/>
  <c r="I1885" i="21"/>
  <c r="J1885" i="21"/>
  <c r="H1886" i="21"/>
  <c r="D1888" i="21"/>
  <c r="E1887" i="21"/>
  <c r="F1887" i="21"/>
  <c r="M1885" i="21"/>
  <c r="K1885" i="21"/>
  <c r="I1886" i="21"/>
  <c r="J1886" i="21"/>
  <c r="H1887" i="21"/>
  <c r="F1888" i="21"/>
  <c r="E1888" i="21"/>
  <c r="D1889" i="21"/>
  <c r="K1886" i="21"/>
  <c r="M1886" i="21"/>
  <c r="I1887" i="21"/>
  <c r="H1888" i="21"/>
  <c r="J1887" i="21"/>
  <c r="D1890" i="21"/>
  <c r="F1889" i="21"/>
  <c r="E1889" i="21"/>
  <c r="K1887" i="21"/>
  <c r="M1887" i="21"/>
  <c r="I1888" i="21"/>
  <c r="J1888" i="21"/>
  <c r="H1889" i="21"/>
  <c r="F1890" i="21"/>
  <c r="E1890" i="21"/>
  <c r="D1891" i="21"/>
  <c r="K1888" i="21"/>
  <c r="M1888" i="21"/>
  <c r="I1889" i="21"/>
  <c r="H1890" i="21"/>
  <c r="J1889" i="21"/>
  <c r="F1891" i="21"/>
  <c r="D1892" i="21"/>
  <c r="E1891" i="21"/>
  <c r="M1889" i="21"/>
  <c r="K1889" i="21"/>
  <c r="I1890" i="21"/>
  <c r="J1890" i="21"/>
  <c r="H1891" i="21"/>
  <c r="E1892" i="21"/>
  <c r="D1893" i="21"/>
  <c r="F1892" i="21"/>
  <c r="K1890" i="21"/>
  <c r="M1890" i="21"/>
  <c r="I1891" i="21"/>
  <c r="H1892" i="21"/>
  <c r="J1891" i="21"/>
  <c r="E1893" i="21"/>
  <c r="F1893" i="21"/>
  <c r="D1894" i="21"/>
  <c r="K1891" i="21"/>
  <c r="M1891" i="21"/>
  <c r="I1892" i="21"/>
  <c r="J1892" i="21"/>
  <c r="H1893" i="21"/>
  <c r="D1895" i="21"/>
  <c r="E1894" i="21"/>
  <c r="F1894" i="21"/>
  <c r="M1892" i="21"/>
  <c r="K1892" i="21"/>
  <c r="I1893" i="21"/>
  <c r="H1894" i="21"/>
  <c r="J1893" i="21"/>
  <c r="D1896" i="21"/>
  <c r="E1895" i="21"/>
  <c r="F1895" i="21"/>
  <c r="M1893" i="21"/>
  <c r="K1893" i="21"/>
  <c r="I1894" i="21"/>
  <c r="J1894" i="21"/>
  <c r="H1895" i="21"/>
  <c r="F1896" i="21"/>
  <c r="E1896" i="21"/>
  <c r="D1897" i="21"/>
  <c r="M1894" i="21"/>
  <c r="K1894" i="21"/>
  <c r="I1895" i="21"/>
  <c r="J1895" i="21"/>
  <c r="H1896" i="21"/>
  <c r="E1897" i="21"/>
  <c r="F1897" i="21"/>
  <c r="D1898" i="21"/>
  <c r="M1895" i="21"/>
  <c r="K1895" i="21"/>
  <c r="I1896" i="21"/>
  <c r="J1896" i="21"/>
  <c r="H1897" i="21"/>
  <c r="F1898" i="21"/>
  <c r="E1898" i="21"/>
  <c r="D1899" i="21"/>
  <c r="M1896" i="21"/>
  <c r="K1896" i="21"/>
  <c r="I1897" i="21"/>
  <c r="H1898" i="21"/>
  <c r="J1897" i="21"/>
  <c r="F1899" i="21"/>
  <c r="D1900" i="21"/>
  <c r="E1899" i="21"/>
  <c r="K1897" i="21"/>
  <c r="M1897" i="21"/>
  <c r="I1898" i="21"/>
  <c r="J1898" i="21"/>
  <c r="H1899" i="21"/>
  <c r="E1900" i="21"/>
  <c r="F1900" i="21"/>
  <c r="D1901" i="21"/>
  <c r="K1898" i="21"/>
  <c r="M1898" i="21"/>
  <c r="I1899" i="21"/>
  <c r="H1900" i="21"/>
  <c r="J1899" i="21"/>
  <c r="F1901" i="21"/>
  <c r="E1901" i="21"/>
  <c r="D1902" i="21"/>
  <c r="M1899" i="21"/>
  <c r="K1899" i="21"/>
  <c r="I1900" i="21"/>
  <c r="J1900" i="21"/>
  <c r="H1901" i="21"/>
  <c r="D1903" i="21"/>
  <c r="E1902" i="21"/>
  <c r="F1902" i="21"/>
  <c r="K1900" i="21"/>
  <c r="M1900" i="21"/>
  <c r="I1901" i="21"/>
  <c r="H1902" i="21"/>
  <c r="J1901" i="21"/>
  <c r="E1903" i="21"/>
  <c r="D1904" i="21"/>
  <c r="F1903" i="21"/>
  <c r="M1901" i="21"/>
  <c r="K1901" i="21"/>
  <c r="I1902" i="21"/>
  <c r="J1902" i="21"/>
  <c r="H1903" i="21"/>
  <c r="E1904" i="21"/>
  <c r="F1904" i="21"/>
  <c r="D1905" i="21"/>
  <c r="K1902" i="21"/>
  <c r="M1902" i="21"/>
  <c r="I1903" i="21"/>
  <c r="H1904" i="21"/>
  <c r="J1903" i="21"/>
  <c r="D1906" i="21"/>
  <c r="F1905" i="21"/>
  <c r="E1905" i="21"/>
  <c r="K1903" i="21"/>
  <c r="M1903" i="21"/>
  <c r="I1904" i="21"/>
  <c r="H1905" i="21"/>
  <c r="J1904" i="21"/>
  <c r="D1907" i="21"/>
  <c r="F1906" i="21"/>
  <c r="E1906" i="21"/>
  <c r="K1904" i="21"/>
  <c r="M1904" i="21"/>
  <c r="I1905" i="21"/>
  <c r="J1905" i="21"/>
  <c r="H1906" i="21"/>
  <c r="D1908" i="21"/>
  <c r="E1907" i="21"/>
  <c r="F1907" i="21"/>
  <c r="K1905" i="21"/>
  <c r="M1905" i="21"/>
  <c r="I1906" i="21"/>
  <c r="J1906" i="21"/>
  <c r="H1907" i="21"/>
  <c r="F1908" i="21"/>
  <c r="E1908" i="21"/>
  <c r="D1909" i="21"/>
  <c r="K1906" i="21"/>
  <c r="M1906" i="21"/>
  <c r="I1907" i="21"/>
  <c r="H1908" i="21"/>
  <c r="J1907" i="21"/>
  <c r="F1909" i="21"/>
  <c r="E1909" i="21"/>
  <c r="D1910" i="21"/>
  <c r="M1907" i="21"/>
  <c r="K1907" i="21"/>
  <c r="I1908" i="21"/>
  <c r="H1909" i="21"/>
  <c r="J1908" i="21"/>
  <c r="E1910" i="21"/>
  <c r="F1910" i="21"/>
  <c r="D1911" i="21"/>
  <c r="M1908" i="21"/>
  <c r="K1908" i="21"/>
  <c r="I1909" i="21"/>
  <c r="J1909" i="21"/>
  <c r="H1910" i="21"/>
  <c r="D1912" i="21"/>
  <c r="F1911" i="21"/>
  <c r="E1911" i="21"/>
  <c r="M1909" i="21"/>
  <c r="K1909" i="21"/>
  <c r="I1910" i="21"/>
  <c r="H1911" i="21"/>
  <c r="J1910" i="21"/>
  <c r="D1913" i="21"/>
  <c r="E1912" i="21"/>
  <c r="F1912" i="21"/>
  <c r="M1910" i="21"/>
  <c r="K1910" i="21"/>
  <c r="I1911" i="21"/>
  <c r="H1912" i="21"/>
  <c r="J1911" i="21"/>
  <c r="D1914" i="21"/>
  <c r="E1913" i="21"/>
  <c r="F1913" i="21"/>
  <c r="M1911" i="21"/>
  <c r="K1911" i="21"/>
  <c r="I1912" i="21"/>
  <c r="H1913" i="21"/>
  <c r="J1912" i="21"/>
  <c r="D1915" i="21"/>
  <c r="F1914" i="21"/>
  <c r="E1914" i="21"/>
  <c r="M1912" i="21"/>
  <c r="K1912" i="21"/>
  <c r="I1913" i="21"/>
  <c r="J1913" i="21"/>
  <c r="H1914" i="21"/>
  <c r="F1915" i="21"/>
  <c r="E1915" i="21"/>
  <c r="D1916" i="21"/>
  <c r="M1913" i="21"/>
  <c r="K1913" i="21"/>
  <c r="I1914" i="21"/>
  <c r="H1915" i="21"/>
  <c r="J1914" i="21"/>
  <c r="E1916" i="21"/>
  <c r="F1916" i="21"/>
  <c r="D1917" i="21"/>
  <c r="M1914" i="21"/>
  <c r="K1914" i="21"/>
  <c r="I1915" i="21"/>
  <c r="H1916" i="21"/>
  <c r="J1915" i="21"/>
  <c r="D1918" i="21"/>
  <c r="F1917" i="21"/>
  <c r="E1917" i="21"/>
  <c r="M1915" i="21"/>
  <c r="K1915" i="21"/>
  <c r="I1916" i="21"/>
  <c r="H1917" i="21"/>
  <c r="J1916" i="21"/>
  <c r="E1918" i="21"/>
  <c r="F1918" i="21"/>
  <c r="D1919" i="21"/>
  <c r="M1916" i="21"/>
  <c r="K1916" i="21"/>
  <c r="I1917" i="21"/>
  <c r="H1918" i="21"/>
  <c r="J1917" i="21"/>
  <c r="E1919" i="21"/>
  <c r="F1919" i="21"/>
  <c r="D1920" i="21"/>
  <c r="M1917" i="21"/>
  <c r="K1917" i="21"/>
  <c r="I1918" i="21"/>
  <c r="H1919" i="21"/>
  <c r="J1918" i="21"/>
  <c r="F1920" i="21"/>
  <c r="E1920" i="21"/>
  <c r="D1921" i="21"/>
  <c r="M1918" i="21"/>
  <c r="K1918" i="21"/>
  <c r="I1919" i="21"/>
  <c r="H1920" i="21"/>
  <c r="J1919" i="21"/>
  <c r="F1921" i="21"/>
  <c r="D1922" i="21"/>
  <c r="E1921" i="21"/>
  <c r="K1919" i="21"/>
  <c r="M1919" i="21"/>
  <c r="I1920" i="21"/>
  <c r="H1921" i="21"/>
  <c r="J1920" i="21"/>
  <c r="F1922" i="21"/>
  <c r="E1922" i="21"/>
  <c r="D1923" i="21"/>
  <c r="M1920" i="21"/>
  <c r="K1920" i="21"/>
  <c r="I1921" i="21"/>
  <c r="J1921" i="21"/>
  <c r="H1922" i="21"/>
  <c r="D1924" i="21"/>
  <c r="F1923" i="21"/>
  <c r="E1923" i="21"/>
  <c r="M1921" i="21"/>
  <c r="K1921" i="21"/>
  <c r="I1922" i="21"/>
  <c r="H1923" i="21"/>
  <c r="J1922" i="21"/>
  <c r="E1924" i="21"/>
  <c r="D1925" i="21"/>
  <c r="F1924" i="21"/>
  <c r="M1922" i="21"/>
  <c r="K1922" i="21"/>
  <c r="I1923" i="21"/>
  <c r="H1924" i="21"/>
  <c r="J1923" i="21"/>
  <c r="F1925" i="21"/>
  <c r="E1925" i="21"/>
  <c r="D1926" i="21"/>
  <c r="K1923" i="21"/>
  <c r="M1923" i="21"/>
  <c r="I1924" i="21"/>
  <c r="H1925" i="21"/>
  <c r="J1924" i="21"/>
  <c r="D1927" i="21"/>
  <c r="F1926" i="21"/>
  <c r="E1926" i="21"/>
  <c r="M1924" i="21"/>
  <c r="K1924" i="21"/>
  <c r="I1925" i="21"/>
  <c r="H1926" i="21"/>
  <c r="J1925" i="21"/>
  <c r="E1927" i="21"/>
  <c r="D1928" i="21"/>
  <c r="F1927" i="21"/>
  <c r="M1925" i="21"/>
  <c r="K1925" i="21"/>
  <c r="I1926" i="21"/>
  <c r="H1927" i="21"/>
  <c r="J1926" i="21"/>
  <c r="E1928" i="21"/>
  <c r="D1929" i="21"/>
  <c r="F1928" i="21"/>
  <c r="K1926" i="21"/>
  <c r="M1926" i="21"/>
  <c r="I1927" i="21"/>
  <c r="J1927" i="21"/>
  <c r="H1928" i="21"/>
  <c r="F1929" i="21"/>
  <c r="D1930" i="21"/>
  <c r="E1929" i="21"/>
  <c r="K1927" i="21"/>
  <c r="M1927" i="21"/>
  <c r="I1928" i="21"/>
  <c r="H1929" i="21"/>
  <c r="J1928" i="21"/>
  <c r="D1931" i="21"/>
  <c r="E1930" i="21"/>
  <c r="F1930" i="21"/>
  <c r="K1928" i="21"/>
  <c r="M1928" i="21"/>
  <c r="I1929" i="21"/>
  <c r="J1929" i="21"/>
  <c r="H1930" i="21"/>
  <c r="D1932" i="21"/>
  <c r="F1931" i="21"/>
  <c r="E1931" i="21"/>
  <c r="M1929" i="21"/>
  <c r="K1929" i="21"/>
  <c r="I1930" i="21"/>
  <c r="J1930" i="21"/>
  <c r="H1931" i="21"/>
  <c r="D1933" i="21"/>
  <c r="E1932" i="21"/>
  <c r="F1932" i="21"/>
  <c r="M1930" i="21"/>
  <c r="K1930" i="21"/>
  <c r="I1931" i="21"/>
  <c r="J1931" i="21"/>
  <c r="H1932" i="21"/>
  <c r="D1934" i="21"/>
  <c r="E1933" i="21"/>
  <c r="F1933" i="21"/>
  <c r="K1931" i="21"/>
  <c r="M1931" i="21"/>
  <c r="I1932" i="21"/>
  <c r="J1932" i="21"/>
  <c r="H1933" i="21"/>
  <c r="F1934" i="21"/>
  <c r="E1934" i="21"/>
  <c r="D1935" i="21"/>
  <c r="K1932" i="21"/>
  <c r="M1932" i="21"/>
  <c r="I1933" i="21"/>
  <c r="H1934" i="21"/>
  <c r="J1933" i="21"/>
  <c r="E1935" i="21"/>
  <c r="F1935" i="21"/>
  <c r="D1936" i="21"/>
  <c r="M1933" i="21"/>
  <c r="K1933" i="21"/>
  <c r="I1934" i="21"/>
  <c r="J1934" i="21"/>
  <c r="H1935" i="21"/>
  <c r="D1937" i="21"/>
  <c r="F1936" i="21"/>
  <c r="E1936" i="21"/>
  <c r="M1934" i="21"/>
  <c r="K1934" i="21"/>
  <c r="I1935" i="21"/>
  <c r="J1935" i="21"/>
  <c r="H1936" i="21"/>
  <c r="F1937" i="21"/>
  <c r="E1937" i="21"/>
  <c r="D1938" i="21"/>
  <c r="K1935" i="21"/>
  <c r="M1935" i="21"/>
  <c r="I1936" i="21"/>
  <c r="J1936" i="21"/>
  <c r="H1937" i="21"/>
  <c r="D1939" i="21"/>
  <c r="F1938" i="21"/>
  <c r="E1938" i="21"/>
  <c r="M1936" i="21"/>
  <c r="K1936" i="21"/>
  <c r="I1937" i="21"/>
  <c r="J1937" i="21"/>
  <c r="H1938" i="21"/>
  <c r="E1939" i="21"/>
  <c r="F1939" i="21"/>
  <c r="D1940" i="21"/>
  <c r="K1937" i="21"/>
  <c r="M1937" i="21"/>
  <c r="I1938" i="21"/>
  <c r="J1938" i="21"/>
  <c r="H1939" i="21"/>
  <c r="F1940" i="21"/>
  <c r="D1941" i="21"/>
  <c r="E1940" i="21"/>
  <c r="M1938" i="21"/>
  <c r="K1938" i="21"/>
  <c r="I1939" i="21"/>
  <c r="J1939" i="21"/>
  <c r="H1940" i="21"/>
  <c r="F1941" i="21"/>
  <c r="E1941" i="21"/>
  <c r="D1942" i="21"/>
  <c r="M1939" i="21"/>
  <c r="K1939" i="21"/>
  <c r="I1940" i="21"/>
  <c r="J1940" i="21"/>
  <c r="H1941" i="21"/>
  <c r="F1942" i="21"/>
  <c r="E1942" i="21"/>
  <c r="D1943" i="21"/>
  <c r="K1940" i="21"/>
  <c r="M1940" i="21"/>
  <c r="I1941" i="21"/>
  <c r="J1941" i="21"/>
  <c r="H1942" i="21"/>
  <c r="D1944" i="21"/>
  <c r="E1943" i="21"/>
  <c r="F1943" i="21"/>
  <c r="M1941" i="21"/>
  <c r="K1941" i="21"/>
  <c r="I1942" i="21"/>
  <c r="J1942" i="21"/>
  <c r="H1943" i="21"/>
  <c r="E1944" i="21"/>
  <c r="D1945" i="21"/>
  <c r="F1944" i="21"/>
  <c r="K1942" i="21"/>
  <c r="M1942" i="21"/>
  <c r="I1943" i="21"/>
  <c r="J1943" i="21"/>
  <c r="H1944" i="21"/>
  <c r="D1946" i="21"/>
  <c r="E1945" i="21"/>
  <c r="F1945" i="21"/>
  <c r="M1943" i="21"/>
  <c r="K1943" i="21"/>
  <c r="I1944" i="21"/>
  <c r="J1944" i="21"/>
  <c r="H1945" i="21"/>
  <c r="D1947" i="21"/>
  <c r="F1946" i="21"/>
  <c r="E1946" i="21"/>
  <c r="K1944" i="21"/>
  <c r="M1944" i="21"/>
  <c r="I1945" i="21"/>
  <c r="H1946" i="21"/>
  <c r="J1945" i="21"/>
  <c r="E1947" i="21"/>
  <c r="F1947" i="21"/>
  <c r="D1948" i="21"/>
  <c r="M1945" i="21"/>
  <c r="K1945" i="21"/>
  <c r="I1946" i="21"/>
  <c r="J1946" i="21"/>
  <c r="H1947" i="21"/>
  <c r="D1949" i="21"/>
  <c r="F1948" i="21"/>
  <c r="E1948" i="21"/>
  <c r="M1946" i="21"/>
  <c r="K1946" i="21"/>
  <c r="I1947" i="21"/>
  <c r="H1948" i="21"/>
  <c r="J1947" i="21"/>
  <c r="E1949" i="21"/>
  <c r="F1949" i="21"/>
  <c r="D1950" i="21"/>
  <c r="K1947" i="21"/>
  <c r="M1947" i="21"/>
  <c r="I1948" i="21"/>
  <c r="J1948" i="21"/>
  <c r="H1949" i="21"/>
  <c r="E1950" i="21"/>
  <c r="D1951" i="21"/>
  <c r="F1950" i="21"/>
  <c r="M1948" i="21"/>
  <c r="K1948" i="21"/>
  <c r="I1949" i="21"/>
  <c r="J1949" i="21"/>
  <c r="H1950" i="21"/>
  <c r="D1952" i="21"/>
  <c r="E1951" i="21"/>
  <c r="F1951" i="21"/>
  <c r="K1949" i="21"/>
  <c r="M1949" i="21"/>
  <c r="I1950" i="21"/>
  <c r="H1951" i="21"/>
  <c r="J1950" i="21"/>
  <c r="D1953" i="21"/>
  <c r="F1952" i="21"/>
  <c r="E1952" i="21"/>
  <c r="K1950" i="21"/>
  <c r="M1950" i="21"/>
  <c r="I1951" i="21"/>
  <c r="H1952" i="21"/>
  <c r="J1951" i="21"/>
  <c r="D1954" i="21"/>
  <c r="F1953" i="21"/>
  <c r="E1953" i="21"/>
  <c r="M1951" i="21"/>
  <c r="K1951" i="21"/>
  <c r="I1952" i="21"/>
  <c r="J1952" i="21"/>
  <c r="H1953" i="21"/>
  <c r="E1954" i="21"/>
  <c r="F1954" i="21"/>
  <c r="D1955" i="21"/>
  <c r="M1952" i="21"/>
  <c r="K1952" i="21"/>
  <c r="I1953" i="21"/>
  <c r="J1953" i="21"/>
  <c r="H1954" i="21"/>
  <c r="D1956" i="21"/>
  <c r="F1955" i="21"/>
  <c r="E1955" i="21"/>
  <c r="K1953" i="21"/>
  <c r="M1953" i="21"/>
  <c r="I1954" i="21"/>
  <c r="H1955" i="21"/>
  <c r="J1954" i="21"/>
  <c r="F1956" i="21"/>
  <c r="D1957" i="21"/>
  <c r="E1956" i="21"/>
  <c r="M1954" i="21"/>
  <c r="K1954" i="21"/>
  <c r="I1955" i="21"/>
  <c r="H1956" i="21"/>
  <c r="J1955" i="21"/>
  <c r="F1957" i="21"/>
  <c r="D1958" i="21"/>
  <c r="E1957" i="21"/>
  <c r="K1955" i="21"/>
  <c r="M1955" i="21"/>
  <c r="I1956" i="21"/>
  <c r="J1956" i="21"/>
  <c r="H1957" i="21"/>
  <c r="D1959" i="21"/>
  <c r="E1958" i="21"/>
  <c r="F1958" i="21"/>
  <c r="M1956" i="21"/>
  <c r="K1956" i="21"/>
  <c r="I1957" i="21"/>
  <c r="J1957" i="21"/>
  <c r="H1958" i="21"/>
  <c r="F1959" i="21"/>
  <c r="D1960" i="21"/>
  <c r="E1959" i="21"/>
  <c r="K1957" i="21"/>
  <c r="M1957" i="21"/>
  <c r="I1958" i="21"/>
  <c r="H1959" i="21"/>
  <c r="J1958" i="21"/>
  <c r="E1960" i="21"/>
  <c r="F1960" i="21"/>
  <c r="D1961" i="21"/>
  <c r="K1958" i="21"/>
  <c r="M1958" i="21"/>
  <c r="I1959" i="21"/>
  <c r="H1960" i="21"/>
  <c r="J1959" i="21"/>
  <c r="F1961" i="21"/>
  <c r="E1961" i="21"/>
  <c r="D1962" i="21"/>
  <c r="K1959" i="21"/>
  <c r="M1959" i="21"/>
  <c r="I1960" i="21"/>
  <c r="H1961" i="21"/>
  <c r="J1960" i="21"/>
  <c r="E1962" i="21"/>
  <c r="F1962" i="21"/>
  <c r="D1963" i="21"/>
  <c r="M1960" i="21"/>
  <c r="K1960" i="21"/>
  <c r="I1961" i="21"/>
  <c r="H1962" i="21"/>
  <c r="J1961" i="21"/>
  <c r="E1963" i="21"/>
  <c r="D1964" i="21"/>
  <c r="F1963" i="21"/>
  <c r="K1961" i="21"/>
  <c r="M1961" i="21"/>
  <c r="I1962" i="21"/>
  <c r="H1963" i="21"/>
  <c r="J1962" i="21"/>
  <c r="F1964" i="21"/>
  <c r="D1965" i="21"/>
  <c r="E1964" i="21"/>
  <c r="K1962" i="21"/>
  <c r="M1962" i="21"/>
  <c r="I1963" i="21"/>
  <c r="H1964" i="21"/>
  <c r="J1963" i="21"/>
  <c r="E1965" i="21"/>
  <c r="D1966" i="21"/>
  <c r="F1965" i="21"/>
  <c r="K1963" i="21"/>
  <c r="M1963" i="21"/>
  <c r="I1964" i="21"/>
  <c r="J1964" i="21"/>
  <c r="H1965" i="21"/>
  <c r="E1966" i="21"/>
  <c r="F1966" i="21"/>
  <c r="D1967" i="21"/>
  <c r="M1964" i="21"/>
  <c r="K1964" i="21"/>
  <c r="I1965" i="21"/>
  <c r="H1966" i="21"/>
  <c r="J1965" i="21"/>
  <c r="E1967" i="21"/>
  <c r="D1968" i="21"/>
  <c r="F1967" i="21"/>
  <c r="K1965" i="21"/>
  <c r="M1965" i="21"/>
  <c r="I1966" i="21"/>
  <c r="J1966" i="21"/>
  <c r="H1967" i="21"/>
  <c r="E1968" i="21"/>
  <c r="F1968" i="21"/>
  <c r="D1969" i="21"/>
  <c r="K1966" i="21"/>
  <c r="M1966" i="21"/>
  <c r="I1967" i="21"/>
  <c r="H1968" i="21"/>
  <c r="J1967" i="21"/>
  <c r="F1969" i="21"/>
  <c r="E1969" i="21"/>
  <c r="D1970" i="21"/>
  <c r="K1967" i="21"/>
  <c r="M1967" i="21"/>
  <c r="I1968" i="21"/>
  <c r="J1968" i="21"/>
  <c r="H1969" i="21"/>
  <c r="F1970" i="21"/>
  <c r="D1971" i="21"/>
  <c r="E1970" i="21"/>
  <c r="M1968" i="21"/>
  <c r="K1968" i="21"/>
  <c r="I1969" i="21"/>
  <c r="J1969" i="21"/>
  <c r="H1970" i="21"/>
  <c r="D1972" i="21"/>
  <c r="E1971" i="21"/>
  <c r="F1971" i="21"/>
  <c r="K1969" i="21"/>
  <c r="M1969" i="21"/>
  <c r="I1970" i="21"/>
  <c r="J1970" i="21"/>
  <c r="H1971" i="21"/>
  <c r="E1972" i="21"/>
  <c r="F1972" i="21"/>
  <c r="D1973" i="21"/>
  <c r="K1970" i="21"/>
  <c r="M1970" i="21"/>
  <c r="I1971" i="21"/>
  <c r="H1972" i="21"/>
  <c r="J1971" i="21"/>
  <c r="F1973" i="21"/>
  <c r="E1973" i="21"/>
  <c r="D1974" i="21"/>
  <c r="M1971" i="21"/>
  <c r="K1971" i="21"/>
  <c r="I1972" i="21"/>
  <c r="H1973" i="21"/>
  <c r="J1972" i="21"/>
  <c r="F1974" i="21"/>
  <c r="E1974" i="21"/>
  <c r="D1975" i="21"/>
  <c r="M1972" i="21"/>
  <c r="K1972" i="21"/>
  <c r="I1973" i="21"/>
  <c r="J1973" i="21"/>
  <c r="H1974" i="21"/>
  <c r="F1975" i="21"/>
  <c r="E1975" i="21"/>
  <c r="D1976" i="21"/>
  <c r="M1973" i="21"/>
  <c r="K1973" i="21"/>
  <c r="I1974" i="21"/>
  <c r="J1974" i="21"/>
  <c r="H1975" i="21"/>
  <c r="F1976" i="21"/>
  <c r="E1976" i="21"/>
  <c r="D1977" i="21"/>
  <c r="K1974" i="21"/>
  <c r="M1974" i="21"/>
  <c r="I1975" i="21"/>
  <c r="H1976" i="21"/>
  <c r="J1975" i="21"/>
  <c r="D1978" i="21"/>
  <c r="E1977" i="21"/>
  <c r="F1977" i="21"/>
  <c r="M1975" i="21"/>
  <c r="K1975" i="21"/>
  <c r="I1976" i="21"/>
  <c r="J1976" i="21"/>
  <c r="H1977" i="21"/>
  <c r="E1978" i="21"/>
  <c r="D1979" i="21"/>
  <c r="F1978" i="21"/>
  <c r="K1976" i="21"/>
  <c r="M1976" i="21"/>
  <c r="I1977" i="21"/>
  <c r="H1978" i="21"/>
  <c r="J1977" i="21"/>
  <c r="D1980" i="21"/>
  <c r="E1979" i="21"/>
  <c r="F1979" i="21"/>
  <c r="M1977" i="21"/>
  <c r="K1977" i="21"/>
  <c r="I1978" i="21"/>
  <c r="J1978" i="21"/>
  <c r="H1979" i="21"/>
  <c r="F1980" i="21"/>
  <c r="E1980" i="21"/>
  <c r="D1981" i="21"/>
  <c r="M1978" i="21"/>
  <c r="K1978" i="21"/>
  <c r="I1979" i="21"/>
  <c r="J1979" i="21"/>
  <c r="H1980" i="21"/>
  <c r="E1981" i="21"/>
  <c r="F1981" i="21"/>
  <c r="D1982" i="21"/>
  <c r="M1979" i="21"/>
  <c r="K1979" i="21"/>
  <c r="I1980" i="21"/>
  <c r="J1980" i="21"/>
  <c r="H1981" i="21"/>
  <c r="E1982" i="21"/>
  <c r="F1982" i="21"/>
  <c r="D1983" i="21"/>
  <c r="M1980" i="21"/>
  <c r="K1980" i="21"/>
  <c r="I1981" i="21"/>
  <c r="J1981" i="21"/>
  <c r="H1982" i="21"/>
  <c r="E1983" i="21"/>
  <c r="F1983" i="21"/>
  <c r="D1984" i="21"/>
  <c r="M1981" i="21"/>
  <c r="K1981" i="21"/>
  <c r="I1982" i="21"/>
  <c r="H1983" i="21"/>
  <c r="J1982" i="21"/>
  <c r="F1984" i="21"/>
  <c r="D1985" i="21"/>
  <c r="E1984" i="21"/>
  <c r="K1982" i="21"/>
  <c r="M1982" i="21"/>
  <c r="I1983" i="21"/>
  <c r="H1984" i="21"/>
  <c r="J1983" i="21"/>
  <c r="E1985" i="21"/>
  <c r="D1986" i="21"/>
  <c r="F1985" i="21"/>
  <c r="K1983" i="21"/>
  <c r="M1983" i="21"/>
  <c r="I1984" i="21"/>
  <c r="H1985" i="21"/>
  <c r="J1984" i="21"/>
  <c r="E1986" i="21"/>
  <c r="F1986" i="21"/>
  <c r="D1987" i="21"/>
  <c r="K1984" i="21"/>
  <c r="M1984" i="21"/>
  <c r="I1985" i="21"/>
  <c r="J1985" i="21"/>
  <c r="H1986" i="21"/>
  <c r="D1988" i="21"/>
  <c r="E1987" i="21"/>
  <c r="F1987" i="21"/>
  <c r="K1985" i="21"/>
  <c r="M1985" i="21"/>
  <c r="I1986" i="21"/>
  <c r="H1987" i="21"/>
  <c r="J1986" i="21"/>
  <c r="E1988" i="21"/>
  <c r="D1989" i="21"/>
  <c r="F1988" i="21"/>
  <c r="M1986" i="21"/>
  <c r="K1986" i="21"/>
  <c r="I1987" i="21"/>
  <c r="H1988" i="21"/>
  <c r="J1987" i="21"/>
  <c r="F1989" i="21"/>
  <c r="D1990" i="21"/>
  <c r="E1989" i="21"/>
  <c r="K1987" i="21"/>
  <c r="M1987" i="21"/>
  <c r="I1988" i="21"/>
  <c r="H1989" i="21"/>
  <c r="J1988" i="21"/>
  <c r="F1990" i="21"/>
  <c r="D1991" i="21"/>
  <c r="E1990" i="21"/>
  <c r="K1988" i="21"/>
  <c r="M1988" i="21"/>
  <c r="I1989" i="21"/>
  <c r="H1990" i="21"/>
  <c r="J1989" i="21"/>
  <c r="D1992" i="21"/>
  <c r="F1991" i="21"/>
  <c r="E1991" i="21"/>
  <c r="M1989" i="21"/>
  <c r="K1989" i="21"/>
  <c r="I1990" i="21"/>
  <c r="H1991" i="21"/>
  <c r="J1990" i="21"/>
  <c r="E1992" i="21"/>
  <c r="D1993" i="21"/>
  <c r="F1992" i="21"/>
  <c r="M1990" i="21"/>
  <c r="K1990" i="21"/>
  <c r="I1991" i="21"/>
  <c r="H1992" i="21"/>
  <c r="J1991" i="21"/>
  <c r="F1993" i="21"/>
  <c r="D1994" i="21"/>
  <c r="E1993" i="21"/>
  <c r="M1991" i="21"/>
  <c r="K1991" i="21"/>
  <c r="I1992" i="21"/>
  <c r="J1992" i="21"/>
  <c r="H1993" i="21"/>
  <c r="E1994" i="21"/>
  <c r="F1994" i="21"/>
  <c r="D1995" i="21"/>
  <c r="K1992" i="21"/>
  <c r="M1992" i="21"/>
  <c r="I1993" i="21"/>
  <c r="J1993" i="21"/>
  <c r="H1994" i="21"/>
  <c r="F1995" i="21"/>
  <c r="D1996" i="21"/>
  <c r="E1995" i="21"/>
  <c r="K1993" i="21"/>
  <c r="M1993" i="21"/>
  <c r="I1994" i="21"/>
  <c r="H1995" i="21"/>
  <c r="J1994" i="21"/>
  <c r="E1996" i="21"/>
  <c r="F1996" i="21"/>
  <c r="D1997" i="21"/>
  <c r="K1994" i="21"/>
  <c r="M1994" i="21"/>
  <c r="I1995" i="21"/>
  <c r="J1995" i="21"/>
  <c r="H1996" i="21"/>
  <c r="E1997" i="21"/>
  <c r="D1998" i="21"/>
  <c r="F1997" i="21"/>
  <c r="K1995" i="21"/>
  <c r="M1995" i="21"/>
  <c r="I1996" i="21"/>
  <c r="H1997" i="21"/>
  <c r="J1996" i="21"/>
  <c r="F1998" i="21"/>
  <c r="E1998" i="21"/>
  <c r="D1999" i="21"/>
  <c r="M1996" i="21"/>
  <c r="K1996" i="21"/>
  <c r="I1997" i="21"/>
  <c r="H1998" i="21"/>
  <c r="J1997" i="21"/>
  <c r="F1999" i="21"/>
  <c r="E1999" i="21"/>
  <c r="D2000" i="21"/>
  <c r="M1997" i="21"/>
  <c r="K1997" i="21"/>
  <c r="I1998" i="21"/>
  <c r="H1999" i="21"/>
  <c r="J1998" i="21"/>
  <c r="D2001" i="21"/>
  <c r="E2000" i="21"/>
  <c r="F2000" i="21"/>
  <c r="M1998" i="21"/>
  <c r="K1998" i="21"/>
  <c r="I1999" i="21"/>
  <c r="J1999" i="21"/>
  <c r="H2000" i="21"/>
  <c r="F2001" i="21"/>
  <c r="D2002" i="21"/>
  <c r="E2001" i="21"/>
  <c r="M1999" i="21"/>
  <c r="K1999" i="21"/>
  <c r="I2000" i="21"/>
  <c r="J2000" i="21"/>
  <c r="H2001" i="21"/>
  <c r="D2003" i="21"/>
  <c r="E2002" i="21"/>
  <c r="F2002" i="21"/>
  <c r="K2000" i="21"/>
  <c r="M2000" i="21"/>
  <c r="I2001" i="21"/>
  <c r="H2002" i="21"/>
  <c r="J2001" i="21"/>
  <c r="D2004" i="21"/>
  <c r="E2003" i="21"/>
  <c r="F2003" i="21"/>
  <c r="K2001" i="21"/>
  <c r="M2001" i="21"/>
  <c r="I2002" i="21"/>
  <c r="H2003" i="21"/>
  <c r="J2002" i="21"/>
  <c r="D2005" i="21"/>
  <c r="F2004" i="21"/>
  <c r="E2004" i="21"/>
  <c r="K2002" i="21"/>
  <c r="M2002" i="21"/>
  <c r="I2003" i="21"/>
  <c r="H2004" i="21"/>
  <c r="J2003" i="21"/>
  <c r="D2006" i="21"/>
  <c r="F2005" i="21"/>
  <c r="E2005" i="21"/>
  <c r="K2003" i="21"/>
  <c r="M2003" i="21"/>
  <c r="I2004" i="21"/>
  <c r="H2005" i="21"/>
  <c r="J2004" i="21"/>
  <c r="D2007" i="21"/>
  <c r="F2006" i="21"/>
  <c r="E2006" i="21"/>
  <c r="K2004" i="21"/>
  <c r="M2004" i="21"/>
  <c r="I2005" i="21"/>
  <c r="J2005" i="21"/>
  <c r="H2006" i="21"/>
  <c r="E2007" i="21"/>
  <c r="D2008" i="21"/>
  <c r="F2007" i="21"/>
  <c r="M2005" i="21"/>
  <c r="K2005" i="21"/>
  <c r="I2006" i="21"/>
  <c r="H2007" i="21"/>
  <c r="J2006" i="21"/>
  <c r="D2009" i="21"/>
  <c r="E2008" i="21"/>
  <c r="F2008" i="21"/>
  <c r="M2006" i="21"/>
  <c r="K2006" i="21"/>
  <c r="I2007" i="21"/>
  <c r="J2007" i="21"/>
  <c r="H2008" i="21"/>
  <c r="E2009" i="21"/>
  <c r="F2009" i="21"/>
  <c r="D2010" i="21"/>
  <c r="K2007" i="21"/>
  <c r="M2007" i="21"/>
  <c r="I2008" i="21"/>
  <c r="H2009" i="21"/>
  <c r="J2008" i="21"/>
  <c r="F2010" i="21"/>
  <c r="E2010" i="21"/>
  <c r="D2011" i="21"/>
  <c r="K2008" i="21"/>
  <c r="M2008" i="21"/>
  <c r="I2009" i="21"/>
  <c r="H2010" i="21"/>
  <c r="J2009" i="21"/>
  <c r="D2012" i="21"/>
  <c r="F2011" i="21"/>
  <c r="E2011" i="21"/>
  <c r="M2009" i="21"/>
  <c r="K2009" i="21"/>
  <c r="I2010" i="21"/>
  <c r="J2010" i="21"/>
  <c r="H2011" i="21"/>
  <c r="F2012" i="21"/>
  <c r="D2013" i="21"/>
  <c r="E2012" i="21"/>
  <c r="K2010" i="21"/>
  <c r="M2010" i="21"/>
  <c r="I2011" i="21"/>
  <c r="H2012" i="21"/>
  <c r="J2011" i="21"/>
  <c r="F2013" i="21"/>
  <c r="D2014" i="21"/>
  <c r="E2013" i="21"/>
  <c r="M2011" i="21"/>
  <c r="K2011" i="21"/>
  <c r="I2012" i="21"/>
  <c r="H2013" i="21"/>
  <c r="J2012" i="21"/>
  <c r="D2015" i="21"/>
  <c r="F2014" i="21"/>
  <c r="E2014" i="21"/>
  <c r="K2012" i="21"/>
  <c r="M2012" i="21"/>
  <c r="I2013" i="21"/>
  <c r="J2013" i="21"/>
  <c r="H2014" i="21"/>
  <c r="F2015" i="21"/>
  <c r="D2016" i="21"/>
  <c r="E2015" i="21"/>
  <c r="K2013" i="21"/>
  <c r="M2013" i="21"/>
  <c r="I2014" i="21"/>
  <c r="J2014" i="21"/>
  <c r="H2015" i="21"/>
  <c r="E2016" i="21"/>
  <c r="F2016" i="21"/>
  <c r="D2017" i="21"/>
  <c r="M2014" i="21"/>
  <c r="K2014" i="21"/>
  <c r="I2015" i="21"/>
  <c r="J2015" i="21"/>
  <c r="H2016" i="21"/>
  <c r="F2017" i="21"/>
  <c r="D2018" i="21"/>
  <c r="E2017" i="21"/>
  <c r="K2015" i="21"/>
  <c r="M2015" i="21"/>
  <c r="I2016" i="21"/>
  <c r="H2017" i="21"/>
  <c r="J2016" i="21"/>
  <c r="D2019" i="21"/>
  <c r="E2018" i="21"/>
  <c r="F2018" i="21"/>
  <c r="M2016" i="21"/>
  <c r="K2016" i="21"/>
  <c r="I2017" i="21"/>
  <c r="J2017" i="21"/>
  <c r="H2018" i="21"/>
  <c r="D2020" i="21"/>
  <c r="F2019" i="21"/>
  <c r="E2019" i="21"/>
  <c r="K2017" i="21"/>
  <c r="M2017" i="21"/>
  <c r="I2018" i="21"/>
  <c r="J2018" i="21"/>
  <c r="H2019" i="21"/>
  <c r="F2020" i="21"/>
  <c r="D2021" i="21"/>
  <c r="E2020" i="21"/>
  <c r="K2018" i="21"/>
  <c r="M2018" i="21"/>
  <c r="I2019" i="21"/>
  <c r="J2019" i="21"/>
  <c r="H2020" i="21"/>
  <c r="D2022" i="21"/>
  <c r="F2021" i="21"/>
  <c r="E2021" i="21"/>
  <c r="M2019" i="21"/>
  <c r="K2019" i="21"/>
  <c r="I2020" i="21"/>
  <c r="H2021" i="21"/>
  <c r="J2020" i="21"/>
  <c r="F2022" i="21"/>
  <c r="E2022" i="21"/>
  <c r="D2023" i="21"/>
  <c r="M2020" i="21"/>
  <c r="K2020" i="21"/>
  <c r="I2021" i="21"/>
  <c r="J2021" i="21"/>
  <c r="H2022" i="21"/>
  <c r="E2023" i="21"/>
  <c r="D2024" i="21"/>
  <c r="F2023" i="21"/>
  <c r="M2021" i="21"/>
  <c r="K2021" i="21"/>
  <c r="I2022" i="21"/>
  <c r="J2022" i="21"/>
  <c r="H2023" i="21"/>
  <c r="F2024" i="21"/>
  <c r="D2025" i="21"/>
  <c r="E2024" i="21"/>
  <c r="M2022" i="21"/>
  <c r="K2022" i="21"/>
  <c r="I2023" i="21"/>
  <c r="H2024" i="21"/>
  <c r="J2023" i="21"/>
  <c r="D2026" i="21"/>
  <c r="F2025" i="21"/>
  <c r="E2025" i="21"/>
  <c r="K2023" i="21"/>
  <c r="M2023" i="21"/>
  <c r="I2024" i="21"/>
  <c r="H2025" i="21"/>
  <c r="J2024" i="21"/>
  <c r="D2027" i="21"/>
  <c r="E2026" i="21"/>
  <c r="F2026" i="21"/>
  <c r="M2024" i="21"/>
  <c r="K2024" i="21"/>
  <c r="I2025" i="21"/>
  <c r="H2026" i="21"/>
  <c r="J2025" i="21"/>
  <c r="E2027" i="21"/>
  <c r="D2028" i="21"/>
  <c r="F2027" i="21"/>
  <c r="M2025" i="21"/>
  <c r="K2025" i="21"/>
  <c r="I2026" i="21"/>
  <c r="J2026" i="21"/>
  <c r="H2027" i="21"/>
  <c r="E2028" i="21"/>
  <c r="F2028" i="21"/>
  <c r="D2029" i="21"/>
  <c r="K2026" i="21"/>
  <c r="M2026" i="21"/>
  <c r="I2027" i="21"/>
  <c r="H2028" i="21"/>
  <c r="J2027" i="21"/>
  <c r="E2029" i="21"/>
  <c r="D2030" i="21"/>
  <c r="F2029" i="21"/>
  <c r="M2027" i="21"/>
  <c r="K2027" i="21"/>
  <c r="I2028" i="21"/>
  <c r="H2029" i="21"/>
  <c r="J2028" i="21"/>
  <c r="F2030" i="21"/>
  <c r="E2030" i="21"/>
  <c r="D2031" i="21"/>
  <c r="K2028" i="21"/>
  <c r="M2028" i="21"/>
  <c r="I2029" i="21"/>
  <c r="H2030" i="21"/>
  <c r="J2029" i="21"/>
  <c r="F2031" i="21"/>
  <c r="D2032" i="21"/>
  <c r="E2031" i="21"/>
  <c r="M2029" i="21"/>
  <c r="K2029" i="21"/>
  <c r="I2030" i="21"/>
  <c r="H2031" i="21"/>
  <c r="J2030" i="21"/>
  <c r="F2032" i="21"/>
  <c r="E2032" i="21"/>
  <c r="D2033" i="21"/>
  <c r="M2030" i="21"/>
  <c r="K2030" i="21"/>
  <c r="I2031" i="21"/>
  <c r="J2031" i="21"/>
  <c r="H2032" i="21"/>
  <c r="D2034" i="21"/>
  <c r="F2033" i="21"/>
  <c r="E2033" i="21"/>
  <c r="K2031" i="21"/>
  <c r="M2031" i="21"/>
  <c r="I2032" i="21"/>
  <c r="H2033" i="21"/>
  <c r="J2032" i="21"/>
  <c r="E2034" i="21"/>
  <c r="D2035" i="21"/>
  <c r="F2034" i="21"/>
  <c r="K2032" i="21"/>
  <c r="M2032" i="21"/>
  <c r="I2033" i="21"/>
  <c r="H2034" i="21"/>
  <c r="J2033" i="21"/>
  <c r="F2035" i="21"/>
  <c r="E2035" i="21"/>
  <c r="D2036" i="21"/>
  <c r="K2033" i="21"/>
  <c r="M2033" i="21"/>
  <c r="I2034" i="21"/>
  <c r="H2035" i="21"/>
  <c r="J2034" i="21"/>
  <c r="D2037" i="21"/>
  <c r="E2036" i="21"/>
  <c r="F2036" i="21"/>
  <c r="K2034" i="21"/>
  <c r="M2034" i="21"/>
  <c r="I2035" i="21"/>
  <c r="H2036" i="21"/>
  <c r="J2035" i="21"/>
  <c r="F2037" i="21"/>
  <c r="D2038" i="21"/>
  <c r="E2037" i="21"/>
  <c r="K2035" i="21"/>
  <c r="M2035" i="21"/>
  <c r="I2036" i="21"/>
  <c r="H2037" i="21"/>
  <c r="J2036" i="21"/>
  <c r="F2038" i="21"/>
  <c r="E2038" i="21"/>
  <c r="D2039" i="21"/>
  <c r="M2036" i="21"/>
  <c r="K2036" i="21"/>
  <c r="I2037" i="21"/>
  <c r="J2037" i="21"/>
  <c r="H2038" i="21"/>
  <c r="F2039" i="21"/>
  <c r="E2039" i="21"/>
  <c r="D2040" i="21"/>
  <c r="M2037" i="21"/>
  <c r="K2037" i="21"/>
  <c r="I2038" i="21"/>
  <c r="H2039" i="21"/>
  <c r="J2038" i="21"/>
  <c r="E2040" i="21"/>
  <c r="D2041" i="21"/>
  <c r="F2040" i="21"/>
  <c r="M2038" i="21"/>
  <c r="K2038" i="21"/>
  <c r="I2039" i="21"/>
  <c r="J2039" i="21"/>
  <c r="H2040" i="21"/>
  <c r="E2041" i="21"/>
  <c r="D2042" i="21"/>
  <c r="F2041" i="21"/>
  <c r="K2039" i="21"/>
  <c r="M2039" i="21"/>
  <c r="I2040" i="21"/>
  <c r="H2041" i="21"/>
  <c r="J2040" i="21"/>
  <c r="E2042" i="21"/>
  <c r="D2043" i="21"/>
  <c r="F2042" i="21"/>
  <c r="M2040" i="21"/>
  <c r="K2040" i="21"/>
  <c r="I2041" i="21"/>
  <c r="H2042" i="21"/>
  <c r="J2041" i="21"/>
  <c r="E2043" i="21"/>
  <c r="D2044" i="21"/>
  <c r="F2043" i="21"/>
  <c r="K2041" i="21"/>
  <c r="M2041" i="21"/>
  <c r="I2042" i="21"/>
  <c r="J2042" i="21"/>
  <c r="H2043" i="21"/>
  <c r="F2044" i="21"/>
  <c r="D2045" i="21"/>
  <c r="E2044" i="21"/>
  <c r="K2042" i="21"/>
  <c r="M2042" i="21"/>
  <c r="I2043" i="21"/>
  <c r="J2043" i="21"/>
  <c r="H2044" i="21"/>
  <c r="D2046" i="21"/>
  <c r="E2045" i="21"/>
  <c r="F2045" i="21"/>
  <c r="M2043" i="21"/>
  <c r="K2043" i="21"/>
  <c r="I2044" i="21"/>
  <c r="J2044" i="21"/>
  <c r="H2045" i="21"/>
  <c r="F2046" i="21"/>
  <c r="E2046" i="21"/>
  <c r="D2047" i="21"/>
  <c r="M2044" i="21"/>
  <c r="K2044" i="21"/>
  <c r="I2045" i="21"/>
  <c r="H2046" i="21"/>
  <c r="J2045" i="21"/>
  <c r="F2047" i="21"/>
  <c r="E2047" i="21"/>
  <c r="D2048" i="21"/>
  <c r="M2045" i="21"/>
  <c r="K2045" i="21"/>
  <c r="I2046" i="21"/>
  <c r="H2047" i="21"/>
  <c r="J2046" i="21"/>
  <c r="E2048" i="21"/>
  <c r="F2048" i="21"/>
  <c r="D2049" i="21"/>
  <c r="M2046" i="21"/>
  <c r="K2046" i="21"/>
  <c r="I2047" i="21"/>
  <c r="J2047" i="21"/>
  <c r="H2048" i="21"/>
  <c r="F2049" i="21"/>
  <c r="E2049" i="21"/>
  <c r="D2050" i="21"/>
  <c r="K2047" i="21"/>
  <c r="M2047" i="21"/>
  <c r="I2048" i="21"/>
  <c r="H2049" i="21"/>
  <c r="J2048" i="21"/>
  <c r="E2050" i="21"/>
  <c r="D2051" i="21"/>
  <c r="F2050" i="21"/>
  <c r="M2048" i="21"/>
  <c r="K2048" i="21"/>
  <c r="I2049" i="21"/>
  <c r="J2049" i="21"/>
  <c r="H2050" i="21"/>
  <c r="F2051" i="21"/>
  <c r="E2051" i="21"/>
  <c r="D2052" i="21"/>
  <c r="K2049" i="21"/>
  <c r="M2049" i="21"/>
  <c r="I2050" i="21"/>
  <c r="H2051" i="21"/>
  <c r="J2050" i="21"/>
  <c r="D2053" i="21"/>
  <c r="F2052" i="21"/>
  <c r="E2052" i="21"/>
  <c r="M2050" i="21"/>
  <c r="K2050" i="21"/>
  <c r="I2051" i="21"/>
  <c r="J2051" i="21"/>
  <c r="H2052" i="21"/>
  <c r="D2054" i="21"/>
  <c r="F2053" i="21"/>
  <c r="E2053" i="21"/>
  <c r="M2051" i="21"/>
  <c r="K2051" i="21"/>
  <c r="I2052" i="21"/>
  <c r="J2052" i="21"/>
  <c r="H2053" i="21"/>
  <c r="F2054" i="21"/>
  <c r="D2055" i="21"/>
  <c r="E2054" i="21"/>
  <c r="M2052" i="21"/>
  <c r="K2052" i="21"/>
  <c r="I2053" i="21"/>
  <c r="H2054" i="21"/>
  <c r="J2053" i="21"/>
  <c r="D2056" i="21"/>
  <c r="F2055" i="21"/>
  <c r="E2055" i="21"/>
  <c r="K2053" i="21"/>
  <c r="M2053" i="21"/>
  <c r="I2054" i="21"/>
  <c r="H2055" i="21"/>
  <c r="J2054" i="21"/>
  <c r="E2056" i="21"/>
  <c r="D2057" i="21"/>
  <c r="F2056" i="21"/>
  <c r="M2054" i="21"/>
  <c r="K2054" i="21"/>
  <c r="I2055" i="21"/>
  <c r="H2056" i="21"/>
  <c r="J2055" i="21"/>
  <c r="D2058" i="21"/>
  <c r="F2057" i="21"/>
  <c r="E2057" i="21"/>
  <c r="M2055" i="21"/>
  <c r="K2055" i="21"/>
  <c r="I2056" i="21"/>
  <c r="H2057" i="21"/>
  <c r="J2056" i="21"/>
  <c r="D2059" i="21"/>
  <c r="F2058" i="21"/>
  <c r="E2058" i="21"/>
  <c r="K2056" i="21"/>
  <c r="M2056" i="21"/>
  <c r="I2057" i="21"/>
  <c r="H2058" i="21"/>
  <c r="J2057" i="21"/>
  <c r="D2060" i="21"/>
  <c r="F2059" i="21"/>
  <c r="E2059" i="21"/>
  <c r="K2057" i="21"/>
  <c r="M2057" i="21"/>
  <c r="I2058" i="21"/>
  <c r="J2058" i="21"/>
  <c r="H2059" i="21"/>
  <c r="F2060" i="21"/>
  <c r="D2061" i="21"/>
  <c r="E2060" i="21"/>
  <c r="K2058" i="21"/>
  <c r="M2058" i="21"/>
  <c r="I2059" i="21"/>
  <c r="H2060" i="21"/>
  <c r="J2059" i="21"/>
  <c r="E2061" i="21"/>
  <c r="F2061" i="21"/>
  <c r="D2062" i="21"/>
  <c r="K2059" i="21"/>
  <c r="M2059" i="21"/>
  <c r="I2060" i="21"/>
  <c r="H2061" i="21"/>
  <c r="J2060" i="21"/>
  <c r="F2062" i="21"/>
  <c r="D2063" i="21"/>
  <c r="E2062" i="21"/>
  <c r="M2060" i="21"/>
  <c r="K2060" i="21"/>
  <c r="I2061" i="21"/>
  <c r="J2061" i="21"/>
  <c r="H2062" i="21"/>
  <c r="D2064" i="21"/>
  <c r="F2063" i="21"/>
  <c r="E2063" i="21"/>
  <c r="K2061" i="21"/>
  <c r="M2061" i="21"/>
  <c r="I2062" i="21"/>
  <c r="J2062" i="21"/>
  <c r="H2063" i="21"/>
  <c r="D2065" i="21"/>
  <c r="F2064" i="21"/>
  <c r="E2064" i="21"/>
  <c r="K2062" i="21"/>
  <c r="M2062" i="21"/>
  <c r="I2063" i="21"/>
  <c r="H2064" i="21"/>
  <c r="J2063" i="21"/>
  <c r="F2065" i="21"/>
  <c r="D2066" i="21"/>
  <c r="E2065" i="21"/>
  <c r="M2063" i="21"/>
  <c r="K2063" i="21"/>
  <c r="I2064" i="21"/>
  <c r="J2064" i="21"/>
  <c r="H2065" i="21"/>
  <c r="D2067" i="21"/>
  <c r="E2066" i="21"/>
  <c r="F2066" i="21"/>
  <c r="M2064" i="21"/>
  <c r="K2064" i="21"/>
  <c r="I2065" i="21"/>
  <c r="J2065" i="21"/>
  <c r="H2066" i="21"/>
  <c r="D2068" i="21"/>
  <c r="E2067" i="21"/>
  <c r="F2067" i="21"/>
  <c r="K2065" i="21"/>
  <c r="M2065" i="21"/>
  <c r="I2066" i="21"/>
  <c r="H2067" i="21"/>
  <c r="J2066" i="21"/>
  <c r="F2068" i="21"/>
  <c r="D2069" i="21"/>
  <c r="E2068" i="21"/>
  <c r="K2066" i="21"/>
  <c r="M2066" i="21"/>
  <c r="I2067" i="21"/>
  <c r="H2068" i="21"/>
  <c r="J2067" i="21"/>
  <c r="E2069" i="21"/>
  <c r="F2069" i="21"/>
  <c r="D2070" i="21"/>
  <c r="K2067" i="21"/>
  <c r="M2067" i="21"/>
  <c r="I2068" i="21"/>
  <c r="J2068" i="21"/>
  <c r="H2069" i="21"/>
  <c r="F2070" i="21"/>
  <c r="E2070" i="21"/>
  <c r="D2071" i="21"/>
  <c r="M2068" i="21"/>
  <c r="K2068" i="21"/>
  <c r="I2069" i="21"/>
  <c r="H2070" i="21"/>
  <c r="J2069" i="21"/>
  <c r="E2071" i="21"/>
  <c r="D2072" i="21"/>
  <c r="F2071" i="21"/>
  <c r="K2069" i="21"/>
  <c r="M2069" i="21"/>
  <c r="I2070" i="21"/>
  <c r="H2071" i="21"/>
  <c r="J2070" i="21"/>
  <c r="D2073" i="21"/>
  <c r="F2072" i="21"/>
  <c r="E2072" i="21"/>
  <c r="K2070" i="21"/>
  <c r="M2070" i="21"/>
  <c r="I2071" i="21"/>
  <c r="H2072" i="21"/>
  <c r="J2071" i="21"/>
  <c r="F2073" i="21"/>
  <c r="E2073" i="21"/>
  <c r="D2074" i="21"/>
  <c r="K2071" i="21"/>
  <c r="M2071" i="21"/>
  <c r="I2072" i="21"/>
  <c r="J2072" i="21"/>
  <c r="H2073" i="21"/>
  <c r="F2074" i="21"/>
  <c r="D2075" i="21"/>
  <c r="E2074" i="21"/>
  <c r="M2072" i="21"/>
  <c r="K2072" i="21"/>
  <c r="I2073" i="21"/>
  <c r="H2074" i="21"/>
  <c r="J2073" i="21"/>
  <c r="D2076" i="21"/>
  <c r="E2075" i="21"/>
  <c r="F2075" i="21"/>
  <c r="K2073" i="21"/>
  <c r="M2073" i="21"/>
  <c r="I2074" i="21"/>
  <c r="J2074" i="21"/>
  <c r="H2075" i="21"/>
  <c r="D2077" i="21"/>
  <c r="E2076" i="21"/>
  <c r="F2076" i="21"/>
  <c r="K2074" i="21"/>
  <c r="M2074" i="21"/>
  <c r="I2075" i="21"/>
  <c r="H2076" i="21"/>
  <c r="J2075" i="21"/>
  <c r="E2077" i="21"/>
  <c r="F2077" i="21"/>
  <c r="D2078" i="21"/>
  <c r="M2075" i="21"/>
  <c r="K2075" i="21"/>
  <c r="I2076" i="21"/>
  <c r="J2076" i="21"/>
  <c r="H2077" i="21"/>
  <c r="D2079" i="21"/>
  <c r="F2078" i="21"/>
  <c r="E2078" i="21"/>
  <c r="K2076" i="21"/>
  <c r="M2076" i="21"/>
  <c r="I2077" i="21"/>
  <c r="J2077" i="21"/>
  <c r="H2078" i="21"/>
  <c r="F2079" i="21"/>
  <c r="D2080" i="21"/>
  <c r="E2079" i="21"/>
  <c r="K2077" i="21"/>
  <c r="M2077" i="21"/>
  <c r="I2078" i="21"/>
  <c r="H2079" i="21"/>
  <c r="J2078" i="21"/>
  <c r="D2081" i="21"/>
  <c r="E2080" i="21"/>
  <c r="F2080" i="21"/>
  <c r="K2078" i="21"/>
  <c r="M2078" i="21"/>
  <c r="I2079" i="21"/>
  <c r="H2080" i="21"/>
  <c r="J2079" i="21"/>
  <c r="E2081" i="21"/>
  <c r="D2082" i="21"/>
  <c r="F2081" i="21"/>
  <c r="M2079" i="21"/>
  <c r="K2079" i="21"/>
  <c r="I2080" i="21"/>
  <c r="H2081" i="21"/>
  <c r="J2080" i="21"/>
  <c r="E2082" i="21"/>
  <c r="D2083" i="21"/>
  <c r="F2082" i="21"/>
  <c r="K2080" i="21"/>
  <c r="M2080" i="21"/>
  <c r="I2081" i="21"/>
  <c r="H2082" i="21"/>
  <c r="J2081" i="21"/>
  <c r="F2083" i="21"/>
  <c r="D2084" i="21"/>
  <c r="E2083" i="21"/>
  <c r="K2081" i="21"/>
  <c r="M2081" i="21"/>
  <c r="I2082" i="21"/>
  <c r="H2083" i="21"/>
  <c r="J2082" i="21"/>
  <c r="F2084" i="21"/>
  <c r="E2084" i="21"/>
  <c r="D2085" i="21"/>
  <c r="K2082" i="21"/>
  <c r="M2082" i="21"/>
  <c r="I2083" i="21"/>
  <c r="J2083" i="21"/>
  <c r="H2084" i="21"/>
  <c r="E2085" i="21"/>
  <c r="F2085" i="21"/>
  <c r="D2086" i="21"/>
  <c r="M2083" i="21"/>
  <c r="K2083" i="21"/>
  <c r="I2084" i="21"/>
  <c r="J2084" i="21"/>
  <c r="H2085" i="21"/>
  <c r="D2087" i="21"/>
  <c r="E2086" i="21"/>
  <c r="F2086" i="21"/>
  <c r="K2084" i="21"/>
  <c r="M2084" i="21"/>
  <c r="I2085" i="21"/>
  <c r="H2086" i="21"/>
  <c r="J2085" i="21"/>
  <c r="D2088" i="21"/>
  <c r="E2087" i="21"/>
  <c r="F2087" i="21"/>
  <c r="M2085" i="21"/>
  <c r="K2085" i="21"/>
  <c r="I2086" i="21"/>
  <c r="H2087" i="21"/>
  <c r="J2086" i="21"/>
  <c r="E2088" i="21"/>
  <c r="D2089" i="21"/>
  <c r="F2088" i="21"/>
  <c r="K2086" i="21"/>
  <c r="M2086" i="21"/>
  <c r="I2087" i="21"/>
  <c r="H2088" i="21"/>
  <c r="J2087" i="21"/>
  <c r="D2090" i="21"/>
  <c r="F2089" i="21"/>
  <c r="E2089" i="21"/>
  <c r="M2087" i="21"/>
  <c r="K2087" i="21"/>
  <c r="I2088" i="21"/>
  <c r="H2089" i="21"/>
  <c r="J2088" i="21"/>
  <c r="D2091" i="21"/>
  <c r="E2090" i="21"/>
  <c r="F2090" i="21"/>
  <c r="M2088" i="21"/>
  <c r="K2088" i="21"/>
  <c r="I2089" i="21"/>
  <c r="H2090" i="21"/>
  <c r="J2089" i="21"/>
  <c r="F2091" i="21"/>
  <c r="D2092" i="21"/>
  <c r="E2091" i="21"/>
  <c r="M2089" i="21"/>
  <c r="K2089" i="21"/>
  <c r="I2090" i="21"/>
  <c r="H2091" i="21"/>
  <c r="J2090" i="21"/>
  <c r="E2092" i="21"/>
  <c r="F2092" i="21"/>
  <c r="D2093" i="21"/>
  <c r="K2090" i="21"/>
  <c r="M2090" i="21"/>
  <c r="I2091" i="21"/>
  <c r="J2091" i="21"/>
  <c r="H2092" i="21"/>
  <c r="E2093" i="21"/>
  <c r="F2093" i="21"/>
  <c r="D2094" i="21"/>
  <c r="M2091" i="21"/>
  <c r="K2091" i="21"/>
  <c r="I2092" i="21"/>
  <c r="H2093" i="21"/>
  <c r="J2092" i="21"/>
  <c r="D2095" i="21"/>
  <c r="E2094" i="21"/>
  <c r="F2094" i="21"/>
  <c r="K2092" i="21"/>
  <c r="M2092" i="21"/>
  <c r="I2093" i="21"/>
  <c r="J2093" i="21"/>
  <c r="H2094" i="21"/>
  <c r="F2095" i="21"/>
  <c r="D2096" i="21"/>
  <c r="E2095" i="21"/>
  <c r="K2093" i="21"/>
  <c r="M2093" i="21"/>
  <c r="I2094" i="21"/>
  <c r="J2094" i="21"/>
  <c r="H2095" i="21"/>
  <c r="E2096" i="21"/>
  <c r="F2096" i="21"/>
  <c r="D2097" i="21"/>
  <c r="K2094" i="21"/>
  <c r="M2094" i="21"/>
  <c r="I2095" i="21"/>
  <c r="H2096" i="21"/>
  <c r="J2095" i="21"/>
  <c r="D2098" i="21"/>
  <c r="F2097" i="21"/>
  <c r="E2097" i="21"/>
  <c r="K2095" i="21"/>
  <c r="M2095" i="21"/>
  <c r="I2096" i="21"/>
  <c r="H2097" i="21"/>
  <c r="J2096" i="21"/>
  <c r="D2099" i="21"/>
  <c r="F2098" i="21"/>
  <c r="E2098" i="21"/>
  <c r="M2096" i="21"/>
  <c r="K2096" i="21"/>
  <c r="I2097" i="21"/>
  <c r="H2098" i="21"/>
  <c r="J2097" i="21"/>
  <c r="E2099" i="21"/>
  <c r="D2100" i="21"/>
  <c r="F2099" i="21"/>
  <c r="K2097" i="21"/>
  <c r="M2097" i="21"/>
  <c r="I2098" i="21"/>
  <c r="J2098" i="21"/>
  <c r="H2099" i="21"/>
  <c r="F2100" i="21"/>
  <c r="D2101" i="21"/>
  <c r="E2100" i="21"/>
  <c r="K2098" i="21"/>
  <c r="M2098" i="21"/>
  <c r="I2099" i="21"/>
  <c r="H2100" i="21"/>
  <c r="J2099" i="21"/>
  <c r="D2102" i="21"/>
  <c r="E2101" i="21"/>
  <c r="F2101" i="21"/>
  <c r="K2099" i="21"/>
  <c r="M2099" i="21"/>
  <c r="I2100" i="21"/>
  <c r="H2101" i="21"/>
  <c r="J2100" i="21"/>
  <c r="F2102" i="21"/>
  <c r="E2102" i="21"/>
  <c r="D2103" i="21"/>
  <c r="M2100" i="21"/>
  <c r="K2100" i="21"/>
  <c r="I2101" i="21"/>
  <c r="H2102" i="21"/>
  <c r="J2101" i="21"/>
  <c r="F2103" i="21"/>
  <c r="E2103" i="21"/>
  <c r="D2104" i="21"/>
  <c r="K2101" i="21"/>
  <c r="M2101" i="21"/>
  <c r="I2102" i="21"/>
  <c r="H2103" i="21"/>
  <c r="J2102" i="21"/>
  <c r="D2105" i="21"/>
  <c r="F2104" i="21"/>
  <c r="E2104" i="21"/>
  <c r="M2102" i="21"/>
  <c r="K2102" i="21"/>
  <c r="I2103" i="21"/>
  <c r="H2104" i="21"/>
  <c r="J2103" i="21"/>
  <c r="D2106" i="21"/>
  <c r="F2105" i="21"/>
  <c r="E2105" i="21"/>
  <c r="K2103" i="21"/>
  <c r="M2103" i="21"/>
  <c r="I2104" i="21"/>
  <c r="J2104" i="21"/>
  <c r="H2105" i="21"/>
  <c r="F2106" i="21"/>
  <c r="D2107" i="21"/>
  <c r="E2106" i="21"/>
  <c r="M2104" i="21"/>
  <c r="K2104" i="21"/>
  <c r="I2105" i="21"/>
  <c r="J2105" i="21"/>
  <c r="H2106" i="21"/>
  <c r="F2107" i="21"/>
  <c r="D2108" i="21"/>
  <c r="E2107" i="21"/>
  <c r="K2105" i="21"/>
  <c r="M2105" i="21"/>
  <c r="I2106" i="21"/>
  <c r="H2107" i="21"/>
  <c r="J2106" i="21"/>
  <c r="E2108" i="21"/>
  <c r="D2109" i="21"/>
  <c r="F2108" i="21"/>
  <c r="K2106" i="21"/>
  <c r="M2106" i="21"/>
  <c r="I2107" i="21"/>
  <c r="J2107" i="21"/>
  <c r="H2108" i="21"/>
  <c r="F2109" i="21"/>
  <c r="D2110" i="21"/>
  <c r="E2109" i="21"/>
  <c r="K2107" i="21"/>
  <c r="M2107" i="21"/>
  <c r="I2108" i="21"/>
  <c r="H2109" i="21"/>
  <c r="J2108" i="21"/>
  <c r="F2110" i="21"/>
  <c r="E2110" i="21"/>
  <c r="D2111" i="21"/>
  <c r="M2108" i="21"/>
  <c r="K2108" i="21"/>
  <c r="I2109" i="21"/>
  <c r="H2110" i="21"/>
  <c r="J2109" i="21"/>
  <c r="E2111" i="21"/>
  <c r="F2111" i="21"/>
  <c r="D2112" i="21"/>
  <c r="K2109" i="21"/>
  <c r="M2109" i="21"/>
  <c r="I2110" i="21"/>
  <c r="H2111" i="21"/>
  <c r="J2110" i="21"/>
  <c r="F2112" i="21"/>
  <c r="D2113" i="21"/>
  <c r="E2112" i="21"/>
  <c r="K2110" i="21"/>
  <c r="M2110" i="21"/>
  <c r="I2111" i="21"/>
  <c r="J2111" i="21"/>
  <c r="H2112" i="21"/>
  <c r="E2113" i="21"/>
  <c r="D2114" i="21"/>
  <c r="F2113" i="21"/>
  <c r="M2111" i="21"/>
  <c r="K2111" i="21"/>
  <c r="I2112" i="21"/>
  <c r="H2113" i="21"/>
  <c r="J2112" i="21"/>
  <c r="E2114" i="21"/>
  <c r="D2115" i="21"/>
  <c r="F2114" i="21"/>
  <c r="M2112" i="21"/>
  <c r="K2112" i="21"/>
  <c r="I2113" i="21"/>
  <c r="H2114" i="21"/>
  <c r="J2113" i="21"/>
  <c r="F2115" i="21"/>
  <c r="E2115" i="21"/>
  <c r="D2116" i="21"/>
  <c r="M2113" i="21"/>
  <c r="K2113" i="21"/>
  <c r="I2114" i="21"/>
  <c r="H2115" i="21"/>
  <c r="J2114" i="21"/>
  <c r="E2116" i="21"/>
  <c r="F2116" i="21"/>
  <c r="D2117" i="21"/>
  <c r="K2114" i="21"/>
  <c r="M2114" i="21"/>
  <c r="I2115" i="21"/>
  <c r="H2116" i="21"/>
  <c r="J2115" i="21"/>
  <c r="D2118" i="21"/>
  <c r="F2117" i="21"/>
  <c r="E2117" i="21"/>
  <c r="M2115" i="21"/>
  <c r="K2115" i="21"/>
  <c r="I2116" i="21"/>
  <c r="J2116" i="21"/>
  <c r="H2117" i="21"/>
  <c r="F2118" i="21"/>
  <c r="E2118" i="21"/>
  <c r="D2119" i="21"/>
  <c r="K2116" i="21"/>
  <c r="M2116" i="21"/>
  <c r="I2117" i="21"/>
  <c r="J2117" i="21"/>
  <c r="H2118" i="21"/>
  <c r="F2119" i="21"/>
  <c r="E2119" i="21"/>
  <c r="D2120" i="21"/>
  <c r="M2117" i="21"/>
  <c r="K2117" i="21"/>
  <c r="I2118" i="21"/>
  <c r="J2118" i="21"/>
  <c r="H2119" i="21"/>
  <c r="E2120" i="21"/>
  <c r="D2121" i="21"/>
  <c r="F2120" i="21"/>
  <c r="M2118" i="21"/>
  <c r="K2118" i="21"/>
  <c r="I2119" i="21"/>
  <c r="J2119" i="21"/>
  <c r="H2120" i="21"/>
  <c r="E2121" i="21"/>
  <c r="D2122" i="21"/>
  <c r="F2121" i="21"/>
  <c r="M2119" i="21"/>
  <c r="K2119" i="21"/>
  <c r="I2120" i="21"/>
  <c r="H2121" i="21"/>
  <c r="J2120" i="21"/>
  <c r="F2122" i="21"/>
  <c r="E2122" i="21"/>
  <c r="D2123" i="21"/>
  <c r="M2120" i="21"/>
  <c r="K2120" i="21"/>
  <c r="I2121" i="21"/>
  <c r="H2122" i="21"/>
  <c r="J2121" i="21"/>
  <c r="D2124" i="21"/>
  <c r="F2123" i="21"/>
  <c r="E2123" i="21"/>
  <c r="K2121" i="21"/>
  <c r="M2121" i="21"/>
  <c r="I2122" i="21"/>
  <c r="H2123" i="21"/>
  <c r="J2122" i="21"/>
  <c r="D2125" i="21"/>
  <c r="F2124" i="21"/>
  <c r="E2124" i="21"/>
  <c r="K2122" i="21"/>
  <c r="M2122" i="21"/>
  <c r="I2123" i="21"/>
  <c r="J2123" i="21"/>
  <c r="H2124" i="21"/>
  <c r="D2126" i="21"/>
  <c r="F2125" i="21"/>
  <c r="E2125" i="21"/>
  <c r="K2123" i="21"/>
  <c r="M2123" i="21"/>
  <c r="I2124" i="21"/>
  <c r="J2124" i="21"/>
  <c r="H2125" i="21"/>
  <c r="E2126" i="21"/>
  <c r="F2126" i="21"/>
  <c r="D2127" i="21"/>
  <c r="M2124" i="21"/>
  <c r="K2124" i="21"/>
  <c r="I2125" i="21"/>
  <c r="H2126" i="21"/>
  <c r="J2125" i="21"/>
  <c r="E2127" i="21"/>
  <c r="F2127" i="21"/>
  <c r="D2128" i="21"/>
  <c r="M2125" i="21"/>
  <c r="K2125" i="21"/>
  <c r="I2126" i="21"/>
  <c r="J2126" i="21"/>
  <c r="H2127" i="21"/>
  <c r="F2128" i="21"/>
  <c r="D2129" i="21"/>
  <c r="E2128" i="21"/>
  <c r="K2126" i="21"/>
  <c r="M2126" i="21"/>
  <c r="I2127" i="21"/>
  <c r="H2128" i="21"/>
  <c r="J2127" i="21"/>
  <c r="F2129" i="21"/>
  <c r="D2130" i="21"/>
  <c r="E2129" i="21"/>
  <c r="K2127" i="21"/>
  <c r="M2127" i="21"/>
  <c r="I2128" i="21"/>
  <c r="J2128" i="21"/>
  <c r="H2129" i="21"/>
  <c r="F2130" i="21"/>
  <c r="E2130" i="21"/>
  <c r="D2131" i="21"/>
  <c r="M2128" i="21"/>
  <c r="K2128" i="21"/>
  <c r="I2129" i="21"/>
  <c r="H2130" i="21"/>
  <c r="J2129" i="21"/>
  <c r="E2131" i="21"/>
  <c r="D2132" i="21"/>
  <c r="F2131" i="21"/>
  <c r="K2129" i="21"/>
  <c r="M2129" i="21"/>
  <c r="I2130" i="21"/>
  <c r="J2130" i="21"/>
  <c r="H2131" i="21"/>
  <c r="D2133" i="21"/>
  <c r="E2132" i="21"/>
  <c r="F2132" i="21"/>
  <c r="M2130" i="21"/>
  <c r="K2130" i="21"/>
  <c r="I2131" i="21"/>
  <c r="J2131" i="21"/>
  <c r="H2132" i="21"/>
  <c r="F2133" i="21"/>
  <c r="D2134" i="21"/>
  <c r="E2133" i="21"/>
  <c r="M2131" i="21"/>
  <c r="K2131" i="21"/>
  <c r="I2132" i="21"/>
  <c r="H2133" i="21"/>
  <c r="J2132" i="21"/>
  <c r="E2134" i="21"/>
  <c r="F2134" i="21"/>
  <c r="D2135" i="21"/>
  <c r="K2132" i="21"/>
  <c r="M2132" i="21"/>
  <c r="I2133" i="21"/>
  <c r="H2134" i="21"/>
  <c r="J2133" i="21"/>
  <c r="E2135" i="21"/>
  <c r="D2136" i="21"/>
  <c r="F2135" i="21"/>
  <c r="M2133" i="21"/>
  <c r="K2133" i="21"/>
  <c r="I2134" i="21"/>
  <c r="J2134" i="21"/>
  <c r="H2135" i="21"/>
  <c r="D2137" i="21"/>
  <c r="F2136" i="21"/>
  <c r="E2136" i="21"/>
  <c r="M2134" i="21"/>
  <c r="K2134" i="21"/>
  <c r="I2135" i="21"/>
  <c r="H2136" i="21"/>
  <c r="J2135" i="21"/>
  <c r="E2137" i="21"/>
  <c r="D2138" i="21"/>
  <c r="F2137" i="21"/>
  <c r="K2135" i="21"/>
  <c r="M2135" i="21"/>
  <c r="I2136" i="21"/>
  <c r="J2136" i="21"/>
  <c r="H2137" i="21"/>
  <c r="E2138" i="21"/>
  <c r="D2139" i="21"/>
  <c r="F2138" i="21"/>
  <c r="K2136" i="21"/>
  <c r="M2136" i="21"/>
  <c r="I2137" i="21"/>
  <c r="H2138" i="21"/>
  <c r="J2137" i="21"/>
  <c r="F2139" i="21"/>
  <c r="D2140" i="21"/>
  <c r="E2139" i="21"/>
  <c r="M2137" i="21"/>
  <c r="K2137" i="21"/>
  <c r="I2138" i="21"/>
  <c r="H2139" i="21"/>
  <c r="J2138" i="21"/>
  <c r="E2140" i="21"/>
  <c r="F2140" i="21"/>
  <c r="D2141" i="21"/>
  <c r="M2138" i="21"/>
  <c r="K2138" i="21"/>
  <c r="I2139" i="21"/>
  <c r="J2139" i="21"/>
  <c r="H2140" i="21"/>
  <c r="F2141" i="21"/>
  <c r="D2142" i="21"/>
  <c r="E2141" i="21"/>
  <c r="K2139" i="21"/>
  <c r="M2139" i="21"/>
  <c r="I2140" i="21"/>
  <c r="J2140" i="21"/>
  <c r="H2141" i="21"/>
  <c r="D2143" i="21"/>
  <c r="E2142" i="21"/>
  <c r="F2142" i="21"/>
  <c r="M2140" i="21"/>
  <c r="K2140" i="21"/>
  <c r="I2141" i="21"/>
  <c r="H2142" i="21"/>
  <c r="J2141" i="21"/>
  <c r="F2143" i="21"/>
  <c r="D2144" i="21"/>
  <c r="E2143" i="21"/>
  <c r="K2141" i="21"/>
  <c r="M2141" i="21"/>
  <c r="I2142" i="21"/>
  <c r="H2143" i="21"/>
  <c r="J2142" i="21"/>
  <c r="E2144" i="21"/>
  <c r="F2144" i="21"/>
  <c r="D2145" i="21"/>
  <c r="M2142" i="21"/>
  <c r="K2142" i="21"/>
  <c r="I2143" i="21"/>
  <c r="H2144" i="21"/>
  <c r="J2143" i="21"/>
  <c r="D2146" i="21"/>
  <c r="F2145" i="21"/>
  <c r="E2145" i="21"/>
  <c r="M2143" i="21"/>
  <c r="K2143" i="21"/>
  <c r="I2144" i="21"/>
  <c r="H2145" i="21"/>
  <c r="J2144" i="21"/>
  <c r="E2146" i="21"/>
  <c r="F2146" i="21"/>
  <c r="D2147" i="21"/>
  <c r="M2144" i="21"/>
  <c r="K2144" i="21"/>
  <c r="I2145" i="21"/>
  <c r="J2145" i="21"/>
  <c r="H2146" i="21"/>
  <c r="F2147" i="21"/>
  <c r="D2148" i="21"/>
  <c r="E2147" i="21"/>
  <c r="K2145" i="21"/>
  <c r="M2145" i="21"/>
  <c r="I2146" i="21"/>
  <c r="J2146" i="21"/>
  <c r="H2147" i="21"/>
  <c r="D2149" i="21"/>
  <c r="E2148" i="21"/>
  <c r="F2148" i="21"/>
  <c r="K2146" i="21"/>
  <c r="M2146" i="21"/>
  <c r="I2147" i="21"/>
  <c r="H2148" i="21"/>
  <c r="J2147" i="21"/>
  <c r="D2150" i="21"/>
  <c r="F2149" i="21"/>
  <c r="E2149" i="21"/>
  <c r="M2147" i="21"/>
  <c r="K2147" i="21"/>
  <c r="I2148" i="21"/>
  <c r="J2148" i="21"/>
  <c r="H2149" i="21"/>
  <c r="E2150" i="21"/>
  <c r="D2151" i="21"/>
  <c r="F2150" i="21"/>
  <c r="K2148" i="21"/>
  <c r="M2148" i="21"/>
  <c r="I2149" i="21"/>
  <c r="J2149" i="21"/>
  <c r="H2150" i="21"/>
  <c r="F2151" i="21"/>
  <c r="D2152" i="21"/>
  <c r="E2151" i="21"/>
  <c r="K2149" i="21"/>
  <c r="M2149" i="21"/>
  <c r="I2150" i="21"/>
  <c r="H2151" i="21"/>
  <c r="J2150" i="21"/>
  <c r="F2152" i="21"/>
  <c r="E2152" i="21"/>
  <c r="D2153" i="21"/>
  <c r="M2150" i="21"/>
  <c r="K2150" i="21"/>
  <c r="I2151" i="21"/>
  <c r="H2152" i="21"/>
  <c r="J2151" i="21"/>
  <c r="F2153" i="21"/>
  <c r="D2154" i="21"/>
  <c r="E2153" i="21"/>
  <c r="K2151" i="21"/>
  <c r="M2151" i="21"/>
  <c r="I2152" i="21"/>
  <c r="H2153" i="21"/>
  <c r="J2152" i="21"/>
  <c r="F2154" i="21"/>
  <c r="E2154" i="21"/>
  <c r="D2155" i="21"/>
  <c r="M2152" i="21"/>
  <c r="K2152" i="21"/>
  <c r="I2153" i="21"/>
  <c r="H2154" i="21"/>
  <c r="J2153" i="21"/>
  <c r="F2155" i="21"/>
  <c r="D2156" i="21"/>
  <c r="E2155" i="21"/>
  <c r="K2153" i="21"/>
  <c r="M2153" i="21"/>
  <c r="I2154" i="21"/>
  <c r="H2155" i="21"/>
  <c r="J2154" i="21"/>
  <c r="D2157" i="21"/>
  <c r="F2156" i="21"/>
  <c r="E2156" i="21"/>
  <c r="M2154" i="21"/>
  <c r="K2154" i="21"/>
  <c r="I2155" i="21"/>
  <c r="H2156" i="21"/>
  <c r="J2155" i="21"/>
  <c r="D2158" i="21"/>
  <c r="F2157" i="21"/>
  <c r="E2157" i="21"/>
  <c r="M2155" i="21"/>
  <c r="K2155" i="21"/>
  <c r="I2156" i="21"/>
  <c r="J2156" i="21"/>
  <c r="H2157" i="21"/>
  <c r="E2158" i="21"/>
  <c r="F2158" i="21"/>
  <c r="D2159" i="21"/>
  <c r="M2156" i="21"/>
  <c r="K2156" i="21"/>
  <c r="I2157" i="21"/>
  <c r="J2157" i="21"/>
  <c r="H2158" i="21"/>
  <c r="F2159" i="21"/>
  <c r="D2160" i="21"/>
  <c r="E2159" i="21"/>
  <c r="M2157" i="21"/>
  <c r="K2157" i="21"/>
  <c r="I2158" i="21"/>
  <c r="H2159" i="21"/>
  <c r="J2158" i="21"/>
  <c r="D2161" i="21"/>
  <c r="F2160" i="21"/>
  <c r="E2160" i="21"/>
  <c r="K2158" i="21"/>
  <c r="M2158" i="21"/>
  <c r="I2159" i="21"/>
  <c r="J2159" i="21"/>
  <c r="H2160" i="21"/>
  <c r="D2162" i="21"/>
  <c r="F2161" i="21"/>
  <c r="E2161" i="21"/>
  <c r="M2159" i="21"/>
  <c r="K2159" i="21"/>
  <c r="I2160" i="21"/>
  <c r="H2161" i="21"/>
  <c r="J2160" i="21"/>
  <c r="F2162" i="21"/>
  <c r="E2162" i="21"/>
  <c r="D2163" i="21"/>
  <c r="M2160" i="21"/>
  <c r="K2160" i="21"/>
  <c r="I2161" i="21"/>
  <c r="J2161" i="21"/>
  <c r="H2162" i="21"/>
  <c r="E2163" i="21"/>
  <c r="D2164" i="21"/>
  <c r="F2163" i="21"/>
  <c r="M2161" i="21"/>
  <c r="K2161" i="21"/>
  <c r="I2162" i="21"/>
  <c r="J2162" i="21"/>
  <c r="H2163" i="21"/>
  <c r="F2164" i="21"/>
  <c r="E2164" i="21"/>
  <c r="D2165" i="21"/>
  <c r="M2162" i="21"/>
  <c r="K2162" i="21"/>
  <c r="I2163" i="21"/>
  <c r="H2164" i="21"/>
  <c r="J2163" i="21"/>
  <c r="F2165" i="21"/>
  <c r="D2166" i="21"/>
  <c r="E2165" i="21"/>
  <c r="M2163" i="21"/>
  <c r="K2163" i="21"/>
  <c r="I2164" i="21"/>
  <c r="J2164" i="21"/>
  <c r="H2165" i="21"/>
  <c r="F2166" i="21"/>
  <c r="D2167" i="21"/>
  <c r="E2166" i="21"/>
  <c r="K2164" i="21"/>
  <c r="M2164" i="21"/>
  <c r="I2165" i="21"/>
  <c r="J2165" i="21"/>
  <c r="H2166" i="21"/>
  <c r="F2167" i="21"/>
  <c r="D2168" i="21"/>
  <c r="E2167" i="21"/>
  <c r="K2165" i="21"/>
  <c r="M2165" i="21"/>
  <c r="I2166" i="21"/>
  <c r="J2166" i="21"/>
  <c r="H2167" i="21"/>
  <c r="E2168" i="21"/>
  <c r="D2169" i="21"/>
  <c r="F2168" i="21"/>
  <c r="K2166" i="21"/>
  <c r="M2166" i="21"/>
  <c r="I2167" i="21"/>
  <c r="H2168" i="21"/>
  <c r="J2167" i="21"/>
  <c r="D2170" i="21"/>
  <c r="F2169" i="21"/>
  <c r="E2169" i="21"/>
  <c r="M2167" i="21"/>
  <c r="K2167" i="21"/>
  <c r="I2168" i="21"/>
  <c r="H2169" i="21"/>
  <c r="J2168" i="21"/>
  <c r="F2170" i="21"/>
  <c r="D2171" i="21"/>
  <c r="E2170" i="21"/>
  <c r="K2168" i="21"/>
  <c r="M2168" i="21"/>
  <c r="I2169" i="21"/>
  <c r="H2170" i="21"/>
  <c r="J2169" i="21"/>
  <c r="F2171" i="21"/>
  <c r="D2172" i="21"/>
  <c r="E2171" i="21"/>
  <c r="M2169" i="21"/>
  <c r="K2169" i="21"/>
  <c r="I2170" i="21"/>
  <c r="H2171" i="21"/>
  <c r="J2170" i="21"/>
  <c r="E2172" i="21"/>
  <c r="D2173" i="21"/>
  <c r="F2172" i="21"/>
  <c r="M2170" i="21"/>
  <c r="K2170" i="21"/>
  <c r="I2171" i="21"/>
  <c r="H2172" i="21"/>
  <c r="J2171" i="21"/>
  <c r="F2173" i="21"/>
  <c r="D2174" i="21"/>
  <c r="E2173" i="21"/>
  <c r="K2171" i="21"/>
  <c r="M2171" i="21"/>
  <c r="I2172" i="21"/>
  <c r="H2173" i="21"/>
  <c r="J2172" i="21"/>
  <c r="F2174" i="21"/>
  <c r="D2175" i="21"/>
  <c r="E2174" i="21"/>
  <c r="K2172" i="21"/>
  <c r="M2172" i="21"/>
  <c r="I2173" i="21"/>
  <c r="J2173" i="21"/>
  <c r="H2174" i="21"/>
  <c r="E2175" i="21"/>
  <c r="F2175" i="21"/>
  <c r="D2176" i="21"/>
  <c r="M2173" i="21"/>
  <c r="K2173" i="21"/>
  <c r="I2174" i="21"/>
  <c r="J2174" i="21"/>
  <c r="H2175" i="21"/>
  <c r="F2176" i="21"/>
  <c r="E2176" i="21"/>
  <c r="D2177" i="21"/>
  <c r="M2174" i="21"/>
  <c r="K2174" i="21"/>
  <c r="I2175" i="21"/>
  <c r="J2175" i="21"/>
  <c r="H2176" i="21"/>
  <c r="F2177" i="21"/>
  <c r="D2178" i="21"/>
  <c r="E2177" i="21"/>
  <c r="M2175" i="21"/>
  <c r="K2175" i="21"/>
  <c r="I2176" i="21"/>
  <c r="H2177" i="21"/>
  <c r="J2176" i="21"/>
  <c r="E2178" i="21"/>
  <c r="D2179" i="21"/>
  <c r="F2178" i="21"/>
  <c r="K2176" i="21"/>
  <c r="M2176" i="21"/>
  <c r="I2177" i="21"/>
  <c r="J2177" i="21"/>
  <c r="H2178" i="21"/>
  <c r="F2179" i="21"/>
  <c r="E2179" i="21"/>
  <c r="D2180" i="21"/>
  <c r="M2177" i="21"/>
  <c r="K2177" i="21"/>
  <c r="I2178" i="21"/>
  <c r="J2178" i="21"/>
  <c r="H2179" i="21"/>
  <c r="D2181" i="21"/>
  <c r="F2180" i="21"/>
  <c r="E2180" i="21"/>
  <c r="M2178" i="21"/>
  <c r="K2178" i="21"/>
  <c r="I2179" i="21"/>
  <c r="J2179" i="21"/>
  <c r="H2180" i="21"/>
  <c r="E2181" i="21"/>
  <c r="D2182" i="21"/>
  <c r="F2181" i="21"/>
  <c r="K2179" i="21"/>
  <c r="M2179" i="21"/>
  <c r="I2180" i="21"/>
  <c r="H2181" i="21"/>
  <c r="J2180" i="21"/>
  <c r="E2182" i="21"/>
  <c r="D2183" i="21"/>
  <c r="F2182" i="21"/>
  <c r="K2180" i="21"/>
  <c r="M2180" i="21"/>
  <c r="I2181" i="21"/>
  <c r="H2182" i="21"/>
  <c r="J2181" i="21"/>
  <c r="D2184" i="21"/>
  <c r="F2183" i="21"/>
  <c r="E2183" i="21"/>
  <c r="M2181" i="21"/>
  <c r="K2181" i="21"/>
  <c r="I2182" i="21"/>
  <c r="H2183" i="21"/>
  <c r="J2182" i="21"/>
  <c r="E2184" i="21"/>
  <c r="F2184" i="21"/>
  <c r="D2185" i="21"/>
  <c r="K2182" i="21"/>
  <c r="M2182" i="21"/>
  <c r="I2183" i="21"/>
  <c r="H2184" i="21"/>
  <c r="J2183" i="21"/>
  <c r="D2186" i="21"/>
  <c r="E2185" i="21"/>
  <c r="F2185" i="21"/>
  <c r="M2183" i="21"/>
  <c r="K2183" i="21"/>
  <c r="I2184" i="21"/>
  <c r="H2185" i="21"/>
  <c r="J2184" i="21"/>
  <c r="F2186" i="21"/>
  <c r="D2187" i="21"/>
  <c r="E2186" i="21"/>
  <c r="K2184" i="21"/>
  <c r="M2184" i="21"/>
  <c r="I2185" i="21"/>
  <c r="H2186" i="21"/>
  <c r="J2185" i="21"/>
  <c r="E2187" i="21"/>
  <c r="D2188" i="21"/>
  <c r="F2187" i="21"/>
  <c r="M2185" i="21"/>
  <c r="K2185" i="21"/>
  <c r="I2186" i="21"/>
  <c r="J2186" i="21"/>
  <c r="H2187" i="21"/>
  <c r="D2189" i="21"/>
  <c r="E2188" i="21"/>
  <c r="F2188" i="21"/>
  <c r="K2186" i="21"/>
  <c r="M2186" i="21"/>
  <c r="I2187" i="21"/>
  <c r="J2187" i="21"/>
  <c r="H2188" i="21"/>
  <c r="F2189" i="21"/>
  <c r="D2190" i="21"/>
  <c r="E2189" i="21"/>
  <c r="K2187" i="21"/>
  <c r="M2187" i="21"/>
  <c r="I2188" i="21"/>
  <c r="H2189" i="21"/>
  <c r="J2188" i="21"/>
  <c r="E2190" i="21"/>
  <c r="D2191" i="21"/>
  <c r="F2190" i="21"/>
  <c r="K2188" i="21"/>
  <c r="M2188" i="21"/>
  <c r="I2189" i="21"/>
  <c r="H2190" i="21"/>
  <c r="J2189" i="21"/>
  <c r="E2191" i="21"/>
  <c r="D2192" i="21"/>
  <c r="F2191" i="21"/>
  <c r="M2189" i="21"/>
  <c r="K2189" i="21"/>
  <c r="I2190" i="21"/>
  <c r="J2190" i="21"/>
  <c r="H2191" i="21"/>
  <c r="D2193" i="21"/>
  <c r="E2192" i="21"/>
  <c r="F2192" i="21"/>
  <c r="M2190" i="21"/>
  <c r="K2190" i="21"/>
  <c r="I2191" i="21"/>
  <c r="H2192" i="21"/>
  <c r="J2191" i="21"/>
  <c r="E2193" i="21"/>
  <c r="D2194" i="21"/>
  <c r="F2193" i="21"/>
  <c r="M2191" i="21"/>
  <c r="K2191" i="21"/>
  <c r="I2192" i="21"/>
  <c r="H2193" i="21"/>
  <c r="J2192" i="21"/>
  <c r="F2194" i="21"/>
  <c r="D2195" i="21"/>
  <c r="E2194" i="21"/>
  <c r="K2192" i="21"/>
  <c r="M2192" i="21"/>
  <c r="I2193" i="21"/>
  <c r="H2194" i="21"/>
  <c r="J2193" i="21"/>
  <c r="E2195" i="21"/>
  <c r="F2195" i="21"/>
  <c r="D2196" i="21"/>
  <c r="M2193" i="21"/>
  <c r="K2193" i="21"/>
  <c r="I2194" i="21"/>
  <c r="J2194" i="21"/>
  <c r="H2195" i="21"/>
  <c r="D2197" i="21"/>
  <c r="F2196" i="21"/>
  <c r="E2196" i="21"/>
  <c r="M2194" i="21"/>
  <c r="K2194" i="21"/>
  <c r="I2195" i="21"/>
  <c r="H2196" i="21"/>
  <c r="J2195" i="21"/>
  <c r="D2198" i="21"/>
  <c r="E2197" i="21"/>
  <c r="F2197" i="21"/>
  <c r="M2195" i="21"/>
  <c r="K2195" i="21"/>
  <c r="I2196" i="21"/>
  <c r="H2197" i="21"/>
  <c r="J2196" i="21"/>
  <c r="D2199" i="21"/>
  <c r="F2198" i="21"/>
  <c r="E2198" i="21"/>
  <c r="M2196" i="21"/>
  <c r="K2196" i="21"/>
  <c r="I2197" i="21"/>
  <c r="J2197" i="21"/>
  <c r="H2198" i="21"/>
  <c r="E2199" i="21"/>
  <c r="D2200" i="21"/>
  <c r="F2199" i="21"/>
  <c r="M2197" i="21"/>
  <c r="K2197" i="21"/>
  <c r="I2198" i="21"/>
  <c r="J2198" i="21"/>
  <c r="H2199" i="21"/>
  <c r="D2201" i="21"/>
  <c r="F2200" i="21"/>
  <c r="E2200" i="21"/>
  <c r="K2198" i="21"/>
  <c r="M2198" i="21"/>
  <c r="I2199" i="21"/>
  <c r="J2199" i="21"/>
  <c r="H2200" i="21"/>
  <c r="E2201" i="21"/>
  <c r="F2201" i="21"/>
  <c r="D2202" i="21"/>
  <c r="M2199" i="21"/>
  <c r="K2199" i="21"/>
  <c r="I2200" i="21"/>
  <c r="J2200" i="21"/>
  <c r="H2201" i="21"/>
  <c r="E2202" i="21"/>
  <c r="D2203" i="21"/>
  <c r="F2202" i="21"/>
  <c r="M2200" i="21"/>
  <c r="K2200" i="21"/>
  <c r="I2201" i="21"/>
  <c r="H2202" i="21"/>
  <c r="J2201" i="21"/>
  <c r="F2203" i="21"/>
  <c r="E2203" i="21"/>
  <c r="D2204" i="21"/>
  <c r="M2201" i="21"/>
  <c r="K2201" i="21"/>
  <c r="I2202" i="21"/>
  <c r="J2202" i="21"/>
  <c r="H2203" i="21"/>
  <c r="D2205" i="21"/>
  <c r="F2204" i="21"/>
  <c r="E2204" i="21"/>
  <c r="K2202" i="21"/>
  <c r="M2202" i="21"/>
  <c r="I2203" i="21"/>
  <c r="H2204" i="21"/>
  <c r="J2203" i="21"/>
  <c r="D2206" i="21"/>
  <c r="E2205" i="21"/>
  <c r="F2205" i="21"/>
  <c r="M2203" i="21"/>
  <c r="K2203" i="21"/>
  <c r="I2204" i="21"/>
  <c r="H2205" i="21"/>
  <c r="J2204" i="21"/>
  <c r="E2206" i="21"/>
  <c r="F2206" i="21"/>
  <c r="D2207" i="21"/>
  <c r="K2204" i="21"/>
  <c r="M2204" i="21"/>
  <c r="I2205" i="21"/>
  <c r="H2206" i="21"/>
  <c r="J2205" i="21"/>
  <c r="E2207" i="21"/>
  <c r="D2208" i="21"/>
  <c r="F2207" i="21"/>
  <c r="M2205" i="21"/>
  <c r="K2205" i="21"/>
  <c r="I2206" i="21"/>
  <c r="H2207" i="21"/>
  <c r="J2206" i="21"/>
  <c r="E2208" i="21"/>
  <c r="D2209" i="21"/>
  <c r="F2208" i="21"/>
  <c r="M2206" i="21"/>
  <c r="K2206" i="21"/>
  <c r="I2207" i="21"/>
  <c r="H2208" i="21"/>
  <c r="J2207" i="21"/>
  <c r="E2209" i="21"/>
  <c r="D2210" i="21"/>
  <c r="F2209" i="21"/>
  <c r="K2207" i="21"/>
  <c r="M2207" i="21"/>
  <c r="I2208" i="21"/>
  <c r="H2209" i="21"/>
  <c r="J2208" i="21"/>
  <c r="D2211" i="21"/>
  <c r="E2210" i="21"/>
  <c r="F2210" i="21"/>
  <c r="M2208" i="21"/>
  <c r="K2208" i="21"/>
  <c r="I2209" i="21"/>
  <c r="H2210" i="21"/>
  <c r="J2209" i="21"/>
  <c r="D2212" i="21"/>
  <c r="E2211" i="21"/>
  <c r="F2211" i="21"/>
  <c r="M2209" i="21"/>
  <c r="K2209" i="21"/>
  <c r="I2210" i="21"/>
  <c r="J2210" i="21"/>
  <c r="H2211" i="21"/>
  <c r="F2212" i="21"/>
  <c r="E2212" i="21"/>
  <c r="D2213" i="21"/>
  <c r="K2210" i="21"/>
  <c r="M2210" i="21"/>
  <c r="I2211" i="21"/>
  <c r="J2211" i="21"/>
  <c r="H2212" i="21"/>
  <c r="E2213" i="21"/>
  <c r="F2213" i="21"/>
  <c r="D2214" i="21"/>
  <c r="K2211" i="21"/>
  <c r="M2211" i="21"/>
  <c r="I2212" i="21"/>
  <c r="H2213" i="21"/>
  <c r="J2212" i="21"/>
  <c r="E2214" i="21"/>
  <c r="D2215" i="21"/>
  <c r="F2214" i="21"/>
  <c r="M2212" i="21"/>
  <c r="K2212" i="21"/>
  <c r="I2213" i="21"/>
  <c r="H2214" i="21"/>
  <c r="J2213" i="21"/>
  <c r="E2215" i="21"/>
  <c r="D2216" i="21"/>
  <c r="F2215" i="21"/>
  <c r="M2213" i="21"/>
  <c r="K2213" i="21"/>
  <c r="I2214" i="21"/>
  <c r="H2215" i="21"/>
  <c r="J2214" i="21"/>
  <c r="D2217" i="21"/>
  <c r="E2216" i="21"/>
  <c r="F2216" i="21"/>
  <c r="M2214" i="21"/>
  <c r="K2214" i="21"/>
  <c r="I2215" i="21"/>
  <c r="H2216" i="21"/>
  <c r="J2215" i="21"/>
  <c r="D2218" i="21"/>
  <c r="E2217" i="21"/>
  <c r="F2217" i="21"/>
  <c r="M2215" i="21"/>
  <c r="K2215" i="21"/>
  <c r="I2216" i="21"/>
  <c r="H2217" i="21"/>
  <c r="J2216" i="21"/>
  <c r="F2218" i="21"/>
  <c r="D2219" i="21"/>
  <c r="E2218" i="21"/>
  <c r="M2216" i="21"/>
  <c r="K2216" i="21"/>
  <c r="I2217" i="21"/>
  <c r="J2217" i="21"/>
  <c r="H2218" i="21"/>
  <c r="E2219" i="21"/>
  <c r="D2220" i="21"/>
  <c r="F2219" i="21"/>
  <c r="K2217" i="21"/>
  <c r="M2217" i="21"/>
  <c r="I2218" i="21"/>
  <c r="J2218" i="21"/>
  <c r="H2219" i="21"/>
  <c r="E2220" i="21"/>
  <c r="D2221" i="21"/>
  <c r="F2220" i="21"/>
  <c r="K2218" i="21"/>
  <c r="M2218" i="21"/>
  <c r="I2219" i="21"/>
  <c r="H2220" i="21"/>
  <c r="J2219" i="21"/>
  <c r="F2221" i="21"/>
  <c r="E2221" i="21"/>
  <c r="D2222" i="21"/>
  <c r="K2219" i="21"/>
  <c r="M2219" i="21"/>
  <c r="I2220" i="21"/>
  <c r="J2220" i="21"/>
  <c r="H2221" i="21"/>
  <c r="E2222" i="21"/>
  <c r="D2223" i="21"/>
  <c r="F2222" i="21"/>
  <c r="M2220" i="21"/>
  <c r="K2220" i="21"/>
  <c r="I2221" i="21"/>
  <c r="J2221" i="21"/>
  <c r="H2222" i="21"/>
  <c r="D2224" i="21"/>
  <c r="F2223" i="21"/>
  <c r="E2223" i="21"/>
  <c r="K2221" i="21"/>
  <c r="M2221" i="21"/>
  <c r="I2222" i="21"/>
  <c r="H2223" i="21"/>
  <c r="J2222" i="21"/>
  <c r="F2224" i="21"/>
  <c r="D2225" i="21"/>
  <c r="E2224" i="21"/>
  <c r="M2222" i="21"/>
  <c r="K2222" i="21"/>
  <c r="I2223" i="21"/>
  <c r="H2224" i="21"/>
  <c r="J2223" i="21"/>
  <c r="E2225" i="21"/>
  <c r="D2226" i="21"/>
  <c r="F2225" i="21"/>
  <c r="K2223" i="21"/>
  <c r="M2223" i="21"/>
  <c r="I2224" i="21"/>
  <c r="J2224" i="21"/>
  <c r="H2225" i="21"/>
  <c r="F2226" i="21"/>
  <c r="D2227" i="21"/>
  <c r="E2226" i="21"/>
  <c r="K2224" i="21"/>
  <c r="M2224" i="21"/>
  <c r="I2225" i="21"/>
  <c r="H2226" i="21"/>
  <c r="J2225" i="21"/>
  <c r="D2228" i="21"/>
  <c r="E2227" i="21"/>
  <c r="F2227" i="21"/>
  <c r="M2225" i="21"/>
  <c r="K2225" i="21"/>
  <c r="I2226" i="21"/>
  <c r="H2227" i="21"/>
  <c r="J2226" i="21"/>
  <c r="F2228" i="21"/>
  <c r="E2228" i="21"/>
  <c r="D2229" i="21"/>
  <c r="K2226" i="21"/>
  <c r="M2226" i="21"/>
  <c r="I2227" i="21"/>
  <c r="H2228" i="21"/>
  <c r="J2227" i="21"/>
  <c r="E2229" i="21"/>
  <c r="F2229" i="21"/>
  <c r="D2230" i="21"/>
  <c r="K2227" i="21"/>
  <c r="M2227" i="21"/>
  <c r="I2228" i="21"/>
  <c r="J2228" i="21"/>
  <c r="H2229" i="21"/>
  <c r="F2230" i="21"/>
  <c r="D2231" i="21"/>
  <c r="E2230" i="21"/>
  <c r="K2228" i="21"/>
  <c r="M2228" i="21"/>
  <c r="I2229" i="21"/>
  <c r="H2230" i="21"/>
  <c r="J2229" i="21"/>
  <c r="E2231" i="21"/>
  <c r="D2232" i="21"/>
  <c r="F2231" i="21"/>
  <c r="M2229" i="21"/>
  <c r="K2229" i="21"/>
  <c r="I2230" i="21"/>
  <c r="J2230" i="21"/>
  <c r="H2231" i="21"/>
  <c r="E2232" i="21"/>
  <c r="D2233" i="21"/>
  <c r="F2232" i="21"/>
  <c r="K2230" i="21"/>
  <c r="M2230" i="21"/>
  <c r="I2231" i="21"/>
  <c r="J2231" i="21"/>
  <c r="H2232" i="21"/>
  <c r="E2233" i="21"/>
  <c r="F2233" i="21"/>
  <c r="D2234" i="21"/>
  <c r="K2231" i="21"/>
  <c r="M2231" i="21"/>
  <c r="I2232" i="21"/>
  <c r="J2232" i="21"/>
  <c r="H2233" i="21"/>
  <c r="F2234" i="21"/>
  <c r="E2234" i="21"/>
  <c r="D2235" i="21"/>
  <c r="K2232" i="21"/>
  <c r="M2232" i="21"/>
  <c r="I2233" i="21"/>
  <c r="J2233" i="21"/>
  <c r="H2234" i="21"/>
  <c r="D2236" i="21"/>
  <c r="E2235" i="21"/>
  <c r="F2235" i="21"/>
  <c r="M2233" i="21"/>
  <c r="K2233" i="21"/>
  <c r="I2234" i="21"/>
  <c r="H2235" i="21"/>
  <c r="J2234" i="21"/>
  <c r="D2237" i="21"/>
  <c r="F2236" i="21"/>
  <c r="E2236" i="21"/>
  <c r="K2234" i="21"/>
  <c r="M2234" i="21"/>
  <c r="I2235" i="21"/>
  <c r="H2236" i="21"/>
  <c r="J2235" i="21"/>
  <c r="E2237" i="21"/>
  <c r="D2238" i="21"/>
  <c r="F2237" i="21"/>
  <c r="M2235" i="21"/>
  <c r="K2235" i="21"/>
  <c r="I2236" i="21"/>
  <c r="H2237" i="21"/>
  <c r="J2236" i="21"/>
  <c r="D2239" i="21"/>
  <c r="F2238" i="21"/>
  <c r="E2238" i="21"/>
  <c r="K2236" i="21"/>
  <c r="M2236" i="21"/>
  <c r="I2237" i="21"/>
  <c r="H2238" i="21"/>
  <c r="J2237" i="21"/>
  <c r="D2240" i="21"/>
  <c r="E2239" i="21"/>
  <c r="F2239" i="21"/>
  <c r="M2237" i="21"/>
  <c r="K2237" i="21"/>
  <c r="I2238" i="21"/>
  <c r="H2239" i="21"/>
  <c r="J2238" i="21"/>
  <c r="F2240" i="21"/>
  <c r="E2240" i="21"/>
  <c r="D2241" i="21"/>
  <c r="M2238" i="21"/>
  <c r="K2238" i="21"/>
  <c r="I2239" i="21"/>
  <c r="J2239" i="21"/>
  <c r="H2240" i="21"/>
  <c r="E2241" i="21"/>
  <c r="D2242" i="21"/>
  <c r="F2241" i="21"/>
  <c r="K2239" i="21"/>
  <c r="M2239" i="21"/>
  <c r="I2240" i="21"/>
  <c r="J2240" i="21"/>
  <c r="H2241" i="21"/>
  <c r="D2243" i="21"/>
  <c r="E2242" i="21"/>
  <c r="F2242" i="21"/>
  <c r="M2240" i="21"/>
  <c r="K2240" i="21"/>
  <c r="I2241" i="21"/>
  <c r="J2241" i="21"/>
  <c r="H2242" i="21"/>
  <c r="E2243" i="21"/>
  <c r="D2244" i="21"/>
  <c r="F2243" i="21"/>
  <c r="K2241" i="21"/>
  <c r="M2241" i="21"/>
  <c r="I2242" i="21"/>
  <c r="H2243" i="21"/>
  <c r="J2242" i="21"/>
  <c r="E2244" i="21"/>
  <c r="D2245" i="21"/>
  <c r="F2244" i="21"/>
  <c r="K2242" i="21"/>
  <c r="M2242" i="21"/>
  <c r="I2243" i="21"/>
  <c r="J2243" i="21"/>
  <c r="H2244" i="21"/>
  <c r="D2246" i="21"/>
  <c r="F2245" i="21"/>
  <c r="E2245" i="21"/>
  <c r="M2243" i="21"/>
  <c r="K2243" i="21"/>
  <c r="I2244" i="21"/>
  <c r="H2245" i="21"/>
  <c r="J2244" i="21"/>
  <c r="E2246" i="21"/>
  <c r="D2247" i="21"/>
  <c r="F2246" i="21"/>
  <c r="M2244" i="21"/>
  <c r="K2244" i="21"/>
  <c r="I2245" i="21"/>
  <c r="J2245" i="21"/>
  <c r="H2246" i="21"/>
  <c r="D2248" i="21"/>
  <c r="E2247" i="21"/>
  <c r="F2247" i="21"/>
  <c r="M2245" i="21"/>
  <c r="K2245" i="21"/>
  <c r="I2246" i="21"/>
  <c r="H2247" i="21"/>
  <c r="J2246" i="21"/>
  <c r="F2248" i="21"/>
  <c r="D2249" i="21"/>
  <c r="E2248" i="21"/>
  <c r="K2246" i="21"/>
  <c r="M2246" i="21"/>
  <c r="I2247" i="21"/>
  <c r="J2247" i="21"/>
  <c r="H2248" i="21"/>
  <c r="D2250" i="21"/>
  <c r="E2249" i="21"/>
  <c r="F2249" i="21"/>
  <c r="M2247" i="21"/>
  <c r="K2247" i="21"/>
  <c r="I2248" i="21"/>
  <c r="H2249" i="21"/>
  <c r="J2248" i="21"/>
  <c r="F2250" i="21"/>
  <c r="E2250" i="21"/>
  <c r="D2251" i="21"/>
  <c r="K2248" i="21"/>
  <c r="M2248" i="21"/>
  <c r="I2249" i="21"/>
  <c r="J2249" i="21"/>
  <c r="H2250" i="21"/>
  <c r="D2252" i="21"/>
  <c r="E2251" i="21"/>
  <c r="F2251" i="21"/>
  <c r="M2249" i="21"/>
  <c r="K2249" i="21"/>
  <c r="I2250" i="21"/>
  <c r="J2250" i="21"/>
  <c r="H2251" i="21"/>
  <c r="D2253" i="21"/>
  <c r="E2252" i="21"/>
  <c r="F2252" i="21"/>
  <c r="M2250" i="21"/>
  <c r="K2250" i="21"/>
  <c r="I2251" i="21"/>
  <c r="J2251" i="21"/>
  <c r="H2252" i="21"/>
  <c r="F2253" i="21"/>
  <c r="D2254" i="21"/>
  <c r="E2253" i="21"/>
  <c r="K2251" i="21"/>
  <c r="M2251" i="21"/>
  <c r="I2252" i="21"/>
  <c r="H2253" i="21"/>
  <c r="J2252" i="21"/>
  <c r="E2254" i="21"/>
  <c r="F2254" i="21"/>
  <c r="D2255" i="21"/>
  <c r="M2252" i="21"/>
  <c r="K2252" i="21"/>
  <c r="I2253" i="21"/>
  <c r="J2253" i="21"/>
  <c r="H2254" i="21"/>
  <c r="E2255" i="21"/>
  <c r="F2255" i="21"/>
  <c r="D2256" i="21"/>
  <c r="M2253" i="21"/>
  <c r="K2253" i="21"/>
  <c r="I2254" i="21"/>
  <c r="H2255" i="21"/>
  <c r="J2254" i="21"/>
  <c r="F2256" i="21"/>
  <c r="E2256" i="21"/>
  <c r="D2257" i="21"/>
  <c r="M2254" i="21"/>
  <c r="K2254" i="21"/>
  <c r="I2255" i="21"/>
  <c r="H2256" i="21"/>
  <c r="J2255" i="21"/>
  <c r="D2258" i="21"/>
  <c r="E2257" i="21"/>
  <c r="F2257" i="21"/>
  <c r="M2255" i="21"/>
  <c r="K2255" i="21"/>
  <c r="I2256" i="21"/>
  <c r="H2257" i="21"/>
  <c r="J2256" i="21"/>
  <c r="F2258" i="21"/>
  <c r="D2259" i="21"/>
  <c r="E2258" i="21"/>
  <c r="K2256" i="21"/>
  <c r="M2256" i="21"/>
  <c r="I2257" i="21"/>
  <c r="H2258" i="21"/>
  <c r="J2257" i="21"/>
  <c r="D2260" i="21"/>
  <c r="F2259" i="21"/>
  <c r="E2259" i="21"/>
  <c r="M2257" i="21"/>
  <c r="K2257" i="21"/>
  <c r="I2258" i="21"/>
  <c r="H2259" i="21"/>
  <c r="J2258" i="21"/>
  <c r="F2260" i="21"/>
  <c r="D2261" i="21"/>
  <c r="E2260" i="21"/>
  <c r="K2258" i="21"/>
  <c r="M2258" i="21"/>
  <c r="I2259" i="21"/>
  <c r="H2260" i="21"/>
  <c r="J2259" i="21"/>
  <c r="D2262" i="21"/>
  <c r="F2261" i="21"/>
  <c r="E2261" i="21"/>
  <c r="M2259" i="21"/>
  <c r="K2259" i="21"/>
  <c r="I2260" i="21"/>
  <c r="J2260" i="21"/>
  <c r="H2261" i="21"/>
  <c r="E2262" i="21"/>
  <c r="F2262" i="21"/>
  <c r="D2263" i="21"/>
  <c r="M2260" i="21"/>
  <c r="K2260" i="21"/>
  <c r="I2261" i="21"/>
  <c r="H2262" i="21"/>
  <c r="J2261" i="21"/>
  <c r="D2264" i="21"/>
  <c r="E2263" i="21"/>
  <c r="F2263" i="21"/>
  <c r="M2261" i="21"/>
  <c r="K2261" i="21"/>
  <c r="I2262" i="21"/>
  <c r="J2262" i="21"/>
  <c r="H2263" i="21"/>
  <c r="E2264" i="21"/>
  <c r="D2265" i="21"/>
  <c r="F2264" i="21"/>
  <c r="K2262" i="21"/>
  <c r="M2262" i="21"/>
  <c r="I2263" i="21"/>
  <c r="H2264" i="21"/>
  <c r="J2263" i="21"/>
  <c r="E2265" i="21"/>
  <c r="F2265" i="21"/>
  <c r="D2266" i="21"/>
  <c r="M2263" i="21"/>
  <c r="K2263" i="21"/>
  <c r="I2264" i="21"/>
  <c r="H2265" i="21"/>
  <c r="J2264" i="21"/>
  <c r="F2266" i="21"/>
  <c r="E2266" i="21"/>
  <c r="D2267" i="21"/>
  <c r="M2264" i="21"/>
  <c r="K2264" i="21"/>
  <c r="I2265" i="21"/>
  <c r="H2266" i="21"/>
  <c r="J2265" i="21"/>
  <c r="E2267" i="21"/>
  <c r="D2268" i="21"/>
  <c r="F2267" i="21"/>
  <c r="K2265" i="21"/>
  <c r="M2265" i="21"/>
  <c r="I2266" i="21"/>
  <c r="H2267" i="21"/>
  <c r="J2266" i="21"/>
  <c r="F2268" i="21"/>
  <c r="E2268" i="21"/>
  <c r="D2269" i="21"/>
  <c r="M2266" i="21"/>
  <c r="K2266" i="21"/>
  <c r="I2267" i="21"/>
  <c r="H2268" i="21"/>
  <c r="J2267" i="21"/>
  <c r="F2269" i="21"/>
  <c r="E2269" i="21"/>
  <c r="D2270" i="21"/>
  <c r="M2267" i="21"/>
  <c r="K2267" i="21"/>
  <c r="I2268" i="21"/>
  <c r="J2268" i="21"/>
  <c r="H2269" i="21"/>
  <c r="F2270" i="21"/>
  <c r="D2271" i="21"/>
  <c r="E2270" i="21"/>
  <c r="M2268" i="21"/>
  <c r="K2268" i="21"/>
  <c r="I2269" i="21"/>
  <c r="H2270" i="21"/>
  <c r="J2269" i="21"/>
  <c r="E2271" i="21"/>
  <c r="D2272" i="21"/>
  <c r="F2271" i="21"/>
  <c r="M2269" i="21"/>
  <c r="K2269" i="21"/>
  <c r="I2270" i="21"/>
  <c r="H2271" i="21"/>
  <c r="J2270" i="21"/>
  <c r="D2273" i="21"/>
  <c r="E2272" i="21"/>
  <c r="F2272" i="21"/>
  <c r="M2270" i="21"/>
  <c r="K2270" i="21"/>
  <c r="I2271" i="21"/>
  <c r="H2272" i="21"/>
  <c r="J2271" i="21"/>
  <c r="D2274" i="21"/>
  <c r="F2273" i="21"/>
  <c r="E2273" i="21"/>
  <c r="M2271" i="21"/>
  <c r="K2271" i="21"/>
  <c r="I2272" i="21"/>
  <c r="H2273" i="21"/>
  <c r="J2272" i="21"/>
  <c r="D2275" i="21"/>
  <c r="E2274" i="21"/>
  <c r="F2274" i="21"/>
  <c r="K2272" i="21"/>
  <c r="M2272" i="21"/>
  <c r="I2273" i="21"/>
  <c r="H2274" i="21"/>
  <c r="J2273" i="21"/>
  <c r="D2276" i="21"/>
  <c r="E2275" i="21"/>
  <c r="F2275" i="21"/>
  <c r="K2273" i="21"/>
  <c r="M2273" i="21"/>
  <c r="I2274" i="21"/>
  <c r="H2275" i="21"/>
  <c r="J2274" i="21"/>
  <c r="F2276" i="21"/>
  <c r="D2277" i="21"/>
  <c r="E2276" i="21"/>
  <c r="M2274" i="21"/>
  <c r="K2274" i="21"/>
  <c r="I2275" i="21"/>
  <c r="H2276" i="21"/>
  <c r="J2275" i="21"/>
  <c r="E2277" i="21"/>
  <c r="F2277" i="21"/>
  <c r="D2278" i="21"/>
  <c r="M2275" i="21"/>
  <c r="K2275" i="21"/>
  <c r="I2276" i="21"/>
  <c r="J2276" i="21"/>
  <c r="H2277" i="21"/>
  <c r="E2278" i="21"/>
  <c r="D2279" i="21"/>
  <c r="F2278" i="21"/>
  <c r="M2276" i="21"/>
  <c r="K2276" i="21"/>
  <c r="I2277" i="21"/>
  <c r="H2278" i="21"/>
  <c r="J2277" i="21"/>
  <c r="E2279" i="21"/>
  <c r="D2280" i="21"/>
  <c r="F2279" i="21"/>
  <c r="K2277" i="21"/>
  <c r="M2277" i="21"/>
  <c r="I2278" i="21"/>
  <c r="H2279" i="21"/>
  <c r="J2278" i="21"/>
  <c r="E2280" i="21"/>
  <c r="D2281" i="21"/>
  <c r="F2280" i="21"/>
  <c r="M2278" i="21"/>
  <c r="K2278" i="21"/>
  <c r="I2279" i="21"/>
  <c r="H2280" i="21"/>
  <c r="J2279" i="21"/>
  <c r="F2281" i="21"/>
  <c r="D2282" i="21"/>
  <c r="E2281" i="21"/>
  <c r="K2279" i="21"/>
  <c r="M2279" i="21"/>
  <c r="I2280" i="21"/>
  <c r="H2281" i="21"/>
  <c r="J2280" i="21"/>
  <c r="D2283" i="21"/>
  <c r="E2282" i="21"/>
  <c r="F2282" i="21"/>
  <c r="M2280" i="21"/>
  <c r="K2280" i="21"/>
  <c r="I2281" i="21"/>
  <c r="J2281" i="21"/>
  <c r="H2282" i="21"/>
  <c r="F2283" i="21"/>
  <c r="E2283" i="21"/>
  <c r="D2284" i="21"/>
  <c r="K2281" i="21"/>
  <c r="M2281" i="21"/>
  <c r="I2282" i="21"/>
  <c r="H2283" i="21"/>
  <c r="J2282" i="21"/>
  <c r="D2285" i="21"/>
  <c r="E2284" i="21"/>
  <c r="F2284" i="21"/>
  <c r="K2282" i="21"/>
  <c r="M2282" i="21"/>
  <c r="I2283" i="21"/>
  <c r="J2283" i="21"/>
  <c r="H2284" i="21"/>
  <c r="F2285" i="21"/>
  <c r="E2285" i="21"/>
  <c r="D2286" i="21"/>
  <c r="K2283" i="21"/>
  <c r="M2283" i="21"/>
  <c r="I2284" i="21"/>
  <c r="H2285" i="21"/>
  <c r="J2284" i="21"/>
  <c r="E2286" i="21"/>
  <c r="F2286" i="21"/>
  <c r="D2287" i="21"/>
  <c r="M2284" i="21"/>
  <c r="K2284" i="21"/>
  <c r="I2285" i="21"/>
  <c r="H2286" i="21"/>
  <c r="J2285" i="21"/>
  <c r="E2287" i="21"/>
  <c r="D2288" i="21"/>
  <c r="F2287" i="21"/>
  <c r="M2285" i="21"/>
  <c r="K2285" i="21"/>
  <c r="I2286" i="21"/>
  <c r="J2286" i="21"/>
  <c r="H2287" i="21"/>
  <c r="F2288" i="21"/>
  <c r="E2288" i="21"/>
  <c r="D2289" i="21"/>
  <c r="M2286" i="21"/>
  <c r="K2286" i="21"/>
  <c r="I2287" i="21"/>
  <c r="H2288" i="21"/>
  <c r="J2287" i="21"/>
  <c r="F2289" i="21"/>
  <c r="D2290" i="21"/>
  <c r="E2289" i="21"/>
  <c r="K2287" i="21"/>
  <c r="M2287" i="21"/>
  <c r="I2288" i="21"/>
  <c r="J2288" i="21"/>
  <c r="H2289" i="21"/>
  <c r="F2290" i="21"/>
  <c r="D2291" i="21"/>
  <c r="E2290" i="21"/>
  <c r="M2288" i="21"/>
  <c r="K2288" i="21"/>
  <c r="I2289" i="21"/>
  <c r="J2289" i="21"/>
  <c r="H2290" i="21"/>
  <c r="E2291" i="21"/>
  <c r="F2291" i="21"/>
  <c r="D2292" i="21"/>
  <c r="M2289" i="21"/>
  <c r="K2289" i="21"/>
  <c r="I2290" i="21"/>
  <c r="H2291" i="21"/>
  <c r="J2290" i="21"/>
  <c r="F2292" i="21"/>
  <c r="D2293" i="21"/>
  <c r="E2292" i="21"/>
  <c r="K2290" i="21"/>
  <c r="M2290" i="21"/>
  <c r="I2291" i="21"/>
  <c r="H2292" i="21"/>
  <c r="J2291" i="21"/>
  <c r="D2294" i="21"/>
  <c r="F2293" i="21"/>
  <c r="E2293" i="21"/>
  <c r="M2291" i="21"/>
  <c r="K2291" i="21"/>
  <c r="I2292" i="21"/>
  <c r="J2292" i="21"/>
  <c r="H2293" i="21"/>
  <c r="F2294" i="21"/>
  <c r="E2294" i="21"/>
  <c r="D2295" i="21"/>
  <c r="K2292" i="21"/>
  <c r="M2292" i="21"/>
  <c r="I2293" i="21"/>
  <c r="H2294" i="21"/>
  <c r="J2293" i="21"/>
  <c r="D2296" i="21"/>
  <c r="E2295" i="21"/>
  <c r="F2295" i="21"/>
  <c r="K2293" i="21"/>
  <c r="M2293" i="21"/>
  <c r="I2294" i="21"/>
  <c r="J2294" i="21"/>
  <c r="H2295" i="21"/>
  <c r="E2296" i="21"/>
  <c r="D2297" i="21"/>
  <c r="F2296" i="21"/>
  <c r="M2294" i="21"/>
  <c r="K2294" i="21"/>
  <c r="I2295" i="21"/>
  <c r="J2295" i="21"/>
  <c r="H2296" i="21"/>
  <c r="E2297" i="21"/>
  <c r="F2297" i="21"/>
  <c r="D2298" i="21"/>
  <c r="K2295" i="21"/>
  <c r="M2295" i="21"/>
  <c r="I2296" i="21"/>
  <c r="H2297" i="21"/>
  <c r="J2296" i="21"/>
  <c r="F2298" i="21"/>
  <c r="E2298" i="21"/>
  <c r="D2299" i="21"/>
  <c r="K2296" i="21"/>
  <c r="M2296" i="21"/>
  <c r="I2297" i="21"/>
  <c r="H2298" i="21"/>
  <c r="J2297" i="21"/>
  <c r="F2299" i="21"/>
  <c r="E2299" i="21"/>
  <c r="D2300" i="21"/>
  <c r="K2297" i="21"/>
  <c r="M2297" i="21"/>
  <c r="I2298" i="21"/>
  <c r="H2299" i="21"/>
  <c r="J2298" i="21"/>
  <c r="D2301" i="21"/>
  <c r="F2300" i="21"/>
  <c r="E2300" i="21"/>
  <c r="M2298" i="21"/>
  <c r="K2298" i="21"/>
  <c r="I2299" i="21"/>
  <c r="H2300" i="21"/>
  <c r="J2299" i="21"/>
  <c r="E2301" i="21"/>
  <c r="D2302" i="21"/>
  <c r="F2301" i="21"/>
  <c r="M2299" i="21"/>
  <c r="K2299" i="21"/>
  <c r="I2300" i="21"/>
  <c r="J2300" i="21"/>
  <c r="H2301" i="21"/>
  <c r="E2302" i="21"/>
  <c r="F2302" i="21"/>
  <c r="D2303" i="21"/>
  <c r="K2300" i="21"/>
  <c r="M2300" i="21"/>
  <c r="I2301" i="21"/>
  <c r="H2302" i="21"/>
  <c r="J2301" i="21"/>
  <c r="D2304" i="21"/>
  <c r="E2303" i="21"/>
  <c r="F2303" i="21"/>
  <c r="M2301" i="21"/>
  <c r="K2301" i="21"/>
  <c r="I2302" i="21"/>
  <c r="H2303" i="21"/>
  <c r="J2302" i="21"/>
  <c r="F2304" i="21"/>
  <c r="D2305" i="21"/>
  <c r="E2304" i="21"/>
  <c r="M2302" i="21"/>
  <c r="K2302" i="21"/>
  <c r="I2303" i="21"/>
  <c r="H2304" i="21"/>
  <c r="J2303" i="21"/>
  <c r="E2305" i="21"/>
  <c r="D2306" i="21"/>
  <c r="F2305" i="21"/>
  <c r="M2303" i="21"/>
  <c r="K2303" i="21"/>
  <c r="I2304" i="21"/>
  <c r="J2304" i="21"/>
  <c r="H2305" i="21"/>
  <c r="D2307" i="21"/>
  <c r="E2306" i="21"/>
  <c r="F2306" i="21"/>
  <c r="K2304" i="21"/>
  <c r="M2304" i="21"/>
  <c r="I2305" i="21"/>
  <c r="H2306" i="21"/>
  <c r="J2305" i="21"/>
  <c r="E2307" i="21"/>
  <c r="D2308" i="21"/>
  <c r="F2307" i="21"/>
  <c r="M2305" i="21"/>
  <c r="K2305" i="21"/>
  <c r="I2306" i="21"/>
  <c r="H2307" i="21"/>
  <c r="J2306" i="21"/>
  <c r="E2308" i="21"/>
  <c r="D2309" i="21"/>
  <c r="F2308" i="21"/>
  <c r="M2306" i="21"/>
  <c r="K2306" i="21"/>
  <c r="I2307" i="21"/>
  <c r="H2308" i="21"/>
  <c r="J2307" i="21"/>
  <c r="D2310" i="21"/>
  <c r="F2309" i="21"/>
  <c r="E2309" i="21"/>
  <c r="K2307" i="21"/>
  <c r="M2307" i="21"/>
  <c r="I2308" i="21"/>
  <c r="H2309" i="21"/>
  <c r="J2308" i="21"/>
  <c r="E2310" i="21"/>
  <c r="D2311" i="21"/>
  <c r="F2310" i="21"/>
  <c r="M2308" i="21"/>
  <c r="K2308" i="21"/>
  <c r="I2309" i="21"/>
  <c r="J2309" i="21"/>
  <c r="H2310" i="21"/>
  <c r="D2312" i="21"/>
  <c r="E2311" i="21"/>
  <c r="F2311" i="21"/>
  <c r="K2309" i="21"/>
  <c r="M2309" i="21"/>
  <c r="I2310" i="21"/>
  <c r="H2311" i="21"/>
  <c r="J2310" i="21"/>
  <c r="E2312" i="21"/>
  <c r="F2312" i="21"/>
  <c r="D2313" i="21"/>
  <c r="M2310" i="21"/>
  <c r="K2310" i="21"/>
  <c r="I2311" i="21"/>
  <c r="J2311" i="21"/>
  <c r="H2312" i="21"/>
  <c r="E2313" i="21"/>
  <c r="D2314" i="21"/>
  <c r="F2313" i="21"/>
  <c r="M2311" i="21"/>
  <c r="K2311" i="21"/>
  <c r="I2312" i="21"/>
  <c r="J2312" i="21"/>
  <c r="H2313" i="21"/>
  <c r="F2314" i="21"/>
  <c r="E2314" i="21"/>
  <c r="D2315" i="21"/>
  <c r="K2312" i="21"/>
  <c r="M2312" i="21"/>
  <c r="I2313" i="21"/>
  <c r="J2313" i="21"/>
  <c r="H2314" i="21"/>
  <c r="E2315" i="21"/>
  <c r="D2316" i="21"/>
  <c r="F2315" i="21"/>
  <c r="M2313" i="21"/>
  <c r="K2313" i="21"/>
  <c r="I2314" i="21"/>
  <c r="H2315" i="21"/>
  <c r="J2314" i="21"/>
  <c r="F2316" i="21"/>
  <c r="D2317" i="21"/>
  <c r="E2316" i="21"/>
  <c r="M2314" i="21"/>
  <c r="K2314" i="21"/>
  <c r="I2315" i="21"/>
  <c r="J2315" i="21"/>
  <c r="H2316" i="21"/>
  <c r="F2317" i="21"/>
  <c r="E2317" i="21"/>
  <c r="D2318" i="21"/>
  <c r="M2315" i="21"/>
  <c r="K2315" i="21"/>
  <c r="I2316" i="21"/>
  <c r="H2317" i="21"/>
  <c r="J2316" i="21"/>
  <c r="D2319" i="21"/>
  <c r="F2318" i="21"/>
  <c r="E2318" i="21"/>
  <c r="K2316" i="21"/>
  <c r="M2316" i="21"/>
  <c r="I2317" i="21"/>
  <c r="H2318" i="21"/>
  <c r="J2317" i="21"/>
  <c r="F2319" i="21"/>
  <c r="D2320" i="21"/>
  <c r="E2319" i="21"/>
  <c r="M2317" i="21"/>
  <c r="K2317" i="21"/>
  <c r="I2318" i="21"/>
  <c r="H2319" i="21"/>
  <c r="J2318" i="21"/>
  <c r="D2321" i="21"/>
  <c r="F2320" i="21"/>
  <c r="E2320" i="21"/>
  <c r="K2318" i="21"/>
  <c r="M2318" i="21"/>
  <c r="I2319" i="21"/>
  <c r="J2319" i="21"/>
  <c r="H2320" i="21"/>
  <c r="D2322" i="21"/>
  <c r="E2321" i="21"/>
  <c r="F2321" i="21"/>
  <c r="K2319" i="21"/>
  <c r="M2319" i="21"/>
  <c r="I2320" i="21"/>
  <c r="H2321" i="21"/>
  <c r="J2320" i="21"/>
  <c r="F2322" i="21"/>
  <c r="D2323" i="21"/>
  <c r="E2322" i="21"/>
  <c r="K2320" i="21"/>
  <c r="M2320" i="21"/>
  <c r="I2321" i="21"/>
  <c r="H2322" i="21"/>
  <c r="J2321" i="21"/>
  <c r="D2324" i="21"/>
  <c r="F2323" i="21"/>
  <c r="E2323" i="21"/>
  <c r="K2321" i="21"/>
  <c r="M2321" i="21"/>
  <c r="I2322" i="21"/>
  <c r="J2322" i="21"/>
  <c r="H2323" i="21"/>
  <c r="F2324" i="21"/>
  <c r="E2324" i="21"/>
  <c r="D2325" i="21"/>
  <c r="M2322" i="21"/>
  <c r="K2322" i="21"/>
  <c r="I2323" i="21"/>
  <c r="H2324" i="21"/>
  <c r="J2323" i="21"/>
  <c r="E2325" i="21"/>
  <c r="F2325" i="21"/>
  <c r="D2326" i="21"/>
  <c r="K2323" i="21"/>
  <c r="M2323" i="21"/>
  <c r="I2324" i="21"/>
  <c r="H2325" i="21"/>
  <c r="J2324" i="21"/>
  <c r="D2327" i="21"/>
  <c r="F2326" i="21"/>
  <c r="E2326" i="21"/>
  <c r="M2324" i="21"/>
  <c r="K2324" i="21"/>
  <c r="I2325" i="21"/>
  <c r="J2325" i="21"/>
  <c r="H2326" i="21"/>
  <c r="E2327" i="21"/>
  <c r="D2328" i="21"/>
  <c r="F2327" i="21"/>
  <c r="M2325" i="21"/>
  <c r="K2325" i="21"/>
  <c r="I2326" i="21"/>
  <c r="J2326" i="21"/>
  <c r="H2327" i="21"/>
  <c r="E2328" i="21"/>
  <c r="D2329" i="21"/>
  <c r="F2328" i="21"/>
  <c r="M2326" i="21"/>
  <c r="K2326" i="21"/>
  <c r="I2327" i="21"/>
  <c r="J2327" i="21"/>
  <c r="H2328" i="21"/>
  <c r="E2329" i="21"/>
  <c r="F2329" i="21"/>
  <c r="D2330" i="21"/>
  <c r="K2327" i="21"/>
  <c r="M2327" i="21"/>
  <c r="I2328" i="21"/>
  <c r="H2329" i="21"/>
  <c r="J2328" i="21"/>
  <c r="F2330" i="21"/>
  <c r="D2331" i="21"/>
  <c r="E2330" i="21"/>
  <c r="M2328" i="21"/>
  <c r="K2328" i="21"/>
  <c r="I2329" i="21"/>
  <c r="H2330" i="21"/>
  <c r="J2329" i="21"/>
  <c r="E2331" i="21"/>
  <c r="D2332" i="21"/>
  <c r="F2331" i="21"/>
  <c r="K2329" i="21"/>
  <c r="M2329" i="21"/>
  <c r="I2330" i="21"/>
  <c r="J2330" i="21"/>
  <c r="H2331" i="21"/>
  <c r="F2332" i="21"/>
  <c r="D2333" i="21"/>
  <c r="E2332" i="21"/>
  <c r="K2330" i="21"/>
  <c r="M2330" i="21"/>
  <c r="I2331" i="21"/>
  <c r="J2331" i="21"/>
  <c r="H2332" i="21"/>
  <c r="F2333" i="21"/>
  <c r="E2333" i="21"/>
  <c r="D2334" i="21"/>
  <c r="K2331" i="21"/>
  <c r="M2331" i="21"/>
  <c r="I2332" i="21"/>
  <c r="H2333" i="21"/>
  <c r="J2332" i="21"/>
  <c r="E2334" i="21"/>
  <c r="D2335" i="21"/>
  <c r="F2334" i="21"/>
  <c r="M2332" i="21"/>
  <c r="K2332" i="21"/>
  <c r="I2333" i="21"/>
  <c r="J2333" i="21"/>
  <c r="H2334" i="21"/>
  <c r="D2336" i="21"/>
  <c r="E2335" i="21"/>
  <c r="F2335" i="21"/>
  <c r="K2333" i="21"/>
  <c r="M2333" i="21"/>
  <c r="I2334" i="21"/>
  <c r="H2335" i="21"/>
  <c r="J2334" i="21"/>
  <c r="E2336" i="21"/>
  <c r="D2337" i="21"/>
  <c r="F2336" i="21"/>
  <c r="M2334" i="21"/>
  <c r="K2334" i="21"/>
  <c r="I2335" i="21"/>
  <c r="J2335" i="21"/>
  <c r="H2336" i="21"/>
  <c r="E2337" i="21"/>
  <c r="D2338" i="21"/>
  <c r="F2337" i="21"/>
  <c r="K2335" i="21"/>
  <c r="M2335" i="21"/>
  <c r="I2336" i="21"/>
  <c r="H2337" i="21"/>
  <c r="J2336" i="21"/>
  <c r="D2339" i="21"/>
  <c r="E2338" i="21"/>
  <c r="F2338" i="21"/>
  <c r="K2336" i="21"/>
  <c r="M2336" i="21"/>
  <c r="I2337" i="21"/>
  <c r="J2337" i="21"/>
  <c r="H2338" i="21"/>
  <c r="E2339" i="21"/>
  <c r="D2340" i="21"/>
  <c r="F2339" i="21"/>
  <c r="K2337" i="21"/>
  <c r="M2337" i="21"/>
  <c r="I2338" i="21"/>
  <c r="H2339" i="21"/>
  <c r="J2338" i="21"/>
  <c r="F2340" i="21"/>
  <c r="E2340" i="21"/>
  <c r="D2341" i="21"/>
  <c r="K2338" i="21"/>
  <c r="M2338" i="21"/>
  <c r="I2339" i="21"/>
  <c r="J2339" i="21"/>
  <c r="H2340" i="21"/>
  <c r="D2342" i="21"/>
  <c r="F2341" i="21"/>
  <c r="E2341" i="21"/>
  <c r="M2339" i="21"/>
  <c r="K2339" i="21"/>
  <c r="I2340" i="21"/>
  <c r="H2341" i="21"/>
  <c r="J2340" i="21"/>
  <c r="D2343" i="21"/>
  <c r="E2342" i="21"/>
  <c r="F2342" i="21"/>
  <c r="M2340" i="21"/>
  <c r="K2340" i="21"/>
  <c r="I2341" i="21"/>
  <c r="H2342" i="21"/>
  <c r="J2341" i="21"/>
  <c r="D2344" i="21"/>
  <c r="E2343" i="21"/>
  <c r="F2343" i="21"/>
  <c r="M2341" i="21"/>
  <c r="K2341" i="21"/>
  <c r="I2342" i="21"/>
  <c r="J2342" i="21"/>
  <c r="H2343" i="21"/>
  <c r="D2345" i="21"/>
  <c r="E2344" i="21"/>
  <c r="F2344" i="21"/>
  <c r="M2342" i="21"/>
  <c r="K2342" i="21"/>
  <c r="I2343" i="21"/>
  <c r="H2344" i="21"/>
  <c r="J2343" i="21"/>
  <c r="F2345" i="21"/>
  <c r="E2345" i="21"/>
  <c r="D2346" i="21"/>
  <c r="K2343" i="21"/>
  <c r="M2343" i="21"/>
  <c r="I2344" i="21"/>
  <c r="H2345" i="21"/>
  <c r="J2344" i="21"/>
  <c r="F2346" i="21"/>
  <c r="D2347" i="21"/>
  <c r="E2346" i="21"/>
  <c r="M2344" i="21"/>
  <c r="K2344" i="21"/>
  <c r="I2345" i="21"/>
  <c r="H2346" i="21"/>
  <c r="J2345" i="21"/>
  <c r="D2348" i="21"/>
  <c r="E2347" i="21"/>
  <c r="F2347" i="21"/>
  <c r="K2345" i="21"/>
  <c r="M2345" i="21"/>
  <c r="I2346" i="21"/>
  <c r="H2347" i="21"/>
  <c r="J2346" i="21"/>
  <c r="F2348" i="21"/>
  <c r="D2349" i="21"/>
  <c r="E2348" i="21"/>
  <c r="K2346" i="21"/>
  <c r="M2346" i="21"/>
  <c r="I2347" i="21"/>
  <c r="H2348" i="21"/>
  <c r="J2347" i="21"/>
  <c r="F2349" i="21"/>
  <c r="E2349" i="21"/>
  <c r="D2350" i="21"/>
  <c r="K2347" i="21"/>
  <c r="M2347" i="21"/>
  <c r="I2348" i="21"/>
  <c r="J2348" i="21"/>
  <c r="H2349" i="21"/>
  <c r="D2351" i="21"/>
  <c r="F2350" i="21"/>
  <c r="E2350" i="21"/>
  <c r="K2348" i="21"/>
  <c r="M2348" i="21"/>
  <c r="I2349" i="21"/>
  <c r="J2349" i="21"/>
  <c r="H2350" i="21"/>
  <c r="D2352" i="21"/>
  <c r="E2351" i="21"/>
  <c r="F2351" i="21"/>
  <c r="K2349" i="21"/>
  <c r="M2349" i="21"/>
  <c r="I2350" i="21"/>
  <c r="J2350" i="21"/>
  <c r="H2351" i="21"/>
  <c r="F2352" i="21"/>
  <c r="D2353" i="21"/>
  <c r="E2352" i="21"/>
  <c r="K2350" i="21"/>
  <c r="M2350" i="21"/>
  <c r="I2351" i="21"/>
  <c r="J2351" i="21"/>
  <c r="H2352" i="21"/>
  <c r="F2353" i="21"/>
  <c r="E2353" i="21"/>
  <c r="D2354" i="21"/>
  <c r="K2351" i="21"/>
  <c r="M2351" i="21"/>
  <c r="I2352" i="21"/>
  <c r="H2353" i="21"/>
  <c r="J2352" i="21"/>
  <c r="F2354" i="21"/>
  <c r="D2355" i="21"/>
  <c r="E2354" i="21"/>
  <c r="M2352" i="21"/>
  <c r="K2352" i="21"/>
  <c r="I2353" i="21"/>
  <c r="H2354" i="21"/>
  <c r="J2353" i="21"/>
  <c r="E2355" i="21"/>
  <c r="F2355" i="21"/>
  <c r="D2356" i="21"/>
  <c r="M2353" i="21"/>
  <c r="K2353" i="21"/>
  <c r="I2354" i="21"/>
  <c r="J2354" i="21"/>
  <c r="H2355" i="21"/>
  <c r="F2356" i="21"/>
  <c r="E2356" i="21"/>
  <c r="D2357" i="21"/>
  <c r="K2354" i="21"/>
  <c r="M2354" i="21"/>
  <c r="I2355" i="21"/>
  <c r="H2356" i="21"/>
  <c r="J2355" i="21"/>
  <c r="E2357" i="21"/>
  <c r="F2357" i="21"/>
  <c r="D2358" i="21"/>
  <c r="M2355" i="21"/>
  <c r="K2355" i="21"/>
  <c r="I2356" i="21"/>
  <c r="J2356" i="21"/>
  <c r="H2357" i="21"/>
  <c r="F2358" i="21"/>
  <c r="E2358" i="21"/>
  <c r="D2359" i="21"/>
  <c r="K2356" i="21"/>
  <c r="M2356" i="21"/>
  <c r="I2357" i="21"/>
  <c r="J2357" i="21"/>
  <c r="H2358" i="21"/>
  <c r="D2360" i="21"/>
  <c r="E2359" i="21"/>
  <c r="F2359" i="21"/>
  <c r="K2357" i="21"/>
  <c r="M2357" i="21"/>
  <c r="I2358" i="21"/>
  <c r="J2358" i="21"/>
  <c r="H2359" i="21"/>
  <c r="E2360" i="21"/>
  <c r="D2361" i="21"/>
  <c r="F2360" i="21"/>
  <c r="K2358" i="21"/>
  <c r="M2358" i="21"/>
  <c r="I2359" i="21"/>
  <c r="H2360" i="21"/>
  <c r="J2359" i="21"/>
  <c r="E2361" i="21"/>
  <c r="F2361" i="21"/>
  <c r="D2362" i="21"/>
  <c r="K2359" i="21"/>
  <c r="M2359" i="21"/>
  <c r="I2360" i="21"/>
  <c r="J2360" i="21"/>
  <c r="H2361" i="21"/>
  <c r="F2362" i="21"/>
  <c r="E2362" i="21"/>
  <c r="D2363" i="21"/>
  <c r="M2360" i="21"/>
  <c r="K2360" i="21"/>
  <c r="I2361" i="21"/>
  <c r="J2361" i="21"/>
  <c r="H2362" i="21"/>
  <c r="D2364" i="21"/>
  <c r="F2363" i="21"/>
  <c r="E2363" i="21"/>
  <c r="K2361" i="21"/>
  <c r="M2361" i="21"/>
  <c r="I2362" i="21"/>
  <c r="H2363" i="21"/>
  <c r="J2362" i="21"/>
  <c r="E2364" i="21"/>
  <c r="F2364" i="21"/>
  <c r="D2365" i="21"/>
  <c r="K2362" i="21"/>
  <c r="M2362" i="21"/>
  <c r="I2363" i="21"/>
  <c r="H2364" i="21"/>
  <c r="J2363" i="21"/>
  <c r="E2365" i="21"/>
  <c r="F2365" i="21"/>
  <c r="D2366" i="21"/>
  <c r="K2363" i="21"/>
  <c r="M2363" i="21"/>
  <c r="I2364" i="21"/>
  <c r="J2364" i="21"/>
  <c r="H2365" i="21"/>
  <c r="E2366" i="21"/>
  <c r="F2366" i="21"/>
  <c r="D2367" i="21"/>
  <c r="K2364" i="21"/>
  <c r="M2364" i="21"/>
  <c r="I2365" i="21"/>
  <c r="H2366" i="21"/>
  <c r="J2365" i="21"/>
  <c r="F2367" i="21"/>
  <c r="E2367" i="21"/>
  <c r="D2368" i="21"/>
  <c r="M2365" i="21"/>
  <c r="K2365" i="21"/>
  <c r="I2366" i="21"/>
  <c r="H2367" i="21"/>
  <c r="J2366" i="21"/>
  <c r="F2368" i="21"/>
  <c r="D2369" i="21"/>
  <c r="E2368" i="21"/>
  <c r="M2366" i="21"/>
  <c r="K2366" i="21"/>
  <c r="I2367" i="21"/>
  <c r="H2368" i="21"/>
  <c r="J2367" i="21"/>
  <c r="E2369" i="21"/>
  <c r="F2369" i="21"/>
  <c r="D2370" i="21"/>
  <c r="K2367" i="21"/>
  <c r="M2367" i="21"/>
  <c r="I2368" i="21"/>
  <c r="J2368" i="21"/>
  <c r="H2369" i="21"/>
  <c r="D2371" i="21"/>
  <c r="E2370" i="21"/>
  <c r="F2370" i="21"/>
  <c r="M2368" i="21"/>
  <c r="K2368" i="21"/>
  <c r="I2369" i="21"/>
  <c r="J2369" i="21"/>
  <c r="H2370" i="21"/>
  <c r="E2371" i="21"/>
  <c r="D2372" i="21"/>
  <c r="F2371" i="21"/>
  <c r="K2369" i="21"/>
  <c r="M2369" i="21"/>
  <c r="I2370" i="21"/>
  <c r="J2370" i="21"/>
  <c r="H2371" i="21"/>
  <c r="E2372" i="21"/>
  <c r="D2373" i="21"/>
  <c r="F2372" i="21"/>
  <c r="K2370" i="21"/>
  <c r="M2370" i="21"/>
  <c r="I2371" i="21"/>
  <c r="J2371" i="21"/>
  <c r="H2372" i="21"/>
  <c r="F2373" i="21"/>
  <c r="D2374" i="21"/>
  <c r="E2373" i="21"/>
  <c r="K2371" i="21"/>
  <c r="M2371" i="21"/>
  <c r="I2372" i="21"/>
  <c r="J2372" i="21"/>
  <c r="H2373" i="21"/>
  <c r="D2375" i="21"/>
  <c r="E2374" i="21"/>
  <c r="F2374" i="21"/>
  <c r="M2372" i="21"/>
  <c r="K2372" i="21"/>
  <c r="I2373" i="21"/>
  <c r="H2374" i="21"/>
  <c r="J2373" i="21"/>
  <c r="D2376" i="21"/>
  <c r="E2375" i="21"/>
  <c r="F2375" i="21"/>
  <c r="M2373" i="21"/>
  <c r="K2373" i="21"/>
  <c r="I2374" i="21"/>
  <c r="J2374" i="21"/>
  <c r="H2375" i="21"/>
  <c r="E2376" i="21"/>
  <c r="D2377" i="21"/>
  <c r="F2376" i="21"/>
  <c r="M2374" i="21"/>
  <c r="K2374" i="21"/>
  <c r="I2375" i="21"/>
  <c r="H2376" i="21"/>
  <c r="J2375" i="21"/>
  <c r="D2378" i="21"/>
  <c r="E2377" i="21"/>
  <c r="F2377" i="21"/>
  <c r="K2375" i="21"/>
  <c r="M2375" i="21"/>
  <c r="I2376" i="21"/>
  <c r="J2376" i="21"/>
  <c r="H2377" i="21"/>
  <c r="D2379" i="21"/>
  <c r="E2378" i="21"/>
  <c r="F2378" i="21"/>
  <c r="M2376" i="21"/>
  <c r="K2376" i="21"/>
  <c r="I2377" i="21"/>
  <c r="J2377" i="21"/>
  <c r="H2378" i="21"/>
  <c r="D2380" i="21"/>
  <c r="F2379" i="21"/>
  <c r="E2379" i="21"/>
  <c r="M2377" i="21"/>
  <c r="K2377" i="21"/>
  <c r="I2378" i="21"/>
  <c r="J2378" i="21"/>
  <c r="H2379" i="21"/>
  <c r="F2380" i="21"/>
  <c r="D2381" i="21"/>
  <c r="E2380" i="21"/>
  <c r="M2378" i="21"/>
  <c r="K2378" i="21"/>
  <c r="I2379" i="21"/>
  <c r="J2379" i="21"/>
  <c r="H2380" i="21"/>
  <c r="E2381" i="21"/>
  <c r="D2382" i="21"/>
  <c r="F2381" i="21"/>
  <c r="M2379" i="21"/>
  <c r="K2379" i="21"/>
  <c r="I2380" i="21"/>
  <c r="J2380" i="21"/>
  <c r="H2381" i="21"/>
  <c r="D2383" i="21"/>
  <c r="F2382" i="21"/>
  <c r="E2382" i="21"/>
  <c r="M2380" i="21"/>
  <c r="K2380" i="21"/>
  <c r="I2381" i="21"/>
  <c r="H2382" i="21"/>
  <c r="J2381" i="21"/>
  <c r="F2383" i="21"/>
  <c r="D2384" i="21"/>
  <c r="E2383" i="21"/>
  <c r="M2381" i="21"/>
  <c r="K2381" i="21"/>
  <c r="I2382" i="21"/>
  <c r="H2383" i="21"/>
  <c r="J2382" i="21"/>
  <c r="E2384" i="21"/>
  <c r="F2384" i="21"/>
  <c r="D2385" i="21"/>
  <c r="K2382" i="21"/>
  <c r="M2382" i="21"/>
  <c r="I2383" i="21"/>
  <c r="J2383" i="21"/>
  <c r="H2384" i="21"/>
  <c r="E2385" i="21"/>
  <c r="D2386" i="21"/>
  <c r="F2385" i="21"/>
  <c r="K2383" i="21"/>
  <c r="M2383" i="21"/>
  <c r="I2384" i="21"/>
  <c r="H2385" i="21"/>
  <c r="J2384" i="21"/>
  <c r="F2386" i="21"/>
  <c r="D2387" i="21"/>
  <c r="E2386" i="21"/>
  <c r="K2384" i="21"/>
  <c r="M2384" i="21"/>
  <c r="I2385" i="21"/>
  <c r="J2385" i="21"/>
  <c r="H2386" i="21"/>
  <c r="D2388" i="21"/>
  <c r="E2387" i="21"/>
  <c r="F2387" i="21"/>
  <c r="M2385" i="21"/>
  <c r="K2385" i="21"/>
  <c r="I2386" i="21"/>
  <c r="H2387" i="21"/>
  <c r="J2386" i="21"/>
  <c r="F2388" i="21"/>
  <c r="E2388" i="21"/>
  <c r="D2389" i="21"/>
  <c r="K2386" i="21"/>
  <c r="M2386" i="21"/>
  <c r="I2387" i="21"/>
  <c r="H2388" i="21"/>
  <c r="J2387" i="21"/>
  <c r="E2389" i="21"/>
  <c r="F2389" i="21"/>
  <c r="D2390" i="21"/>
  <c r="M2387" i="21"/>
  <c r="K2387" i="21"/>
  <c r="I2388" i="21"/>
  <c r="H2389" i="21"/>
  <c r="J2388" i="21"/>
  <c r="E2390" i="21"/>
  <c r="D2391" i="21"/>
  <c r="F2390" i="21"/>
  <c r="M2388" i="21"/>
  <c r="K2388" i="21"/>
  <c r="I2389" i="21"/>
  <c r="J2389" i="21"/>
  <c r="H2390" i="21"/>
  <c r="D2392" i="21"/>
  <c r="E2391" i="21"/>
  <c r="F2391" i="21"/>
  <c r="K2389" i="21"/>
  <c r="M2389" i="21"/>
  <c r="I2390" i="21"/>
  <c r="H2391" i="21"/>
  <c r="J2390" i="21"/>
  <c r="F2392" i="21"/>
  <c r="D2393" i="21"/>
  <c r="E2392" i="21"/>
  <c r="M2390" i="21"/>
  <c r="K2390" i="21"/>
  <c r="I2391" i="21"/>
  <c r="J2391" i="21"/>
  <c r="H2392" i="21"/>
  <c r="F2393" i="21"/>
  <c r="E2393" i="21"/>
  <c r="D2394" i="21"/>
  <c r="K2391" i="21"/>
  <c r="M2391" i="21"/>
  <c r="I2392" i="21"/>
  <c r="J2392" i="21"/>
  <c r="H2393" i="21"/>
  <c r="F2394" i="21"/>
  <c r="D2395" i="21"/>
  <c r="E2394" i="21"/>
  <c r="M2392" i="21"/>
  <c r="K2392" i="21"/>
  <c r="I2393" i="21"/>
  <c r="J2393" i="21"/>
  <c r="H2394" i="21"/>
  <c r="F2395" i="21"/>
  <c r="E2395" i="21"/>
  <c r="D2396" i="21"/>
  <c r="K2393" i="21"/>
  <c r="M2393" i="21"/>
  <c r="I2394" i="21"/>
  <c r="H2395" i="21"/>
  <c r="J2394" i="21"/>
  <c r="E2396" i="21"/>
  <c r="F2396" i="21"/>
  <c r="D2397" i="21"/>
  <c r="M2394" i="21"/>
  <c r="K2394" i="21"/>
  <c r="I2395" i="21"/>
  <c r="H2396" i="21"/>
  <c r="J2395" i="21"/>
  <c r="E2397" i="21"/>
  <c r="F2397" i="21"/>
  <c r="D2398" i="21"/>
  <c r="K2395" i="21"/>
  <c r="M2395" i="21"/>
  <c r="I2396" i="21"/>
  <c r="J2396" i="21"/>
  <c r="H2397" i="21"/>
  <c r="D2399" i="21"/>
  <c r="F2398" i="21"/>
  <c r="E2398" i="21"/>
  <c r="M2396" i="21"/>
  <c r="K2396" i="21"/>
  <c r="I2397" i="21"/>
  <c r="H2398" i="21"/>
  <c r="J2397" i="21"/>
  <c r="E2399" i="21"/>
  <c r="D2400" i="21"/>
  <c r="F2399" i="21"/>
  <c r="K2397" i="21"/>
  <c r="M2397" i="21"/>
  <c r="I2398" i="21"/>
  <c r="H2399" i="21"/>
  <c r="J2398" i="21"/>
  <c r="E2400" i="21"/>
  <c r="F2400" i="21"/>
  <c r="D2401" i="21"/>
  <c r="K2398" i="21"/>
  <c r="M2398" i="21"/>
  <c r="I2399" i="21"/>
  <c r="J2399" i="21"/>
  <c r="H2400" i="21"/>
  <c r="E2401" i="21"/>
  <c r="D2402" i="21"/>
  <c r="F2401" i="21"/>
  <c r="M2399" i="21"/>
  <c r="K2399" i="21"/>
  <c r="I2400" i="21"/>
  <c r="J2400" i="21"/>
  <c r="H2401" i="21"/>
  <c r="D2403" i="21"/>
  <c r="F2402" i="21"/>
  <c r="E2402" i="21"/>
  <c r="K2400" i="21"/>
  <c r="M2400" i="21"/>
  <c r="I2401" i="21"/>
  <c r="J2401" i="21"/>
  <c r="H2402" i="21"/>
  <c r="D2404" i="21"/>
  <c r="E2403" i="21"/>
  <c r="F2403" i="21"/>
  <c r="M2401" i="21"/>
  <c r="K2401" i="21"/>
  <c r="I2402" i="21"/>
  <c r="J2402" i="21"/>
  <c r="H2403" i="21"/>
  <c r="D2405" i="21"/>
  <c r="F2404" i="21"/>
  <c r="E2404" i="21"/>
  <c r="M2402" i="21"/>
  <c r="K2402" i="21"/>
  <c r="I2403" i="21"/>
  <c r="J2403" i="21"/>
  <c r="H2404" i="21"/>
  <c r="D2406" i="21"/>
  <c r="E2405" i="21"/>
  <c r="F2405" i="21"/>
  <c r="M2403" i="21"/>
  <c r="K2403" i="21"/>
  <c r="I2404" i="21"/>
  <c r="H2405" i="21"/>
  <c r="J2404" i="21"/>
  <c r="E2406" i="21"/>
  <c r="D2407" i="21"/>
  <c r="F2406" i="21"/>
  <c r="M2404" i="21"/>
  <c r="K2404" i="21"/>
  <c r="I2405" i="21"/>
  <c r="H2406" i="21"/>
  <c r="J2405" i="21"/>
  <c r="E2407" i="21"/>
  <c r="D2408" i="21"/>
  <c r="F2407" i="21"/>
  <c r="M2405" i="21"/>
  <c r="K2405" i="21"/>
  <c r="I2406" i="21"/>
  <c r="J2406" i="21"/>
  <c r="H2407" i="21"/>
  <c r="E2408" i="21"/>
  <c r="F2408" i="21"/>
  <c r="D2409" i="21"/>
  <c r="M2406" i="21"/>
  <c r="K2406" i="21"/>
  <c r="I2407" i="21"/>
  <c r="H2408" i="21"/>
  <c r="J2407" i="21"/>
  <c r="F2409" i="21"/>
  <c r="E2409" i="21"/>
  <c r="D2410" i="21"/>
  <c r="M2407" i="21"/>
  <c r="K2407" i="21"/>
  <c r="I2408" i="21"/>
  <c r="J2408" i="21"/>
  <c r="H2409" i="21"/>
  <c r="D2411" i="21"/>
  <c r="F2410" i="21"/>
  <c r="E2410" i="21"/>
  <c r="M2408" i="21"/>
  <c r="K2408" i="21"/>
  <c r="I2409" i="21"/>
  <c r="H2410" i="21"/>
  <c r="J2409" i="21"/>
  <c r="E2411" i="21"/>
  <c r="F2411" i="21"/>
  <c r="D2412" i="21"/>
  <c r="M2409" i="21"/>
  <c r="K2409" i="21"/>
  <c r="I2410" i="21"/>
  <c r="J2410" i="21"/>
  <c r="H2411" i="21"/>
  <c r="F2412" i="21"/>
  <c r="D2413" i="21"/>
  <c r="E2412" i="21"/>
  <c r="K2410" i="21"/>
  <c r="M2410" i="21"/>
  <c r="I2411" i="21"/>
  <c r="J2411" i="21"/>
  <c r="H2412" i="21"/>
  <c r="E2413" i="21"/>
  <c r="D2414" i="21"/>
  <c r="F2413" i="21"/>
  <c r="M2411" i="21"/>
  <c r="K2411" i="21"/>
  <c r="I2412" i="21"/>
  <c r="J2412" i="21"/>
  <c r="H2413" i="21"/>
  <c r="D2415" i="21"/>
  <c r="E2414" i="21"/>
  <c r="F2414" i="21"/>
  <c r="M2412" i="21"/>
  <c r="K2412" i="21"/>
  <c r="I2413" i="21"/>
  <c r="H2414" i="21"/>
  <c r="J2413" i="21"/>
  <c r="D2416" i="21"/>
  <c r="E2415" i="21"/>
  <c r="F2415" i="21"/>
  <c r="M2413" i="21"/>
  <c r="K2413" i="21"/>
  <c r="I2414" i="21"/>
  <c r="J2414" i="21"/>
  <c r="H2415" i="21"/>
  <c r="E2416" i="21"/>
  <c r="F2416" i="21"/>
  <c r="D2417" i="21"/>
  <c r="M2414" i="21"/>
  <c r="K2414" i="21"/>
  <c r="I2415" i="21"/>
  <c r="J2415" i="21"/>
  <c r="H2416" i="21"/>
  <c r="F2417" i="21"/>
  <c r="E2417" i="21"/>
  <c r="D2418" i="21"/>
  <c r="M2415" i="21"/>
  <c r="K2415" i="21"/>
  <c r="I2416" i="21"/>
  <c r="J2416" i="21"/>
  <c r="H2417" i="21"/>
  <c r="F2418" i="21"/>
  <c r="E2418" i="21"/>
  <c r="D2419" i="21"/>
  <c r="M2416" i="21"/>
  <c r="K2416" i="21"/>
  <c r="I2417" i="21"/>
  <c r="H2418" i="21"/>
  <c r="J2417" i="21"/>
  <c r="E2419" i="21"/>
  <c r="D2420" i="21"/>
  <c r="F2419" i="21"/>
  <c r="M2417" i="21"/>
  <c r="K2417" i="21"/>
  <c r="I2418" i="21"/>
  <c r="H2419" i="21"/>
  <c r="J2418" i="21"/>
  <c r="E2420" i="21"/>
  <c r="F2420" i="21"/>
  <c r="D2421" i="21"/>
  <c r="M2418" i="21"/>
  <c r="K2418" i="21"/>
  <c r="I2419" i="21"/>
  <c r="J2419" i="21"/>
  <c r="H2420" i="21"/>
  <c r="E2421" i="21"/>
  <c r="D2422" i="21"/>
  <c r="F2421" i="21"/>
  <c r="K2419" i="21"/>
  <c r="M2419" i="21"/>
  <c r="I2420" i="21"/>
  <c r="H2421" i="21"/>
  <c r="J2420" i="21"/>
  <c r="E2422" i="21"/>
  <c r="F2422" i="21"/>
  <c r="D2423" i="21"/>
  <c r="M2420" i="21"/>
  <c r="K2420" i="21"/>
  <c r="I2421" i="21"/>
  <c r="H2422" i="21"/>
  <c r="J2421" i="21"/>
  <c r="E2423" i="21"/>
  <c r="D2424" i="21"/>
  <c r="F2423" i="21"/>
  <c r="M2421" i="21"/>
  <c r="K2421" i="21"/>
  <c r="I2422" i="21"/>
  <c r="J2422" i="21"/>
  <c r="H2423" i="21"/>
  <c r="F2424" i="21"/>
  <c r="E2424" i="21"/>
  <c r="D2425" i="21"/>
  <c r="K2422" i="21"/>
  <c r="M2422" i="21"/>
  <c r="I2423" i="21"/>
  <c r="J2423" i="21"/>
  <c r="H2424" i="21"/>
  <c r="E2425" i="21"/>
  <c r="D2426" i="21"/>
  <c r="F2425" i="21"/>
  <c r="M2423" i="21"/>
  <c r="K2423" i="21"/>
  <c r="I2424" i="21"/>
  <c r="H2425" i="21"/>
  <c r="J2424" i="21"/>
  <c r="F2426" i="21"/>
  <c r="D2427" i="21"/>
  <c r="E2426" i="21"/>
  <c r="M2424" i="21"/>
  <c r="K2424" i="21"/>
  <c r="I2425" i="21"/>
  <c r="J2425" i="21"/>
  <c r="H2426" i="21"/>
  <c r="F2427" i="21"/>
  <c r="E2427" i="21"/>
  <c r="D2428" i="21"/>
  <c r="K2425" i="21"/>
  <c r="M2425" i="21"/>
  <c r="I2426" i="21"/>
  <c r="H2427" i="21"/>
  <c r="J2426" i="21"/>
  <c r="F2428" i="21"/>
  <c r="E2428" i="21"/>
  <c r="D2429" i="21"/>
  <c r="K2426" i="21"/>
  <c r="M2426" i="21"/>
  <c r="I2427" i="21"/>
  <c r="J2427" i="21"/>
  <c r="H2428" i="21"/>
  <c r="E2429" i="21"/>
  <c r="F2429" i="21"/>
  <c r="D2430" i="21"/>
  <c r="M2427" i="21"/>
  <c r="K2427" i="21"/>
  <c r="I2428" i="21"/>
  <c r="H2429" i="21"/>
  <c r="J2428" i="21"/>
  <c r="F2430" i="21"/>
  <c r="D2431" i="21"/>
  <c r="E2430" i="21"/>
  <c r="M2428" i="21"/>
  <c r="K2428" i="21"/>
  <c r="I2429" i="21"/>
  <c r="H2430" i="21"/>
  <c r="J2429" i="21"/>
  <c r="D2432" i="21"/>
  <c r="E2431" i="21"/>
  <c r="F2431" i="21"/>
  <c r="K2429" i="21"/>
  <c r="M2429" i="21"/>
  <c r="I2430" i="21"/>
  <c r="J2430" i="21"/>
  <c r="H2431" i="21"/>
  <c r="F2432" i="21"/>
  <c r="D2433" i="21"/>
  <c r="E2432" i="21"/>
  <c r="M2430" i="21"/>
  <c r="K2430" i="21"/>
  <c r="I2431" i="21"/>
  <c r="H2432" i="21"/>
  <c r="J2431" i="21"/>
  <c r="D2434" i="21"/>
  <c r="F2433" i="21"/>
  <c r="E2433" i="21"/>
  <c r="M2431" i="21"/>
  <c r="K2431" i="21"/>
  <c r="I2432" i="21"/>
  <c r="J2432" i="21"/>
  <c r="H2433" i="21"/>
  <c r="D2435" i="21"/>
  <c r="E2434" i="21"/>
  <c r="F2434" i="21"/>
  <c r="M2432" i="21"/>
  <c r="K2432" i="21"/>
  <c r="I2433" i="21"/>
  <c r="H2434" i="21"/>
  <c r="J2433" i="21"/>
  <c r="D2436" i="21"/>
  <c r="E2435" i="21"/>
  <c r="F2435" i="21"/>
  <c r="K2433" i="21"/>
  <c r="M2433" i="21"/>
  <c r="I2434" i="21"/>
  <c r="J2434" i="21"/>
  <c r="H2435" i="21"/>
  <c r="E2436" i="21"/>
  <c r="D2437" i="21"/>
  <c r="F2436" i="21"/>
  <c r="M2434" i="21"/>
  <c r="K2434" i="21"/>
  <c r="I2435" i="21"/>
  <c r="J2435" i="21"/>
  <c r="H2436" i="21"/>
  <c r="D2438" i="21"/>
  <c r="E2437" i="21"/>
  <c r="F2437" i="21"/>
  <c r="K2435" i="21"/>
  <c r="M2435" i="21"/>
  <c r="I2436" i="21"/>
  <c r="J2436" i="21"/>
  <c r="H2437" i="21"/>
  <c r="E2438" i="21"/>
  <c r="D2439" i="21"/>
  <c r="F2438" i="21"/>
  <c r="K2436" i="21"/>
  <c r="M2436" i="21"/>
  <c r="I2437" i="21"/>
  <c r="J2437" i="21"/>
  <c r="H2438" i="21"/>
  <c r="E2439" i="21"/>
  <c r="F2439" i="21"/>
  <c r="D2440" i="21"/>
  <c r="K2437" i="21"/>
  <c r="M2437" i="21"/>
  <c r="I2438" i="21"/>
  <c r="H2439" i="21"/>
  <c r="J2438" i="21"/>
  <c r="F2440" i="21"/>
  <c r="E2440" i="21"/>
  <c r="D2441" i="21"/>
  <c r="M2438" i="21"/>
  <c r="K2438" i="21"/>
  <c r="I2439" i="21"/>
  <c r="H2440" i="21"/>
  <c r="J2439" i="21"/>
  <c r="F2441" i="21"/>
  <c r="E2441" i="21"/>
  <c r="D2442" i="21"/>
  <c r="M2439" i="21"/>
  <c r="K2439" i="21"/>
  <c r="I2440" i="21"/>
  <c r="H2441" i="21"/>
  <c r="J2440" i="21"/>
  <c r="D2443" i="21"/>
  <c r="F2442" i="21"/>
  <c r="E2442" i="21"/>
  <c r="M2440" i="21"/>
  <c r="K2440" i="21"/>
  <c r="I2441" i="21"/>
  <c r="J2441" i="21"/>
  <c r="H2442" i="21"/>
  <c r="E2443" i="21"/>
  <c r="D2444" i="21"/>
  <c r="F2443" i="21"/>
  <c r="K2441" i="21"/>
  <c r="M2441" i="21"/>
  <c r="I2442" i="21"/>
  <c r="J2442" i="21"/>
  <c r="H2443" i="21"/>
  <c r="E2444" i="21"/>
  <c r="D2445" i="21"/>
  <c r="F2444" i="21"/>
  <c r="M2442" i="21"/>
  <c r="K2442" i="21"/>
  <c r="I2443" i="21"/>
  <c r="H2444" i="21"/>
  <c r="J2443" i="21"/>
  <c r="E2445" i="21"/>
  <c r="D2446" i="21"/>
  <c r="F2445" i="21"/>
  <c r="K2443" i="21"/>
  <c r="M2443" i="21"/>
  <c r="I2444" i="21"/>
  <c r="J2444" i="21"/>
  <c r="H2445" i="21"/>
  <c r="E2446" i="21"/>
  <c r="F2446" i="21"/>
  <c r="D2447" i="21"/>
  <c r="K2444" i="21"/>
  <c r="M2444" i="21"/>
  <c r="I2445" i="21"/>
  <c r="J2445" i="21"/>
  <c r="H2446" i="21"/>
  <c r="E2447" i="21"/>
  <c r="D2448" i="21"/>
  <c r="F2447" i="21"/>
  <c r="K2445" i="21"/>
  <c r="M2445" i="21"/>
  <c r="I2446" i="21"/>
  <c r="J2446" i="21"/>
  <c r="H2447" i="21"/>
  <c r="D2449" i="21"/>
  <c r="E2448" i="21"/>
  <c r="F2448" i="21"/>
  <c r="M2446" i="21"/>
  <c r="K2446" i="21"/>
  <c r="I2447" i="21"/>
  <c r="J2447" i="21"/>
  <c r="H2448" i="21"/>
  <c r="D2450" i="21"/>
  <c r="F2449" i="21"/>
  <c r="E2449" i="21"/>
  <c r="K2447" i="21"/>
  <c r="M2447" i="21"/>
  <c r="I2448" i="21"/>
  <c r="J2448" i="21"/>
  <c r="H2449" i="21"/>
  <c r="F2450" i="21"/>
  <c r="E2450" i="21"/>
  <c r="D2451" i="21"/>
  <c r="K2448" i="21"/>
  <c r="M2448" i="21"/>
  <c r="I2449" i="21"/>
  <c r="H2450" i="21"/>
  <c r="J2449" i="21"/>
  <c r="E2451" i="21"/>
  <c r="F2451" i="21"/>
  <c r="D2452" i="21"/>
  <c r="M2449" i="21"/>
  <c r="K2449" i="21"/>
  <c r="I2450" i="21"/>
  <c r="J2450" i="21"/>
  <c r="H2451" i="21"/>
  <c r="E2452" i="21"/>
  <c r="D2453" i="21"/>
  <c r="F2452" i="21"/>
  <c r="M2450" i="21"/>
  <c r="K2450" i="21"/>
  <c r="I2451" i="21"/>
  <c r="J2451" i="21"/>
  <c r="H2452" i="21"/>
  <c r="D2454" i="21"/>
  <c r="E2453" i="21"/>
  <c r="F2453" i="21"/>
  <c r="K2451" i="21"/>
  <c r="M2451" i="21"/>
  <c r="I2452" i="21"/>
  <c r="H2453" i="21"/>
  <c r="J2452" i="21"/>
  <c r="F2454" i="21"/>
  <c r="E2454" i="21"/>
  <c r="D2455" i="21"/>
  <c r="M2452" i="21"/>
  <c r="K2452" i="21"/>
  <c r="I2453" i="21"/>
  <c r="H2454" i="21"/>
  <c r="J2453" i="21"/>
  <c r="D2456" i="21"/>
  <c r="F2455" i="21"/>
  <c r="E2455" i="21"/>
  <c r="K2453" i="21"/>
  <c r="M2453" i="21"/>
  <c r="I2454" i="21"/>
  <c r="J2454" i="21"/>
  <c r="H2455" i="21"/>
  <c r="E2456" i="21"/>
  <c r="F2456" i="21"/>
  <c r="D2457" i="21"/>
  <c r="M2454" i="21"/>
  <c r="K2454" i="21"/>
  <c r="I2455" i="21"/>
  <c r="H2456" i="21"/>
  <c r="J2455" i="21"/>
  <c r="D2458" i="21"/>
  <c r="F2457" i="21"/>
  <c r="E2457" i="21"/>
  <c r="M2455" i="21"/>
  <c r="K2455" i="21"/>
  <c r="I2456" i="21"/>
  <c r="H2457" i="21"/>
  <c r="J2456" i="21"/>
  <c r="E2458" i="21"/>
  <c r="F2458" i="21"/>
  <c r="D2459" i="21"/>
  <c r="K2456" i="21"/>
  <c r="M2456" i="21"/>
  <c r="I2457" i="21"/>
  <c r="J2457" i="21"/>
  <c r="H2458" i="21"/>
  <c r="D2460" i="21"/>
  <c r="E2459" i="21"/>
  <c r="F2459" i="21"/>
  <c r="K2457" i="21"/>
  <c r="M2457" i="21"/>
  <c r="I2458" i="21"/>
  <c r="H2459" i="21"/>
  <c r="J2458" i="21"/>
  <c r="D2461" i="21"/>
  <c r="F2460" i="21"/>
  <c r="E2460" i="21"/>
  <c r="K2458" i="21"/>
  <c r="M2458" i="21"/>
  <c r="I2459" i="21"/>
  <c r="J2459" i="21"/>
  <c r="H2460" i="21"/>
  <c r="E2461" i="21"/>
  <c r="F2461" i="21"/>
  <c r="D2462" i="21"/>
  <c r="M2459" i="21"/>
  <c r="K2459" i="21"/>
  <c r="I2460" i="21"/>
  <c r="H2461" i="21"/>
  <c r="J2460" i="21"/>
  <c r="E2462" i="21"/>
  <c r="F2462" i="21"/>
  <c r="D2463" i="21"/>
  <c r="M2460" i="21"/>
  <c r="K2460" i="21"/>
  <c r="I2461" i="21"/>
  <c r="J2461" i="21"/>
  <c r="H2462" i="21"/>
  <c r="F2463" i="21"/>
  <c r="E2463" i="21"/>
  <c r="D2464" i="21"/>
  <c r="M2461" i="21"/>
  <c r="K2461" i="21"/>
  <c r="I2462" i="21"/>
  <c r="J2462" i="21"/>
  <c r="H2463" i="21"/>
  <c r="E2464" i="21"/>
  <c r="D2465" i="21"/>
  <c r="F2464" i="21"/>
  <c r="K2462" i="21"/>
  <c r="M2462" i="21"/>
  <c r="I2463" i="21"/>
  <c r="J2463" i="21"/>
  <c r="H2464" i="21"/>
  <c r="E2465" i="21"/>
  <c r="D2466" i="21"/>
  <c r="F2465" i="21"/>
  <c r="M2463" i="21"/>
  <c r="K2463" i="21"/>
  <c r="I2464" i="21"/>
  <c r="J2464" i="21"/>
  <c r="H2465" i="21"/>
  <c r="F2466" i="21"/>
  <c r="E2466" i="21"/>
  <c r="D2467" i="21"/>
  <c r="M2464" i="21"/>
  <c r="K2464" i="21"/>
  <c r="I2465" i="21"/>
  <c r="H2466" i="21"/>
  <c r="J2465" i="21"/>
  <c r="E2467" i="21"/>
  <c r="F2467" i="21"/>
  <c r="D2468" i="21"/>
  <c r="M2465" i="21"/>
  <c r="K2465" i="21"/>
  <c r="I2466" i="21"/>
  <c r="J2466" i="21"/>
  <c r="H2467" i="21"/>
  <c r="D2469" i="21"/>
  <c r="E2468" i="21"/>
  <c r="F2468" i="21"/>
  <c r="K2466" i="21"/>
  <c r="M2466" i="21"/>
  <c r="I2467" i="21"/>
  <c r="H2468" i="21"/>
  <c r="J2467" i="21"/>
  <c r="E2469" i="21"/>
  <c r="F2469" i="21"/>
  <c r="D2470" i="21"/>
  <c r="K2467" i="21"/>
  <c r="M2467" i="21"/>
  <c r="I2468" i="21"/>
  <c r="H2469" i="21"/>
  <c r="J2468" i="21"/>
  <c r="D2471" i="21"/>
  <c r="F2470" i="21"/>
  <c r="E2470" i="21"/>
  <c r="M2468" i="21"/>
  <c r="K2468" i="21"/>
  <c r="I2469" i="21"/>
  <c r="J2469" i="21"/>
  <c r="H2470" i="21"/>
  <c r="E2471" i="21"/>
  <c r="F2471" i="21"/>
  <c r="D2472" i="21"/>
  <c r="M2469" i="21"/>
  <c r="K2469" i="21"/>
  <c r="I2470" i="21"/>
  <c r="H2471" i="21"/>
  <c r="J2470" i="21"/>
  <c r="D2473" i="21"/>
  <c r="E2472" i="21"/>
  <c r="F2472" i="21"/>
  <c r="K2470" i="21"/>
  <c r="M2470" i="21"/>
  <c r="I2471" i="21"/>
  <c r="J2471" i="21"/>
  <c r="H2472" i="21"/>
  <c r="D2474" i="21"/>
  <c r="F2473" i="21"/>
  <c r="E2473" i="21"/>
  <c r="K2471" i="21"/>
  <c r="M2471" i="21"/>
  <c r="I2472" i="21"/>
  <c r="H2473" i="21"/>
  <c r="J2472" i="21"/>
  <c r="D2475" i="21"/>
  <c r="F2474" i="21"/>
  <c r="E2474" i="21"/>
  <c r="K2472" i="21"/>
  <c r="M2472" i="21"/>
  <c r="I2473" i="21"/>
  <c r="J2473" i="21"/>
  <c r="H2474" i="21"/>
  <c r="F2475" i="21"/>
  <c r="D2476" i="21"/>
  <c r="E2475" i="21"/>
  <c r="K2473" i="21"/>
  <c r="M2473" i="21"/>
  <c r="I2474" i="21"/>
  <c r="H2475" i="21"/>
  <c r="J2474" i="21"/>
  <c r="D2477" i="21"/>
  <c r="E2476" i="21"/>
  <c r="F2476" i="21"/>
  <c r="M2474" i="21"/>
  <c r="K2474" i="21"/>
  <c r="I2475" i="21"/>
  <c r="J2475" i="21"/>
  <c r="H2476" i="21"/>
  <c r="F2477" i="21"/>
  <c r="E2477" i="21"/>
  <c r="D2478" i="21"/>
  <c r="K2475" i="21"/>
  <c r="M2475" i="21"/>
  <c r="I2476" i="21"/>
  <c r="H2477" i="21"/>
  <c r="J2476" i="21"/>
  <c r="D2479" i="21"/>
  <c r="E2478" i="21"/>
  <c r="F2478" i="21"/>
  <c r="K2476" i="21"/>
  <c r="M2476" i="21"/>
  <c r="I2477" i="21"/>
  <c r="H2478" i="21"/>
  <c r="J2477" i="21"/>
  <c r="F2479" i="21"/>
  <c r="E2479" i="21"/>
  <c r="D2480" i="21"/>
  <c r="K2477" i="21"/>
  <c r="M2477" i="21"/>
  <c r="I2478" i="21"/>
  <c r="H2479" i="21"/>
  <c r="J2478" i="21"/>
  <c r="F2480" i="21"/>
  <c r="E2480" i="21"/>
  <c r="D2481" i="21"/>
  <c r="M2478" i="21"/>
  <c r="K2478" i="21"/>
  <c r="I2479" i="21"/>
  <c r="J2479" i="21"/>
  <c r="H2480" i="21"/>
  <c r="E2481" i="21"/>
  <c r="F2481" i="21"/>
  <c r="D2482" i="21"/>
  <c r="M2479" i="21"/>
  <c r="K2479" i="21"/>
  <c r="I2480" i="21"/>
  <c r="H2481" i="21"/>
  <c r="J2480" i="21"/>
  <c r="F2482" i="21"/>
  <c r="D2483" i="21"/>
  <c r="E2482" i="21"/>
  <c r="M2480" i="21"/>
  <c r="K2480" i="21"/>
  <c r="I2481" i="21"/>
  <c r="J2481" i="21"/>
  <c r="H2482" i="21"/>
  <c r="E2483" i="21"/>
  <c r="D2484" i="21"/>
  <c r="F2483" i="21"/>
  <c r="K2481" i="21"/>
  <c r="M2481" i="21"/>
  <c r="I2482" i="21"/>
  <c r="J2482" i="21"/>
  <c r="H2483" i="21"/>
  <c r="E2484" i="21"/>
  <c r="D2485" i="21"/>
  <c r="F2484" i="21"/>
  <c r="M2482" i="21"/>
  <c r="K2482" i="21"/>
  <c r="I2483" i="21"/>
  <c r="J2483" i="21"/>
  <c r="H2484" i="21"/>
  <c r="D2486" i="21"/>
  <c r="E2485" i="21"/>
  <c r="F2485" i="21"/>
  <c r="M2483" i="21"/>
  <c r="K2483" i="21"/>
  <c r="I2484" i="21"/>
  <c r="J2484" i="21"/>
  <c r="H2485" i="21"/>
  <c r="D2487" i="21"/>
  <c r="F2486" i="21"/>
  <c r="E2486" i="21"/>
  <c r="K2484" i="21"/>
  <c r="M2484" i="21"/>
  <c r="I2485" i="21"/>
  <c r="J2485" i="21"/>
  <c r="H2486" i="21"/>
  <c r="E2487" i="21"/>
  <c r="D2488" i="21"/>
  <c r="F2487" i="21"/>
  <c r="K2485" i="21"/>
  <c r="M2485" i="21"/>
  <c r="I2486" i="21"/>
  <c r="H2487" i="21"/>
  <c r="J2486" i="21"/>
  <c r="D2489" i="21"/>
  <c r="E2488" i="21"/>
  <c r="F2488" i="21"/>
  <c r="M2486" i="21"/>
  <c r="K2486" i="21"/>
  <c r="I2487" i="21"/>
  <c r="J2487" i="21"/>
  <c r="H2488" i="21"/>
  <c r="D2490" i="21"/>
  <c r="E2489" i="21"/>
  <c r="F2489" i="21"/>
  <c r="M2487" i="21"/>
  <c r="K2487" i="21"/>
  <c r="I2488" i="21"/>
  <c r="H2489" i="21"/>
  <c r="J2488" i="21"/>
  <c r="D2491" i="21"/>
  <c r="F2490" i="21"/>
  <c r="E2490" i="21"/>
  <c r="M2488" i="21"/>
  <c r="K2488" i="21"/>
  <c r="I2489" i="21"/>
  <c r="J2489" i="21"/>
  <c r="H2490" i="21"/>
  <c r="D2492" i="21"/>
  <c r="F2491" i="21"/>
  <c r="E2491" i="21"/>
  <c r="K2489" i="21"/>
  <c r="M2489" i="21"/>
  <c r="I2490" i="21"/>
  <c r="J2490" i="21"/>
  <c r="H2491" i="21"/>
  <c r="D2493" i="21"/>
  <c r="E2492" i="21"/>
  <c r="F2492" i="21"/>
  <c r="K2490" i="21"/>
  <c r="M2490" i="21"/>
  <c r="I2491" i="21"/>
  <c r="J2491" i="21"/>
  <c r="H2492" i="21"/>
  <c r="D2494" i="21"/>
  <c r="F2493" i="21"/>
  <c r="E2493" i="21"/>
  <c r="M2491" i="21"/>
  <c r="K2491" i="21"/>
  <c r="I2492" i="21"/>
  <c r="J2492" i="21"/>
  <c r="H2493" i="21"/>
  <c r="E2494" i="21"/>
  <c r="D2495" i="21"/>
  <c r="F2494" i="21"/>
  <c r="K2492" i="21"/>
  <c r="M2492" i="21"/>
  <c r="I2493" i="21"/>
  <c r="H2494" i="21"/>
  <c r="J2493" i="21"/>
  <c r="D2496" i="21"/>
  <c r="F2495" i="21"/>
  <c r="E2495" i="21"/>
  <c r="M2493" i="21"/>
  <c r="K2493" i="21"/>
  <c r="I2494" i="21"/>
  <c r="H2495" i="21"/>
  <c r="J2494" i="21"/>
  <c r="F2496" i="21"/>
  <c r="E2496" i="21"/>
  <c r="D2497" i="21"/>
  <c r="K2494" i="21"/>
  <c r="M2494" i="21"/>
  <c r="I2495" i="21"/>
  <c r="H2496" i="21"/>
  <c r="J2495" i="21"/>
  <c r="F2497" i="21"/>
  <c r="E2497" i="21"/>
  <c r="D2498" i="21"/>
  <c r="K2495" i="21"/>
  <c r="M2495" i="21"/>
  <c r="I2496" i="21"/>
  <c r="J2496" i="21"/>
  <c r="H2497" i="21"/>
  <c r="F2498" i="21"/>
  <c r="E2498" i="21"/>
  <c r="D2499" i="21"/>
  <c r="K2496" i="21"/>
  <c r="M2496" i="21"/>
  <c r="I2497" i="21"/>
  <c r="H2498" i="21"/>
  <c r="J2497" i="21"/>
  <c r="F2499" i="21"/>
  <c r="D2500" i="21"/>
  <c r="E2499" i="21"/>
  <c r="M2497" i="21"/>
  <c r="K2497" i="21"/>
  <c r="I2498" i="21"/>
  <c r="H2499" i="21"/>
  <c r="J2498" i="21"/>
  <c r="E2500" i="21"/>
  <c r="F2500" i="21"/>
  <c r="D2501" i="21"/>
  <c r="K2498" i="21"/>
  <c r="M2498" i="21"/>
  <c r="I2499" i="21"/>
  <c r="J2499" i="21"/>
  <c r="H2500" i="21"/>
  <c r="E2501" i="21"/>
  <c r="D2502" i="21"/>
  <c r="F2501" i="21"/>
  <c r="K2499" i="21"/>
  <c r="M2499" i="21"/>
  <c r="I2500" i="21"/>
  <c r="J2500" i="21"/>
  <c r="H2501" i="21"/>
  <c r="E2502" i="21"/>
  <c r="D2503" i="21"/>
  <c r="F2502" i="21"/>
  <c r="M2500" i="21"/>
  <c r="K2500" i="21"/>
  <c r="I2501" i="21"/>
  <c r="H2502" i="21"/>
  <c r="J2501" i="21"/>
  <c r="E2503" i="21"/>
  <c r="F2503" i="21"/>
  <c r="D2504" i="21"/>
  <c r="K2501" i="21"/>
  <c r="M2501" i="21"/>
  <c r="I2502" i="21"/>
  <c r="J2502" i="21"/>
  <c r="H2503" i="21"/>
  <c r="D2505" i="21"/>
  <c r="E2504" i="21"/>
  <c r="F2504" i="21"/>
  <c r="M2502" i="21"/>
  <c r="K2502" i="21"/>
  <c r="I2503" i="21"/>
  <c r="H2504" i="21"/>
  <c r="J2503" i="21"/>
  <c r="D2506" i="21"/>
  <c r="E2505" i="21"/>
  <c r="F2505" i="21"/>
  <c r="M2503" i="21"/>
  <c r="K2503" i="21"/>
  <c r="I2504" i="21"/>
  <c r="H2505" i="21"/>
  <c r="J2504" i="21"/>
  <c r="F2506" i="21"/>
  <c r="D2507" i="21"/>
  <c r="E2506" i="21"/>
  <c r="M2504" i="21"/>
  <c r="K2504" i="21"/>
  <c r="I2505" i="21"/>
  <c r="H2506" i="21"/>
  <c r="J2505" i="21"/>
  <c r="D2508" i="21"/>
  <c r="E2507" i="21"/>
  <c r="F2507" i="21"/>
  <c r="M2505" i="21"/>
  <c r="K2505" i="21"/>
  <c r="I2506" i="21"/>
  <c r="H2507" i="21"/>
  <c r="J2506" i="21"/>
  <c r="E2508" i="21"/>
  <c r="D2509" i="21"/>
  <c r="F2508" i="21"/>
  <c r="K2506" i="21"/>
  <c r="M2506" i="21"/>
  <c r="I2507" i="21"/>
  <c r="J2507" i="21"/>
  <c r="H2508" i="21"/>
  <c r="D2510" i="21"/>
  <c r="E2509" i="21"/>
  <c r="F2509" i="21"/>
  <c r="M2507" i="21"/>
  <c r="K2507" i="21"/>
  <c r="I2508" i="21"/>
  <c r="H2509" i="21"/>
  <c r="J2508" i="21"/>
  <c r="F2510" i="21"/>
  <c r="E2510" i="21"/>
  <c r="D2511" i="21"/>
  <c r="M2508" i="21"/>
  <c r="K2508" i="21"/>
  <c r="I2509" i="21"/>
  <c r="J2509" i="21"/>
  <c r="H2510" i="21"/>
  <c r="F2511" i="21"/>
  <c r="E2511" i="21"/>
  <c r="D2512" i="21"/>
  <c r="K2509" i="21"/>
  <c r="M2509" i="21"/>
  <c r="I2510" i="21"/>
  <c r="H2511" i="21"/>
  <c r="J2510" i="21"/>
  <c r="E2512" i="21"/>
  <c r="D2513" i="21"/>
  <c r="F2512" i="21"/>
  <c r="K2510" i="21"/>
  <c r="M2510" i="21"/>
  <c r="I2511" i="21"/>
  <c r="J2511" i="21"/>
  <c r="H2512" i="21"/>
  <c r="D2514" i="21"/>
  <c r="E2513" i="21"/>
  <c r="F2513" i="21"/>
  <c r="K2511" i="21"/>
  <c r="M2511" i="21"/>
  <c r="I2512" i="21"/>
  <c r="H2513" i="21"/>
  <c r="J2512" i="21"/>
  <c r="F2514" i="21"/>
  <c r="E2514" i="21"/>
  <c r="D2515" i="21"/>
  <c r="K2512" i="21"/>
  <c r="M2512" i="21"/>
  <c r="I2513" i="21"/>
  <c r="H2514" i="21"/>
  <c r="J2513" i="21"/>
  <c r="D2516" i="21"/>
  <c r="F2515" i="21"/>
  <c r="E2515" i="21"/>
  <c r="K2513" i="21"/>
  <c r="M2513" i="21"/>
  <c r="I2514" i="21"/>
  <c r="J2514" i="21"/>
  <c r="H2515" i="21"/>
  <c r="E2516" i="21"/>
  <c r="D2517" i="21"/>
  <c r="F2516" i="21"/>
  <c r="M2514" i="21"/>
  <c r="K2514" i="21"/>
  <c r="I2515" i="21"/>
  <c r="J2515" i="21"/>
  <c r="H2516" i="21"/>
  <c r="E2517" i="21"/>
  <c r="F2517" i="21"/>
  <c r="D2518" i="21"/>
  <c r="K2515" i="21"/>
  <c r="M2515" i="21"/>
  <c r="I2516" i="21"/>
  <c r="H2517" i="21"/>
  <c r="J2516" i="21"/>
  <c r="F2518" i="21"/>
  <c r="E2518" i="21"/>
  <c r="D2519" i="21"/>
  <c r="K2516" i="21"/>
  <c r="M2516" i="21"/>
  <c r="I2517" i="21"/>
  <c r="H2518" i="21"/>
  <c r="J2517" i="21"/>
  <c r="F2519" i="21"/>
  <c r="E2519" i="21"/>
  <c r="D2520" i="21"/>
  <c r="M2517" i="21"/>
  <c r="K2517" i="21"/>
  <c r="I2518" i="21"/>
  <c r="H2519" i="21"/>
  <c r="J2518" i="21"/>
  <c r="E2520" i="21"/>
  <c r="F2520" i="21"/>
  <c r="D2521" i="21"/>
  <c r="K2518" i="21"/>
  <c r="M2518" i="21"/>
  <c r="I2519" i="21"/>
  <c r="H2520" i="21"/>
  <c r="J2519" i="21"/>
  <c r="E2521" i="21"/>
  <c r="D2522" i="21"/>
  <c r="F2521" i="21"/>
  <c r="M2519" i="21"/>
  <c r="K2519" i="21"/>
  <c r="I2520" i="21"/>
  <c r="J2520" i="21"/>
  <c r="H2521" i="21"/>
  <c r="E2522" i="21"/>
  <c r="F2522" i="21"/>
  <c r="D2523" i="21"/>
  <c r="K2520" i="21"/>
  <c r="M2520" i="21"/>
  <c r="I2521" i="21"/>
  <c r="J2521" i="21"/>
  <c r="H2522" i="21"/>
  <c r="D2524" i="21"/>
  <c r="E2523" i="21"/>
  <c r="F2523" i="21"/>
  <c r="K2521" i="21"/>
  <c r="M2521" i="21"/>
  <c r="I2522" i="21"/>
  <c r="J2522" i="21"/>
  <c r="H2523" i="21"/>
  <c r="D2525" i="21"/>
  <c r="F2524" i="21"/>
  <c r="E2524" i="21"/>
  <c r="K2522" i="21"/>
  <c r="M2522" i="21"/>
  <c r="I2523" i="21"/>
  <c r="J2523" i="21"/>
  <c r="H2524" i="21"/>
  <c r="D2526" i="21"/>
  <c r="E2525" i="21"/>
  <c r="F2525" i="21"/>
  <c r="M2523" i="21"/>
  <c r="K2523" i="21"/>
  <c r="I2524" i="21"/>
  <c r="J2524" i="21"/>
  <c r="H2525" i="21"/>
  <c r="F2526" i="21"/>
  <c r="E2526" i="21"/>
  <c r="D2527" i="21"/>
  <c r="K2524" i="21"/>
  <c r="M2524" i="21"/>
  <c r="I2525" i="21"/>
  <c r="H2526" i="21"/>
  <c r="J2525" i="21"/>
  <c r="D2528" i="21"/>
  <c r="F2527" i="21"/>
  <c r="E2527" i="21"/>
  <c r="M2525" i="21"/>
  <c r="K2525" i="21"/>
  <c r="I2526" i="21"/>
  <c r="J2526" i="21"/>
  <c r="H2527" i="21"/>
  <c r="E2528" i="21"/>
  <c r="D2529" i="21"/>
  <c r="F2528" i="21"/>
  <c r="K2526" i="21"/>
  <c r="M2526" i="21"/>
  <c r="I2527" i="21"/>
  <c r="H2528" i="21"/>
  <c r="J2527" i="21"/>
  <c r="D2530" i="21"/>
  <c r="E2529" i="21"/>
  <c r="F2529" i="21"/>
  <c r="K2527" i="21"/>
  <c r="M2527" i="21"/>
  <c r="I2528" i="21"/>
  <c r="J2528" i="21"/>
  <c r="H2529" i="21"/>
  <c r="F2530" i="21"/>
  <c r="D2531" i="21"/>
  <c r="E2530" i="21"/>
  <c r="M2528" i="21"/>
  <c r="K2528" i="21"/>
  <c r="I2529" i="21"/>
  <c r="J2529" i="21"/>
  <c r="H2530" i="21"/>
  <c r="D2532" i="21"/>
  <c r="F2531" i="21"/>
  <c r="E2531" i="21"/>
  <c r="K2529" i="21"/>
  <c r="M2529" i="21"/>
  <c r="I2530" i="21"/>
  <c r="H2531" i="21"/>
  <c r="J2530" i="21"/>
  <c r="D2533" i="21"/>
  <c r="E2532" i="21"/>
  <c r="F2532" i="21"/>
  <c r="M2530" i="21"/>
  <c r="K2530" i="21"/>
  <c r="I2531" i="21"/>
  <c r="J2531" i="21"/>
  <c r="H2532" i="21"/>
  <c r="E2533" i="21"/>
  <c r="F2533" i="21"/>
  <c r="D2534" i="21"/>
  <c r="K2531" i="21"/>
  <c r="M2531" i="21"/>
  <c r="I2532" i="21"/>
  <c r="H2533" i="21"/>
  <c r="J2532" i="21"/>
  <c r="E2534" i="21"/>
  <c r="D2535" i="21"/>
  <c r="F2534" i="21"/>
  <c r="K2532" i="21"/>
  <c r="M2532" i="21"/>
  <c r="I2533" i="21"/>
  <c r="H2534" i="21"/>
  <c r="J2533" i="21"/>
  <c r="F2535" i="21"/>
  <c r="E2535" i="21"/>
  <c r="D2536" i="21"/>
  <c r="K2533" i="21"/>
  <c r="M2533" i="21"/>
  <c r="I2534" i="21"/>
  <c r="H2535" i="21"/>
  <c r="J2534" i="21"/>
  <c r="D2537" i="21"/>
  <c r="F2536" i="21"/>
  <c r="E2536" i="21"/>
  <c r="M2534" i="21"/>
  <c r="K2534" i="21"/>
  <c r="I2535" i="21"/>
  <c r="J2535" i="21"/>
  <c r="H2536" i="21"/>
  <c r="E2537" i="21"/>
  <c r="F2537" i="21"/>
  <c r="D2538" i="21"/>
  <c r="M2535" i="21"/>
  <c r="K2535" i="21"/>
  <c r="I2536" i="21"/>
  <c r="J2536" i="21"/>
  <c r="H2537" i="21"/>
  <c r="E2538" i="21"/>
  <c r="F2538" i="21"/>
  <c r="D2539" i="21"/>
  <c r="M2536" i="21"/>
  <c r="K2536" i="21"/>
  <c r="I2537" i="21"/>
  <c r="H2538" i="21"/>
  <c r="J2537" i="21"/>
  <c r="E2539" i="21"/>
  <c r="F2539" i="21"/>
  <c r="D2540" i="21"/>
  <c r="M2537" i="21"/>
  <c r="K2537" i="21"/>
  <c r="I2538" i="21"/>
  <c r="J2538" i="21"/>
  <c r="H2539" i="21"/>
  <c r="D2541" i="21"/>
  <c r="F2540" i="21"/>
  <c r="E2540" i="21"/>
  <c r="K2538" i="21"/>
  <c r="M2538" i="21"/>
  <c r="I2539" i="21"/>
  <c r="J2539" i="21"/>
  <c r="H2540" i="21"/>
  <c r="F2541" i="21"/>
  <c r="D2542" i="21"/>
  <c r="E2541" i="21"/>
  <c r="K2539" i="21"/>
  <c r="M2539" i="21"/>
  <c r="I2540" i="21"/>
  <c r="H2541" i="21"/>
  <c r="J2540" i="21"/>
  <c r="D2543" i="21"/>
  <c r="F2542" i="21"/>
  <c r="E2542" i="21"/>
  <c r="K2540" i="21"/>
  <c r="M2540" i="21"/>
  <c r="I2541" i="21"/>
  <c r="J2541" i="21"/>
  <c r="H2542" i="21"/>
  <c r="E2543" i="21"/>
  <c r="F2543" i="21"/>
  <c r="D2544" i="21"/>
  <c r="M2541" i="21"/>
  <c r="K2541" i="21"/>
  <c r="I2542" i="21"/>
  <c r="H2543" i="21"/>
  <c r="J2542" i="21"/>
  <c r="D2545" i="21"/>
  <c r="E2544" i="21"/>
  <c r="F2544" i="21"/>
  <c r="K2542" i="21"/>
  <c r="M2542" i="21"/>
  <c r="I2543" i="21"/>
  <c r="H2544" i="21"/>
  <c r="J2543" i="21"/>
  <c r="D2546" i="21"/>
  <c r="E2545" i="21"/>
  <c r="F2545" i="21"/>
  <c r="M2543" i="21"/>
  <c r="K2543" i="21"/>
  <c r="I2544" i="21"/>
  <c r="J2544" i="21"/>
  <c r="H2545" i="21"/>
  <c r="E2546" i="21"/>
  <c r="F2546" i="21"/>
  <c r="D2547" i="21"/>
  <c r="K2544" i="21"/>
  <c r="M2544" i="21"/>
  <c r="I2545" i="21"/>
  <c r="J2545" i="21"/>
  <c r="H2546" i="21"/>
  <c r="D2548" i="21"/>
  <c r="E2547" i="21"/>
  <c r="F2547" i="21"/>
  <c r="K2545" i="21"/>
  <c r="M2545" i="21"/>
  <c r="I2546" i="21"/>
  <c r="H2547" i="21"/>
  <c r="J2546" i="21"/>
  <c r="D2549" i="21"/>
  <c r="F2548" i="21"/>
  <c r="E2548" i="21"/>
  <c r="K2546" i="21"/>
  <c r="M2546" i="21"/>
  <c r="I2547" i="21"/>
  <c r="H2548" i="21"/>
  <c r="J2547" i="21"/>
  <c r="D2550" i="21"/>
  <c r="F2549" i="21"/>
  <c r="E2549" i="21"/>
  <c r="M2547" i="21"/>
  <c r="K2547" i="21"/>
  <c r="I2548" i="21"/>
  <c r="H2549" i="21"/>
  <c r="J2548" i="21"/>
  <c r="F2550" i="21"/>
  <c r="E2550" i="21"/>
  <c r="D2551" i="21"/>
  <c r="K2548" i="21"/>
  <c r="M2548" i="21"/>
  <c r="I2549" i="21"/>
  <c r="J2549" i="21"/>
  <c r="H2550" i="21"/>
  <c r="D2552" i="21"/>
  <c r="F2551" i="21"/>
  <c r="E2551" i="21"/>
  <c r="K2549" i="21"/>
  <c r="M2549" i="21"/>
  <c r="I2550" i="21"/>
  <c r="J2550" i="21"/>
  <c r="H2551" i="21"/>
  <c r="F2552" i="21"/>
  <c r="E2552" i="21"/>
  <c r="D2553" i="21"/>
  <c r="K2550" i="21"/>
  <c r="M2550" i="21"/>
  <c r="I2551" i="21"/>
  <c r="H2552" i="21"/>
  <c r="J2551" i="21"/>
  <c r="F2553" i="21"/>
  <c r="E2553" i="21"/>
  <c r="D2554" i="21"/>
  <c r="K2551" i="21"/>
  <c r="M2551" i="21"/>
  <c r="I2552" i="21"/>
  <c r="J2552" i="21"/>
  <c r="H2553" i="21"/>
  <c r="D2555" i="21"/>
  <c r="F2554" i="21"/>
  <c r="E2554" i="21"/>
  <c r="K2552" i="21"/>
  <c r="M2552" i="21"/>
  <c r="I2553" i="21"/>
  <c r="H2554" i="21"/>
  <c r="J2553" i="21"/>
  <c r="E2555" i="21"/>
  <c r="D2556" i="21"/>
  <c r="F2555" i="21"/>
  <c r="K2553" i="21"/>
  <c r="M2553" i="21"/>
  <c r="I2554" i="21"/>
  <c r="H2555" i="21"/>
  <c r="J2554" i="21"/>
  <c r="E2556" i="21"/>
  <c r="F2556" i="21"/>
  <c r="D2557" i="21"/>
  <c r="M2554" i="21"/>
  <c r="K2554" i="21"/>
  <c r="I2555" i="21"/>
  <c r="J2555" i="21"/>
  <c r="H2556" i="21"/>
  <c r="D2558" i="21"/>
  <c r="E2557" i="21"/>
  <c r="F2557" i="21"/>
  <c r="K2555" i="21"/>
  <c r="M2555" i="21"/>
  <c r="I2556" i="21"/>
  <c r="J2556" i="21"/>
  <c r="H2557" i="21"/>
  <c r="F2558" i="21"/>
  <c r="D2559" i="21"/>
  <c r="E2558" i="21"/>
  <c r="K2556" i="21"/>
  <c r="M2556" i="21"/>
  <c r="I2557" i="21"/>
  <c r="J2557" i="21"/>
  <c r="H2558" i="21"/>
  <c r="E2559" i="21"/>
  <c r="F2559" i="21"/>
  <c r="D2560" i="21"/>
  <c r="K2557" i="21"/>
  <c r="M2557" i="21"/>
  <c r="I2558" i="21"/>
  <c r="J2558" i="21"/>
  <c r="H2559" i="21"/>
  <c r="F2560" i="21"/>
  <c r="E2560" i="21"/>
  <c r="D2561" i="21"/>
  <c r="K2558" i="21"/>
  <c r="M2558" i="21"/>
  <c r="I2559" i="21"/>
  <c r="H2560" i="21"/>
  <c r="J2559" i="21"/>
  <c r="D2562" i="21"/>
  <c r="E2561" i="21"/>
  <c r="F2561" i="21"/>
  <c r="M2559" i="21"/>
  <c r="K2559" i="21"/>
  <c r="I2560" i="21"/>
  <c r="H2561" i="21"/>
  <c r="J2560" i="21"/>
  <c r="E2562" i="21"/>
  <c r="F2562" i="21"/>
  <c r="D2563" i="21"/>
  <c r="K2560" i="21"/>
  <c r="M2560" i="21"/>
  <c r="I2561" i="21"/>
  <c r="J2561" i="21"/>
  <c r="H2562" i="21"/>
  <c r="D2564" i="21"/>
  <c r="F2563" i="21"/>
  <c r="E2563" i="21"/>
  <c r="M2561" i="21"/>
  <c r="K2561" i="21"/>
  <c r="I2562" i="21"/>
  <c r="H2563" i="21"/>
  <c r="J2562" i="21"/>
  <c r="F2564" i="21"/>
  <c r="E2564" i="21"/>
  <c r="D2565" i="21"/>
  <c r="M2562" i="21"/>
  <c r="K2562" i="21"/>
  <c r="I2563" i="21"/>
  <c r="H2564" i="21"/>
  <c r="J2563" i="21"/>
  <c r="D2566" i="21"/>
  <c r="E2565" i="21"/>
  <c r="F2565" i="21"/>
  <c r="K2563" i="21"/>
  <c r="M2563" i="21"/>
  <c r="I2564" i="21"/>
  <c r="H2565" i="21"/>
  <c r="J2564" i="21"/>
  <c r="E2566" i="21"/>
  <c r="D2567" i="21"/>
  <c r="F2566" i="21"/>
  <c r="K2564" i="21"/>
  <c r="M2564" i="21"/>
  <c r="I2565" i="21"/>
  <c r="H2566" i="21"/>
  <c r="J2565" i="21"/>
  <c r="E2567" i="21"/>
  <c r="F2567" i="21"/>
  <c r="D2568" i="21"/>
  <c r="K2565" i="21"/>
  <c r="M2565" i="21"/>
  <c r="I2566" i="21"/>
  <c r="J2566" i="21"/>
  <c r="H2567" i="21"/>
  <c r="F2568" i="21"/>
  <c r="E2568" i="21"/>
  <c r="D2569" i="21"/>
  <c r="M2566" i="21"/>
  <c r="K2566" i="21"/>
  <c r="I2567" i="21"/>
  <c r="H2568" i="21"/>
  <c r="J2567" i="21"/>
  <c r="E2569" i="21"/>
  <c r="D2570" i="21"/>
  <c r="F2569" i="21"/>
  <c r="M2567" i="21"/>
  <c r="K2567" i="21"/>
  <c r="I2568" i="21"/>
  <c r="H2569" i="21"/>
  <c r="J2568" i="21"/>
  <c r="F2570" i="21"/>
  <c r="E2570" i="21"/>
  <c r="D2571" i="21"/>
  <c r="M2568" i="21"/>
  <c r="K2568" i="21"/>
  <c r="I2569" i="21"/>
  <c r="H2570" i="21"/>
  <c r="J2569" i="21"/>
  <c r="F2571" i="21"/>
  <c r="D2572" i="21"/>
  <c r="E2571" i="21"/>
  <c r="M2569" i="21"/>
  <c r="K2569" i="21"/>
  <c r="I2570" i="21"/>
  <c r="J2570" i="21"/>
  <c r="H2571" i="21"/>
  <c r="D2573" i="21"/>
  <c r="F2572" i="21"/>
  <c r="E2572" i="21"/>
  <c r="K2570" i="21"/>
  <c r="M2570" i="21"/>
  <c r="I2571" i="21"/>
  <c r="J2571" i="21"/>
  <c r="H2572" i="21"/>
  <c r="E2573" i="21"/>
  <c r="D2574" i="21"/>
  <c r="F2573" i="21"/>
  <c r="M2571" i="21"/>
  <c r="K2571" i="21"/>
  <c r="I2572" i="21"/>
  <c r="J2572" i="21"/>
  <c r="H2573" i="21"/>
  <c r="F2574" i="21"/>
  <c r="E2574" i="21"/>
  <c r="D2575" i="21"/>
  <c r="M2572" i="21"/>
  <c r="K2572" i="21"/>
  <c r="I2573" i="21"/>
  <c r="H2574" i="21"/>
  <c r="J2573" i="21"/>
  <c r="F2575" i="21"/>
  <c r="D2576" i="21"/>
  <c r="E2575" i="21"/>
  <c r="K2573" i="21"/>
  <c r="M2573" i="21"/>
  <c r="I2574" i="21"/>
  <c r="H2575" i="21"/>
  <c r="J2574" i="21"/>
  <c r="D2577" i="21"/>
  <c r="F2576" i="21"/>
  <c r="E2576" i="21"/>
  <c r="M2574" i="21"/>
  <c r="K2574" i="21"/>
  <c r="I2575" i="21"/>
  <c r="H2576" i="21"/>
  <c r="J2575" i="21"/>
  <c r="D2578" i="21"/>
  <c r="E2577" i="21"/>
  <c r="F2577" i="21"/>
  <c r="K2575" i="21"/>
  <c r="M2575" i="21"/>
  <c r="I2576" i="21"/>
  <c r="H2577" i="21"/>
  <c r="J2576" i="21"/>
  <c r="F2578" i="21"/>
  <c r="E2578" i="21"/>
  <c r="D2579" i="21"/>
  <c r="K2576" i="21"/>
  <c r="M2576" i="21"/>
  <c r="I2577" i="21"/>
  <c r="H2578" i="21"/>
  <c r="J2577" i="21"/>
  <c r="D2580" i="21"/>
  <c r="E2579" i="21"/>
  <c r="F2579" i="21"/>
  <c r="K2577" i="21"/>
  <c r="M2577" i="21"/>
  <c r="I2578" i="21"/>
  <c r="H2579" i="21"/>
  <c r="J2578" i="21"/>
  <c r="D2581" i="21"/>
  <c r="F2580" i="21"/>
  <c r="E2580" i="21"/>
  <c r="M2578" i="21"/>
  <c r="K2578" i="21"/>
  <c r="I2579" i="21"/>
  <c r="J2579" i="21"/>
  <c r="H2580" i="21"/>
  <c r="D2582" i="21"/>
  <c r="F2581" i="21"/>
  <c r="E2581" i="21"/>
  <c r="K2579" i="21"/>
  <c r="M2579" i="21"/>
  <c r="I2580" i="21"/>
  <c r="J2580" i="21"/>
  <c r="H2581" i="21"/>
  <c r="D2583" i="21"/>
  <c r="F2582" i="21"/>
  <c r="E2582" i="21"/>
  <c r="M2580" i="21"/>
  <c r="K2580" i="21"/>
  <c r="I2581" i="21"/>
  <c r="H2582" i="21"/>
  <c r="J2581" i="21"/>
  <c r="E2583" i="21"/>
  <c r="D2584" i="21"/>
  <c r="F2583" i="21"/>
  <c r="K2581" i="21"/>
  <c r="M2581" i="21"/>
  <c r="I2582" i="21"/>
  <c r="J2582" i="21"/>
  <c r="H2583" i="21"/>
  <c r="E2584" i="21"/>
  <c r="D2585" i="21"/>
  <c r="F2584" i="21"/>
  <c r="K2582" i="21"/>
  <c r="M2582" i="21"/>
  <c r="I2583" i="21"/>
  <c r="H2584" i="21"/>
  <c r="J2583" i="21"/>
  <c r="F2585" i="21"/>
  <c r="E2585" i="21"/>
  <c r="D2586" i="21"/>
  <c r="M2583" i="21"/>
  <c r="K2583" i="21"/>
  <c r="I2584" i="21"/>
  <c r="H2585" i="21"/>
  <c r="J2584" i="21"/>
  <c r="E2586" i="21"/>
  <c r="F2586" i="21"/>
  <c r="D2587" i="21"/>
  <c r="K2584" i="21"/>
  <c r="M2584" i="21"/>
  <c r="I2585" i="21"/>
  <c r="J2585" i="21"/>
  <c r="H2586" i="21"/>
  <c r="F2587" i="21"/>
  <c r="E2587" i="21"/>
  <c r="D2588" i="21"/>
  <c r="K2585" i="21"/>
  <c r="M2585" i="21"/>
  <c r="I2586" i="21"/>
  <c r="J2586" i="21"/>
  <c r="H2587" i="21"/>
  <c r="F2588" i="21"/>
  <c r="E2588" i="21"/>
  <c r="D2589" i="21"/>
  <c r="M2586" i="21"/>
  <c r="K2586" i="21"/>
  <c r="I2587" i="21"/>
  <c r="H2588" i="21"/>
  <c r="J2587" i="21"/>
  <c r="F2589" i="21"/>
  <c r="D2590" i="21"/>
  <c r="E2589" i="21"/>
  <c r="M2587" i="21"/>
  <c r="K2587" i="21"/>
  <c r="I2588" i="21"/>
  <c r="H2589" i="21"/>
  <c r="J2588" i="21"/>
  <c r="E2590" i="21"/>
  <c r="D2591" i="21"/>
  <c r="F2590" i="21"/>
  <c r="M2588" i="21"/>
  <c r="K2588" i="21"/>
  <c r="I2589" i="21"/>
  <c r="J2589" i="21"/>
  <c r="H2590" i="21"/>
  <c r="D2592" i="21"/>
  <c r="F2591" i="21"/>
  <c r="E2591" i="21"/>
  <c r="K2589" i="21"/>
  <c r="M2589" i="21"/>
  <c r="I2590" i="21"/>
  <c r="J2590" i="21"/>
  <c r="H2591" i="21"/>
  <c r="F2592" i="21"/>
  <c r="D2593" i="21"/>
  <c r="E2592" i="21"/>
  <c r="K2590" i="21"/>
  <c r="M2590" i="21"/>
  <c r="I2591" i="21"/>
  <c r="J2591" i="21"/>
  <c r="H2592" i="21"/>
  <c r="D2594" i="21"/>
  <c r="F2593" i="21"/>
  <c r="E2593" i="21"/>
  <c r="K2591" i="21"/>
  <c r="M2591" i="21"/>
  <c r="I2592" i="21"/>
  <c r="J2592" i="21"/>
  <c r="H2593" i="21"/>
  <c r="F2594" i="21"/>
  <c r="D2595" i="21"/>
  <c r="E2594" i="21"/>
  <c r="M2592" i="21"/>
  <c r="K2592" i="21"/>
  <c r="I2593" i="21"/>
  <c r="H2594" i="21"/>
  <c r="J2593" i="21"/>
  <c r="E2595" i="21"/>
  <c r="D2596" i="21"/>
  <c r="F2595" i="21"/>
  <c r="K2593" i="21"/>
  <c r="M2593" i="21"/>
  <c r="I2594" i="21"/>
  <c r="J2594" i="21"/>
  <c r="H2595" i="21"/>
  <c r="D2597" i="21"/>
  <c r="F2596" i="21"/>
  <c r="E2596" i="21"/>
  <c r="K2594" i="21"/>
  <c r="M2594" i="21"/>
  <c r="I2595" i="21"/>
  <c r="J2595" i="21"/>
  <c r="H2596" i="21"/>
  <c r="F2597" i="21"/>
  <c r="D2598" i="21"/>
  <c r="E2597" i="21"/>
  <c r="K2595" i="21"/>
  <c r="M2595" i="21"/>
  <c r="I2596" i="21"/>
  <c r="H2597" i="21"/>
  <c r="J2596" i="21"/>
  <c r="D2599" i="21"/>
  <c r="F2598" i="21"/>
  <c r="E2598" i="21"/>
  <c r="K2596" i="21"/>
  <c r="M2596" i="21"/>
  <c r="I2597" i="21"/>
  <c r="H2598" i="21"/>
  <c r="J2597" i="21"/>
  <c r="D2600" i="21"/>
  <c r="E2599" i="21"/>
  <c r="F2599" i="21"/>
  <c r="K2597" i="21"/>
  <c r="M2597" i="21"/>
  <c r="I2598" i="21"/>
  <c r="J2598" i="21"/>
  <c r="H2599" i="21"/>
  <c r="E2600" i="21"/>
  <c r="D2601" i="21"/>
  <c r="F2600" i="21"/>
  <c r="M2598" i="21"/>
  <c r="K2598" i="21"/>
  <c r="I2599" i="21"/>
  <c r="H2600" i="21"/>
  <c r="J2599" i="21"/>
  <c r="D2602" i="21"/>
  <c r="F2601" i="21"/>
  <c r="E2601" i="21"/>
  <c r="K2599" i="21"/>
  <c r="M2599" i="21"/>
  <c r="I2600" i="21"/>
  <c r="H2601" i="21"/>
  <c r="J2600" i="21"/>
  <c r="D2603" i="21"/>
  <c r="E2602" i="21"/>
  <c r="F2602" i="21"/>
  <c r="M2600" i="21"/>
  <c r="K2600" i="21"/>
  <c r="I2601" i="21"/>
  <c r="H2602" i="21"/>
  <c r="J2601" i="21"/>
  <c r="E2603" i="21"/>
  <c r="F2603" i="21"/>
  <c r="D2604" i="21"/>
  <c r="M2601" i="21"/>
  <c r="K2601" i="21"/>
  <c r="I2602" i="21"/>
  <c r="H2603" i="21"/>
  <c r="J2602" i="21"/>
  <c r="D2605" i="21"/>
  <c r="E2604" i="21"/>
  <c r="F2604" i="21"/>
  <c r="K2602" i="21"/>
  <c r="M2602" i="21"/>
  <c r="I2603" i="21"/>
  <c r="J2603" i="21"/>
  <c r="H2604" i="21"/>
  <c r="D2606" i="21"/>
  <c r="F2605" i="21"/>
  <c r="E2605" i="21"/>
  <c r="M2603" i="21"/>
  <c r="K2603" i="21"/>
  <c r="I2604" i="21"/>
  <c r="H2605" i="21"/>
  <c r="J2604" i="21"/>
  <c r="E2606" i="21"/>
  <c r="F2606" i="21"/>
  <c r="D2607" i="21"/>
  <c r="K2604" i="21"/>
  <c r="M2604" i="21"/>
  <c r="I2605" i="21"/>
  <c r="J2605" i="21"/>
  <c r="H2606" i="21"/>
  <c r="D2608" i="21"/>
  <c r="E2607" i="21"/>
  <c r="F2607" i="21"/>
  <c r="M2605" i="21"/>
  <c r="K2605" i="21"/>
  <c r="I2606" i="21"/>
  <c r="J2606" i="21"/>
  <c r="H2607" i="21"/>
  <c r="E2608" i="21"/>
  <c r="D2609" i="21"/>
  <c r="F2608" i="21"/>
  <c r="K2606" i="21"/>
  <c r="M2606" i="21"/>
  <c r="I2607" i="21"/>
  <c r="J2607" i="21"/>
  <c r="H2608" i="21"/>
  <c r="F2609" i="21"/>
  <c r="D2610" i="21"/>
  <c r="E2609" i="21"/>
  <c r="M2607" i="21"/>
  <c r="K2607" i="21"/>
  <c r="I2608" i="21"/>
  <c r="J2608" i="21"/>
  <c r="H2609" i="21"/>
  <c r="D2611" i="21"/>
  <c r="E2610" i="21"/>
  <c r="F2610" i="21"/>
  <c r="M2608" i="21"/>
  <c r="K2608" i="21"/>
  <c r="I2609" i="21"/>
  <c r="H2610" i="21"/>
  <c r="J2609" i="21"/>
  <c r="D2612" i="21"/>
  <c r="E2611" i="21"/>
  <c r="F2611" i="21"/>
  <c r="M2609" i="21"/>
  <c r="K2609" i="21"/>
  <c r="I2610" i="21"/>
  <c r="H2611" i="21"/>
  <c r="J2610" i="21"/>
  <c r="D2613" i="21"/>
  <c r="F2612" i="21"/>
  <c r="E2612" i="21"/>
  <c r="K2610" i="21"/>
  <c r="M2610" i="21"/>
  <c r="I2611" i="21"/>
  <c r="H2612" i="21"/>
  <c r="J2611" i="21"/>
  <c r="D2614" i="21"/>
  <c r="E2613" i="21"/>
  <c r="F2613" i="21"/>
  <c r="K2611" i="21"/>
  <c r="M2611" i="21"/>
  <c r="I2612" i="21"/>
  <c r="H2613" i="21"/>
  <c r="J2612" i="21"/>
  <c r="F2614" i="21"/>
  <c r="E2614" i="21"/>
  <c r="D2615" i="21"/>
  <c r="K2612" i="21"/>
  <c r="M2612" i="21"/>
  <c r="I2613" i="21"/>
  <c r="J2613" i="21"/>
  <c r="H2614" i="21"/>
  <c r="D2616" i="21"/>
  <c r="F2615" i="21"/>
  <c r="E2615" i="21"/>
  <c r="M2613" i="21"/>
  <c r="K2613" i="21"/>
  <c r="I2614" i="21"/>
  <c r="H2615" i="21"/>
  <c r="J2614" i="21"/>
  <c r="F2616" i="21"/>
  <c r="E2616" i="21"/>
  <c r="D2617" i="21"/>
  <c r="K2614" i="21"/>
  <c r="M2614" i="21"/>
  <c r="I2615" i="21"/>
  <c r="H2616" i="21"/>
  <c r="J2615" i="21"/>
  <c r="D2618" i="21"/>
  <c r="E2617" i="21"/>
  <c r="F2617" i="21"/>
  <c r="K2615" i="21"/>
  <c r="M2615" i="21"/>
  <c r="I2616" i="21"/>
  <c r="J2616" i="21"/>
  <c r="H2617" i="21"/>
  <c r="E2618" i="21"/>
  <c r="F2618" i="21"/>
  <c r="D2619" i="21"/>
  <c r="K2616" i="21"/>
  <c r="M2616" i="21"/>
  <c r="I2617" i="21"/>
  <c r="J2617" i="21"/>
  <c r="H2618" i="21"/>
  <c r="D2620" i="21"/>
  <c r="E2619" i="21"/>
  <c r="F2619" i="21"/>
  <c r="K2617" i="21"/>
  <c r="M2617" i="21"/>
  <c r="I2618" i="21"/>
  <c r="J2618" i="21"/>
  <c r="H2619" i="21"/>
  <c r="F2620" i="21"/>
  <c r="E2620" i="21"/>
  <c r="D2621" i="21"/>
  <c r="K2618" i="21"/>
  <c r="M2618" i="21"/>
  <c r="I2619" i="21"/>
  <c r="H2620" i="21"/>
  <c r="J2619" i="21"/>
  <c r="F2621" i="21"/>
  <c r="D2622" i="21"/>
  <c r="E2621" i="21"/>
  <c r="M2619" i="21"/>
  <c r="K2619" i="21"/>
  <c r="I2620" i="21"/>
  <c r="J2620" i="21"/>
  <c r="H2621" i="21"/>
  <c r="F2622" i="21"/>
  <c r="D2623" i="21"/>
  <c r="E2622" i="21"/>
  <c r="M2620" i="21"/>
  <c r="K2620" i="21"/>
  <c r="I2621" i="21"/>
  <c r="J2621" i="21"/>
  <c r="H2622" i="21"/>
  <c r="F2623" i="21"/>
  <c r="E2623" i="21"/>
  <c r="D2624" i="21"/>
  <c r="M2621" i="21"/>
  <c r="K2621" i="21"/>
  <c r="I2622" i="21"/>
  <c r="H2623" i="21"/>
  <c r="J2622" i="21"/>
  <c r="D2625" i="21"/>
  <c r="E2624" i="21"/>
  <c r="F2624" i="21"/>
  <c r="M2622" i="21"/>
  <c r="K2622" i="21"/>
  <c r="I2623" i="21"/>
  <c r="J2623" i="21"/>
  <c r="H2624" i="21"/>
  <c r="E2625" i="21"/>
  <c r="F2625" i="21"/>
  <c r="D2626" i="21"/>
  <c r="K2623" i="21"/>
  <c r="M2623" i="21"/>
  <c r="I2624" i="21"/>
  <c r="H2625" i="21"/>
  <c r="J2624" i="21"/>
  <c r="F2626" i="21"/>
  <c r="E2626" i="21"/>
  <c r="D2627" i="21"/>
  <c r="K2624" i="21"/>
  <c r="M2624" i="21"/>
  <c r="I2625" i="21"/>
  <c r="H2626" i="21"/>
  <c r="J2625" i="21"/>
  <c r="D2628" i="21"/>
  <c r="F2627" i="21"/>
  <c r="E2627" i="21"/>
  <c r="K2625" i="21"/>
  <c r="M2625" i="21"/>
  <c r="I2626" i="21"/>
  <c r="J2626" i="21"/>
  <c r="H2627" i="21"/>
  <c r="F2628" i="21"/>
  <c r="E2628" i="21"/>
  <c r="D2629" i="21"/>
  <c r="K2626" i="21"/>
  <c r="M2626" i="21"/>
  <c r="I2627" i="21"/>
  <c r="H2628" i="21"/>
  <c r="J2627" i="21"/>
  <c r="E2629" i="21"/>
  <c r="D2630" i="21"/>
  <c r="F2629" i="21"/>
  <c r="M2627" i="21"/>
  <c r="K2627" i="21"/>
  <c r="I2628" i="21"/>
  <c r="H2629" i="21"/>
  <c r="J2628" i="21"/>
  <c r="E2630" i="21"/>
  <c r="F2630" i="21"/>
  <c r="D2631" i="21"/>
  <c r="K2628" i="21"/>
  <c r="M2628" i="21"/>
  <c r="I2629" i="21"/>
  <c r="H2630" i="21"/>
  <c r="J2629" i="21"/>
  <c r="D2632" i="21"/>
  <c r="F2631" i="21"/>
  <c r="E2631" i="21"/>
  <c r="K2629" i="21"/>
  <c r="M2629" i="21"/>
  <c r="I2630" i="21"/>
  <c r="J2630" i="21"/>
  <c r="H2631" i="21"/>
  <c r="D2633" i="21"/>
  <c r="E2632" i="21"/>
  <c r="F2632" i="21"/>
  <c r="K2630" i="21"/>
  <c r="M2630" i="21"/>
  <c r="I2631" i="21"/>
  <c r="J2631" i="21"/>
  <c r="H2632" i="21"/>
  <c r="E2633" i="21"/>
  <c r="D2634" i="21"/>
  <c r="F2633" i="21"/>
  <c r="M2631" i="21"/>
  <c r="K2631" i="21"/>
  <c r="I2632" i="21"/>
  <c r="H2633" i="21"/>
  <c r="J2632" i="21"/>
  <c r="E2634" i="21"/>
  <c r="F2634" i="21"/>
  <c r="D2635" i="21"/>
  <c r="K2632" i="21"/>
  <c r="M2632" i="21"/>
  <c r="I2633" i="21"/>
  <c r="H2634" i="21"/>
  <c r="J2633" i="21"/>
  <c r="F2635" i="21"/>
  <c r="D2636" i="21"/>
  <c r="E2635" i="21"/>
  <c r="K2633" i="21"/>
  <c r="M2633" i="21"/>
  <c r="I2634" i="21"/>
  <c r="H2635" i="21"/>
  <c r="J2634" i="21"/>
  <c r="D2637" i="21"/>
  <c r="E2636" i="21"/>
  <c r="F2636" i="21"/>
  <c r="K2634" i="21"/>
  <c r="M2634" i="21"/>
  <c r="I2635" i="21"/>
  <c r="H2636" i="21"/>
  <c r="J2635" i="21"/>
  <c r="E2637" i="21"/>
  <c r="D2638" i="21"/>
  <c r="F2637" i="21"/>
  <c r="M2635" i="21"/>
  <c r="K2635" i="21"/>
  <c r="I2636" i="21"/>
  <c r="H2637" i="21"/>
  <c r="J2636" i="21"/>
  <c r="F2638" i="21"/>
  <c r="D2639" i="21"/>
  <c r="E2638" i="21"/>
  <c r="K2636" i="21"/>
  <c r="M2636" i="21"/>
  <c r="I2637" i="21"/>
  <c r="J2637" i="21"/>
  <c r="H2638" i="21"/>
  <c r="F2639" i="21"/>
  <c r="E2639" i="21"/>
  <c r="D2640" i="21"/>
  <c r="K2637" i="21"/>
  <c r="M2637" i="21"/>
  <c r="I2638" i="21"/>
  <c r="J2638" i="21"/>
  <c r="H2639" i="21"/>
  <c r="D2641" i="21"/>
  <c r="F2640" i="21"/>
  <c r="E2640" i="21"/>
  <c r="M2638" i="21"/>
  <c r="K2638" i="21"/>
  <c r="I2639" i="21"/>
  <c r="H2640" i="21"/>
  <c r="J2639" i="21"/>
  <c r="E2641" i="21"/>
  <c r="D2642" i="21"/>
  <c r="F2641" i="21"/>
  <c r="M2639" i="21"/>
  <c r="K2639" i="21"/>
  <c r="I2640" i="21"/>
  <c r="J2640" i="21"/>
  <c r="H2641" i="21"/>
  <c r="F2642" i="21"/>
  <c r="E2642" i="21"/>
  <c r="D2643" i="21"/>
  <c r="M2640" i="21"/>
  <c r="K2640" i="21"/>
  <c r="I2641" i="21"/>
  <c r="H2642" i="21"/>
  <c r="J2641" i="21"/>
  <c r="E2643" i="21"/>
  <c r="D2644" i="21"/>
  <c r="F2643" i="21"/>
  <c r="M2641" i="21"/>
  <c r="K2641" i="21"/>
  <c r="I2642" i="21"/>
  <c r="H2643" i="21"/>
  <c r="J2642" i="21"/>
  <c r="E2644" i="21"/>
  <c r="F2644" i="21"/>
  <c r="D2645" i="21"/>
  <c r="K2642" i="21"/>
  <c r="M2642" i="21"/>
  <c r="I2643" i="21"/>
  <c r="H2644" i="21"/>
  <c r="J2643" i="21"/>
  <c r="D2646" i="21"/>
  <c r="F2645" i="21"/>
  <c r="E2645" i="21"/>
  <c r="K2643" i="21"/>
  <c r="M2643" i="21"/>
  <c r="I2644" i="21"/>
  <c r="H2645" i="21"/>
  <c r="J2644" i="21"/>
  <c r="D2647" i="21"/>
  <c r="F2646" i="21"/>
  <c r="E2646" i="21"/>
  <c r="M2644" i="21"/>
  <c r="K2644" i="21"/>
  <c r="I2645" i="21"/>
  <c r="J2645" i="21"/>
  <c r="H2646" i="21"/>
  <c r="E2647" i="21"/>
  <c r="F2647" i="21"/>
  <c r="D2648" i="21"/>
  <c r="M2645" i="21"/>
  <c r="K2645" i="21"/>
  <c r="I2646" i="21"/>
  <c r="J2646" i="21"/>
  <c r="H2647" i="21"/>
  <c r="F2648" i="21"/>
  <c r="D2649" i="21"/>
  <c r="E2648" i="21"/>
  <c r="M2646" i="21"/>
  <c r="K2646" i="21"/>
  <c r="I2647" i="21"/>
  <c r="H2648" i="21"/>
  <c r="J2647" i="21"/>
  <c r="F2649" i="21"/>
  <c r="E2649" i="21"/>
  <c r="D2650" i="21"/>
  <c r="K2647" i="21"/>
  <c r="M2647" i="21"/>
  <c r="I2648" i="21"/>
  <c r="J2648" i="21"/>
  <c r="H2649" i="21"/>
  <c r="D2651" i="21"/>
  <c r="F2650" i="21"/>
  <c r="E2650" i="21"/>
  <c r="K2648" i="21"/>
  <c r="M2648" i="21"/>
  <c r="I2649" i="21"/>
  <c r="J2649" i="21"/>
  <c r="H2650" i="21"/>
  <c r="F2651" i="21"/>
  <c r="D2652" i="21"/>
  <c r="E2651" i="21"/>
  <c r="M2649" i="21"/>
  <c r="K2649" i="21"/>
  <c r="I2650" i="21"/>
  <c r="H2651" i="21"/>
  <c r="J2650" i="21"/>
  <c r="F2652" i="21"/>
  <c r="D2653" i="21"/>
  <c r="E2652" i="21"/>
  <c r="K2650" i="21"/>
  <c r="M2650" i="21"/>
  <c r="I2651" i="21"/>
  <c r="J2651" i="21"/>
  <c r="H2652" i="21"/>
  <c r="F2653" i="21"/>
  <c r="E2653" i="21"/>
  <c r="D2654" i="21"/>
  <c r="K2651" i="21"/>
  <c r="M2651" i="21"/>
  <c r="I2652" i="21"/>
  <c r="H2653" i="21"/>
  <c r="J2652" i="21"/>
  <c r="E2654" i="21"/>
  <c r="D2655" i="21"/>
  <c r="F2654" i="21"/>
  <c r="M2652" i="21"/>
  <c r="K2652" i="21"/>
  <c r="I2653" i="21"/>
  <c r="J2653" i="21"/>
  <c r="H2654" i="21"/>
  <c r="D2656" i="21"/>
  <c r="F2655" i="21"/>
  <c r="E2655" i="21"/>
  <c r="K2653" i="21"/>
  <c r="M2653" i="21"/>
  <c r="H2655" i="21"/>
  <c r="I2654" i="21"/>
  <c r="J2654" i="21"/>
  <c r="F2656" i="21"/>
  <c r="E2656" i="21"/>
  <c r="D2657" i="21"/>
  <c r="J2655" i="21"/>
  <c r="G15" i="26"/>
  <c r="G15" i="13"/>
  <c r="I8" i="13"/>
  <c r="G8" i="13"/>
  <c r="I15" i="26"/>
  <c r="I15" i="13"/>
  <c r="K2654" i="21"/>
  <c r="M2654" i="21"/>
  <c r="F2657" i="21"/>
  <c r="D2658" i="21"/>
  <c r="E2657" i="21"/>
  <c r="F2658" i="21"/>
  <c r="D2659" i="21"/>
  <c r="E2658" i="21"/>
  <c r="E2659" i="21"/>
  <c r="F2659" i="21"/>
  <c r="D2660" i="21"/>
  <c r="F2660" i="21"/>
  <c r="E2660" i="21"/>
  <c r="D2661" i="21"/>
  <c r="F2661" i="21"/>
  <c r="E2661" i="21"/>
  <c r="D2662" i="21"/>
  <c r="D2663" i="21"/>
  <c r="F2662" i="21"/>
  <c r="E2662" i="21"/>
  <c r="D2664" i="21"/>
  <c r="F2663" i="21"/>
  <c r="E2663" i="21"/>
  <c r="E2664" i="21"/>
  <c r="F2664" i="21"/>
  <c r="D2665" i="21"/>
  <c r="F2665" i="21"/>
  <c r="D2666" i="21"/>
  <c r="E2665" i="21"/>
  <c r="E2666" i="21"/>
  <c r="F2666" i="21"/>
  <c r="D2667" i="21"/>
  <c r="E2667" i="21"/>
  <c r="D2668" i="21"/>
  <c r="F2667" i="21"/>
  <c r="E2668" i="21"/>
  <c r="D2669" i="21"/>
  <c r="F2668" i="21"/>
  <c r="D2670" i="21"/>
  <c r="F2669" i="21"/>
  <c r="E2669" i="21"/>
  <c r="E2670" i="21"/>
  <c r="F2670" i="21"/>
  <c r="D2671" i="21"/>
  <c r="E2671" i="21"/>
  <c r="D2672" i="21"/>
  <c r="F2671" i="21"/>
  <c r="F2672" i="21"/>
  <c r="D2673" i="21"/>
  <c r="E2672" i="21"/>
  <c r="F2673" i="21"/>
  <c r="D2674" i="21"/>
  <c r="E2673" i="21"/>
  <c r="E2674" i="21"/>
  <c r="F2674" i="21"/>
  <c r="D2675" i="21"/>
  <c r="E2675" i="21"/>
  <c r="F2675" i="21"/>
  <c r="D2676" i="21"/>
  <c r="E2676" i="21"/>
  <c r="F2676" i="21"/>
  <c r="D2677" i="21"/>
  <c r="E2677" i="21"/>
  <c r="D2678" i="21"/>
  <c r="F2677" i="21"/>
  <c r="F2678" i="21"/>
  <c r="E2678" i="21"/>
  <c r="D2679" i="21"/>
  <c r="D2680" i="21"/>
  <c r="F2679" i="21"/>
  <c r="E2679" i="21"/>
  <c r="E2680" i="21"/>
  <c r="F2680" i="21"/>
  <c r="D2681" i="21"/>
  <c r="F2681" i="21"/>
  <c r="D2682" i="21"/>
  <c r="E2681" i="21"/>
  <c r="E2682" i="21"/>
  <c r="F2682" i="21"/>
  <c r="D2683" i="21"/>
  <c r="E2683" i="21"/>
  <c r="F2683" i="21"/>
  <c r="D2684" i="21"/>
  <c r="D2685" i="21"/>
  <c r="E2684" i="21"/>
  <c r="F2684" i="21"/>
  <c r="F2685" i="21"/>
  <c r="E2685" i="21"/>
  <c r="D2686" i="21"/>
  <c r="E2686" i="21"/>
  <c r="F2686" i="21"/>
  <c r="D2687" i="21"/>
  <c r="F2687" i="21"/>
  <c r="E2687" i="21"/>
  <c r="D2688" i="21"/>
  <c r="D2689" i="21"/>
  <c r="F2688" i="21"/>
  <c r="E2688" i="21"/>
  <c r="D2690" i="21"/>
  <c r="F2689" i="21"/>
  <c r="E2689" i="21"/>
  <c r="F2690" i="21"/>
  <c r="E2690" i="21"/>
  <c r="D2691" i="21"/>
  <c r="F2691" i="21"/>
  <c r="D2692" i="21"/>
  <c r="E2691" i="21"/>
  <c r="F2692" i="21"/>
  <c r="E2692" i="21"/>
  <c r="D2693" i="21"/>
  <c r="E2693" i="21"/>
  <c r="D2694" i="21"/>
  <c r="F2693" i="21"/>
  <c r="D2695" i="21"/>
  <c r="E2694" i="21"/>
  <c r="F2694" i="21"/>
  <c r="E2695" i="21"/>
  <c r="F2695" i="21"/>
  <c r="D2696" i="21"/>
  <c r="F2696" i="21"/>
  <c r="D2697" i="21"/>
  <c r="E2696" i="21"/>
  <c r="D2698" i="21"/>
  <c r="F2697" i="21"/>
  <c r="E2697" i="21"/>
  <c r="F2698" i="21"/>
  <c r="D2699" i="21"/>
  <c r="E2698" i="21"/>
  <c r="F2699" i="21"/>
  <c r="D2700" i="21"/>
  <c r="E2699" i="21"/>
  <c r="E2700" i="21"/>
  <c r="D2701" i="21"/>
  <c r="F2700" i="21"/>
  <c r="D2702" i="21"/>
  <c r="E2701" i="21"/>
  <c r="F2701" i="21"/>
  <c r="F2702" i="21"/>
  <c r="E2702" i="21"/>
  <c r="D2703" i="21"/>
  <c r="F2703" i="21"/>
  <c r="E2703" i="21"/>
  <c r="D2704" i="21"/>
  <c r="E2704" i="21"/>
  <c r="D2705" i="21"/>
  <c r="F2704" i="21"/>
  <c r="D2706" i="21"/>
  <c r="E2705" i="21"/>
  <c r="F2705" i="21"/>
  <c r="F2706" i="21"/>
  <c r="E2706" i="21"/>
  <c r="D2707" i="21"/>
  <c r="D2708" i="21"/>
  <c r="F2707" i="21"/>
  <c r="E2707" i="21"/>
  <c r="D2709" i="21"/>
  <c r="F2708" i="21"/>
  <c r="E2708" i="21"/>
  <c r="E2709" i="21"/>
  <c r="D2710" i="21"/>
  <c r="F2709" i="21"/>
  <c r="E2710" i="21"/>
  <c r="F2710" i="21"/>
  <c r="D2711" i="21"/>
  <c r="D2712" i="21"/>
  <c r="F2711" i="21"/>
  <c r="E2711" i="21"/>
  <c r="E2712" i="21"/>
  <c r="F2712" i="21"/>
  <c r="D2713" i="21"/>
  <c r="F2713" i="21"/>
  <c r="E2713" i="21"/>
  <c r="D2714" i="21"/>
  <c r="E2714" i="21"/>
  <c r="F2714" i="21"/>
  <c r="D2715" i="21"/>
  <c r="F2715" i="21"/>
  <c r="E2715" i="21"/>
  <c r="D2716" i="21"/>
  <c r="D2717" i="21"/>
  <c r="F2716" i="21"/>
  <c r="E2716" i="21"/>
  <c r="F2717" i="21"/>
  <c r="D2718" i="21"/>
  <c r="E2717" i="21"/>
  <c r="F2718" i="21"/>
  <c r="E2718" i="21"/>
  <c r="D2719" i="21"/>
  <c r="D2720" i="21"/>
  <c r="F2719" i="21"/>
  <c r="E2719" i="21"/>
  <c r="F2720" i="21"/>
  <c r="E2720" i="21"/>
  <c r="D2721" i="21"/>
  <c r="D2722" i="21"/>
  <c r="F2721" i="21"/>
  <c r="E2721" i="21"/>
  <c r="F2722" i="21"/>
  <c r="D2723" i="21"/>
  <c r="E2722" i="21"/>
  <c r="E2723" i="21"/>
  <c r="F2723" i="21"/>
  <c r="D2724" i="21"/>
  <c r="D2725" i="21"/>
  <c r="F2724" i="21"/>
  <c r="E2724" i="21"/>
  <c r="F2725" i="21"/>
  <c r="D2726" i="21"/>
  <c r="E2725" i="21"/>
  <c r="D2727" i="21"/>
  <c r="F2726" i="21"/>
  <c r="E2726" i="21"/>
  <c r="D2728" i="21"/>
  <c r="F2727" i="21"/>
  <c r="E2727" i="21"/>
  <c r="F2728" i="21"/>
  <c r="E2728" i="21"/>
  <c r="D2729" i="21"/>
  <c r="F2729" i="21"/>
  <c r="E2729" i="21"/>
  <c r="D2730" i="21"/>
  <c r="D2731" i="21"/>
  <c r="E2730" i="21"/>
  <c r="F2730" i="21"/>
  <c r="D2732" i="21"/>
  <c r="E2731" i="21"/>
  <c r="F2731" i="21"/>
  <c r="E2732" i="21"/>
  <c r="D2733" i="21"/>
  <c r="F2732" i="21"/>
  <c r="F2733" i="21"/>
  <c r="D2734" i="21"/>
  <c r="E2733" i="21"/>
  <c r="D2735" i="21"/>
  <c r="F2734" i="21"/>
  <c r="E2734" i="21"/>
  <c r="E2735" i="21"/>
  <c r="D2736" i="21"/>
  <c r="F2735" i="21"/>
  <c r="F2736" i="21"/>
  <c r="E2736" i="21"/>
  <c r="D2737" i="21"/>
  <c r="F2737" i="21"/>
  <c r="E2737" i="21"/>
  <c r="D2738" i="21"/>
  <c r="E2738" i="21"/>
  <c r="F2738" i="21"/>
  <c r="D2739" i="21"/>
  <c r="E2739" i="21"/>
  <c r="F2739" i="21"/>
  <c r="D2740" i="21"/>
  <c r="F2740" i="21"/>
  <c r="E2740" i="21"/>
  <c r="D2741" i="21"/>
  <c r="D2742" i="21"/>
  <c r="F2741" i="21"/>
  <c r="E2741" i="21"/>
  <c r="F2742" i="21"/>
  <c r="D2743" i="21"/>
  <c r="E2742" i="21"/>
  <c r="E2743" i="21"/>
  <c r="F2743" i="21"/>
  <c r="D2744" i="21"/>
  <c r="F2744" i="21"/>
  <c r="D2745" i="21"/>
  <c r="E2744" i="21"/>
  <c r="F2745" i="21"/>
  <c r="D2746" i="21"/>
  <c r="E2745" i="21"/>
  <c r="E2746" i="21"/>
  <c r="F2746" i="21"/>
  <c r="D2747" i="21"/>
  <c r="D2748" i="21"/>
  <c r="F2747" i="21"/>
  <c r="E2747" i="21"/>
  <c r="D2749" i="21"/>
  <c r="E2748" i="21"/>
  <c r="F2748" i="21"/>
  <c r="D2750" i="21"/>
  <c r="F2749" i="21"/>
  <c r="E2749" i="21"/>
  <c r="D2751" i="21"/>
  <c r="F2750" i="21"/>
  <c r="E2750" i="21"/>
  <c r="F2751" i="21"/>
  <c r="E2751" i="21"/>
  <c r="D2752" i="21"/>
  <c r="D2753" i="21"/>
  <c r="F2752" i="21"/>
  <c r="E2752" i="21"/>
  <c r="D2754" i="21"/>
  <c r="F2753" i="21"/>
  <c r="E2753" i="21"/>
  <c r="E2754" i="21"/>
  <c r="F2754" i="21"/>
  <c r="D2755" i="21"/>
  <c r="F2755" i="21"/>
  <c r="D2756" i="21"/>
  <c r="E2755" i="21"/>
  <c r="D2757" i="21"/>
  <c r="F2756" i="21"/>
  <c r="E2756" i="21"/>
  <c r="D2758" i="21"/>
  <c r="E2757" i="21"/>
  <c r="F2757" i="21"/>
  <c r="D2759" i="21"/>
  <c r="E2758" i="21"/>
  <c r="F2758" i="21"/>
  <c r="E2759" i="21"/>
  <c r="F2759" i="21"/>
  <c r="D2760" i="21"/>
  <c r="F2760" i="21"/>
  <c r="D2761" i="21"/>
  <c r="E2760" i="21"/>
  <c r="E2761" i="21"/>
  <c r="F2761" i="21"/>
  <c r="D2762" i="21"/>
  <c r="E2762" i="21"/>
  <c r="F2762" i="21"/>
  <c r="D2763" i="21"/>
  <c r="F2763" i="21"/>
  <c r="E2763" i="21"/>
  <c r="D2764" i="21"/>
  <c r="E2764" i="21"/>
  <c r="D2765" i="21"/>
  <c r="F2764" i="21"/>
  <c r="D2766" i="21"/>
  <c r="F2765" i="21"/>
  <c r="E2765" i="21"/>
  <c r="F2766" i="21"/>
  <c r="E2766" i="21"/>
  <c r="D2767" i="21"/>
  <c r="D2768" i="21"/>
  <c r="F2767" i="21"/>
  <c r="E2767" i="21"/>
  <c r="D2769" i="21"/>
  <c r="E2768" i="21"/>
  <c r="F2768" i="21"/>
  <c r="E2769" i="21"/>
  <c r="D2770" i="21"/>
  <c r="F2769" i="21"/>
  <c r="F2770" i="21"/>
  <c r="E2770" i="21"/>
  <c r="D2771" i="21"/>
  <c r="D2772" i="21"/>
  <c r="F2771" i="21"/>
  <c r="E2771" i="21"/>
  <c r="F2772" i="21"/>
  <c r="D2773" i="21"/>
  <c r="E2772" i="21"/>
  <c r="F2773" i="21"/>
  <c r="E2773" i="21"/>
  <c r="D2774" i="21"/>
  <c r="E2774" i="21"/>
  <c r="F2774" i="21"/>
  <c r="D2775" i="21"/>
  <c r="D2776" i="21"/>
  <c r="F2775" i="21"/>
  <c r="E2775" i="21"/>
  <c r="E2776" i="21"/>
  <c r="F2776" i="21"/>
  <c r="D2777" i="21"/>
  <c r="E2777" i="21"/>
  <c r="F2777" i="21"/>
  <c r="D2778" i="21"/>
  <c r="D2779" i="21"/>
  <c r="F2778" i="21"/>
  <c r="E2778" i="21"/>
  <c r="D2780" i="21"/>
  <c r="E2779" i="21"/>
  <c r="F2779" i="21"/>
  <c r="F2780" i="21"/>
  <c r="D2781" i="21"/>
  <c r="E2780" i="21"/>
  <c r="F2781" i="21"/>
  <c r="D2782" i="21"/>
  <c r="E2781" i="21"/>
  <c r="F2782" i="21"/>
  <c r="D2783" i="21"/>
  <c r="E2782" i="21"/>
  <c r="F2783" i="21"/>
  <c r="D2784" i="21"/>
  <c r="E2783" i="21"/>
  <c r="F2784" i="21"/>
  <c r="D2785" i="21"/>
  <c r="E2784" i="21"/>
  <c r="E2785" i="21"/>
  <c r="D2786" i="21"/>
  <c r="F2785" i="21"/>
  <c r="F2786" i="21"/>
  <c r="E2786" i="21"/>
  <c r="D2787" i="21"/>
  <c r="E2787" i="21"/>
  <c r="F2787" i="21"/>
  <c r="D2788" i="21"/>
  <c r="D2789" i="21"/>
  <c r="E2788" i="21"/>
  <c r="F2788" i="21"/>
  <c r="F2789" i="21"/>
  <c r="D2790" i="21"/>
  <c r="E2789" i="21"/>
  <c r="D2791" i="21"/>
  <c r="F2790" i="21"/>
  <c r="E2790" i="21"/>
  <c r="F2791" i="21"/>
  <c r="E2791" i="21"/>
  <c r="D2792" i="21"/>
  <c r="F2792" i="21"/>
  <c r="D2793" i="21"/>
  <c r="E2792" i="21"/>
  <c r="F2793" i="21"/>
  <c r="E2793" i="21"/>
  <c r="D2794" i="21"/>
  <c r="E2794" i="21"/>
  <c r="D2795" i="21"/>
  <c r="F2794" i="21"/>
  <c r="D2796" i="21"/>
  <c r="E2795" i="21"/>
  <c r="F2795" i="21"/>
  <c r="D2797" i="21"/>
  <c r="E2796" i="21"/>
  <c r="F2796" i="21"/>
  <c r="D2798" i="21"/>
  <c r="E2797" i="21"/>
  <c r="F2797" i="21"/>
  <c r="E2798" i="21"/>
  <c r="F2798" i="21"/>
  <c r="D2799" i="21"/>
  <c r="E2799" i="21"/>
  <c r="D2800" i="21"/>
  <c r="F2799" i="21"/>
  <c r="F2800" i="21"/>
  <c r="E2800" i="21"/>
  <c r="D2801" i="21"/>
  <c r="D2802" i="21"/>
  <c r="F2801" i="21"/>
  <c r="E2801" i="21"/>
  <c r="E2802" i="21"/>
  <c r="F2802" i="21"/>
  <c r="D2803" i="21"/>
  <c r="D2804" i="21"/>
  <c r="F2803" i="21"/>
  <c r="E2803" i="21"/>
  <c r="F2804" i="21"/>
  <c r="E2804" i="21"/>
  <c r="D2805" i="21"/>
  <c r="E2805" i="21"/>
  <c r="D2806" i="21"/>
  <c r="F2805" i="21"/>
  <c r="F2806" i="21"/>
  <c r="E2806" i="21"/>
  <c r="D2807" i="21"/>
  <c r="E2807" i="21"/>
  <c r="F2807" i="21"/>
  <c r="D2808" i="21"/>
  <c r="F2808" i="21"/>
  <c r="E2808" i="21"/>
  <c r="D2809" i="21"/>
  <c r="F2809" i="21"/>
  <c r="D2810" i="21"/>
  <c r="E2809" i="21"/>
  <c r="D2811" i="21"/>
  <c r="F2810" i="21"/>
  <c r="E2810" i="21"/>
  <c r="D2812" i="21"/>
  <c r="F2811" i="21"/>
  <c r="E2811" i="21"/>
  <c r="D2813" i="21"/>
  <c r="E2812" i="21"/>
  <c r="F2812" i="21"/>
  <c r="F2813" i="21"/>
  <c r="E2813" i="21"/>
  <c r="D2814" i="21"/>
  <c r="D2815" i="21"/>
  <c r="F2814" i="21"/>
  <c r="E2814" i="21"/>
  <c r="E2815" i="21"/>
  <c r="F2815" i="21"/>
  <c r="D2816" i="21"/>
  <c r="F2816" i="21"/>
  <c r="D2817" i="21"/>
  <c r="E2816" i="21"/>
  <c r="D2818" i="21"/>
  <c r="F2817" i="21"/>
  <c r="E2817" i="21"/>
  <c r="E2818" i="21"/>
  <c r="F2818" i="21"/>
  <c r="D2819" i="21"/>
  <c r="F2819" i="21"/>
  <c r="D2820" i="21"/>
  <c r="E2819" i="21"/>
  <c r="E2820" i="21"/>
  <c r="D2821" i="21"/>
  <c r="F2820" i="21"/>
  <c r="D2822" i="21"/>
  <c r="E2821" i="21"/>
  <c r="F2821" i="21"/>
  <c r="E2822" i="21"/>
  <c r="D2823" i="21"/>
  <c r="F2822" i="21"/>
  <c r="E2823" i="21"/>
  <c r="F2823" i="21"/>
  <c r="D2824" i="21"/>
  <c r="D2825" i="21"/>
  <c r="F2824" i="21"/>
  <c r="E2824" i="21"/>
  <c r="E2825" i="21"/>
  <c r="F2825" i="21"/>
  <c r="D2826" i="21"/>
  <c r="D2827" i="21"/>
  <c r="F2826" i="21"/>
  <c r="E2826" i="21"/>
  <c r="E2827" i="21"/>
  <c r="F2827" i="21"/>
  <c r="D2828" i="21"/>
  <c r="D2829" i="21"/>
  <c r="E2828" i="21"/>
  <c r="F2828" i="21"/>
  <c r="E2829" i="21"/>
  <c r="F2829" i="21"/>
  <c r="D2830" i="21"/>
  <c r="F2830" i="21"/>
  <c r="D2831" i="21"/>
  <c r="E2830" i="21"/>
  <c r="E2831" i="21"/>
  <c r="F2831" i="21"/>
  <c r="D2832" i="21"/>
  <c r="D2833" i="21"/>
  <c r="F2832" i="21"/>
  <c r="E2832" i="21"/>
  <c r="F2833" i="21"/>
  <c r="E2833" i="21"/>
  <c r="D2834" i="21"/>
  <c r="D2835" i="21"/>
  <c r="F2834" i="21"/>
  <c r="E2834" i="21"/>
  <c r="D2836" i="21"/>
  <c r="E2835" i="21"/>
  <c r="F2835" i="21"/>
  <c r="D2837" i="21"/>
  <c r="F2836" i="21"/>
  <c r="E2836" i="21"/>
  <c r="D2838" i="21"/>
  <c r="E2837" i="21"/>
  <c r="F2837" i="21"/>
  <c r="D2839" i="21"/>
  <c r="F2838" i="21"/>
  <c r="E2838" i="21"/>
  <c r="E2839" i="21"/>
  <c r="D2840" i="21"/>
  <c r="F2839" i="21"/>
  <c r="F2840" i="21"/>
  <c r="E2840" i="21"/>
  <c r="D2841" i="21"/>
  <c r="E2841" i="21"/>
  <c r="D2842" i="21"/>
  <c r="F2841" i="21"/>
  <c r="D2843" i="21"/>
  <c r="F2842" i="21"/>
  <c r="E2842" i="21"/>
  <c r="F2843" i="21"/>
  <c r="E2843" i="21"/>
  <c r="D2844" i="21"/>
  <c r="E2844" i="21"/>
  <c r="F2844" i="21"/>
  <c r="D2845" i="21"/>
  <c r="D2846" i="21"/>
  <c r="E2845" i="21"/>
  <c r="F2845" i="21"/>
  <c r="F2846" i="21"/>
  <c r="E2846" i="21"/>
  <c r="D2847" i="21"/>
  <c r="E2847" i="21"/>
  <c r="F2847" i="21"/>
  <c r="D2848" i="21"/>
  <c r="E2848" i="21"/>
  <c r="F2848" i="21"/>
  <c r="D2849" i="21"/>
  <c r="E2849" i="21"/>
  <c r="F2849" i="21"/>
  <c r="D2850" i="21"/>
  <c r="D2851" i="21"/>
  <c r="E2850" i="21"/>
  <c r="F2850" i="21"/>
  <c r="D2852" i="21"/>
  <c r="E2851" i="21"/>
  <c r="F2851" i="21"/>
  <c r="D2853" i="21"/>
  <c r="F2852" i="21"/>
  <c r="E2852" i="21"/>
  <c r="F2853" i="21"/>
  <c r="E2853" i="21"/>
  <c r="D2854" i="21"/>
  <c r="E2854" i="21"/>
  <c r="F2854" i="21"/>
  <c r="D2855" i="21"/>
  <c r="D2856" i="21"/>
  <c r="E2855" i="21"/>
  <c r="F2855" i="21"/>
  <c r="D2857" i="21"/>
  <c r="E2856" i="21"/>
  <c r="F2856" i="21"/>
  <c r="E2857" i="21"/>
  <c r="F2857" i="21"/>
  <c r="D2858" i="21"/>
  <c r="F2858" i="21"/>
  <c r="E2858" i="21"/>
  <c r="D2859" i="21"/>
  <c r="F2859" i="21"/>
  <c r="E2859" i="21"/>
  <c r="D2860" i="21"/>
  <c r="D2861" i="21"/>
  <c r="F2860" i="21"/>
  <c r="E2860" i="21"/>
  <c r="E2861" i="21"/>
  <c r="F2861" i="21"/>
  <c r="D2862" i="21"/>
  <c r="E2862" i="21"/>
  <c r="F2862" i="21"/>
  <c r="D2863" i="21"/>
  <c r="D2864" i="21"/>
  <c r="E2863" i="21"/>
  <c r="F2863" i="21"/>
  <c r="D2865" i="21"/>
  <c r="E2864" i="21"/>
  <c r="F2864" i="21"/>
  <c r="D2866" i="21"/>
  <c r="F2865" i="21"/>
  <c r="E2865" i="21"/>
  <c r="F2866" i="21"/>
  <c r="E2866" i="21"/>
  <c r="D2867" i="21"/>
  <c r="D2868" i="21"/>
  <c r="E2867" i="21"/>
  <c r="F2867" i="21"/>
  <c r="E2868" i="21"/>
  <c r="F2868" i="21"/>
  <c r="D2869" i="21"/>
  <c r="F2869" i="21"/>
  <c r="E2869" i="21"/>
  <c r="D2870" i="21"/>
  <c r="F2870" i="21"/>
  <c r="D2871" i="21"/>
  <c r="E2870" i="21"/>
  <c r="D2872" i="21"/>
  <c r="E2871" i="21"/>
  <c r="F2871" i="21"/>
  <c r="F2872" i="21"/>
  <c r="D2873" i="21"/>
  <c r="E2872" i="21"/>
  <c r="E2873" i="21"/>
  <c r="F2873" i="21"/>
  <c r="D2874" i="21"/>
  <c r="E2874" i="21"/>
  <c r="F2874" i="21"/>
  <c r="D2875" i="21"/>
  <c r="E2875" i="21"/>
  <c r="D2876" i="21"/>
  <c r="F2875" i="21"/>
  <c r="E2876" i="21"/>
  <c r="D2877" i="21"/>
  <c r="F2876" i="21"/>
  <c r="E2877" i="21"/>
  <c r="F2877" i="21"/>
  <c r="D2878" i="21"/>
  <c r="F2878" i="21"/>
  <c r="E2878" i="21"/>
  <c r="D2879" i="21"/>
  <c r="F2879" i="21"/>
  <c r="D2880" i="21"/>
  <c r="E2879" i="21"/>
  <c r="F2880" i="21"/>
  <c r="E2880" i="21"/>
  <c r="D2881" i="21"/>
  <c r="F2881" i="21"/>
  <c r="D2882" i="21"/>
  <c r="E2881" i="21"/>
  <c r="E2882" i="21"/>
  <c r="D2883" i="21"/>
  <c r="F2882" i="21"/>
  <c r="E2883" i="21"/>
  <c r="F2883" i="21"/>
  <c r="D2884" i="21"/>
  <c r="F2884" i="21"/>
  <c r="D2885" i="21"/>
  <c r="E2884" i="21"/>
  <c r="F2885" i="21"/>
  <c r="D2886" i="21"/>
  <c r="E2885" i="21"/>
  <c r="D2887" i="21"/>
  <c r="E2886" i="21"/>
  <c r="F2886" i="21"/>
  <c r="D2888" i="21"/>
  <c r="F2887" i="21"/>
  <c r="E2887" i="21"/>
  <c r="F2888" i="21"/>
  <c r="D2889" i="21"/>
  <c r="E2888" i="21"/>
  <c r="F2889" i="21"/>
  <c r="D2890" i="21"/>
  <c r="E2889" i="21"/>
  <c r="E2890" i="21"/>
  <c r="D2891" i="21"/>
  <c r="F2890" i="21"/>
  <c r="F2891" i="21"/>
  <c r="E2891" i="21"/>
  <c r="D2892" i="21"/>
  <c r="F2892" i="21"/>
  <c r="E2892" i="21"/>
  <c r="D2893" i="21"/>
  <c r="E2893" i="21"/>
  <c r="D2894" i="21"/>
  <c r="F2893" i="21"/>
  <c r="E2894" i="21"/>
  <c r="F2894" i="21"/>
  <c r="D2895" i="21"/>
  <c r="D2896" i="21"/>
  <c r="E2895" i="21"/>
  <c r="F2895" i="21"/>
  <c r="D2897" i="21"/>
  <c r="F2896" i="21"/>
  <c r="E2896" i="21"/>
  <c r="F2897" i="21"/>
  <c r="E2897" i="21"/>
  <c r="D2898" i="21"/>
  <c r="F2898" i="21"/>
  <c r="D2899" i="21"/>
  <c r="E2898" i="21"/>
  <c r="D2900" i="21"/>
  <c r="E2899" i="21"/>
  <c r="F2899" i="21"/>
  <c r="F2900" i="21"/>
  <c r="D2901" i="21"/>
  <c r="E2900" i="21"/>
  <c r="E2901" i="21"/>
  <c r="D2902" i="21"/>
  <c r="F2901" i="21"/>
  <c r="D2903" i="21"/>
  <c r="F2902" i="21"/>
  <c r="E2902" i="21"/>
  <c r="E2903" i="21"/>
  <c r="D2904" i="21"/>
  <c r="F2903" i="21"/>
  <c r="F2904" i="21"/>
  <c r="D2905" i="21"/>
  <c r="E2904" i="21"/>
  <c r="D2906" i="21"/>
  <c r="E2905" i="21"/>
  <c r="F2905" i="21"/>
  <c r="D2907" i="21"/>
  <c r="E2906" i="21"/>
  <c r="F2906" i="21"/>
  <c r="E2907" i="21"/>
  <c r="F2907" i="21"/>
  <c r="D2908" i="21"/>
  <c r="D2909" i="21"/>
  <c r="E2908" i="21"/>
  <c r="F2908" i="21"/>
  <c r="F2909" i="21"/>
  <c r="D2910" i="21"/>
  <c r="E2909" i="21"/>
  <c r="F2910" i="21"/>
  <c r="E2910" i="21"/>
  <c r="D2911" i="21"/>
  <c r="E2911" i="21"/>
  <c r="D2912" i="21"/>
  <c r="F2911" i="21"/>
  <c r="F2912" i="21"/>
  <c r="E2912" i="21"/>
  <c r="D2913" i="21"/>
  <c r="F2913" i="21"/>
  <c r="D2914" i="21"/>
  <c r="E2913" i="21"/>
  <c r="F2914" i="21"/>
  <c r="E2914" i="21"/>
  <c r="D2915" i="21"/>
  <c r="E2915" i="21"/>
  <c r="F2915" i="21"/>
  <c r="D2916" i="21"/>
  <c r="E2916" i="21"/>
  <c r="F2916" i="21"/>
  <c r="D2917" i="21"/>
  <c r="D2918" i="21"/>
  <c r="F2917" i="21"/>
  <c r="E2917" i="21"/>
  <c r="E2918" i="21"/>
  <c r="D2919" i="21"/>
  <c r="F2918" i="21"/>
  <c r="F2919" i="21"/>
  <c r="E2919" i="21"/>
  <c r="D2920" i="21"/>
  <c r="E2920" i="21"/>
  <c r="F2920" i="21"/>
  <c r="D2921" i="21"/>
  <c r="E2921" i="21"/>
  <c r="F2921" i="21"/>
  <c r="D2922" i="21"/>
  <c r="F2922" i="21"/>
  <c r="D2923" i="21"/>
  <c r="E2922" i="21"/>
  <c r="D2924" i="21"/>
  <c r="F2923" i="21"/>
  <c r="E2923" i="21"/>
  <c r="E2924" i="21"/>
  <c r="D2925" i="21"/>
  <c r="F2924" i="21"/>
  <c r="D2926" i="21"/>
  <c r="F2925" i="21"/>
  <c r="E2925" i="21"/>
  <c r="E2926" i="21"/>
  <c r="F2926" i="21"/>
  <c r="D2927" i="21"/>
  <c r="E2927" i="21"/>
  <c r="D2928" i="21"/>
  <c r="F2927" i="21"/>
  <c r="E2928" i="21"/>
  <c r="D2929" i="21"/>
  <c r="F2928" i="21"/>
  <c r="D2930" i="21"/>
  <c r="E2929" i="21"/>
  <c r="F2929" i="21"/>
  <c r="F2930" i="21"/>
  <c r="D2931" i="21"/>
  <c r="E2930" i="21"/>
  <c r="F2931" i="21"/>
  <c r="D2932" i="21"/>
  <c r="E2931" i="21"/>
  <c r="F2932" i="21"/>
  <c r="E2932" i="21"/>
  <c r="D2933" i="21"/>
  <c r="D2934" i="21"/>
  <c r="F2933" i="21"/>
  <c r="E2933" i="21"/>
  <c r="F2934" i="21"/>
  <c r="D2935" i="21"/>
  <c r="E2934" i="21"/>
  <c r="D2936" i="21"/>
  <c r="F2935" i="21"/>
  <c r="E2935" i="21"/>
  <c r="D2937" i="21"/>
  <c r="F2936" i="21"/>
  <c r="E2936" i="21"/>
  <c r="F2937" i="21"/>
  <c r="E2937" i="21"/>
  <c r="D2938" i="21"/>
  <c r="F2938" i="21"/>
  <c r="E2938" i="21"/>
  <c r="D2939" i="21"/>
  <c r="E2939" i="21"/>
  <c r="D2940" i="21"/>
  <c r="F2939" i="21"/>
  <c r="F2940" i="21"/>
  <c r="E2940" i="21"/>
  <c r="D2941" i="21"/>
  <c r="E2941" i="21"/>
  <c r="F2941" i="21"/>
  <c r="D2942" i="21"/>
  <c r="E2942" i="21"/>
  <c r="F2942" i="21"/>
  <c r="D2943" i="21"/>
  <c r="D2944" i="21"/>
  <c r="F2943" i="21"/>
  <c r="E2943" i="21"/>
  <c r="D2945" i="21"/>
  <c r="F2944" i="21"/>
  <c r="E2944" i="21"/>
  <c r="F2945" i="21"/>
  <c r="E2945" i="21"/>
  <c r="D2946" i="21"/>
  <c r="F2946" i="21"/>
  <c r="D2947" i="21"/>
  <c r="E2946" i="21"/>
  <c r="D2948" i="21"/>
  <c r="E2947" i="21"/>
  <c r="F2947" i="21"/>
  <c r="F2948" i="21"/>
  <c r="E2948" i="21"/>
  <c r="D2949" i="21"/>
  <c r="D2950" i="21"/>
  <c r="E2949" i="21"/>
  <c r="F2949" i="21"/>
  <c r="D2951" i="21"/>
  <c r="E2950" i="21"/>
  <c r="F2950" i="21"/>
  <c r="E2951" i="21"/>
  <c r="D2952" i="21"/>
  <c r="F2951" i="21"/>
  <c r="D2953" i="21"/>
  <c r="E2952" i="21"/>
  <c r="F2952" i="21"/>
  <c r="E2953" i="21"/>
  <c r="F2953" i="21"/>
  <c r="D2954" i="21"/>
  <c r="D2955" i="21"/>
  <c r="F2954" i="21"/>
  <c r="E2954" i="21"/>
  <c r="F2955" i="21"/>
  <c r="D2956" i="21"/>
  <c r="E2955" i="21"/>
  <c r="F2956" i="21"/>
  <c r="E2956" i="21"/>
  <c r="D2957" i="21"/>
  <c r="F2957" i="21"/>
  <c r="E2957" i="21"/>
  <c r="D2958" i="21"/>
  <c r="E2958" i="21"/>
  <c r="F2958" i="21"/>
  <c r="D2959" i="21"/>
  <c r="D2960" i="21"/>
  <c r="F2959" i="21"/>
  <c r="E2959" i="21"/>
  <c r="F2960" i="21"/>
  <c r="D2961" i="21"/>
  <c r="E2960" i="21"/>
  <c r="F2961" i="21"/>
  <c r="E2961" i="21"/>
  <c r="D2962" i="21"/>
  <c r="F2962" i="21"/>
  <c r="D2963" i="21"/>
  <c r="E2962" i="21"/>
  <c r="F2963" i="21"/>
  <c r="E2963" i="21"/>
  <c r="D2964" i="21"/>
  <c r="D2965" i="21"/>
  <c r="E2964" i="21"/>
  <c r="F2964" i="21"/>
  <c r="D2966" i="21"/>
  <c r="F2965" i="21"/>
  <c r="E2965" i="21"/>
  <c r="D2967" i="21"/>
  <c r="F2966" i="21"/>
  <c r="E2966" i="21"/>
  <c r="D2968" i="21"/>
  <c r="E2967" i="21"/>
  <c r="F2967" i="21"/>
  <c r="D2969" i="21"/>
  <c r="F2968" i="21"/>
  <c r="E2968" i="21"/>
  <c r="F2969" i="21"/>
  <c r="E2969" i="21"/>
  <c r="D2970" i="21"/>
  <c r="D2971" i="21"/>
  <c r="F2970" i="21"/>
  <c r="E2970" i="21"/>
  <c r="F2971" i="21"/>
  <c r="D2972" i="21"/>
  <c r="E2971" i="21"/>
  <c r="D2973" i="21"/>
  <c r="E2972" i="21"/>
  <c r="F2972" i="21"/>
  <c r="E2973" i="21"/>
  <c r="F2973" i="21"/>
  <c r="D2974" i="21"/>
  <c r="F2974" i="21"/>
  <c r="E2974" i="21"/>
  <c r="D2975" i="21"/>
  <c r="F2975" i="21"/>
  <c r="D2976" i="21"/>
  <c r="E2975" i="21"/>
  <c r="F2976" i="21"/>
  <c r="E2976" i="21"/>
  <c r="D2977" i="21"/>
  <c r="E2977" i="21"/>
  <c r="D2978" i="21"/>
  <c r="F2977" i="21"/>
  <c r="D2979" i="21"/>
  <c r="E2978" i="21"/>
  <c r="F2978" i="21"/>
  <c r="D2980" i="21"/>
  <c r="F2979" i="21"/>
  <c r="E2979" i="21"/>
  <c r="D2981" i="21"/>
  <c r="E2980" i="21"/>
  <c r="F2980" i="21"/>
  <c r="E2981" i="21"/>
  <c r="F2981" i="21"/>
  <c r="D2982" i="21"/>
  <c r="E2982" i="21"/>
  <c r="F2982" i="21"/>
  <c r="D2983" i="21"/>
  <c r="F2983" i="21"/>
  <c r="D2984" i="21"/>
  <c r="E2983" i="21"/>
  <c r="F2984" i="21"/>
  <c r="E2984" i="21"/>
  <c r="D2985" i="21"/>
  <c r="E2985" i="21"/>
  <c r="D2986" i="21"/>
  <c r="F2985" i="21"/>
  <c r="F2986" i="21"/>
  <c r="E2986" i="21"/>
  <c r="D2987" i="21"/>
  <c r="E2987" i="21"/>
  <c r="F2987" i="21"/>
  <c r="D2988" i="21"/>
  <c r="D2989" i="21"/>
  <c r="E2988" i="21"/>
  <c r="F2988" i="21"/>
  <c r="D2990" i="21"/>
  <c r="E2989" i="21"/>
  <c r="F2989" i="21"/>
  <c r="D2991" i="21"/>
  <c r="F2990" i="21"/>
  <c r="E2990" i="21"/>
  <c r="F2991" i="21"/>
  <c r="E2991" i="21"/>
  <c r="D2992" i="21"/>
  <c r="F2992" i="21"/>
  <c r="E2992" i="21"/>
  <c r="D2993" i="21"/>
  <c r="E2993" i="21"/>
  <c r="D2994" i="21"/>
  <c r="F2993" i="21"/>
  <c r="E2994" i="21"/>
  <c r="D2995" i="21"/>
  <c r="F2994" i="21"/>
  <c r="E2995" i="21"/>
  <c r="F2995" i="21"/>
  <c r="D2996" i="21"/>
  <c r="F2996" i="21"/>
  <c r="D2997" i="21"/>
  <c r="E2996" i="21"/>
  <c r="E2997" i="21"/>
  <c r="D2998" i="21"/>
  <c r="F2997" i="21"/>
  <c r="F2998" i="21"/>
  <c r="D2999" i="21"/>
  <c r="E2998" i="21"/>
  <c r="D3000" i="21"/>
  <c r="E2999" i="21"/>
  <c r="F2999" i="21"/>
  <c r="F3000" i="21"/>
  <c r="D3001" i="21"/>
  <c r="E3000" i="21"/>
  <c r="D3002" i="21"/>
  <c r="E3001" i="21"/>
  <c r="F3001" i="21"/>
  <c r="E3002" i="21"/>
  <c r="D3003" i="21"/>
  <c r="F3002" i="21"/>
  <c r="D3004" i="21"/>
  <c r="F3003" i="21"/>
  <c r="E3003" i="21"/>
  <c r="E3004" i="21"/>
  <c r="D3005" i="21"/>
  <c r="F3004" i="21"/>
  <c r="E3005" i="21"/>
  <c r="F3005" i="21"/>
  <c r="D3006" i="21"/>
  <c r="E3006" i="21"/>
  <c r="F3006" i="21"/>
  <c r="D3007" i="21"/>
  <c r="D3008" i="21"/>
  <c r="F3007" i="21"/>
  <c r="E3007" i="21"/>
  <c r="D3009" i="21"/>
  <c r="E3008" i="21"/>
  <c r="F3008" i="21"/>
  <c r="F3009" i="21"/>
  <c r="E3009" i="21"/>
  <c r="D3010" i="21"/>
  <c r="F3010" i="21"/>
  <c r="E3010" i="21"/>
  <c r="D3011" i="21"/>
  <c r="E3011" i="21"/>
  <c r="D3012" i="21"/>
  <c r="F3011" i="21"/>
  <c r="F3012" i="21"/>
  <c r="D3013" i="21"/>
  <c r="E3012" i="21"/>
  <c r="F3013" i="21"/>
  <c r="D3014" i="21"/>
  <c r="E3013" i="21"/>
  <c r="E3014" i="21"/>
  <c r="F3014" i="21"/>
  <c r="D3015" i="21"/>
  <c r="E3015" i="21"/>
  <c r="F3015" i="21"/>
  <c r="D3016" i="21"/>
  <c r="E3016" i="21"/>
  <c r="D3017" i="21"/>
  <c r="F3016" i="21"/>
  <c r="D3018" i="21"/>
  <c r="F3017" i="21"/>
  <c r="E3017" i="21"/>
  <c r="D3019" i="21"/>
  <c r="E3018" i="21"/>
  <c r="F3018" i="21"/>
  <c r="D3020" i="21"/>
  <c r="F3019" i="21"/>
  <c r="E3019" i="21"/>
  <c r="E3020" i="21"/>
  <c r="D3021" i="21"/>
  <c r="F3020" i="21"/>
  <c r="E3021" i="21"/>
  <c r="F3021" i="21"/>
  <c r="D3022" i="21"/>
  <c r="F3022" i="21"/>
  <c r="E3022" i="21"/>
  <c r="D3023" i="21"/>
  <c r="F3023" i="21"/>
  <c r="D3024" i="21"/>
  <c r="E3023" i="21"/>
  <c r="D3025" i="21"/>
  <c r="F3024" i="21"/>
  <c r="E3024" i="21"/>
  <c r="F3025" i="21"/>
  <c r="D3026" i="21"/>
  <c r="E3025" i="21"/>
  <c r="D3027" i="21"/>
  <c r="E3026" i="21"/>
  <c r="F3026" i="21"/>
  <c r="F3027" i="21"/>
  <c r="D3028" i="21"/>
  <c r="E3027" i="21"/>
  <c r="D3029" i="21"/>
  <c r="F3028" i="21"/>
  <c r="E3028" i="21"/>
  <c r="E3029" i="21"/>
  <c r="D3030" i="21"/>
  <c r="F3029" i="21"/>
  <c r="D3031" i="21"/>
  <c r="E3030" i="21"/>
  <c r="F3030" i="21"/>
  <c r="D3032" i="21"/>
  <c r="F3031" i="21"/>
  <c r="E3031" i="21"/>
  <c r="E3032" i="21"/>
  <c r="D3033" i="21"/>
  <c r="F3032" i="21"/>
  <c r="F3033" i="21"/>
  <c r="E3033" i="21"/>
  <c r="D3034" i="21"/>
  <c r="E3034" i="21"/>
  <c r="F3034" i="21"/>
  <c r="D3035" i="21"/>
  <c r="D3036" i="21"/>
  <c r="E3035" i="21"/>
  <c r="F3035" i="21"/>
  <c r="D3037" i="21"/>
  <c r="E3036" i="21"/>
  <c r="F3036" i="21"/>
  <c r="E3037" i="21"/>
  <c r="D3038" i="21"/>
  <c r="F3037" i="21"/>
  <c r="F3038" i="21"/>
  <c r="E3038" i="21"/>
  <c r="D3039" i="21"/>
  <c r="E3039" i="21"/>
  <c r="D3040" i="21"/>
  <c r="F3039" i="21"/>
  <c r="D3041" i="21"/>
  <c r="E3040" i="21"/>
  <c r="F3040" i="21"/>
  <c r="F3041" i="21"/>
  <c r="D3042" i="21"/>
  <c r="E3041" i="21"/>
  <c r="F3042" i="21"/>
  <c r="E3042" i="21"/>
  <c r="D3043" i="21"/>
  <c r="E3043" i="21"/>
  <c r="F3043" i="21"/>
  <c r="D3044" i="21"/>
  <c r="E3044" i="21"/>
  <c r="D3045" i="21"/>
  <c r="F3044" i="21"/>
  <c r="F3045" i="21"/>
  <c r="E3045" i="21"/>
  <c r="D3046" i="21"/>
  <c r="D3047" i="21"/>
  <c r="E3046" i="21"/>
  <c r="F3046" i="21"/>
  <c r="F3047" i="21"/>
  <c r="E3047" i="21"/>
  <c r="D3048" i="21"/>
  <c r="D3049" i="21"/>
  <c r="F3048" i="21"/>
  <c r="E3048" i="21"/>
  <c r="E3049" i="21"/>
  <c r="D3050" i="21"/>
  <c r="F3049" i="21"/>
  <c r="D3051" i="21"/>
  <c r="F3050" i="21"/>
  <c r="E3050" i="21"/>
  <c r="E3051" i="21"/>
  <c r="D3052" i="21"/>
  <c r="F3051" i="21"/>
  <c r="E3052" i="21"/>
  <c r="F3052" i="21"/>
  <c r="D3053" i="21"/>
  <c r="D3054" i="21"/>
  <c r="F3053" i="21"/>
  <c r="E3053" i="21"/>
  <c r="E3054" i="21"/>
  <c r="D3055" i="21"/>
  <c r="F3054" i="21"/>
  <c r="E3055" i="21"/>
  <c r="F3055" i="21"/>
  <c r="D3056" i="21"/>
  <c r="D3057" i="21"/>
  <c r="F3056" i="21"/>
  <c r="E3056" i="21"/>
  <c r="E3057" i="21"/>
  <c r="D3058" i="21"/>
  <c r="F3057" i="21"/>
  <c r="F3058" i="21"/>
  <c r="D3059" i="21"/>
  <c r="E3058" i="21"/>
  <c r="D3060" i="21"/>
  <c r="F3059" i="21"/>
  <c r="E3059" i="21"/>
  <c r="F3060" i="21"/>
  <c r="E3060" i="21"/>
  <c r="D3061" i="21"/>
  <c r="F3061" i="21"/>
  <c r="E3061" i="21"/>
  <c r="D3062" i="21"/>
  <c r="D3063" i="21"/>
  <c r="F3062" i="21"/>
  <c r="E3062" i="21"/>
  <c r="E3063" i="21"/>
  <c r="D3064" i="21"/>
  <c r="F3063" i="21"/>
  <c r="E3064" i="21"/>
  <c r="F3064" i="21"/>
  <c r="D3065" i="21"/>
  <c r="D3066" i="21"/>
  <c r="F3065" i="21"/>
  <c r="E3065" i="21"/>
  <c r="F3066" i="21"/>
  <c r="D3067" i="21"/>
  <c r="E3066" i="21"/>
  <c r="E3067" i="21"/>
  <c r="F3067" i="21"/>
  <c r="D3068" i="21"/>
  <c r="F3068" i="21"/>
  <c r="E3068" i="21"/>
  <c r="D3069" i="21"/>
  <c r="E3069" i="21"/>
  <c r="D3070" i="21"/>
  <c r="F3069" i="21"/>
  <c r="F3070" i="21"/>
  <c r="E3070" i="21"/>
  <c r="D3071" i="21"/>
  <c r="E3071" i="21"/>
  <c r="D3072" i="21"/>
  <c r="F3071" i="21"/>
  <c r="E3072" i="21"/>
  <c r="D3073" i="21"/>
  <c r="F3072" i="21"/>
  <c r="D3074" i="21"/>
  <c r="E3073" i="21"/>
  <c r="F3073" i="21"/>
  <c r="F3074" i="21"/>
  <c r="D3075" i="21"/>
  <c r="E3074" i="21"/>
  <c r="F3075" i="21"/>
  <c r="D3076" i="21"/>
  <c r="E3075" i="21"/>
  <c r="E3076" i="21"/>
  <c r="F3076" i="21"/>
  <c r="D3077" i="21"/>
  <c r="F3077" i="21"/>
  <c r="E3077" i="21"/>
  <c r="D3078" i="21"/>
  <c r="F3078" i="21"/>
  <c r="D3079" i="21"/>
  <c r="E3078" i="21"/>
  <c r="E3079" i="21"/>
  <c r="F3079" i="21"/>
  <c r="D3080" i="21"/>
  <c r="D3081" i="21"/>
  <c r="E3080" i="21"/>
  <c r="F3080" i="21"/>
  <c r="E3081" i="21"/>
  <c r="F3081" i="21"/>
  <c r="D3082" i="21"/>
  <c r="F3082" i="21"/>
  <c r="E3082" i="21"/>
  <c r="D3083" i="21"/>
  <c r="D3084" i="21"/>
  <c r="F3083" i="21"/>
  <c r="E3083" i="21"/>
  <c r="F3084" i="21"/>
  <c r="D3085" i="21"/>
  <c r="E3084" i="21"/>
  <c r="E3085" i="21"/>
  <c r="D3086" i="21"/>
  <c r="F3085" i="21"/>
  <c r="F3086" i="21"/>
  <c r="D3087" i="21"/>
  <c r="E3086" i="21"/>
  <c r="E3087" i="21"/>
  <c r="F3087" i="21"/>
  <c r="D3088" i="21"/>
  <c r="E3088" i="21"/>
  <c r="D3089" i="21"/>
  <c r="F3088" i="21"/>
  <c r="E3089" i="21"/>
  <c r="F3089" i="21"/>
  <c r="D3090" i="21"/>
  <c r="D3091" i="21"/>
  <c r="E3090" i="21"/>
  <c r="F3090" i="21"/>
  <c r="D3092" i="21"/>
  <c r="F3091" i="21"/>
  <c r="E3091" i="21"/>
  <c r="E3092" i="21"/>
  <c r="D3093" i="21"/>
  <c r="F3092" i="21"/>
  <c r="F3093" i="21"/>
  <c r="E3093" i="21"/>
  <c r="D3094" i="21"/>
  <c r="E3094" i="21"/>
  <c r="D3095" i="21"/>
  <c r="F3094" i="21"/>
  <c r="D3096" i="21"/>
  <c r="E3095" i="21"/>
  <c r="F3095" i="21"/>
  <c r="F3096" i="21"/>
  <c r="E3096" i="21"/>
  <c r="D3097" i="21"/>
  <c r="E3097" i="21"/>
  <c r="F3097" i="21"/>
  <c r="D3098" i="21"/>
  <c r="D3099" i="21"/>
  <c r="E3098" i="21"/>
  <c r="F3098" i="21"/>
  <c r="E3099" i="21"/>
  <c r="D3100" i="21"/>
  <c r="F3099" i="21"/>
  <c r="D3101" i="21"/>
  <c r="E3100" i="21"/>
  <c r="F3100" i="21"/>
  <c r="E3101" i="21"/>
  <c r="D3102" i="21"/>
  <c r="F3101" i="21"/>
  <c r="D3103" i="21"/>
  <c r="E3102" i="21"/>
  <c r="F3102" i="21"/>
  <c r="E3103" i="21"/>
  <c r="F3103" i="21"/>
  <c r="D3104" i="21"/>
  <c r="F3104" i="21"/>
  <c r="E3104" i="21"/>
  <c r="D3105" i="21"/>
  <c r="D3106" i="21"/>
  <c r="E3105" i="21"/>
  <c r="F3105" i="21"/>
  <c r="E3106" i="21"/>
  <c r="F3106" i="21"/>
  <c r="D3107" i="21"/>
  <c r="D3108" i="21"/>
  <c r="F3107" i="21"/>
  <c r="E3107" i="21"/>
  <c r="E3108" i="21"/>
  <c r="D3109" i="21"/>
  <c r="F3108" i="21"/>
  <c r="E3109" i="21"/>
  <c r="F3109" i="21"/>
  <c r="D3110" i="21"/>
  <c r="E3110" i="21"/>
  <c r="F3110" i="21"/>
  <c r="D3111" i="21"/>
  <c r="F3111" i="21"/>
  <c r="D3112" i="21"/>
  <c r="E3111" i="21"/>
  <c r="E3112" i="21"/>
  <c r="D3113" i="21"/>
  <c r="F3112" i="21"/>
  <c r="D3114" i="21"/>
  <c r="F3113" i="21"/>
  <c r="E3113" i="21"/>
  <c r="E3114" i="21"/>
  <c r="D3115" i="21"/>
  <c r="F3114" i="21"/>
  <c r="D3116" i="21"/>
  <c r="F3115" i="21"/>
  <c r="E3115" i="21"/>
  <c r="F3116" i="21"/>
  <c r="D3117" i="21"/>
  <c r="E3116" i="21"/>
  <c r="E3117" i="21"/>
  <c r="D3118" i="21"/>
  <c r="F3117" i="21"/>
  <c r="F3118" i="21"/>
  <c r="D3119" i="21"/>
  <c r="E3118" i="21"/>
  <c r="D3120" i="21"/>
  <c r="F3119" i="21"/>
  <c r="E3119" i="21"/>
  <c r="F3120" i="21"/>
  <c r="D3121" i="21"/>
  <c r="E3120" i="21"/>
  <c r="F3121" i="21"/>
  <c r="E3121" i="21"/>
  <c r="D3122" i="21"/>
  <c r="E3122" i="21"/>
  <c r="D3123" i="21"/>
  <c r="F3122" i="21"/>
  <c r="E3123" i="21"/>
  <c r="F3123" i="21"/>
  <c r="D3124" i="21"/>
  <c r="D3125" i="21"/>
  <c r="F3124" i="21"/>
  <c r="E3124" i="21"/>
  <c r="D3126" i="21"/>
  <c r="F3125" i="21"/>
  <c r="E3125" i="21"/>
  <c r="E3126" i="21"/>
  <c r="F3126" i="21"/>
  <c r="D3127" i="21"/>
  <c r="D3128" i="21"/>
  <c r="E3127" i="21"/>
  <c r="F3127" i="21"/>
  <c r="E3128" i="21"/>
  <c r="F3128" i="21"/>
  <c r="D3129" i="21"/>
  <c r="E3129" i="21"/>
  <c r="D3130" i="21"/>
  <c r="F3129" i="21"/>
  <c r="E3130" i="21"/>
  <c r="D3131" i="21"/>
  <c r="F3130" i="21"/>
  <c r="E3131" i="21"/>
  <c r="F3131" i="21"/>
  <c r="D3132" i="21"/>
  <c r="D3133" i="21"/>
  <c r="F3132" i="21"/>
  <c r="E3132" i="21"/>
  <c r="E3133" i="21"/>
  <c r="D3134" i="21"/>
  <c r="F3133" i="21"/>
  <c r="E3134" i="21"/>
  <c r="F3134" i="21"/>
  <c r="D3135" i="21"/>
  <c r="E3135" i="21"/>
  <c r="F3135" i="21"/>
  <c r="D3136" i="21"/>
  <c r="F3136" i="21"/>
  <c r="D3137" i="21"/>
  <c r="E3136" i="21"/>
  <c r="D3138" i="21"/>
  <c r="E3137" i="21"/>
  <c r="F3137" i="21"/>
  <c r="F3138" i="21"/>
  <c r="D3139" i="21"/>
  <c r="E3138" i="21"/>
  <c r="F3139" i="21"/>
  <c r="E3139" i="21"/>
  <c r="D3140" i="21"/>
  <c r="E3140" i="21"/>
  <c r="D3141" i="21"/>
  <c r="F3140" i="21"/>
  <c r="E3141" i="21"/>
  <c r="D3142" i="21"/>
  <c r="F3141" i="21"/>
  <c r="F3142" i="21"/>
  <c r="D3143" i="21"/>
  <c r="E3142" i="21"/>
  <c r="E3143" i="21"/>
  <c r="F3143" i="21"/>
  <c r="D3144" i="21"/>
  <c r="F3144" i="21"/>
  <c r="D3145" i="21"/>
  <c r="E3144" i="21"/>
  <c r="E3145" i="21"/>
  <c r="F3145" i="21"/>
  <c r="D3146" i="21"/>
  <c r="F3146" i="21"/>
  <c r="D3147" i="21"/>
  <c r="E3146" i="21"/>
  <c r="F3147" i="21"/>
  <c r="D3148" i="21"/>
  <c r="E3147" i="21"/>
  <c r="F3148" i="21"/>
  <c r="D3149" i="21"/>
  <c r="E3148" i="21"/>
  <c r="F3149" i="21"/>
  <c r="E3149" i="21"/>
  <c r="D3150" i="21"/>
  <c r="E3150" i="21"/>
  <c r="F3150" i="21"/>
  <c r="D3151" i="21"/>
  <c r="E3151" i="21"/>
  <c r="D3152" i="21"/>
  <c r="F3151" i="21"/>
  <c r="E3152" i="21"/>
  <c r="F3152" i="21"/>
  <c r="D3153" i="21"/>
  <c r="D3154" i="21"/>
  <c r="E3153" i="21"/>
  <c r="F3153" i="21"/>
  <c r="E3154" i="21"/>
  <c r="F3154" i="21"/>
  <c r="D3155" i="21"/>
  <c r="F3155" i="21"/>
  <c r="E3155" i="21"/>
  <c r="D3156" i="21"/>
  <c r="F3156" i="21"/>
  <c r="E3156" i="21"/>
  <c r="D3157" i="21"/>
  <c r="E3157" i="21"/>
  <c r="D3158" i="21"/>
  <c r="F3157" i="21"/>
  <c r="D3159" i="21"/>
  <c r="F3158" i="21"/>
  <c r="E3158" i="21"/>
  <c r="E3159" i="21"/>
  <c r="F3159" i="21"/>
  <c r="D3160" i="21"/>
  <c r="D3161" i="21"/>
  <c r="E3160" i="21"/>
  <c r="F3160" i="21"/>
  <c r="E3161" i="21"/>
  <c r="F3161" i="21"/>
  <c r="D3162" i="21"/>
  <c r="E3162" i="21"/>
  <c r="F3162" i="21"/>
  <c r="D3163" i="21"/>
  <c r="F3163" i="21"/>
  <c r="E3163" i="21"/>
  <c r="D3164" i="21"/>
  <c r="D3165" i="21"/>
  <c r="F3164" i="21"/>
  <c r="E3164" i="21"/>
  <c r="D3166" i="21"/>
  <c r="E3165" i="21"/>
  <c r="F3165" i="21"/>
  <c r="F3166" i="21"/>
  <c r="E3166" i="21"/>
  <c r="D3167" i="21"/>
  <c r="D3168" i="21"/>
  <c r="F3167" i="21"/>
  <c r="E3167" i="21"/>
  <c r="D3169" i="21"/>
  <c r="F3168" i="21"/>
  <c r="E3168" i="21"/>
  <c r="F3169" i="21"/>
  <c r="E3169" i="21"/>
  <c r="D3170" i="21"/>
  <c r="E3170" i="21"/>
  <c r="D3171" i="21"/>
  <c r="F3170" i="21"/>
  <c r="F3171" i="21"/>
  <c r="E3171" i="21"/>
  <c r="D3172" i="21"/>
  <c r="E3172" i="21"/>
  <c r="F3172" i="21"/>
  <c r="D3173" i="21"/>
  <c r="E3173" i="21"/>
  <c r="D3174" i="21"/>
  <c r="F3173" i="21"/>
  <c r="F3174" i="21"/>
  <c r="E3174" i="21"/>
  <c r="D3175" i="21"/>
  <c r="D3176" i="21"/>
  <c r="F3175" i="21"/>
  <c r="E3175" i="21"/>
  <c r="E3176" i="21"/>
  <c r="F3176" i="21"/>
  <c r="D3177" i="21"/>
  <c r="F3177" i="21"/>
  <c r="E3177" i="21"/>
  <c r="D3178" i="21"/>
  <c r="D3179" i="21"/>
  <c r="E3178" i="21"/>
  <c r="F3178" i="21"/>
  <c r="F3179" i="21"/>
  <c r="E3179" i="21"/>
  <c r="D3180" i="21"/>
  <c r="F3180" i="21"/>
  <c r="D3181" i="21"/>
  <c r="E3180" i="21"/>
  <c r="F3181" i="21"/>
  <c r="D3182" i="21"/>
  <c r="E3181" i="21"/>
  <c r="E3182" i="21"/>
  <c r="D3183" i="21"/>
  <c r="F3182" i="21"/>
  <c r="E3183" i="21"/>
  <c r="F3183" i="21"/>
  <c r="D3184" i="21"/>
  <c r="E3184" i="21"/>
  <c r="D3185" i="21"/>
  <c r="F3184" i="21"/>
  <c r="D3186" i="21"/>
  <c r="F3185" i="21"/>
  <c r="E3185" i="21"/>
  <c r="F3186" i="21"/>
  <c r="E3186" i="21"/>
  <c r="D3187" i="21"/>
  <c r="F3187" i="21"/>
  <c r="D3188" i="21"/>
  <c r="E3187" i="21"/>
  <c r="F3188" i="21"/>
  <c r="D3189" i="21"/>
  <c r="E3188" i="21"/>
  <c r="E3189" i="21"/>
  <c r="F3189" i="21"/>
  <c r="D3190" i="21"/>
  <c r="E3190" i="21"/>
  <c r="F3190" i="21"/>
  <c r="D3191" i="21"/>
  <c r="D3192" i="21"/>
  <c r="F3191" i="21"/>
  <c r="E3191" i="21"/>
  <c r="F3192" i="21"/>
  <c r="E3192" i="21"/>
  <c r="D3193" i="21"/>
  <c r="D3194" i="21"/>
  <c r="E3193" i="21"/>
  <c r="F3193" i="21"/>
  <c r="D3195" i="21"/>
  <c r="E3194" i="21"/>
  <c r="F3194" i="21"/>
  <c r="D3196" i="21"/>
  <c r="F3195" i="21"/>
  <c r="E3195" i="21"/>
  <c r="F3196" i="21"/>
  <c r="E3196" i="21"/>
  <c r="D3197" i="21"/>
  <c r="F3197" i="21"/>
  <c r="E3197" i="21"/>
  <c r="D3198" i="21"/>
  <c r="E3198" i="21"/>
  <c r="D3199" i="21"/>
  <c r="F3198" i="21"/>
  <c r="F3199" i="21"/>
  <c r="D3200" i="21"/>
  <c r="E3199" i="21"/>
  <c r="D3201" i="21"/>
  <c r="F3200" i="21"/>
  <c r="E3200" i="21"/>
  <c r="E3201" i="21"/>
  <c r="F3201" i="21"/>
  <c r="D3202" i="21"/>
  <c r="D3203" i="21"/>
  <c r="E3202" i="21"/>
  <c r="F3202" i="21"/>
  <c r="F3203" i="21"/>
  <c r="D3204" i="21"/>
  <c r="E3203" i="21"/>
  <c r="D3205" i="21"/>
  <c r="F3204" i="21"/>
  <c r="E3204" i="21"/>
  <c r="E3205" i="21"/>
  <c r="D3206" i="21"/>
  <c r="F3205" i="21"/>
  <c r="D3207" i="21"/>
  <c r="E3206" i="21"/>
  <c r="F3206" i="21"/>
  <c r="F3207" i="21"/>
  <c r="E3207" i="21"/>
  <c r="D3208" i="21"/>
  <c r="F3208" i="21"/>
  <c r="E3208" i="21"/>
  <c r="D3209" i="21"/>
  <c r="F3209" i="21"/>
  <c r="E3209" i="21"/>
  <c r="D3210" i="21"/>
  <c r="E3210" i="21"/>
  <c r="D3211" i="21"/>
  <c r="F3210" i="21"/>
  <c r="D3212" i="21"/>
  <c r="F3211" i="21"/>
  <c r="E3211" i="21"/>
  <c r="F3212" i="21"/>
  <c r="E3212" i="21"/>
  <c r="D3213" i="21"/>
  <c r="F3213" i="21"/>
  <c r="D3214" i="21"/>
  <c r="E3213" i="21"/>
  <c r="E3214" i="21"/>
  <c r="D3215" i="21"/>
  <c r="F3214" i="21"/>
  <c r="F3215" i="21"/>
  <c r="D3216" i="21"/>
  <c r="E3215" i="21"/>
  <c r="F3216" i="21"/>
  <c r="E3216" i="21"/>
  <c r="D3217" i="21"/>
  <c r="D3218" i="21"/>
  <c r="E3217" i="21"/>
  <c r="F3217" i="21"/>
  <c r="E3218" i="21"/>
  <c r="D3219" i="21"/>
  <c r="F3218" i="21"/>
  <c r="E3219" i="21"/>
  <c r="D3220" i="21"/>
  <c r="F3219" i="21"/>
  <c r="E3220" i="21"/>
  <c r="D3221" i="21"/>
  <c r="F3220" i="21"/>
  <c r="E3221" i="21"/>
  <c r="F3221" i="21"/>
  <c r="D3222" i="21"/>
  <c r="D3223" i="21"/>
  <c r="E3222" i="21"/>
  <c r="F3222" i="21"/>
  <c r="F3223" i="21"/>
  <c r="E3223" i="21"/>
  <c r="D3224" i="21"/>
  <c r="E3224" i="21"/>
  <c r="D3225" i="21"/>
  <c r="F3224" i="21"/>
  <c r="E3225" i="21"/>
  <c r="F3225" i="21"/>
  <c r="D3226" i="21"/>
  <c r="D3227" i="21"/>
  <c r="E3226" i="21"/>
  <c r="F3226" i="21"/>
  <c r="E3227" i="21"/>
  <c r="F3227" i="21"/>
  <c r="D3228" i="21"/>
  <c r="F3228" i="21"/>
  <c r="E3228" i="21"/>
  <c r="D3229" i="21"/>
  <c r="D3230" i="21"/>
  <c r="F3229" i="21"/>
  <c r="E3229" i="21"/>
  <c r="E3230" i="21"/>
  <c r="F3230" i="21"/>
  <c r="D3231" i="21"/>
  <c r="F3231" i="21"/>
  <c r="E3231" i="21"/>
  <c r="D3232" i="21"/>
  <c r="E3232" i="21"/>
  <c r="F3232" i="21"/>
  <c r="D3233" i="21"/>
  <c r="F3233" i="21"/>
  <c r="D3234" i="21"/>
  <c r="E3233" i="21"/>
  <c r="E3234" i="21"/>
  <c r="D3235" i="21"/>
  <c r="F3234" i="21"/>
  <c r="E3235" i="21"/>
  <c r="D3236" i="21"/>
  <c r="F3235" i="21"/>
  <c r="E3236" i="21"/>
  <c r="F3236" i="21"/>
  <c r="D3237" i="21"/>
  <c r="F3237" i="21"/>
  <c r="E3237" i="21"/>
  <c r="D3238" i="21"/>
  <c r="D3239" i="21"/>
  <c r="F3238" i="21"/>
  <c r="E3238" i="21"/>
  <c r="E3239" i="21"/>
  <c r="F3239" i="21"/>
  <c r="D3240" i="21"/>
  <c r="D3241" i="21"/>
  <c r="E3240" i="21"/>
  <c r="F3240" i="21"/>
  <c r="F3241" i="21"/>
  <c r="D3242" i="21"/>
  <c r="E3241" i="21"/>
  <c r="E3242" i="21"/>
  <c r="D3243" i="21"/>
  <c r="F3242" i="21"/>
  <c r="D3244" i="21"/>
  <c r="E3243" i="21"/>
  <c r="F3243" i="21"/>
  <c r="D3245" i="21"/>
  <c r="E3244" i="21"/>
  <c r="F3244" i="21"/>
  <c r="F3245" i="21"/>
  <c r="D3246" i="21"/>
  <c r="E3245" i="21"/>
  <c r="F3246" i="21"/>
  <c r="E3246" i="21"/>
  <c r="D3247" i="21"/>
  <c r="F3247" i="21"/>
  <c r="E3247" i="21"/>
  <c r="D3248" i="21"/>
  <c r="F3248" i="21"/>
  <c r="D3249" i="21"/>
  <c r="E3248" i="21"/>
  <c r="E3249" i="21"/>
  <c r="F3249" i="21"/>
  <c r="D3250" i="21"/>
  <c r="D3251" i="21"/>
  <c r="E3250" i="21"/>
  <c r="F3250" i="21"/>
  <c r="F3251" i="21"/>
  <c r="E3251" i="21"/>
  <c r="D3252" i="21"/>
  <c r="D3253" i="21"/>
  <c r="E3252" i="21"/>
  <c r="F3252" i="21"/>
  <c r="D3254" i="21"/>
  <c r="E3253" i="21"/>
  <c r="F3253" i="21"/>
  <c r="F3254" i="21"/>
  <c r="E3254" i="21"/>
  <c r="D3255" i="21"/>
  <c r="E3255" i="21"/>
  <c r="F3255" i="21"/>
  <c r="D3256" i="21"/>
  <c r="D3257" i="21"/>
  <c r="F3256" i="21"/>
  <c r="E3256" i="21"/>
  <c r="F3257" i="21"/>
  <c r="E3257" i="21"/>
  <c r="D3258" i="21"/>
  <c r="D3259" i="21"/>
  <c r="E3258" i="21"/>
  <c r="F3258" i="21"/>
  <c r="E3259" i="21"/>
  <c r="F3259" i="21"/>
  <c r="D3260" i="21"/>
  <c r="F3260" i="21"/>
  <c r="D3261" i="21"/>
  <c r="E3260" i="21"/>
  <c r="E3261" i="21"/>
  <c r="F3261" i="21"/>
  <c r="D3262" i="21"/>
  <c r="D3263" i="21"/>
  <c r="F3262" i="21"/>
  <c r="E3262" i="21"/>
  <c r="F3263" i="21"/>
  <c r="D3264" i="21"/>
  <c r="E3263" i="21"/>
  <c r="E3264" i="21"/>
  <c r="F3264" i="21"/>
  <c r="D3265" i="21"/>
  <c r="E3265" i="21"/>
  <c r="F3265" i="21"/>
  <c r="D3266" i="21"/>
  <c r="F3266" i="21"/>
  <c r="D3267" i="21"/>
  <c r="E3266" i="21"/>
  <c r="E3267" i="21"/>
  <c r="F3267" i="21"/>
  <c r="D3268" i="21"/>
  <c r="D3269" i="21"/>
  <c r="E3268" i="21"/>
  <c r="F3268" i="21"/>
  <c r="E3269" i="21"/>
  <c r="F3269" i="21"/>
  <c r="D3270" i="21"/>
  <c r="F3270" i="21"/>
  <c r="E3270" i="21"/>
  <c r="D3271" i="21"/>
  <c r="E3271" i="21"/>
  <c r="D3272" i="21"/>
  <c r="F3271" i="21"/>
  <c r="D3273" i="21"/>
  <c r="E3272" i="21"/>
  <c r="F3272" i="21"/>
  <c r="D3274" i="21"/>
  <c r="E3273" i="21"/>
  <c r="F3273" i="21"/>
  <c r="F3274" i="21"/>
  <c r="D3275" i="21"/>
  <c r="E3274" i="21"/>
  <c r="D3276" i="21"/>
  <c r="F3275" i="21"/>
  <c r="E3275" i="21"/>
  <c r="D3277" i="21"/>
  <c r="E3276" i="21"/>
  <c r="F3276" i="21"/>
  <c r="F3277" i="21"/>
  <c r="E3277" i="21"/>
  <c r="D3278" i="21"/>
  <c r="F3278" i="21"/>
  <c r="D3279" i="21"/>
  <c r="E3278" i="21"/>
  <c r="E3279" i="21"/>
  <c r="F3279" i="21"/>
  <c r="D3280" i="21"/>
  <c r="D3281" i="21"/>
  <c r="F3280" i="21"/>
  <c r="E3280" i="21"/>
  <c r="E3281" i="21"/>
  <c r="F3281" i="21"/>
  <c r="D3282" i="21"/>
  <c r="E3282" i="21"/>
  <c r="D3283" i="21"/>
  <c r="F3282" i="21"/>
  <c r="E3283" i="21"/>
  <c r="F3283" i="21"/>
  <c r="D3284" i="21"/>
  <c r="D3285" i="21"/>
  <c r="F3284" i="21"/>
  <c r="E3284" i="21"/>
  <c r="E3285" i="21"/>
  <c r="F3285" i="21"/>
  <c r="D3286" i="21"/>
  <c r="E3286" i="21"/>
  <c r="F3286" i="21"/>
  <c r="D3287" i="21"/>
  <c r="E3287" i="21"/>
  <c r="D3288" i="21"/>
  <c r="F3287" i="21"/>
  <c r="F3288" i="21"/>
  <c r="D3289" i="21"/>
  <c r="E3288" i="21"/>
  <c r="E3289" i="21"/>
  <c r="F3289" i="21"/>
  <c r="D3290" i="21"/>
  <c r="E3290" i="21"/>
  <c r="F3290" i="21"/>
  <c r="D3291" i="21"/>
  <c r="E3291" i="21"/>
  <c r="F3291" i="21"/>
  <c r="D3292" i="21"/>
  <c r="D3293" i="21"/>
  <c r="E3292" i="21"/>
  <c r="F3292" i="21"/>
  <c r="F3293" i="21"/>
  <c r="E3293" i="21"/>
  <c r="D3294" i="21"/>
  <c r="E3294" i="21"/>
  <c r="F3294" i="21"/>
  <c r="D3295" i="21"/>
  <c r="E3295" i="21"/>
  <c r="D3296" i="21"/>
  <c r="F3295" i="21"/>
  <c r="F3296" i="21"/>
  <c r="D3297" i="21"/>
  <c r="E3296" i="21"/>
  <c r="D3298" i="21"/>
  <c r="F3297" i="21"/>
  <c r="E3297" i="21"/>
  <c r="F3298" i="21"/>
  <c r="D3299" i="21"/>
  <c r="E3298" i="21"/>
  <c r="F3299" i="21"/>
  <c r="E3299" i="21"/>
  <c r="D3300" i="21"/>
  <c r="E3300" i="21"/>
  <c r="F3300" i="21"/>
  <c r="D3301" i="21"/>
  <c r="D3302" i="21"/>
  <c r="E3301" i="21"/>
  <c r="F3301" i="21"/>
  <c r="D3303" i="21"/>
  <c r="E3302" i="21"/>
  <c r="F3302" i="21"/>
  <c r="E3303" i="21"/>
  <c r="D3304" i="21"/>
  <c r="F3303" i="21"/>
  <c r="D3305" i="21"/>
  <c r="E3304" i="21"/>
  <c r="F3304" i="21"/>
  <c r="D3306" i="21"/>
  <c r="F3305" i="21"/>
  <c r="E3305" i="21"/>
  <c r="D3307" i="21"/>
  <c r="F3306" i="21"/>
  <c r="E3306" i="21"/>
  <c r="D3308" i="21"/>
  <c r="F3307" i="21"/>
  <c r="E3307" i="21"/>
  <c r="E3308" i="21"/>
  <c r="D3309" i="21"/>
  <c r="F3308" i="21"/>
  <c r="D3310" i="21"/>
  <c r="E3309" i="21"/>
  <c r="F3309" i="21"/>
  <c r="F3310" i="21"/>
  <c r="E3310" i="21"/>
  <c r="D3311" i="21"/>
  <c r="F3311" i="21"/>
  <c r="E3311" i="21"/>
  <c r="D3312" i="21"/>
  <c r="F3312" i="21"/>
  <c r="D3313" i="21"/>
  <c r="E3312" i="21"/>
  <c r="D3314" i="21"/>
  <c r="F3313" i="21"/>
  <c r="E3313" i="21"/>
  <c r="E3314" i="21"/>
  <c r="D3315" i="21"/>
  <c r="F3314" i="21"/>
  <c r="E3315" i="21"/>
  <c r="D3316" i="21"/>
  <c r="F3315" i="21"/>
  <c r="D3317" i="21"/>
  <c r="F3316" i="21"/>
  <c r="E3316" i="21"/>
  <c r="E3317" i="21"/>
  <c r="D3318" i="21"/>
  <c r="F3317" i="21"/>
  <c r="E3318" i="21"/>
  <c r="F3318" i="21"/>
  <c r="D3319" i="21"/>
  <c r="D3320" i="21"/>
  <c r="E3319" i="21"/>
  <c r="F3319" i="21"/>
  <c r="F3320" i="21"/>
  <c r="D3321" i="21"/>
  <c r="E3320" i="21"/>
  <c r="E3321" i="21"/>
  <c r="F3321" i="21"/>
  <c r="D3322" i="21"/>
  <c r="E3322" i="21"/>
  <c r="F3322" i="21"/>
  <c r="D3323" i="21"/>
  <c r="E3323" i="21"/>
  <c r="D3324" i="21"/>
  <c r="F3323" i="21"/>
  <c r="F3324" i="21"/>
  <c r="E3324" i="21"/>
  <c r="D3325" i="21"/>
  <c r="F3325" i="21"/>
  <c r="D3326" i="21"/>
  <c r="E3325" i="21"/>
  <c r="E3326" i="21"/>
  <c r="F3326" i="21"/>
  <c r="D3327" i="21"/>
  <c r="E3327" i="21"/>
  <c r="F3327" i="21"/>
  <c r="D3328" i="21"/>
  <c r="D3329" i="21"/>
  <c r="E3328" i="21"/>
  <c r="F3328" i="21"/>
  <c r="D3330" i="21"/>
  <c r="E3329" i="21"/>
  <c r="F3329" i="21"/>
  <c r="E3330" i="21"/>
  <c r="F3330" i="21"/>
  <c r="D3331" i="21"/>
  <c r="D3332" i="21"/>
  <c r="E3331" i="21"/>
  <c r="F3331" i="21"/>
  <c r="E3332" i="21"/>
  <c r="F3332" i="21"/>
  <c r="D3333" i="21"/>
  <c r="F3333" i="21"/>
  <c r="E3333" i="21"/>
  <c r="D3334" i="21"/>
  <c r="F3334" i="21"/>
  <c r="E3334" i="21"/>
  <c r="D3335" i="21"/>
  <c r="D3336" i="21"/>
  <c r="E3335" i="21"/>
  <c r="F3335" i="21"/>
  <c r="E3336" i="21"/>
  <c r="D3337" i="21"/>
  <c r="F3336" i="21"/>
  <c r="E3337" i="21"/>
  <c r="D3338" i="21"/>
  <c r="F3337" i="21"/>
  <c r="D3339" i="21"/>
  <c r="F3338" i="21"/>
  <c r="E3338" i="21"/>
  <c r="D3340" i="21"/>
  <c r="F3339" i="21"/>
  <c r="E3339" i="21"/>
  <c r="E3340" i="21"/>
  <c r="D3341" i="21"/>
  <c r="F3340" i="21"/>
  <c r="D3342" i="21"/>
  <c r="F3341" i="21"/>
  <c r="E3341" i="21"/>
  <c r="D3343" i="21"/>
  <c r="F3342" i="21"/>
  <c r="E3342" i="21"/>
  <c r="D3344" i="21"/>
  <c r="E3343" i="21"/>
  <c r="F3343" i="21"/>
  <c r="F3344" i="21"/>
  <c r="D3345" i="21"/>
  <c r="E3344" i="21"/>
  <c r="F3345" i="21"/>
  <c r="D3346" i="21"/>
  <c r="E3345" i="21"/>
  <c r="D3347" i="21"/>
  <c r="E3346" i="21"/>
  <c r="F3346" i="21"/>
  <c r="D3348" i="21"/>
  <c r="E3347" i="21"/>
  <c r="F3347" i="21"/>
  <c r="F3348" i="21"/>
  <c r="D3349" i="21"/>
  <c r="E3348" i="21"/>
  <c r="D3350" i="21"/>
  <c r="E3349" i="21"/>
  <c r="F3349" i="21"/>
  <c r="E3350" i="21"/>
  <c r="D3351" i="21"/>
  <c r="F3350" i="21"/>
  <c r="F3351" i="21"/>
  <c r="E3351" i="21"/>
  <c r="D3352" i="21"/>
  <c r="F3352" i="21"/>
  <c r="E3352" i="21"/>
  <c r="D3353" i="21"/>
  <c r="E3353" i="21"/>
  <c r="D3354" i="21"/>
  <c r="F3353" i="21"/>
  <c r="E3354" i="21"/>
  <c r="D3355" i="21"/>
  <c r="F3354" i="21"/>
  <c r="E3355" i="21"/>
  <c r="F3355" i="21"/>
  <c r="D3356" i="21"/>
  <c r="E3356" i="21"/>
  <c r="F3356" i="21"/>
  <c r="D3357" i="21"/>
  <c r="F3357" i="21"/>
  <c r="D3358" i="21"/>
  <c r="E3357" i="21"/>
  <c r="D3359" i="21"/>
  <c r="F3358" i="21"/>
  <c r="E3358" i="21"/>
  <c r="D3360" i="21"/>
  <c r="F3359" i="21"/>
  <c r="E3359" i="21"/>
  <c r="E3360" i="21"/>
  <c r="F3360" i="21"/>
  <c r="D3361" i="21"/>
  <c r="F3361" i="21"/>
  <c r="D3362" i="21"/>
  <c r="E3361" i="21"/>
  <c r="F3362" i="21"/>
  <c r="D3363" i="21"/>
  <c r="E3362" i="21"/>
  <c r="F3363" i="21"/>
  <c r="D3364" i="21"/>
  <c r="E3363" i="21"/>
  <c r="D3365" i="21"/>
  <c r="E3364" i="21"/>
  <c r="F3364" i="21"/>
  <c r="D3366" i="21"/>
  <c r="E3365" i="21"/>
  <c r="F3365" i="21"/>
  <c r="E3366" i="21"/>
  <c r="D3367" i="21"/>
  <c r="F3366" i="21"/>
  <c r="D3368" i="21"/>
  <c r="F3367" i="21"/>
  <c r="E3367" i="21"/>
  <c r="D3369" i="21"/>
  <c r="E3368" i="21"/>
  <c r="F3368" i="21"/>
  <c r="D3370" i="21"/>
  <c r="F3369" i="21"/>
  <c r="E3369" i="21"/>
  <c r="E3370" i="21"/>
  <c r="F3370" i="21"/>
  <c r="D3371" i="21"/>
  <c r="E3371" i="21"/>
  <c r="D3372" i="21"/>
  <c r="F3371" i="21"/>
  <c r="D3373" i="21"/>
  <c r="E3372" i="21"/>
  <c r="F3372" i="21"/>
  <c r="F3373" i="21"/>
  <c r="D3374" i="21"/>
  <c r="E3373" i="21"/>
  <c r="F3374" i="21"/>
  <c r="D3375" i="21"/>
  <c r="E3374" i="21"/>
  <c r="E3375" i="21"/>
  <c r="F3375" i="21"/>
  <c r="D3376" i="21"/>
  <c r="E3376" i="21"/>
  <c r="D3377" i="21"/>
  <c r="F3376" i="21"/>
  <c r="E3377" i="21"/>
  <c r="F3377" i="21"/>
  <c r="D3378" i="21"/>
  <c r="D3379" i="21"/>
  <c r="F3378" i="21"/>
  <c r="E3378" i="21"/>
  <c r="E3379" i="21"/>
  <c r="F3379" i="21"/>
  <c r="D3380" i="21"/>
  <c r="D3381" i="21"/>
  <c r="E3380" i="21"/>
  <c r="F3380" i="21"/>
  <c r="D3382" i="21"/>
  <c r="E3381" i="21"/>
  <c r="F3381" i="21"/>
  <c r="D3383" i="21"/>
  <c r="E3382" i="21"/>
  <c r="F3382" i="21"/>
  <c r="F3383" i="21"/>
  <c r="E3383" i="21"/>
  <c r="D3384" i="21"/>
  <c r="F3384" i="21"/>
  <c r="E3384" i="21"/>
  <c r="D3385" i="21"/>
  <c r="E3385" i="21"/>
  <c r="D3386" i="21"/>
  <c r="F3385" i="21"/>
  <c r="E3386" i="21"/>
  <c r="D3387" i="21"/>
  <c r="F3386" i="21"/>
  <c r="E3387" i="21"/>
  <c r="F3387" i="21"/>
  <c r="D3388" i="21"/>
  <c r="D3389" i="21"/>
  <c r="F3388" i="21"/>
  <c r="E3388" i="21"/>
  <c r="E3389" i="21"/>
  <c r="F3389" i="21"/>
  <c r="D3390" i="21"/>
  <c r="E3390" i="21"/>
  <c r="D3391" i="21"/>
  <c r="F3390" i="21"/>
  <c r="E3391" i="21"/>
  <c r="F3391" i="21"/>
  <c r="D3392" i="21"/>
  <c r="F3392" i="21"/>
  <c r="D3393" i="21"/>
  <c r="E3392" i="21"/>
  <c r="E3393" i="21"/>
  <c r="D3394" i="21"/>
  <c r="F3393" i="21"/>
  <c r="F3394" i="21"/>
  <c r="D3395" i="21"/>
  <c r="E3394" i="21"/>
  <c r="E3395" i="21"/>
  <c r="D3396" i="21"/>
  <c r="F3395" i="21"/>
  <c r="E3396" i="21"/>
  <c r="D3397" i="21"/>
  <c r="F3396" i="21"/>
  <c r="D3398" i="21"/>
  <c r="F3397" i="21"/>
  <c r="E3397" i="21"/>
  <c r="D3399" i="21"/>
  <c r="E3398" i="21"/>
  <c r="F3398" i="21"/>
  <c r="F3399" i="21"/>
  <c r="D3400" i="21"/>
  <c r="E3399" i="21"/>
  <c r="F3400" i="21"/>
  <c r="D3401" i="21"/>
  <c r="E3400" i="21"/>
  <c r="D3402" i="21"/>
  <c r="E3401" i="21"/>
  <c r="F3401" i="21"/>
  <c r="E3402" i="21"/>
  <c r="D3403" i="21"/>
  <c r="F3402" i="21"/>
  <c r="E3403" i="21"/>
  <c r="F3403" i="21"/>
  <c r="D3404" i="21"/>
  <c r="E3404" i="21"/>
  <c r="D3405" i="21"/>
  <c r="F3404" i="21"/>
  <c r="E3405" i="21"/>
  <c r="F3405" i="21"/>
  <c r="D3406" i="21"/>
  <c r="F3406" i="21"/>
  <c r="E3406" i="21"/>
  <c r="D3407" i="21"/>
  <c r="D3408" i="21"/>
  <c r="F3407" i="21"/>
  <c r="E3407" i="21"/>
  <c r="F3408" i="21"/>
  <c r="D3409" i="21"/>
  <c r="E3408" i="21"/>
  <c r="D3410" i="21"/>
  <c r="F3409" i="21"/>
  <c r="E3409" i="21"/>
  <c r="E3410" i="21"/>
  <c r="D3411" i="21"/>
  <c r="F3410" i="21"/>
  <c r="F3411" i="21"/>
  <c r="D3412" i="21"/>
  <c r="E3411" i="21"/>
  <c r="F3412" i="21"/>
  <c r="D3413" i="21"/>
  <c r="E3412" i="21"/>
  <c r="F3413" i="21"/>
  <c r="D3414" i="21"/>
  <c r="E3413" i="21"/>
  <c r="E3414" i="21"/>
  <c r="F3414" i="21"/>
  <c r="D3415" i="21"/>
  <c r="F3415" i="21"/>
  <c r="E3415" i="21"/>
  <c r="D3416" i="21"/>
  <c r="D3417" i="21"/>
  <c r="E3416" i="21"/>
  <c r="F3416" i="21"/>
  <c r="E3417" i="21"/>
  <c r="F3417" i="21"/>
  <c r="D3418" i="21"/>
  <c r="F3418" i="21"/>
  <c r="E3418" i="21"/>
  <c r="D3419" i="21"/>
  <c r="E3419" i="21"/>
  <c r="F3419" i="21"/>
  <c r="D3420" i="21"/>
  <c r="E3420" i="21"/>
  <c r="F3420" i="21"/>
  <c r="D3421" i="21"/>
  <c r="D3422" i="21"/>
  <c r="F3421" i="21"/>
  <c r="E3421" i="21"/>
  <c r="E3422" i="21"/>
  <c r="D3423" i="21"/>
  <c r="F3422" i="21"/>
  <c r="D3424" i="21"/>
  <c r="E3423" i="21"/>
  <c r="F3423" i="21"/>
  <c r="E3424" i="21"/>
  <c r="D3425" i="21"/>
  <c r="F3424" i="21"/>
  <c r="D3426" i="21"/>
  <c r="F3425" i="21"/>
  <c r="E3425" i="21"/>
  <c r="E3426" i="21"/>
  <c r="D3427" i="21"/>
  <c r="F3426" i="21"/>
  <c r="E3427" i="21"/>
  <c r="F3427" i="21"/>
  <c r="D3428" i="21"/>
  <c r="D3429" i="21"/>
  <c r="F3428" i="21"/>
  <c r="E3428" i="21"/>
  <c r="E3429" i="21"/>
  <c r="F3429" i="21"/>
  <c r="D3430" i="21"/>
  <c r="E3430" i="21"/>
  <c r="F3430" i="21"/>
  <c r="D3431" i="21"/>
  <c r="D3432" i="21"/>
  <c r="E3431" i="21"/>
  <c r="F3431" i="21"/>
  <c r="D3433" i="21"/>
  <c r="E3432" i="21"/>
  <c r="F3432" i="21"/>
  <c r="E3433" i="21"/>
  <c r="D3434" i="21"/>
  <c r="F3433" i="21"/>
  <c r="F3434" i="21"/>
  <c r="D3435" i="21"/>
  <c r="E3434" i="21"/>
  <c r="D3436" i="21"/>
  <c r="E3435" i="21"/>
  <c r="F3435" i="21"/>
  <c r="F3436" i="21"/>
  <c r="E3436" i="21"/>
  <c r="D3437" i="21"/>
  <c r="D3438" i="21"/>
  <c r="E3437" i="21"/>
  <c r="F3437" i="21"/>
  <c r="F3438" i="21"/>
  <c r="D3439" i="21"/>
  <c r="E3438" i="21"/>
  <c r="E3439" i="21"/>
  <c r="F3439" i="21"/>
  <c r="D3440" i="21"/>
  <c r="F3440" i="21"/>
  <c r="E3440" i="21"/>
  <c r="D3441" i="21"/>
  <c r="F3441" i="21"/>
  <c r="D3442" i="21"/>
  <c r="E3441" i="21"/>
  <c r="D3443" i="21"/>
  <c r="F3442" i="21"/>
  <c r="E3442" i="21"/>
  <c r="F3443" i="21"/>
  <c r="E3443" i="21"/>
  <c r="D3444" i="21"/>
  <c r="E3444" i="21"/>
  <c r="D3445" i="21"/>
  <c r="F3444" i="21"/>
  <c r="D3446" i="21"/>
  <c r="E3445" i="21"/>
  <c r="F3445" i="21"/>
  <c r="E3446" i="21"/>
  <c r="D3447" i="21"/>
  <c r="F3446" i="21"/>
  <c r="E3447" i="21"/>
  <c r="D3448" i="21"/>
  <c r="F3447" i="21"/>
  <c r="E3448" i="21"/>
  <c r="F3448" i="21"/>
  <c r="D3449" i="21"/>
  <c r="F3449" i="21"/>
  <c r="D3450" i="21"/>
  <c r="E3449" i="21"/>
  <c r="D3451" i="21"/>
  <c r="F3450" i="21"/>
  <c r="E3450" i="21"/>
  <c r="F3451" i="21"/>
  <c r="E3451" i="21"/>
  <c r="D3452" i="21"/>
  <c r="D3453" i="21"/>
  <c r="F3452" i="21"/>
  <c r="E3452" i="21"/>
  <c r="F3453" i="21"/>
  <c r="E3453" i="21"/>
  <c r="D3454" i="21"/>
  <c r="D3455" i="21"/>
  <c r="E3454" i="21"/>
  <c r="F3454" i="21"/>
  <c r="E3455" i="21"/>
  <c r="F3455" i="21"/>
  <c r="D3456" i="21"/>
  <c r="D3457" i="21"/>
  <c r="E3456" i="21"/>
  <c r="F3456" i="21"/>
  <c r="D3458" i="21"/>
  <c r="E3457" i="21"/>
  <c r="F3457" i="21"/>
  <c r="E3458" i="21"/>
  <c r="D3459" i="21"/>
  <c r="F3458" i="21"/>
  <c r="F3459" i="21"/>
  <c r="E3459" i="21"/>
  <c r="D3460" i="21"/>
  <c r="E3460" i="21"/>
  <c r="F3460" i="21"/>
  <c r="D3461" i="21"/>
  <c r="E3461" i="21"/>
  <c r="D3462" i="21"/>
  <c r="F3461" i="21"/>
  <c r="E3462" i="21"/>
  <c r="F3462" i="21"/>
  <c r="D3463" i="21"/>
  <c r="E3463" i="21"/>
  <c r="D3464" i="21"/>
  <c r="F3463" i="21"/>
  <c r="F3464" i="21"/>
  <c r="D3465" i="21"/>
  <c r="E3464" i="21"/>
  <c r="E3465" i="21"/>
  <c r="D3466" i="21"/>
  <c r="F3465" i="21"/>
  <c r="D3467" i="21"/>
  <c r="F3466" i="21"/>
  <c r="E3466" i="21"/>
  <c r="E3467" i="21"/>
  <c r="F3467" i="21"/>
  <c r="D3468" i="21"/>
  <c r="E3468" i="21"/>
  <c r="F3468" i="21"/>
  <c r="D3469" i="21"/>
  <c r="F3469" i="21"/>
  <c r="E3469" i="21"/>
  <c r="D3470" i="21"/>
  <c r="F3470" i="21"/>
  <c r="E3470" i="21"/>
  <c r="D3471" i="21"/>
  <c r="E3471" i="21"/>
  <c r="F3471" i="21"/>
  <c r="D3472" i="21"/>
  <c r="E3472" i="21"/>
  <c r="F3472" i="21"/>
  <c r="D3473" i="21"/>
  <c r="F3473" i="21"/>
  <c r="E3473" i="21"/>
  <c r="D3474" i="21"/>
  <c r="D3475" i="21"/>
  <c r="E3474" i="21"/>
  <c r="F3474" i="21"/>
  <c r="E3475" i="21"/>
  <c r="F3475" i="21"/>
  <c r="D3476" i="21"/>
  <c r="D3477" i="21"/>
  <c r="E3476" i="21"/>
  <c r="F3476" i="21"/>
  <c r="F3477" i="21"/>
  <c r="E3477" i="21"/>
  <c r="D3478" i="21"/>
  <c r="E3478" i="21"/>
  <c r="D3479" i="21"/>
  <c r="F3478" i="21"/>
  <c r="E3479" i="21"/>
  <c r="F3479" i="21"/>
  <c r="D3480" i="21"/>
  <c r="D3481" i="21"/>
  <c r="F3480" i="21"/>
  <c r="E3480" i="21"/>
  <c r="E3481" i="21"/>
  <c r="F3481" i="21"/>
  <c r="D3482" i="21"/>
  <c r="E3482" i="21"/>
  <c r="F3482" i="21"/>
  <c r="D3483" i="21"/>
  <c r="E3483" i="21"/>
  <c r="D3484" i="21"/>
  <c r="F3483" i="21"/>
  <c r="F3484" i="21"/>
  <c r="E3484" i="21"/>
  <c r="D3485" i="21"/>
  <c r="F3485" i="21"/>
  <c r="E3485" i="21"/>
  <c r="D3486" i="21"/>
  <c r="F3486" i="21"/>
  <c r="D3487" i="21"/>
  <c r="E3486" i="21"/>
  <c r="E3487" i="21"/>
  <c r="F3487" i="21"/>
  <c r="D3488" i="21"/>
  <c r="F3488" i="21"/>
  <c r="D3489" i="21"/>
  <c r="E3488" i="21"/>
  <c r="D3490" i="21"/>
  <c r="F3489" i="21"/>
  <c r="E3489" i="21"/>
  <c r="E3490" i="21"/>
  <c r="D3491" i="21"/>
  <c r="F3490" i="21"/>
  <c r="D3492" i="21"/>
  <c r="E3491" i="21"/>
  <c r="F3491" i="21"/>
  <c r="D3493" i="21"/>
  <c r="F3492" i="21"/>
  <c r="E3492" i="21"/>
  <c r="D3494" i="21"/>
  <c r="E3493" i="21"/>
  <c r="F3493" i="21"/>
  <c r="D3495" i="21"/>
  <c r="F3494" i="21"/>
  <c r="E3494" i="21"/>
  <c r="F3495" i="21"/>
  <c r="D3496" i="21"/>
  <c r="E3495" i="21"/>
  <c r="D3497" i="21"/>
  <c r="F3496" i="21"/>
  <c r="E3496" i="21"/>
  <c r="F3497" i="21"/>
  <c r="E3497" i="21"/>
  <c r="D3498" i="21"/>
  <c r="E3498" i="21"/>
  <c r="D3499" i="21"/>
  <c r="F3498" i="21"/>
  <c r="E3499" i="21"/>
  <c r="F3499" i="21"/>
  <c r="D3500" i="21"/>
  <c r="F3500" i="21"/>
  <c r="D3501" i="21"/>
  <c r="E3500" i="21"/>
  <c r="E3501" i="21"/>
  <c r="F3501" i="21"/>
  <c r="D3502" i="21"/>
  <c r="E3502" i="21"/>
  <c r="D3503" i="21"/>
  <c r="F3502" i="21"/>
  <c r="F3503" i="21"/>
  <c r="D3504" i="21"/>
  <c r="E3503" i="21"/>
  <c r="D3505" i="21"/>
  <c r="E3504" i="21"/>
  <c r="F3504" i="21"/>
  <c r="F3505" i="21"/>
  <c r="D3506" i="21"/>
  <c r="E3505" i="21"/>
  <c r="D3507" i="21"/>
  <c r="F3506" i="21"/>
  <c r="E3506" i="21"/>
  <c r="F3507" i="21"/>
  <c r="E3507" i="21"/>
  <c r="D3508" i="21"/>
  <c r="D3509" i="21"/>
  <c r="F3508" i="21"/>
  <c r="E3508" i="21"/>
  <c r="E3509" i="21"/>
  <c r="D3510" i="21"/>
  <c r="F3509" i="21"/>
  <c r="E3510" i="21"/>
  <c r="F3510" i="21"/>
  <c r="D3511" i="21"/>
  <c r="D3512" i="21"/>
  <c r="F3511" i="21"/>
  <c r="E3511" i="21"/>
  <c r="F3512" i="21"/>
  <c r="E3512" i="21"/>
  <c r="D3513" i="21"/>
  <c r="F3513" i="21"/>
  <c r="E3513" i="21"/>
  <c r="D3514" i="21"/>
  <c r="D3515" i="21"/>
  <c r="E3514" i="21"/>
  <c r="F3514" i="21"/>
  <c r="E3515" i="21"/>
  <c r="D3516" i="21"/>
  <c r="F3515" i="21"/>
  <c r="F3516" i="21"/>
  <c r="E3516" i="21"/>
  <c r="D3517" i="21"/>
  <c r="D3518" i="21"/>
  <c r="E3517" i="21"/>
  <c r="F3517" i="21"/>
  <c r="F3518" i="21"/>
  <c r="D3519" i="21"/>
  <c r="E3518" i="21"/>
  <c r="D3520" i="21"/>
  <c r="E3519" i="21"/>
  <c r="F3519" i="21"/>
  <c r="D3521" i="21"/>
  <c r="F3520" i="21"/>
  <c r="E3520" i="21"/>
  <c r="D3522" i="21"/>
  <c r="F3521" i="21"/>
  <c r="E3521" i="21"/>
  <c r="F3522" i="21"/>
  <c r="E3522" i="21"/>
  <c r="D3523" i="21"/>
  <c r="F3523" i="21"/>
  <c r="D3524" i="21"/>
  <c r="E3523" i="21"/>
  <c r="E3524" i="21"/>
  <c r="F3524" i="21"/>
  <c r="D3525" i="21"/>
  <c r="E3525" i="21"/>
  <c r="D3526" i="21"/>
  <c r="F3525" i="21"/>
  <c r="E3526" i="21"/>
  <c r="F3526" i="21"/>
  <c r="D3527" i="21"/>
  <c r="D3528" i="21"/>
  <c r="E3527" i="21"/>
  <c r="F3527" i="21"/>
  <c r="E3528" i="21"/>
  <c r="D3529" i="21"/>
  <c r="F3528" i="21"/>
  <c r="F3529" i="21"/>
  <c r="D3530" i="21"/>
  <c r="E3529" i="21"/>
  <c r="E3530" i="21"/>
  <c r="D3531" i="21"/>
  <c r="F3530" i="21"/>
  <c r="F3531" i="21"/>
  <c r="D3532" i="21"/>
  <c r="E3531" i="21"/>
  <c r="D3533" i="21"/>
  <c r="F3532" i="21"/>
  <c r="E3532" i="21"/>
  <c r="D3534" i="21"/>
  <c r="E3533" i="21"/>
  <c r="F3533" i="21"/>
  <c r="F3534" i="21"/>
  <c r="D3535" i="21"/>
  <c r="E3534" i="21"/>
  <c r="E3535" i="21"/>
  <c r="F3535" i="21"/>
  <c r="D3536" i="21"/>
  <c r="D3537" i="21"/>
  <c r="E3536" i="21"/>
  <c r="F3536" i="21"/>
  <c r="E3537" i="21"/>
  <c r="F3537" i="21"/>
  <c r="D6" i="13" l="1"/>
  <c r="D12" i="13"/>
  <c r="D11" i="13"/>
  <c r="D19" i="22"/>
  <c r="D10" i="13"/>
  <c r="J11" i="13"/>
  <c r="H15" i="13"/>
  <c r="H13" i="13"/>
  <c r="H12" i="13"/>
  <c r="J13" i="13"/>
  <c r="J12" i="13"/>
  <c r="K12" i="13" s="1"/>
  <c r="H10" i="13"/>
  <c r="J15" i="13"/>
  <c r="J10" i="13"/>
  <c r="H14" i="13"/>
  <c r="J14" i="13"/>
  <c r="K14" i="13" s="1"/>
  <c r="H11" i="13"/>
  <c r="J15" i="26"/>
  <c r="J12" i="26"/>
  <c r="H12" i="26"/>
  <c r="H10" i="26"/>
  <c r="J10" i="26"/>
  <c r="H15" i="26"/>
  <c r="J14" i="26"/>
  <c r="J11" i="26"/>
  <c r="H14" i="26"/>
  <c r="H11" i="26"/>
  <c r="K11" i="26" s="1"/>
  <c r="H13" i="26"/>
  <c r="J13" i="26"/>
  <c r="H5" i="13"/>
  <c r="H7" i="13"/>
  <c r="J8" i="13"/>
  <c r="H6" i="13"/>
  <c r="J7" i="13"/>
  <c r="H8" i="13"/>
  <c r="J6" i="13"/>
  <c r="H3" i="13"/>
  <c r="J3" i="13"/>
  <c r="H4" i="13"/>
  <c r="J5" i="13"/>
  <c r="J4" i="13"/>
  <c r="X31" i="13"/>
  <c r="Y31" i="13" s="1"/>
  <c r="X28" i="13"/>
  <c r="Y28" i="13" s="1"/>
  <c r="X23" i="13"/>
  <c r="Y23" i="13" s="1"/>
  <c r="X33" i="13"/>
  <c r="Y33" i="13" s="1"/>
  <c r="X24" i="13"/>
  <c r="Y24" i="13" s="1"/>
  <c r="X25" i="13"/>
  <c r="Y25" i="13" s="1"/>
  <c r="X26" i="13"/>
  <c r="Y26" i="13" s="1"/>
  <c r="X29" i="13"/>
  <c r="Y29" i="13" s="1"/>
  <c r="X27" i="13"/>
  <c r="Y27" i="13" s="1"/>
  <c r="L2655" i="21"/>
  <c r="L2647" i="21"/>
  <c r="L2639" i="21"/>
  <c r="L2631" i="21"/>
  <c r="L2623" i="21"/>
  <c r="L2615" i="21"/>
  <c r="L2607" i="21"/>
  <c r="L2599" i="21"/>
  <c r="L2591" i="21"/>
  <c r="L2583" i="21"/>
  <c r="L2575" i="21"/>
  <c r="L2567" i="21"/>
  <c r="L2559" i="21"/>
  <c r="L2551" i="21"/>
  <c r="L2543" i="21"/>
  <c r="L2535" i="21"/>
  <c r="L2527" i="21"/>
  <c r="L2519" i="21"/>
  <c r="L2511" i="21"/>
  <c r="L2503" i="21"/>
  <c r="L2495" i="21"/>
  <c r="L2487" i="21"/>
  <c r="L2479" i="21"/>
  <c r="L2471" i="21"/>
  <c r="L2463" i="21"/>
  <c r="L2455" i="21"/>
  <c r="L2447" i="21"/>
  <c r="L2439" i="21"/>
  <c r="L2431" i="21"/>
  <c r="L2423" i="21"/>
  <c r="L2415" i="21"/>
  <c r="L2407" i="21"/>
  <c r="L2399" i="21"/>
  <c r="L2391" i="21"/>
  <c r="L2383" i="21"/>
  <c r="L2375" i="21"/>
  <c r="L2367" i="21"/>
  <c r="L2359" i="21"/>
  <c r="L2351" i="21"/>
  <c r="L2343" i="21"/>
  <c r="L2335" i="21"/>
  <c r="L2327" i="21"/>
  <c r="L2319" i="21"/>
  <c r="L2311" i="21"/>
  <c r="L2303" i="21"/>
  <c r="L2295" i="21"/>
  <c r="L2287" i="21"/>
  <c r="L2279" i="21"/>
  <c r="L2271" i="21"/>
  <c r="L2263" i="21"/>
  <c r="L2255" i="21"/>
  <c r="L2247" i="21"/>
  <c r="L2239" i="21"/>
  <c r="L2231" i="21"/>
  <c r="L2223" i="21"/>
  <c r="L2215" i="21"/>
  <c r="L2207" i="21"/>
  <c r="L2199" i="21"/>
  <c r="L2191" i="21"/>
  <c r="L2183" i="21"/>
  <c r="L2175" i="21"/>
  <c r="L2167" i="21"/>
  <c r="L2159" i="21"/>
  <c r="L2151" i="21"/>
  <c r="L2143" i="21"/>
  <c r="L2135" i="21"/>
  <c r="L2127" i="21"/>
  <c r="L2119" i="21"/>
  <c r="L2111" i="21"/>
  <c r="L2103" i="21"/>
  <c r="L2095" i="21"/>
  <c r="L2087" i="21"/>
  <c r="L2079" i="21"/>
  <c r="L2071" i="21"/>
  <c r="L2063" i="21"/>
  <c r="L2055" i="21"/>
  <c r="L2047" i="21"/>
  <c r="L2039" i="21"/>
  <c r="L2031" i="21"/>
  <c r="L2023" i="21"/>
  <c r="L2015" i="21"/>
  <c r="L2007" i="21"/>
  <c r="L1999" i="21"/>
  <c r="L1991" i="21"/>
  <c r="L1983" i="21"/>
  <c r="L1975" i="21"/>
  <c r="L1967" i="21"/>
  <c r="L1959" i="21"/>
  <c r="L1951" i="21"/>
  <c r="L1943" i="21"/>
  <c r="L1935" i="21"/>
  <c r="L1927" i="21"/>
  <c r="L1919" i="21"/>
  <c r="L1911" i="21"/>
  <c r="L1903" i="21"/>
  <c r="L1895" i="21"/>
  <c r="L1887" i="21"/>
  <c r="L1879" i="21"/>
  <c r="L1871" i="21"/>
  <c r="L1863" i="21"/>
  <c r="L1855" i="21"/>
  <c r="L1847" i="21"/>
  <c r="L1839" i="21"/>
  <c r="L1831" i="21"/>
  <c r="L1823" i="21"/>
  <c r="L1815" i="21"/>
  <c r="L1807" i="21"/>
  <c r="L1799" i="21"/>
  <c r="L1791" i="21"/>
  <c r="L1783" i="21"/>
  <c r="L1775" i="21"/>
  <c r="L1767" i="21"/>
  <c r="L1759" i="21"/>
  <c r="L1751" i="21"/>
  <c r="L1743" i="21"/>
  <c r="L1735" i="21"/>
  <c r="L1727" i="21"/>
  <c r="L1719" i="21"/>
  <c r="L1711" i="21"/>
  <c r="L1703" i="21"/>
  <c r="L1695" i="21"/>
  <c r="L1687" i="21"/>
  <c r="L1679" i="21"/>
  <c r="L1671" i="21"/>
  <c r="L1663" i="21"/>
  <c r="L1655" i="21"/>
  <c r="L1647" i="21"/>
  <c r="L1639" i="21"/>
  <c r="L1631" i="21"/>
  <c r="L1623" i="21"/>
  <c r="L1615" i="21"/>
  <c r="L1607" i="21"/>
  <c r="L1599" i="21"/>
  <c r="L1591" i="21"/>
  <c r="L1583" i="21"/>
  <c r="L1575" i="21"/>
  <c r="L1567" i="21"/>
  <c r="L1559" i="21"/>
  <c r="L1551" i="21"/>
  <c r="L1543" i="21"/>
  <c r="L1535" i="21"/>
  <c r="L1527" i="21"/>
  <c r="L1519" i="21"/>
  <c r="L1511" i="21"/>
  <c r="L1503" i="21"/>
  <c r="L1495" i="21"/>
  <c r="L1487" i="21"/>
  <c r="L1479" i="21"/>
  <c r="L1471" i="21"/>
  <c r="L1463" i="21"/>
  <c r="L1455" i="21"/>
  <c r="L1447" i="21"/>
  <c r="L1439" i="21"/>
  <c r="L1431" i="21"/>
  <c r="L1423" i="21"/>
  <c r="L1415" i="21"/>
  <c r="L1407" i="21"/>
  <c r="L1399" i="21"/>
  <c r="L1391" i="21"/>
  <c r="L1383" i="21"/>
  <c r="L1375" i="21"/>
  <c r="L1367" i="21"/>
  <c r="L1359" i="21"/>
  <c r="L1351" i="21"/>
  <c r="L1343" i="21"/>
  <c r="L1335" i="21"/>
  <c r="L1327" i="21"/>
  <c r="L1319" i="21"/>
  <c r="L1311" i="21"/>
  <c r="L1303" i="21"/>
  <c r="L1295" i="21"/>
  <c r="L1287" i="21"/>
  <c r="L1279" i="21"/>
  <c r="L1271" i="21"/>
  <c r="L1263" i="21"/>
  <c r="L1255" i="21"/>
  <c r="L1247" i="21"/>
  <c r="L1239" i="21"/>
  <c r="L1231" i="21"/>
  <c r="L1223" i="21"/>
  <c r="L1215" i="21"/>
  <c r="L1207" i="21"/>
  <c r="L1199" i="21"/>
  <c r="L1191" i="21"/>
  <c r="L1183" i="21"/>
  <c r="L1175" i="21"/>
  <c r="L1167" i="21"/>
  <c r="L1159" i="21"/>
  <c r="L1151" i="21"/>
  <c r="L1143" i="21"/>
  <c r="L1135" i="21"/>
  <c r="L1127" i="21"/>
  <c r="L1119" i="21"/>
  <c r="L1111" i="21"/>
  <c r="L1103" i="21"/>
  <c r="L1095" i="21"/>
  <c r="L1087" i="21"/>
  <c r="L1079" i="21"/>
  <c r="L1071" i="21"/>
  <c r="L1063" i="21"/>
  <c r="L1055" i="21"/>
  <c r="L1047" i="21"/>
  <c r="L1039" i="21"/>
  <c r="L1031" i="21"/>
  <c r="L1023" i="21"/>
  <c r="L1015" i="21"/>
  <c r="L1007" i="21"/>
  <c r="L999" i="21"/>
  <c r="L991" i="21"/>
  <c r="L983" i="21"/>
  <c r="L975" i="21"/>
  <c r="L967" i="21"/>
  <c r="L959" i="21"/>
  <c r="L951" i="21"/>
  <c r="L943" i="21"/>
  <c r="L935" i="21"/>
  <c r="L927" i="21"/>
  <c r="L919" i="21"/>
  <c r="L911" i="21"/>
  <c r="L903" i="21"/>
  <c r="L895" i="21"/>
  <c r="L887" i="21"/>
  <c r="L879" i="21"/>
  <c r="L871" i="21"/>
  <c r="L863" i="21"/>
  <c r="L855" i="21"/>
  <c r="L847" i="21"/>
  <c r="L839" i="21"/>
  <c r="L831" i="21"/>
  <c r="L823" i="21"/>
  <c r="L815" i="21"/>
  <c r="L807" i="21"/>
  <c r="L799" i="21"/>
  <c r="L791" i="21"/>
  <c r="L783" i="21"/>
  <c r="L775" i="21"/>
  <c r="L767" i="21"/>
  <c r="L759" i="21"/>
  <c r="L751" i="21"/>
  <c r="L743" i="21"/>
  <c r="L735" i="21"/>
  <c r="L727" i="21"/>
  <c r="L719" i="21"/>
  <c r="L711" i="21"/>
  <c r="L703" i="21"/>
  <c r="L695" i="21"/>
  <c r="L687" i="21"/>
  <c r="L679" i="21"/>
  <c r="L671" i="21"/>
  <c r="L663" i="21"/>
  <c r="L655" i="21"/>
  <c r="L647" i="21"/>
  <c r="L639" i="21"/>
  <c r="L631" i="21"/>
  <c r="L623" i="21"/>
  <c r="L615" i="21"/>
  <c r="L607" i="21"/>
  <c r="L599" i="21"/>
  <c r="L591" i="21"/>
  <c r="L583" i="21"/>
  <c r="L575" i="21"/>
  <c r="L567" i="21"/>
  <c r="L559" i="21"/>
  <c r="L551" i="21"/>
  <c r="L543" i="21"/>
  <c r="L535" i="21"/>
  <c r="L527" i="21"/>
  <c r="L519" i="21"/>
  <c r="L511" i="21"/>
  <c r="L503" i="21"/>
  <c r="L495" i="21"/>
  <c r="L487" i="21"/>
  <c r="L479" i="21"/>
  <c r="L471" i="21"/>
  <c r="L463" i="21"/>
  <c r="L455" i="21"/>
  <c r="L447" i="21"/>
  <c r="L439" i="21"/>
  <c r="L431" i="21"/>
  <c r="L423" i="21"/>
  <c r="L415" i="21"/>
  <c r="L407" i="21"/>
  <c r="L399" i="21"/>
  <c r="L391" i="21"/>
  <c r="L383" i="21"/>
  <c r="L375" i="21"/>
  <c r="L367" i="21"/>
  <c r="L359" i="21"/>
  <c r="L351" i="21"/>
  <c r="L343" i="21"/>
  <c r="L335" i="21"/>
  <c r="L327" i="21"/>
  <c r="L319" i="21"/>
  <c r="L311" i="21"/>
  <c r="L303" i="21"/>
  <c r="L295" i="21"/>
  <c r="L287" i="21"/>
  <c r="L279" i="21"/>
  <c r="L271" i="21"/>
  <c r="L263" i="21"/>
  <c r="L255" i="21"/>
  <c r="L247" i="21"/>
  <c r="L239" i="21"/>
  <c r="L231" i="21"/>
  <c r="L223" i="21"/>
  <c r="L215" i="21"/>
  <c r="L207" i="21"/>
  <c r="L199" i="21"/>
  <c r="L191" i="21"/>
  <c r="L183" i="21"/>
  <c r="L175" i="21"/>
  <c r="L167" i="21"/>
  <c r="L159" i="21"/>
  <c r="L151" i="21"/>
  <c r="L143" i="21"/>
  <c r="L135" i="21"/>
  <c r="L127" i="21"/>
  <c r="L119" i="21"/>
  <c r="L111" i="21"/>
  <c r="L103" i="21"/>
  <c r="L95" i="21"/>
  <c r="L87" i="21"/>
  <c r="L79" i="21"/>
  <c r="L71" i="21"/>
  <c r="L63" i="21"/>
  <c r="L55" i="21"/>
  <c r="L47" i="21"/>
  <c r="L39" i="21"/>
  <c r="L31" i="21"/>
  <c r="L23" i="21"/>
  <c r="L15" i="21"/>
  <c r="L7" i="21"/>
  <c r="L165" i="21"/>
  <c r="L77" i="21"/>
  <c r="L69" i="21"/>
  <c r="L53" i="21"/>
  <c r="L45" i="21"/>
  <c r="L29" i="21"/>
  <c r="L13" i="21"/>
  <c r="L1012" i="21"/>
  <c r="L804" i="21"/>
  <c r="L772" i="21"/>
  <c r="L756" i="21"/>
  <c r="L724" i="21"/>
  <c r="L700" i="21"/>
  <c r="L684" i="21"/>
  <c r="L652" i="21"/>
  <c r="L636" i="21"/>
  <c r="L604" i="21"/>
  <c r="L580" i="21"/>
  <c r="L564" i="21"/>
  <c r="L540" i="21"/>
  <c r="L516" i="21"/>
  <c r="L492" i="21"/>
  <c r="L468" i="21"/>
  <c r="L444" i="21"/>
  <c r="L428" i="21"/>
  <c r="L396" i="21"/>
  <c r="L372" i="21"/>
  <c r="L356" i="21"/>
  <c r="L332" i="21"/>
  <c r="L316" i="21"/>
  <c r="L284" i="21"/>
  <c r="L260" i="21"/>
  <c r="L244" i="21"/>
  <c r="L220" i="21"/>
  <c r="L196" i="21"/>
  <c r="L180" i="21"/>
  <c r="L156" i="21"/>
  <c r="L132" i="21"/>
  <c r="L100" i="21"/>
  <c r="L84" i="21"/>
  <c r="L60" i="21"/>
  <c r="L36" i="21"/>
  <c r="L20" i="21"/>
  <c r="R32" i="13"/>
  <c r="U32" i="13" s="1"/>
  <c r="L2654" i="21"/>
  <c r="L2646" i="21"/>
  <c r="L2638" i="21"/>
  <c r="L2630" i="21"/>
  <c r="L2622" i="21"/>
  <c r="L2614" i="21"/>
  <c r="L2606" i="21"/>
  <c r="L2598" i="21"/>
  <c r="L2590" i="21"/>
  <c r="L2582" i="21"/>
  <c r="L2574" i="21"/>
  <c r="L2566" i="21"/>
  <c r="L2558" i="21"/>
  <c r="L2550" i="21"/>
  <c r="L2542" i="21"/>
  <c r="L2534" i="21"/>
  <c r="L2526" i="21"/>
  <c r="L2518" i="21"/>
  <c r="L2510" i="21"/>
  <c r="L2502" i="21"/>
  <c r="L2494" i="21"/>
  <c r="L2486" i="21"/>
  <c r="L2478" i="21"/>
  <c r="L2470" i="21"/>
  <c r="L2462" i="21"/>
  <c r="L2454" i="21"/>
  <c r="L2446" i="21"/>
  <c r="L2438" i="21"/>
  <c r="L2430" i="21"/>
  <c r="L2422" i="21"/>
  <c r="L2414" i="21"/>
  <c r="L2406" i="21"/>
  <c r="L2398" i="21"/>
  <c r="L2390" i="21"/>
  <c r="L2382" i="21"/>
  <c r="L2374" i="21"/>
  <c r="L2366" i="21"/>
  <c r="L2358" i="21"/>
  <c r="L2350" i="21"/>
  <c r="L2342" i="21"/>
  <c r="L2334" i="21"/>
  <c r="L2326" i="21"/>
  <c r="L2318" i="21"/>
  <c r="L2310" i="21"/>
  <c r="L2302" i="21"/>
  <c r="L2294" i="21"/>
  <c r="L2286" i="21"/>
  <c r="L2278" i="21"/>
  <c r="L2270" i="21"/>
  <c r="L2262" i="21"/>
  <c r="L2254" i="21"/>
  <c r="L2246" i="21"/>
  <c r="L2238" i="21"/>
  <c r="L2230" i="21"/>
  <c r="L2222" i="21"/>
  <c r="L2214" i="21"/>
  <c r="L2206" i="21"/>
  <c r="L2198" i="21"/>
  <c r="L2190" i="21"/>
  <c r="L2182" i="21"/>
  <c r="L2174" i="21"/>
  <c r="L2166" i="21"/>
  <c r="L2158" i="21"/>
  <c r="L2150" i="21"/>
  <c r="L2142" i="21"/>
  <c r="L2134" i="21"/>
  <c r="L2126" i="21"/>
  <c r="L2118" i="21"/>
  <c r="L2110" i="21"/>
  <c r="L2102" i="21"/>
  <c r="L2094" i="21"/>
  <c r="L2086" i="21"/>
  <c r="L2078" i="21"/>
  <c r="L2070" i="21"/>
  <c r="L2062" i="21"/>
  <c r="L2054" i="21"/>
  <c r="L2046" i="21"/>
  <c r="L2038" i="21"/>
  <c r="L2030" i="21"/>
  <c r="L2022" i="21"/>
  <c r="L2014" i="21"/>
  <c r="L2006" i="21"/>
  <c r="L1998" i="21"/>
  <c r="L1990" i="21"/>
  <c r="L1982" i="21"/>
  <c r="L1974" i="21"/>
  <c r="L1966" i="21"/>
  <c r="L1958" i="21"/>
  <c r="L1950" i="21"/>
  <c r="L1942" i="21"/>
  <c r="L1934" i="21"/>
  <c r="L1926" i="21"/>
  <c r="L1918" i="21"/>
  <c r="L1910" i="21"/>
  <c r="L1902" i="21"/>
  <c r="L1894" i="21"/>
  <c r="L1886" i="21"/>
  <c r="L1878" i="21"/>
  <c r="L1870" i="21"/>
  <c r="L1862" i="21"/>
  <c r="L1854" i="21"/>
  <c r="L1846" i="21"/>
  <c r="L1838" i="21"/>
  <c r="L1830" i="21"/>
  <c r="L1822" i="21"/>
  <c r="L1814" i="21"/>
  <c r="L1806" i="21"/>
  <c r="L1798" i="21"/>
  <c r="L1790" i="21"/>
  <c r="L1782" i="21"/>
  <c r="L1774" i="21"/>
  <c r="L1766" i="21"/>
  <c r="L1758" i="21"/>
  <c r="L1750" i="21"/>
  <c r="L1742" i="21"/>
  <c r="L1734" i="21"/>
  <c r="L1726" i="21"/>
  <c r="L1718" i="21"/>
  <c r="L1710" i="21"/>
  <c r="L1702" i="21"/>
  <c r="L1694" i="21"/>
  <c r="L1686" i="21"/>
  <c r="L1678" i="21"/>
  <c r="L1670" i="21"/>
  <c r="L1662" i="21"/>
  <c r="L1654" i="21"/>
  <c r="L1646" i="21"/>
  <c r="L1638" i="21"/>
  <c r="L1630" i="21"/>
  <c r="L1622" i="21"/>
  <c r="L1614" i="21"/>
  <c r="L1606" i="21"/>
  <c r="L1598" i="21"/>
  <c r="L1590" i="21"/>
  <c r="L1582" i="21"/>
  <c r="L1574" i="21"/>
  <c r="L1566" i="21"/>
  <c r="L1558" i="21"/>
  <c r="L1550" i="21"/>
  <c r="L1542" i="21"/>
  <c r="L1534" i="21"/>
  <c r="L1526" i="21"/>
  <c r="L1518" i="21"/>
  <c r="L1510" i="21"/>
  <c r="L1502" i="21"/>
  <c r="L1494" i="21"/>
  <c r="L1486" i="21"/>
  <c r="L1478" i="21"/>
  <c r="L1470" i="21"/>
  <c r="L1462" i="21"/>
  <c r="L1454" i="21"/>
  <c r="L1446" i="21"/>
  <c r="L1438" i="21"/>
  <c r="L1430" i="21"/>
  <c r="L1422" i="21"/>
  <c r="L1414" i="21"/>
  <c r="L1406" i="21"/>
  <c r="L1398" i="21"/>
  <c r="L1390" i="21"/>
  <c r="L1382" i="21"/>
  <c r="L1374" i="21"/>
  <c r="L1366" i="21"/>
  <c r="L1358" i="21"/>
  <c r="L1350" i="21"/>
  <c r="L1342" i="21"/>
  <c r="L1334" i="21"/>
  <c r="L1326" i="21"/>
  <c r="L1318" i="21"/>
  <c r="L1310" i="21"/>
  <c r="L1302" i="21"/>
  <c r="L1294" i="21"/>
  <c r="L1286" i="21"/>
  <c r="L1278" i="21"/>
  <c r="L1270" i="21"/>
  <c r="L1262" i="21"/>
  <c r="L1254" i="21"/>
  <c r="L1246" i="21"/>
  <c r="L1238" i="21"/>
  <c r="L1230" i="21"/>
  <c r="L1222" i="21"/>
  <c r="L1214" i="21"/>
  <c r="L1206" i="21"/>
  <c r="L1198" i="21"/>
  <c r="L1190" i="21"/>
  <c r="L1182" i="21"/>
  <c r="L1174" i="21"/>
  <c r="L1166" i="21"/>
  <c r="L1158" i="21"/>
  <c r="L1150" i="21"/>
  <c r="L1142" i="21"/>
  <c r="L1134" i="21"/>
  <c r="L1126" i="21"/>
  <c r="L1118" i="21"/>
  <c r="L1110" i="21"/>
  <c r="L1102" i="21"/>
  <c r="L1094" i="21"/>
  <c r="L1086" i="21"/>
  <c r="L1078" i="21"/>
  <c r="L1070" i="21"/>
  <c r="L1062" i="21"/>
  <c r="L1054" i="21"/>
  <c r="L1046" i="21"/>
  <c r="L1038" i="21"/>
  <c r="L1030" i="21"/>
  <c r="L1022" i="21"/>
  <c r="L1014" i="21"/>
  <c r="L1006" i="21"/>
  <c r="L998" i="21"/>
  <c r="L990" i="21"/>
  <c r="L982" i="21"/>
  <c r="L974" i="21"/>
  <c r="L966" i="21"/>
  <c r="L958" i="21"/>
  <c r="L950" i="21"/>
  <c r="L942" i="21"/>
  <c r="L934" i="21"/>
  <c r="L926" i="21"/>
  <c r="L918" i="21"/>
  <c r="L910" i="21"/>
  <c r="L902" i="21"/>
  <c r="L894" i="21"/>
  <c r="L886" i="21"/>
  <c r="L878" i="21"/>
  <c r="L870" i="21"/>
  <c r="L862" i="21"/>
  <c r="L854" i="21"/>
  <c r="L846" i="21"/>
  <c r="L838" i="21"/>
  <c r="L830" i="21"/>
  <c r="L822" i="21"/>
  <c r="L814" i="21"/>
  <c r="L806" i="21"/>
  <c r="L798" i="21"/>
  <c r="L790" i="21"/>
  <c r="L782" i="21"/>
  <c r="L774" i="21"/>
  <c r="L766" i="21"/>
  <c r="L758" i="21"/>
  <c r="L750" i="21"/>
  <c r="L742" i="21"/>
  <c r="L734" i="21"/>
  <c r="L726" i="21"/>
  <c r="L718" i="21"/>
  <c r="L710" i="21"/>
  <c r="L702" i="21"/>
  <c r="L694" i="21"/>
  <c r="L686" i="21"/>
  <c r="L678" i="21"/>
  <c r="L670" i="21"/>
  <c r="L662" i="21"/>
  <c r="L654" i="21"/>
  <c r="L646" i="21"/>
  <c r="L638" i="21"/>
  <c r="L630" i="21"/>
  <c r="L622" i="21"/>
  <c r="L614" i="21"/>
  <c r="L606" i="21"/>
  <c r="L598" i="21"/>
  <c r="L590" i="21"/>
  <c r="L582" i="21"/>
  <c r="L574" i="21"/>
  <c r="L566" i="21"/>
  <c r="L558" i="21"/>
  <c r="L550" i="21"/>
  <c r="L542" i="21"/>
  <c r="L534" i="21"/>
  <c r="L526" i="21"/>
  <c r="L518" i="21"/>
  <c r="L510" i="21"/>
  <c r="L502" i="21"/>
  <c r="L494" i="21"/>
  <c r="L486" i="21"/>
  <c r="L478" i="21"/>
  <c r="L470" i="21"/>
  <c r="L462" i="21"/>
  <c r="L454" i="21"/>
  <c r="L446" i="21"/>
  <c r="L438" i="21"/>
  <c r="L430" i="21"/>
  <c r="L422" i="21"/>
  <c r="L414" i="21"/>
  <c r="L406" i="21"/>
  <c r="L398" i="21"/>
  <c r="L390" i="21"/>
  <c r="L382" i="21"/>
  <c r="L374" i="21"/>
  <c r="L366" i="21"/>
  <c r="L358" i="21"/>
  <c r="L350" i="21"/>
  <c r="L342" i="21"/>
  <c r="L334" i="21"/>
  <c r="L326" i="21"/>
  <c r="L318" i="21"/>
  <c r="L310" i="21"/>
  <c r="L302" i="21"/>
  <c r="L294" i="21"/>
  <c r="L286" i="21"/>
  <c r="L278" i="21"/>
  <c r="L270" i="21"/>
  <c r="L262" i="21"/>
  <c r="L254" i="21"/>
  <c r="L246" i="21"/>
  <c r="L238" i="21"/>
  <c r="L230" i="21"/>
  <c r="L222" i="21"/>
  <c r="L214" i="21"/>
  <c r="L206" i="21"/>
  <c r="L198" i="21"/>
  <c r="L190" i="21"/>
  <c r="L182" i="21"/>
  <c r="L174" i="21"/>
  <c r="L166" i="21"/>
  <c r="L158" i="21"/>
  <c r="L150" i="21"/>
  <c r="L142" i="21"/>
  <c r="L134" i="21"/>
  <c r="L126" i="21"/>
  <c r="L118" i="21"/>
  <c r="L110" i="21"/>
  <c r="L102" i="21"/>
  <c r="L94" i="21"/>
  <c r="L86" i="21"/>
  <c r="L78" i="21"/>
  <c r="L70" i="21"/>
  <c r="L62" i="21"/>
  <c r="L54" i="21"/>
  <c r="L46" i="21"/>
  <c r="L38" i="21"/>
  <c r="L30" i="21"/>
  <c r="L22" i="21"/>
  <c r="L14" i="21"/>
  <c r="L6" i="21"/>
  <c r="AA58" i="26"/>
  <c r="AA50" i="26"/>
  <c r="AA68" i="26"/>
  <c r="AA35" i="26"/>
  <c r="AA43" i="26"/>
  <c r="AA65" i="26"/>
  <c r="AA64" i="26"/>
  <c r="AA40" i="26"/>
  <c r="AA53" i="26"/>
  <c r="AA60" i="26"/>
  <c r="AA52" i="26"/>
  <c r="AA33" i="26"/>
  <c r="AA48" i="26"/>
  <c r="AA45" i="26"/>
  <c r="AA42" i="26"/>
  <c r="AA56" i="26"/>
  <c r="AA63" i="26"/>
  <c r="AA39" i="26"/>
  <c r="AA47" i="26"/>
  <c r="AA54" i="26"/>
  <c r="AA46" i="26"/>
  <c r="AA66" i="26"/>
  <c r="AA61" i="26"/>
  <c r="AA55" i="26"/>
  <c r="AA67" i="26"/>
  <c r="AA34" i="26"/>
  <c r="AA59" i="26"/>
  <c r="AA49" i="26"/>
  <c r="AA44" i="26"/>
  <c r="AA37" i="26"/>
  <c r="AA36" i="26"/>
  <c r="AA62" i="26"/>
  <c r="AA32" i="26"/>
  <c r="AA57" i="26"/>
  <c r="AA51" i="26"/>
  <c r="AA38" i="26"/>
  <c r="AA41" i="26"/>
  <c r="U27" i="26"/>
  <c r="L173" i="21"/>
  <c r="L21" i="21"/>
  <c r="U30" i="13"/>
  <c r="L1028" i="21"/>
  <c r="L796" i="21"/>
  <c r="L764" i="21"/>
  <c r="L740" i="21"/>
  <c r="L716" i="21"/>
  <c r="L692" i="21"/>
  <c r="L676" i="21"/>
  <c r="L660" i="21"/>
  <c r="L644" i="21"/>
  <c r="L612" i="21"/>
  <c r="L596" i="21"/>
  <c r="L572" i="21"/>
  <c r="L556" i="21"/>
  <c r="L532" i="21"/>
  <c r="L500" i="21"/>
  <c r="L476" i="21"/>
  <c r="L460" i="21"/>
  <c r="L436" i="21"/>
  <c r="L404" i="21"/>
  <c r="L388" i="21"/>
  <c r="L364" i="21"/>
  <c r="L340" i="21"/>
  <c r="L324" i="21"/>
  <c r="L308" i="21"/>
  <c r="L276" i="21"/>
  <c r="L252" i="21"/>
  <c r="L236" i="21"/>
  <c r="L212" i="21"/>
  <c r="L188" i="21"/>
  <c r="L172" i="21"/>
  <c r="L148" i="21"/>
  <c r="L140" i="21"/>
  <c r="L108" i="21"/>
  <c r="L92" i="21"/>
  <c r="L68" i="21"/>
  <c r="L44" i="21"/>
  <c r="L28" i="21"/>
  <c r="U23" i="26"/>
  <c r="L2653" i="21"/>
  <c r="L2645" i="21"/>
  <c r="L2637" i="21"/>
  <c r="L2629" i="21"/>
  <c r="L2621" i="21"/>
  <c r="L2613" i="21"/>
  <c r="L2605" i="21"/>
  <c r="L2597" i="21"/>
  <c r="L2589" i="21"/>
  <c r="L2581" i="21"/>
  <c r="L2573" i="21"/>
  <c r="L2565" i="21"/>
  <c r="L2557" i="21"/>
  <c r="L2549" i="21"/>
  <c r="L2541" i="21"/>
  <c r="L2533" i="21"/>
  <c r="L2525" i="21"/>
  <c r="L2517" i="21"/>
  <c r="L2509" i="21"/>
  <c r="L2501" i="21"/>
  <c r="L2493" i="21"/>
  <c r="L2485" i="21"/>
  <c r="L2477" i="21"/>
  <c r="L2469" i="21"/>
  <c r="L2461" i="21"/>
  <c r="L2453" i="21"/>
  <c r="L2445" i="21"/>
  <c r="L2437" i="21"/>
  <c r="L2429" i="21"/>
  <c r="L2421" i="21"/>
  <c r="L2413" i="21"/>
  <c r="L2405" i="21"/>
  <c r="L2397" i="21"/>
  <c r="L2389" i="21"/>
  <c r="L2381" i="21"/>
  <c r="L2373" i="21"/>
  <c r="L2365" i="21"/>
  <c r="L2357" i="21"/>
  <c r="L2349" i="21"/>
  <c r="L2341" i="21"/>
  <c r="L2333" i="21"/>
  <c r="L2325" i="21"/>
  <c r="L2317" i="21"/>
  <c r="L2309" i="21"/>
  <c r="L2301" i="21"/>
  <c r="L2293" i="21"/>
  <c r="L2285" i="21"/>
  <c r="L2277" i="21"/>
  <c r="L2269" i="21"/>
  <c r="L2261" i="21"/>
  <c r="L2253" i="21"/>
  <c r="L2245" i="21"/>
  <c r="L2237" i="21"/>
  <c r="L2229" i="21"/>
  <c r="L2221" i="21"/>
  <c r="L2213" i="21"/>
  <c r="L2205" i="21"/>
  <c r="L2197" i="21"/>
  <c r="L2189" i="21"/>
  <c r="L2181" i="21"/>
  <c r="L2173" i="21"/>
  <c r="L2165" i="21"/>
  <c r="L2157" i="21"/>
  <c r="L2149" i="21"/>
  <c r="L2141" i="21"/>
  <c r="L2133" i="21"/>
  <c r="L2125" i="21"/>
  <c r="L2117" i="21"/>
  <c r="L2109" i="21"/>
  <c r="L2101" i="21"/>
  <c r="L2093" i="21"/>
  <c r="L2085" i="21"/>
  <c r="L2077" i="21"/>
  <c r="L2069" i="21"/>
  <c r="L2061" i="21"/>
  <c r="L2053" i="21"/>
  <c r="L2045" i="21"/>
  <c r="L2037" i="21"/>
  <c r="L2029" i="21"/>
  <c r="L2021" i="21"/>
  <c r="L2013" i="21"/>
  <c r="L2005" i="21"/>
  <c r="L1997" i="21"/>
  <c r="L1989" i="21"/>
  <c r="L1981" i="21"/>
  <c r="L1973" i="21"/>
  <c r="L1965" i="21"/>
  <c r="L1957" i="21"/>
  <c r="L1949" i="21"/>
  <c r="L1941" i="21"/>
  <c r="L1933" i="21"/>
  <c r="L1925" i="21"/>
  <c r="L1917" i="21"/>
  <c r="L1909" i="21"/>
  <c r="L1901" i="21"/>
  <c r="L1893" i="21"/>
  <c r="L1885" i="21"/>
  <c r="L1877" i="21"/>
  <c r="L1869" i="21"/>
  <c r="L1861" i="21"/>
  <c r="L1853" i="21"/>
  <c r="L1845" i="21"/>
  <c r="L1837" i="21"/>
  <c r="L1829" i="21"/>
  <c r="L1821" i="21"/>
  <c r="L1813" i="21"/>
  <c r="L1805" i="21"/>
  <c r="L1797" i="21"/>
  <c r="L1789" i="21"/>
  <c r="L1781" i="21"/>
  <c r="L1773" i="21"/>
  <c r="L1765" i="21"/>
  <c r="L1757" i="21"/>
  <c r="L1749" i="21"/>
  <c r="L1741" i="21"/>
  <c r="L1733" i="21"/>
  <c r="L1725" i="21"/>
  <c r="L1717" i="21"/>
  <c r="L1709" i="21"/>
  <c r="L1701" i="21"/>
  <c r="L1693" i="21"/>
  <c r="L1685" i="21"/>
  <c r="L1677" i="21"/>
  <c r="L1669" i="21"/>
  <c r="L1661" i="21"/>
  <c r="L1653" i="21"/>
  <c r="L1645" i="21"/>
  <c r="L1637" i="21"/>
  <c r="L1629" i="21"/>
  <c r="L1621" i="21"/>
  <c r="L1613" i="21"/>
  <c r="L1605" i="21"/>
  <c r="L1597" i="21"/>
  <c r="L1589" i="21"/>
  <c r="L1581" i="21"/>
  <c r="L1573" i="21"/>
  <c r="L1565" i="21"/>
  <c r="L1557" i="21"/>
  <c r="L1549" i="21"/>
  <c r="L1541" i="21"/>
  <c r="L1533" i="21"/>
  <c r="L1525" i="21"/>
  <c r="L1517" i="21"/>
  <c r="L1509" i="21"/>
  <c r="L1501" i="21"/>
  <c r="L1493" i="21"/>
  <c r="L1485" i="21"/>
  <c r="L1477" i="21"/>
  <c r="L1469" i="21"/>
  <c r="L1461" i="21"/>
  <c r="L1453" i="21"/>
  <c r="L1445" i="21"/>
  <c r="L1437" i="21"/>
  <c r="L1429" i="21"/>
  <c r="L1421" i="21"/>
  <c r="L1413" i="21"/>
  <c r="L1405" i="21"/>
  <c r="L1397" i="21"/>
  <c r="L1389" i="21"/>
  <c r="L1381" i="21"/>
  <c r="L1373" i="21"/>
  <c r="L1365" i="21"/>
  <c r="L1357" i="21"/>
  <c r="L1349" i="21"/>
  <c r="L1341" i="21"/>
  <c r="L1333" i="21"/>
  <c r="L1325" i="21"/>
  <c r="L1317" i="21"/>
  <c r="L1309" i="21"/>
  <c r="L1301" i="21"/>
  <c r="L1293" i="21"/>
  <c r="L1285" i="21"/>
  <c r="L1277" i="21"/>
  <c r="L1269" i="21"/>
  <c r="L1261" i="21"/>
  <c r="L1253" i="21"/>
  <c r="L1245" i="21"/>
  <c r="L1237" i="21"/>
  <c r="L1229" i="21"/>
  <c r="L1221" i="21"/>
  <c r="L1213" i="21"/>
  <c r="L1205" i="21"/>
  <c r="L1197" i="21"/>
  <c r="L1189" i="21"/>
  <c r="L1181" i="21"/>
  <c r="L1173" i="21"/>
  <c r="L1165" i="21"/>
  <c r="L1157" i="21"/>
  <c r="L1149" i="21"/>
  <c r="L1141" i="21"/>
  <c r="L1133" i="21"/>
  <c r="L1125" i="21"/>
  <c r="L1117" i="21"/>
  <c r="L1109" i="21"/>
  <c r="L1101" i="21"/>
  <c r="L1093" i="21"/>
  <c r="L1085" i="21"/>
  <c r="L1077" i="21"/>
  <c r="L1069" i="21"/>
  <c r="L1061" i="21"/>
  <c r="L1053" i="21"/>
  <c r="L1045" i="21"/>
  <c r="L1037" i="21"/>
  <c r="L1029" i="21"/>
  <c r="L1021" i="21"/>
  <c r="L1013" i="21"/>
  <c r="L1005" i="21"/>
  <c r="L997" i="21"/>
  <c r="L989" i="21"/>
  <c r="L981" i="21"/>
  <c r="L973" i="21"/>
  <c r="L965" i="21"/>
  <c r="L957" i="21"/>
  <c r="L949" i="21"/>
  <c r="L941" i="21"/>
  <c r="L933" i="21"/>
  <c r="L925" i="21"/>
  <c r="L917" i="21"/>
  <c r="L909" i="21"/>
  <c r="L901" i="21"/>
  <c r="L893" i="21"/>
  <c r="L885" i="21"/>
  <c r="L877" i="21"/>
  <c r="L869" i="21"/>
  <c r="L861" i="21"/>
  <c r="L853" i="21"/>
  <c r="L845" i="21"/>
  <c r="L837" i="21"/>
  <c r="L829" i="21"/>
  <c r="L821" i="21"/>
  <c r="L813" i="21"/>
  <c r="L805" i="21"/>
  <c r="L797" i="21"/>
  <c r="L789" i="21"/>
  <c r="L781" i="21"/>
  <c r="L773" i="21"/>
  <c r="L765" i="21"/>
  <c r="L757" i="21"/>
  <c r="L749" i="21"/>
  <c r="L741" i="21"/>
  <c r="L733" i="21"/>
  <c r="L725" i="21"/>
  <c r="L717" i="21"/>
  <c r="L709" i="21"/>
  <c r="L701" i="21"/>
  <c r="L693" i="21"/>
  <c r="L685" i="21"/>
  <c r="L677" i="21"/>
  <c r="L669" i="21"/>
  <c r="L661" i="21"/>
  <c r="L653" i="21"/>
  <c r="L645" i="21"/>
  <c r="L637" i="21"/>
  <c r="L629" i="21"/>
  <c r="L621" i="21"/>
  <c r="L613" i="21"/>
  <c r="L605" i="21"/>
  <c r="L597" i="21"/>
  <c r="L589" i="21"/>
  <c r="L581" i="21"/>
  <c r="L573" i="21"/>
  <c r="L565" i="21"/>
  <c r="L557" i="21"/>
  <c r="L549" i="21"/>
  <c r="L541" i="21"/>
  <c r="L533" i="21"/>
  <c r="L525" i="21"/>
  <c r="L517" i="21"/>
  <c r="L509" i="21"/>
  <c r="L501" i="21"/>
  <c r="L493" i="21"/>
  <c r="L485" i="21"/>
  <c r="L477" i="21"/>
  <c r="L469" i="21"/>
  <c r="L461" i="21"/>
  <c r="L453" i="21"/>
  <c r="L445" i="21"/>
  <c r="L437" i="21"/>
  <c r="L429" i="21"/>
  <c r="L421" i="21"/>
  <c r="L413" i="21"/>
  <c r="L405" i="21"/>
  <c r="L397" i="21"/>
  <c r="L389" i="21"/>
  <c r="L381" i="21"/>
  <c r="L373" i="21"/>
  <c r="L365" i="21"/>
  <c r="L357" i="21"/>
  <c r="L349" i="21"/>
  <c r="L341" i="21"/>
  <c r="L333" i="21"/>
  <c r="L325" i="21"/>
  <c r="L317" i="21"/>
  <c r="L309" i="21"/>
  <c r="L301" i="21"/>
  <c r="L293" i="21"/>
  <c r="L285" i="21"/>
  <c r="L277" i="21"/>
  <c r="L269" i="21"/>
  <c r="L261" i="21"/>
  <c r="L253" i="21"/>
  <c r="L245" i="21"/>
  <c r="L237" i="21"/>
  <c r="L229" i="21"/>
  <c r="L221" i="21"/>
  <c r="L213" i="21"/>
  <c r="L205" i="21"/>
  <c r="L197" i="21"/>
  <c r="L189" i="21"/>
  <c r="L181" i="21"/>
  <c r="L157" i="21"/>
  <c r="L149" i="21"/>
  <c r="L141" i="21"/>
  <c r="L133" i="21"/>
  <c r="L125" i="21"/>
  <c r="L117" i="21"/>
  <c r="L109" i="21"/>
  <c r="L101" i="21"/>
  <c r="L93" i="21"/>
  <c r="L85" i="21"/>
  <c r="L61" i="21"/>
  <c r="L37" i="21"/>
  <c r="F7" i="21"/>
  <c r="L1020" i="21"/>
  <c r="L780" i="21"/>
  <c r="L748" i="21"/>
  <c r="L708" i="21"/>
  <c r="L668" i="21"/>
  <c r="L628" i="21"/>
  <c r="L588" i="21"/>
  <c r="L548" i="21"/>
  <c r="L524" i="21"/>
  <c r="L484" i="21"/>
  <c r="L452" i="21"/>
  <c r="L420" i="21"/>
  <c r="L380" i="21"/>
  <c r="L348" i="21"/>
  <c r="L300" i="21"/>
  <c r="L268" i="21"/>
  <c r="L228" i="21"/>
  <c r="L204" i="21"/>
  <c r="L164" i="21"/>
  <c r="L124" i="21"/>
  <c r="L76" i="21"/>
  <c r="L52" i="21"/>
  <c r="L12" i="21"/>
  <c r="L2652" i="21"/>
  <c r="L2644" i="21"/>
  <c r="L2636" i="21"/>
  <c r="L2628" i="21"/>
  <c r="L2620" i="21"/>
  <c r="L2612" i="21"/>
  <c r="L2604" i="21"/>
  <c r="L2596" i="21"/>
  <c r="L2588" i="21"/>
  <c r="L2580" i="21"/>
  <c r="L2572" i="21"/>
  <c r="L2564" i="21"/>
  <c r="L2556" i="21"/>
  <c r="L2548" i="21"/>
  <c r="L2540" i="21"/>
  <c r="L2532" i="21"/>
  <c r="L2524" i="21"/>
  <c r="L2516" i="21"/>
  <c r="L2508" i="21"/>
  <c r="L2500" i="21"/>
  <c r="L2492" i="21"/>
  <c r="L2484" i="21"/>
  <c r="L2476" i="21"/>
  <c r="L2468" i="21"/>
  <c r="L2460" i="21"/>
  <c r="L2452" i="21"/>
  <c r="L2444" i="21"/>
  <c r="L2436" i="21"/>
  <c r="L2428" i="21"/>
  <c r="L2420" i="21"/>
  <c r="L2412" i="21"/>
  <c r="L2404" i="21"/>
  <c r="L2396" i="21"/>
  <c r="L2388" i="21"/>
  <c r="L2380" i="21"/>
  <c r="L2372" i="21"/>
  <c r="L2364" i="21"/>
  <c r="L2356" i="21"/>
  <c r="L2348" i="21"/>
  <c r="L2340" i="21"/>
  <c r="L2332" i="21"/>
  <c r="L2324" i="21"/>
  <c r="L2316" i="21"/>
  <c r="L2308" i="21"/>
  <c r="L2300" i="21"/>
  <c r="L2292" i="21"/>
  <c r="L2284" i="21"/>
  <c r="L2276" i="21"/>
  <c r="L2268" i="21"/>
  <c r="L2260" i="21"/>
  <c r="L2252" i="21"/>
  <c r="L2244" i="21"/>
  <c r="L2236" i="21"/>
  <c r="L2228" i="21"/>
  <c r="L2220" i="21"/>
  <c r="L2212" i="21"/>
  <c r="L2204" i="21"/>
  <c r="L2196" i="21"/>
  <c r="L2188" i="21"/>
  <c r="L2180" i="21"/>
  <c r="L2172" i="21"/>
  <c r="L2164" i="21"/>
  <c r="L2156" i="21"/>
  <c r="L2148" i="21"/>
  <c r="L2140" i="21"/>
  <c r="L2132" i="21"/>
  <c r="L2124" i="21"/>
  <c r="L2116" i="21"/>
  <c r="L2108" i="21"/>
  <c r="L2100" i="21"/>
  <c r="L2092" i="21"/>
  <c r="L2084" i="21"/>
  <c r="L2076" i="21"/>
  <c r="L2068" i="21"/>
  <c r="L2060" i="21"/>
  <c r="L2052" i="21"/>
  <c r="L2044" i="21"/>
  <c r="L2036" i="21"/>
  <c r="L2028" i="21"/>
  <c r="L2020" i="21"/>
  <c r="L2012" i="21"/>
  <c r="L2004" i="21"/>
  <c r="L1996" i="21"/>
  <c r="L1988" i="21"/>
  <c r="L1980" i="21"/>
  <c r="L1972" i="21"/>
  <c r="L1964" i="21"/>
  <c r="L1956" i="21"/>
  <c r="L1948" i="21"/>
  <c r="L1940" i="21"/>
  <c r="L1932" i="21"/>
  <c r="L1924" i="21"/>
  <c r="L1916" i="21"/>
  <c r="L1908" i="21"/>
  <c r="L1900" i="21"/>
  <c r="L1892" i="21"/>
  <c r="L1884" i="21"/>
  <c r="L1876" i="21"/>
  <c r="L1868" i="21"/>
  <c r="L1860" i="21"/>
  <c r="L1852" i="21"/>
  <c r="L1844" i="21"/>
  <c r="L1836" i="21"/>
  <c r="L1828" i="21"/>
  <c r="L1820" i="21"/>
  <c r="L1812" i="21"/>
  <c r="L1804" i="21"/>
  <c r="L1796" i="21"/>
  <c r="L1788" i="21"/>
  <c r="L1780" i="21"/>
  <c r="L1772" i="21"/>
  <c r="L1764" i="21"/>
  <c r="L1756" i="21"/>
  <c r="L1748" i="21"/>
  <c r="L1740" i="21"/>
  <c r="L1732" i="21"/>
  <c r="L1724" i="21"/>
  <c r="L1716" i="21"/>
  <c r="L1708" i="21"/>
  <c r="L1700" i="21"/>
  <c r="L1692" i="21"/>
  <c r="L1684" i="21"/>
  <c r="L1676" i="21"/>
  <c r="L1668" i="21"/>
  <c r="L1660" i="21"/>
  <c r="L1652" i="21"/>
  <c r="L1644" i="21"/>
  <c r="L1636" i="21"/>
  <c r="L1628" i="21"/>
  <c r="L1620" i="21"/>
  <c r="L1612" i="21"/>
  <c r="L1604" i="21"/>
  <c r="L1596" i="21"/>
  <c r="L1588" i="21"/>
  <c r="L1580" i="21"/>
  <c r="L1572" i="21"/>
  <c r="L1564" i="21"/>
  <c r="L1556" i="21"/>
  <c r="L1548" i="21"/>
  <c r="L1540" i="21"/>
  <c r="L1532" i="21"/>
  <c r="L1524" i="21"/>
  <c r="L1516" i="21"/>
  <c r="L1508" i="21"/>
  <c r="L1500" i="21"/>
  <c r="L1492" i="21"/>
  <c r="L1484" i="21"/>
  <c r="L1476" i="21"/>
  <c r="L1468" i="21"/>
  <c r="L1460" i="21"/>
  <c r="L1452" i="21"/>
  <c r="L1444" i="21"/>
  <c r="L1436" i="21"/>
  <c r="L1428" i="21"/>
  <c r="L1420" i="21"/>
  <c r="L1412" i="21"/>
  <c r="L1404" i="21"/>
  <c r="L1396" i="21"/>
  <c r="L1388" i="21"/>
  <c r="L1380" i="21"/>
  <c r="L1372" i="21"/>
  <c r="L1364" i="21"/>
  <c r="L1356" i="21"/>
  <c r="L1348" i="21"/>
  <c r="L1340" i="21"/>
  <c r="L1332" i="21"/>
  <c r="L1324" i="21"/>
  <c r="L1316" i="21"/>
  <c r="L1308" i="21"/>
  <c r="L1300" i="21"/>
  <c r="L1292" i="21"/>
  <c r="L1284" i="21"/>
  <c r="L1276" i="21"/>
  <c r="L1268" i="21"/>
  <c r="L1260" i="21"/>
  <c r="L1252" i="21"/>
  <c r="L1244" i="21"/>
  <c r="L1236" i="21"/>
  <c r="L1228" i="21"/>
  <c r="L1220" i="21"/>
  <c r="L1212" i="21"/>
  <c r="L1204" i="21"/>
  <c r="L1196" i="21"/>
  <c r="L1188" i="21"/>
  <c r="L1180" i="21"/>
  <c r="L1172" i="21"/>
  <c r="L1164" i="21"/>
  <c r="L1156" i="21"/>
  <c r="L1148" i="21"/>
  <c r="L1140" i="21"/>
  <c r="L1132" i="21"/>
  <c r="L1124" i="21"/>
  <c r="L1116" i="21"/>
  <c r="L1108" i="21"/>
  <c r="L1100" i="21"/>
  <c r="L1092" i="21"/>
  <c r="L1084" i="21"/>
  <c r="L1076" i="21"/>
  <c r="L1068" i="21"/>
  <c r="L1060" i="21"/>
  <c r="L1052" i="21"/>
  <c r="L1044" i="21"/>
  <c r="L1036" i="21"/>
  <c r="L1004" i="21"/>
  <c r="L996" i="21"/>
  <c r="L988" i="21"/>
  <c r="L980" i="21"/>
  <c r="L972" i="21"/>
  <c r="L964" i="21"/>
  <c r="L956" i="21"/>
  <c r="L948" i="21"/>
  <c r="L940" i="21"/>
  <c r="L932" i="21"/>
  <c r="L924" i="21"/>
  <c r="L916" i="21"/>
  <c r="L908" i="21"/>
  <c r="L900" i="21"/>
  <c r="L892" i="21"/>
  <c r="L884" i="21"/>
  <c r="L876" i="21"/>
  <c r="L868" i="21"/>
  <c r="L860" i="21"/>
  <c r="L852" i="21"/>
  <c r="L844" i="21"/>
  <c r="L836" i="21"/>
  <c r="L828" i="21"/>
  <c r="L820" i="21"/>
  <c r="L812" i="21"/>
  <c r="L788" i="21"/>
  <c r="L732" i="21"/>
  <c r="L620" i="21"/>
  <c r="L508" i="21"/>
  <c r="L412" i="21"/>
  <c r="L292" i="21"/>
  <c r="L116" i="21"/>
  <c r="L2651" i="21"/>
  <c r="L2643" i="21"/>
  <c r="L2635" i="21"/>
  <c r="L2627" i="21"/>
  <c r="L2619" i="21"/>
  <c r="L2611" i="21"/>
  <c r="L2603" i="21"/>
  <c r="L2595" i="21"/>
  <c r="L2587" i="21"/>
  <c r="L2579" i="21"/>
  <c r="L2571" i="21"/>
  <c r="L2563" i="21"/>
  <c r="L2555" i="21"/>
  <c r="L2547" i="21"/>
  <c r="L2539" i="21"/>
  <c r="L2531" i="21"/>
  <c r="L2523" i="21"/>
  <c r="L2515" i="21"/>
  <c r="L2507" i="21"/>
  <c r="L2499" i="21"/>
  <c r="L2491" i="21"/>
  <c r="L2483" i="21"/>
  <c r="L2475" i="21"/>
  <c r="L2467" i="21"/>
  <c r="L2459" i="21"/>
  <c r="L2451" i="21"/>
  <c r="L2443" i="21"/>
  <c r="L2435" i="21"/>
  <c r="L2427" i="21"/>
  <c r="L2419" i="21"/>
  <c r="L2411" i="21"/>
  <c r="L2403" i="21"/>
  <c r="L2395" i="21"/>
  <c r="L2387" i="21"/>
  <c r="L2379" i="21"/>
  <c r="L2371" i="21"/>
  <c r="L2363" i="21"/>
  <c r="L2355" i="21"/>
  <c r="L2347" i="21"/>
  <c r="L2339" i="21"/>
  <c r="L2331" i="21"/>
  <c r="L2323" i="21"/>
  <c r="L2315" i="21"/>
  <c r="L2307" i="21"/>
  <c r="L2299" i="21"/>
  <c r="L2291" i="21"/>
  <c r="L2283" i="21"/>
  <c r="L2275" i="21"/>
  <c r="L2267" i="21"/>
  <c r="L2259" i="21"/>
  <c r="L2251" i="21"/>
  <c r="L2243" i="21"/>
  <c r="L2235" i="21"/>
  <c r="L2227" i="21"/>
  <c r="L2219" i="21"/>
  <c r="L2211" i="21"/>
  <c r="L2203" i="21"/>
  <c r="L2195" i="21"/>
  <c r="L2187" i="21"/>
  <c r="L2179" i="21"/>
  <c r="L2171" i="21"/>
  <c r="L2163" i="21"/>
  <c r="L2155" i="21"/>
  <c r="L2147" i="21"/>
  <c r="L2139" i="21"/>
  <c r="L2131" i="21"/>
  <c r="L2123" i="21"/>
  <c r="L2115" i="21"/>
  <c r="L2107" i="21"/>
  <c r="L2099" i="21"/>
  <c r="L2091" i="21"/>
  <c r="L2083" i="21"/>
  <c r="L2075" i="21"/>
  <c r="L2067" i="21"/>
  <c r="L2059" i="21"/>
  <c r="L2051" i="21"/>
  <c r="L2043" i="21"/>
  <c r="L2035" i="21"/>
  <c r="L2027" i="21"/>
  <c r="L2019" i="21"/>
  <c r="L2011" i="21"/>
  <c r="L2003" i="21"/>
  <c r="L1995" i="21"/>
  <c r="L1987" i="21"/>
  <c r="L1979" i="21"/>
  <c r="L1971" i="21"/>
  <c r="L1963" i="21"/>
  <c r="L1955" i="21"/>
  <c r="L1947" i="21"/>
  <c r="L1939" i="21"/>
  <c r="L1931" i="21"/>
  <c r="L1923" i="21"/>
  <c r="L1915" i="21"/>
  <c r="L1907" i="21"/>
  <c r="L1899" i="21"/>
  <c r="L1891" i="21"/>
  <c r="L1883" i="21"/>
  <c r="L1875" i="21"/>
  <c r="L1867" i="21"/>
  <c r="L1859" i="21"/>
  <c r="L1851" i="21"/>
  <c r="L1843" i="21"/>
  <c r="L1835" i="21"/>
  <c r="L1827" i="21"/>
  <c r="L1819" i="21"/>
  <c r="L1811" i="21"/>
  <c r="L1803" i="21"/>
  <c r="L1795" i="21"/>
  <c r="L1787" i="21"/>
  <c r="L1779" i="21"/>
  <c r="L1771" i="21"/>
  <c r="L1763" i="21"/>
  <c r="L1755" i="21"/>
  <c r="L1747" i="21"/>
  <c r="L1739" i="21"/>
  <c r="L1731" i="21"/>
  <c r="L1723" i="21"/>
  <c r="L1715" i="21"/>
  <c r="L1707" i="21"/>
  <c r="L1699" i="21"/>
  <c r="L1691" i="21"/>
  <c r="L1683" i="21"/>
  <c r="L1675" i="21"/>
  <c r="L1667" i="21"/>
  <c r="L1659" i="21"/>
  <c r="L1651" i="21"/>
  <c r="L1643" i="21"/>
  <c r="L1635" i="21"/>
  <c r="L1627" i="21"/>
  <c r="L1619" i="21"/>
  <c r="L1611" i="21"/>
  <c r="L1603" i="21"/>
  <c r="L1595" i="21"/>
  <c r="L1587" i="21"/>
  <c r="L1579" i="21"/>
  <c r="L1571" i="21"/>
  <c r="L1563" i="21"/>
  <c r="L1555" i="21"/>
  <c r="L1547" i="21"/>
  <c r="L1539" i="21"/>
  <c r="L1531" i="21"/>
  <c r="L1523" i="21"/>
  <c r="L1515" i="21"/>
  <c r="L1507" i="21"/>
  <c r="L1499" i="21"/>
  <c r="L1491" i="21"/>
  <c r="L1483" i="21"/>
  <c r="L1475" i="21"/>
  <c r="L1467" i="21"/>
  <c r="L1459" i="21"/>
  <c r="L1451" i="21"/>
  <c r="L1443" i="21"/>
  <c r="L1435" i="21"/>
  <c r="L1427" i="21"/>
  <c r="L1419" i="21"/>
  <c r="L1411" i="21"/>
  <c r="L1403" i="21"/>
  <c r="L1395" i="21"/>
  <c r="L1387" i="21"/>
  <c r="L1379" i="21"/>
  <c r="L1371" i="21"/>
  <c r="L1363" i="21"/>
  <c r="L1355" i="21"/>
  <c r="L1347" i="21"/>
  <c r="L1339" i="21"/>
  <c r="L1331" i="21"/>
  <c r="L1323" i="21"/>
  <c r="L1315" i="21"/>
  <c r="L1307" i="21"/>
  <c r="L1299" i="21"/>
  <c r="L1291" i="21"/>
  <c r="L1283" i="21"/>
  <c r="L1275" i="21"/>
  <c r="L1267" i="21"/>
  <c r="L1259" i="21"/>
  <c r="L1251" i="21"/>
  <c r="L1243" i="21"/>
  <c r="L1235" i="21"/>
  <c r="L1227" i="21"/>
  <c r="L1219" i="21"/>
  <c r="L1211" i="21"/>
  <c r="L1203" i="21"/>
  <c r="L1195" i="21"/>
  <c r="L1187" i="21"/>
  <c r="L1179" i="21"/>
  <c r="L1171" i="21"/>
  <c r="L1163" i="21"/>
  <c r="L1155" i="21"/>
  <c r="L1147" i="21"/>
  <c r="L1139" i="21"/>
  <c r="L1131" i="21"/>
  <c r="L1123" i="21"/>
  <c r="L1115" i="21"/>
  <c r="L1107" i="21"/>
  <c r="L1099" i="21"/>
  <c r="L1091" i="21"/>
  <c r="L1083" i="21"/>
  <c r="L1075" i="21"/>
  <c r="L1067" i="21"/>
  <c r="L1059" i="21"/>
  <c r="L1051" i="21"/>
  <c r="L1043" i="21"/>
  <c r="L1035" i="21"/>
  <c r="L1027" i="21"/>
  <c r="L1019" i="21"/>
  <c r="L1011" i="21"/>
  <c r="L1003" i="21"/>
  <c r="L995" i="21"/>
  <c r="L987" i="21"/>
  <c r="L979" i="21"/>
  <c r="L971" i="21"/>
  <c r="L963" i="21"/>
  <c r="L955" i="21"/>
  <c r="L947" i="21"/>
  <c r="L939" i="21"/>
  <c r="L931" i="21"/>
  <c r="L923" i="21"/>
  <c r="L915" i="21"/>
  <c r="L907" i="21"/>
  <c r="L899" i="21"/>
  <c r="L891" i="21"/>
  <c r="L883" i="21"/>
  <c r="L875" i="21"/>
  <c r="L867" i="21"/>
  <c r="L859" i="21"/>
  <c r="L851" i="21"/>
  <c r="L843" i="21"/>
  <c r="L835" i="21"/>
  <c r="L827" i="21"/>
  <c r="L819" i="21"/>
  <c r="L811" i="21"/>
  <c r="L803" i="21"/>
  <c r="L795" i="21"/>
  <c r="L787" i="21"/>
  <c r="L779" i="21"/>
  <c r="L771" i="21"/>
  <c r="L763" i="21"/>
  <c r="L755" i="21"/>
  <c r="L747" i="21"/>
  <c r="L739" i="21"/>
  <c r="L731" i="21"/>
  <c r="L723" i="21"/>
  <c r="L715" i="21"/>
  <c r="L707" i="21"/>
  <c r="L699" i="21"/>
  <c r="L691" i="21"/>
  <c r="L683" i="21"/>
  <c r="L675" i="21"/>
  <c r="L667" i="21"/>
  <c r="L659" i="21"/>
  <c r="L651" i="21"/>
  <c r="L643" i="21"/>
  <c r="L635" i="21"/>
  <c r="L627" i="21"/>
  <c r="L619" i="21"/>
  <c r="L611" i="21"/>
  <c r="L603" i="21"/>
  <c r="L595" i="21"/>
  <c r="L587" i="21"/>
  <c r="L579" i="21"/>
  <c r="L571" i="21"/>
  <c r="L563" i="21"/>
  <c r="L555" i="21"/>
  <c r="L547" i="21"/>
  <c r="L539" i="21"/>
  <c r="L531" i="21"/>
  <c r="L523" i="21"/>
  <c r="L515" i="21"/>
  <c r="L507" i="21"/>
  <c r="L499" i="21"/>
  <c r="L491" i="21"/>
  <c r="L483" i="21"/>
  <c r="L475" i="21"/>
  <c r="L467" i="21"/>
  <c r="L459" i="21"/>
  <c r="L451" i="21"/>
  <c r="L443" i="21"/>
  <c r="L435" i="21"/>
  <c r="L427" i="21"/>
  <c r="L419" i="21"/>
  <c r="L411" i="21"/>
  <c r="L403" i="21"/>
  <c r="L395" i="21"/>
  <c r="L387" i="21"/>
  <c r="L379" i="21"/>
  <c r="L371" i="21"/>
  <c r="L363" i="21"/>
  <c r="L355" i="21"/>
  <c r="L347" i="21"/>
  <c r="L339" i="21"/>
  <c r="L331" i="21"/>
  <c r="L323" i="21"/>
  <c r="L315" i="21"/>
  <c r="L307" i="21"/>
  <c r="L299" i="21"/>
  <c r="L291" i="21"/>
  <c r="L283" i="21"/>
  <c r="L275" i="21"/>
  <c r="L267" i="21"/>
  <c r="L259" i="21"/>
  <c r="L251" i="21"/>
  <c r="L243" i="21"/>
  <c r="L235" i="21"/>
  <c r="L227" i="21"/>
  <c r="L219" i="21"/>
  <c r="L211" i="21"/>
  <c r="L203" i="21"/>
  <c r="L195" i="21"/>
  <c r="L187" i="21"/>
  <c r="L179" i="21"/>
  <c r="L171" i="21"/>
  <c r="L163" i="21"/>
  <c r="L155" i="21"/>
  <c r="L147" i="21"/>
  <c r="L139" i="21"/>
  <c r="L131" i="21"/>
  <c r="L123" i="21"/>
  <c r="L2650" i="21"/>
  <c r="L2642" i="21"/>
  <c r="L2634" i="21"/>
  <c r="L2626" i="21"/>
  <c r="L2618" i="21"/>
  <c r="L2610" i="21"/>
  <c r="L2602" i="21"/>
  <c r="L2594" i="21"/>
  <c r="L2586" i="21"/>
  <c r="L2578" i="21"/>
  <c r="L2570" i="21"/>
  <c r="L2562" i="21"/>
  <c r="L2554" i="21"/>
  <c r="L2546" i="21"/>
  <c r="L2538" i="21"/>
  <c r="L2530" i="21"/>
  <c r="L2522" i="21"/>
  <c r="L2514" i="21"/>
  <c r="L2506" i="21"/>
  <c r="L2498" i="21"/>
  <c r="L2490" i="21"/>
  <c r="L2482" i="21"/>
  <c r="L2474" i="21"/>
  <c r="L2466" i="21"/>
  <c r="L2458" i="21"/>
  <c r="L2450" i="21"/>
  <c r="L2442" i="21"/>
  <c r="L2434" i="21"/>
  <c r="L2426" i="21"/>
  <c r="L2418" i="21"/>
  <c r="L2410" i="21"/>
  <c r="L2402" i="21"/>
  <c r="L2394" i="21"/>
  <c r="L2386" i="21"/>
  <c r="L2378" i="21"/>
  <c r="L2370" i="21"/>
  <c r="L2362" i="21"/>
  <c r="L2354" i="21"/>
  <c r="L2346" i="21"/>
  <c r="L2338" i="21"/>
  <c r="L2330" i="21"/>
  <c r="L2322" i="21"/>
  <c r="L2314" i="21"/>
  <c r="L2306" i="21"/>
  <c r="L2298" i="21"/>
  <c r="L2290" i="21"/>
  <c r="L2282" i="21"/>
  <c r="L2274" i="21"/>
  <c r="L2266" i="21"/>
  <c r="L2258" i="21"/>
  <c r="L2250" i="21"/>
  <c r="L2242" i="21"/>
  <c r="L2234" i="21"/>
  <c r="L2226" i="21"/>
  <c r="L2218" i="21"/>
  <c r="L2210" i="21"/>
  <c r="L2202" i="21"/>
  <c r="L2194" i="21"/>
  <c r="L2186" i="21"/>
  <c r="L2178" i="21"/>
  <c r="L2170" i="21"/>
  <c r="L2162" i="21"/>
  <c r="L2154" i="21"/>
  <c r="L2146" i="21"/>
  <c r="L2138" i="21"/>
  <c r="L2130" i="21"/>
  <c r="L2122" i="21"/>
  <c r="L2114" i="21"/>
  <c r="L2106" i="21"/>
  <c r="L2098" i="21"/>
  <c r="L2090" i="21"/>
  <c r="L2082" i="21"/>
  <c r="L2074" i="21"/>
  <c r="L2066" i="21"/>
  <c r="L2058" i="21"/>
  <c r="L2050" i="21"/>
  <c r="L2042" i="21"/>
  <c r="L2034" i="21"/>
  <c r="L2026" i="21"/>
  <c r="L2018" i="21"/>
  <c r="L2010" i="21"/>
  <c r="L2002" i="21"/>
  <c r="L1994" i="21"/>
  <c r="L1986" i="21"/>
  <c r="L1978" i="21"/>
  <c r="L1970" i="21"/>
  <c r="L1962" i="21"/>
  <c r="L1954" i="21"/>
  <c r="L1946" i="21"/>
  <c r="L1938" i="21"/>
  <c r="L1930" i="21"/>
  <c r="L1922" i="21"/>
  <c r="L1914" i="21"/>
  <c r="L1906" i="21"/>
  <c r="L1898" i="21"/>
  <c r="L1890" i="21"/>
  <c r="L1882" i="21"/>
  <c r="L1874" i="21"/>
  <c r="L1866" i="21"/>
  <c r="L1858" i="21"/>
  <c r="L1850" i="21"/>
  <c r="L1842" i="21"/>
  <c r="L1834" i="21"/>
  <c r="L1826" i="21"/>
  <c r="L1818" i="21"/>
  <c r="L1810" i="21"/>
  <c r="L1802" i="21"/>
  <c r="L1794" i="21"/>
  <c r="L1786" i="21"/>
  <c r="L1778" i="21"/>
  <c r="L1770" i="21"/>
  <c r="L1762" i="21"/>
  <c r="L1754" i="21"/>
  <c r="L1746" i="21"/>
  <c r="L1738" i="21"/>
  <c r="L1730" i="21"/>
  <c r="L1722" i="21"/>
  <c r="L1714" i="21"/>
  <c r="L1706" i="21"/>
  <c r="L1698" i="21"/>
  <c r="L1690" i="21"/>
  <c r="L1682" i="21"/>
  <c r="L1674" i="21"/>
  <c r="L1666" i="21"/>
  <c r="L1658" i="21"/>
  <c r="L1650" i="21"/>
  <c r="L1642" i="21"/>
  <c r="L1634" i="21"/>
  <c r="L1626" i="21"/>
  <c r="L1618" i="21"/>
  <c r="L1610" i="21"/>
  <c r="L1602" i="21"/>
  <c r="L1594" i="21"/>
  <c r="L1586" i="21"/>
  <c r="L1578" i="21"/>
  <c r="L1570" i="21"/>
  <c r="L1562" i="21"/>
  <c r="L1554" i="21"/>
  <c r="L1546" i="21"/>
  <c r="L1538" i="21"/>
  <c r="L1530" i="21"/>
  <c r="L1522" i="21"/>
  <c r="L1514" i="21"/>
  <c r="L1506" i="21"/>
  <c r="L1498" i="21"/>
  <c r="L1490" i="21"/>
  <c r="L1482" i="21"/>
  <c r="L1474" i="21"/>
  <c r="L1466" i="21"/>
  <c r="L1458" i="21"/>
  <c r="L1450" i="21"/>
  <c r="L1442" i="21"/>
  <c r="L1434" i="21"/>
  <c r="L1426" i="21"/>
  <c r="L1418" i="21"/>
  <c r="L1410" i="21"/>
  <c r="L1402" i="21"/>
  <c r="L1394" i="21"/>
  <c r="L1386" i="21"/>
  <c r="L1378" i="21"/>
  <c r="L1370" i="21"/>
  <c r="L1362" i="21"/>
  <c r="L1354" i="21"/>
  <c r="L1346" i="21"/>
  <c r="L1338" i="21"/>
  <c r="L1330" i="21"/>
  <c r="L1322" i="21"/>
  <c r="L1314" i="21"/>
  <c r="L1306" i="21"/>
  <c r="L1298" i="21"/>
  <c r="L1290" i="21"/>
  <c r="L1282" i="21"/>
  <c r="L1274" i="21"/>
  <c r="L1266" i="21"/>
  <c r="L1258" i="21"/>
  <c r="L1250" i="21"/>
  <c r="L1242" i="21"/>
  <c r="L1234" i="21"/>
  <c r="L1226" i="21"/>
  <c r="L1218" i="21"/>
  <c r="L1210" i="21"/>
  <c r="L1202" i="21"/>
  <c r="L1194" i="21"/>
  <c r="L1186" i="21"/>
  <c r="L1178" i="21"/>
  <c r="L1170" i="21"/>
  <c r="L1162" i="21"/>
  <c r="L1154" i="21"/>
  <c r="L1146" i="21"/>
  <c r="L1138" i="21"/>
  <c r="L1130" i="21"/>
  <c r="L1122" i="21"/>
  <c r="L1114" i="21"/>
  <c r="L1106" i="21"/>
  <c r="L1098" i="21"/>
  <c r="L1090" i="21"/>
  <c r="L1082" i="21"/>
  <c r="L1074" i="21"/>
  <c r="L1066" i="21"/>
  <c r="L1058" i="21"/>
  <c r="L1050" i="21"/>
  <c r="L1042" i="21"/>
  <c r="L1034" i="21"/>
  <c r="L1026" i="21"/>
  <c r="L1018" i="21"/>
  <c r="L1010" i="21"/>
  <c r="L1002" i="21"/>
  <c r="L994" i="21"/>
  <c r="L986" i="21"/>
  <c r="L978" i="21"/>
  <c r="L970" i="21"/>
  <c r="L962" i="21"/>
  <c r="L954" i="21"/>
  <c r="L946" i="21"/>
  <c r="L938" i="21"/>
  <c r="L930" i="21"/>
  <c r="L922" i="21"/>
  <c r="L914" i="21"/>
  <c r="L906" i="21"/>
  <c r="L898" i="21"/>
  <c r="L890" i="21"/>
  <c r="L882" i="21"/>
  <c r="L874" i="21"/>
  <c r="L866" i="21"/>
  <c r="L858" i="21"/>
  <c r="L850" i="21"/>
  <c r="L842" i="21"/>
  <c r="L834" i="21"/>
  <c r="L826" i="21"/>
  <c r="L818" i="21"/>
  <c r="L810" i="21"/>
  <c r="L802" i="21"/>
  <c r="L794" i="21"/>
  <c r="L786" i="21"/>
  <c r="L778" i="21"/>
  <c r="L770" i="21"/>
  <c r="L762" i="21"/>
  <c r="L754" i="21"/>
  <c r="L746" i="21"/>
  <c r="L738" i="21"/>
  <c r="L730" i="21"/>
  <c r="L722" i="21"/>
  <c r="L714" i="21"/>
  <c r="L706" i="21"/>
  <c r="L698" i="21"/>
  <c r="L690" i="21"/>
  <c r="L682" i="21"/>
  <c r="L674" i="21"/>
  <c r="L666" i="21"/>
  <c r="L658" i="21"/>
  <c r="L650" i="21"/>
  <c r="L642" i="21"/>
  <c r="L634" i="21"/>
  <c r="L626" i="21"/>
  <c r="L618" i="21"/>
  <c r="L2649" i="21"/>
  <c r="L2641" i="21"/>
  <c r="L2633" i="21"/>
  <c r="L2625" i="21"/>
  <c r="L2617" i="21"/>
  <c r="L2609" i="21"/>
  <c r="L2601" i="21"/>
  <c r="L2593" i="21"/>
  <c r="L2585" i="21"/>
  <c r="L2577" i="21"/>
  <c r="L2569" i="21"/>
  <c r="L2561" i="21"/>
  <c r="L2553" i="21"/>
  <c r="L2545" i="21"/>
  <c r="L2537" i="21"/>
  <c r="L2529" i="21"/>
  <c r="L2521" i="21"/>
  <c r="L2513" i="21"/>
  <c r="L2505" i="21"/>
  <c r="L2497" i="21"/>
  <c r="L2489" i="21"/>
  <c r="L2481" i="21"/>
  <c r="L2473" i="21"/>
  <c r="L2465" i="21"/>
  <c r="L2457" i="21"/>
  <c r="L2449" i="21"/>
  <c r="L2441" i="21"/>
  <c r="L2433" i="21"/>
  <c r="L2425" i="21"/>
  <c r="L2417" i="21"/>
  <c r="L2409" i="21"/>
  <c r="L2401" i="21"/>
  <c r="L2393" i="21"/>
  <c r="L2385" i="21"/>
  <c r="L2377" i="21"/>
  <c r="L2369" i="21"/>
  <c r="L2361" i="21"/>
  <c r="L2353" i="21"/>
  <c r="L2345" i="21"/>
  <c r="L2337" i="21"/>
  <c r="L2329" i="21"/>
  <c r="L2321" i="21"/>
  <c r="L2313" i="21"/>
  <c r="L2305" i="21"/>
  <c r="L2297" i="21"/>
  <c r="L2289" i="21"/>
  <c r="L2281" i="21"/>
  <c r="L2273" i="21"/>
  <c r="L2265" i="21"/>
  <c r="L2257" i="21"/>
  <c r="L2249" i="21"/>
  <c r="L2241" i="21"/>
  <c r="L2233" i="21"/>
  <c r="L2225" i="21"/>
  <c r="L2217" i="21"/>
  <c r="L2209" i="21"/>
  <c r="L2201" i="21"/>
  <c r="L2193" i="21"/>
  <c r="L2185" i="21"/>
  <c r="L2177" i="21"/>
  <c r="L2169" i="21"/>
  <c r="L2161" i="21"/>
  <c r="L2153" i="21"/>
  <c r="L2145" i="21"/>
  <c r="L2137" i="21"/>
  <c r="L2129" i="21"/>
  <c r="L2121" i="21"/>
  <c r="L2113" i="21"/>
  <c r="L2105" i="21"/>
  <c r="L2097" i="21"/>
  <c r="L2089" i="21"/>
  <c r="L2081" i="21"/>
  <c r="L2073" i="21"/>
  <c r="L2065" i="21"/>
  <c r="L2057" i="21"/>
  <c r="L2049" i="21"/>
  <c r="L2041" i="21"/>
  <c r="L2033" i="21"/>
  <c r="L2025" i="21"/>
  <c r="L2017" i="21"/>
  <c r="L2009" i="21"/>
  <c r="L2001" i="21"/>
  <c r="L1993" i="21"/>
  <c r="L1985" i="21"/>
  <c r="L1977" i="21"/>
  <c r="L1969" i="21"/>
  <c r="L1961" i="21"/>
  <c r="L1953" i="21"/>
  <c r="L1945" i="21"/>
  <c r="L1937" i="21"/>
  <c r="L1929" i="21"/>
  <c r="L1921" i="21"/>
  <c r="L1913" i="21"/>
  <c r="L1905" i="21"/>
  <c r="L1897" i="21"/>
  <c r="L1889" i="21"/>
  <c r="L1881" i="21"/>
  <c r="L1873" i="21"/>
  <c r="L1865" i="21"/>
  <c r="L1857" i="21"/>
  <c r="L1849" i="21"/>
  <c r="L1841" i="21"/>
  <c r="L1833" i="21"/>
  <c r="L1825" i="21"/>
  <c r="L1817" i="21"/>
  <c r="L1809" i="21"/>
  <c r="L1801" i="21"/>
  <c r="L1793" i="21"/>
  <c r="L1785" i="21"/>
  <c r="L1777" i="21"/>
  <c r="L1769" i="21"/>
  <c r="L1761" i="21"/>
  <c r="L1753" i="21"/>
  <c r="L1745" i="21"/>
  <c r="L1737" i="21"/>
  <c r="L1729" i="21"/>
  <c r="L1721" i="21"/>
  <c r="L1713" i="21"/>
  <c r="L1705" i="21"/>
  <c r="L1697" i="21"/>
  <c r="L1689" i="21"/>
  <c r="L1681" i="21"/>
  <c r="L1673" i="21"/>
  <c r="L1665" i="21"/>
  <c r="L1657" i="21"/>
  <c r="L1649" i="21"/>
  <c r="L1641" i="21"/>
  <c r="L1633" i="21"/>
  <c r="L1625" i="21"/>
  <c r="L1617" i="21"/>
  <c r="L1609" i="21"/>
  <c r="L1601" i="21"/>
  <c r="L1593" i="21"/>
  <c r="L1585" i="21"/>
  <c r="L1577" i="21"/>
  <c r="L1569" i="21"/>
  <c r="L1561" i="21"/>
  <c r="L1553" i="21"/>
  <c r="L1545" i="21"/>
  <c r="L1537" i="21"/>
  <c r="L1529" i="21"/>
  <c r="L1521" i="21"/>
  <c r="L1513" i="21"/>
  <c r="L1505" i="21"/>
  <c r="L1497" i="21"/>
  <c r="L1489" i="21"/>
  <c r="L1481" i="21"/>
  <c r="L1473" i="21"/>
  <c r="L1465" i="21"/>
  <c r="L1457" i="21"/>
  <c r="L1449" i="21"/>
  <c r="L1441" i="21"/>
  <c r="L1433" i="21"/>
  <c r="L1425" i="21"/>
  <c r="L1417" i="21"/>
  <c r="L1409" i="21"/>
  <c r="L1401" i="21"/>
  <c r="L1393" i="21"/>
  <c r="L1385" i="21"/>
  <c r="L1377" i="21"/>
  <c r="L1369" i="21"/>
  <c r="L1361" i="21"/>
  <c r="L1353" i="21"/>
  <c r="L1345" i="21"/>
  <c r="L1337" i="21"/>
  <c r="L1329" i="21"/>
  <c r="L1321" i="21"/>
  <c r="L1313" i="21"/>
  <c r="L1305" i="21"/>
  <c r="L1297" i="21"/>
  <c r="L1289" i="21"/>
  <c r="L1281" i="21"/>
  <c r="L1273" i="21"/>
  <c r="L1265" i="21"/>
  <c r="L1257" i="21"/>
  <c r="L1249" i="21"/>
  <c r="L1241" i="21"/>
  <c r="L1233" i="21"/>
  <c r="L1225" i="21"/>
  <c r="L1217" i="21"/>
  <c r="L1209" i="21"/>
  <c r="L1201" i="21"/>
  <c r="L1193" i="21"/>
  <c r="L1185" i="21"/>
  <c r="L1177" i="21"/>
  <c r="L1169" i="21"/>
  <c r="L1161" i="21"/>
  <c r="L1153" i="21"/>
  <c r="L1145" i="21"/>
  <c r="L1137" i="21"/>
  <c r="L1129" i="21"/>
  <c r="L1121" i="21"/>
  <c r="L1113" i="21"/>
  <c r="L1105" i="21"/>
  <c r="L2648" i="21"/>
  <c r="L2640" i="21"/>
  <c r="L2632" i="21"/>
  <c r="L2624" i="21"/>
  <c r="L2616" i="21"/>
  <c r="L2608" i="21"/>
  <c r="L2600" i="21"/>
  <c r="L2592" i="21"/>
  <c r="L2584" i="21"/>
  <c r="L2576" i="21"/>
  <c r="L2568" i="21"/>
  <c r="L2560" i="21"/>
  <c r="L2552" i="21"/>
  <c r="L2544" i="21"/>
  <c r="L2536" i="21"/>
  <c r="L2528" i="21"/>
  <c r="L2520" i="21"/>
  <c r="L2512" i="21"/>
  <c r="L2504" i="21"/>
  <c r="L2496" i="21"/>
  <c r="L2488" i="21"/>
  <c r="L2480" i="21"/>
  <c r="L2472" i="21"/>
  <c r="L2464" i="21"/>
  <c r="L2456" i="21"/>
  <c r="L2448" i="21"/>
  <c r="L2440" i="21"/>
  <c r="L2432" i="21"/>
  <c r="L2424" i="21"/>
  <c r="L2416" i="21"/>
  <c r="L2408" i="21"/>
  <c r="L2400" i="21"/>
  <c r="L2392" i="21"/>
  <c r="L2384" i="21"/>
  <c r="L2376" i="21"/>
  <c r="L2368" i="21"/>
  <c r="L2360" i="21"/>
  <c r="L2352" i="21"/>
  <c r="L2344" i="21"/>
  <c r="L2336" i="21"/>
  <c r="L2328" i="21"/>
  <c r="L2320" i="21"/>
  <c r="L2312" i="21"/>
  <c r="L2304" i="21"/>
  <c r="L2296" i="21"/>
  <c r="L2288" i="21"/>
  <c r="L2280" i="21"/>
  <c r="L2272" i="21"/>
  <c r="L2264" i="21"/>
  <c r="L2256" i="21"/>
  <c r="L2248" i="21"/>
  <c r="L2240" i="21"/>
  <c r="L2232" i="21"/>
  <c r="L2224" i="21"/>
  <c r="L2216" i="21"/>
  <c r="L2208" i="21"/>
  <c r="L2200" i="21"/>
  <c r="L2192" i="21"/>
  <c r="L2184" i="21"/>
  <c r="L2176" i="21"/>
  <c r="L2168" i="21"/>
  <c r="L2160" i="21"/>
  <c r="L2152" i="21"/>
  <c r="L2144" i="21"/>
  <c r="L2136" i="21"/>
  <c r="L2128" i="21"/>
  <c r="L2120" i="21"/>
  <c r="L2112" i="21"/>
  <c r="L2104" i="21"/>
  <c r="L2096" i="21"/>
  <c r="L2088" i="21"/>
  <c r="L2080" i="21"/>
  <c r="L2072" i="21"/>
  <c r="L2064" i="21"/>
  <c r="L2056" i="21"/>
  <c r="L2048" i="21"/>
  <c r="L2040" i="21"/>
  <c r="L2032" i="21"/>
  <c r="L2024" i="21"/>
  <c r="L2016" i="21"/>
  <c r="L2008" i="21"/>
  <c r="L2000" i="21"/>
  <c r="L1992" i="21"/>
  <c r="L1984" i="21"/>
  <c r="L1976" i="21"/>
  <c r="L1968" i="21"/>
  <c r="L1960" i="21"/>
  <c r="L1952" i="21"/>
  <c r="L1944" i="21"/>
  <c r="L1936" i="21"/>
  <c r="L1928" i="21"/>
  <c r="L1920" i="21"/>
  <c r="L1912" i="21"/>
  <c r="L1904" i="21"/>
  <c r="L1896" i="21"/>
  <c r="L1888" i="21"/>
  <c r="L1880" i="21"/>
  <c r="L1872" i="21"/>
  <c r="L1864" i="21"/>
  <c r="L1856" i="21"/>
  <c r="L1848" i="21"/>
  <c r="L1840" i="21"/>
  <c r="L1832" i="21"/>
  <c r="L1824" i="21"/>
  <c r="L1816" i="21"/>
  <c r="L1808" i="21"/>
  <c r="L1800" i="21"/>
  <c r="L1792" i="21"/>
  <c r="L1784" i="21"/>
  <c r="L1776" i="21"/>
  <c r="L1768" i="21"/>
  <c r="L1760" i="21"/>
  <c r="L1752" i="21"/>
  <c r="L1744" i="21"/>
  <c r="L1736" i="21"/>
  <c r="L1728" i="21"/>
  <c r="L1720" i="21"/>
  <c r="L1712" i="21"/>
  <c r="L1704" i="21"/>
  <c r="L1696" i="21"/>
  <c r="L1688" i="21"/>
  <c r="L1680" i="21"/>
  <c r="L1672" i="21"/>
  <c r="L1664" i="21"/>
  <c r="L1656" i="21"/>
  <c r="L1648" i="21"/>
  <c r="L1640" i="21"/>
  <c r="L1632" i="21"/>
  <c r="L1624" i="21"/>
  <c r="L1616" i="21"/>
  <c r="L1608" i="21"/>
  <c r="L1600" i="21"/>
  <c r="L1592" i="21"/>
  <c r="L1584" i="21"/>
  <c r="L1576" i="21"/>
  <c r="L1568" i="21"/>
  <c r="L1560" i="21"/>
  <c r="L1552" i="21"/>
  <c r="L1544" i="21"/>
  <c r="L1536" i="21"/>
  <c r="L1528" i="21"/>
  <c r="L1520" i="21"/>
  <c r="L1512" i="21"/>
  <c r="L1504" i="21"/>
  <c r="L1496" i="21"/>
  <c r="L1488" i="21"/>
  <c r="L1480" i="21"/>
  <c r="L1472" i="21"/>
  <c r="L1464" i="21"/>
  <c r="L1456" i="21"/>
  <c r="L1448" i="21"/>
  <c r="L1440" i="21"/>
  <c r="L1432" i="21"/>
  <c r="L1424" i="21"/>
  <c r="L1416" i="21"/>
  <c r="L1408" i="21"/>
  <c r="L1400" i="21"/>
  <c r="L1392" i="21"/>
  <c r="L1384" i="21"/>
  <c r="L1376" i="21"/>
  <c r="L1368" i="21"/>
  <c r="L1360" i="21"/>
  <c r="L1352" i="21"/>
  <c r="L1344" i="21"/>
  <c r="L1336" i="21"/>
  <c r="L1328" i="21"/>
  <c r="L1320" i="21"/>
  <c r="L1312" i="21"/>
  <c r="L1304" i="21"/>
  <c r="L1296" i="21"/>
  <c r="L1288" i="21"/>
  <c r="L1280" i="21"/>
  <c r="L1272" i="21"/>
  <c r="L1264" i="21"/>
  <c r="L1256" i="21"/>
  <c r="L1248" i="21"/>
  <c r="L1240" i="21"/>
  <c r="L1232" i="21"/>
  <c r="L1224" i="21"/>
  <c r="L1216" i="21"/>
  <c r="L1208" i="21"/>
  <c r="L1200" i="21"/>
  <c r="L1192" i="21"/>
  <c r="L1184" i="21"/>
  <c r="L1176" i="21"/>
  <c r="L1168" i="21"/>
  <c r="L1160" i="21"/>
  <c r="L1152" i="21"/>
  <c r="L1144" i="21"/>
  <c r="L1136" i="21"/>
  <c r="L1128" i="21"/>
  <c r="L1120" i="21"/>
  <c r="L1112" i="21"/>
  <c r="L1104" i="21"/>
  <c r="L1096" i="21"/>
  <c r="L1088" i="21"/>
  <c r="L1080" i="21"/>
  <c r="L1072" i="21"/>
  <c r="L1064" i="21"/>
  <c r="L1056" i="21"/>
  <c r="L1048" i="21"/>
  <c r="L1040" i="21"/>
  <c r="L1032" i="21"/>
  <c r="L1024" i="21"/>
  <c r="L1016" i="21"/>
  <c r="L1008" i="21"/>
  <c r="L1000" i="21"/>
  <c r="L992" i="21"/>
  <c r="L984" i="21"/>
  <c r="L976" i="21"/>
  <c r="L968" i="21"/>
  <c r="L960" i="21"/>
  <c r="L952" i="21"/>
  <c r="L944" i="21"/>
  <c r="L936" i="21"/>
  <c r="L928" i="21"/>
  <c r="L920" i="21"/>
  <c r="L912" i="21"/>
  <c r="L904" i="21"/>
  <c r="L896" i="21"/>
  <c r="L888" i="21"/>
  <c r="L880" i="21"/>
  <c r="L872" i="21"/>
  <c r="L864" i="21"/>
  <c r="L856" i="21"/>
  <c r="L848" i="21"/>
  <c r="L840" i="21"/>
  <c r="L832" i="21"/>
  <c r="L824" i="21"/>
  <c r="L816" i="21"/>
  <c r="L808" i="21"/>
  <c r="L800" i="21"/>
  <c r="L792" i="21"/>
  <c r="L784" i="21"/>
  <c r="L776" i="21"/>
  <c r="L768" i="21"/>
  <c r="L760" i="21"/>
  <c r="L752" i="21"/>
  <c r="L744" i="21"/>
  <c r="L736" i="21"/>
  <c r="L728" i="21"/>
  <c r="L720" i="21"/>
  <c r="L712" i="21"/>
  <c r="L704" i="21"/>
  <c r="L696" i="21"/>
  <c r="L688" i="21"/>
  <c r="L680" i="21"/>
  <c r="L672" i="21"/>
  <c r="L664" i="21"/>
  <c r="L656" i="21"/>
  <c r="L648" i="21"/>
  <c r="L640" i="21"/>
  <c r="L632" i="21"/>
  <c r="L624" i="21"/>
  <c r="L616" i="21"/>
  <c r="L608" i="21"/>
  <c r="L600" i="21"/>
  <c r="L592" i="21"/>
  <c r="L584" i="21"/>
  <c r="L576" i="21"/>
  <c r="L568" i="21"/>
  <c r="L560" i="21"/>
  <c r="L552" i="21"/>
  <c r="L544" i="21"/>
  <c r="L536" i="21"/>
  <c r="L528" i="21"/>
  <c r="L520" i="21"/>
  <c r="L512" i="21"/>
  <c r="L504" i="21"/>
  <c r="L496" i="21"/>
  <c r="L488" i="21"/>
  <c r="L480" i="21"/>
  <c r="L472" i="21"/>
  <c r="L464" i="21"/>
  <c r="L456" i="21"/>
  <c r="L448" i="21"/>
  <c r="L440" i="21"/>
  <c r="L432" i="21"/>
  <c r="L424" i="21"/>
  <c r="L416" i="21"/>
  <c r="L408" i="21"/>
  <c r="L400" i="21"/>
  <c r="L392" i="21"/>
  <c r="L384" i="21"/>
  <c r="L376" i="21"/>
  <c r="L368" i="21"/>
  <c r="L360" i="21"/>
  <c r="L352" i="21"/>
  <c r="L344" i="21"/>
  <c r="L336" i="21"/>
  <c r="L328" i="21"/>
  <c r="L320" i="21"/>
  <c r="L312" i="21"/>
  <c r="L304" i="21"/>
  <c r="L296" i="21"/>
  <c r="L288" i="21"/>
  <c r="L280" i="21"/>
  <c r="L272" i="21"/>
  <c r="L264" i="21"/>
  <c r="L256" i="21"/>
  <c r="L248" i="21"/>
  <c r="L240" i="21"/>
  <c r="L232" i="21"/>
  <c r="L224" i="21"/>
  <c r="L216" i="21"/>
  <c r="L208" i="21"/>
  <c r="L200" i="21"/>
  <c r="L192" i="21"/>
  <c r="L184" i="21"/>
  <c r="L176" i="21"/>
  <c r="L168" i="21"/>
  <c r="L160" i="21"/>
  <c r="L152" i="21"/>
  <c r="L144" i="21"/>
  <c r="L136" i="21"/>
  <c r="L128" i="21"/>
  <c r="L120" i="21"/>
  <c r="L112" i="21"/>
  <c r="L104" i="21"/>
  <c r="L96" i="21"/>
  <c r="L88" i="21"/>
  <c r="L80" i="21"/>
  <c r="L72" i="21"/>
  <c r="L64" i="21"/>
  <c r="L56" i="21"/>
  <c r="L48" i="21"/>
  <c r="L40" i="21"/>
  <c r="L32" i="21"/>
  <c r="L24" i="21"/>
  <c r="L16" i="21"/>
  <c r="L8" i="21"/>
  <c r="E5" i="21"/>
  <c r="I2655" i="21"/>
  <c r="L1097" i="21"/>
  <c r="L1033" i="21"/>
  <c r="L969" i="21"/>
  <c r="L905" i="21"/>
  <c r="L841" i="21"/>
  <c r="L777" i="21"/>
  <c r="L713" i="21"/>
  <c r="L649" i="21"/>
  <c r="L601" i="21"/>
  <c r="L569" i="21"/>
  <c r="L537" i="21"/>
  <c r="L505" i="21"/>
  <c r="L473" i="21"/>
  <c r="L441" i="21"/>
  <c r="L409" i="21"/>
  <c r="L377" i="21"/>
  <c r="L345" i="21"/>
  <c r="L313" i="21"/>
  <c r="L281" i="21"/>
  <c r="L249" i="21"/>
  <c r="L217" i="21"/>
  <c r="L185" i="21"/>
  <c r="L153" i="21"/>
  <c r="L121" i="21"/>
  <c r="L98" i="21"/>
  <c r="L75" i="21"/>
  <c r="L57" i="21"/>
  <c r="L34" i="21"/>
  <c r="L11" i="21"/>
  <c r="L67" i="21"/>
  <c r="L1089" i="21"/>
  <c r="L1025" i="21"/>
  <c r="L961" i="21"/>
  <c r="L897" i="21"/>
  <c r="L833" i="21"/>
  <c r="L769" i="21"/>
  <c r="L705" i="21"/>
  <c r="L641" i="21"/>
  <c r="L594" i="21"/>
  <c r="L562" i="21"/>
  <c r="L530" i="21"/>
  <c r="L498" i="21"/>
  <c r="L466" i="21"/>
  <c r="L434" i="21"/>
  <c r="L402" i="21"/>
  <c r="L370" i="21"/>
  <c r="L338" i="21"/>
  <c r="L306" i="21"/>
  <c r="L274" i="21"/>
  <c r="L242" i="21"/>
  <c r="L210" i="21"/>
  <c r="L178" i="21"/>
  <c r="L146" i="21"/>
  <c r="L115" i="21"/>
  <c r="L97" i="21"/>
  <c r="L74" i="21"/>
  <c r="L51" i="21"/>
  <c r="L33" i="21"/>
  <c r="L10" i="21"/>
  <c r="H2656" i="21"/>
  <c r="L90" i="21"/>
  <c r="L1081" i="21"/>
  <c r="L1017" i="21"/>
  <c r="L953" i="21"/>
  <c r="L889" i="21"/>
  <c r="L825" i="21"/>
  <c r="L761" i="21"/>
  <c r="L697" i="21"/>
  <c r="L633" i="21"/>
  <c r="L593" i="21"/>
  <c r="L561" i="21"/>
  <c r="L529" i="21"/>
  <c r="L497" i="21"/>
  <c r="L465" i="21"/>
  <c r="L433" i="21"/>
  <c r="L401" i="21"/>
  <c r="L369" i="21"/>
  <c r="L337" i="21"/>
  <c r="L305" i="21"/>
  <c r="L273" i="21"/>
  <c r="L241" i="21"/>
  <c r="L209" i="21"/>
  <c r="L177" i="21"/>
  <c r="L145" i="21"/>
  <c r="L114" i="21"/>
  <c r="L91" i="21"/>
  <c r="L73" i="21"/>
  <c r="L50" i="21"/>
  <c r="L27" i="21"/>
  <c r="L9" i="21"/>
  <c r="H2657" i="21"/>
  <c r="L49" i="21"/>
  <c r="L1073" i="21"/>
  <c r="L1009" i="21"/>
  <c r="L945" i="21"/>
  <c r="L881" i="21"/>
  <c r="L817" i="21"/>
  <c r="L753" i="21"/>
  <c r="L689" i="21"/>
  <c r="L625" i="21"/>
  <c r="L586" i="21"/>
  <c r="L554" i="21"/>
  <c r="L522" i="21"/>
  <c r="L490" i="21"/>
  <c r="L458" i="21"/>
  <c r="L426" i="21"/>
  <c r="L394" i="21"/>
  <c r="L362" i="21"/>
  <c r="L330" i="21"/>
  <c r="L298" i="21"/>
  <c r="L266" i="21"/>
  <c r="L234" i="21"/>
  <c r="L202" i="21"/>
  <c r="L170" i="21"/>
  <c r="L138" i="21"/>
  <c r="L113" i="21"/>
  <c r="L26" i="21"/>
  <c r="L1065" i="21"/>
  <c r="L1001" i="21"/>
  <c r="L937" i="21"/>
  <c r="L873" i="21"/>
  <c r="L809" i="21"/>
  <c r="L745" i="21"/>
  <c r="L681" i="21"/>
  <c r="L617" i="21"/>
  <c r="L585" i="21"/>
  <c r="L553" i="21"/>
  <c r="L521" i="21"/>
  <c r="L489" i="21"/>
  <c r="L457" i="21"/>
  <c r="L425" i="21"/>
  <c r="L393" i="21"/>
  <c r="L361" i="21"/>
  <c r="L329" i="21"/>
  <c r="L297" i="21"/>
  <c r="L265" i="21"/>
  <c r="L233" i="21"/>
  <c r="L201" i="21"/>
  <c r="L169" i="21"/>
  <c r="L137" i="21"/>
  <c r="L107" i="21"/>
  <c r="L89" i="21"/>
  <c r="L66" i="21"/>
  <c r="L43" i="21"/>
  <c r="L25" i="21"/>
  <c r="M2655" i="21"/>
  <c r="L1057" i="21"/>
  <c r="L993" i="21"/>
  <c r="L929" i="21"/>
  <c r="L865" i="21"/>
  <c r="L801" i="21"/>
  <c r="L737" i="21"/>
  <c r="L673" i="21"/>
  <c r="L610" i="21"/>
  <c r="L578" i="21"/>
  <c r="L546" i="21"/>
  <c r="L514" i="21"/>
  <c r="L482" i="21"/>
  <c r="L450" i="21"/>
  <c r="L418" i="21"/>
  <c r="L386" i="21"/>
  <c r="L354" i="21"/>
  <c r="L322" i="21"/>
  <c r="L290" i="21"/>
  <c r="L258" i="21"/>
  <c r="L226" i="21"/>
  <c r="L194" i="21"/>
  <c r="L162" i="21"/>
  <c r="L130" i="21"/>
  <c r="L106" i="21"/>
  <c r="L83" i="21"/>
  <c r="L65" i="21"/>
  <c r="L42" i="21"/>
  <c r="L19" i="21"/>
  <c r="L5" i="21"/>
  <c r="K2655" i="21"/>
  <c r="L1049" i="21"/>
  <c r="L985" i="21"/>
  <c r="L921" i="21"/>
  <c r="L857" i="21"/>
  <c r="L793" i="21"/>
  <c r="L729" i="21"/>
  <c r="L665" i="21"/>
  <c r="L609" i="21"/>
  <c r="L577" i="21"/>
  <c r="L545" i="21"/>
  <c r="L513" i="21"/>
  <c r="L481" i="21"/>
  <c r="L449" i="21"/>
  <c r="L417" i="21"/>
  <c r="L385" i="21"/>
  <c r="L353" i="21"/>
  <c r="L321" i="21"/>
  <c r="L289" i="21"/>
  <c r="L257" i="21"/>
  <c r="L225" i="21"/>
  <c r="L193" i="21"/>
  <c r="L161" i="21"/>
  <c r="L129" i="21"/>
  <c r="L105" i="21"/>
  <c r="L82" i="21"/>
  <c r="L59" i="21"/>
  <c r="L41" i="21"/>
  <c r="L18" i="21"/>
  <c r="U28" i="26"/>
  <c r="L1041" i="21"/>
  <c r="L977" i="21"/>
  <c r="L913" i="21"/>
  <c r="L849" i="21"/>
  <c r="L785" i="21"/>
  <c r="L721" i="21"/>
  <c r="L657" i="21"/>
  <c r="L602" i="21"/>
  <c r="L570" i="21"/>
  <c r="L538" i="21"/>
  <c r="L506" i="21"/>
  <c r="L474" i="21"/>
  <c r="L442" i="21"/>
  <c r="L410" i="21"/>
  <c r="L378" i="21"/>
  <c r="L346" i="21"/>
  <c r="L314" i="21"/>
  <c r="L282" i="21"/>
  <c r="L250" i="21"/>
  <c r="L218" i="21"/>
  <c r="L186" i="21"/>
  <c r="L154" i="21"/>
  <c r="L122" i="21"/>
  <c r="L99" i="21"/>
  <c r="L81" i="21"/>
  <c r="L58" i="21"/>
  <c r="L35" i="21"/>
  <c r="L17" i="21"/>
  <c r="U58" i="26"/>
  <c r="S58" i="26"/>
  <c r="U50" i="26"/>
  <c r="S50" i="26"/>
  <c r="U68" i="26"/>
  <c r="S68" i="26"/>
  <c r="U35" i="26"/>
  <c r="S35" i="26"/>
  <c r="U43" i="26"/>
  <c r="S43" i="26"/>
  <c r="U65" i="26"/>
  <c r="S65" i="26"/>
  <c r="U64" i="26"/>
  <c r="S64" i="26"/>
  <c r="U40" i="26"/>
  <c r="S40" i="26"/>
  <c r="U53" i="26"/>
  <c r="S53" i="26"/>
  <c r="U60" i="26"/>
  <c r="S60" i="26"/>
  <c r="U52" i="26"/>
  <c r="S52" i="26"/>
  <c r="U33" i="26"/>
  <c r="S33" i="26"/>
  <c r="U48" i="26"/>
  <c r="S48" i="26"/>
  <c r="U45" i="26"/>
  <c r="S45" i="26"/>
  <c r="U42" i="26"/>
  <c r="S42" i="26"/>
  <c r="U56" i="26"/>
  <c r="S56" i="26"/>
  <c r="U63" i="26"/>
  <c r="S63" i="26"/>
  <c r="U39" i="26"/>
  <c r="S39" i="26"/>
  <c r="U47" i="26"/>
  <c r="S47" i="26"/>
  <c r="U54" i="26"/>
  <c r="S54" i="26"/>
  <c r="U46" i="26"/>
  <c r="S46" i="26"/>
  <c r="U66" i="26"/>
  <c r="S66" i="26"/>
  <c r="U61" i="26"/>
  <c r="S61" i="26"/>
  <c r="U55" i="26"/>
  <c r="S55" i="26"/>
  <c r="U67" i="26"/>
  <c r="S67" i="26"/>
  <c r="U34" i="26"/>
  <c r="S34" i="26"/>
  <c r="U59" i="26"/>
  <c r="S59" i="26"/>
  <c r="U49" i="26"/>
  <c r="S49" i="26"/>
  <c r="U44" i="26"/>
  <c r="S44" i="26"/>
  <c r="U37" i="26"/>
  <c r="S37" i="26"/>
  <c r="U36" i="26"/>
  <c r="S36" i="26"/>
  <c r="U62" i="26"/>
  <c r="S62" i="26"/>
  <c r="U32" i="26"/>
  <c r="S32" i="26"/>
  <c r="U57" i="26"/>
  <c r="S57" i="26"/>
  <c r="U51" i="26"/>
  <c r="S51" i="26"/>
  <c r="U38" i="26"/>
  <c r="S38" i="26"/>
  <c r="U41" i="26"/>
  <c r="S41" i="26"/>
  <c r="I8" i="29"/>
  <c r="G8" i="29"/>
  <c r="I3" i="29"/>
  <c r="I5" i="29"/>
  <c r="G6" i="29"/>
  <c r="I4" i="29"/>
  <c r="G7" i="29"/>
  <c r="G3" i="29"/>
  <c r="G5" i="29"/>
  <c r="G4" i="29"/>
  <c r="I6" i="29"/>
  <c r="I7" i="29"/>
  <c r="J2656" i="21"/>
  <c r="H2658" i="21"/>
  <c r="L2657" i="21"/>
  <c r="I2657" i="21"/>
  <c r="J2657" i="21"/>
  <c r="I8" i="26"/>
  <c r="G8" i="26"/>
  <c r="G4" i="26"/>
  <c r="G6" i="26"/>
  <c r="G3" i="26"/>
  <c r="G5" i="26"/>
  <c r="I7" i="26"/>
  <c r="I4" i="26"/>
  <c r="I3" i="26"/>
  <c r="G7" i="26"/>
  <c r="I5" i="26"/>
  <c r="I6" i="26"/>
  <c r="J2658" i="21"/>
  <c r="H2659" i="21"/>
  <c r="K2657" i="21"/>
  <c r="M2657" i="21"/>
  <c r="H2660" i="21"/>
  <c r="J2659" i="21"/>
  <c r="J2660" i="21"/>
  <c r="H2661" i="21"/>
  <c r="H2662" i="21"/>
  <c r="J2661" i="21"/>
  <c r="J2662" i="21"/>
  <c r="H2663" i="21"/>
  <c r="J2663" i="21"/>
  <c r="H2664" i="21"/>
  <c r="J2664" i="21"/>
  <c r="H2665" i="21"/>
  <c r="J2665" i="21"/>
  <c r="H2666" i="21"/>
  <c r="H2667" i="21"/>
  <c r="J2666" i="21"/>
  <c r="J2667" i="21"/>
  <c r="H2668" i="21"/>
  <c r="H2669" i="21"/>
  <c r="J2668" i="21"/>
  <c r="H2670" i="21"/>
  <c r="J2669" i="21"/>
  <c r="H2671" i="21"/>
  <c r="J2670" i="21"/>
  <c r="J2671" i="21"/>
  <c r="H2672" i="21"/>
  <c r="J2672" i="21"/>
  <c r="H2673" i="21"/>
  <c r="J2673" i="21"/>
  <c r="H2674" i="21"/>
  <c r="H2675" i="21"/>
  <c r="J2674" i="21"/>
  <c r="J2675" i="21"/>
  <c r="H2676" i="21"/>
  <c r="H2677" i="21"/>
  <c r="J2676" i="21"/>
  <c r="H2678" i="21"/>
  <c r="J2677" i="21"/>
  <c r="H2679" i="21"/>
  <c r="J2678" i="21"/>
  <c r="J2679" i="21"/>
  <c r="H2680" i="21"/>
  <c r="J2680" i="21"/>
  <c r="H2681" i="21"/>
  <c r="J2681" i="21"/>
  <c r="H2682" i="21"/>
  <c r="H2683" i="21"/>
  <c r="J2682" i="21"/>
  <c r="J2683" i="21"/>
  <c r="H2684" i="21"/>
  <c r="H2685" i="21"/>
  <c r="J2684" i="21"/>
  <c r="H2686" i="21"/>
  <c r="J2685" i="21"/>
  <c r="H2687" i="21"/>
  <c r="J2686" i="21"/>
  <c r="J2687" i="21"/>
  <c r="H2688" i="21"/>
  <c r="J2688" i="21"/>
  <c r="H2689" i="21"/>
  <c r="H2690" i="21"/>
  <c r="J2689" i="21"/>
  <c r="H2691" i="21"/>
  <c r="J2690" i="21"/>
  <c r="J2691" i="21"/>
  <c r="H2692" i="21"/>
  <c r="H2693" i="21"/>
  <c r="J2692" i="21"/>
  <c r="J2693" i="21"/>
  <c r="H2694" i="21"/>
  <c r="J2694" i="21"/>
  <c r="H2695" i="21"/>
  <c r="J2695" i="21"/>
  <c r="H2696" i="21"/>
  <c r="J2696" i="21"/>
  <c r="H2697" i="21"/>
  <c r="H2698" i="21"/>
  <c r="J2697" i="21"/>
  <c r="J2698" i="21"/>
  <c r="H2699" i="21"/>
  <c r="J2699" i="21"/>
  <c r="H2700" i="21"/>
  <c r="H2701" i="21"/>
  <c r="J2700" i="21"/>
  <c r="H2702" i="21"/>
  <c r="J2701" i="21"/>
  <c r="H2703" i="21"/>
  <c r="J2702" i="21"/>
  <c r="J2703" i="21"/>
  <c r="H2704" i="21"/>
  <c r="J2704" i="21"/>
  <c r="H2705" i="21"/>
  <c r="H2706" i="21"/>
  <c r="J2705" i="21"/>
  <c r="H2707" i="21"/>
  <c r="J2706" i="21"/>
  <c r="J2707" i="21"/>
  <c r="H2708" i="21"/>
  <c r="H2709" i="21"/>
  <c r="J2708" i="21"/>
  <c r="H2710" i="21"/>
  <c r="J2709" i="21"/>
  <c r="H2711" i="21"/>
  <c r="J2710" i="21"/>
  <c r="J2711" i="21"/>
  <c r="H2712" i="21"/>
  <c r="J2712" i="21"/>
  <c r="H2713" i="21"/>
  <c r="H2714" i="21"/>
  <c r="J2713" i="21"/>
  <c r="H2715" i="21"/>
  <c r="J2714" i="21"/>
  <c r="J2715" i="21"/>
  <c r="H2716" i="21"/>
  <c r="H2717" i="21"/>
  <c r="J2716" i="21"/>
  <c r="H2718" i="21"/>
  <c r="J2717" i="21"/>
  <c r="H2719" i="21"/>
  <c r="J2718" i="21"/>
  <c r="J2719" i="21"/>
  <c r="H2720" i="21"/>
  <c r="J2720" i="21"/>
  <c r="H2721" i="21"/>
  <c r="J2721" i="21"/>
  <c r="H2722" i="21"/>
  <c r="H2723" i="21"/>
  <c r="J2722" i="21"/>
  <c r="J2723" i="21"/>
  <c r="H2724" i="21"/>
  <c r="H2725" i="21"/>
  <c r="J2724" i="21"/>
  <c r="H2726" i="21"/>
  <c r="J2725" i="21"/>
  <c r="J2726" i="21"/>
  <c r="H2727" i="21"/>
  <c r="J2727" i="21"/>
  <c r="H2728" i="21"/>
  <c r="J2728" i="21"/>
  <c r="H2729" i="21"/>
  <c r="J2729" i="21"/>
  <c r="H2730" i="21"/>
  <c r="J2730" i="21"/>
  <c r="H2731" i="21"/>
  <c r="J2731" i="21"/>
  <c r="H2732" i="21"/>
  <c r="H2733" i="21"/>
  <c r="J2732" i="21"/>
  <c r="H2734" i="21"/>
  <c r="J2733" i="21"/>
  <c r="H2735" i="21"/>
  <c r="J2734" i="21"/>
  <c r="J2735" i="21"/>
  <c r="H2736" i="21"/>
  <c r="J2736" i="21"/>
  <c r="H2737" i="21"/>
  <c r="H2738" i="21"/>
  <c r="J2737" i="21"/>
  <c r="H2739" i="21"/>
  <c r="J2738" i="21"/>
  <c r="J2739" i="21"/>
  <c r="H2740" i="21"/>
  <c r="H2741" i="21"/>
  <c r="J2740" i="21"/>
  <c r="H2742" i="21"/>
  <c r="J2741" i="21"/>
  <c r="H2743" i="21"/>
  <c r="J2742" i="21"/>
  <c r="J2743" i="21"/>
  <c r="H2744" i="21"/>
  <c r="J2744" i="21"/>
  <c r="H2745" i="21"/>
  <c r="J2745" i="21"/>
  <c r="H2746" i="21"/>
  <c r="H2747" i="21"/>
  <c r="J2746" i="21"/>
  <c r="J2747" i="21"/>
  <c r="H2748" i="21"/>
  <c r="H2749" i="21"/>
  <c r="J2748" i="21"/>
  <c r="H2750" i="21"/>
  <c r="J2749" i="21"/>
  <c r="H2751" i="21"/>
  <c r="J2750" i="21"/>
  <c r="J2751" i="21"/>
  <c r="H2752" i="21"/>
  <c r="J2752" i="21"/>
  <c r="H2753" i="21"/>
  <c r="H2754" i="21"/>
  <c r="J2753" i="21"/>
  <c r="H2755" i="21"/>
  <c r="J2754" i="21"/>
  <c r="J2755" i="21"/>
  <c r="H2756" i="21"/>
  <c r="H2757" i="21"/>
  <c r="J2756" i="21"/>
  <c r="H2758" i="21"/>
  <c r="J2757" i="21"/>
  <c r="J2758" i="21"/>
  <c r="H2759" i="21"/>
  <c r="J2759" i="21"/>
  <c r="H2760" i="21"/>
  <c r="J2760" i="21"/>
  <c r="H2761" i="21"/>
  <c r="H2762" i="21"/>
  <c r="J2761" i="21"/>
  <c r="H2763" i="21"/>
  <c r="J2762" i="21"/>
  <c r="H2764" i="21"/>
  <c r="J2763" i="21"/>
  <c r="H2765" i="21"/>
  <c r="J2764" i="21"/>
  <c r="H2766" i="21"/>
  <c r="J2765" i="21"/>
  <c r="H2767" i="21"/>
  <c r="J2766" i="21"/>
  <c r="H2768" i="21"/>
  <c r="J2767" i="21"/>
  <c r="J2768" i="21"/>
  <c r="H2769" i="21"/>
  <c r="H2770" i="21"/>
  <c r="J2769" i="21"/>
  <c r="J2770" i="21"/>
  <c r="H2771" i="21"/>
  <c r="H2772" i="21"/>
  <c r="J2771" i="21"/>
  <c r="H2773" i="21"/>
  <c r="J2772" i="21"/>
  <c r="J2773" i="21"/>
  <c r="H2774" i="21"/>
  <c r="H2775" i="21"/>
  <c r="J2774" i="21"/>
  <c r="H2776" i="21"/>
  <c r="J2775" i="21"/>
  <c r="J2776" i="21"/>
  <c r="H2777" i="21"/>
  <c r="H2778" i="21"/>
  <c r="J2777" i="21"/>
  <c r="J2778" i="21"/>
  <c r="H2779" i="21"/>
  <c r="H2780" i="21"/>
  <c r="J2779" i="21"/>
  <c r="H2781" i="21"/>
  <c r="J2780" i="21"/>
  <c r="H2782" i="21"/>
  <c r="J2781" i="21"/>
  <c r="H2783" i="21"/>
  <c r="J2782" i="21"/>
  <c r="H2784" i="21"/>
  <c r="J2783" i="21"/>
  <c r="J2784" i="21"/>
  <c r="H2785" i="21"/>
  <c r="H2786" i="21"/>
  <c r="J2785" i="21"/>
  <c r="J2786" i="21"/>
  <c r="H2787" i="21"/>
  <c r="H2788" i="21"/>
  <c r="J2787" i="21"/>
  <c r="H2789" i="21"/>
  <c r="J2788" i="21"/>
  <c r="H2790" i="21"/>
  <c r="J2789" i="21"/>
  <c r="H2791" i="21"/>
  <c r="J2790" i="21"/>
  <c r="H2792" i="21"/>
  <c r="J2791" i="21"/>
  <c r="J2792" i="21"/>
  <c r="H2793" i="21"/>
  <c r="J2793" i="21"/>
  <c r="H2794" i="21"/>
  <c r="H2795" i="21"/>
  <c r="J2794" i="21"/>
  <c r="H2796" i="21"/>
  <c r="J2795" i="21"/>
  <c r="H2797" i="21"/>
  <c r="J2796" i="21"/>
  <c r="H2798" i="21"/>
  <c r="J2797" i="21"/>
  <c r="H2799" i="21"/>
  <c r="J2798" i="21"/>
  <c r="H2800" i="21"/>
  <c r="J2799" i="21"/>
  <c r="J2800" i="21"/>
  <c r="H2801" i="21"/>
  <c r="H2802" i="21"/>
  <c r="J2801" i="21"/>
  <c r="J2802" i="21"/>
  <c r="H2803" i="21"/>
  <c r="H2804" i="21"/>
  <c r="J2803" i="21"/>
  <c r="H2805" i="21"/>
  <c r="J2804" i="21"/>
  <c r="H2806" i="21"/>
  <c r="J2805" i="21"/>
  <c r="H2807" i="21"/>
  <c r="J2806" i="21"/>
  <c r="H2808" i="21"/>
  <c r="J2807" i="21"/>
  <c r="J2808" i="21"/>
  <c r="H2809" i="21"/>
  <c r="H2810" i="21"/>
  <c r="J2809" i="21"/>
  <c r="H2811" i="21"/>
  <c r="J2810" i="21"/>
  <c r="H2812" i="21"/>
  <c r="J2811" i="21"/>
  <c r="H2813" i="21"/>
  <c r="J2812" i="21"/>
  <c r="J2813" i="21"/>
  <c r="H2814" i="21"/>
  <c r="H2815" i="21"/>
  <c r="J2814" i="21"/>
  <c r="H2816" i="21"/>
  <c r="J2815" i="21"/>
  <c r="J2816" i="21"/>
  <c r="H2817" i="21"/>
  <c r="J2817" i="21"/>
  <c r="H2818" i="21"/>
  <c r="J2818" i="21"/>
  <c r="H2819" i="21"/>
  <c r="H2820" i="21"/>
  <c r="J2819" i="21"/>
  <c r="H2821" i="21"/>
  <c r="J2820" i="21"/>
  <c r="H2822" i="21"/>
  <c r="J2821" i="21"/>
  <c r="H2823" i="21"/>
  <c r="J2822" i="21"/>
  <c r="H2824" i="21"/>
  <c r="J2823" i="21"/>
  <c r="J2824" i="21"/>
  <c r="H2825" i="21"/>
  <c r="H2826" i="21"/>
  <c r="J2825" i="21"/>
  <c r="J2826" i="21"/>
  <c r="H2827" i="21"/>
  <c r="H2828" i="21"/>
  <c r="J2827" i="21"/>
  <c r="J2828" i="21"/>
  <c r="H2829" i="21"/>
  <c r="H2830" i="21"/>
  <c r="J2829" i="21"/>
  <c r="H2831" i="21"/>
  <c r="J2830" i="21"/>
  <c r="H2832" i="21"/>
  <c r="J2831" i="21"/>
  <c r="J2832" i="21"/>
  <c r="H2833" i="21"/>
  <c r="H2834" i="21"/>
  <c r="J2833" i="21"/>
  <c r="H2835" i="21"/>
  <c r="J2834" i="21"/>
  <c r="H2836" i="21"/>
  <c r="J2835" i="21"/>
  <c r="J2836" i="21"/>
  <c r="H2837" i="21"/>
  <c r="H2838" i="21"/>
  <c r="J2837" i="21"/>
  <c r="H2839" i="21"/>
  <c r="J2838" i="21"/>
  <c r="H2840" i="21"/>
  <c r="J2839" i="21"/>
  <c r="J2840" i="21"/>
  <c r="H2841" i="21"/>
  <c r="H2842" i="21"/>
  <c r="J2841" i="21"/>
  <c r="J2842" i="21"/>
  <c r="H2843" i="21"/>
  <c r="H2844" i="21"/>
  <c r="J2843" i="21"/>
  <c r="J2844" i="21"/>
  <c r="H2845" i="21"/>
  <c r="H2846" i="21"/>
  <c r="J2845" i="21"/>
  <c r="H2847" i="21"/>
  <c r="J2846" i="21"/>
  <c r="H2848" i="21"/>
  <c r="J2847" i="21"/>
  <c r="J2848" i="21"/>
  <c r="H2849" i="21"/>
  <c r="H2850" i="21"/>
  <c r="J2849" i="21"/>
  <c r="H2851" i="21"/>
  <c r="J2850" i="21"/>
  <c r="H2852" i="21"/>
  <c r="J2851" i="21"/>
  <c r="H2853" i="21"/>
  <c r="J2852" i="21"/>
  <c r="J2853" i="21"/>
  <c r="H2854" i="21"/>
  <c r="J2854" i="21"/>
  <c r="H2855" i="21"/>
  <c r="H2856" i="21"/>
  <c r="J2855" i="21"/>
  <c r="J2856" i="21"/>
  <c r="H2857" i="21"/>
  <c r="J2857" i="21"/>
  <c r="H2858" i="21"/>
  <c r="J2858" i="21"/>
  <c r="H2859" i="21"/>
  <c r="H2860" i="21"/>
  <c r="J2859" i="21"/>
  <c r="H2861" i="21"/>
  <c r="J2860" i="21"/>
  <c r="J2861" i="21"/>
  <c r="H2862" i="21"/>
  <c r="J2862" i="21"/>
  <c r="H2863" i="21"/>
  <c r="H2864" i="21"/>
  <c r="J2863" i="21"/>
  <c r="H2865" i="21"/>
  <c r="J2864" i="21"/>
  <c r="H2866" i="21"/>
  <c r="J2865" i="21"/>
  <c r="H2867" i="21"/>
  <c r="J2866" i="21"/>
  <c r="H2868" i="21"/>
  <c r="J2867" i="21"/>
  <c r="H2869" i="21"/>
  <c r="J2868" i="21"/>
  <c r="H2870" i="21"/>
  <c r="J2869" i="21"/>
  <c r="J2870" i="21"/>
  <c r="H2871" i="21"/>
  <c r="H2872" i="21"/>
  <c r="J2871" i="21"/>
  <c r="H2873" i="21"/>
  <c r="J2872" i="21"/>
  <c r="H2874" i="21"/>
  <c r="J2873" i="21"/>
  <c r="H2875" i="21"/>
  <c r="J2874" i="21"/>
  <c r="H2876" i="21"/>
  <c r="J2875" i="21"/>
  <c r="J2876" i="21"/>
  <c r="H2877" i="21"/>
  <c r="H2878" i="21"/>
  <c r="J2877" i="21"/>
  <c r="H2879" i="21"/>
  <c r="J2878" i="21"/>
  <c r="J2879" i="21"/>
  <c r="H2880" i="21"/>
  <c r="H2881" i="21"/>
  <c r="J2880" i="21"/>
  <c r="H2882" i="21"/>
  <c r="J2881" i="21"/>
  <c r="H2883" i="21"/>
  <c r="J2882" i="21"/>
  <c r="H2884" i="21"/>
  <c r="J2883" i="21"/>
  <c r="J2884" i="21"/>
  <c r="H2885" i="21"/>
  <c r="J2885" i="21"/>
  <c r="H2886" i="21"/>
  <c r="H2887" i="21"/>
  <c r="J2886" i="21"/>
  <c r="J2887" i="21"/>
  <c r="H2888" i="21"/>
  <c r="H2889" i="21"/>
  <c r="J2888" i="21"/>
  <c r="H2890" i="21"/>
  <c r="J2889" i="21"/>
  <c r="J2890" i="21"/>
  <c r="H2891" i="21"/>
  <c r="J2891" i="21"/>
  <c r="H2892" i="21"/>
  <c r="J2892" i="21"/>
  <c r="H2893" i="21"/>
  <c r="J2893" i="21"/>
  <c r="H2894" i="21"/>
  <c r="H2895" i="21"/>
  <c r="J2894" i="21"/>
  <c r="J2895" i="21"/>
  <c r="H2896" i="21"/>
  <c r="H2897" i="21"/>
  <c r="J2896" i="21"/>
  <c r="H2898" i="21"/>
  <c r="J2897" i="21"/>
  <c r="H2899" i="21"/>
  <c r="J2898" i="21"/>
  <c r="H2900" i="21"/>
  <c r="J2899" i="21"/>
  <c r="J2900" i="21"/>
  <c r="H2901" i="21"/>
  <c r="H2902" i="21"/>
  <c r="J2901" i="21"/>
  <c r="J2902" i="21"/>
  <c r="H2903" i="21"/>
  <c r="J2903" i="21"/>
  <c r="H2904" i="21"/>
  <c r="J2904" i="21"/>
  <c r="H2905" i="21"/>
  <c r="J2905" i="21"/>
  <c r="H2906" i="21"/>
  <c r="J2906" i="21"/>
  <c r="H2907" i="21"/>
  <c r="H2908" i="21"/>
  <c r="J2907" i="21"/>
  <c r="H2909" i="21"/>
  <c r="J2908" i="21"/>
  <c r="H2910" i="21"/>
  <c r="J2909" i="21"/>
  <c r="J2910" i="21"/>
  <c r="H2911" i="21"/>
  <c r="H2912" i="21"/>
  <c r="J2911" i="21"/>
  <c r="J2912" i="21"/>
  <c r="H2913" i="21"/>
  <c r="J2913" i="21"/>
  <c r="H2914" i="21"/>
  <c r="J2914" i="21"/>
  <c r="H2915" i="21"/>
  <c r="J2915" i="21"/>
  <c r="H2916" i="21"/>
  <c r="J2916" i="21"/>
  <c r="H2917" i="21"/>
  <c r="J2917" i="21"/>
  <c r="H2918" i="21"/>
  <c r="H2919" i="21"/>
  <c r="J2918" i="21"/>
  <c r="J2919" i="21"/>
  <c r="H2920" i="21"/>
  <c r="J2920" i="21"/>
  <c r="H2921" i="21"/>
  <c r="H2922" i="21"/>
  <c r="J2921" i="21"/>
  <c r="H2923" i="21"/>
  <c r="J2922" i="21"/>
  <c r="J2923" i="21"/>
  <c r="H2924" i="21"/>
  <c r="H2925" i="21"/>
  <c r="J2924" i="21"/>
  <c r="J2925" i="21"/>
  <c r="H2926" i="21"/>
  <c r="J2926" i="21"/>
  <c r="H2927" i="21"/>
  <c r="J2927" i="21"/>
  <c r="H2928" i="21"/>
  <c r="J2928" i="21"/>
  <c r="H2929" i="21"/>
  <c r="H2930" i="21"/>
  <c r="J2929" i="21"/>
  <c r="J2930" i="21"/>
  <c r="H2931" i="21"/>
  <c r="J2931" i="21"/>
  <c r="H2932" i="21"/>
  <c r="H2933" i="21"/>
  <c r="J2932" i="21"/>
  <c r="J2933" i="21"/>
  <c r="H2934" i="21"/>
  <c r="J2934" i="21"/>
  <c r="H2935" i="21"/>
  <c r="H2936" i="21"/>
  <c r="J2935" i="21"/>
  <c r="J2936" i="21"/>
  <c r="H2937" i="21"/>
  <c r="H2938" i="21"/>
  <c r="J2937" i="21"/>
  <c r="H2939" i="21"/>
  <c r="J2938" i="21"/>
  <c r="J2939" i="21"/>
  <c r="H2940" i="21"/>
  <c r="J2940" i="21"/>
  <c r="H2941" i="21"/>
  <c r="J2941" i="21"/>
  <c r="H2942" i="21"/>
  <c r="J2942" i="21"/>
  <c r="H2943" i="21"/>
  <c r="H2944" i="21"/>
  <c r="J2943" i="21"/>
  <c r="J2944" i="21"/>
  <c r="H2945" i="21"/>
  <c r="H2946" i="21"/>
  <c r="J2945" i="21"/>
  <c r="H2947" i="21"/>
  <c r="J2946" i="21"/>
  <c r="J2947" i="21"/>
  <c r="H2948" i="21"/>
  <c r="J2948" i="21"/>
  <c r="H2949" i="21"/>
  <c r="J2949" i="21"/>
  <c r="H2950" i="21"/>
  <c r="H2951" i="21"/>
  <c r="J2950" i="21"/>
  <c r="H2952" i="21"/>
  <c r="J2951" i="21"/>
  <c r="J2952" i="21"/>
  <c r="H2953" i="21"/>
  <c r="H2954" i="21"/>
  <c r="J2953" i="21"/>
  <c r="J2954" i="21"/>
  <c r="H2955" i="21"/>
  <c r="J2955" i="21"/>
  <c r="H2956" i="21"/>
  <c r="J2956" i="21"/>
  <c r="H2957" i="21"/>
  <c r="J2957" i="21"/>
  <c r="H2958" i="21"/>
  <c r="J2958" i="21"/>
  <c r="H2959" i="21"/>
  <c r="J2959" i="21"/>
  <c r="H2960" i="21"/>
  <c r="H2961" i="21"/>
  <c r="J2960" i="21"/>
  <c r="H2962" i="21"/>
  <c r="J2961" i="21"/>
  <c r="J2962" i="21"/>
  <c r="H2963" i="21"/>
  <c r="H2964" i="21"/>
  <c r="J2963" i="21"/>
  <c r="H2965" i="21"/>
  <c r="J2964" i="21"/>
  <c r="H2966" i="21"/>
  <c r="J2965" i="21"/>
  <c r="J2966" i="21"/>
  <c r="H2967" i="21"/>
  <c r="J2967" i="21"/>
  <c r="H2968" i="21"/>
  <c r="J2968" i="21"/>
  <c r="H2969" i="21"/>
  <c r="J2969" i="21"/>
  <c r="H2970" i="21"/>
  <c r="H2971" i="21"/>
  <c r="J2970" i="21"/>
  <c r="H2972" i="21"/>
  <c r="J2971" i="21"/>
  <c r="H2973" i="21"/>
  <c r="J2972" i="21"/>
  <c r="J2973" i="21"/>
  <c r="H2974" i="21"/>
  <c r="J2974" i="21"/>
  <c r="H2975" i="21"/>
  <c r="H2976" i="21"/>
  <c r="J2975" i="21"/>
  <c r="J2976" i="21"/>
  <c r="H2977" i="21"/>
  <c r="H2978" i="21"/>
  <c r="J2977" i="21"/>
  <c r="J2978" i="21"/>
  <c r="H2979" i="21"/>
  <c r="H2980" i="21"/>
  <c r="J2979" i="21"/>
  <c r="J2980" i="21"/>
  <c r="H2981" i="21"/>
  <c r="H2982" i="21"/>
  <c r="J2981" i="21"/>
  <c r="J2982" i="21"/>
  <c r="H2983" i="21"/>
  <c r="J2983" i="21"/>
  <c r="H2984" i="21"/>
  <c r="H2985" i="21"/>
  <c r="J2984" i="21"/>
  <c r="H2986" i="21"/>
  <c r="J2985" i="21"/>
  <c r="J2986" i="21"/>
  <c r="H2987" i="21"/>
  <c r="J2987" i="21"/>
  <c r="H2988" i="21"/>
  <c r="J2988" i="21"/>
  <c r="H2989" i="21"/>
  <c r="J2989" i="21"/>
  <c r="H2990" i="21"/>
  <c r="J2990" i="21"/>
  <c r="H2991" i="21"/>
  <c r="H2992" i="21"/>
  <c r="J2991" i="21"/>
  <c r="J2992" i="21"/>
  <c r="H2993" i="21"/>
  <c r="H2994" i="21"/>
  <c r="J2993" i="21"/>
  <c r="J2994" i="21"/>
  <c r="H2995" i="21"/>
  <c r="J2995" i="21"/>
  <c r="H2996" i="21"/>
  <c r="H2997" i="21"/>
  <c r="J2996" i="21"/>
  <c r="H2998" i="21"/>
  <c r="J2997" i="21"/>
  <c r="J2998" i="21"/>
  <c r="H2999" i="21"/>
  <c r="J2999" i="21"/>
  <c r="H3000" i="21"/>
  <c r="H3001" i="21"/>
  <c r="J3000" i="21"/>
  <c r="H3002" i="21"/>
  <c r="J3001" i="21"/>
  <c r="H3003" i="21"/>
  <c r="J3002" i="21"/>
  <c r="J3003" i="21"/>
  <c r="H3004" i="21"/>
  <c r="J3004" i="21"/>
  <c r="H3005" i="21"/>
  <c r="H3006" i="21"/>
  <c r="J3005" i="21"/>
  <c r="H3007" i="21"/>
  <c r="J3006" i="21"/>
  <c r="H3008" i="21"/>
  <c r="J3007" i="21"/>
  <c r="H3009" i="21"/>
  <c r="J3008" i="21"/>
  <c r="J3009" i="21"/>
  <c r="H3010" i="21"/>
  <c r="J3010" i="21"/>
  <c r="H3011" i="21"/>
  <c r="H3012" i="21"/>
  <c r="J3011" i="21"/>
  <c r="J3012" i="21"/>
  <c r="H3013" i="21"/>
  <c r="J3013" i="21"/>
  <c r="H3014" i="21"/>
  <c r="J3014" i="21"/>
  <c r="H3015" i="21"/>
  <c r="J3015" i="21"/>
  <c r="H3016" i="21"/>
  <c r="H3017" i="21"/>
  <c r="J3016" i="21"/>
  <c r="H3018" i="21"/>
  <c r="J3017" i="21"/>
  <c r="J3018" i="21"/>
  <c r="H3019" i="21"/>
  <c r="H3020" i="21"/>
  <c r="J3019" i="21"/>
  <c r="J3020" i="21"/>
  <c r="H3021" i="21"/>
  <c r="H3022" i="21"/>
  <c r="J3021" i="21"/>
  <c r="H3023" i="21"/>
  <c r="J3022" i="21"/>
  <c r="H3024" i="21"/>
  <c r="J3023" i="21"/>
  <c r="H3025" i="21"/>
  <c r="J3024" i="21"/>
  <c r="J3025" i="21"/>
  <c r="H3026" i="21"/>
  <c r="J3026" i="21"/>
  <c r="H3027" i="21"/>
  <c r="J3027" i="21"/>
  <c r="H3028" i="21"/>
  <c r="J3028" i="21"/>
  <c r="H3029" i="21"/>
  <c r="J3029" i="21"/>
  <c r="H3030" i="21"/>
  <c r="J3030" i="21"/>
  <c r="H3031" i="21"/>
  <c r="H3032" i="21"/>
  <c r="J3031" i="21"/>
  <c r="J3032" i="21"/>
  <c r="H3033" i="21"/>
  <c r="H3034" i="21"/>
  <c r="J3033" i="21"/>
  <c r="H3035" i="21"/>
  <c r="J3034" i="21"/>
  <c r="J3035" i="21"/>
  <c r="H3036" i="21"/>
  <c r="J3036" i="21"/>
  <c r="H3037" i="21"/>
  <c r="J3037" i="21"/>
  <c r="H3038" i="21"/>
  <c r="J3038" i="21"/>
  <c r="H3039" i="21"/>
  <c r="H3040" i="21"/>
  <c r="J3039" i="21"/>
  <c r="H3041" i="21"/>
  <c r="J3040" i="21"/>
  <c r="J3041" i="21"/>
  <c r="H3042" i="21"/>
  <c r="H3043" i="21"/>
  <c r="J3042" i="21"/>
  <c r="J3043" i="21"/>
  <c r="H3044" i="21"/>
  <c r="J3044" i="21"/>
  <c r="H3045" i="21"/>
  <c r="J3045" i="21"/>
  <c r="H3046" i="21"/>
  <c r="J3046" i="21"/>
  <c r="H3047" i="21"/>
  <c r="H3048" i="21"/>
  <c r="J3047" i="21"/>
  <c r="H3049" i="21"/>
  <c r="J3048" i="21"/>
  <c r="H3050" i="21"/>
  <c r="J3049" i="21"/>
  <c r="J3050" i="21"/>
  <c r="H3051" i="21"/>
  <c r="J3051" i="21"/>
  <c r="H3052" i="21"/>
  <c r="J3052" i="21"/>
  <c r="H3053" i="21"/>
  <c r="H3054" i="21"/>
  <c r="J3053" i="21"/>
  <c r="H3055" i="21"/>
  <c r="J3054" i="21"/>
  <c r="J3055" i="21"/>
  <c r="H3056" i="21"/>
  <c r="J3056" i="21"/>
  <c r="H3057" i="21"/>
  <c r="J3057" i="21"/>
  <c r="H3058" i="21"/>
  <c r="H3059" i="21"/>
  <c r="J3058" i="21"/>
  <c r="J3059" i="21"/>
  <c r="H3060" i="21"/>
  <c r="H3061" i="21"/>
  <c r="J3060" i="21"/>
  <c r="H3062" i="21"/>
  <c r="J3061" i="21"/>
  <c r="H3063" i="21"/>
  <c r="J3062" i="21"/>
  <c r="J3063" i="21"/>
  <c r="H3064" i="21"/>
  <c r="H3065" i="21"/>
  <c r="J3064" i="21"/>
  <c r="H3066" i="21"/>
  <c r="J3065" i="21"/>
  <c r="J3066" i="21"/>
  <c r="H3067" i="21"/>
  <c r="H3068" i="21"/>
  <c r="J3067" i="21"/>
  <c r="H3069" i="21"/>
  <c r="J3068" i="21"/>
  <c r="H3070" i="21"/>
  <c r="J3069" i="21"/>
  <c r="H3071" i="21"/>
  <c r="J3070" i="21"/>
  <c r="J3071" i="21"/>
  <c r="H3072" i="21"/>
  <c r="H3073" i="21"/>
  <c r="J3072" i="21"/>
  <c r="J3073" i="21"/>
  <c r="H3074" i="21"/>
  <c r="H3075" i="21"/>
  <c r="J3074" i="21"/>
  <c r="J3075" i="21"/>
  <c r="H3076" i="21"/>
  <c r="H3077" i="21"/>
  <c r="J3076" i="21"/>
  <c r="J3077" i="21"/>
  <c r="H3078" i="21"/>
  <c r="H3079" i="21"/>
  <c r="J3078" i="21"/>
  <c r="H3080" i="21"/>
  <c r="J3079" i="21"/>
  <c r="J3080" i="21"/>
  <c r="H3081" i="21"/>
  <c r="H3082" i="21"/>
  <c r="J3081" i="21"/>
  <c r="J3082" i="21"/>
  <c r="H3083" i="21"/>
  <c r="J3083" i="21"/>
  <c r="H3084" i="21"/>
  <c r="J3084" i="21"/>
  <c r="H3085" i="21"/>
  <c r="J3085" i="21"/>
  <c r="H3086" i="21"/>
  <c r="H3087" i="21"/>
  <c r="J3086" i="21"/>
  <c r="J3087" i="21"/>
  <c r="H3088" i="21"/>
  <c r="H3089" i="21"/>
  <c r="J3088" i="21"/>
  <c r="H3090" i="21"/>
  <c r="J3089" i="21"/>
  <c r="H3091" i="21"/>
  <c r="J3090" i="21"/>
  <c r="J3091" i="21"/>
  <c r="H3092" i="21"/>
  <c r="H3093" i="21"/>
  <c r="J3092" i="21"/>
  <c r="J3093" i="21"/>
  <c r="H3094" i="21"/>
  <c r="J3094" i="21"/>
  <c r="H3095" i="21"/>
  <c r="J3095" i="21"/>
  <c r="H3096" i="21"/>
  <c r="H3097" i="21"/>
  <c r="J3096" i="21"/>
  <c r="H3098" i="21"/>
  <c r="J3097" i="21"/>
  <c r="H3099" i="21"/>
  <c r="J3098" i="21"/>
  <c r="H3100" i="21"/>
  <c r="J3099" i="21"/>
  <c r="H3101" i="21"/>
  <c r="J3100" i="21"/>
  <c r="J3101" i="21"/>
  <c r="H3102" i="21"/>
  <c r="H3103" i="21"/>
  <c r="J3102" i="21"/>
  <c r="H3104" i="21"/>
  <c r="J3103" i="21"/>
  <c r="H3105" i="21"/>
  <c r="J3104" i="21"/>
  <c r="J3105" i="21"/>
  <c r="H3106" i="21"/>
  <c r="J3106" i="21"/>
  <c r="H3107" i="21"/>
  <c r="J3107" i="21"/>
  <c r="H3108" i="21"/>
  <c r="H3109" i="21"/>
  <c r="J3108" i="21"/>
  <c r="H3110" i="21"/>
  <c r="J3109" i="21"/>
  <c r="H3111" i="21"/>
  <c r="J3110" i="21"/>
  <c r="J3111" i="21"/>
  <c r="H3112" i="21"/>
  <c r="J3112" i="21"/>
  <c r="H3113" i="21"/>
  <c r="H3114" i="21"/>
  <c r="J3113" i="21"/>
  <c r="H3115" i="21"/>
  <c r="J3114" i="21"/>
  <c r="H3116" i="21"/>
  <c r="J3115" i="21"/>
  <c r="J3116" i="21"/>
  <c r="H3117" i="21"/>
  <c r="H3118" i="21"/>
  <c r="J3117" i="21"/>
  <c r="H3119" i="21"/>
  <c r="J3118" i="21"/>
  <c r="J3119" i="21"/>
  <c r="H3120" i="21"/>
  <c r="H3121" i="21"/>
  <c r="J3120" i="21"/>
  <c r="H3122" i="21"/>
  <c r="J3121" i="21"/>
  <c r="J3122" i="21"/>
  <c r="H3123" i="21"/>
  <c r="H3124" i="21"/>
  <c r="J3123" i="21"/>
  <c r="H3125" i="21"/>
  <c r="J3124" i="21"/>
  <c r="J3125" i="21"/>
  <c r="H3126" i="21"/>
  <c r="J3126" i="21"/>
  <c r="H3127" i="21"/>
  <c r="H3128" i="21"/>
  <c r="J3127" i="21"/>
  <c r="J3128" i="21"/>
  <c r="H3129" i="21"/>
  <c r="J3129" i="21"/>
  <c r="H3130" i="21"/>
  <c r="H3131" i="21"/>
  <c r="J3130" i="21"/>
  <c r="H3132" i="21"/>
  <c r="J3131" i="21"/>
  <c r="H3133" i="21"/>
  <c r="J3132" i="21"/>
  <c r="J3133" i="21"/>
  <c r="H3134" i="21"/>
  <c r="J3134" i="21"/>
  <c r="H3135" i="21"/>
  <c r="H3136" i="21"/>
  <c r="J3135" i="21"/>
  <c r="H3137" i="21"/>
  <c r="J3136" i="21"/>
  <c r="J3137" i="21"/>
  <c r="H3138" i="21"/>
  <c r="H3139" i="21"/>
  <c r="J3138" i="21"/>
  <c r="H3140" i="21"/>
  <c r="J3139" i="21"/>
  <c r="J3140" i="21"/>
  <c r="H3141" i="21"/>
  <c r="H3142" i="21"/>
  <c r="J3141" i="21"/>
  <c r="H3143" i="21"/>
  <c r="J3142" i="21"/>
  <c r="H3144" i="21"/>
  <c r="J3143" i="21"/>
  <c r="J3144" i="21"/>
  <c r="H3145" i="21"/>
  <c r="H3146" i="21"/>
  <c r="J3145" i="21"/>
  <c r="H3147" i="21"/>
  <c r="J3146" i="21"/>
  <c r="J3147" i="21"/>
  <c r="H3148" i="21"/>
  <c r="J3148" i="21"/>
  <c r="H3149" i="21"/>
  <c r="J3149" i="21"/>
  <c r="H3150" i="21"/>
  <c r="H3151" i="21"/>
  <c r="J3150" i="21"/>
  <c r="H3152" i="21"/>
  <c r="J3151" i="21"/>
  <c r="H3153" i="21"/>
  <c r="J3152" i="21"/>
  <c r="J3153" i="21"/>
  <c r="H3154" i="21"/>
  <c r="J3154" i="21"/>
  <c r="H3155" i="21"/>
  <c r="H3156" i="21"/>
  <c r="J3155" i="21"/>
  <c r="J3156" i="21"/>
  <c r="H3157" i="21"/>
  <c r="H3158" i="21"/>
  <c r="J3157" i="21"/>
  <c r="J3158" i="21"/>
  <c r="H3159" i="21"/>
  <c r="J3159" i="21"/>
  <c r="H3160" i="21"/>
  <c r="J3160" i="21"/>
  <c r="H3161" i="21"/>
  <c r="J3161" i="21"/>
  <c r="H3162" i="21"/>
  <c r="H3163" i="21"/>
  <c r="J3162" i="21"/>
  <c r="H3164" i="21"/>
  <c r="J3163" i="21"/>
  <c r="J3164" i="21"/>
  <c r="H3165" i="21"/>
  <c r="H3166" i="21"/>
  <c r="J3165" i="21"/>
  <c r="J3166" i="21"/>
  <c r="H3167" i="21"/>
  <c r="H3168" i="21"/>
  <c r="J3167" i="21"/>
  <c r="H3169" i="21"/>
  <c r="J3168" i="21"/>
  <c r="H3170" i="21"/>
  <c r="J3169" i="21"/>
  <c r="H3171" i="21"/>
  <c r="J3170" i="21"/>
  <c r="J3171" i="21"/>
  <c r="H3172" i="21"/>
  <c r="H3173" i="21"/>
  <c r="J3172" i="21"/>
  <c r="J3173" i="21"/>
  <c r="H3174" i="21"/>
  <c r="H3175" i="21"/>
  <c r="J3174" i="21"/>
  <c r="H3176" i="21"/>
  <c r="J3175" i="21"/>
  <c r="H3177" i="21"/>
  <c r="J3176" i="21"/>
  <c r="H3178" i="21"/>
  <c r="J3177" i="21"/>
  <c r="J3178" i="21"/>
  <c r="H3179" i="21"/>
  <c r="H3180" i="21"/>
  <c r="J3179" i="21"/>
  <c r="J3180" i="21"/>
  <c r="H3181" i="21"/>
  <c r="H3182" i="21"/>
  <c r="J3181" i="21"/>
  <c r="H3183" i="21"/>
  <c r="J3182" i="21"/>
  <c r="J3183" i="21"/>
  <c r="H3184" i="21"/>
  <c r="H3185" i="21"/>
  <c r="J3184" i="21"/>
  <c r="H3186" i="21"/>
  <c r="J3185" i="21"/>
  <c r="H3187" i="21"/>
  <c r="J3186" i="21"/>
  <c r="H3188" i="21"/>
  <c r="J3187" i="21"/>
  <c r="H3189" i="21"/>
  <c r="J3188" i="21"/>
  <c r="J3189" i="21"/>
  <c r="H3190" i="21"/>
  <c r="H3191" i="21"/>
  <c r="J3190" i="21"/>
  <c r="H3192" i="21"/>
  <c r="J3191" i="21"/>
  <c r="H3193" i="21"/>
  <c r="J3192" i="21"/>
  <c r="H3194" i="21"/>
  <c r="J3193" i="21"/>
  <c r="J3194" i="21"/>
  <c r="H3195" i="21"/>
  <c r="J3195" i="21"/>
  <c r="H3196" i="21"/>
  <c r="J3196" i="21"/>
  <c r="H3197" i="21"/>
  <c r="H3198" i="21"/>
  <c r="J3197" i="21"/>
  <c r="H3199" i="21"/>
  <c r="J3198" i="21"/>
  <c r="H3200" i="21"/>
  <c r="J3199" i="21"/>
  <c r="J3200" i="21"/>
  <c r="H3201" i="21"/>
  <c r="J3201" i="21"/>
  <c r="H3202" i="21"/>
  <c r="H3203" i="21"/>
  <c r="J3202" i="21"/>
  <c r="H3204" i="21"/>
  <c r="J3203" i="21"/>
  <c r="H3205" i="21"/>
  <c r="J3204" i="21"/>
  <c r="H3206" i="21"/>
  <c r="J3205" i="21"/>
  <c r="H3207" i="21"/>
  <c r="J3206" i="21"/>
  <c r="J3207" i="21"/>
  <c r="H3208" i="21"/>
  <c r="H3209" i="21"/>
  <c r="J3208" i="21"/>
  <c r="J3209" i="21"/>
  <c r="H3210" i="21"/>
  <c r="J3210" i="21"/>
  <c r="H3211" i="21"/>
  <c r="J3211" i="21"/>
  <c r="H3212" i="21"/>
  <c r="J3212" i="21"/>
  <c r="H3213" i="21"/>
  <c r="H3214" i="21"/>
  <c r="J3213" i="21"/>
  <c r="H3215" i="21"/>
  <c r="J3214" i="21"/>
  <c r="H3216" i="21"/>
  <c r="J3215" i="21"/>
  <c r="H3217" i="21"/>
  <c r="J3216" i="21"/>
  <c r="H3218" i="21"/>
  <c r="J3217" i="21"/>
  <c r="H3219" i="21"/>
  <c r="J3218" i="21"/>
  <c r="J3219" i="21"/>
  <c r="H3220" i="21"/>
  <c r="H3221" i="21"/>
  <c r="J3220" i="21"/>
  <c r="J3221" i="21"/>
  <c r="H3222" i="21"/>
  <c r="J3222" i="21"/>
  <c r="H3223" i="21"/>
  <c r="J3223" i="21"/>
  <c r="H3224" i="21"/>
  <c r="J3224" i="21"/>
  <c r="H3225" i="21"/>
  <c r="J3225" i="21"/>
  <c r="H3226" i="21"/>
  <c r="H3227" i="21"/>
  <c r="J3226" i="21"/>
  <c r="J3227" i="21"/>
  <c r="H3228" i="21"/>
  <c r="J3228" i="21"/>
  <c r="H3229" i="21"/>
  <c r="H3230" i="21"/>
  <c r="J3229" i="21"/>
  <c r="H3231" i="21"/>
  <c r="J3230" i="21"/>
  <c r="J3231" i="21"/>
  <c r="H3232" i="21"/>
  <c r="J3232" i="21"/>
  <c r="H3233" i="21"/>
  <c r="H3234" i="21"/>
  <c r="J3233" i="21"/>
  <c r="J3234" i="21"/>
  <c r="H3235" i="21"/>
  <c r="H3236" i="21"/>
  <c r="J3235" i="21"/>
  <c r="H3237" i="21"/>
  <c r="J3236" i="21"/>
  <c r="J3237" i="21"/>
  <c r="H3238" i="21"/>
  <c r="J3238" i="21"/>
  <c r="H3239" i="21"/>
  <c r="J3239" i="21"/>
  <c r="H3240" i="21"/>
  <c r="J3240" i="21"/>
  <c r="H3241" i="21"/>
  <c r="J3241" i="21"/>
  <c r="H3242" i="21"/>
  <c r="H3243" i="21"/>
  <c r="J3242" i="21"/>
  <c r="H3244" i="21"/>
  <c r="J3243" i="21"/>
  <c r="H3245" i="21"/>
  <c r="J3244" i="21"/>
  <c r="J3245" i="21"/>
  <c r="H3246" i="21"/>
  <c r="H3247" i="21"/>
  <c r="J3246" i="21"/>
  <c r="J3247" i="21"/>
  <c r="H3248" i="21"/>
  <c r="H3249" i="21"/>
  <c r="J3248" i="21"/>
  <c r="J3249" i="21"/>
  <c r="H3250" i="21"/>
  <c r="J3250" i="21"/>
  <c r="H3251" i="21"/>
  <c r="J3251" i="21"/>
  <c r="H3252" i="21"/>
  <c r="J3252" i="21"/>
  <c r="H3253" i="21"/>
  <c r="H3254" i="21"/>
  <c r="J3253" i="21"/>
  <c r="H3255" i="21"/>
  <c r="J3254" i="21"/>
  <c r="H3256" i="21"/>
  <c r="J3255" i="21"/>
  <c r="J3256" i="21"/>
  <c r="H3257" i="21"/>
  <c r="H3258" i="21"/>
  <c r="J3257" i="21"/>
  <c r="J3258" i="21"/>
  <c r="H3259" i="21"/>
  <c r="J3259" i="21"/>
  <c r="H3260" i="21"/>
  <c r="J3260" i="21"/>
  <c r="H3261" i="21"/>
  <c r="H3262" i="21"/>
  <c r="J3261" i="21"/>
  <c r="H3263" i="21"/>
  <c r="J3262" i="21"/>
  <c r="H3264" i="21"/>
  <c r="J3263" i="21"/>
  <c r="H3265" i="21"/>
  <c r="J3264" i="21"/>
  <c r="H3266" i="21"/>
  <c r="J3265" i="21"/>
  <c r="J3266" i="21"/>
  <c r="H3267" i="21"/>
  <c r="H3268" i="21"/>
  <c r="J3267" i="21"/>
  <c r="J3268" i="21"/>
  <c r="H3269" i="21"/>
  <c r="H3270" i="21"/>
  <c r="J3269" i="21"/>
  <c r="J3270" i="21"/>
  <c r="H3271" i="21"/>
  <c r="H3272" i="21"/>
  <c r="J3271" i="21"/>
  <c r="H3273" i="21"/>
  <c r="J3272" i="21"/>
  <c r="H3274" i="21"/>
  <c r="J3273" i="21"/>
  <c r="H3275" i="21"/>
  <c r="J3274" i="21"/>
  <c r="H3276" i="21"/>
  <c r="J3275" i="21"/>
  <c r="J3276" i="21"/>
  <c r="H3277" i="21"/>
  <c r="J3277" i="21"/>
  <c r="H3278" i="21"/>
  <c r="J3278" i="21"/>
  <c r="H3279" i="21"/>
  <c r="J3279" i="21"/>
  <c r="H3280" i="21"/>
  <c r="H3281" i="21"/>
  <c r="J3280" i="21"/>
  <c r="J3281" i="21"/>
  <c r="H3282" i="21"/>
  <c r="J3282" i="21"/>
  <c r="H3283" i="21"/>
  <c r="J3283" i="21"/>
  <c r="H3284" i="21"/>
  <c r="H3285" i="21"/>
  <c r="J3284" i="21"/>
  <c r="J3285" i="21"/>
  <c r="H3286" i="21"/>
  <c r="J3286" i="21"/>
  <c r="H3287" i="21"/>
  <c r="J3287" i="21"/>
  <c r="H3288" i="21"/>
  <c r="H3289" i="21"/>
  <c r="J3288" i="21"/>
  <c r="J3289" i="21"/>
  <c r="H3290" i="21"/>
  <c r="J3290" i="21"/>
  <c r="H3291" i="21"/>
  <c r="J3291" i="21"/>
  <c r="H3292" i="21"/>
  <c r="H3293" i="21"/>
  <c r="J3292" i="21"/>
  <c r="H3294" i="21"/>
  <c r="J3293" i="21"/>
  <c r="H3295" i="21"/>
  <c r="J3294" i="21"/>
  <c r="J3295" i="21"/>
  <c r="H3296" i="21"/>
  <c r="J3296" i="21"/>
  <c r="H3297" i="21"/>
  <c r="J3297" i="21"/>
  <c r="H3298" i="21"/>
  <c r="J3298" i="21"/>
  <c r="H3299" i="21"/>
  <c r="H3300" i="21"/>
  <c r="J3299" i="21"/>
  <c r="H3301" i="21"/>
  <c r="J3300" i="21"/>
  <c r="J3301" i="21"/>
  <c r="H3302" i="21"/>
  <c r="H3303" i="21"/>
  <c r="J3302" i="21"/>
  <c r="J3303" i="21"/>
  <c r="H3304" i="21"/>
  <c r="J3304" i="21"/>
  <c r="H3305" i="21"/>
  <c r="H3306" i="21"/>
  <c r="J3305" i="21"/>
  <c r="J3306" i="21"/>
  <c r="H3307" i="21"/>
  <c r="H3308" i="21"/>
  <c r="J3307" i="21"/>
  <c r="J3308" i="21"/>
  <c r="H3309" i="21"/>
  <c r="H3310" i="21"/>
  <c r="J3309" i="21"/>
  <c r="H3311" i="21"/>
  <c r="J3310" i="21"/>
  <c r="J3311" i="21"/>
  <c r="H3312" i="21"/>
  <c r="J3312" i="21"/>
  <c r="H3313" i="21"/>
  <c r="H3314" i="21"/>
  <c r="J3313" i="21"/>
  <c r="H3315" i="21"/>
  <c r="J3314" i="21"/>
  <c r="J3315" i="21"/>
  <c r="H3316" i="21"/>
  <c r="H3317" i="21"/>
  <c r="J3316" i="21"/>
  <c r="H3318" i="21"/>
  <c r="J3317" i="21"/>
  <c r="H3319" i="21"/>
  <c r="J3318" i="21"/>
  <c r="H3320" i="21"/>
  <c r="J3319" i="21"/>
  <c r="H3321" i="21"/>
  <c r="J3320" i="21"/>
  <c r="H3322" i="21"/>
  <c r="J3321" i="21"/>
  <c r="H3323" i="21"/>
  <c r="J3322" i="21"/>
  <c r="H3324" i="21"/>
  <c r="J3323" i="21"/>
  <c r="H3325" i="21"/>
  <c r="J3324" i="21"/>
  <c r="J3325" i="21"/>
  <c r="H3326" i="21"/>
  <c r="H3327" i="21"/>
  <c r="J3326" i="21"/>
  <c r="H3328" i="21"/>
  <c r="J3327" i="21"/>
  <c r="J3328" i="21"/>
  <c r="H3329" i="21"/>
  <c r="H3330" i="21"/>
  <c r="J3329" i="21"/>
  <c r="H3331" i="21"/>
  <c r="J3330" i="21"/>
  <c r="H3332" i="21"/>
  <c r="J3331" i="21"/>
  <c r="H3333" i="21"/>
  <c r="J3332" i="21"/>
  <c r="J3333" i="21"/>
  <c r="H3334" i="21"/>
  <c r="J3334" i="21"/>
  <c r="H3335" i="21"/>
  <c r="J3335" i="21"/>
  <c r="H3336" i="21"/>
  <c r="H3337" i="21"/>
  <c r="J3336" i="21"/>
  <c r="H3338" i="21"/>
  <c r="J3337" i="21"/>
  <c r="H3339" i="21"/>
  <c r="J3338" i="21"/>
  <c r="H3340" i="21"/>
  <c r="J3339" i="21"/>
  <c r="J3340" i="21"/>
  <c r="H3341" i="21"/>
  <c r="H3342" i="21"/>
  <c r="J3341" i="21"/>
  <c r="J3342" i="21"/>
  <c r="H3343" i="21"/>
  <c r="J3343" i="21"/>
  <c r="H3344" i="21"/>
  <c r="H3345" i="21"/>
  <c r="J3344" i="21"/>
  <c r="H3346" i="21"/>
  <c r="J3345" i="21"/>
  <c r="J3346" i="21"/>
  <c r="H3347" i="21"/>
  <c r="H3348" i="21"/>
  <c r="J3347" i="21"/>
  <c r="J3348" i="21"/>
  <c r="H3349" i="21"/>
  <c r="J3349" i="21"/>
  <c r="H3350" i="21"/>
  <c r="J3350" i="21"/>
  <c r="H3351" i="21"/>
  <c r="H3352" i="21"/>
  <c r="J3351" i="21"/>
  <c r="H3353" i="21"/>
  <c r="J3352" i="21"/>
  <c r="H3354" i="21"/>
  <c r="J3353" i="21"/>
  <c r="J3354" i="21"/>
  <c r="H3355" i="21"/>
  <c r="H3356" i="21"/>
  <c r="J3355" i="21"/>
  <c r="J3356" i="21"/>
  <c r="H3357" i="21"/>
  <c r="H3358" i="21"/>
  <c r="J3357" i="21"/>
  <c r="J3358" i="21"/>
  <c r="H3359" i="21"/>
  <c r="H3360" i="21"/>
  <c r="J3359" i="21"/>
  <c r="J3360" i="21"/>
  <c r="H3361" i="21"/>
  <c r="J3361" i="21"/>
  <c r="H3362" i="21"/>
  <c r="J3362" i="21"/>
  <c r="H3363" i="21"/>
  <c r="J3363" i="21"/>
  <c r="H3364" i="21"/>
  <c r="H3365" i="21"/>
  <c r="J3364" i="21"/>
  <c r="J3365" i="21"/>
  <c r="H3366" i="21"/>
  <c r="H3367" i="21"/>
  <c r="J3366" i="21"/>
  <c r="H3368" i="21"/>
  <c r="J3367" i="21"/>
  <c r="J3368" i="21"/>
  <c r="H3369" i="21"/>
  <c r="J3369" i="21"/>
  <c r="H3370" i="21"/>
  <c r="J3370" i="21"/>
  <c r="H3371" i="21"/>
  <c r="J3371" i="21"/>
  <c r="H3372" i="21"/>
  <c r="H3373" i="21"/>
  <c r="J3372" i="21"/>
  <c r="J3373" i="21"/>
  <c r="H3374" i="21"/>
  <c r="H3375" i="21"/>
  <c r="J3374" i="21"/>
  <c r="J3375" i="21"/>
  <c r="H3376" i="21"/>
  <c r="H3377" i="21"/>
  <c r="J3376" i="21"/>
  <c r="H3378" i="21"/>
  <c r="J3377" i="21"/>
  <c r="H3379" i="21"/>
  <c r="J3378" i="21"/>
  <c r="J3379" i="21"/>
  <c r="H3380" i="21"/>
  <c r="J3380" i="21"/>
  <c r="H3381" i="21"/>
  <c r="J3381" i="21"/>
  <c r="H3382" i="21"/>
  <c r="H3383" i="21"/>
  <c r="J3382" i="21"/>
  <c r="H3384" i="21"/>
  <c r="J3383" i="21"/>
  <c r="H3385" i="21"/>
  <c r="J3384" i="21"/>
  <c r="J3385" i="21"/>
  <c r="H3386" i="21"/>
  <c r="H3387" i="21"/>
  <c r="J3386" i="21"/>
  <c r="J3387" i="21"/>
  <c r="H3388" i="21"/>
  <c r="H3389" i="21"/>
  <c r="J3388" i="21"/>
  <c r="H3390" i="21"/>
  <c r="J3389" i="21"/>
  <c r="H3391" i="21"/>
  <c r="J3390" i="21"/>
  <c r="J3391" i="21"/>
  <c r="H3392" i="21"/>
  <c r="H3393" i="21"/>
  <c r="J3392" i="21"/>
  <c r="J3393" i="21"/>
  <c r="H3394" i="21"/>
  <c r="J3394" i="21"/>
  <c r="H3395" i="21"/>
  <c r="H3396" i="21"/>
  <c r="J3395" i="21"/>
  <c r="H3397" i="21"/>
  <c r="J3396" i="21"/>
  <c r="H3398" i="21"/>
  <c r="J3397" i="21"/>
  <c r="H3399" i="21"/>
  <c r="J3398" i="21"/>
  <c r="H3400" i="21"/>
  <c r="J3399" i="21"/>
  <c r="J3400" i="21"/>
  <c r="H3401" i="21"/>
  <c r="H3402" i="21"/>
  <c r="J3401" i="21"/>
  <c r="J3402" i="21"/>
  <c r="H3403" i="21"/>
  <c r="J3403" i="21"/>
  <c r="H3404" i="21"/>
  <c r="H3405" i="21"/>
  <c r="J3404" i="21"/>
  <c r="J3405" i="21"/>
  <c r="H3406" i="21"/>
  <c r="J3406" i="21"/>
  <c r="H3407" i="21"/>
  <c r="J3407" i="21"/>
  <c r="H3408" i="21"/>
  <c r="H3409" i="21"/>
  <c r="J3408" i="21"/>
  <c r="J3409" i="21"/>
  <c r="H3410" i="21"/>
  <c r="H3411" i="21"/>
  <c r="J3410" i="21"/>
  <c r="J3411" i="21"/>
  <c r="H3412" i="21"/>
  <c r="J3412" i="21"/>
  <c r="H3413" i="21"/>
  <c r="J3413" i="21"/>
  <c r="H3414" i="21"/>
  <c r="H3415" i="21"/>
  <c r="J3414" i="21"/>
  <c r="J3415" i="21"/>
  <c r="H3416" i="21"/>
  <c r="J3416" i="21"/>
  <c r="H3417" i="21"/>
  <c r="J3417" i="21"/>
  <c r="H3418" i="21"/>
  <c r="J3418" i="21"/>
  <c r="H3419" i="21"/>
  <c r="J3419" i="21"/>
  <c r="H3420" i="21"/>
  <c r="H3421" i="21"/>
  <c r="J3420" i="21"/>
  <c r="H3422" i="21"/>
  <c r="J3421" i="21"/>
  <c r="J3422" i="21"/>
  <c r="H3423" i="21"/>
  <c r="J3423" i="21"/>
  <c r="H3424" i="21"/>
  <c r="H3425" i="21"/>
  <c r="J3424" i="21"/>
  <c r="H3426" i="21"/>
  <c r="J3425" i="21"/>
  <c r="H3427" i="21"/>
  <c r="J3426" i="21"/>
  <c r="H3428" i="21"/>
  <c r="J3427" i="21"/>
  <c r="J3428" i="21"/>
  <c r="H3429" i="21"/>
  <c r="H3430" i="21"/>
  <c r="J3429" i="21"/>
  <c r="H3431" i="21"/>
  <c r="J3430" i="21"/>
  <c r="H3432" i="21"/>
  <c r="J3431" i="21"/>
  <c r="J3432" i="21"/>
  <c r="H3433" i="21"/>
  <c r="H3434" i="21"/>
  <c r="J3433" i="21"/>
  <c r="J3434" i="21"/>
  <c r="H3435" i="21"/>
  <c r="J3435" i="21"/>
  <c r="H3436" i="21"/>
  <c r="J3436" i="21"/>
  <c r="H3437" i="21"/>
  <c r="J3437" i="21"/>
  <c r="H3438" i="21"/>
  <c r="J3438" i="21"/>
  <c r="H3439" i="21"/>
  <c r="H3440" i="21"/>
  <c r="J3439" i="21"/>
  <c r="J3440" i="21"/>
  <c r="H3441" i="21"/>
  <c r="H3442" i="21"/>
  <c r="J3441" i="21"/>
  <c r="H3443" i="21"/>
  <c r="J3442" i="21"/>
  <c r="J3443" i="21"/>
  <c r="H3444" i="21"/>
  <c r="J3444" i="21"/>
  <c r="H3445" i="21"/>
  <c r="H3446" i="21"/>
  <c r="J3445" i="21"/>
  <c r="J3446" i="21"/>
  <c r="H3447" i="21"/>
  <c r="H3448" i="21"/>
  <c r="J3447" i="21"/>
  <c r="J3448" i="21"/>
  <c r="H3449" i="21"/>
  <c r="J3449" i="21"/>
  <c r="H3450" i="21"/>
  <c r="H3451" i="21"/>
  <c r="J3450" i="21"/>
  <c r="H3452" i="21"/>
  <c r="J3451" i="21"/>
  <c r="J3452" i="21"/>
  <c r="H3453" i="21"/>
  <c r="J3453" i="21"/>
  <c r="H3454" i="21"/>
  <c r="H3455" i="21"/>
  <c r="J3454" i="21"/>
  <c r="J3455" i="21"/>
  <c r="H3456" i="21"/>
  <c r="H3457" i="21"/>
  <c r="J3456" i="21"/>
  <c r="J3457" i="21"/>
  <c r="H3458" i="21"/>
  <c r="J3458" i="21"/>
  <c r="H3459" i="21"/>
  <c r="H3460" i="21"/>
  <c r="J3459" i="21"/>
  <c r="H3461" i="21"/>
  <c r="J3460" i="21"/>
  <c r="H3462" i="21"/>
  <c r="J3461" i="21"/>
  <c r="H3463" i="21"/>
  <c r="J3462" i="21"/>
  <c r="J3463" i="21"/>
  <c r="H3464" i="21"/>
  <c r="H3465" i="21"/>
  <c r="J3464" i="21"/>
  <c r="J3465" i="21"/>
  <c r="H3466" i="21"/>
  <c r="H3467" i="21"/>
  <c r="J3466" i="21"/>
  <c r="J3467" i="21"/>
  <c r="H3468" i="21"/>
  <c r="J3468" i="21"/>
  <c r="H3469" i="21"/>
  <c r="J3469" i="21"/>
  <c r="H3470" i="21"/>
  <c r="H3471" i="21"/>
  <c r="J3470" i="21"/>
  <c r="H3472" i="21"/>
  <c r="J3471" i="21"/>
  <c r="H3473" i="21"/>
  <c r="J3472" i="21"/>
  <c r="J3473" i="21"/>
  <c r="H3474" i="21"/>
  <c r="H3475" i="21"/>
  <c r="J3474" i="21"/>
  <c r="J3475" i="21"/>
  <c r="H3476" i="21"/>
  <c r="J3476" i="21"/>
  <c r="H3477" i="21"/>
  <c r="H3478" i="21"/>
  <c r="J3477" i="21"/>
  <c r="H3479" i="21"/>
  <c r="J3478" i="21"/>
  <c r="J3479" i="21"/>
  <c r="H3480" i="21"/>
  <c r="H3481" i="21"/>
  <c r="J3480" i="21"/>
  <c r="H3482" i="21"/>
  <c r="J3481" i="21"/>
  <c r="H3483" i="21"/>
  <c r="J3482" i="21"/>
  <c r="J3483" i="21"/>
  <c r="H3484" i="21"/>
  <c r="H3485" i="21"/>
  <c r="J3484" i="21"/>
  <c r="H3486" i="21"/>
  <c r="J3485" i="21"/>
  <c r="H3487" i="21"/>
  <c r="J3486" i="21"/>
  <c r="J3487" i="21"/>
  <c r="H3488" i="21"/>
  <c r="H3489" i="21"/>
  <c r="J3488" i="21"/>
  <c r="J3489" i="21"/>
  <c r="H3490" i="21"/>
  <c r="J3490" i="21"/>
  <c r="H3491" i="21"/>
  <c r="H3492" i="21"/>
  <c r="J3491" i="21"/>
  <c r="J3492" i="21"/>
  <c r="H3493" i="21"/>
  <c r="H3494" i="21"/>
  <c r="J3493" i="21"/>
  <c r="J3494" i="21"/>
  <c r="H3495" i="21"/>
  <c r="H3496" i="21"/>
  <c r="J3495" i="21"/>
  <c r="J3496" i="21"/>
  <c r="H3497" i="21"/>
  <c r="H3498" i="21"/>
  <c r="J3497" i="21"/>
  <c r="J3498" i="21"/>
  <c r="H3499" i="21"/>
  <c r="H3500" i="21"/>
  <c r="J3499" i="21"/>
  <c r="H3501" i="21"/>
  <c r="J3500" i="21"/>
  <c r="H3502" i="21"/>
  <c r="J3501" i="21"/>
  <c r="H3503" i="21"/>
  <c r="J3502" i="21"/>
  <c r="H3504" i="21"/>
  <c r="J3503" i="21"/>
  <c r="J3504" i="21"/>
  <c r="H3505" i="21"/>
  <c r="J3505" i="21"/>
  <c r="H3506" i="21"/>
  <c r="H3507" i="21"/>
  <c r="J3506" i="21"/>
  <c r="H3508" i="21"/>
  <c r="J3507" i="21"/>
  <c r="J3508" i="21"/>
  <c r="H3509" i="21"/>
  <c r="J3509" i="21"/>
  <c r="H3510" i="21"/>
  <c r="J3510" i="21"/>
  <c r="H3511" i="21"/>
  <c r="J3511" i="21"/>
  <c r="H3512" i="21"/>
  <c r="H3513" i="21"/>
  <c r="J3512" i="21"/>
  <c r="H3514" i="21"/>
  <c r="J3513" i="21"/>
  <c r="H3515" i="21"/>
  <c r="J3514" i="21"/>
  <c r="H3516" i="21"/>
  <c r="J3515" i="21"/>
  <c r="H3517" i="21"/>
  <c r="J3516" i="21"/>
  <c r="J3517" i="21"/>
  <c r="H3518" i="21"/>
  <c r="H3519" i="21"/>
  <c r="J3518" i="21"/>
  <c r="J3519" i="21"/>
  <c r="H3520" i="21"/>
  <c r="H3521" i="21"/>
  <c r="J3520" i="21"/>
  <c r="J3521" i="21"/>
  <c r="H3522" i="21"/>
  <c r="H3523" i="21"/>
  <c r="J3522" i="21"/>
  <c r="H3524" i="21"/>
  <c r="J3523" i="21"/>
  <c r="J3524" i="21"/>
  <c r="H3525" i="21"/>
  <c r="H3526" i="21"/>
  <c r="J3525" i="21"/>
  <c r="J3526" i="21"/>
  <c r="H3527" i="21"/>
  <c r="J3527" i="21"/>
  <c r="H3528" i="21"/>
  <c r="H3529" i="21"/>
  <c r="J3528" i="21"/>
  <c r="J3529" i="21"/>
  <c r="H3530" i="21"/>
  <c r="H3531" i="21"/>
  <c r="J3530" i="21"/>
  <c r="H3532" i="21"/>
  <c r="J3531" i="21"/>
  <c r="J3532" i="21"/>
  <c r="H3533" i="21"/>
  <c r="H3534" i="21"/>
  <c r="J3533" i="21"/>
  <c r="J3534" i="21"/>
  <c r="H3535" i="21"/>
  <c r="J3535" i="21"/>
  <c r="H3536" i="21"/>
  <c r="J3536" i="21"/>
  <c r="J6" i="26" l="1"/>
  <c r="J5" i="26"/>
  <c r="H7" i="26"/>
  <c r="J3" i="26"/>
  <c r="J4" i="26"/>
  <c r="K4" i="26" s="1"/>
  <c r="J7" i="26"/>
  <c r="K7" i="26" s="1"/>
  <c r="H5" i="26"/>
  <c r="K5" i="26" s="1"/>
  <c r="H3" i="26"/>
  <c r="K3" i="26" s="1"/>
  <c r="H6" i="26"/>
  <c r="H4" i="26"/>
  <c r="H8" i="26"/>
  <c r="J8" i="26"/>
  <c r="K8" i="26" s="1"/>
  <c r="J7" i="29"/>
  <c r="J6" i="29"/>
  <c r="K6" i="29" s="1"/>
  <c r="H4" i="29"/>
  <c r="K4" i="29" s="1"/>
  <c r="H5" i="29"/>
  <c r="H3" i="29"/>
  <c r="H7" i="29"/>
  <c r="J4" i="29"/>
  <c r="H6" i="29"/>
  <c r="J5" i="29"/>
  <c r="J3" i="29"/>
  <c r="H8" i="29"/>
  <c r="J8" i="29"/>
  <c r="K8" i="29" s="1"/>
  <c r="X41" i="26"/>
  <c r="Y41" i="26" s="1"/>
  <c r="X38" i="26"/>
  <c r="Y38" i="26" s="1"/>
  <c r="X51" i="26"/>
  <c r="Y51" i="26" s="1"/>
  <c r="X57" i="26"/>
  <c r="Y57" i="26" s="1"/>
  <c r="X32" i="26"/>
  <c r="Y32" i="26" s="1"/>
  <c r="X62" i="26"/>
  <c r="Y62" i="26" s="1"/>
  <c r="X36" i="26"/>
  <c r="Y36" i="26" s="1"/>
  <c r="X37" i="26"/>
  <c r="Y37" i="26" s="1"/>
  <c r="X44" i="26"/>
  <c r="Y44" i="26" s="1"/>
  <c r="X49" i="26"/>
  <c r="Y49" i="26" s="1"/>
  <c r="X59" i="26"/>
  <c r="Y59" i="26" s="1"/>
  <c r="X34" i="26"/>
  <c r="Y34" i="26" s="1"/>
  <c r="X67" i="26"/>
  <c r="Y67" i="26" s="1"/>
  <c r="X55" i="26"/>
  <c r="Y55" i="26" s="1"/>
  <c r="X61" i="26"/>
  <c r="Y61" i="26" s="1"/>
  <c r="X66" i="26"/>
  <c r="Y66" i="26" s="1"/>
  <c r="X46" i="26"/>
  <c r="Y46" i="26" s="1"/>
  <c r="X54" i="26"/>
  <c r="Y54" i="26" s="1"/>
  <c r="X47" i="26"/>
  <c r="Y47" i="26" s="1"/>
  <c r="X39" i="26"/>
  <c r="Y39" i="26" s="1"/>
  <c r="X63" i="26"/>
  <c r="Y63" i="26" s="1"/>
  <c r="X56" i="26"/>
  <c r="Y56" i="26" s="1"/>
  <c r="X42" i="26"/>
  <c r="Y42" i="26" s="1"/>
  <c r="X45" i="26"/>
  <c r="Y45" i="26" s="1"/>
  <c r="X48" i="26"/>
  <c r="Y48" i="26" s="1"/>
  <c r="X33" i="26"/>
  <c r="Y33" i="26" s="1"/>
  <c r="X52" i="26"/>
  <c r="Y52" i="26" s="1"/>
  <c r="X60" i="26"/>
  <c r="Y60" i="26" s="1"/>
  <c r="X53" i="26"/>
  <c r="Y53" i="26" s="1"/>
  <c r="X40" i="26"/>
  <c r="Y40" i="26" s="1"/>
  <c r="X64" i="26"/>
  <c r="Y64" i="26" s="1"/>
  <c r="X65" i="26"/>
  <c r="Y65" i="26" s="1"/>
  <c r="X43" i="26"/>
  <c r="Y43" i="26" s="1"/>
  <c r="X35" i="26"/>
  <c r="Y35" i="26" s="1"/>
  <c r="X68" i="26"/>
  <c r="Y68" i="26" s="1"/>
  <c r="X50" i="26"/>
  <c r="Y50" i="26" s="1"/>
  <c r="X58" i="26"/>
  <c r="Y58" i="26" s="1"/>
  <c r="X32" i="13"/>
  <c r="Y32" i="13" s="1"/>
  <c r="D13" i="13"/>
  <c r="K8" i="13"/>
  <c r="K15" i="13"/>
  <c r="K3" i="13"/>
  <c r="K15" i="26"/>
  <c r="K13" i="13"/>
  <c r="K6" i="26"/>
  <c r="K5" i="13"/>
  <c r="K6" i="13"/>
  <c r="K4" i="13"/>
  <c r="K12" i="26"/>
  <c r="K7" i="13"/>
  <c r="K14" i="26"/>
  <c r="X30" i="13"/>
  <c r="Y30" i="13" s="1"/>
  <c r="K13" i="26"/>
  <c r="K10" i="26"/>
  <c r="K10" i="13"/>
  <c r="K11" i="13"/>
  <c r="L3536" i="21"/>
  <c r="L3528" i="21"/>
  <c r="L3520" i="21"/>
  <c r="L3512" i="21"/>
  <c r="L3504" i="21"/>
  <c r="L3496" i="21"/>
  <c r="L3488" i="21"/>
  <c r="L3480" i="21"/>
  <c r="L3472" i="21"/>
  <c r="L3464" i="21"/>
  <c r="L3456" i="21"/>
  <c r="L3448" i="21"/>
  <c r="L3440" i="21"/>
  <c r="L3432" i="21"/>
  <c r="L3424" i="21"/>
  <c r="L3416" i="21"/>
  <c r="L3408" i="21"/>
  <c r="L3400" i="21"/>
  <c r="L3392" i="21"/>
  <c r="L3384" i="21"/>
  <c r="L3376" i="21"/>
  <c r="L3368" i="21"/>
  <c r="L3360" i="21"/>
  <c r="L3352" i="21"/>
  <c r="L3344" i="21"/>
  <c r="L3336" i="21"/>
  <c r="L3328" i="21"/>
  <c r="L3320" i="21"/>
  <c r="L3312" i="21"/>
  <c r="L3304" i="21"/>
  <c r="L3296" i="21"/>
  <c r="L3288" i="21"/>
  <c r="L3280" i="21"/>
  <c r="L3272" i="21"/>
  <c r="L3264" i="21"/>
  <c r="L3256" i="21"/>
  <c r="L3248" i="21"/>
  <c r="L3240" i="21"/>
  <c r="L3232" i="21"/>
  <c r="L3224" i="21"/>
  <c r="L3216" i="21"/>
  <c r="L3208" i="21"/>
  <c r="L3200" i="21"/>
  <c r="L3192" i="21"/>
  <c r="L3184" i="21"/>
  <c r="L3176" i="21"/>
  <c r="L3168" i="21"/>
  <c r="L3160" i="21"/>
  <c r="L3152" i="21"/>
  <c r="L3144" i="21"/>
  <c r="L3136" i="21"/>
  <c r="L3128" i="21"/>
  <c r="L3120" i="21"/>
  <c r="L3112" i="21"/>
  <c r="L3104" i="21"/>
  <c r="L3096" i="21"/>
  <c r="L3088" i="21"/>
  <c r="L3080" i="21"/>
  <c r="L3072" i="21"/>
  <c r="L3064" i="21"/>
  <c r="L3056" i="21"/>
  <c r="L3048" i="21"/>
  <c r="L3040" i="21"/>
  <c r="L3032" i="21"/>
  <c r="L3024" i="21"/>
  <c r="L3016" i="21"/>
  <c r="L3008" i="21"/>
  <c r="L3000" i="21"/>
  <c r="L2992" i="21"/>
  <c r="L2984" i="21"/>
  <c r="L2976" i="21"/>
  <c r="L2968" i="21"/>
  <c r="L2960" i="21"/>
  <c r="L2952" i="21"/>
  <c r="L2944" i="21"/>
  <c r="L2936" i="21"/>
  <c r="L2928" i="21"/>
  <c r="L2920" i="21"/>
  <c r="L2912" i="21"/>
  <c r="L2904" i="21"/>
  <c r="L2896" i="21"/>
  <c r="L2888" i="21"/>
  <c r="L2880" i="21"/>
  <c r="L2872" i="21"/>
  <c r="L2864" i="21"/>
  <c r="L2856" i="21"/>
  <c r="L2848" i="21"/>
  <c r="L2840" i="21"/>
  <c r="L2832" i="21"/>
  <c r="L2824" i="21"/>
  <c r="L2816" i="21"/>
  <c r="L2808" i="21"/>
  <c r="L2800" i="21"/>
  <c r="L2792" i="21"/>
  <c r="L2784" i="21"/>
  <c r="L2776" i="21"/>
  <c r="L2768" i="21"/>
  <c r="L2760" i="21"/>
  <c r="L2752" i="21"/>
  <c r="L2744" i="21"/>
  <c r="L2736" i="21"/>
  <c r="L2728" i="21"/>
  <c r="L2720" i="21"/>
  <c r="L2712" i="21"/>
  <c r="L2704" i="21"/>
  <c r="L2696" i="21"/>
  <c r="L2688" i="21"/>
  <c r="L2680" i="21"/>
  <c r="L2672" i="21"/>
  <c r="L2664" i="21"/>
  <c r="I3528" i="21"/>
  <c r="I3464" i="21"/>
  <c r="I3400" i="21"/>
  <c r="I3336" i="21"/>
  <c r="I3272" i="21"/>
  <c r="I3208" i="21"/>
  <c r="I3144" i="21"/>
  <c r="I3080" i="21"/>
  <c r="I3016" i="21"/>
  <c r="I2952" i="21"/>
  <c r="I2888" i="21"/>
  <c r="I2824" i="21"/>
  <c r="I2760" i="21"/>
  <c r="I2696" i="21"/>
  <c r="I2855" i="21"/>
  <c r="I2751" i="21"/>
  <c r="I3390" i="21"/>
  <c r="I3046" i="21"/>
  <c r="I2862" i="21"/>
  <c r="I2686" i="21"/>
  <c r="I3349" i="21"/>
  <c r="I3149" i="21"/>
  <c r="I2917" i="21"/>
  <c r="I2693" i="21"/>
  <c r="I3212" i="21"/>
  <c r="I3012" i="21"/>
  <c r="I2796" i="21"/>
  <c r="I3379" i="21"/>
  <c r="I3163" i="21"/>
  <c r="I2931" i="21"/>
  <c r="I2715" i="21"/>
  <c r="I3354" i="21"/>
  <c r="I3138" i="21"/>
  <c r="I2890" i="21"/>
  <c r="I2674" i="21"/>
  <c r="I3057" i="21"/>
  <c r="I2761" i="21"/>
  <c r="I3503" i="21"/>
  <c r="I3439" i="21"/>
  <c r="I3375" i="21"/>
  <c r="I3311" i="21"/>
  <c r="I3247" i="21"/>
  <c r="I3183" i="21"/>
  <c r="I3119" i="21"/>
  <c r="I3055" i="21"/>
  <c r="I2991" i="21"/>
  <c r="I2919" i="21"/>
  <c r="I2807" i="21"/>
  <c r="I3374" i="21"/>
  <c r="I3054" i="21"/>
  <c r="I2878" i="21"/>
  <c r="I2694" i="21"/>
  <c r="I3261" i="21"/>
  <c r="I3085" i="21"/>
  <c r="I2933" i="21"/>
  <c r="I2765" i="21"/>
  <c r="I3316" i="21"/>
  <c r="I3076" i="21"/>
  <c r="I2860" i="21"/>
  <c r="I3267" i="21"/>
  <c r="I3059" i="21"/>
  <c r="I2835" i="21"/>
  <c r="I3442" i="21"/>
  <c r="I3226" i="21"/>
  <c r="I3010" i="21"/>
  <c r="I2786" i="21"/>
  <c r="I3225" i="21"/>
  <c r="I2985" i="21"/>
  <c r="I2737" i="21"/>
  <c r="I3486" i="21"/>
  <c r="I3422" i="21"/>
  <c r="I3342" i="21"/>
  <c r="I3278" i="21"/>
  <c r="I3182" i="21"/>
  <c r="I2990" i="21"/>
  <c r="I2766" i="21"/>
  <c r="I3269" i="21"/>
  <c r="I3061" i="21"/>
  <c r="I2853" i="21"/>
  <c r="I2661" i="21"/>
  <c r="I3124" i="21"/>
  <c r="I2908" i="21"/>
  <c r="I3419" i="21"/>
  <c r="I3203" i="21"/>
  <c r="I2939" i="21"/>
  <c r="I2699" i="21"/>
  <c r="I3362" i="21"/>
  <c r="I3122" i="21"/>
  <c r="I2858" i="21"/>
  <c r="I3241" i="21"/>
  <c r="I3009" i="21"/>
  <c r="I2721" i="21"/>
  <c r="I3477" i="21"/>
  <c r="I3021" i="21"/>
  <c r="I2691" i="21"/>
  <c r="I2777" i="21"/>
  <c r="I3452" i="21"/>
  <c r="I3388" i="21"/>
  <c r="I3308" i="21"/>
  <c r="I2708" i="21"/>
  <c r="I3090" i="21"/>
  <c r="I3491" i="21"/>
  <c r="I3243" i="21"/>
  <c r="I3162" i="21"/>
  <c r="I2659" i="21"/>
  <c r="I3505" i="21"/>
  <c r="I3441" i="21"/>
  <c r="I3345" i="21"/>
  <c r="I3169" i="21"/>
  <c r="I2681" i="21"/>
  <c r="K3267" i="21"/>
  <c r="M3059" i="21"/>
  <c r="M2835" i="21"/>
  <c r="K3442" i="21"/>
  <c r="M3226" i="21"/>
  <c r="M3010" i="21"/>
  <c r="M2786" i="21"/>
  <c r="M3225" i="21"/>
  <c r="K2985" i="21"/>
  <c r="K2737" i="21"/>
  <c r="K3486" i="21"/>
  <c r="M3422" i="21"/>
  <c r="M3342" i="21"/>
  <c r="M3278" i="21"/>
  <c r="M3182" i="21"/>
  <c r="K2990" i="21"/>
  <c r="M2766" i="21"/>
  <c r="K3269" i="21"/>
  <c r="M3061" i="21"/>
  <c r="M2853" i="21"/>
  <c r="K2661" i="21"/>
  <c r="K3124" i="21"/>
  <c r="M2908" i="21"/>
  <c r="M3419" i="21"/>
  <c r="M3203" i="21"/>
  <c r="K2939" i="21"/>
  <c r="K2699" i="21"/>
  <c r="K3362" i="21"/>
  <c r="M3122" i="21"/>
  <c r="M2858" i="21"/>
  <c r="K3241" i="21"/>
  <c r="M3009" i="21"/>
  <c r="K2721" i="21"/>
  <c r="M3477" i="21"/>
  <c r="M3021" i="21"/>
  <c r="K2691" i="21"/>
  <c r="K2777" i="21"/>
  <c r="K3452" i="21"/>
  <c r="M3388" i="21"/>
  <c r="M3308" i="21"/>
  <c r="K2708" i="21"/>
  <c r="K3090" i="21"/>
  <c r="K3491" i="21"/>
  <c r="K3243" i="21"/>
  <c r="K3162" i="21"/>
  <c r="K2659" i="21"/>
  <c r="K3505" i="21"/>
  <c r="M3441" i="21"/>
  <c r="M3345" i="21"/>
  <c r="K3169" i="21"/>
  <c r="K2681" i="21"/>
  <c r="K3316" i="21"/>
  <c r="K3076" i="21"/>
  <c r="K2860" i="21"/>
  <c r="I3290" i="21"/>
  <c r="K3290" i="21" s="1"/>
  <c r="I3462" i="21"/>
  <c r="I2684" i="21"/>
  <c r="K3336" i="21"/>
  <c r="M3208" i="21"/>
  <c r="M2952" i="21"/>
  <c r="K2696" i="21"/>
  <c r="M2751" i="21"/>
  <c r="K2686" i="21"/>
  <c r="M3349" i="21"/>
  <c r="M2796" i="21"/>
  <c r="M2931" i="21"/>
  <c r="K2890" i="21"/>
  <c r="M3439" i="21"/>
  <c r="K3247" i="21"/>
  <c r="K3183" i="21"/>
  <c r="K2991" i="21"/>
  <c r="M2807" i="21"/>
  <c r="K3374" i="21"/>
  <c r="K2694" i="21"/>
  <c r="K3261" i="21"/>
  <c r="M2765" i="21"/>
  <c r="K2931" i="21"/>
  <c r="M3138" i="21"/>
  <c r="M2674" i="21"/>
  <c r="K3503" i="21"/>
  <c r="K3311" i="21"/>
  <c r="M3183" i="21"/>
  <c r="M2991" i="21"/>
  <c r="M3374" i="21"/>
  <c r="M2878" i="21"/>
  <c r="K2765" i="21"/>
  <c r="K3462" i="21"/>
  <c r="M3462" i="21"/>
  <c r="M2681" i="21"/>
  <c r="L3535" i="21"/>
  <c r="L3527" i="21"/>
  <c r="L3519" i="21"/>
  <c r="L3511" i="21"/>
  <c r="L3503" i="21"/>
  <c r="L3495" i="21"/>
  <c r="L3487" i="21"/>
  <c r="L3479" i="21"/>
  <c r="L3471" i="21"/>
  <c r="L3463" i="21"/>
  <c r="L3455" i="21"/>
  <c r="L3447" i="21"/>
  <c r="L3439" i="21"/>
  <c r="L3431" i="21"/>
  <c r="L3423" i="21"/>
  <c r="L3415" i="21"/>
  <c r="L3407" i="21"/>
  <c r="L3399" i="21"/>
  <c r="L3391" i="21"/>
  <c r="L3383" i="21"/>
  <c r="L3375" i="21"/>
  <c r="L3367" i="21"/>
  <c r="L3359" i="21"/>
  <c r="L3351" i="21"/>
  <c r="L3343" i="21"/>
  <c r="L3335" i="21"/>
  <c r="L3327" i="21"/>
  <c r="L3319" i="21"/>
  <c r="L3311" i="21"/>
  <c r="L3303" i="21"/>
  <c r="L3295" i="21"/>
  <c r="L3287" i="21"/>
  <c r="L3279" i="21"/>
  <c r="L3271" i="21"/>
  <c r="L3263" i="21"/>
  <c r="L3255" i="21"/>
  <c r="L3247" i="21"/>
  <c r="L3239" i="21"/>
  <c r="L3231" i="21"/>
  <c r="L3223" i="21"/>
  <c r="L3215" i="21"/>
  <c r="L3207" i="21"/>
  <c r="L3199" i="21"/>
  <c r="L3191" i="21"/>
  <c r="L3183" i="21"/>
  <c r="L3175" i="21"/>
  <c r="L3167" i="21"/>
  <c r="L3159" i="21"/>
  <c r="L3151" i="21"/>
  <c r="L3143" i="21"/>
  <c r="L3135" i="21"/>
  <c r="L3127" i="21"/>
  <c r="L3119" i="21"/>
  <c r="L3111" i="21"/>
  <c r="L3103" i="21"/>
  <c r="L3095" i="21"/>
  <c r="L3087" i="21"/>
  <c r="L3079" i="21"/>
  <c r="L3071" i="21"/>
  <c r="L3063" i="21"/>
  <c r="L3055" i="21"/>
  <c r="L3047" i="21"/>
  <c r="L3039" i="21"/>
  <c r="L3031" i="21"/>
  <c r="L3023" i="21"/>
  <c r="L3015" i="21"/>
  <c r="L3007" i="21"/>
  <c r="L2999" i="21"/>
  <c r="L2991" i="21"/>
  <c r="L2983" i="21"/>
  <c r="L2975" i="21"/>
  <c r="L2967" i="21"/>
  <c r="L2959" i="21"/>
  <c r="L2951" i="21"/>
  <c r="L2943" i="21"/>
  <c r="L2935" i="21"/>
  <c r="L2927" i="21"/>
  <c r="L2919" i="21"/>
  <c r="L2911" i="21"/>
  <c r="L2903" i="21"/>
  <c r="L2895" i="21"/>
  <c r="L2887" i="21"/>
  <c r="L2879" i="21"/>
  <c r="L2871" i="21"/>
  <c r="L2863" i="21"/>
  <c r="L2855" i="21"/>
  <c r="L2847" i="21"/>
  <c r="L2839" i="21"/>
  <c r="L2831" i="21"/>
  <c r="L2823" i="21"/>
  <c r="L2815" i="21"/>
  <c r="L2807" i="21"/>
  <c r="L2799" i="21"/>
  <c r="L2791" i="21"/>
  <c r="L2783" i="21"/>
  <c r="L2775" i="21"/>
  <c r="L2767" i="21"/>
  <c r="L2759" i="21"/>
  <c r="L2751" i="21"/>
  <c r="L2743" i="21"/>
  <c r="L2735" i="21"/>
  <c r="L2727" i="21"/>
  <c r="L2719" i="21"/>
  <c r="L2711" i="21"/>
  <c r="L2703" i="21"/>
  <c r="L2695" i="21"/>
  <c r="L2687" i="21"/>
  <c r="L2679" i="21"/>
  <c r="L2671" i="21"/>
  <c r="L2663" i="21"/>
  <c r="T38" i="26"/>
  <c r="T62" i="26"/>
  <c r="T49" i="26"/>
  <c r="T55" i="26"/>
  <c r="T54" i="26"/>
  <c r="T56" i="26"/>
  <c r="T33" i="26"/>
  <c r="T40" i="26"/>
  <c r="T35" i="26"/>
  <c r="L2656" i="21"/>
  <c r="I3520" i="21"/>
  <c r="I3456" i="21"/>
  <c r="I3392" i="21"/>
  <c r="I3328" i="21"/>
  <c r="I3264" i="21"/>
  <c r="I3200" i="21"/>
  <c r="I3136" i="21"/>
  <c r="M3136" i="21" s="1"/>
  <c r="I3072" i="21"/>
  <c r="I3008" i="21"/>
  <c r="I2944" i="21"/>
  <c r="I2880" i="21"/>
  <c r="I2816" i="21"/>
  <c r="I2752" i="21"/>
  <c r="I2688" i="21"/>
  <c r="I2839" i="21"/>
  <c r="I2735" i="21"/>
  <c r="K2735" i="21" s="1"/>
  <c r="I3230" i="21"/>
  <c r="I3022" i="21"/>
  <c r="I2838" i="21"/>
  <c r="M2838" i="21" s="1"/>
  <c r="I2662" i="21"/>
  <c r="I3333" i="21"/>
  <c r="I3125" i="21"/>
  <c r="I2893" i="21"/>
  <c r="M2893" i="21" s="1"/>
  <c r="I2669" i="21"/>
  <c r="I3180" i="21"/>
  <c r="I2980" i="21"/>
  <c r="M2980" i="21" s="1"/>
  <c r="I2764" i="21"/>
  <c r="K2764" i="21" s="1"/>
  <c r="I3355" i="21"/>
  <c r="I3115" i="21"/>
  <c r="I2899" i="21"/>
  <c r="M2899" i="21" s="1"/>
  <c r="I2683" i="21"/>
  <c r="I3330" i="21"/>
  <c r="I3114" i="21"/>
  <c r="I2866" i="21"/>
  <c r="I3393" i="21"/>
  <c r="I3033" i="21"/>
  <c r="K3033" i="21" s="1"/>
  <c r="I2729" i="21"/>
  <c r="K2729" i="21" s="1"/>
  <c r="I3495" i="21"/>
  <c r="I3431" i="21"/>
  <c r="I3367" i="21"/>
  <c r="I3303" i="21"/>
  <c r="I3239" i="21"/>
  <c r="I3175" i="21"/>
  <c r="M3175" i="21" s="1"/>
  <c r="I3111" i="21"/>
  <c r="I3047" i="21"/>
  <c r="M3047" i="21" s="1"/>
  <c r="I2983" i="21"/>
  <c r="I2911" i="21"/>
  <c r="M2911" i="21" s="1"/>
  <c r="I2783" i="21"/>
  <c r="I3214" i="21"/>
  <c r="I3030" i="21"/>
  <c r="K3030" i="21" s="1"/>
  <c r="I2854" i="21"/>
  <c r="M2854" i="21" s="1"/>
  <c r="I2678" i="21"/>
  <c r="I3245" i="21"/>
  <c r="I3077" i="21"/>
  <c r="K3077" i="21" s="1"/>
  <c r="I2909" i="21"/>
  <c r="I2741" i="21"/>
  <c r="K2741" i="21" s="1"/>
  <c r="I3284" i="21"/>
  <c r="K3284" i="21" s="1"/>
  <c r="I3052" i="21"/>
  <c r="I2828" i="21"/>
  <c r="M2828" i="21" s="1"/>
  <c r="I3507" i="21"/>
  <c r="I3235" i="21"/>
  <c r="M3235" i="21" s="1"/>
  <c r="I3035" i="21"/>
  <c r="I2803" i="21"/>
  <c r="I3418" i="21"/>
  <c r="I3202" i="21"/>
  <c r="K3202" i="21" s="1"/>
  <c r="I2994" i="21"/>
  <c r="M2994" i="21" s="1"/>
  <c r="I2762" i="21"/>
  <c r="M2762" i="21" s="1"/>
  <c r="I3193" i="21"/>
  <c r="I2937" i="21"/>
  <c r="I2689" i="21"/>
  <c r="I3478" i="21"/>
  <c r="M3478" i="21" s="1"/>
  <c r="I3414" i="21"/>
  <c r="K3414" i="21" s="1"/>
  <c r="I3334" i="21"/>
  <c r="K3334" i="21" s="1"/>
  <c r="I3270" i="21"/>
  <c r="I3158" i="21"/>
  <c r="I2958" i="21"/>
  <c r="M2958" i="21" s="1"/>
  <c r="I2734" i="21"/>
  <c r="I3237" i="21"/>
  <c r="I3029" i="21"/>
  <c r="I2829" i="21"/>
  <c r="M2829" i="21" s="1"/>
  <c r="I3524" i="21"/>
  <c r="K3524" i="21" s="1"/>
  <c r="I3100" i="21"/>
  <c r="I2876" i="21"/>
  <c r="I3387" i="21"/>
  <c r="I3179" i="21"/>
  <c r="I2915" i="21"/>
  <c r="K2915" i="21" s="1"/>
  <c r="I2660" i="21"/>
  <c r="K2660" i="21" s="1"/>
  <c r="I3338" i="21"/>
  <c r="I3082" i="21"/>
  <c r="I2818" i="21"/>
  <c r="I3209" i="21"/>
  <c r="K3209" i="21" s="1"/>
  <c r="I2961" i="21"/>
  <c r="M2961" i="21" s="1"/>
  <c r="I2697" i="21"/>
  <c r="I3461" i="21"/>
  <c r="I2884" i="21"/>
  <c r="I3498" i="21"/>
  <c r="I3532" i="21"/>
  <c r="M3532" i="21" s="1"/>
  <c r="I3444" i="21"/>
  <c r="K3444" i="21" s="1"/>
  <c r="I3380" i="21"/>
  <c r="I3268" i="21"/>
  <c r="I3499" i="21"/>
  <c r="I2970" i="21"/>
  <c r="I3475" i="21"/>
  <c r="I3139" i="21"/>
  <c r="I3058" i="21"/>
  <c r="M3058" i="21" s="1"/>
  <c r="I3026" i="21"/>
  <c r="K3026" i="21" s="1"/>
  <c r="I3497" i="21"/>
  <c r="M3497" i="21" s="1"/>
  <c r="I3433" i="21"/>
  <c r="I3329" i="21"/>
  <c r="I3113" i="21"/>
  <c r="M3290" i="21"/>
  <c r="M3316" i="21"/>
  <c r="M3076" i="21"/>
  <c r="M2860" i="21"/>
  <c r="K3507" i="21"/>
  <c r="K3235" i="21"/>
  <c r="M3035" i="21"/>
  <c r="M2803" i="21"/>
  <c r="K3418" i="21"/>
  <c r="M3202" i="21"/>
  <c r="K2994" i="21"/>
  <c r="K2762" i="21"/>
  <c r="K3193" i="21"/>
  <c r="K2937" i="21"/>
  <c r="M2689" i="21"/>
  <c r="K3478" i="21"/>
  <c r="M3414" i="21"/>
  <c r="M3334" i="21"/>
  <c r="K3270" i="21"/>
  <c r="K3158" i="21"/>
  <c r="K2958" i="21"/>
  <c r="K2734" i="21"/>
  <c r="M3237" i="21"/>
  <c r="K3029" i="21"/>
  <c r="K2829" i="21"/>
  <c r="M3524" i="21"/>
  <c r="M3100" i="21"/>
  <c r="K2876" i="21"/>
  <c r="M3387" i="21"/>
  <c r="K3179" i="21"/>
  <c r="M2915" i="21"/>
  <c r="M2660" i="21"/>
  <c r="M3338" i="21"/>
  <c r="M3082" i="21"/>
  <c r="K2818" i="21"/>
  <c r="M3209" i="21"/>
  <c r="K2961" i="21"/>
  <c r="M2697" i="21"/>
  <c r="M3461" i="21"/>
  <c r="K2884" i="21"/>
  <c r="K3498" i="21"/>
  <c r="K3532" i="21"/>
  <c r="M3444" i="21"/>
  <c r="K3380" i="21"/>
  <c r="K3268" i="21"/>
  <c r="K3499" i="21"/>
  <c r="K2970" i="21"/>
  <c r="K3475" i="21"/>
  <c r="K3139" i="21"/>
  <c r="K3058" i="21"/>
  <c r="M3026" i="21"/>
  <c r="K3497" i="21"/>
  <c r="M3433" i="21"/>
  <c r="M3329" i="21"/>
  <c r="K3113" i="21"/>
  <c r="M3507" i="21"/>
  <c r="K2803" i="21"/>
  <c r="M3418" i="21"/>
  <c r="M3193" i="21"/>
  <c r="M2937" i="21"/>
  <c r="M3270" i="21"/>
  <c r="M3158" i="21"/>
  <c r="M2734" i="21"/>
  <c r="K3237" i="21"/>
  <c r="M3029" i="21"/>
  <c r="M2876" i="21"/>
  <c r="K3387" i="21"/>
  <c r="M3179" i="21"/>
  <c r="K3082" i="21"/>
  <c r="M2818" i="21"/>
  <c r="K3461" i="21"/>
  <c r="M2884" i="21"/>
  <c r="M3268" i="21"/>
  <c r="M3499" i="21"/>
  <c r="M2970" i="21"/>
  <c r="M3475" i="21"/>
  <c r="K3433" i="21"/>
  <c r="K3329" i="21"/>
  <c r="M3113" i="21"/>
  <c r="I3482" i="21"/>
  <c r="I3318" i="21"/>
  <c r="I2670" i="21"/>
  <c r="M2670" i="21" s="1"/>
  <c r="I2965" i="21"/>
  <c r="I3044" i="21"/>
  <c r="I2812" i="21"/>
  <c r="M2812" i="21" s="1"/>
  <c r="I3099" i="21"/>
  <c r="I3474" i="21"/>
  <c r="I3018" i="21"/>
  <c r="I3145" i="21"/>
  <c r="K3145" i="21" s="1"/>
  <c r="I3533" i="21"/>
  <c r="I3106" i="21"/>
  <c r="I3428" i="21"/>
  <c r="M3428" i="21" s="1"/>
  <c r="I3092" i="21"/>
  <c r="I3459" i="21"/>
  <c r="K3459" i="21" s="1"/>
  <c r="I2834" i="21"/>
  <c r="K2834" i="21" s="1"/>
  <c r="I3481" i="21"/>
  <c r="I3417" i="21"/>
  <c r="I3017" i="21"/>
  <c r="K3017" i="21" s="1"/>
  <c r="M3464" i="21"/>
  <c r="K3144" i="21"/>
  <c r="K3080" i="21"/>
  <c r="M2824" i="21"/>
  <c r="K2760" i="21"/>
  <c r="M3046" i="21"/>
  <c r="K2917" i="21"/>
  <c r="M2693" i="21"/>
  <c r="K3012" i="21"/>
  <c r="M3379" i="21"/>
  <c r="K3354" i="21"/>
  <c r="M3057" i="21"/>
  <c r="M2761" i="21"/>
  <c r="M3375" i="21"/>
  <c r="M3311" i="21"/>
  <c r="K3119" i="21"/>
  <c r="K3055" i="21"/>
  <c r="K3054" i="21"/>
  <c r="K2878" i="21"/>
  <c r="K3085" i="21"/>
  <c r="K2933" i="21"/>
  <c r="K2828" i="21"/>
  <c r="K2751" i="21"/>
  <c r="K3379" i="21"/>
  <c r="K2715" i="21"/>
  <c r="M2890" i="21"/>
  <c r="K3057" i="21"/>
  <c r="K3439" i="21"/>
  <c r="M3055" i="21"/>
  <c r="M3054" i="21"/>
  <c r="M2694" i="21"/>
  <c r="M2933" i="21"/>
  <c r="M3052" i="21"/>
  <c r="M3333" i="21"/>
  <c r="K3115" i="21"/>
  <c r="M2683" i="21"/>
  <c r="M2866" i="21"/>
  <c r="M3367" i="21"/>
  <c r="M3303" i="21"/>
  <c r="K3047" i="21"/>
  <c r="M2983" i="21"/>
  <c r="M2783" i="21"/>
  <c r="K3214" i="21"/>
  <c r="M2741" i="21"/>
  <c r="M3318" i="21"/>
  <c r="K2812" i="21"/>
  <c r="M3099" i="21"/>
  <c r="M3474" i="21"/>
  <c r="M3533" i="21"/>
  <c r="K3417" i="21"/>
  <c r="K3333" i="21"/>
  <c r="K2683" i="21"/>
  <c r="M3330" i="21"/>
  <c r="K3431" i="21"/>
  <c r="K3303" i="21"/>
  <c r="M3111" i="21"/>
  <c r="K2911" i="21"/>
  <c r="M3214" i="21"/>
  <c r="M3077" i="21"/>
  <c r="K3092" i="21"/>
  <c r="M2834" i="21"/>
  <c r="K3481" i="21"/>
  <c r="M3017" i="21"/>
  <c r="L3534" i="21"/>
  <c r="L3526" i="21"/>
  <c r="L3518" i="21"/>
  <c r="L3510" i="21"/>
  <c r="L3502" i="21"/>
  <c r="L3494" i="21"/>
  <c r="L3486" i="21"/>
  <c r="L3478" i="21"/>
  <c r="L3470" i="21"/>
  <c r="L3462" i="21"/>
  <c r="L3454" i="21"/>
  <c r="L3446" i="21"/>
  <c r="L3438" i="21"/>
  <c r="L3430" i="21"/>
  <c r="L3422" i="21"/>
  <c r="L3414" i="21"/>
  <c r="L3406" i="21"/>
  <c r="L3398" i="21"/>
  <c r="L3390" i="21"/>
  <c r="L3382" i="21"/>
  <c r="L3374" i="21"/>
  <c r="L3366" i="21"/>
  <c r="L3358" i="21"/>
  <c r="L3350" i="21"/>
  <c r="L3342" i="21"/>
  <c r="L3334" i="21"/>
  <c r="L3326" i="21"/>
  <c r="L3318" i="21"/>
  <c r="L3310" i="21"/>
  <c r="L3302" i="21"/>
  <c r="L3294" i="21"/>
  <c r="L3286" i="21"/>
  <c r="L3278" i="21"/>
  <c r="L3270" i="21"/>
  <c r="L3262" i="21"/>
  <c r="L3254" i="21"/>
  <c r="L3246" i="21"/>
  <c r="L3238" i="21"/>
  <c r="L3230" i="21"/>
  <c r="L3222" i="21"/>
  <c r="L3214" i="21"/>
  <c r="L3206" i="21"/>
  <c r="L3198" i="21"/>
  <c r="L3190" i="21"/>
  <c r="L3182" i="21"/>
  <c r="L3174" i="21"/>
  <c r="L3166" i="21"/>
  <c r="L3158" i="21"/>
  <c r="L3150" i="21"/>
  <c r="L3142" i="21"/>
  <c r="L3134" i="21"/>
  <c r="L3126" i="21"/>
  <c r="L3118" i="21"/>
  <c r="L3110" i="21"/>
  <c r="L3102" i="21"/>
  <c r="L3094" i="21"/>
  <c r="L3086" i="21"/>
  <c r="L3078" i="21"/>
  <c r="L3070" i="21"/>
  <c r="L3062" i="21"/>
  <c r="L3054" i="21"/>
  <c r="L3046" i="21"/>
  <c r="L3038" i="21"/>
  <c r="L3030" i="21"/>
  <c r="L3022" i="21"/>
  <c r="L3014" i="21"/>
  <c r="L3006" i="21"/>
  <c r="L2998" i="21"/>
  <c r="L2990" i="21"/>
  <c r="L2982" i="21"/>
  <c r="L2974" i="21"/>
  <c r="L2966" i="21"/>
  <c r="L2958" i="21"/>
  <c r="L2950" i="21"/>
  <c r="L2942" i="21"/>
  <c r="L2934" i="21"/>
  <c r="L2926" i="21"/>
  <c r="L2918" i="21"/>
  <c r="L2910" i="21"/>
  <c r="L2902" i="21"/>
  <c r="L2894" i="21"/>
  <c r="L2886" i="21"/>
  <c r="L2878" i="21"/>
  <c r="L2870" i="21"/>
  <c r="L2862" i="21"/>
  <c r="L2854" i="21"/>
  <c r="L2846" i="21"/>
  <c r="L2838" i="21"/>
  <c r="L2830" i="21"/>
  <c r="L2822" i="21"/>
  <c r="L2814" i="21"/>
  <c r="L2806" i="21"/>
  <c r="L2798" i="21"/>
  <c r="L2790" i="21"/>
  <c r="L2782" i="21"/>
  <c r="L2774" i="21"/>
  <c r="L2766" i="21"/>
  <c r="L2758" i="21"/>
  <c r="L2750" i="21"/>
  <c r="L2742" i="21"/>
  <c r="L2734" i="21"/>
  <c r="L2726" i="21"/>
  <c r="L2718" i="21"/>
  <c r="L2710" i="21"/>
  <c r="L2702" i="21"/>
  <c r="L2694" i="21"/>
  <c r="L2686" i="21"/>
  <c r="L2678" i="21"/>
  <c r="L2670" i="21"/>
  <c r="L2662" i="21"/>
  <c r="L2658" i="21"/>
  <c r="I3512" i="21"/>
  <c r="K3512" i="21" s="1"/>
  <c r="I3448" i="21"/>
  <c r="M3448" i="21" s="1"/>
  <c r="I3384" i="21"/>
  <c r="K3384" i="21" s="1"/>
  <c r="I3320" i="21"/>
  <c r="M3320" i="21" s="1"/>
  <c r="I3256" i="21"/>
  <c r="K3256" i="21" s="1"/>
  <c r="I3192" i="21"/>
  <c r="K3192" i="21" s="1"/>
  <c r="I3128" i="21"/>
  <c r="M3128" i="21" s="1"/>
  <c r="I3064" i="21"/>
  <c r="K3064" i="21" s="1"/>
  <c r="I3000" i="21"/>
  <c r="K3000" i="21" s="1"/>
  <c r="I2936" i="21"/>
  <c r="K2936" i="21" s="1"/>
  <c r="I2872" i="21"/>
  <c r="K2872" i="21" s="1"/>
  <c r="I2808" i="21"/>
  <c r="M2808" i="21" s="1"/>
  <c r="I2744" i="21"/>
  <c r="M2744" i="21" s="1"/>
  <c r="I2680" i="21"/>
  <c r="M2680" i="21" s="1"/>
  <c r="I2831" i="21"/>
  <c r="M2831" i="21" s="1"/>
  <c r="I2727" i="21"/>
  <c r="K2727" i="21" s="1"/>
  <c r="I3198" i="21"/>
  <c r="M3198" i="21" s="1"/>
  <c r="I2998" i="21"/>
  <c r="M2998" i="21" s="1"/>
  <c r="I2822" i="21"/>
  <c r="M2822" i="21" s="1"/>
  <c r="I3485" i="21"/>
  <c r="M3485" i="21" s="1"/>
  <c r="I3301" i="21"/>
  <c r="K3301" i="21" s="1"/>
  <c r="I3101" i="21"/>
  <c r="M3101" i="21" s="1"/>
  <c r="I2869" i="21"/>
  <c r="M2869" i="21" s="1"/>
  <c r="I3500" i="21"/>
  <c r="M3500" i="21" s="1"/>
  <c r="I3156" i="21"/>
  <c r="K3156" i="21" s="1"/>
  <c r="I2956" i="21"/>
  <c r="K2956" i="21" s="1"/>
  <c r="I2740" i="21"/>
  <c r="K2740" i="21" s="1"/>
  <c r="I3331" i="21"/>
  <c r="M3331" i="21" s="1"/>
  <c r="I3091" i="21"/>
  <c r="K3091" i="21" s="1"/>
  <c r="I2867" i="21"/>
  <c r="M2867" i="21" s="1"/>
  <c r="I3522" i="21"/>
  <c r="K3522" i="21" s="1"/>
  <c r="I3314" i="21"/>
  <c r="K3314" i="21" s="1"/>
  <c r="I3074" i="21"/>
  <c r="K3074" i="21" s="1"/>
  <c r="I2842" i="21"/>
  <c r="M2842" i="21" s="1"/>
  <c r="I3265" i="21"/>
  <c r="M3265" i="21" s="1"/>
  <c r="I2993" i="21"/>
  <c r="M2993" i="21" s="1"/>
  <c r="I2705" i="21"/>
  <c r="K2705" i="21" s="1"/>
  <c r="I3487" i="21"/>
  <c r="M3487" i="21" s="1"/>
  <c r="I3423" i="21"/>
  <c r="M3423" i="21" s="1"/>
  <c r="I3359" i="21"/>
  <c r="K3359" i="21" s="1"/>
  <c r="I3295" i="21"/>
  <c r="K3295" i="21" s="1"/>
  <c r="I3231" i="21"/>
  <c r="M3231" i="21" s="1"/>
  <c r="I3167" i="21"/>
  <c r="K3167" i="21" s="1"/>
  <c r="I3103" i="21"/>
  <c r="M3103" i="21" s="1"/>
  <c r="I3039" i="21"/>
  <c r="M3039" i="21" s="1"/>
  <c r="I2975" i="21"/>
  <c r="K2975" i="21" s="1"/>
  <c r="I2903" i="21"/>
  <c r="M2903" i="21" s="1"/>
  <c r="I2759" i="21"/>
  <c r="K2759" i="21" s="1"/>
  <c r="I3190" i="21"/>
  <c r="M3190" i="21" s="1"/>
  <c r="I3006" i="21"/>
  <c r="K3006" i="21" s="1"/>
  <c r="I2830" i="21"/>
  <c r="M2830" i="21" s="1"/>
  <c r="I3469" i="21"/>
  <c r="K3469" i="21" s="1"/>
  <c r="I3221" i="21"/>
  <c r="M3221" i="21" s="1"/>
  <c r="I3053" i="21"/>
  <c r="M3053" i="21" s="1"/>
  <c r="I2885" i="21"/>
  <c r="K2885" i="21" s="1"/>
  <c r="I2725" i="21"/>
  <c r="K2725" i="21" s="1"/>
  <c r="I3260" i="21"/>
  <c r="I3028" i="21"/>
  <c r="I2804" i="21"/>
  <c r="I3435" i="21"/>
  <c r="K3435" i="21" s="1"/>
  <c r="I3211" i="21"/>
  <c r="I2995" i="21"/>
  <c r="M2995" i="21" s="1"/>
  <c r="I2771" i="21"/>
  <c r="I3394" i="21"/>
  <c r="M3394" i="21" s="1"/>
  <c r="I3178" i="21"/>
  <c r="I2962" i="21"/>
  <c r="I2738" i="21"/>
  <c r="I3153" i="21"/>
  <c r="I2921" i="21"/>
  <c r="K2921" i="21" s="1"/>
  <c r="I3534" i="21"/>
  <c r="I3470" i="21"/>
  <c r="I3406" i="21"/>
  <c r="I3326" i="21"/>
  <c r="I3262" i="21"/>
  <c r="M3262" i="21" s="1"/>
  <c r="I3134" i="21"/>
  <c r="M3134" i="21" s="1"/>
  <c r="I2926" i="21"/>
  <c r="M2926" i="21" s="1"/>
  <c r="I2702" i="21"/>
  <c r="I3213" i="21"/>
  <c r="K3213" i="21" s="1"/>
  <c r="I2997" i="21"/>
  <c r="I2813" i="21"/>
  <c r="K2813" i="21" s="1"/>
  <c r="I3300" i="21"/>
  <c r="I3068" i="21"/>
  <c r="I2844" i="21"/>
  <c r="M2844" i="21" s="1"/>
  <c r="I3363" i="21"/>
  <c r="I3131" i="21"/>
  <c r="M3131" i="21" s="1"/>
  <c r="I2883" i="21"/>
  <c r="I3514" i="21"/>
  <c r="K3514" i="21" s="1"/>
  <c r="I3306" i="21"/>
  <c r="I3050" i="21"/>
  <c r="I2770" i="21"/>
  <c r="I3185" i="21"/>
  <c r="K3185" i="21" s="1"/>
  <c r="I2929" i="21"/>
  <c r="I2665" i="21"/>
  <c r="M2665" i="21" s="1"/>
  <c r="I3453" i="21"/>
  <c r="I2756" i="21"/>
  <c r="I3250" i="21"/>
  <c r="M3250" i="21" s="1"/>
  <c r="I3508" i="21"/>
  <c r="I3436" i="21"/>
  <c r="M3436" i="21" s="1"/>
  <c r="I3372" i="21"/>
  <c r="I3188" i="21"/>
  <c r="I3171" i="21"/>
  <c r="M3171" i="21" s="1"/>
  <c r="I2826" i="21"/>
  <c r="I3467" i="21"/>
  <c r="K3467" i="21" s="1"/>
  <c r="I3019" i="21"/>
  <c r="I2954" i="21"/>
  <c r="I3177" i="21"/>
  <c r="I3489" i="21"/>
  <c r="I3425" i="21"/>
  <c r="I3321" i="21"/>
  <c r="M3321" i="21" s="1"/>
  <c r="I3065" i="21"/>
  <c r="K3035" i="21"/>
  <c r="K2689" i="21"/>
  <c r="K3100" i="21"/>
  <c r="K3338" i="21"/>
  <c r="K2697" i="21"/>
  <c r="M3498" i="21"/>
  <c r="M3380" i="21"/>
  <c r="M3139" i="21"/>
  <c r="I3034" i="21"/>
  <c r="I3526" i="21"/>
  <c r="K3526" i="21" s="1"/>
  <c r="I2894" i="21"/>
  <c r="I3189" i="21"/>
  <c r="I3252" i="21"/>
  <c r="I3323" i="21"/>
  <c r="I2851" i="21"/>
  <c r="K2851" i="21" s="1"/>
  <c r="I3274" i="21"/>
  <c r="I2746" i="21"/>
  <c r="M2746" i="21" s="1"/>
  <c r="I2905" i="21"/>
  <c r="M2905" i="21" s="1"/>
  <c r="I3445" i="21"/>
  <c r="M3445" i="21" s="1"/>
  <c r="I3492" i="21"/>
  <c r="M3492" i="21" s="1"/>
  <c r="I3364" i="21"/>
  <c r="I3027" i="21"/>
  <c r="I2666" i="21"/>
  <c r="I2907" i="21"/>
  <c r="I2873" i="21"/>
  <c r="M2873" i="21" s="1"/>
  <c r="I3305" i="21"/>
  <c r="M3305" i="21" s="1"/>
  <c r="K3528" i="21"/>
  <c r="K3400" i="21"/>
  <c r="M3272" i="21"/>
  <c r="M3016" i="21"/>
  <c r="M2888" i="21"/>
  <c r="M2855" i="21"/>
  <c r="K3390" i="21"/>
  <c r="M2862" i="21"/>
  <c r="K3149" i="21"/>
  <c r="K3212" i="21"/>
  <c r="M3163" i="21"/>
  <c r="M2715" i="21"/>
  <c r="K3138" i="21"/>
  <c r="K2674" i="21"/>
  <c r="M3503" i="21"/>
  <c r="M2919" i="21"/>
  <c r="K3052" i="21"/>
  <c r="K2738" i="21"/>
  <c r="K3470" i="21"/>
  <c r="K3134" i="21"/>
  <c r="K2844" i="21"/>
  <c r="K3050" i="21"/>
  <c r="K3171" i="21"/>
  <c r="K3425" i="21"/>
  <c r="M3354" i="21"/>
  <c r="K2761" i="21"/>
  <c r="K3375" i="21"/>
  <c r="M3247" i="21"/>
  <c r="M3119" i="21"/>
  <c r="K2919" i="21"/>
  <c r="K2807" i="21"/>
  <c r="M3261" i="21"/>
  <c r="M3085" i="21"/>
  <c r="M3284" i="21"/>
  <c r="M3435" i="21"/>
  <c r="K2995" i="21"/>
  <c r="K3394" i="21"/>
  <c r="M2738" i="21"/>
  <c r="M2921" i="21"/>
  <c r="M3470" i="21"/>
  <c r="K2665" i="21"/>
  <c r="K3250" i="21"/>
  <c r="K3436" i="21"/>
  <c r="K3321" i="21"/>
  <c r="M3125" i="21"/>
  <c r="K3175" i="21"/>
  <c r="K3245" i="21"/>
  <c r="K2909" i="21"/>
  <c r="K3252" i="21"/>
  <c r="K2746" i="21"/>
  <c r="K2905" i="21"/>
  <c r="M2684" i="21"/>
  <c r="K3428" i="21"/>
  <c r="M2907" i="21"/>
  <c r="M3481" i="21"/>
  <c r="M3072" i="21"/>
  <c r="M3180" i="21"/>
  <c r="M3115" i="21"/>
  <c r="K2983" i="21"/>
  <c r="M3030" i="21"/>
  <c r="M2909" i="21"/>
  <c r="K2804" i="21"/>
  <c r="M3044" i="21"/>
  <c r="K3099" i="21"/>
  <c r="M3018" i="21"/>
  <c r="K3106" i="21"/>
  <c r="M2666" i="21"/>
  <c r="K2873" i="21"/>
  <c r="M3417" i="21"/>
  <c r="L3533" i="21"/>
  <c r="L3525" i="21"/>
  <c r="L3517" i="21"/>
  <c r="L3509" i="21"/>
  <c r="L3501" i="21"/>
  <c r="L3493" i="21"/>
  <c r="L3485" i="21"/>
  <c r="L3477" i="21"/>
  <c r="L3469" i="21"/>
  <c r="L3461" i="21"/>
  <c r="L3453" i="21"/>
  <c r="L3445" i="21"/>
  <c r="L3437" i="21"/>
  <c r="L3429" i="21"/>
  <c r="L3421" i="21"/>
  <c r="L3413" i="21"/>
  <c r="L3405" i="21"/>
  <c r="L3397" i="21"/>
  <c r="L3389" i="21"/>
  <c r="L3381" i="21"/>
  <c r="L3373" i="21"/>
  <c r="L3365" i="21"/>
  <c r="L3357" i="21"/>
  <c r="L3349" i="21"/>
  <c r="L3341" i="21"/>
  <c r="L3333" i="21"/>
  <c r="L3325" i="21"/>
  <c r="L3317" i="21"/>
  <c r="L3309" i="21"/>
  <c r="L3301" i="21"/>
  <c r="L3293" i="21"/>
  <c r="L3285" i="21"/>
  <c r="L3277" i="21"/>
  <c r="L3269" i="21"/>
  <c r="L3261" i="21"/>
  <c r="L3253" i="21"/>
  <c r="L3245" i="21"/>
  <c r="L3237" i="21"/>
  <c r="L3229" i="21"/>
  <c r="L3221" i="21"/>
  <c r="L3213" i="21"/>
  <c r="L3205" i="21"/>
  <c r="L3197" i="21"/>
  <c r="L3189" i="21"/>
  <c r="L3181" i="21"/>
  <c r="L3173" i="21"/>
  <c r="L3165" i="21"/>
  <c r="L3157" i="21"/>
  <c r="L3149" i="21"/>
  <c r="L3141" i="21"/>
  <c r="L3133" i="21"/>
  <c r="L3125" i="21"/>
  <c r="L3117" i="21"/>
  <c r="L3109" i="21"/>
  <c r="L3101" i="21"/>
  <c r="L3093" i="21"/>
  <c r="L3085" i="21"/>
  <c r="L3077" i="21"/>
  <c r="L3069" i="21"/>
  <c r="L3061" i="21"/>
  <c r="L3053" i="21"/>
  <c r="L3045" i="21"/>
  <c r="L3037" i="21"/>
  <c r="L3029" i="21"/>
  <c r="L3021" i="21"/>
  <c r="L3013" i="21"/>
  <c r="L3005" i="21"/>
  <c r="L2997" i="21"/>
  <c r="L2989" i="21"/>
  <c r="L2981" i="21"/>
  <c r="L2973" i="21"/>
  <c r="L2965" i="21"/>
  <c r="L2957" i="21"/>
  <c r="L2949" i="21"/>
  <c r="L2941" i="21"/>
  <c r="L2933" i="21"/>
  <c r="L2925" i="21"/>
  <c r="L2917" i="21"/>
  <c r="L2909" i="21"/>
  <c r="L2901" i="21"/>
  <c r="L2893" i="21"/>
  <c r="L2885" i="21"/>
  <c r="L2877" i="21"/>
  <c r="L2869" i="21"/>
  <c r="L2861" i="21"/>
  <c r="L2853" i="21"/>
  <c r="L2845" i="21"/>
  <c r="L2837" i="21"/>
  <c r="L2829" i="21"/>
  <c r="L2821" i="21"/>
  <c r="L2813" i="21"/>
  <c r="L2805" i="21"/>
  <c r="L2797" i="21"/>
  <c r="L2789" i="21"/>
  <c r="L2781" i="21"/>
  <c r="L2773" i="21"/>
  <c r="L2765" i="21"/>
  <c r="L2757" i="21"/>
  <c r="L2749" i="21"/>
  <c r="L2741" i="21"/>
  <c r="L2733" i="21"/>
  <c r="L2725" i="21"/>
  <c r="L2717" i="21"/>
  <c r="L2709" i="21"/>
  <c r="L2701" i="21"/>
  <c r="L2693" i="21"/>
  <c r="L2685" i="21"/>
  <c r="L2677" i="21"/>
  <c r="L2669" i="21"/>
  <c r="L2661" i="21"/>
  <c r="T51" i="26"/>
  <c r="T36" i="26"/>
  <c r="T59" i="26"/>
  <c r="T61" i="26"/>
  <c r="T47" i="26"/>
  <c r="T42" i="26"/>
  <c r="T52" i="26"/>
  <c r="T64" i="26"/>
  <c r="T68" i="26"/>
  <c r="D7" i="13"/>
  <c r="I3504" i="21"/>
  <c r="I3440" i="21"/>
  <c r="I3376" i="21"/>
  <c r="I3312" i="21"/>
  <c r="I3248" i="21"/>
  <c r="I3184" i="21"/>
  <c r="I3120" i="21"/>
  <c r="I3056" i="21"/>
  <c r="I2992" i="21"/>
  <c r="I2928" i="21"/>
  <c r="I2864" i="21"/>
  <c r="I2800" i="21"/>
  <c r="I2736" i="21"/>
  <c r="I2672" i="21"/>
  <c r="I2815" i="21"/>
  <c r="I2711" i="21"/>
  <c r="I3174" i="21"/>
  <c r="I2974" i="21"/>
  <c r="I2798" i="21"/>
  <c r="I3421" i="21"/>
  <c r="I3277" i="21"/>
  <c r="I3069" i="21"/>
  <c r="I2837" i="21"/>
  <c r="I3332" i="21"/>
  <c r="I3132" i="21"/>
  <c r="I2932" i="21"/>
  <c r="I2716" i="21"/>
  <c r="I3299" i="21"/>
  <c r="I3067" i="21"/>
  <c r="I2843" i="21"/>
  <c r="I2802" i="21"/>
  <c r="I3233" i="21"/>
  <c r="I2945" i="21"/>
  <c r="I2673" i="21"/>
  <c r="I3479" i="21"/>
  <c r="I3415" i="21"/>
  <c r="I3351" i="21"/>
  <c r="I3287" i="21"/>
  <c r="I3223" i="21"/>
  <c r="I3159" i="21"/>
  <c r="I3095" i="21"/>
  <c r="I3031" i="21"/>
  <c r="I2967" i="21"/>
  <c r="I2895" i="21"/>
  <c r="I2743" i="21"/>
  <c r="I3166" i="21"/>
  <c r="I2982" i="21"/>
  <c r="I2806" i="21"/>
  <c r="I3381" i="21"/>
  <c r="I3197" i="21"/>
  <c r="I3037" i="21"/>
  <c r="I2861" i="21"/>
  <c r="I2701" i="21"/>
  <c r="I3220" i="21"/>
  <c r="M3220" i="21" s="1"/>
  <c r="I2996" i="21"/>
  <c r="M2996" i="21" s="1"/>
  <c r="I2780" i="21"/>
  <c r="K2780" i="21" s="1"/>
  <c r="I3403" i="21"/>
  <c r="I3187" i="21"/>
  <c r="I2963" i="21"/>
  <c r="I2739" i="21"/>
  <c r="I3370" i="21"/>
  <c r="I3154" i="21"/>
  <c r="I2922" i="21"/>
  <c r="K2922" i="21" s="1"/>
  <c r="I2714" i="21"/>
  <c r="M2714" i="21" s="1"/>
  <c r="I3137" i="21"/>
  <c r="M3137" i="21" s="1"/>
  <c r="I2889" i="21"/>
  <c r="K2889" i="21" s="1"/>
  <c r="I3398" i="21"/>
  <c r="M3398" i="21" s="1"/>
  <c r="I3254" i="21"/>
  <c r="I3110" i="21"/>
  <c r="K3110" i="21" s="1"/>
  <c r="I2781" i="21"/>
  <c r="K3262" i="21"/>
  <c r="M3213" i="21"/>
  <c r="K3131" i="21"/>
  <c r="M3050" i="21"/>
  <c r="M3425" i="21"/>
  <c r="M2764" i="21"/>
  <c r="K3495" i="21"/>
  <c r="M3028" i="21"/>
  <c r="M2889" i="21"/>
  <c r="M3110" i="21"/>
  <c r="K3018" i="21"/>
  <c r="M3106" i="21"/>
  <c r="K2666" i="21"/>
  <c r="K3305" i="21"/>
  <c r="K2899" i="21"/>
  <c r="M3033" i="21"/>
  <c r="K2783" i="21"/>
  <c r="M2922" i="21"/>
  <c r="K3318" i="21"/>
  <c r="M3364" i="21"/>
  <c r="L3532" i="21"/>
  <c r="L3524" i="21"/>
  <c r="L3516" i="21"/>
  <c r="L3508" i="21"/>
  <c r="L3500" i="21"/>
  <c r="L3492" i="21"/>
  <c r="L3484" i="21"/>
  <c r="L3476" i="21"/>
  <c r="L3468" i="21"/>
  <c r="L3460" i="21"/>
  <c r="L3452" i="21"/>
  <c r="L3444" i="21"/>
  <c r="L3436" i="21"/>
  <c r="L3428" i="21"/>
  <c r="L3420" i="21"/>
  <c r="L3412" i="21"/>
  <c r="L3404" i="21"/>
  <c r="L3396" i="21"/>
  <c r="L3388" i="21"/>
  <c r="L3380" i="21"/>
  <c r="L3372" i="21"/>
  <c r="L3364" i="21"/>
  <c r="L3356" i="21"/>
  <c r="L3348" i="21"/>
  <c r="L3340" i="21"/>
  <c r="L3332" i="21"/>
  <c r="L3324" i="21"/>
  <c r="L3316" i="21"/>
  <c r="L3308" i="21"/>
  <c r="L3300" i="21"/>
  <c r="L3292" i="21"/>
  <c r="L3284" i="21"/>
  <c r="L3276" i="21"/>
  <c r="L3268" i="21"/>
  <c r="L3260" i="21"/>
  <c r="L3252" i="21"/>
  <c r="L3244" i="21"/>
  <c r="L3236" i="21"/>
  <c r="L3228" i="21"/>
  <c r="L3220" i="21"/>
  <c r="L3212" i="21"/>
  <c r="L3204" i="21"/>
  <c r="L3196" i="21"/>
  <c r="L3188" i="21"/>
  <c r="L3180" i="21"/>
  <c r="L3172" i="21"/>
  <c r="L3164" i="21"/>
  <c r="L3156" i="21"/>
  <c r="L3148" i="21"/>
  <c r="L3140" i="21"/>
  <c r="L3132" i="21"/>
  <c r="L3124" i="21"/>
  <c r="L3116" i="21"/>
  <c r="L3108" i="21"/>
  <c r="L3100" i="21"/>
  <c r="L3092" i="21"/>
  <c r="L3084" i="21"/>
  <c r="L3076" i="21"/>
  <c r="L3068" i="21"/>
  <c r="L3060" i="21"/>
  <c r="L3052" i="21"/>
  <c r="L3044" i="21"/>
  <c r="L3036" i="21"/>
  <c r="L3028" i="21"/>
  <c r="L3020" i="21"/>
  <c r="L3012" i="21"/>
  <c r="L3004" i="21"/>
  <c r="L2996" i="21"/>
  <c r="L2988" i="21"/>
  <c r="L2980" i="21"/>
  <c r="L2972" i="21"/>
  <c r="L2964" i="21"/>
  <c r="L2956" i="21"/>
  <c r="L2948" i="21"/>
  <c r="L2940" i="21"/>
  <c r="L2932" i="21"/>
  <c r="L2924" i="21"/>
  <c r="L2916" i="21"/>
  <c r="L2908" i="21"/>
  <c r="L2900" i="21"/>
  <c r="L2892" i="21"/>
  <c r="L2884" i="21"/>
  <c r="L2876" i="21"/>
  <c r="L2868" i="21"/>
  <c r="L2860" i="21"/>
  <c r="L2852" i="21"/>
  <c r="L2844" i="21"/>
  <c r="L2836" i="21"/>
  <c r="L2828" i="21"/>
  <c r="L2820" i="21"/>
  <c r="L2812" i="21"/>
  <c r="L2804" i="21"/>
  <c r="L2796" i="21"/>
  <c r="L2788" i="21"/>
  <c r="L2780" i="21"/>
  <c r="L2772" i="21"/>
  <c r="L2764" i="21"/>
  <c r="L2756" i="21"/>
  <c r="L2748" i="21"/>
  <c r="L2740" i="21"/>
  <c r="L2732" i="21"/>
  <c r="L2724" i="21"/>
  <c r="L2716" i="21"/>
  <c r="L2708" i="21"/>
  <c r="L2700" i="21"/>
  <c r="L2692" i="21"/>
  <c r="L2684" i="21"/>
  <c r="L2676" i="21"/>
  <c r="L2668" i="21"/>
  <c r="L2660" i="21"/>
  <c r="I3496" i="21"/>
  <c r="M3496" i="21" s="1"/>
  <c r="I3432" i="21"/>
  <c r="M3432" i="21" s="1"/>
  <c r="I3368" i="21"/>
  <c r="K3368" i="21" s="1"/>
  <c r="I3304" i="21"/>
  <c r="M3304" i="21" s="1"/>
  <c r="I3240" i="21"/>
  <c r="M3240" i="21" s="1"/>
  <c r="I3176" i="21"/>
  <c r="M3176" i="21" s="1"/>
  <c r="I3112" i="21"/>
  <c r="K3112" i="21" s="1"/>
  <c r="I3048" i="21"/>
  <c r="M3048" i="21" s="1"/>
  <c r="I2984" i="21"/>
  <c r="M2984" i="21" s="1"/>
  <c r="I2920" i="21"/>
  <c r="K2920" i="21" s="1"/>
  <c r="I2856" i="21"/>
  <c r="K2856" i="21" s="1"/>
  <c r="I2792" i="21"/>
  <c r="K2792" i="21" s="1"/>
  <c r="I2728" i="21"/>
  <c r="K2728" i="21" s="1"/>
  <c r="I2664" i="21"/>
  <c r="K2664" i="21" s="1"/>
  <c r="I2799" i="21"/>
  <c r="M2799" i="21" s="1"/>
  <c r="I2695" i="21"/>
  <c r="I3150" i="21"/>
  <c r="I2950" i="21"/>
  <c r="K2950" i="21" s="1"/>
  <c r="I2774" i="21"/>
  <c r="K2774" i="21" s="1"/>
  <c r="I3397" i="21"/>
  <c r="K3397" i="21" s="1"/>
  <c r="I3253" i="21"/>
  <c r="M3253" i="21" s="1"/>
  <c r="I3045" i="21"/>
  <c r="M3045" i="21" s="1"/>
  <c r="I2797" i="21"/>
  <c r="M2797" i="21" s="1"/>
  <c r="I3292" i="21"/>
  <c r="M3292" i="21" s="1"/>
  <c r="I3116" i="21"/>
  <c r="K3116" i="21" s="1"/>
  <c r="I2900" i="21"/>
  <c r="I2676" i="21"/>
  <c r="I3275" i="21"/>
  <c r="I3043" i="21"/>
  <c r="I2811" i="21"/>
  <c r="I3450" i="21"/>
  <c r="I3258" i="21"/>
  <c r="I3002" i="21"/>
  <c r="I2778" i="21"/>
  <c r="K2778" i="21" s="1"/>
  <c r="I3201" i="21"/>
  <c r="I2913" i="21"/>
  <c r="I3535" i="21"/>
  <c r="I3471" i="21"/>
  <c r="I3407" i="21"/>
  <c r="I3343" i="21"/>
  <c r="I3279" i="21"/>
  <c r="M3279" i="21" s="1"/>
  <c r="I3215" i="21"/>
  <c r="I3151" i="21"/>
  <c r="I3087" i="21"/>
  <c r="I3023" i="21"/>
  <c r="I2959" i="21"/>
  <c r="I2887" i="21"/>
  <c r="I2719" i="21"/>
  <c r="I3142" i="21"/>
  <c r="I2966" i="21"/>
  <c r="K2966" i="21" s="1"/>
  <c r="I2782" i="21"/>
  <c r="I3357" i="21"/>
  <c r="I3173" i="21"/>
  <c r="I3013" i="21"/>
  <c r="I2845" i="21"/>
  <c r="I2677" i="21"/>
  <c r="I3196" i="21"/>
  <c r="I2972" i="21"/>
  <c r="I2748" i="21"/>
  <c r="I3371" i="21"/>
  <c r="M3371" i="21" s="1"/>
  <c r="I3155" i="21"/>
  <c r="K3155" i="21" s="1"/>
  <c r="I2947" i="21"/>
  <c r="M2947" i="21" s="1"/>
  <c r="I2707" i="21"/>
  <c r="K2707" i="21" s="1"/>
  <c r="I3346" i="21"/>
  <c r="M3346" i="21" s="1"/>
  <c r="I3130" i="21"/>
  <c r="M3130" i="21" s="1"/>
  <c r="I2898" i="21"/>
  <c r="M2898" i="21" s="1"/>
  <c r="I2682" i="21"/>
  <c r="M2682" i="21" s="1"/>
  <c r="I3105" i="21"/>
  <c r="K3105" i="21" s="1"/>
  <c r="I2857" i="21"/>
  <c r="M2857" i="21" s="1"/>
  <c r="I3518" i="21"/>
  <c r="M3518" i="21" s="1"/>
  <c r="I3454" i="21"/>
  <c r="M3454" i="21" s="1"/>
  <c r="I3382" i="21"/>
  <c r="M3382" i="21" s="1"/>
  <c r="I3310" i="21"/>
  <c r="K3310" i="21" s="1"/>
  <c r="I3246" i="21"/>
  <c r="M3246" i="21" s="1"/>
  <c r="I3086" i="21"/>
  <c r="K3086" i="21" s="1"/>
  <c r="I2870" i="21"/>
  <c r="M2870" i="21" s="1"/>
  <c r="I3501" i="21"/>
  <c r="M3501" i="21" s="1"/>
  <c r="I3165" i="21"/>
  <c r="M3165" i="21" s="1"/>
  <c r="I2941" i="21"/>
  <c r="K2941" i="21" s="1"/>
  <c r="I2757" i="21"/>
  <c r="K2757" i="21" s="1"/>
  <c r="I3236" i="21"/>
  <c r="M3236" i="21" s="1"/>
  <c r="I3020" i="21"/>
  <c r="M3020" i="21" s="1"/>
  <c r="I2772" i="21"/>
  <c r="K2772" i="21" s="1"/>
  <c r="I3307" i="21"/>
  <c r="M3307" i="21" s="1"/>
  <c r="I3075" i="21"/>
  <c r="M3075" i="21" s="1"/>
  <c r="I2819" i="21"/>
  <c r="M2819" i="21" s="1"/>
  <c r="I3458" i="21"/>
  <c r="K3458" i="21" s="1"/>
  <c r="I3242" i="21"/>
  <c r="K3242" i="21" s="1"/>
  <c r="I2978" i="21"/>
  <c r="M2978" i="21" s="1"/>
  <c r="I2722" i="21"/>
  <c r="M2722" i="21" s="1"/>
  <c r="I3129" i="21"/>
  <c r="M3129" i="21" s="1"/>
  <c r="I2865" i="21"/>
  <c r="K2865" i="21" s="1"/>
  <c r="I3525" i="21"/>
  <c r="M3525" i="21" s="1"/>
  <c r="I3437" i="21"/>
  <c r="M3437" i="21" s="1"/>
  <c r="I3515" i="21"/>
  <c r="K3515" i="21" s="1"/>
  <c r="I2946" i="21"/>
  <c r="K2946" i="21" s="1"/>
  <c r="I3484" i="21"/>
  <c r="M3484" i="21" s="1"/>
  <c r="I3420" i="21"/>
  <c r="K3420" i="21" s="1"/>
  <c r="I3356" i="21"/>
  <c r="K3356" i="21" s="1"/>
  <c r="I3004" i="21"/>
  <c r="M3004" i="21" s="1"/>
  <c r="I2875" i="21"/>
  <c r="K2875" i="21" s="1"/>
  <c r="I3337" i="21"/>
  <c r="K3337" i="21" s="1"/>
  <c r="I3451" i="21"/>
  <c r="K3451" i="21" s="1"/>
  <c r="I2795" i="21"/>
  <c r="K2795" i="21" s="1"/>
  <c r="I2698" i="21"/>
  <c r="M2698" i="21" s="1"/>
  <c r="I2713" i="21"/>
  <c r="K2713" i="21" s="1"/>
  <c r="I3473" i="21"/>
  <c r="K3473" i="21" s="1"/>
  <c r="I3409" i="21"/>
  <c r="K3409" i="21" s="1"/>
  <c r="I3297" i="21"/>
  <c r="M3297" i="21" s="1"/>
  <c r="I2953" i="21"/>
  <c r="M3528" i="21"/>
  <c r="K3496" i="21"/>
  <c r="K3464" i="21"/>
  <c r="K3432" i="21"/>
  <c r="M3400" i="21"/>
  <c r="M3368" i="21"/>
  <c r="M3336" i="21"/>
  <c r="K3304" i="21"/>
  <c r="K3272" i="21"/>
  <c r="K3240" i="21"/>
  <c r="K3208" i="21"/>
  <c r="K3176" i="21"/>
  <c r="M3144" i="21"/>
  <c r="M3112" i="21"/>
  <c r="M3080" i="21"/>
  <c r="K3048" i="21"/>
  <c r="K3016" i="21"/>
  <c r="K2984" i="21"/>
  <c r="K2952" i="21"/>
  <c r="M2920" i="21"/>
  <c r="K2888" i="21"/>
  <c r="M2856" i="21"/>
  <c r="K2824" i="21"/>
  <c r="M2792" i="21"/>
  <c r="M2760" i="21"/>
  <c r="M2728" i="21"/>
  <c r="M2696" i="21"/>
  <c r="M2664" i="21"/>
  <c r="K2855" i="21"/>
  <c r="K2799" i="21"/>
  <c r="M3390" i="21"/>
  <c r="K3046" i="21"/>
  <c r="M2950" i="21"/>
  <c r="K2862" i="21"/>
  <c r="M2774" i="21"/>
  <c r="M2686" i="21"/>
  <c r="M3397" i="21"/>
  <c r="K3349" i="21"/>
  <c r="K3253" i="21"/>
  <c r="M3149" i="21"/>
  <c r="K3045" i="21"/>
  <c r="M2917" i="21"/>
  <c r="K2797" i="21"/>
  <c r="K2693" i="21"/>
  <c r="K3292" i="21"/>
  <c r="M3212" i="21"/>
  <c r="M3116" i="21"/>
  <c r="M3012" i="21"/>
  <c r="K2796" i="21"/>
  <c r="K3163" i="21"/>
  <c r="M2778" i="21"/>
  <c r="K3279" i="21"/>
  <c r="M2966" i="21"/>
  <c r="K2926" i="21"/>
  <c r="M2813" i="21"/>
  <c r="M3514" i="21"/>
  <c r="M3185" i="21"/>
  <c r="M3467" i="21"/>
  <c r="K3355" i="21"/>
  <c r="M3431" i="21"/>
  <c r="K3239" i="21"/>
  <c r="K2678" i="21"/>
  <c r="M2963" i="21"/>
  <c r="K2714" i="21"/>
  <c r="K3398" i="21"/>
  <c r="K2670" i="21"/>
  <c r="K3044" i="21"/>
  <c r="M3274" i="21"/>
  <c r="K3445" i="21"/>
  <c r="K3364" i="21"/>
  <c r="K3008" i="21"/>
  <c r="M2688" i="21"/>
  <c r="K3230" i="21"/>
  <c r="M2662" i="21"/>
  <c r="M3355" i="21"/>
  <c r="M3495" i="21"/>
  <c r="M2678" i="21"/>
  <c r="K2963" i="21"/>
  <c r="K3274" i="21"/>
  <c r="K3533" i="21"/>
  <c r="L3531" i="21"/>
  <c r="L3523" i="21"/>
  <c r="L3515" i="21"/>
  <c r="L3507" i="21"/>
  <c r="L3499" i="21"/>
  <c r="L3491" i="21"/>
  <c r="L3483" i="21"/>
  <c r="L3475" i="21"/>
  <c r="L3467" i="21"/>
  <c r="L3459" i="21"/>
  <c r="L3451" i="21"/>
  <c r="L3443" i="21"/>
  <c r="L3435" i="21"/>
  <c r="L3427" i="21"/>
  <c r="L3419" i="21"/>
  <c r="L3411" i="21"/>
  <c r="L3403" i="21"/>
  <c r="L3395" i="21"/>
  <c r="L3387" i="21"/>
  <c r="L3379" i="21"/>
  <c r="L3371" i="21"/>
  <c r="L3363" i="21"/>
  <c r="L3355" i="21"/>
  <c r="L3347" i="21"/>
  <c r="L3339" i="21"/>
  <c r="L3331" i="21"/>
  <c r="L3323" i="21"/>
  <c r="L3315" i="21"/>
  <c r="L3307" i="21"/>
  <c r="L3299" i="21"/>
  <c r="L3291" i="21"/>
  <c r="L3283" i="21"/>
  <c r="L3275" i="21"/>
  <c r="L3267" i="21"/>
  <c r="L3259" i="21"/>
  <c r="L3251" i="21"/>
  <c r="L3243" i="21"/>
  <c r="L3235" i="21"/>
  <c r="L3227" i="21"/>
  <c r="L3219" i="21"/>
  <c r="L3211" i="21"/>
  <c r="L3203" i="21"/>
  <c r="L3195" i="21"/>
  <c r="L3187" i="21"/>
  <c r="L3179" i="21"/>
  <c r="L3171" i="21"/>
  <c r="L3163" i="21"/>
  <c r="L3155" i="21"/>
  <c r="L3147" i="21"/>
  <c r="L3139" i="21"/>
  <c r="L3131" i="21"/>
  <c r="L3123" i="21"/>
  <c r="L3115" i="21"/>
  <c r="L3107" i="21"/>
  <c r="L3099" i="21"/>
  <c r="L3091" i="21"/>
  <c r="L3083" i="21"/>
  <c r="L3075" i="21"/>
  <c r="L3067" i="21"/>
  <c r="L3059" i="21"/>
  <c r="L3051" i="21"/>
  <c r="L3043" i="21"/>
  <c r="L3035" i="21"/>
  <c r="L3027" i="21"/>
  <c r="L3019" i="21"/>
  <c r="L3011" i="21"/>
  <c r="L3003" i="21"/>
  <c r="L2995" i="21"/>
  <c r="L2987" i="21"/>
  <c r="L2979" i="21"/>
  <c r="L2971" i="21"/>
  <c r="L2963" i="21"/>
  <c r="L2955" i="21"/>
  <c r="L2947" i="21"/>
  <c r="L2939" i="21"/>
  <c r="L2931" i="21"/>
  <c r="L2923" i="21"/>
  <c r="L2915" i="21"/>
  <c r="L2907" i="21"/>
  <c r="L2899" i="21"/>
  <c r="L2891" i="21"/>
  <c r="L2883" i="21"/>
  <c r="L2875" i="21"/>
  <c r="L2867" i="21"/>
  <c r="L2859" i="21"/>
  <c r="L2851" i="21"/>
  <c r="L2843" i="21"/>
  <c r="L2835" i="21"/>
  <c r="L2827" i="21"/>
  <c r="L2819" i="21"/>
  <c r="L2811" i="21"/>
  <c r="L2803" i="21"/>
  <c r="L2795" i="21"/>
  <c r="L2787" i="21"/>
  <c r="L2779" i="21"/>
  <c r="L2771" i="21"/>
  <c r="L2763" i="21"/>
  <c r="L2755" i="21"/>
  <c r="L2747" i="21"/>
  <c r="L2739" i="21"/>
  <c r="L2731" i="21"/>
  <c r="L2723" i="21"/>
  <c r="L2715" i="21"/>
  <c r="L2707" i="21"/>
  <c r="L2699" i="21"/>
  <c r="L2691" i="21"/>
  <c r="L2683" i="21"/>
  <c r="L2675" i="21"/>
  <c r="L2667" i="21"/>
  <c r="L2659" i="21"/>
  <c r="T57" i="26"/>
  <c r="T37" i="26"/>
  <c r="T34" i="26"/>
  <c r="T66" i="26"/>
  <c r="T39" i="26"/>
  <c r="T45" i="26"/>
  <c r="T60" i="26"/>
  <c r="T65" i="26"/>
  <c r="T50" i="26"/>
  <c r="I3488" i="21"/>
  <c r="I3424" i="21"/>
  <c r="I3360" i="21"/>
  <c r="I3296" i="21"/>
  <c r="I3232" i="21"/>
  <c r="I3168" i="21"/>
  <c r="I3104" i="21"/>
  <c r="M3104" i="21" s="1"/>
  <c r="I3040" i="21"/>
  <c r="I2976" i="21"/>
  <c r="K2976" i="21" s="1"/>
  <c r="I2912" i="21"/>
  <c r="I2848" i="21"/>
  <c r="I2784" i="21"/>
  <c r="I2720" i="21"/>
  <c r="M2720" i="21" s="1"/>
  <c r="I2951" i="21"/>
  <c r="I2791" i="21"/>
  <c r="K2791" i="21" s="1"/>
  <c r="I2687" i="21"/>
  <c r="K2687" i="21" s="1"/>
  <c r="I3118" i="21"/>
  <c r="M3118" i="21" s="1"/>
  <c r="I2934" i="21"/>
  <c r="I2750" i="21"/>
  <c r="M2750" i="21" s="1"/>
  <c r="I3389" i="21"/>
  <c r="K3389" i="21" s="1"/>
  <c r="I3229" i="21"/>
  <c r="I3005" i="21"/>
  <c r="I2773" i="21"/>
  <c r="I3276" i="21"/>
  <c r="K3276" i="21" s="1"/>
  <c r="I3084" i="21"/>
  <c r="M3084" i="21" s="1"/>
  <c r="I2868" i="21"/>
  <c r="K2868" i="21" s="1"/>
  <c r="I3523" i="21"/>
  <c r="M3523" i="21" s="1"/>
  <c r="I3251" i="21"/>
  <c r="I3003" i="21"/>
  <c r="I2779" i="21"/>
  <c r="I3426" i="21"/>
  <c r="K3426" i="21" s="1"/>
  <c r="I3218" i="21"/>
  <c r="I2986" i="21"/>
  <c r="I2754" i="21"/>
  <c r="I3161" i="21"/>
  <c r="K3161" i="21" s="1"/>
  <c r="I2881" i="21"/>
  <c r="I3527" i="21"/>
  <c r="I3463" i="21"/>
  <c r="I3399" i="21"/>
  <c r="I3335" i="21"/>
  <c r="I3271" i="21"/>
  <c r="I3207" i="21"/>
  <c r="I3143" i="21"/>
  <c r="I3079" i="21"/>
  <c r="M3079" i="21" s="1"/>
  <c r="I3015" i="21"/>
  <c r="I2943" i="21"/>
  <c r="I2871" i="21"/>
  <c r="I2703" i="21"/>
  <c r="M2703" i="21" s="1"/>
  <c r="I3126" i="21"/>
  <c r="I2942" i="21"/>
  <c r="M2942" i="21" s="1"/>
  <c r="I2758" i="21"/>
  <c r="I3341" i="21"/>
  <c r="I3157" i="21"/>
  <c r="I2989" i="21"/>
  <c r="I2821" i="21"/>
  <c r="I2656" i="21"/>
  <c r="I3164" i="21"/>
  <c r="I2948" i="21"/>
  <c r="I2724" i="21"/>
  <c r="I3347" i="21"/>
  <c r="I3123" i="21"/>
  <c r="I2923" i="21"/>
  <c r="I2675" i="21"/>
  <c r="I3322" i="21"/>
  <c r="I3098" i="21"/>
  <c r="I2874" i="21"/>
  <c r="I3361" i="21"/>
  <c r="I3081" i="21"/>
  <c r="I2833" i="21"/>
  <c r="I3510" i="21"/>
  <c r="I3446" i="21"/>
  <c r="I3366" i="21"/>
  <c r="I3302" i="21"/>
  <c r="I3238" i="21"/>
  <c r="I3062" i="21"/>
  <c r="I2846" i="21"/>
  <c r="I3405" i="21"/>
  <c r="I3141" i="21"/>
  <c r="I2925" i="21"/>
  <c r="I2733" i="21"/>
  <c r="I3204" i="21"/>
  <c r="I2988" i="21"/>
  <c r="I2732" i="21"/>
  <c r="I3283" i="21"/>
  <c r="I3051" i="21"/>
  <c r="I2787" i="21"/>
  <c r="I3434" i="21"/>
  <c r="I3210" i="21"/>
  <c r="I2930" i="21"/>
  <c r="I2690" i="21"/>
  <c r="I3097" i="21"/>
  <c r="I2841" i="21"/>
  <c r="I3517" i="21"/>
  <c r="I3429" i="21"/>
  <c r="I3147" i="21"/>
  <c r="I2794" i="21"/>
  <c r="I3476" i="21"/>
  <c r="I3412" i="21"/>
  <c r="I3348" i="21"/>
  <c r="I2924" i="21"/>
  <c r="I2747" i="21"/>
  <c r="I2977" i="21"/>
  <c r="I3443" i="21"/>
  <c r="I2667" i="21"/>
  <c r="I3353" i="21"/>
  <c r="I3529" i="21"/>
  <c r="I3465" i="21"/>
  <c r="I3401" i="21"/>
  <c r="I3289" i="21"/>
  <c r="I2897" i="21"/>
  <c r="M3520" i="21"/>
  <c r="K3488" i="21"/>
  <c r="K3456" i="21"/>
  <c r="K3424" i="21"/>
  <c r="K3392" i="21"/>
  <c r="K3360" i="21"/>
  <c r="K3328" i="21"/>
  <c r="M3296" i="21"/>
  <c r="M3264" i="21"/>
  <c r="M3232" i="21"/>
  <c r="K3200" i="21"/>
  <c r="K3168" i="21"/>
  <c r="K3136" i="21"/>
  <c r="K3104" i="21"/>
  <c r="K3072" i="21"/>
  <c r="M3040" i="21"/>
  <c r="M3008" i="21"/>
  <c r="M2976" i="21"/>
  <c r="K2944" i="21"/>
  <c r="K2912" i="21"/>
  <c r="M2880" i="21"/>
  <c r="M2848" i="21"/>
  <c r="M2816" i="21"/>
  <c r="K2784" i="21"/>
  <c r="K2752" i="21"/>
  <c r="K2720" i="21"/>
  <c r="K2688" i="21"/>
  <c r="K2951" i="21"/>
  <c r="K2839" i="21"/>
  <c r="M2791" i="21"/>
  <c r="M2735" i="21"/>
  <c r="M2687" i="21"/>
  <c r="M3230" i="21"/>
  <c r="K3118" i="21"/>
  <c r="K3022" i="21"/>
  <c r="M2934" i="21"/>
  <c r="K2838" i="21"/>
  <c r="K2750" i="21"/>
  <c r="K2662" i="21"/>
  <c r="M3389" i="21"/>
  <c r="K2893" i="21"/>
  <c r="M2669" i="21"/>
  <c r="M3276" i="21"/>
  <c r="K3180" i="21"/>
  <c r="K3084" i="21"/>
  <c r="K2980" i="21"/>
  <c r="K3523" i="21"/>
  <c r="K3330" i="21"/>
  <c r="M2729" i="21"/>
  <c r="K3111" i="21"/>
  <c r="K2854" i="21"/>
  <c r="M2804" i="21"/>
  <c r="M2851" i="21"/>
  <c r="M3092" i="21"/>
  <c r="M2944" i="21"/>
  <c r="M2839" i="21"/>
  <c r="K2934" i="21"/>
  <c r="K3125" i="21"/>
  <c r="M2868" i="21"/>
  <c r="M3426" i="21"/>
  <c r="M3161" i="21"/>
  <c r="K3367" i="21"/>
  <c r="K3079" i="21"/>
  <c r="K2703" i="21"/>
  <c r="M3245" i="21"/>
  <c r="K3028" i="21"/>
  <c r="M3526" i="21"/>
  <c r="M3252" i="21"/>
  <c r="M3145" i="21"/>
  <c r="K3492" i="21"/>
  <c r="M3459" i="21"/>
  <c r="L3530" i="21"/>
  <c r="L3522" i="21"/>
  <c r="L3514" i="21"/>
  <c r="L3506" i="21"/>
  <c r="L3498" i="21"/>
  <c r="L3490" i="21"/>
  <c r="L3482" i="21"/>
  <c r="L3474" i="21"/>
  <c r="L3466" i="21"/>
  <c r="L3458" i="21"/>
  <c r="L3450" i="21"/>
  <c r="L3442" i="21"/>
  <c r="L3434" i="21"/>
  <c r="L3426" i="21"/>
  <c r="L3418" i="21"/>
  <c r="L3410" i="21"/>
  <c r="L3402" i="21"/>
  <c r="L3394" i="21"/>
  <c r="L3386" i="21"/>
  <c r="L3378" i="21"/>
  <c r="L3370" i="21"/>
  <c r="L3362" i="21"/>
  <c r="L3354" i="21"/>
  <c r="L3346" i="21"/>
  <c r="L3338" i="21"/>
  <c r="L3330" i="21"/>
  <c r="L3322" i="21"/>
  <c r="L3314" i="21"/>
  <c r="L3306" i="21"/>
  <c r="L3298" i="21"/>
  <c r="L3290" i="21"/>
  <c r="L3282" i="21"/>
  <c r="L3274" i="21"/>
  <c r="L3266" i="21"/>
  <c r="L3258" i="21"/>
  <c r="L3250" i="21"/>
  <c r="L3242" i="21"/>
  <c r="L3234" i="21"/>
  <c r="L3226" i="21"/>
  <c r="L3218" i="21"/>
  <c r="L3210" i="21"/>
  <c r="L3202" i="21"/>
  <c r="L3194" i="21"/>
  <c r="L3186" i="21"/>
  <c r="L3178" i="21"/>
  <c r="L3170" i="21"/>
  <c r="L3162" i="21"/>
  <c r="L3154" i="21"/>
  <c r="L3146" i="21"/>
  <c r="L3138" i="21"/>
  <c r="L3130" i="21"/>
  <c r="L3122" i="21"/>
  <c r="L3114" i="21"/>
  <c r="L3106" i="21"/>
  <c r="L3098" i="21"/>
  <c r="L3090" i="21"/>
  <c r="L3082" i="21"/>
  <c r="L3074" i="21"/>
  <c r="L3066" i="21"/>
  <c r="L3058" i="21"/>
  <c r="L3050" i="21"/>
  <c r="L3042" i="21"/>
  <c r="L3034" i="21"/>
  <c r="L3026" i="21"/>
  <c r="L3018" i="21"/>
  <c r="L3010" i="21"/>
  <c r="L3002" i="21"/>
  <c r="L2994" i="21"/>
  <c r="L2986" i="21"/>
  <c r="L2978" i="21"/>
  <c r="L2970" i="21"/>
  <c r="L2962" i="21"/>
  <c r="L2954" i="21"/>
  <c r="L2946" i="21"/>
  <c r="L2938" i="21"/>
  <c r="L2930" i="21"/>
  <c r="L2922" i="21"/>
  <c r="L2914" i="21"/>
  <c r="L2906" i="21"/>
  <c r="L2898" i="21"/>
  <c r="L2890" i="21"/>
  <c r="L2882" i="21"/>
  <c r="L2874" i="21"/>
  <c r="L2866" i="21"/>
  <c r="L2858" i="21"/>
  <c r="L2850" i="21"/>
  <c r="L2842" i="21"/>
  <c r="L2834" i="21"/>
  <c r="L2826" i="21"/>
  <c r="L2818" i="21"/>
  <c r="L2810" i="21"/>
  <c r="L2802" i="21"/>
  <c r="L2794" i="21"/>
  <c r="L2786" i="21"/>
  <c r="L2778" i="21"/>
  <c r="L2770" i="21"/>
  <c r="L2762" i="21"/>
  <c r="L2754" i="21"/>
  <c r="L2746" i="21"/>
  <c r="L2738" i="21"/>
  <c r="L2730" i="21"/>
  <c r="L2722" i="21"/>
  <c r="L2714" i="21"/>
  <c r="L2706" i="21"/>
  <c r="L2698" i="21"/>
  <c r="L2690" i="21"/>
  <c r="L2682" i="21"/>
  <c r="L2674" i="21"/>
  <c r="L2666" i="21"/>
  <c r="I3480" i="21"/>
  <c r="K3480" i="21" s="1"/>
  <c r="I3416" i="21"/>
  <c r="K3416" i="21" s="1"/>
  <c r="I3352" i="21"/>
  <c r="M3352" i="21" s="1"/>
  <c r="I3288" i="21"/>
  <c r="M3288" i="21" s="1"/>
  <c r="I3224" i="21"/>
  <c r="K3224" i="21" s="1"/>
  <c r="I3160" i="21"/>
  <c r="K3160" i="21" s="1"/>
  <c r="I3096" i="21"/>
  <c r="M3096" i="21" s="1"/>
  <c r="I3032" i="21"/>
  <c r="K3032" i="21" s="1"/>
  <c r="I2968" i="21"/>
  <c r="M2968" i="21" s="1"/>
  <c r="I2904" i="21"/>
  <c r="K2904" i="21" s="1"/>
  <c r="I2840" i="21"/>
  <c r="K2840" i="21" s="1"/>
  <c r="I2776" i="21"/>
  <c r="M2776" i="21" s="1"/>
  <c r="I2712" i="21"/>
  <c r="M2712" i="21" s="1"/>
  <c r="I2879" i="21"/>
  <c r="M2879" i="21" s="1"/>
  <c r="I2775" i="21"/>
  <c r="K2775" i="21" s="1"/>
  <c r="I2671" i="21"/>
  <c r="K2671" i="21" s="1"/>
  <c r="I3094" i="21"/>
  <c r="M3094" i="21" s="1"/>
  <c r="I2910" i="21"/>
  <c r="K2910" i="21" s="1"/>
  <c r="I2726" i="21"/>
  <c r="M2726" i="21" s="1"/>
  <c r="I3373" i="21"/>
  <c r="K3373" i="21" s="1"/>
  <c r="I3205" i="21"/>
  <c r="K3205" i="21" s="1"/>
  <c r="I2981" i="21"/>
  <c r="M2981" i="21" s="1"/>
  <c r="I2749" i="21"/>
  <c r="K2749" i="21" s="1"/>
  <c r="I3244" i="21"/>
  <c r="M3244" i="21" s="1"/>
  <c r="I3060" i="21"/>
  <c r="K3060" i="21" s="1"/>
  <c r="I2836" i="21"/>
  <c r="M2836" i="21" s="1"/>
  <c r="I3427" i="21"/>
  <c r="M3427" i="21" s="1"/>
  <c r="I3219" i="21"/>
  <c r="M3219" i="21" s="1"/>
  <c r="I2987" i="21"/>
  <c r="K2987" i="21" s="1"/>
  <c r="I2763" i="21"/>
  <c r="K2763" i="21" s="1"/>
  <c r="I3402" i="21"/>
  <c r="M3402" i="21" s="1"/>
  <c r="I3194" i="21"/>
  <c r="K3194" i="21" s="1"/>
  <c r="I2938" i="21"/>
  <c r="M2938" i="21" s="1"/>
  <c r="I2730" i="21"/>
  <c r="M2730" i="21" s="1"/>
  <c r="I3121" i="21"/>
  <c r="M3121" i="21" s="1"/>
  <c r="I2849" i="21"/>
  <c r="M2849" i="21" s="1"/>
  <c r="I3519" i="21"/>
  <c r="K3519" i="21" s="1"/>
  <c r="I3455" i="21"/>
  <c r="K3455" i="21" s="1"/>
  <c r="I3391" i="21"/>
  <c r="K3391" i="21" s="1"/>
  <c r="I3327" i="21"/>
  <c r="K3327" i="21" s="1"/>
  <c r="I3263" i="21"/>
  <c r="K3263" i="21" s="1"/>
  <c r="I3199" i="21"/>
  <c r="M3199" i="21" s="1"/>
  <c r="I3135" i="21"/>
  <c r="K3135" i="21" s="1"/>
  <c r="I3071" i="21"/>
  <c r="M3071" i="21" s="1"/>
  <c r="I3007" i="21"/>
  <c r="K3007" i="21" s="1"/>
  <c r="I2935" i="21"/>
  <c r="K2935" i="21" s="1"/>
  <c r="I2847" i="21"/>
  <c r="M2847" i="21" s="1"/>
  <c r="I2679" i="21"/>
  <c r="K2679" i="21" s="1"/>
  <c r="I3102" i="21"/>
  <c r="M3102" i="21" s="1"/>
  <c r="I2918" i="21"/>
  <c r="K2918" i="21" s="1"/>
  <c r="I2742" i="21"/>
  <c r="M2742" i="21" s="1"/>
  <c r="I3309" i="21"/>
  <c r="K3309" i="21" s="1"/>
  <c r="I3133" i="21"/>
  <c r="M3133" i="21" s="1"/>
  <c r="I2973" i="21"/>
  <c r="M2973" i="21" s="1"/>
  <c r="I2805" i="21"/>
  <c r="K2805" i="21" s="1"/>
  <c r="H3537" i="21"/>
  <c r="I3140" i="21"/>
  <c r="I2916" i="21"/>
  <c r="K2916" i="21" s="1"/>
  <c r="I2700" i="21"/>
  <c r="I3315" i="21"/>
  <c r="I3107" i="21"/>
  <c r="I2891" i="21"/>
  <c r="I3530" i="21"/>
  <c r="I3298" i="21"/>
  <c r="I3066" i="21"/>
  <c r="I2850" i="21"/>
  <c r="I3281" i="21"/>
  <c r="I3041" i="21"/>
  <c r="I2801" i="21"/>
  <c r="I3502" i="21"/>
  <c r="I3438" i="21"/>
  <c r="I3358" i="21"/>
  <c r="I3294" i="21"/>
  <c r="I3222" i="21"/>
  <c r="I3038" i="21"/>
  <c r="I2814" i="21"/>
  <c r="I3317" i="21"/>
  <c r="I3117" i="21"/>
  <c r="I2901" i="21"/>
  <c r="I2709" i="21"/>
  <c r="I3172" i="21"/>
  <c r="I2964" i="21"/>
  <c r="I2692" i="21"/>
  <c r="I3259" i="21"/>
  <c r="I3011" i="21"/>
  <c r="I2755" i="21"/>
  <c r="I3410" i="21"/>
  <c r="I3186" i="21"/>
  <c r="I2906" i="21"/>
  <c r="I3377" i="21"/>
  <c r="I3073" i="21"/>
  <c r="I2793" i="21"/>
  <c r="I3509" i="21"/>
  <c r="I3413" i="21"/>
  <c r="I2979" i="21"/>
  <c r="I3313" i="21"/>
  <c r="I3468" i="21"/>
  <c r="I3404" i="21"/>
  <c r="I3340" i="21"/>
  <c r="I2852" i="21"/>
  <c r="I3506" i="21"/>
  <c r="I2785" i="21"/>
  <c r="I3411" i="21"/>
  <c r="I3490" i="21"/>
  <c r="I3001" i="21"/>
  <c r="I3521" i="21"/>
  <c r="I3457" i="21"/>
  <c r="I3385" i="21"/>
  <c r="I3257" i="21"/>
  <c r="I2825" i="21"/>
  <c r="K3520" i="21"/>
  <c r="M3488" i="21"/>
  <c r="M3456" i="21"/>
  <c r="M3424" i="21"/>
  <c r="M3392" i="21"/>
  <c r="M3360" i="21"/>
  <c r="M3328" i="21"/>
  <c r="K3296" i="21"/>
  <c r="K3264" i="21"/>
  <c r="K3232" i="21"/>
  <c r="M3200" i="21"/>
  <c r="M3168" i="21"/>
  <c r="K3040" i="21"/>
  <c r="M2912" i="21"/>
  <c r="K2880" i="21"/>
  <c r="K2848" i="21"/>
  <c r="K2816" i="21"/>
  <c r="M2784" i="21"/>
  <c r="M2752" i="21"/>
  <c r="M2951" i="21"/>
  <c r="M3022" i="21"/>
  <c r="K2669" i="21"/>
  <c r="K2866" i="21"/>
  <c r="M3239" i="21"/>
  <c r="K2942" i="21"/>
  <c r="M2916" i="21"/>
  <c r="K3137" i="21"/>
  <c r="K3474" i="21"/>
  <c r="K2684" i="21"/>
  <c r="K2907" i="21"/>
  <c r="L3529" i="21"/>
  <c r="L3521" i="21"/>
  <c r="L3513" i="21"/>
  <c r="L3505" i="21"/>
  <c r="L3497" i="21"/>
  <c r="L3489" i="21"/>
  <c r="L3481" i="21"/>
  <c r="L3473" i="21"/>
  <c r="L3465" i="21"/>
  <c r="L3457" i="21"/>
  <c r="L3449" i="21"/>
  <c r="L3441" i="21"/>
  <c r="L3433" i="21"/>
  <c r="L3425" i="21"/>
  <c r="L3417" i="21"/>
  <c r="L3409" i="21"/>
  <c r="L3401" i="21"/>
  <c r="L3393" i="21"/>
  <c r="L3385" i="21"/>
  <c r="L3377" i="21"/>
  <c r="L3369" i="21"/>
  <c r="L3361" i="21"/>
  <c r="L3353" i="21"/>
  <c r="L3345" i="21"/>
  <c r="L3337" i="21"/>
  <c r="L3329" i="21"/>
  <c r="L3321" i="21"/>
  <c r="L3313" i="21"/>
  <c r="L3305" i="21"/>
  <c r="L3297" i="21"/>
  <c r="L3289" i="21"/>
  <c r="L3281" i="21"/>
  <c r="L3273" i="21"/>
  <c r="L3265" i="21"/>
  <c r="L3257" i="21"/>
  <c r="L3249" i="21"/>
  <c r="L3241" i="21"/>
  <c r="L3233" i="21"/>
  <c r="L3225" i="21"/>
  <c r="L3217" i="21"/>
  <c r="L3209" i="21"/>
  <c r="L3201" i="21"/>
  <c r="L3193" i="21"/>
  <c r="L3185" i="21"/>
  <c r="L3177" i="21"/>
  <c r="L3169" i="21"/>
  <c r="L3161" i="21"/>
  <c r="L3153" i="21"/>
  <c r="L3145" i="21"/>
  <c r="L3137" i="21"/>
  <c r="L3129" i="21"/>
  <c r="L3121" i="21"/>
  <c r="L3113" i="21"/>
  <c r="L3105" i="21"/>
  <c r="L3097" i="21"/>
  <c r="L3089" i="21"/>
  <c r="L3081" i="21"/>
  <c r="L3073" i="21"/>
  <c r="L3065" i="21"/>
  <c r="L3057" i="21"/>
  <c r="L3049" i="21"/>
  <c r="L3041" i="21"/>
  <c r="L3033" i="21"/>
  <c r="L3025" i="21"/>
  <c r="L3017" i="21"/>
  <c r="L3009" i="21"/>
  <c r="L3001" i="21"/>
  <c r="L2993" i="21"/>
  <c r="L2985" i="21"/>
  <c r="L2977" i="21"/>
  <c r="L2969" i="21"/>
  <c r="L2961" i="21"/>
  <c r="L2953" i="21"/>
  <c r="L2945" i="21"/>
  <c r="L2937" i="21"/>
  <c r="L2929" i="21"/>
  <c r="L2921" i="21"/>
  <c r="L2913" i="21"/>
  <c r="L2905" i="21"/>
  <c r="L2897" i="21"/>
  <c r="L2889" i="21"/>
  <c r="L2881" i="21"/>
  <c r="L2873" i="21"/>
  <c r="L2865" i="21"/>
  <c r="L2857" i="21"/>
  <c r="L2849" i="21"/>
  <c r="L2841" i="21"/>
  <c r="L2833" i="21"/>
  <c r="L2825" i="21"/>
  <c r="L2817" i="21"/>
  <c r="L2809" i="21"/>
  <c r="L2801" i="21"/>
  <c r="L2793" i="21"/>
  <c r="L2785" i="21"/>
  <c r="L2777" i="21"/>
  <c r="L2769" i="21"/>
  <c r="L2761" i="21"/>
  <c r="L2753" i="21"/>
  <c r="L2745" i="21"/>
  <c r="L2737" i="21"/>
  <c r="L2729" i="21"/>
  <c r="L2721" i="21"/>
  <c r="L2713" i="21"/>
  <c r="L2705" i="21"/>
  <c r="L2697" i="21"/>
  <c r="L2689" i="21"/>
  <c r="L2681" i="21"/>
  <c r="L2673" i="21"/>
  <c r="L2665" i="21"/>
  <c r="T41" i="26"/>
  <c r="T32" i="26"/>
  <c r="T44" i="26"/>
  <c r="T67" i="26"/>
  <c r="T46" i="26"/>
  <c r="T63" i="26"/>
  <c r="T48" i="26"/>
  <c r="T53" i="26"/>
  <c r="T43" i="26"/>
  <c r="T58" i="26"/>
  <c r="I3536" i="21"/>
  <c r="I3472" i="21"/>
  <c r="I3408" i="21"/>
  <c r="I3344" i="21"/>
  <c r="I3280" i="21"/>
  <c r="I3216" i="21"/>
  <c r="I3152" i="21"/>
  <c r="I3088" i="21"/>
  <c r="I3024" i="21"/>
  <c r="I2960" i="21"/>
  <c r="I2896" i="21"/>
  <c r="I2832" i="21"/>
  <c r="I2768" i="21"/>
  <c r="I2704" i="21"/>
  <c r="I2863" i="21"/>
  <c r="I2767" i="21"/>
  <c r="I2663" i="21"/>
  <c r="I3070" i="21"/>
  <c r="I2886" i="21"/>
  <c r="I2710" i="21"/>
  <c r="I3365" i="21"/>
  <c r="I3181" i="21"/>
  <c r="I2949" i="21"/>
  <c r="I2717" i="21"/>
  <c r="I3228" i="21"/>
  <c r="I3036" i="21"/>
  <c r="I2820" i="21"/>
  <c r="I3395" i="21"/>
  <c r="I3195" i="21"/>
  <c r="I2955" i="21"/>
  <c r="I2731" i="21"/>
  <c r="I3378" i="21"/>
  <c r="I3170" i="21"/>
  <c r="I2914" i="21"/>
  <c r="I2706" i="21"/>
  <c r="I3089" i="21"/>
  <c r="I2809" i="21"/>
  <c r="I3511" i="21"/>
  <c r="I3447" i="21"/>
  <c r="I3383" i="21"/>
  <c r="I3319" i="21"/>
  <c r="I3255" i="21"/>
  <c r="I3191" i="21"/>
  <c r="I3127" i="21"/>
  <c r="I3063" i="21"/>
  <c r="I2999" i="21"/>
  <c r="I2927" i="21"/>
  <c r="I2823" i="21"/>
  <c r="I2658" i="21"/>
  <c r="I3078" i="21"/>
  <c r="I2902" i="21"/>
  <c r="I2718" i="21"/>
  <c r="I3285" i="21"/>
  <c r="I3109" i="21"/>
  <c r="I2957" i="21"/>
  <c r="I2789" i="21"/>
  <c r="I3516" i="21"/>
  <c r="K3516" i="21" s="1"/>
  <c r="I3108" i="21"/>
  <c r="K3108" i="21" s="1"/>
  <c r="I2892" i="21"/>
  <c r="K2892" i="21" s="1"/>
  <c r="I2668" i="21"/>
  <c r="K2668" i="21" s="1"/>
  <c r="I3291" i="21"/>
  <c r="I3083" i="21"/>
  <c r="I2859" i="21"/>
  <c r="I3466" i="21"/>
  <c r="I3266" i="21"/>
  <c r="I3042" i="21"/>
  <c r="I2810" i="21"/>
  <c r="I3249" i="21"/>
  <c r="I3025" i="21"/>
  <c r="I2769" i="21"/>
  <c r="I3494" i="21"/>
  <c r="I3430" i="21"/>
  <c r="I3350" i="21"/>
  <c r="I3286" i="21"/>
  <c r="I3206" i="21"/>
  <c r="I3014" i="21"/>
  <c r="I2790" i="21"/>
  <c r="I3293" i="21"/>
  <c r="I3093" i="21"/>
  <c r="I2877" i="21"/>
  <c r="I2685" i="21"/>
  <c r="I3148" i="21"/>
  <c r="I2940" i="21"/>
  <c r="I3483" i="21"/>
  <c r="I3227" i="21"/>
  <c r="I2971" i="21"/>
  <c r="I2723" i="21"/>
  <c r="I3386" i="21"/>
  <c r="I3146" i="21"/>
  <c r="I2882" i="21"/>
  <c r="I3273" i="21"/>
  <c r="I3049" i="21"/>
  <c r="I2745" i="21"/>
  <c r="I3493" i="21"/>
  <c r="I3325" i="21"/>
  <c r="I2827" i="21"/>
  <c r="I2969" i="21"/>
  <c r="I3460" i="21"/>
  <c r="I3396" i="21"/>
  <c r="I3324" i="21"/>
  <c r="I2788" i="21"/>
  <c r="I3234" i="21"/>
  <c r="I3531" i="21"/>
  <c r="I3339" i="21"/>
  <c r="I3282" i="21"/>
  <c r="I2817" i="21"/>
  <c r="I3513" i="21"/>
  <c r="I3449" i="21"/>
  <c r="I3369" i="21"/>
  <c r="I3217" i="21"/>
  <c r="I2753" i="21"/>
  <c r="M3512" i="21"/>
  <c r="M3480" i="21"/>
  <c r="K3448" i="21"/>
  <c r="M3416" i="21"/>
  <c r="M3384" i="21"/>
  <c r="K3352" i="21"/>
  <c r="K3320" i="21"/>
  <c r="K3288" i="21"/>
  <c r="M3256" i="21"/>
  <c r="M3224" i="21"/>
  <c r="M3192" i="21"/>
  <c r="M3160" i="21"/>
  <c r="K3128" i="21"/>
  <c r="K3096" i="21"/>
  <c r="M3064" i="21"/>
  <c r="M3032" i="21"/>
  <c r="M3000" i="21"/>
  <c r="K2968" i="21"/>
  <c r="M2936" i="21"/>
  <c r="M2904" i="21"/>
  <c r="M2872" i="21"/>
  <c r="M2840" i="21"/>
  <c r="K2808" i="21"/>
  <c r="K2776" i="21"/>
  <c r="K2744" i="21"/>
  <c r="K2712" i="21"/>
  <c r="K2680" i="21"/>
  <c r="K2879" i="21"/>
  <c r="K2831" i="21"/>
  <c r="M2775" i="21"/>
  <c r="M2727" i="21"/>
  <c r="M2671" i="21"/>
  <c r="K3198" i="21"/>
  <c r="K3094" i="21"/>
  <c r="K2998" i="21"/>
  <c r="M2910" i="21"/>
  <c r="K2822" i="21"/>
  <c r="K2726" i="21"/>
  <c r="K3485" i="21"/>
  <c r="M3373" i="21"/>
  <c r="M3301" i="21"/>
  <c r="M3205" i="21"/>
  <c r="K3101" i="21"/>
  <c r="K2981" i="21"/>
  <c r="K2869" i="21"/>
  <c r="M2749" i="21"/>
  <c r="K3500" i="21"/>
  <c r="K3244" i="21"/>
  <c r="M3156" i="21"/>
  <c r="M3060" i="21"/>
  <c r="M2956" i="21"/>
  <c r="K2836" i="21"/>
  <c r="M2740" i="21"/>
  <c r="K3427" i="21"/>
  <c r="K3331" i="21"/>
  <c r="K3219" i="21"/>
  <c r="M3091" i="21"/>
  <c r="M2987" i="21"/>
  <c r="K2867" i="21"/>
  <c r="M2763" i="21"/>
  <c r="M3522" i="21"/>
  <c r="K3402" i="21"/>
  <c r="M3314" i="21"/>
  <c r="M3194" i="21"/>
  <c r="M3074" i="21"/>
  <c r="K2938" i="21"/>
  <c r="K2842" i="21"/>
  <c r="K2730" i="21"/>
  <c r="K3265" i="21"/>
  <c r="K3121" i="21"/>
  <c r="K2993" i="21"/>
  <c r="K2849" i="21"/>
  <c r="M2705" i="21"/>
  <c r="M3519" i="21"/>
  <c r="K3487" i="21"/>
  <c r="M3455" i="21"/>
  <c r="K3423" i="21"/>
  <c r="M3391" i="21"/>
  <c r="M3359" i="21"/>
  <c r="M3327" i="21"/>
  <c r="M3295" i="21"/>
  <c r="M3263" i="21"/>
  <c r="K3231" i="21"/>
  <c r="K3199" i="21"/>
  <c r="M3167" i="21"/>
  <c r="M3135" i="21"/>
  <c r="K3103" i="21"/>
  <c r="K3071" i="21"/>
  <c r="K3039" i="21"/>
  <c r="M3007" i="21"/>
  <c r="M2975" i="21"/>
  <c r="M2935" i="21"/>
  <c r="K2903" i="21"/>
  <c r="K2847" i="21"/>
  <c r="M2759" i="21"/>
  <c r="M2679" i="21"/>
  <c r="K3190" i="21"/>
  <c r="K3102" i="21"/>
  <c r="M3006" i="21"/>
  <c r="M2918" i="21"/>
  <c r="K2830" i="21"/>
  <c r="K2742" i="21"/>
  <c r="M3469" i="21"/>
  <c r="M3309" i="21"/>
  <c r="K3221" i="21"/>
  <c r="K3133" i="21"/>
  <c r="K3053" i="21"/>
  <c r="K2973" i="21"/>
  <c r="M2885" i="21"/>
  <c r="M2805" i="21"/>
  <c r="M2725" i="21"/>
  <c r="M3516" i="21"/>
  <c r="K3220" i="21"/>
  <c r="M3108" i="21"/>
  <c r="K2996" i="21"/>
  <c r="M2892" i="21"/>
  <c r="M2780" i="21"/>
  <c r="M2668" i="21"/>
  <c r="K3371" i="21"/>
  <c r="M3267" i="21"/>
  <c r="M3155" i="21"/>
  <c r="K3059" i="21"/>
  <c r="K2947" i="21"/>
  <c r="K2835" i="21"/>
  <c r="M2707" i="21"/>
  <c r="M3442" i="21"/>
  <c r="K3346" i="21"/>
  <c r="K3226" i="21"/>
  <c r="K3130" i="21"/>
  <c r="K3010" i="21"/>
  <c r="K2898" i="21"/>
  <c r="K2786" i="21"/>
  <c r="K2682" i="21"/>
  <c r="K3225" i="21"/>
  <c r="M3105" i="21"/>
  <c r="M2985" i="21"/>
  <c r="K2857" i="21"/>
  <c r="M2737" i="21"/>
  <c r="K3518" i="21"/>
  <c r="M3486" i="21"/>
  <c r="K3454" i="21"/>
  <c r="K3422" i="21"/>
  <c r="K3382" i="21"/>
  <c r="K3342" i="21"/>
  <c r="M3310" i="21"/>
  <c r="K3278" i="21"/>
  <c r="K3246" i="21"/>
  <c r="K3182" i="21"/>
  <c r="M3086" i="21"/>
  <c r="M2990" i="21"/>
  <c r="K2870" i="21"/>
  <c r="K2766" i="21"/>
  <c r="K3501" i="21"/>
  <c r="M3269" i="21"/>
  <c r="K3165" i="21"/>
  <c r="K3061" i="21"/>
  <c r="M2941" i="21"/>
  <c r="K2853" i="21"/>
  <c r="M2757" i="21"/>
  <c r="M2661" i="21"/>
  <c r="K3236" i="21"/>
  <c r="M3124" i="21"/>
  <c r="K3020" i="21"/>
  <c r="K2908" i="21"/>
  <c r="M2772" i="21"/>
  <c r="K3419" i="21"/>
  <c r="K3307" i="21"/>
  <c r="K3203" i="21"/>
  <c r="K3075" i="21"/>
  <c r="M2939" i="21"/>
  <c r="K2819" i="21"/>
  <c r="M2699" i="21"/>
  <c r="M3458" i="21"/>
  <c r="M3362" i="21"/>
  <c r="M3242" i="21"/>
  <c r="K3122" i="21"/>
  <c r="K2978" i="21"/>
  <c r="K2858" i="21"/>
  <c r="K2722" i="21"/>
  <c r="M3241" i="21"/>
  <c r="K3129" i="21"/>
  <c r="K3009" i="21"/>
  <c r="M2865" i="21"/>
  <c r="M2721" i="21"/>
  <c r="K3525" i="21"/>
  <c r="K3477" i="21"/>
  <c r="K3437" i="21"/>
  <c r="K3021" i="21"/>
  <c r="M3515" i="21"/>
  <c r="M2691" i="21"/>
  <c r="M2946" i="21"/>
  <c r="M2777" i="21"/>
  <c r="K3484" i="21"/>
  <c r="M3452" i="21"/>
  <c r="M3420" i="21"/>
  <c r="K3388" i="21"/>
  <c r="M3356" i="21"/>
  <c r="K3308" i="21"/>
  <c r="K3004" i="21"/>
  <c r="M2708" i="21"/>
  <c r="M2875" i="21"/>
  <c r="M3090" i="21"/>
  <c r="M3337" i="21"/>
  <c r="M3491" i="21"/>
  <c r="M3451" i="21"/>
  <c r="M3243" i="21"/>
  <c r="M2795" i="21"/>
  <c r="M3162" i="21"/>
  <c r="K2698" i="21"/>
  <c r="M2659" i="21"/>
  <c r="M2713" i="21"/>
  <c r="M3505" i="21"/>
  <c r="M3473" i="21"/>
  <c r="K3441" i="21"/>
  <c r="M3409" i="21"/>
  <c r="K3345" i="21"/>
  <c r="K3297" i="21"/>
  <c r="M3169" i="21"/>
  <c r="G9" i="29"/>
  <c r="I9" i="26"/>
  <c r="G9" i="13"/>
  <c r="G9" i="26"/>
  <c r="I9" i="13"/>
  <c r="I9" i="29"/>
  <c r="K3114" i="21"/>
  <c r="M3114" i="21"/>
  <c r="K3393" i="21"/>
  <c r="M3393" i="21"/>
  <c r="M3482" i="21"/>
  <c r="K3482" i="21"/>
  <c r="M2965" i="21"/>
  <c r="K2965" i="21"/>
  <c r="K3260" i="21"/>
  <c r="M3260" i="21"/>
  <c r="M3211" i="21"/>
  <c r="K3211" i="21"/>
  <c r="K2771" i="21"/>
  <c r="M2771" i="21"/>
  <c r="K3178" i="21"/>
  <c r="M3178" i="21"/>
  <c r="M2962" i="21"/>
  <c r="K2962" i="21"/>
  <c r="M3153" i="21"/>
  <c r="K3153" i="21"/>
  <c r="K3534" i="21"/>
  <c r="M3534" i="21"/>
  <c r="M3406" i="21"/>
  <c r="K3406" i="21"/>
  <c r="K3326" i="21"/>
  <c r="M3326" i="21"/>
  <c r="K2702" i="21"/>
  <c r="M2702" i="21"/>
  <c r="M2997" i="21"/>
  <c r="K2997" i="21"/>
  <c r="M3300" i="21"/>
  <c r="K3300" i="21"/>
  <c r="K3068" i="21"/>
  <c r="M3068" i="21"/>
  <c r="K3363" i="21"/>
  <c r="M3363" i="21"/>
  <c r="K2883" i="21"/>
  <c r="M2883" i="21"/>
  <c r="K3306" i="21"/>
  <c r="M3306" i="21"/>
  <c r="K2770" i="21"/>
  <c r="M2770" i="21"/>
  <c r="M2929" i="21"/>
  <c r="K2929" i="21"/>
  <c r="M3453" i="21"/>
  <c r="K3453" i="21"/>
  <c r="M2756" i="21"/>
  <c r="K2756" i="21"/>
  <c r="M3508" i="21"/>
  <c r="K3508" i="21"/>
  <c r="K3372" i="21"/>
  <c r="M3372" i="21"/>
  <c r="K3188" i="21"/>
  <c r="M3188" i="21"/>
  <c r="M2826" i="21"/>
  <c r="K2826" i="21"/>
  <c r="K3019" i="21"/>
  <c r="M3019" i="21"/>
  <c r="M2954" i="21"/>
  <c r="K2954" i="21"/>
  <c r="K3177" i="21"/>
  <c r="M3177" i="21"/>
  <c r="M3489" i="21"/>
  <c r="K3489" i="21"/>
  <c r="M3065" i="21"/>
  <c r="K3065" i="21"/>
  <c r="K3034" i="21"/>
  <c r="M3034" i="21"/>
  <c r="M2894" i="21"/>
  <c r="K2894" i="21"/>
  <c r="K3189" i="21"/>
  <c r="M3189" i="21"/>
  <c r="M3323" i="21"/>
  <c r="K3323" i="21"/>
  <c r="K3027" i="21"/>
  <c r="M3027" i="21"/>
  <c r="M3504" i="21"/>
  <c r="K3504" i="21"/>
  <c r="M3440" i="21"/>
  <c r="K3440" i="21"/>
  <c r="M3376" i="21"/>
  <c r="K3376" i="21"/>
  <c r="K3312" i="21"/>
  <c r="M3312" i="21"/>
  <c r="K3248" i="21"/>
  <c r="M3248" i="21"/>
  <c r="M3184" i="21"/>
  <c r="K3184" i="21"/>
  <c r="K3120" i="21"/>
  <c r="M3120" i="21"/>
  <c r="K3056" i="21"/>
  <c r="M3056" i="21"/>
  <c r="M2992" i="21"/>
  <c r="K2992" i="21"/>
  <c r="K2928" i="21"/>
  <c r="M2928" i="21"/>
  <c r="K2864" i="21"/>
  <c r="M2864" i="21"/>
  <c r="M2800" i="21"/>
  <c r="K2800" i="21"/>
  <c r="M2736" i="21"/>
  <c r="K2736" i="21"/>
  <c r="M2672" i="21"/>
  <c r="K2672" i="21"/>
  <c r="K2815" i="21"/>
  <c r="M2815" i="21"/>
  <c r="K2711" i="21"/>
  <c r="M2711" i="21"/>
  <c r="M3174" i="21"/>
  <c r="K3174" i="21"/>
  <c r="M2974" i="21"/>
  <c r="K2974" i="21"/>
  <c r="M2798" i="21"/>
  <c r="K2798" i="21"/>
  <c r="K3421" i="21"/>
  <c r="M3421" i="21"/>
  <c r="M3277" i="21"/>
  <c r="K3277" i="21"/>
  <c r="M3069" i="21"/>
  <c r="K3069" i="21"/>
  <c r="K2837" i="21"/>
  <c r="M2837" i="21"/>
  <c r="M3332" i="21"/>
  <c r="K3332" i="21"/>
  <c r="K3132" i="21"/>
  <c r="M3132" i="21"/>
  <c r="M2932" i="21"/>
  <c r="K2932" i="21"/>
  <c r="M2716" i="21"/>
  <c r="K2716" i="21"/>
  <c r="M3299" i="21"/>
  <c r="K3299" i="21"/>
  <c r="K3067" i="21"/>
  <c r="M3067" i="21"/>
  <c r="M2843" i="21"/>
  <c r="K2843" i="21"/>
  <c r="M2802" i="21"/>
  <c r="K2802" i="21"/>
  <c r="K3233" i="21"/>
  <c r="M3233" i="21"/>
  <c r="M2945" i="21"/>
  <c r="K2945" i="21"/>
  <c r="M2673" i="21"/>
  <c r="K2673" i="21"/>
  <c r="K3479" i="21"/>
  <c r="M3479" i="21"/>
  <c r="K3415" i="21"/>
  <c r="M3415" i="21"/>
  <c r="K3351" i="21"/>
  <c r="M3351" i="21"/>
  <c r="K3287" i="21"/>
  <c r="M3287" i="21"/>
  <c r="M3223" i="21"/>
  <c r="K3223" i="21"/>
  <c r="K3159" i="21"/>
  <c r="M3159" i="21"/>
  <c r="K3095" i="21"/>
  <c r="M3095" i="21"/>
  <c r="M3031" i="21"/>
  <c r="K3031" i="21"/>
  <c r="K2967" i="21"/>
  <c r="M2967" i="21"/>
  <c r="M2895" i="21"/>
  <c r="K2895" i="21"/>
  <c r="M2743" i="21"/>
  <c r="K2743" i="21"/>
  <c r="K3166" i="21"/>
  <c r="M3166" i="21"/>
  <c r="M2982" i="21"/>
  <c r="K2982" i="21"/>
  <c r="M2806" i="21"/>
  <c r="K2806" i="21"/>
  <c r="M3381" i="21"/>
  <c r="K3381" i="21"/>
  <c r="K3197" i="21"/>
  <c r="M3197" i="21"/>
  <c r="K3037" i="21"/>
  <c r="M3037" i="21"/>
  <c r="M2861" i="21"/>
  <c r="K2861" i="21"/>
  <c r="K2701" i="21"/>
  <c r="M2701" i="21"/>
  <c r="K3403" i="21"/>
  <c r="M3403" i="21"/>
  <c r="M3187" i="21"/>
  <c r="K3187" i="21"/>
  <c r="K2739" i="21"/>
  <c r="M2739" i="21"/>
  <c r="K3370" i="21"/>
  <c r="M3370" i="21"/>
  <c r="K3154" i="21"/>
  <c r="M3154" i="21"/>
  <c r="K3254" i="21"/>
  <c r="M3254" i="21"/>
  <c r="K2781" i="21"/>
  <c r="M2781" i="21"/>
  <c r="M2695" i="21"/>
  <c r="K2695" i="21"/>
  <c r="M3150" i="21"/>
  <c r="K3150" i="21"/>
  <c r="M2900" i="21"/>
  <c r="K2900" i="21"/>
  <c r="M2676" i="21"/>
  <c r="K2676" i="21"/>
  <c r="M3275" i="21"/>
  <c r="K3275" i="21"/>
  <c r="K3043" i="21"/>
  <c r="M3043" i="21"/>
  <c r="M2811" i="21"/>
  <c r="K2811" i="21"/>
  <c r="K3450" i="21"/>
  <c r="M3450" i="21"/>
  <c r="K3258" i="21"/>
  <c r="M3258" i="21"/>
  <c r="M3002" i="21"/>
  <c r="K3002" i="21"/>
  <c r="K3201" i="21"/>
  <c r="M3201" i="21"/>
  <c r="K2913" i="21"/>
  <c r="M2913" i="21"/>
  <c r="M3535" i="21"/>
  <c r="K3535" i="21"/>
  <c r="K3471" i="21"/>
  <c r="M3471" i="21"/>
  <c r="M3407" i="21"/>
  <c r="K3407" i="21"/>
  <c r="M3343" i="21"/>
  <c r="K3343" i="21"/>
  <c r="M3215" i="21"/>
  <c r="K3215" i="21"/>
  <c r="K3151" i="21"/>
  <c r="M3151" i="21"/>
  <c r="K3087" i="21"/>
  <c r="M3087" i="21"/>
  <c r="M3023" i="21"/>
  <c r="K3023" i="21"/>
  <c r="K2959" i="21"/>
  <c r="M2959" i="21"/>
  <c r="M2887" i="21"/>
  <c r="K2887" i="21"/>
  <c r="K2719" i="21"/>
  <c r="M2719" i="21"/>
  <c r="K3142" i="21"/>
  <c r="M3142" i="21"/>
  <c r="M2782" i="21"/>
  <c r="K2782" i="21"/>
  <c r="K3357" i="21"/>
  <c r="M3357" i="21"/>
  <c r="M3173" i="21"/>
  <c r="K3173" i="21"/>
  <c r="K3013" i="21"/>
  <c r="M3013" i="21"/>
  <c r="M2845" i="21"/>
  <c r="K2845" i="21"/>
  <c r="K2677" i="21"/>
  <c r="M2677" i="21"/>
  <c r="K3196" i="21"/>
  <c r="M3196" i="21"/>
  <c r="M2972" i="21"/>
  <c r="K2972" i="21"/>
  <c r="K2748" i="21"/>
  <c r="M2748" i="21"/>
  <c r="K2953" i="21"/>
  <c r="M2953" i="21"/>
  <c r="K3229" i="21"/>
  <c r="M3229" i="21"/>
  <c r="M3005" i="21"/>
  <c r="K3005" i="21"/>
  <c r="M2773" i="21"/>
  <c r="K2773" i="21"/>
  <c r="M3251" i="21"/>
  <c r="K3251" i="21"/>
  <c r="M3003" i="21"/>
  <c r="K3003" i="21"/>
  <c r="M2779" i="21"/>
  <c r="K2779" i="21"/>
  <c r="M3218" i="21"/>
  <c r="K3218" i="21"/>
  <c r="M2986" i="21"/>
  <c r="K2986" i="21"/>
  <c r="K2754" i="21"/>
  <c r="M2754" i="21"/>
  <c r="K2881" i="21"/>
  <c r="M2881" i="21"/>
  <c r="K3527" i="21"/>
  <c r="M3527" i="21"/>
  <c r="K3463" i="21"/>
  <c r="M3463" i="21"/>
  <c r="K3399" i="21"/>
  <c r="M3399" i="21"/>
  <c r="K3335" i="21"/>
  <c r="M3335" i="21"/>
  <c r="K3271" i="21"/>
  <c r="M3271" i="21"/>
  <c r="M3207" i="21"/>
  <c r="K3207" i="21"/>
  <c r="M3143" i="21"/>
  <c r="K3143" i="21"/>
  <c r="M3015" i="21"/>
  <c r="K3015" i="21"/>
  <c r="K2943" i="21"/>
  <c r="M2943" i="21"/>
  <c r="M2871" i="21"/>
  <c r="K2871" i="21"/>
  <c r="K3126" i="21"/>
  <c r="M3126" i="21"/>
  <c r="M2758" i="21"/>
  <c r="K2758" i="21"/>
  <c r="M3341" i="21"/>
  <c r="K3341" i="21"/>
  <c r="M3157" i="21"/>
  <c r="K3157" i="21"/>
  <c r="M2989" i="21"/>
  <c r="K2989" i="21"/>
  <c r="M2821" i="21"/>
  <c r="K2821" i="21"/>
  <c r="K2656" i="21"/>
  <c r="M2656" i="21"/>
  <c r="M3164" i="21"/>
  <c r="K3164" i="21"/>
  <c r="K2948" i="21"/>
  <c r="M2948" i="21"/>
  <c r="M2724" i="21"/>
  <c r="K2724" i="21"/>
  <c r="K3347" i="21"/>
  <c r="M3347" i="21"/>
  <c r="K3123" i="21"/>
  <c r="M3123" i="21"/>
  <c r="M2923" i="21"/>
  <c r="K2923" i="21"/>
  <c r="M2675" i="21"/>
  <c r="K2675" i="21"/>
  <c r="M3322" i="21"/>
  <c r="K3322" i="21"/>
  <c r="M3098" i="21"/>
  <c r="K3098" i="21"/>
  <c r="M2874" i="21"/>
  <c r="K2874" i="21"/>
  <c r="K3361" i="21"/>
  <c r="M3361" i="21"/>
  <c r="K3081" i="21"/>
  <c r="M3081" i="21"/>
  <c r="K2833" i="21"/>
  <c r="M2833" i="21"/>
  <c r="K3510" i="21"/>
  <c r="M3510" i="21"/>
  <c r="M3446" i="21"/>
  <c r="K3446" i="21"/>
  <c r="K3366" i="21"/>
  <c r="M3366" i="21"/>
  <c r="M3302" i="21"/>
  <c r="K3302" i="21"/>
  <c r="K3238" i="21"/>
  <c r="M3238" i="21"/>
  <c r="K3062" i="21"/>
  <c r="M3062" i="21"/>
  <c r="M2846" i="21"/>
  <c r="K2846" i="21"/>
  <c r="K3405" i="21"/>
  <c r="M3405" i="21"/>
  <c r="K3141" i="21"/>
  <c r="M3141" i="21"/>
  <c r="M2925" i="21"/>
  <c r="K2925" i="21"/>
  <c r="K2733" i="21"/>
  <c r="M2733" i="21"/>
  <c r="M3204" i="21"/>
  <c r="K3204" i="21"/>
  <c r="M2988" i="21"/>
  <c r="K2988" i="21"/>
  <c r="M2732" i="21"/>
  <c r="K2732" i="21"/>
  <c r="K3283" i="21"/>
  <c r="M3283" i="21"/>
  <c r="K3051" i="21"/>
  <c r="M3051" i="21"/>
  <c r="K2787" i="21"/>
  <c r="M2787" i="21"/>
  <c r="M3434" i="21"/>
  <c r="K3434" i="21"/>
  <c r="M3210" i="21"/>
  <c r="K3210" i="21"/>
  <c r="K2930" i="21"/>
  <c r="M2930" i="21"/>
  <c r="M2690" i="21"/>
  <c r="K2690" i="21"/>
  <c r="K3097" i="21"/>
  <c r="M3097" i="21"/>
  <c r="M2841" i="21"/>
  <c r="K2841" i="21"/>
  <c r="K3517" i="21"/>
  <c r="M3517" i="21"/>
  <c r="M3429" i="21"/>
  <c r="K3429" i="21"/>
  <c r="K3147" i="21"/>
  <c r="M3147" i="21"/>
  <c r="M2794" i="21"/>
  <c r="K2794" i="21"/>
  <c r="K3476" i="21"/>
  <c r="M3476" i="21"/>
  <c r="M3412" i="21"/>
  <c r="K3412" i="21"/>
  <c r="M3348" i="21"/>
  <c r="K3348" i="21"/>
  <c r="K2924" i="21"/>
  <c r="M2924" i="21"/>
  <c r="K2747" i="21"/>
  <c r="M2747" i="21"/>
  <c r="M2977" i="21"/>
  <c r="K2977" i="21"/>
  <c r="K3443" i="21"/>
  <c r="M3443" i="21"/>
  <c r="K2667" i="21"/>
  <c r="M2667" i="21"/>
  <c r="K3353" i="21"/>
  <c r="M3353" i="21"/>
  <c r="K3529" i="21"/>
  <c r="M3529" i="21"/>
  <c r="M3465" i="21"/>
  <c r="K3465" i="21"/>
  <c r="K3401" i="21"/>
  <c r="M3401" i="21"/>
  <c r="M3289" i="21"/>
  <c r="K3289" i="21"/>
  <c r="M2897" i="21"/>
  <c r="K2897" i="21"/>
  <c r="J3537" i="21"/>
  <c r="M3140" i="21"/>
  <c r="K3140" i="21"/>
  <c r="K2700" i="21"/>
  <c r="M2700" i="21"/>
  <c r="M3315" i="21"/>
  <c r="K3315" i="21"/>
  <c r="K3107" i="21"/>
  <c r="M3107" i="21"/>
  <c r="K2891" i="21"/>
  <c r="M2891" i="21"/>
  <c r="K3530" i="21"/>
  <c r="M3530" i="21"/>
  <c r="M3298" i="21"/>
  <c r="K3298" i="21"/>
  <c r="M3066" i="21"/>
  <c r="K3066" i="21"/>
  <c r="M2850" i="21"/>
  <c r="K2850" i="21"/>
  <c r="K3281" i="21"/>
  <c r="M3281" i="21"/>
  <c r="M3041" i="21"/>
  <c r="K3041" i="21"/>
  <c r="K2801" i="21"/>
  <c r="M2801" i="21"/>
  <c r="K3502" i="21"/>
  <c r="M3502" i="21"/>
  <c r="M3438" i="21"/>
  <c r="K3438" i="21"/>
  <c r="M3358" i="21"/>
  <c r="K3358" i="21"/>
  <c r="M3294" i="21"/>
  <c r="K3294" i="21"/>
  <c r="M3222" i="21"/>
  <c r="K3222" i="21"/>
  <c r="K3038" i="21"/>
  <c r="M3038" i="21"/>
  <c r="K2814" i="21"/>
  <c r="M2814" i="21"/>
  <c r="K3317" i="21"/>
  <c r="M3317" i="21"/>
  <c r="K3117" i="21"/>
  <c r="M3117" i="21"/>
  <c r="K2901" i="21"/>
  <c r="M2901" i="21"/>
  <c r="M2709" i="21"/>
  <c r="K2709" i="21"/>
  <c r="K3172" i="21"/>
  <c r="M3172" i="21"/>
  <c r="K2964" i="21"/>
  <c r="M2964" i="21"/>
  <c r="K2692" i="21"/>
  <c r="M2692" i="21"/>
  <c r="K3259" i="21"/>
  <c r="M3259" i="21"/>
  <c r="M3011" i="21"/>
  <c r="K3011" i="21"/>
  <c r="M2755" i="21"/>
  <c r="K2755" i="21"/>
  <c r="K3410" i="21"/>
  <c r="M3410" i="21"/>
  <c r="M3186" i="21"/>
  <c r="K3186" i="21"/>
  <c r="M2906" i="21"/>
  <c r="K2906" i="21"/>
  <c r="M3377" i="21"/>
  <c r="K3377" i="21"/>
  <c r="K3073" i="21"/>
  <c r="M3073" i="21"/>
  <c r="K2793" i="21"/>
  <c r="M2793" i="21"/>
  <c r="M3509" i="21"/>
  <c r="K3509" i="21"/>
  <c r="K3413" i="21"/>
  <c r="M3413" i="21"/>
  <c r="K2979" i="21"/>
  <c r="M2979" i="21"/>
  <c r="M3313" i="21"/>
  <c r="K3313" i="21"/>
  <c r="M3468" i="21"/>
  <c r="K3468" i="21"/>
  <c r="M3404" i="21"/>
  <c r="K3404" i="21"/>
  <c r="M3340" i="21"/>
  <c r="K3340" i="21"/>
  <c r="M2852" i="21"/>
  <c r="K2852" i="21"/>
  <c r="M3506" i="21"/>
  <c r="K3506" i="21"/>
  <c r="M2785" i="21"/>
  <c r="K2785" i="21"/>
  <c r="K3411" i="21"/>
  <c r="M3411" i="21"/>
  <c r="M3490" i="21"/>
  <c r="K3490" i="21"/>
  <c r="M3001" i="21"/>
  <c r="K3001" i="21"/>
  <c r="K3521" i="21"/>
  <c r="M3521" i="21"/>
  <c r="K3457" i="21"/>
  <c r="M3457" i="21"/>
  <c r="K3385" i="21"/>
  <c r="M3385" i="21"/>
  <c r="M3257" i="21"/>
  <c r="K3257" i="21"/>
  <c r="M2825" i="21"/>
  <c r="K2825" i="21"/>
  <c r="K3536" i="21"/>
  <c r="M3536" i="21"/>
  <c r="K3472" i="21"/>
  <c r="M3472" i="21"/>
  <c r="K3408" i="21"/>
  <c r="M3408" i="21"/>
  <c r="M3344" i="21"/>
  <c r="K3344" i="21"/>
  <c r="K3280" i="21"/>
  <c r="M3280" i="21"/>
  <c r="K3216" i="21"/>
  <c r="M3216" i="21"/>
  <c r="M3152" i="21"/>
  <c r="K3152" i="21"/>
  <c r="K3088" i="21"/>
  <c r="M3088" i="21"/>
  <c r="K3024" i="21"/>
  <c r="M3024" i="21"/>
  <c r="M2960" i="21"/>
  <c r="K2960" i="21"/>
  <c r="K2896" i="21"/>
  <c r="M2896" i="21"/>
  <c r="K2832" i="21"/>
  <c r="M2832" i="21"/>
  <c r="M2768" i="21"/>
  <c r="K2768" i="21"/>
  <c r="M2704" i="21"/>
  <c r="K2704" i="21"/>
  <c r="M2863" i="21"/>
  <c r="K2863" i="21"/>
  <c r="K2767" i="21"/>
  <c r="M2767" i="21"/>
  <c r="K2663" i="21"/>
  <c r="M2663" i="21"/>
  <c r="M3070" i="21"/>
  <c r="K3070" i="21"/>
  <c r="K2886" i="21"/>
  <c r="M2886" i="21"/>
  <c r="M2710" i="21"/>
  <c r="K2710" i="21"/>
  <c r="M3365" i="21"/>
  <c r="K3365" i="21"/>
  <c r="M3181" i="21"/>
  <c r="K3181" i="21"/>
  <c r="M2949" i="21"/>
  <c r="K2949" i="21"/>
  <c r="K2717" i="21"/>
  <c r="M2717" i="21"/>
  <c r="M3228" i="21"/>
  <c r="K3228" i="21"/>
  <c r="M3036" i="21"/>
  <c r="K3036" i="21"/>
  <c r="M2820" i="21"/>
  <c r="K2820" i="21"/>
  <c r="M3395" i="21"/>
  <c r="K3395" i="21"/>
  <c r="K3195" i="21"/>
  <c r="M3195" i="21"/>
  <c r="K2955" i="21"/>
  <c r="M2955" i="21"/>
  <c r="M2731" i="21"/>
  <c r="K2731" i="21"/>
  <c r="K3378" i="21"/>
  <c r="M3378" i="21"/>
  <c r="K3170" i="21"/>
  <c r="M3170" i="21"/>
  <c r="K2914" i="21"/>
  <c r="M2914" i="21"/>
  <c r="K2706" i="21"/>
  <c r="M2706" i="21"/>
  <c r="K3089" i="21"/>
  <c r="M3089" i="21"/>
  <c r="K2809" i="21"/>
  <c r="M2809" i="21"/>
  <c r="M3511" i="21"/>
  <c r="K3511" i="21"/>
  <c r="M3447" i="21"/>
  <c r="K3447" i="21"/>
  <c r="K3383" i="21"/>
  <c r="M3383" i="21"/>
  <c r="K3319" i="21"/>
  <c r="M3319" i="21"/>
  <c r="K3255" i="21"/>
  <c r="M3255" i="21"/>
  <c r="M3191" i="21"/>
  <c r="K3191" i="21"/>
  <c r="K3127" i="21"/>
  <c r="M3127" i="21"/>
  <c r="M3063" i="21"/>
  <c r="K3063" i="21"/>
  <c r="M2999" i="21"/>
  <c r="K2999" i="21"/>
  <c r="M2927" i="21"/>
  <c r="K2927" i="21"/>
  <c r="M2823" i="21"/>
  <c r="K2823" i="21"/>
  <c r="K2658" i="21"/>
  <c r="M2658" i="21"/>
  <c r="K3078" i="21"/>
  <c r="M3078" i="21"/>
  <c r="K2902" i="21"/>
  <c r="M2902" i="21"/>
  <c r="K2718" i="21"/>
  <c r="M2718" i="21"/>
  <c r="M3285" i="21"/>
  <c r="K3285" i="21"/>
  <c r="M3109" i="21"/>
  <c r="K3109" i="21"/>
  <c r="M2957" i="21"/>
  <c r="K2957" i="21"/>
  <c r="K2789" i="21"/>
  <c r="M2789" i="21"/>
  <c r="M3291" i="21"/>
  <c r="K3291" i="21"/>
  <c r="K3083" i="21"/>
  <c r="M3083" i="21"/>
  <c r="K2859" i="21"/>
  <c r="M2859" i="21"/>
  <c r="M3466" i="21"/>
  <c r="K3466" i="21"/>
  <c r="K3266" i="21"/>
  <c r="M3266" i="21"/>
  <c r="M3042" i="21"/>
  <c r="K3042" i="21"/>
  <c r="M2810" i="21"/>
  <c r="K2810" i="21"/>
  <c r="M3249" i="21"/>
  <c r="K3249" i="21"/>
  <c r="M3025" i="21"/>
  <c r="K3025" i="21"/>
  <c r="K2769" i="21"/>
  <c r="M2769" i="21"/>
  <c r="M3494" i="21"/>
  <c r="K3494" i="21"/>
  <c r="K3430" i="21"/>
  <c r="M3430" i="21"/>
  <c r="M3350" i="21"/>
  <c r="K3350" i="21"/>
  <c r="K3286" i="21"/>
  <c r="M3286" i="21"/>
  <c r="K3206" i="21"/>
  <c r="M3206" i="21"/>
  <c r="K3014" i="21"/>
  <c r="M3014" i="21"/>
  <c r="M2790" i="21"/>
  <c r="K2790" i="21"/>
  <c r="K3293" i="21"/>
  <c r="M3293" i="21"/>
  <c r="K3093" i="21"/>
  <c r="M3093" i="21"/>
  <c r="K2877" i="21"/>
  <c r="M2877" i="21"/>
  <c r="K2685" i="21"/>
  <c r="M2685" i="21"/>
  <c r="K3148" i="21"/>
  <c r="M3148" i="21"/>
  <c r="K2940" i="21"/>
  <c r="M2940" i="21"/>
  <c r="M3483" i="21"/>
  <c r="K3483" i="21"/>
  <c r="K3227" i="21"/>
  <c r="M3227" i="21"/>
  <c r="M2971" i="21"/>
  <c r="K2971" i="21"/>
  <c r="K2723" i="21"/>
  <c r="M2723" i="21"/>
  <c r="K3386" i="21"/>
  <c r="M3386" i="21"/>
  <c r="K3146" i="21"/>
  <c r="M3146" i="21"/>
  <c r="M2882" i="21"/>
  <c r="K2882" i="21"/>
  <c r="M3273" i="21"/>
  <c r="K3273" i="21"/>
  <c r="K3049" i="21"/>
  <c r="M3049" i="21"/>
  <c r="K2745" i="21"/>
  <c r="M2745" i="21"/>
  <c r="M3493" i="21"/>
  <c r="K3493" i="21"/>
  <c r="M3325" i="21"/>
  <c r="K3325" i="21"/>
  <c r="M2827" i="21"/>
  <c r="K2827" i="21"/>
  <c r="M2969" i="21"/>
  <c r="K2969" i="21"/>
  <c r="M3460" i="21"/>
  <c r="K3460" i="21"/>
  <c r="M3396" i="21"/>
  <c r="K3396" i="21"/>
  <c r="K3324" i="21"/>
  <c r="M3324" i="21"/>
  <c r="M2788" i="21"/>
  <c r="K2788" i="21"/>
  <c r="M3234" i="21"/>
  <c r="K3234" i="21"/>
  <c r="M3531" i="21"/>
  <c r="K3531" i="21"/>
  <c r="K3339" i="21"/>
  <c r="M3339" i="21"/>
  <c r="K3282" i="21"/>
  <c r="M3282" i="21"/>
  <c r="K2817" i="21"/>
  <c r="M2817" i="21"/>
  <c r="M3513" i="21"/>
  <c r="K3513" i="21"/>
  <c r="M3449" i="21"/>
  <c r="K3449" i="21"/>
  <c r="M3369" i="21"/>
  <c r="K3369" i="21"/>
  <c r="K3217" i="21"/>
  <c r="M3217" i="21"/>
  <c r="K2753" i="21"/>
  <c r="M2753" i="21"/>
  <c r="G16" i="13"/>
  <c r="I16" i="13"/>
  <c r="I16" i="26"/>
  <c r="G16" i="26"/>
  <c r="K5" i="29" l="1"/>
  <c r="D8" i="13"/>
  <c r="D14" i="13"/>
  <c r="K3" i="29"/>
  <c r="K7" i="29"/>
  <c r="H16" i="13"/>
  <c r="J16" i="13"/>
  <c r="K16" i="13" s="1"/>
  <c r="H9" i="26"/>
  <c r="H9" i="13"/>
  <c r="J9" i="13"/>
  <c r="K9" i="13" s="1"/>
  <c r="J9" i="26"/>
  <c r="J16" i="26"/>
  <c r="H16" i="26"/>
  <c r="H9" i="29"/>
  <c r="J9" i="29"/>
  <c r="L3537" i="21"/>
  <c r="I3537" i="21"/>
  <c r="K3537" i="21"/>
  <c r="M3537" i="21"/>
  <c r="K9" i="26" l="1"/>
  <c r="D15" i="13"/>
  <c r="D9" i="13"/>
  <c r="D16" i="13" s="1"/>
  <c r="K16" i="26"/>
  <c r="K9" i="29"/>
  <c r="W24" i="26" l="1"/>
  <c r="W27" i="26"/>
  <c r="W29" i="26"/>
  <c r="W26" i="26"/>
  <c r="W28" i="26"/>
  <c r="W25" i="26"/>
  <c r="W23" i="26"/>
  <c r="X28" i="26"/>
  <c r="Y28" i="26" s="1"/>
  <c r="X29" i="26"/>
  <c r="Y29" i="26" s="1"/>
  <c r="X27" i="26"/>
  <c r="Y27" i="26" s="1"/>
  <c r="X26" i="26"/>
  <c r="Y26" i="26" s="1"/>
  <c r="X25" i="26"/>
  <c r="Y25" i="26" s="1"/>
  <c r="X24" i="26"/>
  <c r="Y24" i="26" s="1"/>
  <c r="X23" i="26"/>
  <c r="Y23" i="26" s="1"/>
  <c r="W76" i="29"/>
  <c r="W68" i="29"/>
  <c r="W60" i="29"/>
  <c r="W52" i="29"/>
  <c r="W44" i="29"/>
  <c r="W36" i="29"/>
  <c r="W28" i="29"/>
  <c r="W49" i="29"/>
  <c r="W33" i="29"/>
  <c r="W40" i="29"/>
  <c r="W55" i="29"/>
  <c r="W70" i="29"/>
  <c r="W30" i="29"/>
  <c r="W45" i="29"/>
  <c r="W75" i="29"/>
  <c r="W67" i="29"/>
  <c r="W59" i="29"/>
  <c r="W51" i="29"/>
  <c r="W43" i="29"/>
  <c r="W35" i="29"/>
  <c r="W27" i="29"/>
  <c r="W41" i="29"/>
  <c r="W25" i="29"/>
  <c r="W32" i="29"/>
  <c r="W71" i="29"/>
  <c r="W31" i="29"/>
  <c r="W62" i="29"/>
  <c r="W69" i="29"/>
  <c r="W53" i="29"/>
  <c r="W74" i="29"/>
  <c r="W66" i="29"/>
  <c r="W58" i="29"/>
  <c r="W50" i="29"/>
  <c r="W42" i="29"/>
  <c r="W34" i="29"/>
  <c r="W26" i="29"/>
  <c r="W57" i="29"/>
  <c r="W56" i="29"/>
  <c r="W24" i="29"/>
  <c r="W39" i="29"/>
  <c r="W54" i="29"/>
  <c r="W61" i="29"/>
  <c r="W73" i="29"/>
  <c r="W65" i="29"/>
  <c r="W63" i="29"/>
  <c r="W38" i="29"/>
  <c r="W29" i="29"/>
  <c r="W72" i="29"/>
  <c r="W64" i="29"/>
  <c r="W48" i="29"/>
  <c r="W47" i="29"/>
  <c r="W46" i="29"/>
  <c r="W37" i="29"/>
  <c r="W23" i="29"/>
  <c r="X76" i="29"/>
  <c r="Y76" i="29" s="1"/>
  <c r="X68" i="29"/>
  <c r="Y68" i="29" s="1"/>
  <c r="X60" i="29"/>
  <c r="Y60" i="29" s="1"/>
  <c r="X52" i="29"/>
  <c r="Y52" i="29" s="1"/>
  <c r="X44" i="29"/>
  <c r="Y44" i="29" s="1"/>
  <c r="X36" i="29"/>
  <c r="Y36" i="29" s="1"/>
  <c r="X28" i="29"/>
  <c r="Y28" i="29" s="1"/>
  <c r="X66" i="29"/>
  <c r="Y66" i="29" s="1"/>
  <c r="X50" i="29"/>
  <c r="Y50" i="29" s="1"/>
  <c r="X34" i="29"/>
  <c r="Y34" i="29" s="1"/>
  <c r="X73" i="29"/>
  <c r="Y73" i="29" s="1"/>
  <c r="X57" i="29"/>
  <c r="Y57" i="29" s="1"/>
  <c r="X41" i="29"/>
  <c r="Y41" i="29" s="1"/>
  <c r="X25" i="29"/>
  <c r="Y25" i="29" s="1"/>
  <c r="X64" i="29"/>
  <c r="Y64" i="29" s="1"/>
  <c r="X48" i="29"/>
  <c r="Y48" i="29" s="1"/>
  <c r="X32" i="29"/>
  <c r="Y32" i="29" s="1"/>
  <c r="X71" i="29"/>
  <c r="Y71" i="29" s="1"/>
  <c r="X55" i="29"/>
  <c r="Y55" i="29" s="1"/>
  <c r="X39" i="29"/>
  <c r="Y39" i="29" s="1"/>
  <c r="X70" i="29"/>
  <c r="Y70" i="29" s="1"/>
  <c r="X54" i="29"/>
  <c r="Y54" i="29" s="1"/>
  <c r="X38" i="29"/>
  <c r="Y38" i="29" s="1"/>
  <c r="X69" i="29"/>
  <c r="Y69" i="29" s="1"/>
  <c r="X53" i="29"/>
  <c r="Y53" i="29" s="1"/>
  <c r="X37" i="29"/>
  <c r="Y37" i="29" s="1"/>
  <c r="X75" i="29"/>
  <c r="Y75" i="29" s="1"/>
  <c r="X67" i="29"/>
  <c r="Y67" i="29" s="1"/>
  <c r="X59" i="29"/>
  <c r="Y59" i="29" s="1"/>
  <c r="X51" i="29"/>
  <c r="Y51" i="29" s="1"/>
  <c r="X43" i="29"/>
  <c r="Y43" i="29" s="1"/>
  <c r="X35" i="29"/>
  <c r="Y35" i="29" s="1"/>
  <c r="X27" i="29"/>
  <c r="Y27" i="29" s="1"/>
  <c r="X74" i="29"/>
  <c r="Y74" i="29" s="1"/>
  <c r="X58" i="29"/>
  <c r="Y58" i="29" s="1"/>
  <c r="X42" i="29"/>
  <c r="Y42" i="29" s="1"/>
  <c r="X26" i="29"/>
  <c r="Y26" i="29" s="1"/>
  <c r="X65" i="29"/>
  <c r="Y65" i="29" s="1"/>
  <c r="X49" i="29"/>
  <c r="Y49" i="29" s="1"/>
  <c r="X33" i="29"/>
  <c r="Y33" i="29" s="1"/>
  <c r="X72" i="29"/>
  <c r="Y72" i="29" s="1"/>
  <c r="X56" i="29"/>
  <c r="Y56" i="29" s="1"/>
  <c r="X40" i="29"/>
  <c r="Y40" i="29" s="1"/>
  <c r="X24" i="29"/>
  <c r="Y24" i="29" s="1"/>
  <c r="X63" i="29"/>
  <c r="Y63" i="29" s="1"/>
  <c r="X47" i="29"/>
  <c r="Y47" i="29" s="1"/>
  <c r="X31" i="29"/>
  <c r="Y31" i="29" s="1"/>
  <c r="X62" i="29"/>
  <c r="Y62" i="29" s="1"/>
  <c r="X46" i="29"/>
  <c r="Y46" i="29" s="1"/>
  <c r="X30" i="29"/>
  <c r="Y30" i="29" s="1"/>
  <c r="X61" i="29"/>
  <c r="Y61" i="29" s="1"/>
  <c r="X45" i="29"/>
  <c r="Y45" i="29" s="1"/>
  <c r="X29" i="29"/>
  <c r="Y29" i="29" s="1"/>
  <c r="X23" i="29"/>
  <c r="Y23" i="29" s="1"/>
  <c r="I6" i="22" l="1"/>
  <c r="I5" i="22"/>
  <c r="I7" i="22" l="1"/>
  <c r="K6" i="22" l="1"/>
  <c r="J5" i="22"/>
  <c r="J6" i="22" l="1"/>
  <c r="J7" i="22" s="1"/>
  <c r="K5" i="22"/>
  <c r="K7" i="22" l="1"/>
</calcChain>
</file>

<file path=xl/sharedStrings.xml><?xml version="1.0" encoding="utf-8"?>
<sst xmlns="http://schemas.openxmlformats.org/spreadsheetml/2006/main" count="3967" uniqueCount="161">
  <si>
    <t>Quote Value</t>
  </si>
  <si>
    <t>UnitedKingdom::Exchange</t>
  </si>
  <si>
    <t>ObjectOverwrite</t>
  </si>
  <si>
    <t>Trigger</t>
  </si>
  <si>
    <t>Permanent</t>
  </si>
  <si>
    <t>Months</t>
  </si>
  <si>
    <t>Currency</t>
  </si>
  <si>
    <t>General Settings</t>
  </si>
  <si>
    <t>Libor</t>
  </si>
  <si>
    <t>FamilyName</t>
  </si>
  <si>
    <t>Rate Axis</t>
  </si>
  <si>
    <t>Years</t>
  </si>
  <si>
    <t>Min</t>
  </si>
  <si>
    <t>Max</t>
  </si>
  <si>
    <t>Major unit</t>
  </si>
  <si>
    <t>Min Value</t>
  </si>
  <si>
    <t>Max Value</t>
  </si>
  <si>
    <t>Value Date</t>
  </si>
  <si>
    <t>Fixing Date</t>
  </si>
  <si>
    <t>1D</t>
  </si>
  <si>
    <t>Tenor</t>
  </si>
  <si>
    <t>HolidayCheck</t>
  </si>
  <si>
    <t>JoinHolidays</t>
  </si>
  <si>
    <t>Triggers</t>
  </si>
  <si>
    <t>EvaluationDate</t>
  </si>
  <si>
    <t>InterestRatesTrigger</t>
  </si>
  <si>
    <t>SettlementDays</t>
  </si>
  <si>
    <t>LocalCalendar</t>
  </si>
  <si>
    <t>Calendar</t>
  </si>
  <si>
    <t>OK</t>
  </si>
  <si>
    <t>KO</t>
  </si>
  <si>
    <t>TOTAL</t>
  </si>
  <si>
    <t>JointCalendarRule</t>
  </si>
  <si>
    <t>JointCalendar</t>
  </si>
  <si>
    <t xml:space="preserve"> </t>
  </si>
  <si>
    <t>Indexes</t>
  </si>
  <si>
    <t>ON</t>
  </si>
  <si>
    <t>1M</t>
  </si>
  <si>
    <t>3M</t>
  </si>
  <si>
    <t>6M</t>
  </si>
  <si>
    <t>1Y</t>
  </si>
  <si>
    <t>FixingDays</t>
  </si>
  <si>
    <t>BDC</t>
  </si>
  <si>
    <t>EOM</t>
  </si>
  <si>
    <t>DayCounter</t>
  </si>
  <si>
    <t>Index</t>
  </si>
  <si>
    <t>Forward</t>
  </si>
  <si>
    <t>ON Forward</t>
  </si>
  <si>
    <t>Sampling Freq</t>
  </si>
  <si>
    <t>1W</t>
  </si>
  <si>
    <t>ON Index</t>
  </si>
  <si>
    <t>Fixing Dates</t>
  </si>
  <si>
    <t>Settlement Dates</t>
  </si>
  <si>
    <t>RecalcTrigger</t>
  </si>
  <si>
    <t>IborCalendar</t>
  </si>
  <si>
    <t>Time Axes</t>
  </si>
  <si>
    <t>ON FWD</t>
  </si>
  <si>
    <t>FWD</t>
  </si>
  <si>
    <t>QuoteSuffix</t>
  </si>
  <si>
    <t>_Quote</t>
  </si>
  <si>
    <t>OIS</t>
  </si>
  <si>
    <t>Instrument</t>
  </si>
  <si>
    <t>Quote Object ID</t>
  </si>
  <si>
    <t>Maturity Date</t>
  </si>
  <si>
    <t>ON Curve</t>
  </si>
  <si>
    <t>Pricing</t>
  </si>
  <si>
    <t>Error</t>
  </si>
  <si>
    <t>In Bid-Ask</t>
  </si>
  <si>
    <t>SW</t>
  </si>
  <si>
    <t>2W</t>
  </si>
  <si>
    <t>3W</t>
  </si>
  <si>
    <t>2M</t>
  </si>
  <si>
    <t>4M</t>
  </si>
  <si>
    <t>5M</t>
  </si>
  <si>
    <t>7M</t>
  </si>
  <si>
    <t>8M</t>
  </si>
  <si>
    <t>9M</t>
  </si>
  <si>
    <t>10M</t>
  </si>
  <si>
    <t>11M</t>
  </si>
  <si>
    <t>13M</t>
  </si>
  <si>
    <t>14M</t>
  </si>
  <si>
    <t>15M</t>
  </si>
  <si>
    <t>16M</t>
  </si>
  <si>
    <t>17M</t>
  </si>
  <si>
    <t>18M</t>
  </si>
  <si>
    <t>19M</t>
  </si>
  <si>
    <t>20M</t>
  </si>
  <si>
    <t>21M</t>
  </si>
  <si>
    <t>22M</t>
  </si>
  <si>
    <t>23M</t>
  </si>
  <si>
    <t>2Y</t>
  </si>
  <si>
    <t>27M</t>
  </si>
  <si>
    <t>30M</t>
  </si>
  <si>
    <t>33M</t>
  </si>
  <si>
    <t>3Y</t>
  </si>
  <si>
    <t>39M</t>
  </si>
  <si>
    <t>42M</t>
  </si>
  <si>
    <t>45M</t>
  </si>
  <si>
    <t>4Y</t>
  </si>
  <si>
    <t>51M</t>
  </si>
  <si>
    <t>54M</t>
  </si>
  <si>
    <t>57M</t>
  </si>
  <si>
    <t>5Y</t>
  </si>
  <si>
    <t>6Y</t>
  </si>
  <si>
    <t>7Y</t>
  </si>
  <si>
    <t>8Y</t>
  </si>
  <si>
    <t>9Y</t>
  </si>
  <si>
    <t>10Y</t>
  </si>
  <si>
    <t>12Y</t>
  </si>
  <si>
    <t>15Y</t>
  </si>
  <si>
    <t>20Y</t>
  </si>
  <si>
    <t>25Y</t>
  </si>
  <si>
    <t>27Y</t>
  </si>
  <si>
    <t>30Y</t>
  </si>
  <si>
    <t>35Y</t>
  </si>
  <si>
    <t>40Y</t>
  </si>
  <si>
    <t>45Y</t>
  </si>
  <si>
    <t>50Y</t>
  </si>
  <si>
    <t>Fwd start</t>
  </si>
  <si>
    <t>0D</t>
  </si>
  <si>
    <t>Actual/360</t>
  </si>
  <si>
    <t>Instrument Object</t>
  </si>
  <si>
    <t>Flag</t>
  </si>
  <si>
    <t>12M</t>
  </si>
  <si>
    <t>FixedLegTenor</t>
  </si>
  <si>
    <t>FixedLegBDC</t>
  </si>
  <si>
    <t>FixedLegDayCounter</t>
  </si>
  <si>
    <t>Day Count Conv</t>
  </si>
  <si>
    <t>Modified Following</t>
  </si>
  <si>
    <t>3M Curve</t>
  </si>
  <si>
    <t>11Y</t>
  </si>
  <si>
    <t>13Y</t>
  </si>
  <si>
    <t>14Y</t>
  </si>
  <si>
    <t>16Y</t>
  </si>
  <si>
    <t>17Y</t>
  </si>
  <si>
    <t>18Y</t>
  </si>
  <si>
    <t>19Y</t>
  </si>
  <si>
    <t>21Y</t>
  </si>
  <si>
    <t>22Y</t>
  </si>
  <si>
    <t>23Y</t>
  </si>
  <si>
    <t>24Y</t>
  </si>
  <si>
    <t>26Y</t>
  </si>
  <si>
    <t>28Y</t>
  </si>
  <si>
    <t>29Y</t>
  </si>
  <si>
    <t>60Y</t>
  </si>
  <si>
    <t>Convexity/Spread</t>
  </si>
  <si>
    <t>Bid-Ask Spread</t>
  </si>
  <si>
    <t>DisocuntingEngine</t>
  </si>
  <si>
    <t>6M Curve</t>
  </si>
  <si>
    <t>6M FRA</t>
  </si>
  <si>
    <t>Repricing Monitor</t>
  </si>
  <si>
    <t>Instruments</t>
  </si>
  <si>
    <t>Calculate</t>
  </si>
  <si>
    <t>3M FRA</t>
  </si>
  <si>
    <t>FRA</t>
  </si>
  <si>
    <t>JPY</t>
  </si>
  <si>
    <t>Japan</t>
  </si>
  <si>
    <t>Tonar</t>
  </si>
  <si>
    <t>SB6L</t>
  </si>
  <si>
    <t>Actual/365 (Fixed)</t>
  </si>
  <si>
    <t>6M Swap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</si>
</sst>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_-* #,##0.00_-;\-* #,##0.00_-;_-* &quot;-&quot;??_-;_-@_-"/>
    <numFmt numFmtId="165" formatCode="&quot;£&quot;#,##0;[Red]\-&quot;£&quot;#,##0"/>
    <numFmt numFmtId="166" formatCode="0.0000%"/>
    <numFmt numFmtId="167" formatCode="General_)"/>
    <numFmt numFmtId="168" formatCode="#,##0.0;#,##0.0"/>
    <numFmt numFmtId="169" formatCode="ddd\,\ dd\-mmm\-yyyy"/>
    <numFmt numFmtId="170" formatCode="ddd\,\ d\-mmm\-yyyy"/>
    <numFmt numFmtId="171" formatCode="_([$€-2]* #,##0.00_);_([$€-2]* \(#,##0.00\);_([$€-2]* &quot;-&quot;??_)"/>
    <numFmt numFmtId="172" formatCode="dd\-mmm\-yy"/>
    <numFmt numFmtId="173" formatCode="mm/dd/yy;@"/>
  </numFmts>
  <fonts count="2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10"/>
      <name val="Arial"/>
      <family val="2"/>
    </font>
    <font>
      <sz val="8"/>
      <name val="Arial"/>
      <family val="2"/>
    </font>
    <font>
      <b/>
      <sz val="8"/>
      <name val="Courier New"/>
      <family val="3"/>
    </font>
    <font>
      <sz val="8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theme="1"/>
      <name val="Courier New"/>
      <family val="3"/>
    </font>
    <font>
      <b/>
      <sz val="12"/>
      <name val="Courier New"/>
      <family val="3"/>
    </font>
    <font>
      <b/>
      <sz val="14"/>
      <name val="Courier New"/>
      <family val="3"/>
    </font>
    <font>
      <sz val="10"/>
      <color theme="1"/>
      <name val="Courier New"/>
      <family val="3"/>
    </font>
    <font>
      <b/>
      <i/>
      <sz val="8"/>
      <name val="Courier New"/>
      <family val="3"/>
    </font>
    <font>
      <i/>
      <sz val="8"/>
      <name val="Courier New"/>
      <family val="3"/>
    </font>
    <font>
      <b/>
      <sz val="8"/>
      <color theme="1"/>
      <name val="Courier New"/>
      <family val="3"/>
    </font>
    <font>
      <b/>
      <sz val="10"/>
      <name val="Courier New"/>
      <family val="3"/>
    </font>
    <font>
      <sz val="8"/>
      <color rgb="FF000000"/>
      <name val="Tahoma"/>
      <family val="2"/>
    </font>
  </fonts>
  <fills count="10">
    <fill>
      <patternFill patternType="none"/>
    </fill>
    <fill>
      <patternFill patternType="gray125"/>
    </fill>
    <fill>
      <patternFill patternType="gray0625">
        <fgColor indexed="22"/>
        <bgColor indexed="9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lightUp">
        <bgColor theme="8" tint="0.59996337778862885"/>
      </patternFill>
    </fill>
  </fills>
  <borders count="2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7">
    <xf numFmtId="0" fontId="0" fillId="0" borderId="0"/>
    <xf numFmtId="0" fontId="1" fillId="0" borderId="0"/>
    <xf numFmtId="9" fontId="1" fillId="0" borderId="0" applyFont="0" applyFill="0" applyBorder="0" applyAlignment="0" applyProtection="0"/>
    <xf numFmtId="38" fontId="3" fillId="0" borderId="0" applyFont="0" applyFill="0" applyBorder="0" applyAlignment="0" applyProtection="0"/>
    <xf numFmtId="40" fontId="3" fillId="0" borderId="0" applyFont="0" applyFill="0" applyBorder="0" applyAlignment="0" applyProtection="0"/>
    <xf numFmtId="167" fontId="4" fillId="0" borderId="0"/>
    <xf numFmtId="168" fontId="5" fillId="2" borderId="0">
      <alignment horizontal="center" vertical="center"/>
    </xf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0" fontId="6" fillId="0" borderId="0"/>
    <xf numFmtId="0" fontId="7" fillId="0" borderId="0"/>
    <xf numFmtId="9" fontId="6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10" fillId="0" borderId="0"/>
    <xf numFmtId="9" fontId="10" fillId="0" borderId="0" applyFont="0" applyFill="0" applyBorder="0" applyAlignment="0" applyProtection="0"/>
    <xf numFmtId="9" fontId="1" fillId="0" borderId="0" applyFont="0" applyFill="0" applyBorder="0" applyAlignment="0" applyProtection="0"/>
    <xf numFmtId="164" fontId="10" fillId="0" borderId="0" applyFont="0" applyFill="0" applyBorder="0" applyAlignment="0" applyProtection="0"/>
    <xf numFmtId="0" fontId="2" fillId="0" borderId="0"/>
    <xf numFmtId="9" fontId="10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" fillId="0" borderId="0"/>
    <xf numFmtId="0" fontId="10" fillId="0" borderId="0"/>
    <xf numFmtId="9" fontId="10" fillId="0" borderId="0" applyFont="0" applyFill="0" applyBorder="0" applyAlignment="0" applyProtection="0"/>
    <xf numFmtId="0" fontId="10" fillId="0" borderId="0"/>
    <xf numFmtId="9" fontId="1" fillId="0" borderId="0" applyFont="0" applyFill="0" applyBorder="0" applyAlignment="0" applyProtection="0"/>
    <xf numFmtId="9" fontId="10" fillId="0" borderId="0" applyFont="0" applyFill="0" applyBorder="0" applyAlignment="0" applyProtection="0"/>
    <xf numFmtId="171" fontId="1" fillId="0" borderId="0" applyFont="0" applyFill="0" applyBorder="0" applyAlignment="0" applyProtection="0"/>
  </cellStyleXfs>
  <cellXfs count="151">
    <xf numFmtId="0" fontId="0" fillId="0" borderId="0" xfId="0"/>
    <xf numFmtId="0" fontId="12" fillId="4" borderId="0" xfId="0" applyFont="1" applyFill="1"/>
    <xf numFmtId="0" fontId="13" fillId="5" borderId="14" xfId="0" applyFont="1" applyFill="1" applyBorder="1" applyAlignment="1">
      <alignment horizontal="centerContinuous"/>
    </xf>
    <xf numFmtId="0" fontId="13" fillId="5" borderId="15" xfId="0" applyFont="1" applyFill="1" applyBorder="1" applyAlignment="1">
      <alignment horizontal="centerContinuous"/>
    </xf>
    <xf numFmtId="0" fontId="14" fillId="5" borderId="16" xfId="0" applyFont="1" applyFill="1" applyBorder="1" applyAlignment="1">
      <alignment horizontal="centerContinuous"/>
    </xf>
    <xf numFmtId="0" fontId="15" fillId="4" borderId="0" xfId="0" applyFont="1" applyFill="1"/>
    <xf numFmtId="0" fontId="9" fillId="3" borderId="9" xfId="0" applyFont="1" applyFill="1" applyBorder="1"/>
    <xf numFmtId="0" fontId="9" fillId="3" borderId="0" xfId="0" applyFont="1" applyFill="1" applyBorder="1"/>
    <xf numFmtId="0" fontId="9" fillId="3" borderId="8" xfId="0" applyFont="1" applyFill="1" applyBorder="1"/>
    <xf numFmtId="169" fontId="9" fillId="3" borderId="3" xfId="0" applyNumberFormat="1" applyFont="1" applyFill="1" applyBorder="1" applyAlignment="1">
      <alignment horizontal="center"/>
    </xf>
    <xf numFmtId="0" fontId="9" fillId="3" borderId="10" xfId="0" applyFont="1" applyFill="1" applyBorder="1" applyAlignment="1" applyProtection="1">
      <alignment horizontal="center"/>
      <protection locked="0"/>
    </xf>
    <xf numFmtId="0" fontId="9" fillId="3" borderId="7" xfId="0" applyFont="1" applyFill="1" applyBorder="1"/>
    <xf numFmtId="0" fontId="9" fillId="3" borderId="6" xfId="0" applyFont="1" applyFill="1" applyBorder="1"/>
    <xf numFmtId="0" fontId="9" fillId="3" borderId="5" xfId="0" applyFont="1" applyFill="1" applyBorder="1"/>
    <xf numFmtId="0" fontId="13" fillId="5" borderId="16" xfId="0" applyFont="1" applyFill="1" applyBorder="1" applyAlignment="1">
      <alignment horizontal="centerContinuous"/>
    </xf>
    <xf numFmtId="170" fontId="9" fillId="3" borderId="12" xfId="0" applyNumberFormat="1" applyFont="1" applyFill="1" applyBorder="1" applyAlignment="1" applyProtection="1">
      <alignment horizontal="center"/>
      <protection locked="0"/>
    </xf>
    <xf numFmtId="0" fontId="9" fillId="3" borderId="11" xfId="0" applyNumberFormat="1" applyFont="1" applyFill="1" applyBorder="1" applyAlignment="1" applyProtection="1">
      <alignment horizontal="center"/>
      <protection locked="0"/>
    </xf>
    <xf numFmtId="0" fontId="9" fillId="3" borderId="11" xfId="0" applyNumberFormat="1" applyFont="1" applyFill="1" applyBorder="1" applyAlignment="1">
      <alignment horizontal="center"/>
    </xf>
    <xf numFmtId="0" fontId="12" fillId="0" borderId="9" xfId="0" applyFont="1" applyFill="1" applyBorder="1"/>
    <xf numFmtId="0" fontId="12" fillId="0" borderId="0" xfId="0" applyFont="1" applyFill="1" applyBorder="1"/>
    <xf numFmtId="0" fontId="12" fillId="0" borderId="8" xfId="0" applyFont="1" applyFill="1" applyBorder="1"/>
    <xf numFmtId="169" fontId="9" fillId="3" borderId="12" xfId="0" applyNumberFormat="1" applyFont="1" applyFill="1" applyBorder="1" applyAlignment="1">
      <alignment horizontal="center"/>
    </xf>
    <xf numFmtId="0" fontId="9" fillId="3" borderId="10" xfId="0" applyNumberFormat="1" applyFont="1" applyFill="1" applyBorder="1" applyAlignment="1" applyProtection="1">
      <alignment horizontal="center"/>
      <protection locked="0"/>
    </xf>
    <xf numFmtId="0" fontId="9" fillId="3" borderId="12" xfId="0" applyNumberFormat="1" applyFont="1" applyFill="1" applyBorder="1" applyAlignment="1" applyProtection="1">
      <alignment horizontal="center"/>
      <protection locked="0"/>
    </xf>
    <xf numFmtId="0" fontId="9" fillId="0" borderId="9" xfId="0" applyFont="1" applyFill="1" applyBorder="1"/>
    <xf numFmtId="0" fontId="9" fillId="0" borderId="8" xfId="0" applyFont="1" applyFill="1" applyBorder="1"/>
    <xf numFmtId="0" fontId="9" fillId="6" borderId="3" xfId="0" applyFont="1" applyFill="1" applyBorder="1"/>
    <xf numFmtId="0" fontId="9" fillId="6" borderId="12" xfId="0" applyFont="1" applyFill="1" applyBorder="1"/>
    <xf numFmtId="0" fontId="9" fillId="6" borderId="10" xfId="0" applyFont="1" applyFill="1" applyBorder="1" applyProtection="1"/>
    <xf numFmtId="0" fontId="9" fillId="6" borderId="11" xfId="0" applyFont="1" applyFill="1" applyBorder="1"/>
    <xf numFmtId="0" fontId="9" fillId="6" borderId="2" xfId="0" applyFont="1" applyFill="1" applyBorder="1"/>
    <xf numFmtId="0" fontId="9" fillId="6" borderId="17" xfId="0" applyFont="1" applyFill="1" applyBorder="1"/>
    <xf numFmtId="0" fontId="9" fillId="6" borderId="10" xfId="0" applyFont="1" applyFill="1" applyBorder="1"/>
    <xf numFmtId="0" fontId="8" fillId="6" borderId="3" xfId="0" applyFont="1" applyFill="1" applyBorder="1"/>
    <xf numFmtId="0" fontId="13" fillId="7" borderId="14" xfId="0" applyFont="1" applyFill="1" applyBorder="1" applyAlignment="1">
      <alignment horizontal="centerContinuous"/>
    </xf>
    <xf numFmtId="0" fontId="13" fillId="7" borderId="15" xfId="0" applyFont="1" applyFill="1" applyBorder="1" applyAlignment="1">
      <alignment horizontal="centerContinuous"/>
    </xf>
    <xf numFmtId="0" fontId="13" fillId="7" borderId="16" xfId="0" applyFont="1" applyFill="1" applyBorder="1" applyAlignment="1">
      <alignment horizontal="centerContinuous"/>
    </xf>
    <xf numFmtId="170" fontId="9" fillId="6" borderId="3" xfId="0" applyNumberFormat="1" applyFont="1" applyFill="1" applyBorder="1" applyAlignment="1" applyProtection="1">
      <alignment horizontal="center"/>
      <protection locked="0"/>
    </xf>
    <xf numFmtId="0" fontId="12" fillId="5" borderId="18" xfId="0" applyFont="1" applyFill="1" applyBorder="1" applyAlignment="1">
      <alignment horizontal="centerContinuous" vertical="center"/>
    </xf>
    <xf numFmtId="0" fontId="12" fillId="5" borderId="13" xfId="0" applyFont="1" applyFill="1" applyBorder="1" applyAlignment="1">
      <alignment horizontal="centerContinuous" vertical="center"/>
    </xf>
    <xf numFmtId="0" fontId="12" fillId="5" borderId="4" xfId="0" applyFont="1" applyFill="1" applyBorder="1" applyAlignment="1">
      <alignment horizontal="centerContinuous" vertical="center"/>
    </xf>
    <xf numFmtId="0" fontId="12" fillId="6" borderId="18" xfId="0" applyFont="1" applyFill="1" applyBorder="1" applyAlignment="1">
      <alignment horizontal="center"/>
    </xf>
    <xf numFmtId="0" fontId="12" fillId="6" borderId="3" xfId="0" applyFont="1" applyFill="1" applyBorder="1" applyAlignment="1">
      <alignment horizontal="center"/>
    </xf>
    <xf numFmtId="0" fontId="12" fillId="6" borderId="4" xfId="0" applyFont="1" applyFill="1" applyBorder="1" applyAlignment="1">
      <alignment horizontal="center"/>
    </xf>
    <xf numFmtId="0" fontId="12" fillId="6" borderId="3" xfId="0" applyFont="1" applyFill="1" applyBorder="1"/>
    <xf numFmtId="0" fontId="12" fillId="0" borderId="12" xfId="0" applyFont="1" applyBorder="1"/>
    <xf numFmtId="0" fontId="12" fillId="0" borderId="11" xfId="0" applyFont="1" applyBorder="1"/>
    <xf numFmtId="0" fontId="12" fillId="0" borderId="10" xfId="0" applyFont="1" applyBorder="1"/>
    <xf numFmtId="172" fontId="12" fillId="0" borderId="12" xfId="0" applyNumberFormat="1" applyFont="1" applyBorder="1"/>
    <xf numFmtId="172" fontId="12" fillId="0" borderId="11" xfId="0" applyNumberFormat="1" applyFont="1" applyBorder="1"/>
    <xf numFmtId="172" fontId="12" fillId="0" borderId="10" xfId="0" applyNumberFormat="1" applyFont="1" applyBorder="1"/>
    <xf numFmtId="166" fontId="12" fillId="0" borderId="12" xfId="0" applyNumberFormat="1" applyFont="1" applyBorder="1"/>
    <xf numFmtId="166" fontId="12" fillId="0" borderId="11" xfId="0" applyNumberFormat="1" applyFont="1" applyBorder="1"/>
    <xf numFmtId="166" fontId="12" fillId="0" borderId="10" xfId="0" applyNumberFormat="1" applyFont="1" applyBorder="1"/>
    <xf numFmtId="0" fontId="9" fillId="3" borderId="0" xfId="0" applyNumberFormat="1" applyFont="1" applyFill="1" applyBorder="1" applyAlignment="1" applyProtection="1">
      <alignment horizontal="center"/>
      <protection locked="0"/>
    </xf>
    <xf numFmtId="0" fontId="12" fillId="3" borderId="0" xfId="0" applyFont="1" applyFill="1"/>
    <xf numFmtId="170" fontId="16" fillId="0" borderId="3" xfId="0" applyNumberFormat="1" applyFont="1" applyFill="1" applyBorder="1" applyAlignment="1" applyProtection="1">
      <alignment horizontal="center"/>
      <protection locked="0"/>
    </xf>
    <xf numFmtId="0" fontId="12" fillId="7" borderId="3" xfId="0" applyFont="1" applyFill="1" applyBorder="1"/>
    <xf numFmtId="0" fontId="9" fillId="0" borderId="3" xfId="0" applyFont="1" applyFill="1" applyBorder="1"/>
    <xf numFmtId="0" fontId="12" fillId="5" borderId="3" xfId="0" applyFont="1" applyFill="1" applyBorder="1" applyAlignment="1">
      <alignment horizontal="centerContinuous" vertical="center"/>
    </xf>
    <xf numFmtId="0" fontId="9" fillId="0" borderId="11" xfId="1" applyFont="1" applyFill="1" applyBorder="1"/>
    <xf numFmtId="0" fontId="9" fillId="0" borderId="10" xfId="1" applyFont="1" applyFill="1" applyBorder="1"/>
    <xf numFmtId="0" fontId="9" fillId="0" borderId="12" xfId="1" applyFont="1" applyFill="1" applyBorder="1"/>
    <xf numFmtId="10" fontId="9" fillId="0" borderId="12" xfId="1" applyNumberFormat="1" applyFont="1" applyFill="1" applyBorder="1"/>
    <xf numFmtId="10" fontId="9" fillId="0" borderId="11" xfId="1" applyNumberFormat="1" applyFont="1" applyFill="1" applyBorder="1"/>
    <xf numFmtId="10" fontId="9" fillId="0" borderId="10" xfId="1" applyNumberFormat="1" applyFont="1" applyFill="1" applyBorder="1"/>
    <xf numFmtId="0" fontId="8" fillId="5" borderId="18" xfId="1" applyFont="1" applyFill="1" applyBorder="1" applyAlignment="1">
      <alignment horizontal="centerContinuous"/>
    </xf>
    <xf numFmtId="0" fontId="8" fillId="5" borderId="13" xfId="1" applyFont="1" applyFill="1" applyBorder="1" applyAlignment="1">
      <alignment horizontal="centerContinuous"/>
    </xf>
    <xf numFmtId="0" fontId="8" fillId="5" borderId="4" xfId="1" applyFont="1" applyFill="1" applyBorder="1" applyAlignment="1">
      <alignment horizontal="centerContinuous"/>
    </xf>
    <xf numFmtId="0" fontId="8" fillId="4" borderId="0" xfId="1" applyFont="1" applyFill="1" applyBorder="1" applyAlignment="1">
      <alignment horizontal="centerContinuous"/>
    </xf>
    <xf numFmtId="0" fontId="8" fillId="4" borderId="0" xfId="1" applyFont="1" applyFill="1" applyBorder="1" applyAlignment="1">
      <alignment horizontal="center"/>
    </xf>
    <xf numFmtId="0" fontId="12" fillId="4" borderId="0" xfId="0" applyFont="1" applyFill="1" applyBorder="1"/>
    <xf numFmtId="0" fontId="9" fillId="4" borderId="0" xfId="1" applyFont="1" applyFill="1" applyBorder="1"/>
    <xf numFmtId="0" fontId="9" fillId="4" borderId="0" xfId="1" applyFont="1" applyFill="1" applyBorder="1" applyAlignment="1">
      <alignment horizontal="right"/>
    </xf>
    <xf numFmtId="0" fontId="0" fillId="4" borderId="0" xfId="0" applyFill="1" applyBorder="1"/>
    <xf numFmtId="0" fontId="8" fillId="6" borderId="3" xfId="1" applyFont="1" applyFill="1" applyBorder="1" applyAlignment="1">
      <alignment horizontal="center"/>
    </xf>
    <xf numFmtId="0" fontId="9" fillId="0" borderId="19" xfId="1" applyFont="1" applyFill="1" applyBorder="1"/>
    <xf numFmtId="0" fontId="9" fillId="0" borderId="2" xfId="1" applyFont="1" applyFill="1" applyBorder="1"/>
    <xf numFmtId="0" fontId="9" fillId="0" borderId="17" xfId="1" applyFont="1" applyFill="1" applyBorder="1"/>
    <xf numFmtId="0" fontId="8" fillId="6" borderId="12" xfId="1" applyFont="1" applyFill="1" applyBorder="1" applyAlignment="1">
      <alignment horizontal="center"/>
    </xf>
    <xf numFmtId="0" fontId="8" fillId="6" borderId="19" xfId="1" applyFont="1" applyFill="1" applyBorder="1" applyAlignment="1">
      <alignment horizontal="center"/>
    </xf>
    <xf numFmtId="0" fontId="8" fillId="6" borderId="20" xfId="1" applyFont="1" applyFill="1" applyBorder="1" applyAlignment="1">
      <alignment horizontal="center"/>
    </xf>
    <xf numFmtId="169" fontId="17" fillId="0" borderId="19" xfId="1" applyNumberFormat="1" applyFont="1" applyFill="1" applyBorder="1"/>
    <xf numFmtId="169" fontId="17" fillId="0" borderId="12" xfId="1" applyNumberFormat="1" applyFont="1" applyFill="1" applyBorder="1"/>
    <xf numFmtId="0" fontId="17" fillId="0" borderId="20" xfId="1" applyNumberFormat="1" applyFont="1" applyFill="1" applyBorder="1"/>
    <xf numFmtId="169" fontId="17" fillId="0" borderId="2" xfId="1" applyNumberFormat="1" applyFont="1" applyFill="1" applyBorder="1"/>
    <xf numFmtId="169" fontId="17" fillId="0" borderId="11" xfId="1" applyNumberFormat="1" applyFont="1" applyFill="1" applyBorder="1"/>
    <xf numFmtId="0" fontId="17" fillId="0" borderId="1" xfId="1" applyNumberFormat="1" applyFont="1" applyFill="1" applyBorder="1"/>
    <xf numFmtId="0" fontId="17" fillId="0" borderId="20" xfId="1" applyFont="1" applyFill="1" applyBorder="1"/>
    <xf numFmtId="169" fontId="17" fillId="0" borderId="17" xfId="1" applyNumberFormat="1" applyFont="1" applyFill="1" applyBorder="1"/>
    <xf numFmtId="169" fontId="17" fillId="0" borderId="10" xfId="1" applyNumberFormat="1" applyFont="1" applyFill="1" applyBorder="1"/>
    <xf numFmtId="0" fontId="17" fillId="0" borderId="21" xfId="1" applyNumberFormat="1" applyFont="1" applyFill="1" applyBorder="1"/>
    <xf numFmtId="10" fontId="17" fillId="0" borderId="12" xfId="1" applyNumberFormat="1" applyFont="1" applyFill="1" applyBorder="1"/>
    <xf numFmtId="10" fontId="17" fillId="0" borderId="11" xfId="1" applyNumberFormat="1" applyFont="1" applyFill="1" applyBorder="1"/>
    <xf numFmtId="10" fontId="17" fillId="0" borderId="10" xfId="1" applyNumberFormat="1" applyFont="1" applyFill="1" applyBorder="1"/>
    <xf numFmtId="0" fontId="9" fillId="4" borderId="0" xfId="1" applyFont="1" applyFill="1" applyBorder="1" applyAlignment="1"/>
    <xf numFmtId="166" fontId="9" fillId="4" borderId="0" xfId="2" applyNumberFormat="1" applyFont="1" applyFill="1" applyBorder="1"/>
    <xf numFmtId="169" fontId="9" fillId="4" borderId="0" xfId="1" applyNumberFormat="1" applyFont="1" applyFill="1" applyBorder="1"/>
    <xf numFmtId="169" fontId="9" fillId="4" borderId="0" xfId="1" applyNumberFormat="1" applyFont="1" applyFill="1" applyBorder="1" applyAlignment="1"/>
    <xf numFmtId="166" fontId="9" fillId="4" borderId="0" xfId="2" quotePrefix="1" applyNumberFormat="1" applyFont="1" applyFill="1" applyBorder="1" applyAlignment="1"/>
    <xf numFmtId="0" fontId="19" fillId="5" borderId="18" xfId="1" applyFont="1" applyFill="1" applyBorder="1" applyAlignment="1">
      <alignment horizontal="centerContinuous" vertical="center"/>
    </xf>
    <xf numFmtId="0" fontId="19" fillId="5" borderId="13" xfId="1" applyFont="1" applyFill="1" applyBorder="1" applyAlignment="1">
      <alignment horizontal="centerContinuous" vertical="center"/>
    </xf>
    <xf numFmtId="0" fontId="19" fillId="5" borderId="4" xfId="1" applyFont="1" applyFill="1" applyBorder="1" applyAlignment="1">
      <alignment horizontal="centerContinuous" vertical="center"/>
    </xf>
    <xf numFmtId="0" fontId="9" fillId="3" borderId="12" xfId="1" applyFont="1" applyFill="1" applyBorder="1"/>
    <xf numFmtId="0" fontId="9" fillId="3" borderId="11" xfId="1" applyFont="1" applyFill="1" applyBorder="1"/>
    <xf numFmtId="0" fontId="9" fillId="3" borderId="10" xfId="1" applyFont="1" applyFill="1" applyBorder="1"/>
    <xf numFmtId="166" fontId="9" fillId="3" borderId="12" xfId="1" applyNumberFormat="1" applyFont="1" applyFill="1" applyBorder="1"/>
    <xf numFmtId="166" fontId="9" fillId="3" borderId="11" xfId="1" applyNumberFormat="1" applyFont="1" applyFill="1" applyBorder="1"/>
    <xf numFmtId="166" fontId="9" fillId="3" borderId="10" xfId="1" applyNumberFormat="1" applyFont="1" applyFill="1" applyBorder="1"/>
    <xf numFmtId="0" fontId="8" fillId="6" borderId="3" xfId="0" applyFont="1" applyFill="1" applyBorder="1" applyAlignment="1">
      <alignment horizontal="center" vertical="center"/>
    </xf>
    <xf numFmtId="0" fontId="18" fillId="6" borderId="3" xfId="0" applyFont="1" applyFill="1" applyBorder="1" applyAlignment="1">
      <alignment horizontal="center" vertical="center"/>
    </xf>
    <xf numFmtId="0" fontId="9" fillId="3" borderId="3" xfId="1" applyFont="1" applyFill="1" applyBorder="1"/>
    <xf numFmtId="0" fontId="8" fillId="7" borderId="3" xfId="0" applyFont="1" applyFill="1" applyBorder="1" applyAlignment="1">
      <alignment horizontal="center" vertical="center"/>
    </xf>
    <xf numFmtId="0" fontId="9" fillId="6" borderId="18" xfId="1" applyFont="1" applyFill="1" applyBorder="1"/>
    <xf numFmtId="0" fontId="9" fillId="6" borderId="3" xfId="1" applyFont="1" applyFill="1" applyBorder="1"/>
    <xf numFmtId="169" fontId="9" fillId="3" borderId="12" xfId="1" applyNumberFormat="1" applyFont="1" applyFill="1" applyBorder="1"/>
    <xf numFmtId="169" fontId="9" fillId="3" borderId="11" xfId="1" applyNumberFormat="1" applyFont="1" applyFill="1" applyBorder="1"/>
    <xf numFmtId="169" fontId="9" fillId="3" borderId="10" xfId="1" applyNumberFormat="1" applyFont="1" applyFill="1" applyBorder="1"/>
    <xf numFmtId="0" fontId="9" fillId="3" borderId="3" xfId="0" applyNumberFormat="1" applyFont="1" applyFill="1" applyBorder="1" applyAlignment="1">
      <alignment horizontal="center"/>
    </xf>
    <xf numFmtId="0" fontId="12" fillId="7" borderId="3" xfId="0" applyFont="1" applyFill="1" applyBorder="1" applyAlignment="1">
      <alignment horizontal="center"/>
    </xf>
    <xf numFmtId="0" fontId="9" fillId="8" borderId="11" xfId="1" applyFont="1" applyFill="1" applyBorder="1"/>
    <xf numFmtId="169" fontId="9" fillId="8" borderId="11" xfId="1" applyNumberFormat="1" applyFont="1" applyFill="1" applyBorder="1"/>
    <xf numFmtId="166" fontId="9" fillId="8" borderId="11" xfId="1" applyNumberFormat="1" applyFont="1" applyFill="1" applyBorder="1"/>
    <xf numFmtId="0" fontId="9" fillId="4" borderId="0" xfId="1" applyNumberFormat="1" applyFont="1" applyFill="1" applyBorder="1"/>
    <xf numFmtId="169" fontId="9" fillId="0" borderId="11" xfId="1" applyNumberFormat="1" applyFont="1" applyFill="1" applyBorder="1"/>
    <xf numFmtId="169" fontId="9" fillId="0" borderId="10" xfId="1" applyNumberFormat="1" applyFont="1" applyFill="1" applyBorder="1"/>
    <xf numFmtId="173" fontId="9" fillId="9" borderId="11" xfId="1" applyNumberFormat="1" applyFont="1" applyFill="1" applyBorder="1" applyAlignment="1">
      <alignment horizontal="center" vertical="center"/>
    </xf>
    <xf numFmtId="173" fontId="9" fillId="9" borderId="10" xfId="1" applyNumberFormat="1" applyFont="1" applyFill="1" applyBorder="1" applyAlignment="1">
      <alignment horizontal="center" vertical="center"/>
    </xf>
    <xf numFmtId="166" fontId="9" fillId="0" borderId="11" xfId="1" applyNumberFormat="1" applyFont="1" applyFill="1" applyBorder="1"/>
    <xf numFmtId="166" fontId="9" fillId="0" borderId="10" xfId="1" applyNumberFormat="1" applyFont="1" applyFill="1" applyBorder="1"/>
    <xf numFmtId="166" fontId="9" fillId="8" borderId="11" xfId="1" applyNumberFormat="1" applyFont="1" applyFill="1" applyBorder="1" applyAlignment="1">
      <alignment horizontal="right"/>
    </xf>
    <xf numFmtId="166" fontId="9" fillId="0" borderId="11" xfId="1" applyNumberFormat="1" applyFont="1" applyFill="1" applyBorder="1" applyAlignment="1">
      <alignment horizontal="right"/>
    </xf>
    <xf numFmtId="166" fontId="9" fillId="0" borderId="10" xfId="1" applyNumberFormat="1" applyFont="1" applyFill="1" applyBorder="1" applyAlignment="1">
      <alignment horizontal="right"/>
    </xf>
    <xf numFmtId="166" fontId="9" fillId="3" borderId="12" xfId="0" applyNumberFormat="1" applyFont="1" applyFill="1" applyBorder="1" applyAlignment="1" applyProtection="1">
      <alignment horizontal="center"/>
      <protection locked="0"/>
    </xf>
    <xf numFmtId="166" fontId="9" fillId="3" borderId="10" xfId="0" applyNumberFormat="1" applyFont="1" applyFill="1" applyBorder="1" applyAlignment="1" applyProtection="1">
      <alignment horizontal="center"/>
      <protection locked="0"/>
    </xf>
    <xf numFmtId="166" fontId="9" fillId="4" borderId="0" xfId="1" applyNumberFormat="1" applyFont="1" applyFill="1" applyBorder="1"/>
    <xf numFmtId="164" fontId="9" fillId="4" borderId="0" xfId="1" applyNumberFormat="1" applyFont="1" applyFill="1" applyBorder="1"/>
    <xf numFmtId="3" fontId="9" fillId="4" borderId="0" xfId="1" applyNumberFormat="1" applyFont="1" applyFill="1" applyBorder="1"/>
    <xf numFmtId="9" fontId="9" fillId="4" borderId="0" xfId="1" applyNumberFormat="1" applyFont="1" applyFill="1" applyBorder="1"/>
    <xf numFmtId="166" fontId="9" fillId="3" borderId="12" xfId="0" applyNumberFormat="1" applyFont="1" applyFill="1" applyBorder="1" applyAlignment="1">
      <alignment horizontal="center"/>
    </xf>
    <xf numFmtId="170" fontId="8" fillId="6" borderId="3" xfId="0" applyNumberFormat="1" applyFont="1" applyFill="1" applyBorder="1" applyAlignment="1" applyProtection="1">
      <alignment horizontal="center"/>
      <protection locked="0"/>
    </xf>
    <xf numFmtId="0" fontId="9" fillId="3" borderId="3" xfId="1" applyFont="1" applyFill="1" applyBorder="1" applyAlignment="1">
      <alignment horizontal="right"/>
    </xf>
    <xf numFmtId="166" fontId="9" fillId="3" borderId="11" xfId="1" applyNumberFormat="1" applyFont="1" applyFill="1" applyBorder="1" applyAlignment="1">
      <alignment horizontal="right"/>
    </xf>
    <xf numFmtId="166" fontId="9" fillId="3" borderId="10" xfId="1" applyNumberFormat="1" applyFont="1" applyFill="1" applyBorder="1" applyAlignment="1">
      <alignment horizontal="right"/>
    </xf>
    <xf numFmtId="0" fontId="9" fillId="6" borderId="18" xfId="1" applyFont="1" applyFill="1" applyBorder="1" applyAlignment="1">
      <alignment horizontal="center"/>
    </xf>
    <xf numFmtId="2" fontId="9" fillId="8" borderId="11" xfId="1" applyNumberFormat="1" applyFont="1" applyFill="1" applyBorder="1" applyAlignment="1">
      <alignment horizontal="right"/>
    </xf>
    <xf numFmtId="2" fontId="9" fillId="3" borderId="11" xfId="1" applyNumberFormat="1" applyFont="1" applyFill="1" applyBorder="1" applyAlignment="1">
      <alignment horizontal="right"/>
    </xf>
    <xf numFmtId="2" fontId="9" fillId="3" borderId="10" xfId="1" applyNumberFormat="1" applyFont="1" applyFill="1" applyBorder="1" applyAlignment="1">
      <alignment horizontal="right"/>
    </xf>
    <xf numFmtId="0" fontId="8" fillId="6" borderId="12" xfId="1" applyFont="1" applyFill="1" applyBorder="1" applyAlignment="1">
      <alignment horizontal="center" vertical="center" textRotation="255"/>
    </xf>
    <xf numFmtId="0" fontId="8" fillId="6" borderId="11" xfId="1" applyFont="1" applyFill="1" applyBorder="1" applyAlignment="1">
      <alignment horizontal="center" vertical="center" textRotation="255"/>
    </xf>
    <xf numFmtId="0" fontId="8" fillId="6" borderId="10" xfId="1" applyFont="1" applyFill="1" applyBorder="1" applyAlignment="1">
      <alignment horizontal="center" vertical="center" textRotation="255"/>
    </xf>
  </cellXfs>
  <cellStyles count="27">
    <cellStyle name="Comma 2" xfId="16"/>
    <cellStyle name="Euro" xfId="26"/>
    <cellStyle name="Migliaia (0)_AZIONI" xfId="3"/>
    <cellStyle name="Migliaia_AZIONI" xfId="4"/>
    <cellStyle name="Normal" xfId="0" builtinId="0"/>
    <cellStyle name="Normal 2" xfId="1"/>
    <cellStyle name="Normal 2 2" xfId="9"/>
    <cellStyle name="Normal 2 2 2" xfId="20"/>
    <cellStyle name="Normal 3" xfId="10"/>
    <cellStyle name="Normal 3 2" xfId="13"/>
    <cellStyle name="Normal 3 3" xfId="17"/>
    <cellStyle name="Normal 4" xfId="21"/>
    <cellStyle name="Normal 5" xfId="23"/>
    <cellStyle name="Normale_AZIONI" xfId="5"/>
    <cellStyle name="Percent 2" xfId="2"/>
    <cellStyle name="Percent 2 2" xfId="14"/>
    <cellStyle name="Percent 2 2 2" xfId="15"/>
    <cellStyle name="Percent 2 2 3" xfId="18"/>
    <cellStyle name="Percent 2 3" xfId="24"/>
    <cellStyle name="Percent 3" xfId="11"/>
    <cellStyle name="Percent 4" xfId="12"/>
    <cellStyle name="Percent 4 2" xfId="19"/>
    <cellStyle name="Percent 5" xfId="22"/>
    <cellStyle name="Percent 6" xfId="25"/>
    <cellStyle name="result" xfId="6"/>
    <cellStyle name="Valuta (0)_AZIONI" xfId="7"/>
    <cellStyle name="Valuta_AZIONI" xfId="8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C00000"/>
      </font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00FF"/>
      <color rgb="FF008000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marker>
            <c:symbol val="none"/>
          </c:marker>
          <c:cat>
            <c:numRef>
              <c:f>[0]!SettlementDates</c:f>
              <c:numCache>
                <c:formatCode>dd\-mmm\-yy</c:formatCode>
                <c:ptCount val="3534"/>
                <c:pt idx="0">
                  <c:v>42184</c:v>
                </c:pt>
                <c:pt idx="1">
                  <c:v>42185</c:v>
                </c:pt>
                <c:pt idx="2">
                  <c:v>42186</c:v>
                </c:pt>
                <c:pt idx="3">
                  <c:v>42187</c:v>
                </c:pt>
                <c:pt idx="4">
                  <c:v>42188</c:v>
                </c:pt>
                <c:pt idx="5">
                  <c:v>42191</c:v>
                </c:pt>
                <c:pt idx="6">
                  <c:v>42192</c:v>
                </c:pt>
                <c:pt idx="7">
                  <c:v>42193</c:v>
                </c:pt>
                <c:pt idx="8">
                  <c:v>42194</c:v>
                </c:pt>
                <c:pt idx="9">
                  <c:v>42195</c:v>
                </c:pt>
                <c:pt idx="10">
                  <c:v>42198</c:v>
                </c:pt>
                <c:pt idx="11">
                  <c:v>42199</c:v>
                </c:pt>
                <c:pt idx="12">
                  <c:v>42200</c:v>
                </c:pt>
                <c:pt idx="13">
                  <c:v>42201</c:v>
                </c:pt>
                <c:pt idx="14">
                  <c:v>42202</c:v>
                </c:pt>
                <c:pt idx="15">
                  <c:v>42206</c:v>
                </c:pt>
                <c:pt idx="16">
                  <c:v>42206</c:v>
                </c:pt>
                <c:pt idx="17">
                  <c:v>42207</c:v>
                </c:pt>
                <c:pt idx="18">
                  <c:v>42208</c:v>
                </c:pt>
                <c:pt idx="19">
                  <c:v>42209</c:v>
                </c:pt>
                <c:pt idx="20">
                  <c:v>42212</c:v>
                </c:pt>
                <c:pt idx="21">
                  <c:v>42213</c:v>
                </c:pt>
                <c:pt idx="22">
                  <c:v>42214</c:v>
                </c:pt>
                <c:pt idx="23">
                  <c:v>42215</c:v>
                </c:pt>
                <c:pt idx="24">
                  <c:v>42216</c:v>
                </c:pt>
                <c:pt idx="25">
                  <c:v>42219</c:v>
                </c:pt>
                <c:pt idx="26">
                  <c:v>42220</c:v>
                </c:pt>
                <c:pt idx="27">
                  <c:v>42221</c:v>
                </c:pt>
                <c:pt idx="28">
                  <c:v>42222</c:v>
                </c:pt>
                <c:pt idx="29">
                  <c:v>42223</c:v>
                </c:pt>
                <c:pt idx="30">
                  <c:v>42226</c:v>
                </c:pt>
                <c:pt idx="31">
                  <c:v>42227</c:v>
                </c:pt>
                <c:pt idx="32">
                  <c:v>42228</c:v>
                </c:pt>
                <c:pt idx="33">
                  <c:v>42229</c:v>
                </c:pt>
                <c:pt idx="34">
                  <c:v>42230</c:v>
                </c:pt>
                <c:pt idx="35">
                  <c:v>42233</c:v>
                </c:pt>
                <c:pt idx="36">
                  <c:v>42234</c:v>
                </c:pt>
                <c:pt idx="37">
                  <c:v>42235</c:v>
                </c:pt>
                <c:pt idx="38">
                  <c:v>42236</c:v>
                </c:pt>
                <c:pt idx="39">
                  <c:v>42237</c:v>
                </c:pt>
                <c:pt idx="40">
                  <c:v>42240</c:v>
                </c:pt>
                <c:pt idx="41">
                  <c:v>42241</c:v>
                </c:pt>
                <c:pt idx="42">
                  <c:v>42242</c:v>
                </c:pt>
                <c:pt idx="43">
                  <c:v>42243</c:v>
                </c:pt>
                <c:pt idx="44">
                  <c:v>42244</c:v>
                </c:pt>
                <c:pt idx="45">
                  <c:v>42248</c:v>
                </c:pt>
                <c:pt idx="46">
                  <c:v>42249</c:v>
                </c:pt>
                <c:pt idx="47">
                  <c:v>42250</c:v>
                </c:pt>
                <c:pt idx="48">
                  <c:v>42251</c:v>
                </c:pt>
                <c:pt idx="49">
                  <c:v>42254</c:v>
                </c:pt>
                <c:pt idx="50">
                  <c:v>42255</c:v>
                </c:pt>
                <c:pt idx="51">
                  <c:v>42256</c:v>
                </c:pt>
                <c:pt idx="52">
                  <c:v>42257</c:v>
                </c:pt>
                <c:pt idx="53">
                  <c:v>42258</c:v>
                </c:pt>
                <c:pt idx="54">
                  <c:v>42261</c:v>
                </c:pt>
                <c:pt idx="55">
                  <c:v>42262</c:v>
                </c:pt>
                <c:pt idx="56">
                  <c:v>42263</c:v>
                </c:pt>
                <c:pt idx="57">
                  <c:v>42264</c:v>
                </c:pt>
                <c:pt idx="58">
                  <c:v>42265</c:v>
                </c:pt>
                <c:pt idx="59">
                  <c:v>42271</c:v>
                </c:pt>
                <c:pt idx="60">
                  <c:v>42271</c:v>
                </c:pt>
                <c:pt idx="61">
                  <c:v>42271</c:v>
                </c:pt>
                <c:pt idx="62">
                  <c:v>42271</c:v>
                </c:pt>
                <c:pt idx="63">
                  <c:v>42272</c:v>
                </c:pt>
                <c:pt idx="64">
                  <c:v>42275</c:v>
                </c:pt>
                <c:pt idx="65">
                  <c:v>42276</c:v>
                </c:pt>
                <c:pt idx="66">
                  <c:v>42277</c:v>
                </c:pt>
                <c:pt idx="67">
                  <c:v>42278</c:v>
                </c:pt>
                <c:pt idx="68">
                  <c:v>42279</c:v>
                </c:pt>
                <c:pt idx="69">
                  <c:v>42282</c:v>
                </c:pt>
                <c:pt idx="70">
                  <c:v>42283</c:v>
                </c:pt>
                <c:pt idx="71">
                  <c:v>42284</c:v>
                </c:pt>
                <c:pt idx="72">
                  <c:v>42285</c:v>
                </c:pt>
                <c:pt idx="73">
                  <c:v>42286</c:v>
                </c:pt>
                <c:pt idx="74">
                  <c:v>42290</c:v>
                </c:pt>
                <c:pt idx="75">
                  <c:v>42290</c:v>
                </c:pt>
                <c:pt idx="76">
                  <c:v>42291</c:v>
                </c:pt>
                <c:pt idx="77">
                  <c:v>42292</c:v>
                </c:pt>
                <c:pt idx="78">
                  <c:v>42293</c:v>
                </c:pt>
                <c:pt idx="79">
                  <c:v>42296</c:v>
                </c:pt>
                <c:pt idx="80">
                  <c:v>42297</c:v>
                </c:pt>
                <c:pt idx="81">
                  <c:v>42298</c:v>
                </c:pt>
                <c:pt idx="82">
                  <c:v>42299</c:v>
                </c:pt>
                <c:pt idx="83">
                  <c:v>42300</c:v>
                </c:pt>
                <c:pt idx="84">
                  <c:v>42303</c:v>
                </c:pt>
                <c:pt idx="85">
                  <c:v>42304</c:v>
                </c:pt>
                <c:pt idx="86">
                  <c:v>42305</c:v>
                </c:pt>
                <c:pt idx="87">
                  <c:v>42306</c:v>
                </c:pt>
                <c:pt idx="88">
                  <c:v>42307</c:v>
                </c:pt>
                <c:pt idx="89">
                  <c:v>42310</c:v>
                </c:pt>
                <c:pt idx="90">
                  <c:v>42312</c:v>
                </c:pt>
                <c:pt idx="91">
                  <c:v>42312</c:v>
                </c:pt>
                <c:pt idx="92">
                  <c:v>42313</c:v>
                </c:pt>
                <c:pt idx="93">
                  <c:v>42314</c:v>
                </c:pt>
                <c:pt idx="94">
                  <c:v>42317</c:v>
                </c:pt>
                <c:pt idx="95">
                  <c:v>42318</c:v>
                </c:pt>
                <c:pt idx="96">
                  <c:v>42319</c:v>
                </c:pt>
                <c:pt idx="97">
                  <c:v>42320</c:v>
                </c:pt>
                <c:pt idx="98">
                  <c:v>42321</c:v>
                </c:pt>
                <c:pt idx="99">
                  <c:v>42324</c:v>
                </c:pt>
                <c:pt idx="100">
                  <c:v>42325</c:v>
                </c:pt>
                <c:pt idx="101">
                  <c:v>42326</c:v>
                </c:pt>
                <c:pt idx="102">
                  <c:v>42327</c:v>
                </c:pt>
                <c:pt idx="103">
                  <c:v>42328</c:v>
                </c:pt>
                <c:pt idx="104">
                  <c:v>42332</c:v>
                </c:pt>
                <c:pt idx="105">
                  <c:v>42332</c:v>
                </c:pt>
                <c:pt idx="106">
                  <c:v>42333</c:v>
                </c:pt>
                <c:pt idx="107">
                  <c:v>42334</c:v>
                </c:pt>
                <c:pt idx="108">
                  <c:v>42335</c:v>
                </c:pt>
                <c:pt idx="109">
                  <c:v>42338</c:v>
                </c:pt>
                <c:pt idx="110">
                  <c:v>42339</c:v>
                </c:pt>
                <c:pt idx="111">
                  <c:v>42340</c:v>
                </c:pt>
                <c:pt idx="112">
                  <c:v>42341</c:v>
                </c:pt>
                <c:pt idx="113">
                  <c:v>42342</c:v>
                </c:pt>
                <c:pt idx="114">
                  <c:v>42345</c:v>
                </c:pt>
                <c:pt idx="115">
                  <c:v>42346</c:v>
                </c:pt>
                <c:pt idx="116">
                  <c:v>42347</c:v>
                </c:pt>
                <c:pt idx="117">
                  <c:v>42348</c:v>
                </c:pt>
                <c:pt idx="118">
                  <c:v>42349</c:v>
                </c:pt>
                <c:pt idx="119">
                  <c:v>42352</c:v>
                </c:pt>
                <c:pt idx="120">
                  <c:v>42353</c:v>
                </c:pt>
                <c:pt idx="121">
                  <c:v>42354</c:v>
                </c:pt>
                <c:pt idx="122">
                  <c:v>42355</c:v>
                </c:pt>
                <c:pt idx="123">
                  <c:v>42356</c:v>
                </c:pt>
                <c:pt idx="124">
                  <c:v>42359</c:v>
                </c:pt>
                <c:pt idx="125">
                  <c:v>42360</c:v>
                </c:pt>
                <c:pt idx="126">
                  <c:v>42362</c:v>
                </c:pt>
                <c:pt idx="127">
                  <c:v>42362</c:v>
                </c:pt>
                <c:pt idx="128">
                  <c:v>42367</c:v>
                </c:pt>
                <c:pt idx="129">
                  <c:v>42368</c:v>
                </c:pt>
                <c:pt idx="130">
                  <c:v>42373</c:v>
                </c:pt>
                <c:pt idx="131">
                  <c:v>42373</c:v>
                </c:pt>
                <c:pt idx="132">
                  <c:v>42374</c:v>
                </c:pt>
                <c:pt idx="133">
                  <c:v>42375</c:v>
                </c:pt>
                <c:pt idx="134">
                  <c:v>42376</c:v>
                </c:pt>
                <c:pt idx="135">
                  <c:v>42377</c:v>
                </c:pt>
                <c:pt idx="136">
                  <c:v>42381</c:v>
                </c:pt>
                <c:pt idx="137">
                  <c:v>42381</c:v>
                </c:pt>
                <c:pt idx="138">
                  <c:v>42382</c:v>
                </c:pt>
                <c:pt idx="139">
                  <c:v>42383</c:v>
                </c:pt>
                <c:pt idx="140">
                  <c:v>42384</c:v>
                </c:pt>
                <c:pt idx="141">
                  <c:v>42387</c:v>
                </c:pt>
                <c:pt idx="142">
                  <c:v>42388</c:v>
                </c:pt>
                <c:pt idx="143">
                  <c:v>42389</c:v>
                </c:pt>
                <c:pt idx="144">
                  <c:v>42390</c:v>
                </c:pt>
                <c:pt idx="145">
                  <c:v>42391</c:v>
                </c:pt>
                <c:pt idx="146">
                  <c:v>42394</c:v>
                </c:pt>
                <c:pt idx="147">
                  <c:v>42395</c:v>
                </c:pt>
                <c:pt idx="148">
                  <c:v>42396</c:v>
                </c:pt>
                <c:pt idx="149">
                  <c:v>42397</c:v>
                </c:pt>
                <c:pt idx="150">
                  <c:v>42398</c:v>
                </c:pt>
                <c:pt idx="151">
                  <c:v>42401</c:v>
                </c:pt>
                <c:pt idx="152">
                  <c:v>42402</c:v>
                </c:pt>
                <c:pt idx="153">
                  <c:v>42403</c:v>
                </c:pt>
                <c:pt idx="154">
                  <c:v>42404</c:v>
                </c:pt>
                <c:pt idx="155">
                  <c:v>42405</c:v>
                </c:pt>
                <c:pt idx="156">
                  <c:v>42408</c:v>
                </c:pt>
                <c:pt idx="157">
                  <c:v>42409</c:v>
                </c:pt>
                <c:pt idx="158">
                  <c:v>42410</c:v>
                </c:pt>
                <c:pt idx="159">
                  <c:v>42412</c:v>
                </c:pt>
                <c:pt idx="160">
                  <c:v>42412</c:v>
                </c:pt>
                <c:pt idx="161">
                  <c:v>42415</c:v>
                </c:pt>
                <c:pt idx="162">
                  <c:v>42416</c:v>
                </c:pt>
                <c:pt idx="163">
                  <c:v>42417</c:v>
                </c:pt>
                <c:pt idx="164">
                  <c:v>42418</c:v>
                </c:pt>
                <c:pt idx="165">
                  <c:v>42419</c:v>
                </c:pt>
                <c:pt idx="166">
                  <c:v>42422</c:v>
                </c:pt>
                <c:pt idx="167">
                  <c:v>42423</c:v>
                </c:pt>
                <c:pt idx="168">
                  <c:v>42424</c:v>
                </c:pt>
                <c:pt idx="169">
                  <c:v>42425</c:v>
                </c:pt>
                <c:pt idx="170">
                  <c:v>42426</c:v>
                </c:pt>
                <c:pt idx="171">
                  <c:v>42429</c:v>
                </c:pt>
                <c:pt idx="172">
                  <c:v>42430</c:v>
                </c:pt>
                <c:pt idx="173">
                  <c:v>42431</c:v>
                </c:pt>
                <c:pt idx="174">
                  <c:v>42432</c:v>
                </c:pt>
                <c:pt idx="175">
                  <c:v>42433</c:v>
                </c:pt>
                <c:pt idx="176">
                  <c:v>42436</c:v>
                </c:pt>
                <c:pt idx="177">
                  <c:v>42437</c:v>
                </c:pt>
                <c:pt idx="178">
                  <c:v>42438</c:v>
                </c:pt>
                <c:pt idx="179">
                  <c:v>42439</c:v>
                </c:pt>
                <c:pt idx="180">
                  <c:v>42440</c:v>
                </c:pt>
                <c:pt idx="181">
                  <c:v>42443</c:v>
                </c:pt>
                <c:pt idx="182">
                  <c:v>42444</c:v>
                </c:pt>
                <c:pt idx="183">
                  <c:v>42445</c:v>
                </c:pt>
                <c:pt idx="184">
                  <c:v>42446</c:v>
                </c:pt>
                <c:pt idx="185">
                  <c:v>42447</c:v>
                </c:pt>
                <c:pt idx="186">
                  <c:v>42451</c:v>
                </c:pt>
                <c:pt idx="187">
                  <c:v>42451</c:v>
                </c:pt>
                <c:pt idx="188">
                  <c:v>42452</c:v>
                </c:pt>
                <c:pt idx="189">
                  <c:v>42453</c:v>
                </c:pt>
                <c:pt idx="190">
                  <c:v>42458</c:v>
                </c:pt>
                <c:pt idx="191">
                  <c:v>42459</c:v>
                </c:pt>
                <c:pt idx="192">
                  <c:v>42460</c:v>
                </c:pt>
                <c:pt idx="193">
                  <c:v>42461</c:v>
                </c:pt>
                <c:pt idx="194">
                  <c:v>42464</c:v>
                </c:pt>
                <c:pt idx="195">
                  <c:v>42465</c:v>
                </c:pt>
                <c:pt idx="196">
                  <c:v>42466</c:v>
                </c:pt>
                <c:pt idx="197">
                  <c:v>42467</c:v>
                </c:pt>
                <c:pt idx="198">
                  <c:v>42468</c:v>
                </c:pt>
                <c:pt idx="199">
                  <c:v>42471</c:v>
                </c:pt>
                <c:pt idx="200">
                  <c:v>42472</c:v>
                </c:pt>
                <c:pt idx="201">
                  <c:v>42473</c:v>
                </c:pt>
                <c:pt idx="202">
                  <c:v>42474</c:v>
                </c:pt>
                <c:pt idx="203">
                  <c:v>42475</c:v>
                </c:pt>
                <c:pt idx="204">
                  <c:v>42478</c:v>
                </c:pt>
                <c:pt idx="205">
                  <c:v>42479</c:v>
                </c:pt>
                <c:pt idx="206">
                  <c:v>42480</c:v>
                </c:pt>
                <c:pt idx="207">
                  <c:v>42481</c:v>
                </c:pt>
                <c:pt idx="208">
                  <c:v>42482</c:v>
                </c:pt>
                <c:pt idx="209">
                  <c:v>42485</c:v>
                </c:pt>
                <c:pt idx="210">
                  <c:v>42486</c:v>
                </c:pt>
                <c:pt idx="211">
                  <c:v>42487</c:v>
                </c:pt>
                <c:pt idx="212">
                  <c:v>42488</c:v>
                </c:pt>
                <c:pt idx="213">
                  <c:v>42496</c:v>
                </c:pt>
                <c:pt idx="214">
                  <c:v>42496</c:v>
                </c:pt>
                <c:pt idx="215">
                  <c:v>42496</c:v>
                </c:pt>
                <c:pt idx="216">
                  <c:v>42496</c:v>
                </c:pt>
                <c:pt idx="217">
                  <c:v>42496</c:v>
                </c:pt>
                <c:pt idx="218">
                  <c:v>42499</c:v>
                </c:pt>
                <c:pt idx="219">
                  <c:v>42500</c:v>
                </c:pt>
                <c:pt idx="220">
                  <c:v>42501</c:v>
                </c:pt>
                <c:pt idx="221">
                  <c:v>42502</c:v>
                </c:pt>
                <c:pt idx="222">
                  <c:v>42503</c:v>
                </c:pt>
                <c:pt idx="223">
                  <c:v>42506</c:v>
                </c:pt>
                <c:pt idx="224">
                  <c:v>42507</c:v>
                </c:pt>
                <c:pt idx="225">
                  <c:v>42508</c:v>
                </c:pt>
                <c:pt idx="226">
                  <c:v>42509</c:v>
                </c:pt>
                <c:pt idx="227">
                  <c:v>42510</c:v>
                </c:pt>
                <c:pt idx="228">
                  <c:v>42513</c:v>
                </c:pt>
                <c:pt idx="229">
                  <c:v>42514</c:v>
                </c:pt>
                <c:pt idx="230">
                  <c:v>42515</c:v>
                </c:pt>
                <c:pt idx="231">
                  <c:v>42516</c:v>
                </c:pt>
                <c:pt idx="232">
                  <c:v>42517</c:v>
                </c:pt>
                <c:pt idx="233">
                  <c:v>42521</c:v>
                </c:pt>
                <c:pt idx="234">
                  <c:v>42522</c:v>
                </c:pt>
                <c:pt idx="235">
                  <c:v>42523</c:v>
                </c:pt>
                <c:pt idx="236">
                  <c:v>42524</c:v>
                </c:pt>
                <c:pt idx="237">
                  <c:v>42527</c:v>
                </c:pt>
                <c:pt idx="238">
                  <c:v>42528</c:v>
                </c:pt>
                <c:pt idx="239">
                  <c:v>42529</c:v>
                </c:pt>
                <c:pt idx="240">
                  <c:v>42530</c:v>
                </c:pt>
                <c:pt idx="241">
                  <c:v>42531</c:v>
                </c:pt>
                <c:pt idx="242">
                  <c:v>42534</c:v>
                </c:pt>
                <c:pt idx="243">
                  <c:v>42535</c:v>
                </c:pt>
                <c:pt idx="244">
                  <c:v>42536</c:v>
                </c:pt>
                <c:pt idx="245">
                  <c:v>42537</c:v>
                </c:pt>
                <c:pt idx="246">
                  <c:v>42538</c:v>
                </c:pt>
                <c:pt idx="247">
                  <c:v>42541</c:v>
                </c:pt>
                <c:pt idx="248">
                  <c:v>42542</c:v>
                </c:pt>
                <c:pt idx="249">
                  <c:v>42543</c:v>
                </c:pt>
                <c:pt idx="250">
                  <c:v>42544</c:v>
                </c:pt>
                <c:pt idx="251">
                  <c:v>42545</c:v>
                </c:pt>
                <c:pt idx="252">
                  <c:v>42548</c:v>
                </c:pt>
                <c:pt idx="253">
                  <c:v>42549</c:v>
                </c:pt>
                <c:pt idx="254">
                  <c:v>42550</c:v>
                </c:pt>
                <c:pt idx="255">
                  <c:v>42551</c:v>
                </c:pt>
                <c:pt idx="256">
                  <c:v>42552</c:v>
                </c:pt>
                <c:pt idx="257">
                  <c:v>42555</c:v>
                </c:pt>
                <c:pt idx="258">
                  <c:v>42556</c:v>
                </c:pt>
                <c:pt idx="259">
                  <c:v>42557</c:v>
                </c:pt>
                <c:pt idx="260">
                  <c:v>42558</c:v>
                </c:pt>
                <c:pt idx="261">
                  <c:v>42559</c:v>
                </c:pt>
                <c:pt idx="262">
                  <c:v>42562</c:v>
                </c:pt>
                <c:pt idx="263">
                  <c:v>42563</c:v>
                </c:pt>
                <c:pt idx="264">
                  <c:v>42564</c:v>
                </c:pt>
                <c:pt idx="265">
                  <c:v>42565</c:v>
                </c:pt>
                <c:pt idx="266">
                  <c:v>42566</c:v>
                </c:pt>
                <c:pt idx="267">
                  <c:v>42570</c:v>
                </c:pt>
                <c:pt idx="268">
                  <c:v>42570</c:v>
                </c:pt>
                <c:pt idx="269">
                  <c:v>42571</c:v>
                </c:pt>
                <c:pt idx="270">
                  <c:v>42572</c:v>
                </c:pt>
                <c:pt idx="271">
                  <c:v>42573</c:v>
                </c:pt>
                <c:pt idx="272">
                  <c:v>42576</c:v>
                </c:pt>
                <c:pt idx="273">
                  <c:v>42577</c:v>
                </c:pt>
                <c:pt idx="274">
                  <c:v>42578</c:v>
                </c:pt>
                <c:pt idx="275">
                  <c:v>42579</c:v>
                </c:pt>
                <c:pt idx="276">
                  <c:v>42580</c:v>
                </c:pt>
                <c:pt idx="277">
                  <c:v>42583</c:v>
                </c:pt>
                <c:pt idx="278">
                  <c:v>42584</c:v>
                </c:pt>
                <c:pt idx="279">
                  <c:v>42585</c:v>
                </c:pt>
                <c:pt idx="280">
                  <c:v>42586</c:v>
                </c:pt>
                <c:pt idx="281">
                  <c:v>42587</c:v>
                </c:pt>
                <c:pt idx="282">
                  <c:v>42590</c:v>
                </c:pt>
                <c:pt idx="283">
                  <c:v>42591</c:v>
                </c:pt>
                <c:pt idx="284">
                  <c:v>42592</c:v>
                </c:pt>
                <c:pt idx="285">
                  <c:v>42594</c:v>
                </c:pt>
                <c:pt idx="286">
                  <c:v>42594</c:v>
                </c:pt>
                <c:pt idx="287">
                  <c:v>42597</c:v>
                </c:pt>
                <c:pt idx="288">
                  <c:v>42598</c:v>
                </c:pt>
                <c:pt idx="289">
                  <c:v>42599</c:v>
                </c:pt>
                <c:pt idx="290">
                  <c:v>42600</c:v>
                </c:pt>
                <c:pt idx="291">
                  <c:v>42601</c:v>
                </c:pt>
                <c:pt idx="292">
                  <c:v>42604</c:v>
                </c:pt>
                <c:pt idx="293">
                  <c:v>42605</c:v>
                </c:pt>
                <c:pt idx="294">
                  <c:v>42606</c:v>
                </c:pt>
                <c:pt idx="295">
                  <c:v>42607</c:v>
                </c:pt>
                <c:pt idx="296">
                  <c:v>42608</c:v>
                </c:pt>
                <c:pt idx="297">
                  <c:v>42612</c:v>
                </c:pt>
                <c:pt idx="298">
                  <c:v>42613</c:v>
                </c:pt>
                <c:pt idx="299">
                  <c:v>42614</c:v>
                </c:pt>
                <c:pt idx="300">
                  <c:v>42615</c:v>
                </c:pt>
                <c:pt idx="301">
                  <c:v>42618</c:v>
                </c:pt>
                <c:pt idx="302">
                  <c:v>42619</c:v>
                </c:pt>
                <c:pt idx="303">
                  <c:v>42620</c:v>
                </c:pt>
                <c:pt idx="304">
                  <c:v>42621</c:v>
                </c:pt>
                <c:pt idx="305">
                  <c:v>42622</c:v>
                </c:pt>
                <c:pt idx="306">
                  <c:v>42625</c:v>
                </c:pt>
                <c:pt idx="307">
                  <c:v>42626</c:v>
                </c:pt>
                <c:pt idx="308">
                  <c:v>42627</c:v>
                </c:pt>
                <c:pt idx="309">
                  <c:v>42628</c:v>
                </c:pt>
                <c:pt idx="310">
                  <c:v>42629</c:v>
                </c:pt>
                <c:pt idx="311">
                  <c:v>42633</c:v>
                </c:pt>
                <c:pt idx="312">
                  <c:v>42633</c:v>
                </c:pt>
                <c:pt idx="313">
                  <c:v>42634</c:v>
                </c:pt>
                <c:pt idx="314">
                  <c:v>42636</c:v>
                </c:pt>
                <c:pt idx="315">
                  <c:v>42636</c:v>
                </c:pt>
                <c:pt idx="316">
                  <c:v>42639</c:v>
                </c:pt>
                <c:pt idx="317">
                  <c:v>42640</c:v>
                </c:pt>
                <c:pt idx="318">
                  <c:v>42641</c:v>
                </c:pt>
                <c:pt idx="319">
                  <c:v>42642</c:v>
                </c:pt>
                <c:pt idx="320">
                  <c:v>42643</c:v>
                </c:pt>
                <c:pt idx="321">
                  <c:v>42646</c:v>
                </c:pt>
                <c:pt idx="322">
                  <c:v>42647</c:v>
                </c:pt>
                <c:pt idx="323">
                  <c:v>42648</c:v>
                </c:pt>
                <c:pt idx="324">
                  <c:v>42649</c:v>
                </c:pt>
                <c:pt idx="325">
                  <c:v>42650</c:v>
                </c:pt>
                <c:pt idx="326">
                  <c:v>42654</c:v>
                </c:pt>
                <c:pt idx="327">
                  <c:v>42654</c:v>
                </c:pt>
                <c:pt idx="328">
                  <c:v>42655</c:v>
                </c:pt>
                <c:pt idx="329">
                  <c:v>42656</c:v>
                </c:pt>
                <c:pt idx="330">
                  <c:v>42657</c:v>
                </c:pt>
                <c:pt idx="331">
                  <c:v>42660</c:v>
                </c:pt>
                <c:pt idx="332">
                  <c:v>42661</c:v>
                </c:pt>
                <c:pt idx="333">
                  <c:v>42662</c:v>
                </c:pt>
                <c:pt idx="334">
                  <c:v>42663</c:v>
                </c:pt>
                <c:pt idx="335">
                  <c:v>42664</c:v>
                </c:pt>
                <c:pt idx="336">
                  <c:v>42667</c:v>
                </c:pt>
                <c:pt idx="337">
                  <c:v>42668</c:v>
                </c:pt>
                <c:pt idx="338">
                  <c:v>42669</c:v>
                </c:pt>
                <c:pt idx="339">
                  <c:v>42670</c:v>
                </c:pt>
                <c:pt idx="340">
                  <c:v>42671</c:v>
                </c:pt>
                <c:pt idx="341">
                  <c:v>42674</c:v>
                </c:pt>
                <c:pt idx="342">
                  <c:v>42675</c:v>
                </c:pt>
                <c:pt idx="343">
                  <c:v>42676</c:v>
                </c:pt>
                <c:pt idx="344">
                  <c:v>42678</c:v>
                </c:pt>
                <c:pt idx="345">
                  <c:v>42678</c:v>
                </c:pt>
                <c:pt idx="346">
                  <c:v>42681</c:v>
                </c:pt>
                <c:pt idx="347">
                  <c:v>42682</c:v>
                </c:pt>
                <c:pt idx="348">
                  <c:v>42683</c:v>
                </c:pt>
                <c:pt idx="349">
                  <c:v>42684</c:v>
                </c:pt>
                <c:pt idx="350">
                  <c:v>42685</c:v>
                </c:pt>
                <c:pt idx="351">
                  <c:v>42688</c:v>
                </c:pt>
                <c:pt idx="352">
                  <c:v>42689</c:v>
                </c:pt>
                <c:pt idx="353">
                  <c:v>42690</c:v>
                </c:pt>
                <c:pt idx="354">
                  <c:v>42691</c:v>
                </c:pt>
                <c:pt idx="355">
                  <c:v>42692</c:v>
                </c:pt>
                <c:pt idx="356">
                  <c:v>42695</c:v>
                </c:pt>
                <c:pt idx="357">
                  <c:v>42696</c:v>
                </c:pt>
                <c:pt idx="358">
                  <c:v>42698</c:v>
                </c:pt>
                <c:pt idx="359">
                  <c:v>42698</c:v>
                </c:pt>
                <c:pt idx="360">
                  <c:v>42699</c:v>
                </c:pt>
                <c:pt idx="361">
                  <c:v>42702</c:v>
                </c:pt>
                <c:pt idx="362">
                  <c:v>42703</c:v>
                </c:pt>
                <c:pt idx="363">
                  <c:v>42704</c:v>
                </c:pt>
                <c:pt idx="364">
                  <c:v>42705</c:v>
                </c:pt>
                <c:pt idx="365">
                  <c:v>42706</c:v>
                </c:pt>
                <c:pt idx="366">
                  <c:v>42709</c:v>
                </c:pt>
                <c:pt idx="367">
                  <c:v>42710</c:v>
                </c:pt>
                <c:pt idx="368">
                  <c:v>42711</c:v>
                </c:pt>
                <c:pt idx="369">
                  <c:v>42712</c:v>
                </c:pt>
                <c:pt idx="370">
                  <c:v>42713</c:v>
                </c:pt>
                <c:pt idx="371">
                  <c:v>42716</c:v>
                </c:pt>
                <c:pt idx="372">
                  <c:v>42717</c:v>
                </c:pt>
                <c:pt idx="373">
                  <c:v>42718</c:v>
                </c:pt>
                <c:pt idx="374">
                  <c:v>42719</c:v>
                </c:pt>
                <c:pt idx="375">
                  <c:v>42720</c:v>
                </c:pt>
                <c:pt idx="376">
                  <c:v>42723</c:v>
                </c:pt>
                <c:pt idx="377">
                  <c:v>42724</c:v>
                </c:pt>
                <c:pt idx="378">
                  <c:v>42725</c:v>
                </c:pt>
                <c:pt idx="379">
                  <c:v>42726</c:v>
                </c:pt>
                <c:pt idx="380">
                  <c:v>42732</c:v>
                </c:pt>
                <c:pt idx="381">
                  <c:v>42732</c:v>
                </c:pt>
                <c:pt idx="382">
                  <c:v>42733</c:v>
                </c:pt>
                <c:pt idx="383">
                  <c:v>42734</c:v>
                </c:pt>
                <c:pt idx="384">
                  <c:v>42739</c:v>
                </c:pt>
                <c:pt idx="385">
                  <c:v>42739</c:v>
                </c:pt>
                <c:pt idx="386">
                  <c:v>42740</c:v>
                </c:pt>
                <c:pt idx="387">
                  <c:v>42741</c:v>
                </c:pt>
                <c:pt idx="388">
                  <c:v>42745</c:v>
                </c:pt>
                <c:pt idx="389">
                  <c:v>42745</c:v>
                </c:pt>
                <c:pt idx="390">
                  <c:v>42746</c:v>
                </c:pt>
                <c:pt idx="391">
                  <c:v>42747</c:v>
                </c:pt>
                <c:pt idx="392">
                  <c:v>42748</c:v>
                </c:pt>
                <c:pt idx="393">
                  <c:v>42751</c:v>
                </c:pt>
                <c:pt idx="394">
                  <c:v>42752</c:v>
                </c:pt>
                <c:pt idx="395">
                  <c:v>42753</c:v>
                </c:pt>
                <c:pt idx="396">
                  <c:v>42754</c:v>
                </c:pt>
                <c:pt idx="397">
                  <c:v>42755</c:v>
                </c:pt>
                <c:pt idx="398">
                  <c:v>42758</c:v>
                </c:pt>
                <c:pt idx="399">
                  <c:v>42759</c:v>
                </c:pt>
                <c:pt idx="400">
                  <c:v>42760</c:v>
                </c:pt>
                <c:pt idx="401">
                  <c:v>42761</c:v>
                </c:pt>
                <c:pt idx="402">
                  <c:v>42762</c:v>
                </c:pt>
                <c:pt idx="403">
                  <c:v>42765</c:v>
                </c:pt>
                <c:pt idx="404">
                  <c:v>42766</c:v>
                </c:pt>
                <c:pt idx="405">
                  <c:v>42767</c:v>
                </c:pt>
                <c:pt idx="406">
                  <c:v>42768</c:v>
                </c:pt>
                <c:pt idx="407">
                  <c:v>42769</c:v>
                </c:pt>
                <c:pt idx="408">
                  <c:v>42772</c:v>
                </c:pt>
                <c:pt idx="409">
                  <c:v>42773</c:v>
                </c:pt>
                <c:pt idx="410">
                  <c:v>42774</c:v>
                </c:pt>
                <c:pt idx="411">
                  <c:v>42775</c:v>
                </c:pt>
                <c:pt idx="412">
                  <c:v>42776</c:v>
                </c:pt>
                <c:pt idx="413">
                  <c:v>42779</c:v>
                </c:pt>
                <c:pt idx="414">
                  <c:v>42780</c:v>
                </c:pt>
                <c:pt idx="415">
                  <c:v>42781</c:v>
                </c:pt>
                <c:pt idx="416">
                  <c:v>42782</c:v>
                </c:pt>
                <c:pt idx="417">
                  <c:v>42783</c:v>
                </c:pt>
                <c:pt idx="418">
                  <c:v>42786</c:v>
                </c:pt>
                <c:pt idx="419">
                  <c:v>42787</c:v>
                </c:pt>
                <c:pt idx="420">
                  <c:v>42788</c:v>
                </c:pt>
                <c:pt idx="421">
                  <c:v>42789</c:v>
                </c:pt>
                <c:pt idx="422">
                  <c:v>42790</c:v>
                </c:pt>
                <c:pt idx="423">
                  <c:v>42793</c:v>
                </c:pt>
                <c:pt idx="424">
                  <c:v>42794</c:v>
                </c:pt>
                <c:pt idx="425">
                  <c:v>42795</c:v>
                </c:pt>
                <c:pt idx="426">
                  <c:v>42796</c:v>
                </c:pt>
                <c:pt idx="427">
                  <c:v>42797</c:v>
                </c:pt>
                <c:pt idx="428">
                  <c:v>42800</c:v>
                </c:pt>
                <c:pt idx="429">
                  <c:v>42801</c:v>
                </c:pt>
                <c:pt idx="430">
                  <c:v>42802</c:v>
                </c:pt>
                <c:pt idx="431">
                  <c:v>42803</c:v>
                </c:pt>
                <c:pt idx="432">
                  <c:v>42804</c:v>
                </c:pt>
                <c:pt idx="433">
                  <c:v>42807</c:v>
                </c:pt>
                <c:pt idx="434">
                  <c:v>42808</c:v>
                </c:pt>
                <c:pt idx="435">
                  <c:v>42809</c:v>
                </c:pt>
                <c:pt idx="436">
                  <c:v>42810</c:v>
                </c:pt>
                <c:pt idx="437">
                  <c:v>42811</c:v>
                </c:pt>
                <c:pt idx="438">
                  <c:v>42815</c:v>
                </c:pt>
                <c:pt idx="439">
                  <c:v>42815</c:v>
                </c:pt>
                <c:pt idx="440">
                  <c:v>42816</c:v>
                </c:pt>
                <c:pt idx="441">
                  <c:v>42817</c:v>
                </c:pt>
                <c:pt idx="442">
                  <c:v>42818</c:v>
                </c:pt>
                <c:pt idx="443">
                  <c:v>42821</c:v>
                </c:pt>
                <c:pt idx="444">
                  <c:v>42822</c:v>
                </c:pt>
                <c:pt idx="445">
                  <c:v>42823</c:v>
                </c:pt>
                <c:pt idx="446">
                  <c:v>42824</c:v>
                </c:pt>
                <c:pt idx="447">
                  <c:v>42825</c:v>
                </c:pt>
                <c:pt idx="448">
                  <c:v>42828</c:v>
                </c:pt>
                <c:pt idx="449">
                  <c:v>42829</c:v>
                </c:pt>
                <c:pt idx="450">
                  <c:v>42830</c:v>
                </c:pt>
                <c:pt idx="451">
                  <c:v>42831</c:v>
                </c:pt>
                <c:pt idx="452">
                  <c:v>42832</c:v>
                </c:pt>
                <c:pt idx="453">
                  <c:v>42835</c:v>
                </c:pt>
                <c:pt idx="454">
                  <c:v>42836</c:v>
                </c:pt>
                <c:pt idx="455">
                  <c:v>42837</c:v>
                </c:pt>
                <c:pt idx="456">
                  <c:v>42838</c:v>
                </c:pt>
                <c:pt idx="457">
                  <c:v>42843</c:v>
                </c:pt>
                <c:pt idx="458">
                  <c:v>42844</c:v>
                </c:pt>
                <c:pt idx="459">
                  <c:v>42845</c:v>
                </c:pt>
                <c:pt idx="460">
                  <c:v>42846</c:v>
                </c:pt>
                <c:pt idx="461">
                  <c:v>42849</c:v>
                </c:pt>
                <c:pt idx="462">
                  <c:v>42850</c:v>
                </c:pt>
                <c:pt idx="463">
                  <c:v>42851</c:v>
                </c:pt>
                <c:pt idx="464">
                  <c:v>42852</c:v>
                </c:pt>
                <c:pt idx="465">
                  <c:v>42853</c:v>
                </c:pt>
                <c:pt idx="466">
                  <c:v>42857</c:v>
                </c:pt>
                <c:pt idx="467">
                  <c:v>42863</c:v>
                </c:pt>
                <c:pt idx="468">
                  <c:v>42863</c:v>
                </c:pt>
                <c:pt idx="469">
                  <c:v>42863</c:v>
                </c:pt>
                <c:pt idx="470">
                  <c:v>42863</c:v>
                </c:pt>
                <c:pt idx="471">
                  <c:v>42864</c:v>
                </c:pt>
                <c:pt idx="472">
                  <c:v>42865</c:v>
                </c:pt>
                <c:pt idx="473">
                  <c:v>42866</c:v>
                </c:pt>
                <c:pt idx="474">
                  <c:v>42867</c:v>
                </c:pt>
                <c:pt idx="475">
                  <c:v>42870</c:v>
                </c:pt>
                <c:pt idx="476">
                  <c:v>42871</c:v>
                </c:pt>
                <c:pt idx="477">
                  <c:v>42872</c:v>
                </c:pt>
                <c:pt idx="478">
                  <c:v>42873</c:v>
                </c:pt>
                <c:pt idx="479">
                  <c:v>42874</c:v>
                </c:pt>
                <c:pt idx="480">
                  <c:v>42877</c:v>
                </c:pt>
                <c:pt idx="481">
                  <c:v>42878</c:v>
                </c:pt>
                <c:pt idx="482">
                  <c:v>42879</c:v>
                </c:pt>
                <c:pt idx="483">
                  <c:v>42880</c:v>
                </c:pt>
                <c:pt idx="484">
                  <c:v>42881</c:v>
                </c:pt>
                <c:pt idx="485">
                  <c:v>42885</c:v>
                </c:pt>
                <c:pt idx="486">
                  <c:v>42886</c:v>
                </c:pt>
                <c:pt idx="487">
                  <c:v>42887</c:v>
                </c:pt>
                <c:pt idx="488">
                  <c:v>42888</c:v>
                </c:pt>
                <c:pt idx="489">
                  <c:v>42891</c:v>
                </c:pt>
                <c:pt idx="490">
                  <c:v>42892</c:v>
                </c:pt>
                <c:pt idx="491">
                  <c:v>42893</c:v>
                </c:pt>
                <c:pt idx="492">
                  <c:v>42894</c:v>
                </c:pt>
                <c:pt idx="493">
                  <c:v>42895</c:v>
                </c:pt>
                <c:pt idx="494">
                  <c:v>42898</c:v>
                </c:pt>
                <c:pt idx="495">
                  <c:v>42899</c:v>
                </c:pt>
                <c:pt idx="496">
                  <c:v>42900</c:v>
                </c:pt>
                <c:pt idx="497">
                  <c:v>42901</c:v>
                </c:pt>
                <c:pt idx="498">
                  <c:v>42902</c:v>
                </c:pt>
                <c:pt idx="499">
                  <c:v>42905</c:v>
                </c:pt>
                <c:pt idx="500">
                  <c:v>42906</c:v>
                </c:pt>
                <c:pt idx="501">
                  <c:v>42907</c:v>
                </c:pt>
                <c:pt idx="502">
                  <c:v>42908</c:v>
                </c:pt>
                <c:pt idx="503">
                  <c:v>42909</c:v>
                </c:pt>
                <c:pt idx="504">
                  <c:v>42912</c:v>
                </c:pt>
                <c:pt idx="505">
                  <c:v>42913</c:v>
                </c:pt>
                <c:pt idx="506">
                  <c:v>42914</c:v>
                </c:pt>
                <c:pt idx="507">
                  <c:v>42915</c:v>
                </c:pt>
                <c:pt idx="508">
                  <c:v>42916</c:v>
                </c:pt>
                <c:pt idx="509">
                  <c:v>42919</c:v>
                </c:pt>
                <c:pt idx="510">
                  <c:v>42920</c:v>
                </c:pt>
                <c:pt idx="511">
                  <c:v>42921</c:v>
                </c:pt>
                <c:pt idx="512">
                  <c:v>42922</c:v>
                </c:pt>
                <c:pt idx="513">
                  <c:v>42923</c:v>
                </c:pt>
                <c:pt idx="514">
                  <c:v>42926</c:v>
                </c:pt>
                <c:pt idx="515">
                  <c:v>42927</c:v>
                </c:pt>
                <c:pt idx="516">
                  <c:v>42928</c:v>
                </c:pt>
                <c:pt idx="517">
                  <c:v>42929</c:v>
                </c:pt>
                <c:pt idx="518">
                  <c:v>42936</c:v>
                </c:pt>
                <c:pt idx="519">
                  <c:v>42943</c:v>
                </c:pt>
                <c:pt idx="520">
                  <c:v>42950</c:v>
                </c:pt>
                <c:pt idx="521">
                  <c:v>42957</c:v>
                </c:pt>
                <c:pt idx="522">
                  <c:v>42964</c:v>
                </c:pt>
                <c:pt idx="523">
                  <c:v>42971</c:v>
                </c:pt>
                <c:pt idx="524">
                  <c:v>42978</c:v>
                </c:pt>
                <c:pt idx="525">
                  <c:v>42985</c:v>
                </c:pt>
                <c:pt idx="526">
                  <c:v>42992</c:v>
                </c:pt>
                <c:pt idx="527">
                  <c:v>42999</c:v>
                </c:pt>
                <c:pt idx="528">
                  <c:v>43006</c:v>
                </c:pt>
                <c:pt idx="529">
                  <c:v>43013</c:v>
                </c:pt>
                <c:pt idx="530">
                  <c:v>43020</c:v>
                </c:pt>
                <c:pt idx="531">
                  <c:v>43027</c:v>
                </c:pt>
                <c:pt idx="532">
                  <c:v>43034</c:v>
                </c:pt>
                <c:pt idx="533">
                  <c:v>43041</c:v>
                </c:pt>
                <c:pt idx="534">
                  <c:v>43048</c:v>
                </c:pt>
                <c:pt idx="535">
                  <c:v>43055</c:v>
                </c:pt>
                <c:pt idx="536">
                  <c:v>43063</c:v>
                </c:pt>
                <c:pt idx="537">
                  <c:v>43069</c:v>
                </c:pt>
                <c:pt idx="538">
                  <c:v>43076</c:v>
                </c:pt>
                <c:pt idx="539">
                  <c:v>43083</c:v>
                </c:pt>
                <c:pt idx="540">
                  <c:v>43090</c:v>
                </c:pt>
                <c:pt idx="541">
                  <c:v>43098</c:v>
                </c:pt>
                <c:pt idx="542">
                  <c:v>43105</c:v>
                </c:pt>
                <c:pt idx="543">
                  <c:v>43112</c:v>
                </c:pt>
                <c:pt idx="544">
                  <c:v>43119</c:v>
                </c:pt>
                <c:pt idx="545">
                  <c:v>43126</c:v>
                </c:pt>
                <c:pt idx="546">
                  <c:v>43133</c:v>
                </c:pt>
                <c:pt idx="547">
                  <c:v>43140</c:v>
                </c:pt>
                <c:pt idx="548">
                  <c:v>43147</c:v>
                </c:pt>
                <c:pt idx="549">
                  <c:v>43154</c:v>
                </c:pt>
                <c:pt idx="550">
                  <c:v>43161</c:v>
                </c:pt>
                <c:pt idx="551">
                  <c:v>43168</c:v>
                </c:pt>
                <c:pt idx="552">
                  <c:v>43175</c:v>
                </c:pt>
                <c:pt idx="553">
                  <c:v>43182</c:v>
                </c:pt>
                <c:pt idx="554">
                  <c:v>43193</c:v>
                </c:pt>
                <c:pt idx="555">
                  <c:v>43196</c:v>
                </c:pt>
                <c:pt idx="556">
                  <c:v>43203</c:v>
                </c:pt>
                <c:pt idx="557">
                  <c:v>43210</c:v>
                </c:pt>
                <c:pt idx="558">
                  <c:v>43217</c:v>
                </c:pt>
                <c:pt idx="559">
                  <c:v>43228</c:v>
                </c:pt>
                <c:pt idx="560">
                  <c:v>43231</c:v>
                </c:pt>
                <c:pt idx="561">
                  <c:v>43238</c:v>
                </c:pt>
                <c:pt idx="562">
                  <c:v>43245</c:v>
                </c:pt>
                <c:pt idx="563">
                  <c:v>43252</c:v>
                </c:pt>
                <c:pt idx="564">
                  <c:v>43259</c:v>
                </c:pt>
                <c:pt idx="565">
                  <c:v>43266</c:v>
                </c:pt>
                <c:pt idx="566">
                  <c:v>43273</c:v>
                </c:pt>
                <c:pt idx="567">
                  <c:v>43280</c:v>
                </c:pt>
                <c:pt idx="568">
                  <c:v>43287</c:v>
                </c:pt>
                <c:pt idx="569">
                  <c:v>43294</c:v>
                </c:pt>
                <c:pt idx="570">
                  <c:v>43301</c:v>
                </c:pt>
                <c:pt idx="571">
                  <c:v>43308</c:v>
                </c:pt>
                <c:pt idx="572">
                  <c:v>43315</c:v>
                </c:pt>
                <c:pt idx="573">
                  <c:v>43322</c:v>
                </c:pt>
                <c:pt idx="574">
                  <c:v>43329</c:v>
                </c:pt>
                <c:pt idx="575">
                  <c:v>43336</c:v>
                </c:pt>
                <c:pt idx="576">
                  <c:v>43343</c:v>
                </c:pt>
                <c:pt idx="577">
                  <c:v>43350</c:v>
                </c:pt>
                <c:pt idx="578">
                  <c:v>43357</c:v>
                </c:pt>
                <c:pt idx="579">
                  <c:v>43364</c:v>
                </c:pt>
                <c:pt idx="580">
                  <c:v>43371</c:v>
                </c:pt>
                <c:pt idx="581">
                  <c:v>43378</c:v>
                </c:pt>
                <c:pt idx="582">
                  <c:v>43385</c:v>
                </c:pt>
                <c:pt idx="583">
                  <c:v>43392</c:v>
                </c:pt>
                <c:pt idx="584">
                  <c:v>43399</c:v>
                </c:pt>
                <c:pt idx="585">
                  <c:v>43406</c:v>
                </c:pt>
                <c:pt idx="586">
                  <c:v>43413</c:v>
                </c:pt>
                <c:pt idx="587">
                  <c:v>43420</c:v>
                </c:pt>
                <c:pt idx="588">
                  <c:v>43430</c:v>
                </c:pt>
                <c:pt idx="589">
                  <c:v>43434</c:v>
                </c:pt>
                <c:pt idx="590">
                  <c:v>43441</c:v>
                </c:pt>
                <c:pt idx="591">
                  <c:v>43448</c:v>
                </c:pt>
                <c:pt idx="592">
                  <c:v>43455</c:v>
                </c:pt>
                <c:pt idx="593">
                  <c:v>43469</c:v>
                </c:pt>
                <c:pt idx="594">
                  <c:v>43472</c:v>
                </c:pt>
                <c:pt idx="595">
                  <c:v>43480</c:v>
                </c:pt>
                <c:pt idx="596">
                  <c:v>43486</c:v>
                </c:pt>
                <c:pt idx="597">
                  <c:v>43493</c:v>
                </c:pt>
                <c:pt idx="598">
                  <c:v>43500</c:v>
                </c:pt>
                <c:pt idx="599">
                  <c:v>43508</c:v>
                </c:pt>
                <c:pt idx="600">
                  <c:v>43514</c:v>
                </c:pt>
                <c:pt idx="601">
                  <c:v>43521</c:v>
                </c:pt>
                <c:pt idx="602">
                  <c:v>43528</c:v>
                </c:pt>
                <c:pt idx="603">
                  <c:v>43535</c:v>
                </c:pt>
                <c:pt idx="604">
                  <c:v>43542</c:v>
                </c:pt>
                <c:pt idx="605">
                  <c:v>43549</c:v>
                </c:pt>
                <c:pt idx="606">
                  <c:v>43556</c:v>
                </c:pt>
                <c:pt idx="607">
                  <c:v>43563</c:v>
                </c:pt>
                <c:pt idx="608">
                  <c:v>43570</c:v>
                </c:pt>
                <c:pt idx="609">
                  <c:v>43579</c:v>
                </c:pt>
                <c:pt idx="610">
                  <c:v>43585</c:v>
                </c:pt>
                <c:pt idx="611">
                  <c:v>43592</c:v>
                </c:pt>
                <c:pt idx="612">
                  <c:v>43598</c:v>
                </c:pt>
                <c:pt idx="613">
                  <c:v>43605</c:v>
                </c:pt>
                <c:pt idx="614">
                  <c:v>43613</c:v>
                </c:pt>
                <c:pt idx="615">
                  <c:v>43619</c:v>
                </c:pt>
                <c:pt idx="616">
                  <c:v>43626</c:v>
                </c:pt>
                <c:pt idx="617">
                  <c:v>43633</c:v>
                </c:pt>
                <c:pt idx="618">
                  <c:v>43640</c:v>
                </c:pt>
                <c:pt idx="619">
                  <c:v>43647</c:v>
                </c:pt>
                <c:pt idx="620">
                  <c:v>43654</c:v>
                </c:pt>
                <c:pt idx="621">
                  <c:v>43662</c:v>
                </c:pt>
                <c:pt idx="622">
                  <c:v>43668</c:v>
                </c:pt>
                <c:pt idx="623">
                  <c:v>43675</c:v>
                </c:pt>
                <c:pt idx="624">
                  <c:v>43682</c:v>
                </c:pt>
                <c:pt idx="625">
                  <c:v>43689</c:v>
                </c:pt>
                <c:pt idx="626">
                  <c:v>43696</c:v>
                </c:pt>
                <c:pt idx="627">
                  <c:v>43704</c:v>
                </c:pt>
                <c:pt idx="628">
                  <c:v>43710</c:v>
                </c:pt>
                <c:pt idx="629">
                  <c:v>43717</c:v>
                </c:pt>
                <c:pt idx="630">
                  <c:v>43725</c:v>
                </c:pt>
                <c:pt idx="631">
                  <c:v>43732</c:v>
                </c:pt>
                <c:pt idx="632">
                  <c:v>43738</c:v>
                </c:pt>
                <c:pt idx="633">
                  <c:v>43745</c:v>
                </c:pt>
                <c:pt idx="634">
                  <c:v>43753</c:v>
                </c:pt>
                <c:pt idx="635">
                  <c:v>43759</c:v>
                </c:pt>
                <c:pt idx="636">
                  <c:v>43766</c:v>
                </c:pt>
                <c:pt idx="637">
                  <c:v>43774</c:v>
                </c:pt>
                <c:pt idx="638">
                  <c:v>43780</c:v>
                </c:pt>
                <c:pt idx="639">
                  <c:v>43787</c:v>
                </c:pt>
                <c:pt idx="640">
                  <c:v>43794</c:v>
                </c:pt>
                <c:pt idx="641">
                  <c:v>43801</c:v>
                </c:pt>
                <c:pt idx="642">
                  <c:v>43808</c:v>
                </c:pt>
                <c:pt idx="643">
                  <c:v>43815</c:v>
                </c:pt>
                <c:pt idx="644">
                  <c:v>43823</c:v>
                </c:pt>
                <c:pt idx="645">
                  <c:v>43836</c:v>
                </c:pt>
                <c:pt idx="646">
                  <c:v>43837</c:v>
                </c:pt>
                <c:pt idx="647">
                  <c:v>43844</c:v>
                </c:pt>
                <c:pt idx="648">
                  <c:v>43851</c:v>
                </c:pt>
                <c:pt idx="649">
                  <c:v>43858</c:v>
                </c:pt>
                <c:pt idx="650">
                  <c:v>43865</c:v>
                </c:pt>
                <c:pt idx="651">
                  <c:v>43873</c:v>
                </c:pt>
                <c:pt idx="652">
                  <c:v>43879</c:v>
                </c:pt>
                <c:pt idx="653">
                  <c:v>43886</c:v>
                </c:pt>
                <c:pt idx="654">
                  <c:v>43893</c:v>
                </c:pt>
                <c:pt idx="655">
                  <c:v>43900</c:v>
                </c:pt>
                <c:pt idx="656">
                  <c:v>43907</c:v>
                </c:pt>
                <c:pt idx="657">
                  <c:v>43914</c:v>
                </c:pt>
                <c:pt idx="658">
                  <c:v>43921</c:v>
                </c:pt>
                <c:pt idx="659">
                  <c:v>43928</c:v>
                </c:pt>
                <c:pt idx="660">
                  <c:v>43937</c:v>
                </c:pt>
                <c:pt idx="661">
                  <c:v>43944</c:v>
                </c:pt>
                <c:pt idx="662">
                  <c:v>43951</c:v>
                </c:pt>
                <c:pt idx="663">
                  <c:v>43958</c:v>
                </c:pt>
                <c:pt idx="664">
                  <c:v>43965</c:v>
                </c:pt>
                <c:pt idx="665">
                  <c:v>43972</c:v>
                </c:pt>
                <c:pt idx="666">
                  <c:v>43979</c:v>
                </c:pt>
                <c:pt idx="667">
                  <c:v>43986</c:v>
                </c:pt>
                <c:pt idx="668">
                  <c:v>43993</c:v>
                </c:pt>
                <c:pt idx="669">
                  <c:v>44000</c:v>
                </c:pt>
                <c:pt idx="670">
                  <c:v>44007</c:v>
                </c:pt>
                <c:pt idx="671">
                  <c:v>44014</c:v>
                </c:pt>
                <c:pt idx="672">
                  <c:v>44021</c:v>
                </c:pt>
                <c:pt idx="673">
                  <c:v>44028</c:v>
                </c:pt>
                <c:pt idx="674">
                  <c:v>44035</c:v>
                </c:pt>
                <c:pt idx="675">
                  <c:v>44042</c:v>
                </c:pt>
                <c:pt idx="676">
                  <c:v>44049</c:v>
                </c:pt>
                <c:pt idx="677">
                  <c:v>44056</c:v>
                </c:pt>
                <c:pt idx="678">
                  <c:v>44063</c:v>
                </c:pt>
                <c:pt idx="679">
                  <c:v>44070</c:v>
                </c:pt>
                <c:pt idx="680">
                  <c:v>44077</c:v>
                </c:pt>
                <c:pt idx="681">
                  <c:v>44084</c:v>
                </c:pt>
                <c:pt idx="682">
                  <c:v>44091</c:v>
                </c:pt>
                <c:pt idx="683">
                  <c:v>44098</c:v>
                </c:pt>
                <c:pt idx="684">
                  <c:v>44105</c:v>
                </c:pt>
                <c:pt idx="685">
                  <c:v>44112</c:v>
                </c:pt>
                <c:pt idx="686">
                  <c:v>44119</c:v>
                </c:pt>
                <c:pt idx="687">
                  <c:v>44126</c:v>
                </c:pt>
                <c:pt idx="688">
                  <c:v>44133</c:v>
                </c:pt>
                <c:pt idx="689">
                  <c:v>44140</c:v>
                </c:pt>
                <c:pt idx="690">
                  <c:v>44147</c:v>
                </c:pt>
                <c:pt idx="691">
                  <c:v>44154</c:v>
                </c:pt>
                <c:pt idx="692">
                  <c:v>44161</c:v>
                </c:pt>
                <c:pt idx="693">
                  <c:v>44168</c:v>
                </c:pt>
                <c:pt idx="694">
                  <c:v>44175</c:v>
                </c:pt>
                <c:pt idx="695">
                  <c:v>44182</c:v>
                </c:pt>
                <c:pt idx="696">
                  <c:v>44189</c:v>
                </c:pt>
                <c:pt idx="697">
                  <c:v>44200</c:v>
                </c:pt>
                <c:pt idx="698">
                  <c:v>44203</c:v>
                </c:pt>
                <c:pt idx="699">
                  <c:v>44210</c:v>
                </c:pt>
                <c:pt idx="700">
                  <c:v>44217</c:v>
                </c:pt>
                <c:pt idx="701">
                  <c:v>44224</c:v>
                </c:pt>
                <c:pt idx="702">
                  <c:v>44231</c:v>
                </c:pt>
                <c:pt idx="703">
                  <c:v>44239</c:v>
                </c:pt>
                <c:pt idx="704">
                  <c:v>44245</c:v>
                </c:pt>
                <c:pt idx="705">
                  <c:v>44252</c:v>
                </c:pt>
                <c:pt idx="706">
                  <c:v>44259</c:v>
                </c:pt>
                <c:pt idx="707">
                  <c:v>44266</c:v>
                </c:pt>
                <c:pt idx="708">
                  <c:v>44273</c:v>
                </c:pt>
                <c:pt idx="709">
                  <c:v>44280</c:v>
                </c:pt>
                <c:pt idx="710">
                  <c:v>44287</c:v>
                </c:pt>
                <c:pt idx="711">
                  <c:v>44294</c:v>
                </c:pt>
                <c:pt idx="712">
                  <c:v>44301</c:v>
                </c:pt>
                <c:pt idx="713">
                  <c:v>44308</c:v>
                </c:pt>
                <c:pt idx="714">
                  <c:v>44316</c:v>
                </c:pt>
                <c:pt idx="715">
                  <c:v>44322</c:v>
                </c:pt>
                <c:pt idx="716">
                  <c:v>44329</c:v>
                </c:pt>
                <c:pt idx="717">
                  <c:v>44336</c:v>
                </c:pt>
                <c:pt idx="718">
                  <c:v>44343</c:v>
                </c:pt>
                <c:pt idx="719">
                  <c:v>44350</c:v>
                </c:pt>
                <c:pt idx="720">
                  <c:v>44357</c:v>
                </c:pt>
                <c:pt idx="721">
                  <c:v>44364</c:v>
                </c:pt>
                <c:pt idx="722">
                  <c:v>44371</c:v>
                </c:pt>
                <c:pt idx="723">
                  <c:v>44378</c:v>
                </c:pt>
                <c:pt idx="724">
                  <c:v>44385</c:v>
                </c:pt>
                <c:pt idx="725">
                  <c:v>44392</c:v>
                </c:pt>
                <c:pt idx="726">
                  <c:v>44399</c:v>
                </c:pt>
                <c:pt idx="727">
                  <c:v>44406</c:v>
                </c:pt>
                <c:pt idx="728">
                  <c:v>44413</c:v>
                </c:pt>
                <c:pt idx="729">
                  <c:v>44420</c:v>
                </c:pt>
                <c:pt idx="730">
                  <c:v>44427</c:v>
                </c:pt>
                <c:pt idx="731">
                  <c:v>44434</c:v>
                </c:pt>
                <c:pt idx="732">
                  <c:v>44441</c:v>
                </c:pt>
                <c:pt idx="733">
                  <c:v>44448</c:v>
                </c:pt>
                <c:pt idx="734">
                  <c:v>44455</c:v>
                </c:pt>
                <c:pt idx="735">
                  <c:v>44463</c:v>
                </c:pt>
                <c:pt idx="736">
                  <c:v>44469</c:v>
                </c:pt>
                <c:pt idx="737">
                  <c:v>44476</c:v>
                </c:pt>
                <c:pt idx="738">
                  <c:v>44483</c:v>
                </c:pt>
                <c:pt idx="739">
                  <c:v>44490</c:v>
                </c:pt>
                <c:pt idx="740">
                  <c:v>44497</c:v>
                </c:pt>
                <c:pt idx="741">
                  <c:v>44504</c:v>
                </c:pt>
                <c:pt idx="742">
                  <c:v>44511</c:v>
                </c:pt>
                <c:pt idx="743">
                  <c:v>44518</c:v>
                </c:pt>
                <c:pt idx="744">
                  <c:v>44525</c:v>
                </c:pt>
                <c:pt idx="745">
                  <c:v>44532</c:v>
                </c:pt>
                <c:pt idx="746">
                  <c:v>44539</c:v>
                </c:pt>
                <c:pt idx="747">
                  <c:v>44546</c:v>
                </c:pt>
                <c:pt idx="748">
                  <c:v>44554</c:v>
                </c:pt>
                <c:pt idx="749">
                  <c:v>44565</c:v>
                </c:pt>
                <c:pt idx="750">
                  <c:v>44568</c:v>
                </c:pt>
                <c:pt idx="751">
                  <c:v>44575</c:v>
                </c:pt>
                <c:pt idx="752">
                  <c:v>44582</c:v>
                </c:pt>
                <c:pt idx="753">
                  <c:v>44589</c:v>
                </c:pt>
                <c:pt idx="754">
                  <c:v>44596</c:v>
                </c:pt>
                <c:pt idx="755">
                  <c:v>44606</c:v>
                </c:pt>
                <c:pt idx="756">
                  <c:v>44610</c:v>
                </c:pt>
                <c:pt idx="757">
                  <c:v>44617</c:v>
                </c:pt>
                <c:pt idx="758">
                  <c:v>44624</c:v>
                </c:pt>
                <c:pt idx="759">
                  <c:v>44631</c:v>
                </c:pt>
                <c:pt idx="760">
                  <c:v>44638</c:v>
                </c:pt>
                <c:pt idx="761">
                  <c:v>44645</c:v>
                </c:pt>
                <c:pt idx="762">
                  <c:v>44652</c:v>
                </c:pt>
                <c:pt idx="763">
                  <c:v>44659</c:v>
                </c:pt>
                <c:pt idx="764">
                  <c:v>44670</c:v>
                </c:pt>
                <c:pt idx="765">
                  <c:v>44673</c:v>
                </c:pt>
                <c:pt idx="766">
                  <c:v>44687</c:v>
                </c:pt>
                <c:pt idx="767">
                  <c:v>44687</c:v>
                </c:pt>
                <c:pt idx="768">
                  <c:v>44694</c:v>
                </c:pt>
                <c:pt idx="769">
                  <c:v>44701</c:v>
                </c:pt>
                <c:pt idx="770">
                  <c:v>44708</c:v>
                </c:pt>
                <c:pt idx="771">
                  <c:v>44715</c:v>
                </c:pt>
                <c:pt idx="772">
                  <c:v>44722</c:v>
                </c:pt>
                <c:pt idx="773">
                  <c:v>44729</c:v>
                </c:pt>
                <c:pt idx="774">
                  <c:v>44736</c:v>
                </c:pt>
                <c:pt idx="775">
                  <c:v>44743</c:v>
                </c:pt>
                <c:pt idx="776">
                  <c:v>44750</c:v>
                </c:pt>
                <c:pt idx="777">
                  <c:v>44757</c:v>
                </c:pt>
                <c:pt idx="778">
                  <c:v>44764</c:v>
                </c:pt>
                <c:pt idx="779">
                  <c:v>44771</c:v>
                </c:pt>
                <c:pt idx="780">
                  <c:v>44778</c:v>
                </c:pt>
                <c:pt idx="781">
                  <c:v>44785</c:v>
                </c:pt>
                <c:pt idx="782">
                  <c:v>44792</c:v>
                </c:pt>
                <c:pt idx="783">
                  <c:v>44799</c:v>
                </c:pt>
                <c:pt idx="784">
                  <c:v>44806</c:v>
                </c:pt>
                <c:pt idx="785">
                  <c:v>44813</c:v>
                </c:pt>
                <c:pt idx="786">
                  <c:v>44820</c:v>
                </c:pt>
                <c:pt idx="787">
                  <c:v>44830</c:v>
                </c:pt>
                <c:pt idx="788">
                  <c:v>44834</c:v>
                </c:pt>
                <c:pt idx="789">
                  <c:v>44841</c:v>
                </c:pt>
                <c:pt idx="790">
                  <c:v>44848</c:v>
                </c:pt>
                <c:pt idx="791">
                  <c:v>44855</c:v>
                </c:pt>
                <c:pt idx="792">
                  <c:v>44862</c:v>
                </c:pt>
                <c:pt idx="793">
                  <c:v>44869</c:v>
                </c:pt>
                <c:pt idx="794">
                  <c:v>44876</c:v>
                </c:pt>
                <c:pt idx="795">
                  <c:v>44883</c:v>
                </c:pt>
                <c:pt idx="796">
                  <c:v>44890</c:v>
                </c:pt>
                <c:pt idx="797">
                  <c:v>44897</c:v>
                </c:pt>
                <c:pt idx="798">
                  <c:v>44904</c:v>
                </c:pt>
                <c:pt idx="799">
                  <c:v>44911</c:v>
                </c:pt>
                <c:pt idx="800">
                  <c:v>44923</c:v>
                </c:pt>
                <c:pt idx="801">
                  <c:v>44925</c:v>
                </c:pt>
                <c:pt idx="802">
                  <c:v>44932</c:v>
                </c:pt>
                <c:pt idx="803">
                  <c:v>44939</c:v>
                </c:pt>
                <c:pt idx="804">
                  <c:v>44946</c:v>
                </c:pt>
                <c:pt idx="805">
                  <c:v>44953</c:v>
                </c:pt>
                <c:pt idx="806">
                  <c:v>44960</c:v>
                </c:pt>
                <c:pt idx="807">
                  <c:v>44967</c:v>
                </c:pt>
                <c:pt idx="808">
                  <c:v>44974</c:v>
                </c:pt>
                <c:pt idx="809">
                  <c:v>44981</c:v>
                </c:pt>
                <c:pt idx="810">
                  <c:v>44988</c:v>
                </c:pt>
                <c:pt idx="811">
                  <c:v>44995</c:v>
                </c:pt>
                <c:pt idx="812">
                  <c:v>45002</c:v>
                </c:pt>
                <c:pt idx="813">
                  <c:v>45009</c:v>
                </c:pt>
                <c:pt idx="814">
                  <c:v>45016</c:v>
                </c:pt>
                <c:pt idx="815">
                  <c:v>45027</c:v>
                </c:pt>
                <c:pt idx="816">
                  <c:v>45030</c:v>
                </c:pt>
                <c:pt idx="817">
                  <c:v>45037</c:v>
                </c:pt>
                <c:pt idx="818">
                  <c:v>45044</c:v>
                </c:pt>
                <c:pt idx="819">
                  <c:v>45054</c:v>
                </c:pt>
                <c:pt idx="820">
                  <c:v>45058</c:v>
                </c:pt>
                <c:pt idx="821">
                  <c:v>45065</c:v>
                </c:pt>
                <c:pt idx="822">
                  <c:v>45072</c:v>
                </c:pt>
                <c:pt idx="823">
                  <c:v>45079</c:v>
                </c:pt>
                <c:pt idx="824">
                  <c:v>45086</c:v>
                </c:pt>
                <c:pt idx="825">
                  <c:v>45093</c:v>
                </c:pt>
                <c:pt idx="826">
                  <c:v>45100</c:v>
                </c:pt>
                <c:pt idx="827">
                  <c:v>45107</c:v>
                </c:pt>
                <c:pt idx="828">
                  <c:v>45114</c:v>
                </c:pt>
                <c:pt idx="829">
                  <c:v>45121</c:v>
                </c:pt>
                <c:pt idx="830">
                  <c:v>45128</c:v>
                </c:pt>
                <c:pt idx="831">
                  <c:v>45135</c:v>
                </c:pt>
                <c:pt idx="832">
                  <c:v>45142</c:v>
                </c:pt>
                <c:pt idx="833">
                  <c:v>45152</c:v>
                </c:pt>
                <c:pt idx="834">
                  <c:v>45156</c:v>
                </c:pt>
                <c:pt idx="835">
                  <c:v>45163</c:v>
                </c:pt>
                <c:pt idx="836">
                  <c:v>45170</c:v>
                </c:pt>
                <c:pt idx="837">
                  <c:v>45177</c:v>
                </c:pt>
                <c:pt idx="838">
                  <c:v>45184</c:v>
                </c:pt>
                <c:pt idx="839">
                  <c:v>45191</c:v>
                </c:pt>
                <c:pt idx="840">
                  <c:v>45198</c:v>
                </c:pt>
                <c:pt idx="841">
                  <c:v>45205</c:v>
                </c:pt>
                <c:pt idx="842">
                  <c:v>45212</c:v>
                </c:pt>
                <c:pt idx="843">
                  <c:v>45219</c:v>
                </c:pt>
                <c:pt idx="844">
                  <c:v>45226</c:v>
                </c:pt>
                <c:pt idx="845">
                  <c:v>45236</c:v>
                </c:pt>
                <c:pt idx="846">
                  <c:v>45240</c:v>
                </c:pt>
                <c:pt idx="847">
                  <c:v>45247</c:v>
                </c:pt>
                <c:pt idx="848">
                  <c:v>45254</c:v>
                </c:pt>
                <c:pt idx="849">
                  <c:v>45261</c:v>
                </c:pt>
                <c:pt idx="850">
                  <c:v>45268</c:v>
                </c:pt>
                <c:pt idx="851">
                  <c:v>45275</c:v>
                </c:pt>
                <c:pt idx="852">
                  <c:v>45282</c:v>
                </c:pt>
                <c:pt idx="853">
                  <c:v>45289</c:v>
                </c:pt>
                <c:pt idx="854">
                  <c:v>45296</c:v>
                </c:pt>
                <c:pt idx="855">
                  <c:v>45303</c:v>
                </c:pt>
                <c:pt idx="856">
                  <c:v>45310</c:v>
                </c:pt>
                <c:pt idx="857">
                  <c:v>45317</c:v>
                </c:pt>
                <c:pt idx="858">
                  <c:v>45324</c:v>
                </c:pt>
                <c:pt idx="859">
                  <c:v>45331</c:v>
                </c:pt>
                <c:pt idx="860">
                  <c:v>45338</c:v>
                </c:pt>
                <c:pt idx="861">
                  <c:v>45345</c:v>
                </c:pt>
                <c:pt idx="862">
                  <c:v>45352</c:v>
                </c:pt>
                <c:pt idx="863">
                  <c:v>45359</c:v>
                </c:pt>
                <c:pt idx="864">
                  <c:v>45366</c:v>
                </c:pt>
                <c:pt idx="865">
                  <c:v>45373</c:v>
                </c:pt>
                <c:pt idx="866">
                  <c:v>45384</c:v>
                </c:pt>
                <c:pt idx="867">
                  <c:v>45387</c:v>
                </c:pt>
                <c:pt idx="868">
                  <c:v>45394</c:v>
                </c:pt>
                <c:pt idx="869">
                  <c:v>45401</c:v>
                </c:pt>
                <c:pt idx="870">
                  <c:v>45408</c:v>
                </c:pt>
                <c:pt idx="871">
                  <c:v>45419</c:v>
                </c:pt>
                <c:pt idx="872">
                  <c:v>45422</c:v>
                </c:pt>
                <c:pt idx="873">
                  <c:v>45429</c:v>
                </c:pt>
                <c:pt idx="874">
                  <c:v>45436</c:v>
                </c:pt>
                <c:pt idx="875">
                  <c:v>45443</c:v>
                </c:pt>
                <c:pt idx="876">
                  <c:v>45450</c:v>
                </c:pt>
                <c:pt idx="877">
                  <c:v>45457</c:v>
                </c:pt>
                <c:pt idx="878">
                  <c:v>45464</c:v>
                </c:pt>
                <c:pt idx="879">
                  <c:v>45471</c:v>
                </c:pt>
                <c:pt idx="880">
                  <c:v>45478</c:v>
                </c:pt>
                <c:pt idx="881">
                  <c:v>45485</c:v>
                </c:pt>
                <c:pt idx="882">
                  <c:v>45492</c:v>
                </c:pt>
                <c:pt idx="883">
                  <c:v>45499</c:v>
                </c:pt>
                <c:pt idx="884">
                  <c:v>45506</c:v>
                </c:pt>
                <c:pt idx="885">
                  <c:v>45513</c:v>
                </c:pt>
                <c:pt idx="886">
                  <c:v>45520</c:v>
                </c:pt>
                <c:pt idx="887">
                  <c:v>45527</c:v>
                </c:pt>
                <c:pt idx="888">
                  <c:v>45534</c:v>
                </c:pt>
                <c:pt idx="889">
                  <c:v>45541</c:v>
                </c:pt>
                <c:pt idx="890">
                  <c:v>45548</c:v>
                </c:pt>
                <c:pt idx="891">
                  <c:v>45555</c:v>
                </c:pt>
                <c:pt idx="892">
                  <c:v>45562</c:v>
                </c:pt>
                <c:pt idx="893">
                  <c:v>45569</c:v>
                </c:pt>
                <c:pt idx="894">
                  <c:v>45576</c:v>
                </c:pt>
                <c:pt idx="895">
                  <c:v>45583</c:v>
                </c:pt>
                <c:pt idx="896">
                  <c:v>45590</c:v>
                </c:pt>
                <c:pt idx="897">
                  <c:v>45597</c:v>
                </c:pt>
                <c:pt idx="898">
                  <c:v>45604</c:v>
                </c:pt>
                <c:pt idx="899">
                  <c:v>45611</c:v>
                </c:pt>
                <c:pt idx="900">
                  <c:v>45618</c:v>
                </c:pt>
                <c:pt idx="901">
                  <c:v>45625</c:v>
                </c:pt>
                <c:pt idx="902">
                  <c:v>45632</c:v>
                </c:pt>
                <c:pt idx="903">
                  <c:v>45639</c:v>
                </c:pt>
                <c:pt idx="904">
                  <c:v>45646</c:v>
                </c:pt>
                <c:pt idx="905">
                  <c:v>45663</c:v>
                </c:pt>
                <c:pt idx="906">
                  <c:v>45664</c:v>
                </c:pt>
                <c:pt idx="907">
                  <c:v>45671</c:v>
                </c:pt>
                <c:pt idx="908">
                  <c:v>45678</c:v>
                </c:pt>
                <c:pt idx="909">
                  <c:v>45685</c:v>
                </c:pt>
                <c:pt idx="910">
                  <c:v>45692</c:v>
                </c:pt>
                <c:pt idx="911">
                  <c:v>45700</c:v>
                </c:pt>
                <c:pt idx="912">
                  <c:v>45706</c:v>
                </c:pt>
                <c:pt idx="913">
                  <c:v>45713</c:v>
                </c:pt>
                <c:pt idx="914">
                  <c:v>45720</c:v>
                </c:pt>
                <c:pt idx="915">
                  <c:v>45727</c:v>
                </c:pt>
                <c:pt idx="916">
                  <c:v>45734</c:v>
                </c:pt>
                <c:pt idx="917">
                  <c:v>45741</c:v>
                </c:pt>
                <c:pt idx="918">
                  <c:v>45748</c:v>
                </c:pt>
                <c:pt idx="919">
                  <c:v>45755</c:v>
                </c:pt>
                <c:pt idx="920">
                  <c:v>45762</c:v>
                </c:pt>
                <c:pt idx="921">
                  <c:v>45771</c:v>
                </c:pt>
                <c:pt idx="922">
                  <c:v>45778</c:v>
                </c:pt>
                <c:pt idx="923">
                  <c:v>45785</c:v>
                </c:pt>
                <c:pt idx="924">
                  <c:v>45792</c:v>
                </c:pt>
                <c:pt idx="925">
                  <c:v>45799</c:v>
                </c:pt>
                <c:pt idx="926">
                  <c:v>45806</c:v>
                </c:pt>
                <c:pt idx="927">
                  <c:v>45813</c:v>
                </c:pt>
                <c:pt idx="928">
                  <c:v>45820</c:v>
                </c:pt>
                <c:pt idx="929">
                  <c:v>45827</c:v>
                </c:pt>
                <c:pt idx="930">
                  <c:v>45834</c:v>
                </c:pt>
                <c:pt idx="931">
                  <c:v>45841</c:v>
                </c:pt>
                <c:pt idx="932">
                  <c:v>45848</c:v>
                </c:pt>
                <c:pt idx="933">
                  <c:v>45855</c:v>
                </c:pt>
                <c:pt idx="934">
                  <c:v>45862</c:v>
                </c:pt>
                <c:pt idx="935">
                  <c:v>45869</c:v>
                </c:pt>
                <c:pt idx="936">
                  <c:v>45876</c:v>
                </c:pt>
                <c:pt idx="937">
                  <c:v>45883</c:v>
                </c:pt>
                <c:pt idx="938">
                  <c:v>45890</c:v>
                </c:pt>
                <c:pt idx="939">
                  <c:v>45897</c:v>
                </c:pt>
                <c:pt idx="940">
                  <c:v>45904</c:v>
                </c:pt>
                <c:pt idx="941">
                  <c:v>45911</c:v>
                </c:pt>
                <c:pt idx="942">
                  <c:v>45918</c:v>
                </c:pt>
                <c:pt idx="943">
                  <c:v>45925</c:v>
                </c:pt>
                <c:pt idx="944">
                  <c:v>45932</c:v>
                </c:pt>
                <c:pt idx="945">
                  <c:v>45939</c:v>
                </c:pt>
                <c:pt idx="946">
                  <c:v>45946</c:v>
                </c:pt>
                <c:pt idx="947">
                  <c:v>45953</c:v>
                </c:pt>
                <c:pt idx="948">
                  <c:v>45960</c:v>
                </c:pt>
                <c:pt idx="949">
                  <c:v>45967</c:v>
                </c:pt>
                <c:pt idx="950">
                  <c:v>45974</c:v>
                </c:pt>
                <c:pt idx="951">
                  <c:v>45981</c:v>
                </c:pt>
                <c:pt idx="952">
                  <c:v>45988</c:v>
                </c:pt>
                <c:pt idx="953">
                  <c:v>45995</c:v>
                </c:pt>
                <c:pt idx="954">
                  <c:v>46002</c:v>
                </c:pt>
                <c:pt idx="955">
                  <c:v>46009</c:v>
                </c:pt>
                <c:pt idx="956">
                  <c:v>46020</c:v>
                </c:pt>
                <c:pt idx="957">
                  <c:v>46027</c:v>
                </c:pt>
                <c:pt idx="958">
                  <c:v>46030</c:v>
                </c:pt>
                <c:pt idx="959">
                  <c:v>46037</c:v>
                </c:pt>
                <c:pt idx="960">
                  <c:v>46044</c:v>
                </c:pt>
                <c:pt idx="961">
                  <c:v>46051</c:v>
                </c:pt>
                <c:pt idx="962">
                  <c:v>46058</c:v>
                </c:pt>
                <c:pt idx="963">
                  <c:v>46065</c:v>
                </c:pt>
                <c:pt idx="964">
                  <c:v>46072</c:v>
                </c:pt>
                <c:pt idx="965">
                  <c:v>46079</c:v>
                </c:pt>
                <c:pt idx="966">
                  <c:v>46086</c:v>
                </c:pt>
                <c:pt idx="967">
                  <c:v>46093</c:v>
                </c:pt>
                <c:pt idx="968">
                  <c:v>46100</c:v>
                </c:pt>
                <c:pt idx="969">
                  <c:v>46107</c:v>
                </c:pt>
                <c:pt idx="970">
                  <c:v>46114</c:v>
                </c:pt>
                <c:pt idx="971">
                  <c:v>46121</c:v>
                </c:pt>
                <c:pt idx="972">
                  <c:v>46128</c:v>
                </c:pt>
                <c:pt idx="973">
                  <c:v>46135</c:v>
                </c:pt>
                <c:pt idx="974">
                  <c:v>46142</c:v>
                </c:pt>
                <c:pt idx="975">
                  <c:v>46149</c:v>
                </c:pt>
                <c:pt idx="976">
                  <c:v>46156</c:v>
                </c:pt>
                <c:pt idx="977">
                  <c:v>46163</c:v>
                </c:pt>
                <c:pt idx="978">
                  <c:v>46170</c:v>
                </c:pt>
                <c:pt idx="979">
                  <c:v>46177</c:v>
                </c:pt>
                <c:pt idx="980">
                  <c:v>46184</c:v>
                </c:pt>
                <c:pt idx="981">
                  <c:v>46191</c:v>
                </c:pt>
                <c:pt idx="982">
                  <c:v>46198</c:v>
                </c:pt>
                <c:pt idx="983">
                  <c:v>46205</c:v>
                </c:pt>
                <c:pt idx="984">
                  <c:v>46212</c:v>
                </c:pt>
                <c:pt idx="985">
                  <c:v>46219</c:v>
                </c:pt>
                <c:pt idx="986">
                  <c:v>46226</c:v>
                </c:pt>
                <c:pt idx="987">
                  <c:v>46233</c:v>
                </c:pt>
                <c:pt idx="988">
                  <c:v>46240</c:v>
                </c:pt>
                <c:pt idx="989">
                  <c:v>46247</c:v>
                </c:pt>
                <c:pt idx="990">
                  <c:v>46254</c:v>
                </c:pt>
                <c:pt idx="991">
                  <c:v>46261</c:v>
                </c:pt>
                <c:pt idx="992">
                  <c:v>46268</c:v>
                </c:pt>
                <c:pt idx="993">
                  <c:v>46275</c:v>
                </c:pt>
                <c:pt idx="994">
                  <c:v>46282</c:v>
                </c:pt>
                <c:pt idx="995">
                  <c:v>46289</c:v>
                </c:pt>
                <c:pt idx="996">
                  <c:v>46296</c:v>
                </c:pt>
                <c:pt idx="997">
                  <c:v>46303</c:v>
                </c:pt>
                <c:pt idx="998">
                  <c:v>46310</c:v>
                </c:pt>
                <c:pt idx="999">
                  <c:v>46317</c:v>
                </c:pt>
                <c:pt idx="1000">
                  <c:v>46324</c:v>
                </c:pt>
                <c:pt idx="1001">
                  <c:v>46331</c:v>
                </c:pt>
                <c:pt idx="1002">
                  <c:v>46338</c:v>
                </c:pt>
                <c:pt idx="1003">
                  <c:v>46345</c:v>
                </c:pt>
                <c:pt idx="1004">
                  <c:v>46352</c:v>
                </c:pt>
                <c:pt idx="1005">
                  <c:v>46359</c:v>
                </c:pt>
                <c:pt idx="1006">
                  <c:v>46366</c:v>
                </c:pt>
                <c:pt idx="1007">
                  <c:v>46373</c:v>
                </c:pt>
                <c:pt idx="1008">
                  <c:v>46380</c:v>
                </c:pt>
                <c:pt idx="1009">
                  <c:v>46391</c:v>
                </c:pt>
                <c:pt idx="1010">
                  <c:v>46394</c:v>
                </c:pt>
                <c:pt idx="1011">
                  <c:v>46401</c:v>
                </c:pt>
                <c:pt idx="1012">
                  <c:v>46408</c:v>
                </c:pt>
                <c:pt idx="1013">
                  <c:v>46415</c:v>
                </c:pt>
                <c:pt idx="1014">
                  <c:v>46422</c:v>
                </c:pt>
                <c:pt idx="1015">
                  <c:v>46430</c:v>
                </c:pt>
                <c:pt idx="1016">
                  <c:v>46436</c:v>
                </c:pt>
                <c:pt idx="1017">
                  <c:v>46443</c:v>
                </c:pt>
                <c:pt idx="1018">
                  <c:v>46450</c:v>
                </c:pt>
                <c:pt idx="1019">
                  <c:v>46457</c:v>
                </c:pt>
                <c:pt idx="1020">
                  <c:v>46464</c:v>
                </c:pt>
                <c:pt idx="1021">
                  <c:v>46471</c:v>
                </c:pt>
                <c:pt idx="1022">
                  <c:v>46478</c:v>
                </c:pt>
                <c:pt idx="1023">
                  <c:v>46485</c:v>
                </c:pt>
                <c:pt idx="1024">
                  <c:v>46492</c:v>
                </c:pt>
                <c:pt idx="1025">
                  <c:v>46499</c:v>
                </c:pt>
                <c:pt idx="1026">
                  <c:v>46507</c:v>
                </c:pt>
                <c:pt idx="1027">
                  <c:v>46513</c:v>
                </c:pt>
                <c:pt idx="1028">
                  <c:v>46520</c:v>
                </c:pt>
                <c:pt idx="1029">
                  <c:v>46527</c:v>
                </c:pt>
                <c:pt idx="1030">
                  <c:v>46534</c:v>
                </c:pt>
                <c:pt idx="1031">
                  <c:v>46541</c:v>
                </c:pt>
                <c:pt idx="1032">
                  <c:v>46548</c:v>
                </c:pt>
                <c:pt idx="1033">
                  <c:v>46555</c:v>
                </c:pt>
                <c:pt idx="1034">
                  <c:v>46562</c:v>
                </c:pt>
                <c:pt idx="1035">
                  <c:v>46569</c:v>
                </c:pt>
                <c:pt idx="1036">
                  <c:v>46576</c:v>
                </c:pt>
                <c:pt idx="1037">
                  <c:v>46583</c:v>
                </c:pt>
                <c:pt idx="1038">
                  <c:v>46590</c:v>
                </c:pt>
                <c:pt idx="1039">
                  <c:v>46597</c:v>
                </c:pt>
                <c:pt idx="1040">
                  <c:v>46604</c:v>
                </c:pt>
                <c:pt idx="1041">
                  <c:v>46611</c:v>
                </c:pt>
                <c:pt idx="1042">
                  <c:v>46618</c:v>
                </c:pt>
                <c:pt idx="1043">
                  <c:v>46625</c:v>
                </c:pt>
                <c:pt idx="1044">
                  <c:v>46632</c:v>
                </c:pt>
                <c:pt idx="1045">
                  <c:v>46639</c:v>
                </c:pt>
                <c:pt idx="1046">
                  <c:v>46646</c:v>
                </c:pt>
                <c:pt idx="1047">
                  <c:v>46654</c:v>
                </c:pt>
                <c:pt idx="1048">
                  <c:v>46660</c:v>
                </c:pt>
                <c:pt idx="1049">
                  <c:v>46667</c:v>
                </c:pt>
                <c:pt idx="1050">
                  <c:v>46674</c:v>
                </c:pt>
                <c:pt idx="1051">
                  <c:v>46681</c:v>
                </c:pt>
                <c:pt idx="1052">
                  <c:v>46688</c:v>
                </c:pt>
                <c:pt idx="1053">
                  <c:v>46695</c:v>
                </c:pt>
                <c:pt idx="1054">
                  <c:v>46702</c:v>
                </c:pt>
                <c:pt idx="1055">
                  <c:v>46709</c:v>
                </c:pt>
                <c:pt idx="1056">
                  <c:v>46716</c:v>
                </c:pt>
                <c:pt idx="1057">
                  <c:v>46723</c:v>
                </c:pt>
                <c:pt idx="1058">
                  <c:v>46730</c:v>
                </c:pt>
                <c:pt idx="1059">
                  <c:v>46737</c:v>
                </c:pt>
                <c:pt idx="1060">
                  <c:v>46745</c:v>
                </c:pt>
                <c:pt idx="1061">
                  <c:v>46756</c:v>
                </c:pt>
                <c:pt idx="1062">
                  <c:v>46759</c:v>
                </c:pt>
                <c:pt idx="1063">
                  <c:v>46766</c:v>
                </c:pt>
                <c:pt idx="1064">
                  <c:v>46773</c:v>
                </c:pt>
                <c:pt idx="1065">
                  <c:v>46780</c:v>
                </c:pt>
                <c:pt idx="1066">
                  <c:v>46787</c:v>
                </c:pt>
                <c:pt idx="1067">
                  <c:v>46797</c:v>
                </c:pt>
                <c:pt idx="1068">
                  <c:v>46801</c:v>
                </c:pt>
                <c:pt idx="1069">
                  <c:v>46808</c:v>
                </c:pt>
                <c:pt idx="1070">
                  <c:v>46815</c:v>
                </c:pt>
                <c:pt idx="1071">
                  <c:v>46822</c:v>
                </c:pt>
                <c:pt idx="1072">
                  <c:v>46829</c:v>
                </c:pt>
                <c:pt idx="1073">
                  <c:v>46836</c:v>
                </c:pt>
                <c:pt idx="1074">
                  <c:v>46843</c:v>
                </c:pt>
                <c:pt idx="1075">
                  <c:v>46850</c:v>
                </c:pt>
                <c:pt idx="1076">
                  <c:v>46861</c:v>
                </c:pt>
                <c:pt idx="1077">
                  <c:v>46864</c:v>
                </c:pt>
                <c:pt idx="1078">
                  <c:v>46871</c:v>
                </c:pt>
                <c:pt idx="1079">
                  <c:v>46881</c:v>
                </c:pt>
                <c:pt idx="1080">
                  <c:v>46885</c:v>
                </c:pt>
                <c:pt idx="1081">
                  <c:v>46892</c:v>
                </c:pt>
                <c:pt idx="1082">
                  <c:v>46899</c:v>
                </c:pt>
                <c:pt idx="1083">
                  <c:v>46906</c:v>
                </c:pt>
                <c:pt idx="1084">
                  <c:v>46913</c:v>
                </c:pt>
                <c:pt idx="1085">
                  <c:v>46920</c:v>
                </c:pt>
                <c:pt idx="1086">
                  <c:v>46927</c:v>
                </c:pt>
                <c:pt idx="1087">
                  <c:v>46934</c:v>
                </c:pt>
                <c:pt idx="1088">
                  <c:v>46941</c:v>
                </c:pt>
                <c:pt idx="1089">
                  <c:v>46948</c:v>
                </c:pt>
                <c:pt idx="1090">
                  <c:v>46955</c:v>
                </c:pt>
                <c:pt idx="1091">
                  <c:v>46962</c:v>
                </c:pt>
                <c:pt idx="1092">
                  <c:v>46969</c:v>
                </c:pt>
                <c:pt idx="1093">
                  <c:v>46979</c:v>
                </c:pt>
                <c:pt idx="1094">
                  <c:v>46983</c:v>
                </c:pt>
                <c:pt idx="1095">
                  <c:v>46990</c:v>
                </c:pt>
                <c:pt idx="1096">
                  <c:v>46997</c:v>
                </c:pt>
                <c:pt idx="1097">
                  <c:v>47004</c:v>
                </c:pt>
                <c:pt idx="1098">
                  <c:v>47011</c:v>
                </c:pt>
                <c:pt idx="1099">
                  <c:v>47021</c:v>
                </c:pt>
                <c:pt idx="1100">
                  <c:v>47025</c:v>
                </c:pt>
                <c:pt idx="1101">
                  <c:v>47032</c:v>
                </c:pt>
                <c:pt idx="1102">
                  <c:v>47039</c:v>
                </c:pt>
                <c:pt idx="1103">
                  <c:v>47046</c:v>
                </c:pt>
                <c:pt idx="1104">
                  <c:v>47053</c:v>
                </c:pt>
                <c:pt idx="1105">
                  <c:v>47063</c:v>
                </c:pt>
                <c:pt idx="1106">
                  <c:v>47067</c:v>
                </c:pt>
                <c:pt idx="1107">
                  <c:v>47074</c:v>
                </c:pt>
                <c:pt idx="1108">
                  <c:v>47081</c:v>
                </c:pt>
                <c:pt idx="1109">
                  <c:v>47088</c:v>
                </c:pt>
                <c:pt idx="1110">
                  <c:v>47095</c:v>
                </c:pt>
                <c:pt idx="1111">
                  <c:v>47102</c:v>
                </c:pt>
                <c:pt idx="1112">
                  <c:v>47109</c:v>
                </c:pt>
                <c:pt idx="1113">
                  <c:v>47116</c:v>
                </c:pt>
                <c:pt idx="1114">
                  <c:v>47123</c:v>
                </c:pt>
                <c:pt idx="1115">
                  <c:v>47130</c:v>
                </c:pt>
                <c:pt idx="1116">
                  <c:v>47137</c:v>
                </c:pt>
                <c:pt idx="1117">
                  <c:v>47144</c:v>
                </c:pt>
                <c:pt idx="1118">
                  <c:v>47151</c:v>
                </c:pt>
                <c:pt idx="1119">
                  <c:v>47158</c:v>
                </c:pt>
                <c:pt idx="1120">
                  <c:v>47165</c:v>
                </c:pt>
                <c:pt idx="1121">
                  <c:v>47172</c:v>
                </c:pt>
                <c:pt idx="1122">
                  <c:v>47179</c:v>
                </c:pt>
                <c:pt idx="1123">
                  <c:v>47186</c:v>
                </c:pt>
                <c:pt idx="1124">
                  <c:v>47193</c:v>
                </c:pt>
                <c:pt idx="1125">
                  <c:v>47200</c:v>
                </c:pt>
                <c:pt idx="1126">
                  <c:v>47211</c:v>
                </c:pt>
                <c:pt idx="1127">
                  <c:v>47214</c:v>
                </c:pt>
                <c:pt idx="1128">
                  <c:v>47221</c:v>
                </c:pt>
                <c:pt idx="1129">
                  <c:v>47228</c:v>
                </c:pt>
                <c:pt idx="1130">
                  <c:v>47235</c:v>
                </c:pt>
                <c:pt idx="1131">
                  <c:v>47246</c:v>
                </c:pt>
                <c:pt idx="1132">
                  <c:v>47249</c:v>
                </c:pt>
                <c:pt idx="1133">
                  <c:v>47256</c:v>
                </c:pt>
                <c:pt idx="1134">
                  <c:v>47263</c:v>
                </c:pt>
                <c:pt idx="1135">
                  <c:v>47270</c:v>
                </c:pt>
                <c:pt idx="1136">
                  <c:v>47277</c:v>
                </c:pt>
                <c:pt idx="1137">
                  <c:v>47284</c:v>
                </c:pt>
                <c:pt idx="1138">
                  <c:v>47291</c:v>
                </c:pt>
                <c:pt idx="1139">
                  <c:v>47298</c:v>
                </c:pt>
                <c:pt idx="1140">
                  <c:v>47305</c:v>
                </c:pt>
                <c:pt idx="1141">
                  <c:v>47312</c:v>
                </c:pt>
                <c:pt idx="1142">
                  <c:v>47319</c:v>
                </c:pt>
                <c:pt idx="1143">
                  <c:v>47326</c:v>
                </c:pt>
                <c:pt idx="1144">
                  <c:v>47333</c:v>
                </c:pt>
                <c:pt idx="1145">
                  <c:v>47340</c:v>
                </c:pt>
                <c:pt idx="1146">
                  <c:v>47347</c:v>
                </c:pt>
                <c:pt idx="1147">
                  <c:v>47354</c:v>
                </c:pt>
                <c:pt idx="1148">
                  <c:v>47361</c:v>
                </c:pt>
                <c:pt idx="1149">
                  <c:v>47368</c:v>
                </c:pt>
                <c:pt idx="1150">
                  <c:v>47375</c:v>
                </c:pt>
                <c:pt idx="1151">
                  <c:v>47382</c:v>
                </c:pt>
                <c:pt idx="1152">
                  <c:v>47389</c:v>
                </c:pt>
                <c:pt idx="1153">
                  <c:v>47396</c:v>
                </c:pt>
                <c:pt idx="1154">
                  <c:v>47403</c:v>
                </c:pt>
                <c:pt idx="1155">
                  <c:v>47410</c:v>
                </c:pt>
                <c:pt idx="1156">
                  <c:v>47417</c:v>
                </c:pt>
                <c:pt idx="1157">
                  <c:v>47424</c:v>
                </c:pt>
                <c:pt idx="1158">
                  <c:v>47431</c:v>
                </c:pt>
                <c:pt idx="1159">
                  <c:v>47438</c:v>
                </c:pt>
                <c:pt idx="1160">
                  <c:v>47448</c:v>
                </c:pt>
                <c:pt idx="1161">
                  <c:v>47452</c:v>
                </c:pt>
                <c:pt idx="1162">
                  <c:v>47459</c:v>
                </c:pt>
                <c:pt idx="1163">
                  <c:v>47466</c:v>
                </c:pt>
                <c:pt idx="1164">
                  <c:v>47473</c:v>
                </c:pt>
                <c:pt idx="1165">
                  <c:v>47487</c:v>
                </c:pt>
                <c:pt idx="1166">
                  <c:v>47490</c:v>
                </c:pt>
                <c:pt idx="1167">
                  <c:v>47498</c:v>
                </c:pt>
                <c:pt idx="1168">
                  <c:v>47504</c:v>
                </c:pt>
                <c:pt idx="1169">
                  <c:v>47511</c:v>
                </c:pt>
                <c:pt idx="1170">
                  <c:v>47518</c:v>
                </c:pt>
                <c:pt idx="1171">
                  <c:v>47526</c:v>
                </c:pt>
                <c:pt idx="1172">
                  <c:v>47532</c:v>
                </c:pt>
                <c:pt idx="1173">
                  <c:v>47539</c:v>
                </c:pt>
                <c:pt idx="1174">
                  <c:v>47546</c:v>
                </c:pt>
                <c:pt idx="1175">
                  <c:v>47553</c:v>
                </c:pt>
                <c:pt idx="1176">
                  <c:v>47560</c:v>
                </c:pt>
                <c:pt idx="1177">
                  <c:v>47567</c:v>
                </c:pt>
                <c:pt idx="1178">
                  <c:v>47574</c:v>
                </c:pt>
                <c:pt idx="1179">
                  <c:v>47581</c:v>
                </c:pt>
                <c:pt idx="1180">
                  <c:v>47588</c:v>
                </c:pt>
                <c:pt idx="1181">
                  <c:v>47597</c:v>
                </c:pt>
                <c:pt idx="1182">
                  <c:v>47603</c:v>
                </c:pt>
                <c:pt idx="1183">
                  <c:v>47610</c:v>
                </c:pt>
                <c:pt idx="1184">
                  <c:v>47616</c:v>
                </c:pt>
                <c:pt idx="1185">
                  <c:v>47623</c:v>
                </c:pt>
                <c:pt idx="1186">
                  <c:v>47631</c:v>
                </c:pt>
                <c:pt idx="1187">
                  <c:v>47637</c:v>
                </c:pt>
                <c:pt idx="1188">
                  <c:v>47644</c:v>
                </c:pt>
                <c:pt idx="1189">
                  <c:v>47651</c:v>
                </c:pt>
                <c:pt idx="1190">
                  <c:v>47658</c:v>
                </c:pt>
                <c:pt idx="1191">
                  <c:v>47665</c:v>
                </c:pt>
                <c:pt idx="1192">
                  <c:v>47672</c:v>
                </c:pt>
                <c:pt idx="1193">
                  <c:v>47680</c:v>
                </c:pt>
                <c:pt idx="1194">
                  <c:v>47686</c:v>
                </c:pt>
                <c:pt idx="1195">
                  <c:v>47693</c:v>
                </c:pt>
                <c:pt idx="1196">
                  <c:v>47700</c:v>
                </c:pt>
                <c:pt idx="1197">
                  <c:v>47707</c:v>
                </c:pt>
                <c:pt idx="1198">
                  <c:v>47714</c:v>
                </c:pt>
                <c:pt idx="1199">
                  <c:v>47722</c:v>
                </c:pt>
                <c:pt idx="1200">
                  <c:v>47728</c:v>
                </c:pt>
                <c:pt idx="1201">
                  <c:v>47735</c:v>
                </c:pt>
                <c:pt idx="1202">
                  <c:v>47743</c:v>
                </c:pt>
                <c:pt idx="1203">
                  <c:v>47750</c:v>
                </c:pt>
                <c:pt idx="1204">
                  <c:v>47756</c:v>
                </c:pt>
                <c:pt idx="1205">
                  <c:v>47763</c:v>
                </c:pt>
                <c:pt idx="1206">
                  <c:v>47771</c:v>
                </c:pt>
                <c:pt idx="1207">
                  <c:v>47777</c:v>
                </c:pt>
                <c:pt idx="1208">
                  <c:v>47784</c:v>
                </c:pt>
                <c:pt idx="1209">
                  <c:v>47792</c:v>
                </c:pt>
                <c:pt idx="1210">
                  <c:v>47798</c:v>
                </c:pt>
                <c:pt idx="1211">
                  <c:v>47805</c:v>
                </c:pt>
                <c:pt idx="1212">
                  <c:v>47812</c:v>
                </c:pt>
                <c:pt idx="1213">
                  <c:v>47819</c:v>
                </c:pt>
                <c:pt idx="1214">
                  <c:v>47826</c:v>
                </c:pt>
                <c:pt idx="1215">
                  <c:v>47833</c:v>
                </c:pt>
                <c:pt idx="1216">
                  <c:v>47841</c:v>
                </c:pt>
                <c:pt idx="1217">
                  <c:v>47854</c:v>
                </c:pt>
                <c:pt idx="1218">
                  <c:v>47855</c:v>
                </c:pt>
                <c:pt idx="1219">
                  <c:v>47862</c:v>
                </c:pt>
                <c:pt idx="1220">
                  <c:v>47869</c:v>
                </c:pt>
                <c:pt idx="1221">
                  <c:v>47876</c:v>
                </c:pt>
                <c:pt idx="1222">
                  <c:v>47883</c:v>
                </c:pt>
                <c:pt idx="1223">
                  <c:v>47891</c:v>
                </c:pt>
                <c:pt idx="1224">
                  <c:v>47897</c:v>
                </c:pt>
                <c:pt idx="1225">
                  <c:v>47904</c:v>
                </c:pt>
                <c:pt idx="1226">
                  <c:v>47911</c:v>
                </c:pt>
                <c:pt idx="1227">
                  <c:v>47918</c:v>
                </c:pt>
                <c:pt idx="1228">
                  <c:v>47925</c:v>
                </c:pt>
                <c:pt idx="1229">
                  <c:v>47932</c:v>
                </c:pt>
                <c:pt idx="1230">
                  <c:v>47939</c:v>
                </c:pt>
                <c:pt idx="1231">
                  <c:v>47946</c:v>
                </c:pt>
                <c:pt idx="1232">
                  <c:v>47955</c:v>
                </c:pt>
                <c:pt idx="1233">
                  <c:v>47962</c:v>
                </c:pt>
                <c:pt idx="1234">
                  <c:v>47969</c:v>
                </c:pt>
                <c:pt idx="1235">
                  <c:v>47976</c:v>
                </c:pt>
                <c:pt idx="1236">
                  <c:v>47983</c:v>
                </c:pt>
                <c:pt idx="1237">
                  <c:v>47990</c:v>
                </c:pt>
                <c:pt idx="1238">
                  <c:v>47997</c:v>
                </c:pt>
                <c:pt idx="1239">
                  <c:v>48004</c:v>
                </c:pt>
                <c:pt idx="1240">
                  <c:v>48011</c:v>
                </c:pt>
                <c:pt idx="1241">
                  <c:v>48018</c:v>
                </c:pt>
                <c:pt idx="1242">
                  <c:v>48025</c:v>
                </c:pt>
                <c:pt idx="1243">
                  <c:v>48032</c:v>
                </c:pt>
                <c:pt idx="1244">
                  <c:v>48039</c:v>
                </c:pt>
                <c:pt idx="1245">
                  <c:v>48046</c:v>
                </c:pt>
                <c:pt idx="1246">
                  <c:v>48053</c:v>
                </c:pt>
                <c:pt idx="1247">
                  <c:v>48060</c:v>
                </c:pt>
                <c:pt idx="1248">
                  <c:v>48067</c:v>
                </c:pt>
                <c:pt idx="1249">
                  <c:v>48074</c:v>
                </c:pt>
                <c:pt idx="1250">
                  <c:v>48081</c:v>
                </c:pt>
                <c:pt idx="1251">
                  <c:v>48088</c:v>
                </c:pt>
                <c:pt idx="1252">
                  <c:v>48095</c:v>
                </c:pt>
                <c:pt idx="1253">
                  <c:v>48102</c:v>
                </c:pt>
                <c:pt idx="1254">
                  <c:v>48109</c:v>
                </c:pt>
                <c:pt idx="1255">
                  <c:v>48116</c:v>
                </c:pt>
                <c:pt idx="1256">
                  <c:v>48123</c:v>
                </c:pt>
                <c:pt idx="1257">
                  <c:v>48130</c:v>
                </c:pt>
                <c:pt idx="1258">
                  <c:v>48137</c:v>
                </c:pt>
                <c:pt idx="1259">
                  <c:v>48144</c:v>
                </c:pt>
                <c:pt idx="1260">
                  <c:v>48151</c:v>
                </c:pt>
                <c:pt idx="1261">
                  <c:v>48158</c:v>
                </c:pt>
                <c:pt idx="1262">
                  <c:v>48165</c:v>
                </c:pt>
                <c:pt idx="1263">
                  <c:v>48172</c:v>
                </c:pt>
                <c:pt idx="1264">
                  <c:v>48179</c:v>
                </c:pt>
                <c:pt idx="1265">
                  <c:v>48186</c:v>
                </c:pt>
                <c:pt idx="1266">
                  <c:v>48193</c:v>
                </c:pt>
                <c:pt idx="1267">
                  <c:v>48200</c:v>
                </c:pt>
                <c:pt idx="1268">
                  <c:v>48211</c:v>
                </c:pt>
                <c:pt idx="1269">
                  <c:v>48218</c:v>
                </c:pt>
                <c:pt idx="1270">
                  <c:v>48221</c:v>
                </c:pt>
                <c:pt idx="1271">
                  <c:v>48228</c:v>
                </c:pt>
                <c:pt idx="1272">
                  <c:v>48235</c:v>
                </c:pt>
                <c:pt idx="1273">
                  <c:v>48242</c:v>
                </c:pt>
                <c:pt idx="1274">
                  <c:v>48249</c:v>
                </c:pt>
                <c:pt idx="1275">
                  <c:v>48256</c:v>
                </c:pt>
                <c:pt idx="1276">
                  <c:v>48263</c:v>
                </c:pt>
                <c:pt idx="1277">
                  <c:v>48270</c:v>
                </c:pt>
                <c:pt idx="1278">
                  <c:v>48277</c:v>
                </c:pt>
                <c:pt idx="1279">
                  <c:v>48284</c:v>
                </c:pt>
                <c:pt idx="1280">
                  <c:v>48291</c:v>
                </c:pt>
                <c:pt idx="1281">
                  <c:v>48298</c:v>
                </c:pt>
                <c:pt idx="1282">
                  <c:v>48305</c:v>
                </c:pt>
                <c:pt idx="1283">
                  <c:v>48312</c:v>
                </c:pt>
                <c:pt idx="1284">
                  <c:v>48319</c:v>
                </c:pt>
                <c:pt idx="1285">
                  <c:v>48326</c:v>
                </c:pt>
                <c:pt idx="1286">
                  <c:v>48334</c:v>
                </c:pt>
                <c:pt idx="1287">
                  <c:v>48340</c:v>
                </c:pt>
                <c:pt idx="1288">
                  <c:v>48347</c:v>
                </c:pt>
                <c:pt idx="1289">
                  <c:v>48354</c:v>
                </c:pt>
                <c:pt idx="1290">
                  <c:v>48361</c:v>
                </c:pt>
                <c:pt idx="1291">
                  <c:v>48368</c:v>
                </c:pt>
                <c:pt idx="1292">
                  <c:v>48375</c:v>
                </c:pt>
                <c:pt idx="1293">
                  <c:v>48382</c:v>
                </c:pt>
                <c:pt idx="1294">
                  <c:v>48389</c:v>
                </c:pt>
                <c:pt idx="1295">
                  <c:v>48396</c:v>
                </c:pt>
                <c:pt idx="1296">
                  <c:v>48403</c:v>
                </c:pt>
                <c:pt idx="1297">
                  <c:v>48410</c:v>
                </c:pt>
                <c:pt idx="1298">
                  <c:v>48417</c:v>
                </c:pt>
                <c:pt idx="1299">
                  <c:v>48424</c:v>
                </c:pt>
                <c:pt idx="1300">
                  <c:v>48431</c:v>
                </c:pt>
                <c:pt idx="1301">
                  <c:v>48438</c:v>
                </c:pt>
                <c:pt idx="1302">
                  <c:v>48445</c:v>
                </c:pt>
                <c:pt idx="1303">
                  <c:v>48452</c:v>
                </c:pt>
                <c:pt idx="1304">
                  <c:v>48459</c:v>
                </c:pt>
                <c:pt idx="1305">
                  <c:v>48466</c:v>
                </c:pt>
                <c:pt idx="1306">
                  <c:v>48473</c:v>
                </c:pt>
                <c:pt idx="1307">
                  <c:v>48480</c:v>
                </c:pt>
                <c:pt idx="1308">
                  <c:v>48487</c:v>
                </c:pt>
                <c:pt idx="1309">
                  <c:v>48494</c:v>
                </c:pt>
                <c:pt idx="1310">
                  <c:v>48501</c:v>
                </c:pt>
                <c:pt idx="1311">
                  <c:v>48508</c:v>
                </c:pt>
                <c:pt idx="1312">
                  <c:v>48515</c:v>
                </c:pt>
                <c:pt idx="1313">
                  <c:v>48522</c:v>
                </c:pt>
                <c:pt idx="1314">
                  <c:v>48529</c:v>
                </c:pt>
                <c:pt idx="1315">
                  <c:v>48536</c:v>
                </c:pt>
                <c:pt idx="1316">
                  <c:v>48543</c:v>
                </c:pt>
                <c:pt idx="1317">
                  <c:v>48550</c:v>
                </c:pt>
                <c:pt idx="1318">
                  <c:v>48557</c:v>
                </c:pt>
                <c:pt idx="1319">
                  <c:v>48564</c:v>
                </c:pt>
                <c:pt idx="1320">
                  <c:v>48572</c:v>
                </c:pt>
                <c:pt idx="1321">
                  <c:v>48583</c:v>
                </c:pt>
                <c:pt idx="1322">
                  <c:v>48586</c:v>
                </c:pt>
                <c:pt idx="1323">
                  <c:v>48593</c:v>
                </c:pt>
                <c:pt idx="1324">
                  <c:v>48600</c:v>
                </c:pt>
                <c:pt idx="1325">
                  <c:v>48607</c:v>
                </c:pt>
                <c:pt idx="1326">
                  <c:v>48614</c:v>
                </c:pt>
                <c:pt idx="1327">
                  <c:v>48624</c:v>
                </c:pt>
                <c:pt idx="1328">
                  <c:v>48628</c:v>
                </c:pt>
                <c:pt idx="1329">
                  <c:v>48635</c:v>
                </c:pt>
                <c:pt idx="1330">
                  <c:v>48642</c:v>
                </c:pt>
                <c:pt idx="1331">
                  <c:v>48649</c:v>
                </c:pt>
                <c:pt idx="1332">
                  <c:v>48656</c:v>
                </c:pt>
                <c:pt idx="1333">
                  <c:v>48663</c:v>
                </c:pt>
                <c:pt idx="1334">
                  <c:v>48670</c:v>
                </c:pt>
                <c:pt idx="1335">
                  <c:v>48677</c:v>
                </c:pt>
                <c:pt idx="1336">
                  <c:v>48688</c:v>
                </c:pt>
                <c:pt idx="1337">
                  <c:v>48691</c:v>
                </c:pt>
                <c:pt idx="1338">
                  <c:v>48705</c:v>
                </c:pt>
                <c:pt idx="1339">
                  <c:v>48705</c:v>
                </c:pt>
                <c:pt idx="1340">
                  <c:v>48712</c:v>
                </c:pt>
                <c:pt idx="1341">
                  <c:v>48719</c:v>
                </c:pt>
                <c:pt idx="1342">
                  <c:v>48726</c:v>
                </c:pt>
                <c:pt idx="1343">
                  <c:v>48733</c:v>
                </c:pt>
                <c:pt idx="1344">
                  <c:v>48740</c:v>
                </c:pt>
                <c:pt idx="1345">
                  <c:v>48747</c:v>
                </c:pt>
                <c:pt idx="1346">
                  <c:v>48754</c:v>
                </c:pt>
                <c:pt idx="1347">
                  <c:v>48761</c:v>
                </c:pt>
                <c:pt idx="1348">
                  <c:v>48768</c:v>
                </c:pt>
                <c:pt idx="1349">
                  <c:v>48775</c:v>
                </c:pt>
                <c:pt idx="1350">
                  <c:v>48782</c:v>
                </c:pt>
                <c:pt idx="1351">
                  <c:v>48789</c:v>
                </c:pt>
                <c:pt idx="1352">
                  <c:v>48796</c:v>
                </c:pt>
                <c:pt idx="1353">
                  <c:v>48803</c:v>
                </c:pt>
                <c:pt idx="1354">
                  <c:v>48810</c:v>
                </c:pt>
                <c:pt idx="1355">
                  <c:v>48817</c:v>
                </c:pt>
                <c:pt idx="1356">
                  <c:v>48824</c:v>
                </c:pt>
                <c:pt idx="1357">
                  <c:v>48831</c:v>
                </c:pt>
                <c:pt idx="1358">
                  <c:v>48838</c:v>
                </c:pt>
                <c:pt idx="1359">
                  <c:v>48848</c:v>
                </c:pt>
                <c:pt idx="1360">
                  <c:v>48852</c:v>
                </c:pt>
                <c:pt idx="1361">
                  <c:v>48859</c:v>
                </c:pt>
                <c:pt idx="1362">
                  <c:v>48866</c:v>
                </c:pt>
                <c:pt idx="1363">
                  <c:v>48873</c:v>
                </c:pt>
                <c:pt idx="1364">
                  <c:v>48880</c:v>
                </c:pt>
                <c:pt idx="1365">
                  <c:v>48887</c:v>
                </c:pt>
                <c:pt idx="1366">
                  <c:v>48894</c:v>
                </c:pt>
                <c:pt idx="1367">
                  <c:v>48901</c:v>
                </c:pt>
                <c:pt idx="1368">
                  <c:v>48908</c:v>
                </c:pt>
                <c:pt idx="1369">
                  <c:v>48915</c:v>
                </c:pt>
                <c:pt idx="1370">
                  <c:v>48922</c:v>
                </c:pt>
                <c:pt idx="1371">
                  <c:v>48929</c:v>
                </c:pt>
                <c:pt idx="1372">
                  <c:v>48941</c:v>
                </c:pt>
                <c:pt idx="1373">
                  <c:v>48943</c:v>
                </c:pt>
                <c:pt idx="1374">
                  <c:v>48950</c:v>
                </c:pt>
                <c:pt idx="1375">
                  <c:v>48957</c:v>
                </c:pt>
                <c:pt idx="1376">
                  <c:v>48964</c:v>
                </c:pt>
                <c:pt idx="1377">
                  <c:v>48971</c:v>
                </c:pt>
                <c:pt idx="1378">
                  <c:v>48978</c:v>
                </c:pt>
                <c:pt idx="1379">
                  <c:v>48985</c:v>
                </c:pt>
                <c:pt idx="1380">
                  <c:v>48992</c:v>
                </c:pt>
                <c:pt idx="1381">
                  <c:v>48999</c:v>
                </c:pt>
                <c:pt idx="1382">
                  <c:v>49006</c:v>
                </c:pt>
                <c:pt idx="1383">
                  <c:v>49013</c:v>
                </c:pt>
                <c:pt idx="1384">
                  <c:v>49020</c:v>
                </c:pt>
                <c:pt idx="1385">
                  <c:v>49027</c:v>
                </c:pt>
                <c:pt idx="1386">
                  <c:v>49034</c:v>
                </c:pt>
                <c:pt idx="1387">
                  <c:v>49045</c:v>
                </c:pt>
                <c:pt idx="1388">
                  <c:v>49048</c:v>
                </c:pt>
                <c:pt idx="1389">
                  <c:v>49055</c:v>
                </c:pt>
                <c:pt idx="1390">
                  <c:v>49062</c:v>
                </c:pt>
                <c:pt idx="1391">
                  <c:v>49072</c:v>
                </c:pt>
                <c:pt idx="1392">
                  <c:v>49076</c:v>
                </c:pt>
                <c:pt idx="1393">
                  <c:v>49083</c:v>
                </c:pt>
                <c:pt idx="1394">
                  <c:v>49090</c:v>
                </c:pt>
                <c:pt idx="1395">
                  <c:v>49097</c:v>
                </c:pt>
                <c:pt idx="1396">
                  <c:v>49104</c:v>
                </c:pt>
                <c:pt idx="1397">
                  <c:v>49111</c:v>
                </c:pt>
                <c:pt idx="1398">
                  <c:v>49118</c:v>
                </c:pt>
                <c:pt idx="1399">
                  <c:v>49125</c:v>
                </c:pt>
                <c:pt idx="1400">
                  <c:v>49132</c:v>
                </c:pt>
                <c:pt idx="1401">
                  <c:v>49139</c:v>
                </c:pt>
                <c:pt idx="1402">
                  <c:v>49146</c:v>
                </c:pt>
                <c:pt idx="1403">
                  <c:v>49153</c:v>
                </c:pt>
                <c:pt idx="1404">
                  <c:v>49160</c:v>
                </c:pt>
                <c:pt idx="1405">
                  <c:v>49170</c:v>
                </c:pt>
                <c:pt idx="1406">
                  <c:v>49174</c:v>
                </c:pt>
                <c:pt idx="1407">
                  <c:v>49181</c:v>
                </c:pt>
                <c:pt idx="1408">
                  <c:v>49188</c:v>
                </c:pt>
                <c:pt idx="1409">
                  <c:v>49195</c:v>
                </c:pt>
                <c:pt idx="1410">
                  <c:v>49202</c:v>
                </c:pt>
                <c:pt idx="1411">
                  <c:v>49209</c:v>
                </c:pt>
                <c:pt idx="1412">
                  <c:v>49216</c:v>
                </c:pt>
                <c:pt idx="1413">
                  <c:v>49223</c:v>
                </c:pt>
                <c:pt idx="1414">
                  <c:v>49230</c:v>
                </c:pt>
                <c:pt idx="1415">
                  <c:v>49237</c:v>
                </c:pt>
                <c:pt idx="1416">
                  <c:v>49244</c:v>
                </c:pt>
                <c:pt idx="1417">
                  <c:v>49254</c:v>
                </c:pt>
                <c:pt idx="1418">
                  <c:v>49258</c:v>
                </c:pt>
                <c:pt idx="1419">
                  <c:v>49265</c:v>
                </c:pt>
                <c:pt idx="1420">
                  <c:v>49272</c:v>
                </c:pt>
                <c:pt idx="1421">
                  <c:v>49279</c:v>
                </c:pt>
                <c:pt idx="1422">
                  <c:v>49286</c:v>
                </c:pt>
                <c:pt idx="1423">
                  <c:v>49293</c:v>
                </c:pt>
                <c:pt idx="1424">
                  <c:v>49300</c:v>
                </c:pt>
                <c:pt idx="1425">
                  <c:v>49307</c:v>
                </c:pt>
                <c:pt idx="1426">
                  <c:v>49314</c:v>
                </c:pt>
                <c:pt idx="1427">
                  <c:v>49321</c:v>
                </c:pt>
                <c:pt idx="1428">
                  <c:v>49328</c:v>
                </c:pt>
                <c:pt idx="1429">
                  <c:v>49335</c:v>
                </c:pt>
                <c:pt idx="1430">
                  <c:v>49342</c:v>
                </c:pt>
                <c:pt idx="1431">
                  <c:v>49349</c:v>
                </c:pt>
                <c:pt idx="1432">
                  <c:v>49356</c:v>
                </c:pt>
                <c:pt idx="1433">
                  <c:v>49363</c:v>
                </c:pt>
                <c:pt idx="1434">
                  <c:v>49370</c:v>
                </c:pt>
                <c:pt idx="1435">
                  <c:v>49377</c:v>
                </c:pt>
                <c:pt idx="1436">
                  <c:v>49384</c:v>
                </c:pt>
                <c:pt idx="1437">
                  <c:v>49395</c:v>
                </c:pt>
                <c:pt idx="1438">
                  <c:v>49398</c:v>
                </c:pt>
                <c:pt idx="1439">
                  <c:v>49405</c:v>
                </c:pt>
                <c:pt idx="1440">
                  <c:v>49412</c:v>
                </c:pt>
                <c:pt idx="1441">
                  <c:v>49419</c:v>
                </c:pt>
                <c:pt idx="1442">
                  <c:v>49426</c:v>
                </c:pt>
                <c:pt idx="1443">
                  <c:v>49437</c:v>
                </c:pt>
                <c:pt idx="1444">
                  <c:v>49440</c:v>
                </c:pt>
                <c:pt idx="1445">
                  <c:v>49447</c:v>
                </c:pt>
                <c:pt idx="1446">
                  <c:v>49454</c:v>
                </c:pt>
                <c:pt idx="1447">
                  <c:v>49461</c:v>
                </c:pt>
                <c:pt idx="1448">
                  <c:v>49468</c:v>
                </c:pt>
                <c:pt idx="1449">
                  <c:v>49475</c:v>
                </c:pt>
                <c:pt idx="1450">
                  <c:v>49482</c:v>
                </c:pt>
                <c:pt idx="1451">
                  <c:v>49489</c:v>
                </c:pt>
                <c:pt idx="1452">
                  <c:v>49496</c:v>
                </c:pt>
                <c:pt idx="1453">
                  <c:v>49503</c:v>
                </c:pt>
                <c:pt idx="1454">
                  <c:v>49510</c:v>
                </c:pt>
                <c:pt idx="1455">
                  <c:v>49517</c:v>
                </c:pt>
                <c:pt idx="1456">
                  <c:v>49524</c:v>
                </c:pt>
                <c:pt idx="1457">
                  <c:v>49531</c:v>
                </c:pt>
                <c:pt idx="1458">
                  <c:v>49538</c:v>
                </c:pt>
                <c:pt idx="1459">
                  <c:v>49545</c:v>
                </c:pt>
                <c:pt idx="1460">
                  <c:v>49552</c:v>
                </c:pt>
                <c:pt idx="1461">
                  <c:v>49559</c:v>
                </c:pt>
                <c:pt idx="1462">
                  <c:v>49566</c:v>
                </c:pt>
                <c:pt idx="1463">
                  <c:v>49573</c:v>
                </c:pt>
                <c:pt idx="1464">
                  <c:v>49580</c:v>
                </c:pt>
                <c:pt idx="1465">
                  <c:v>49587</c:v>
                </c:pt>
                <c:pt idx="1466">
                  <c:v>49594</c:v>
                </c:pt>
                <c:pt idx="1467">
                  <c:v>49601</c:v>
                </c:pt>
                <c:pt idx="1468">
                  <c:v>49608</c:v>
                </c:pt>
                <c:pt idx="1469">
                  <c:v>49615</c:v>
                </c:pt>
                <c:pt idx="1470">
                  <c:v>49622</c:v>
                </c:pt>
                <c:pt idx="1471">
                  <c:v>49629</c:v>
                </c:pt>
                <c:pt idx="1472">
                  <c:v>49639</c:v>
                </c:pt>
                <c:pt idx="1473">
                  <c:v>49643</c:v>
                </c:pt>
                <c:pt idx="1474">
                  <c:v>49650</c:v>
                </c:pt>
                <c:pt idx="1475">
                  <c:v>49657</c:v>
                </c:pt>
                <c:pt idx="1476">
                  <c:v>49664</c:v>
                </c:pt>
                <c:pt idx="1477">
                  <c:v>49678</c:v>
                </c:pt>
                <c:pt idx="1478">
                  <c:v>49681</c:v>
                </c:pt>
                <c:pt idx="1479">
                  <c:v>49689</c:v>
                </c:pt>
                <c:pt idx="1480">
                  <c:v>49695</c:v>
                </c:pt>
                <c:pt idx="1481">
                  <c:v>49702</c:v>
                </c:pt>
                <c:pt idx="1482">
                  <c:v>49709</c:v>
                </c:pt>
                <c:pt idx="1483">
                  <c:v>49717</c:v>
                </c:pt>
                <c:pt idx="1484">
                  <c:v>49723</c:v>
                </c:pt>
                <c:pt idx="1485">
                  <c:v>49730</c:v>
                </c:pt>
                <c:pt idx="1486">
                  <c:v>49737</c:v>
                </c:pt>
                <c:pt idx="1487">
                  <c:v>49744</c:v>
                </c:pt>
                <c:pt idx="1488">
                  <c:v>49751</c:v>
                </c:pt>
                <c:pt idx="1489">
                  <c:v>49758</c:v>
                </c:pt>
                <c:pt idx="1490">
                  <c:v>49765</c:v>
                </c:pt>
                <c:pt idx="1491">
                  <c:v>49772</c:v>
                </c:pt>
                <c:pt idx="1492">
                  <c:v>49781</c:v>
                </c:pt>
                <c:pt idx="1493">
                  <c:v>49786</c:v>
                </c:pt>
                <c:pt idx="1494">
                  <c:v>49793</c:v>
                </c:pt>
                <c:pt idx="1495">
                  <c:v>49802</c:v>
                </c:pt>
                <c:pt idx="1496">
                  <c:v>49807</c:v>
                </c:pt>
                <c:pt idx="1497">
                  <c:v>49814</c:v>
                </c:pt>
                <c:pt idx="1498">
                  <c:v>49822</c:v>
                </c:pt>
                <c:pt idx="1499">
                  <c:v>49828</c:v>
                </c:pt>
                <c:pt idx="1500">
                  <c:v>49835</c:v>
                </c:pt>
                <c:pt idx="1501">
                  <c:v>49842</c:v>
                </c:pt>
                <c:pt idx="1502">
                  <c:v>49849</c:v>
                </c:pt>
                <c:pt idx="1503">
                  <c:v>49856</c:v>
                </c:pt>
                <c:pt idx="1504">
                  <c:v>49863</c:v>
                </c:pt>
                <c:pt idx="1505">
                  <c:v>49870</c:v>
                </c:pt>
                <c:pt idx="1506">
                  <c:v>49878</c:v>
                </c:pt>
                <c:pt idx="1507">
                  <c:v>49884</c:v>
                </c:pt>
                <c:pt idx="1508">
                  <c:v>49891</c:v>
                </c:pt>
                <c:pt idx="1509">
                  <c:v>49899</c:v>
                </c:pt>
                <c:pt idx="1510">
                  <c:v>49905</c:v>
                </c:pt>
                <c:pt idx="1511">
                  <c:v>49913</c:v>
                </c:pt>
                <c:pt idx="1512">
                  <c:v>49919</c:v>
                </c:pt>
                <c:pt idx="1513">
                  <c:v>49926</c:v>
                </c:pt>
                <c:pt idx="1514">
                  <c:v>49934</c:v>
                </c:pt>
                <c:pt idx="1515">
                  <c:v>49941</c:v>
                </c:pt>
                <c:pt idx="1516">
                  <c:v>49947</c:v>
                </c:pt>
                <c:pt idx="1517">
                  <c:v>49954</c:v>
                </c:pt>
                <c:pt idx="1518">
                  <c:v>49962</c:v>
                </c:pt>
                <c:pt idx="1519">
                  <c:v>49968</c:v>
                </c:pt>
                <c:pt idx="1520">
                  <c:v>49975</c:v>
                </c:pt>
                <c:pt idx="1521">
                  <c:v>49983</c:v>
                </c:pt>
                <c:pt idx="1522">
                  <c:v>49989</c:v>
                </c:pt>
                <c:pt idx="1523">
                  <c:v>49996</c:v>
                </c:pt>
                <c:pt idx="1524">
                  <c:v>50004</c:v>
                </c:pt>
                <c:pt idx="1525">
                  <c:v>50010</c:v>
                </c:pt>
                <c:pt idx="1526">
                  <c:v>50017</c:v>
                </c:pt>
                <c:pt idx="1527">
                  <c:v>50024</c:v>
                </c:pt>
                <c:pt idx="1528">
                  <c:v>50031</c:v>
                </c:pt>
                <c:pt idx="1529">
                  <c:v>50045</c:v>
                </c:pt>
                <c:pt idx="1530">
                  <c:v>50047</c:v>
                </c:pt>
                <c:pt idx="1531">
                  <c:v>50054</c:v>
                </c:pt>
                <c:pt idx="1532">
                  <c:v>50061</c:v>
                </c:pt>
                <c:pt idx="1533">
                  <c:v>50068</c:v>
                </c:pt>
                <c:pt idx="1534">
                  <c:v>50075</c:v>
                </c:pt>
                <c:pt idx="1535">
                  <c:v>50083</c:v>
                </c:pt>
                <c:pt idx="1536">
                  <c:v>50089</c:v>
                </c:pt>
                <c:pt idx="1537">
                  <c:v>50096</c:v>
                </c:pt>
                <c:pt idx="1538">
                  <c:v>50103</c:v>
                </c:pt>
                <c:pt idx="1539">
                  <c:v>50110</c:v>
                </c:pt>
                <c:pt idx="1540">
                  <c:v>50117</c:v>
                </c:pt>
                <c:pt idx="1541">
                  <c:v>50124</c:v>
                </c:pt>
                <c:pt idx="1542">
                  <c:v>50131</c:v>
                </c:pt>
                <c:pt idx="1543">
                  <c:v>50139</c:v>
                </c:pt>
                <c:pt idx="1544">
                  <c:v>50146</c:v>
                </c:pt>
                <c:pt idx="1545">
                  <c:v>50153</c:v>
                </c:pt>
                <c:pt idx="1546">
                  <c:v>50160</c:v>
                </c:pt>
                <c:pt idx="1547">
                  <c:v>50167</c:v>
                </c:pt>
                <c:pt idx="1548">
                  <c:v>50174</c:v>
                </c:pt>
                <c:pt idx="1549">
                  <c:v>50181</c:v>
                </c:pt>
                <c:pt idx="1550">
                  <c:v>50188</c:v>
                </c:pt>
                <c:pt idx="1551">
                  <c:v>50195</c:v>
                </c:pt>
                <c:pt idx="1552">
                  <c:v>50202</c:v>
                </c:pt>
                <c:pt idx="1553">
                  <c:v>50209</c:v>
                </c:pt>
                <c:pt idx="1554">
                  <c:v>50216</c:v>
                </c:pt>
                <c:pt idx="1555">
                  <c:v>50223</c:v>
                </c:pt>
                <c:pt idx="1556">
                  <c:v>50230</c:v>
                </c:pt>
                <c:pt idx="1557">
                  <c:v>50237</c:v>
                </c:pt>
                <c:pt idx="1558">
                  <c:v>50244</c:v>
                </c:pt>
                <c:pt idx="1559">
                  <c:v>50251</c:v>
                </c:pt>
                <c:pt idx="1560">
                  <c:v>50258</c:v>
                </c:pt>
                <c:pt idx="1561">
                  <c:v>50265</c:v>
                </c:pt>
                <c:pt idx="1562">
                  <c:v>50272</c:v>
                </c:pt>
                <c:pt idx="1563">
                  <c:v>50279</c:v>
                </c:pt>
                <c:pt idx="1564">
                  <c:v>50286</c:v>
                </c:pt>
                <c:pt idx="1565">
                  <c:v>50293</c:v>
                </c:pt>
                <c:pt idx="1566">
                  <c:v>50300</c:v>
                </c:pt>
                <c:pt idx="1567">
                  <c:v>50307</c:v>
                </c:pt>
                <c:pt idx="1568">
                  <c:v>50314</c:v>
                </c:pt>
                <c:pt idx="1569">
                  <c:v>50321</c:v>
                </c:pt>
                <c:pt idx="1570">
                  <c:v>50328</c:v>
                </c:pt>
                <c:pt idx="1571">
                  <c:v>50335</c:v>
                </c:pt>
                <c:pt idx="1572">
                  <c:v>50342</c:v>
                </c:pt>
                <c:pt idx="1573">
                  <c:v>50349</c:v>
                </c:pt>
                <c:pt idx="1574">
                  <c:v>50356</c:v>
                </c:pt>
                <c:pt idx="1575">
                  <c:v>50363</c:v>
                </c:pt>
                <c:pt idx="1576">
                  <c:v>50370</c:v>
                </c:pt>
                <c:pt idx="1577">
                  <c:v>50377</c:v>
                </c:pt>
                <c:pt idx="1578">
                  <c:v>50384</c:v>
                </c:pt>
                <c:pt idx="1579">
                  <c:v>50391</c:v>
                </c:pt>
                <c:pt idx="1580">
                  <c:v>50398</c:v>
                </c:pt>
                <c:pt idx="1581">
                  <c:v>50409</c:v>
                </c:pt>
                <c:pt idx="1582">
                  <c:v>50412</c:v>
                </c:pt>
                <c:pt idx="1583">
                  <c:v>50419</c:v>
                </c:pt>
                <c:pt idx="1584">
                  <c:v>50426</c:v>
                </c:pt>
                <c:pt idx="1585">
                  <c:v>50433</c:v>
                </c:pt>
                <c:pt idx="1586">
                  <c:v>50440</c:v>
                </c:pt>
                <c:pt idx="1587">
                  <c:v>50448</c:v>
                </c:pt>
                <c:pt idx="1588">
                  <c:v>50454</c:v>
                </c:pt>
                <c:pt idx="1589">
                  <c:v>50461</c:v>
                </c:pt>
                <c:pt idx="1590">
                  <c:v>50468</c:v>
                </c:pt>
                <c:pt idx="1591">
                  <c:v>50475</c:v>
                </c:pt>
                <c:pt idx="1592">
                  <c:v>50482</c:v>
                </c:pt>
                <c:pt idx="1593">
                  <c:v>50489</c:v>
                </c:pt>
                <c:pt idx="1594">
                  <c:v>50496</c:v>
                </c:pt>
                <c:pt idx="1595">
                  <c:v>50503</c:v>
                </c:pt>
                <c:pt idx="1596">
                  <c:v>50510</c:v>
                </c:pt>
                <c:pt idx="1597">
                  <c:v>50517</c:v>
                </c:pt>
                <c:pt idx="1598">
                  <c:v>50525</c:v>
                </c:pt>
                <c:pt idx="1599">
                  <c:v>50531</c:v>
                </c:pt>
                <c:pt idx="1600">
                  <c:v>50538</c:v>
                </c:pt>
                <c:pt idx="1601">
                  <c:v>50545</c:v>
                </c:pt>
                <c:pt idx="1602">
                  <c:v>50552</c:v>
                </c:pt>
                <c:pt idx="1603">
                  <c:v>50559</c:v>
                </c:pt>
                <c:pt idx="1604">
                  <c:v>50566</c:v>
                </c:pt>
                <c:pt idx="1605">
                  <c:v>50573</c:v>
                </c:pt>
                <c:pt idx="1606">
                  <c:v>50580</c:v>
                </c:pt>
                <c:pt idx="1607">
                  <c:v>50587</c:v>
                </c:pt>
                <c:pt idx="1608">
                  <c:v>50594</c:v>
                </c:pt>
                <c:pt idx="1609">
                  <c:v>50601</c:v>
                </c:pt>
                <c:pt idx="1610">
                  <c:v>50608</c:v>
                </c:pt>
                <c:pt idx="1611">
                  <c:v>50615</c:v>
                </c:pt>
                <c:pt idx="1612">
                  <c:v>50622</c:v>
                </c:pt>
                <c:pt idx="1613">
                  <c:v>50629</c:v>
                </c:pt>
                <c:pt idx="1614">
                  <c:v>50636</c:v>
                </c:pt>
                <c:pt idx="1615">
                  <c:v>50643</c:v>
                </c:pt>
                <c:pt idx="1616">
                  <c:v>50650</c:v>
                </c:pt>
                <c:pt idx="1617">
                  <c:v>50657</c:v>
                </c:pt>
                <c:pt idx="1618">
                  <c:v>50664</c:v>
                </c:pt>
                <c:pt idx="1619">
                  <c:v>50672</c:v>
                </c:pt>
                <c:pt idx="1620">
                  <c:v>50678</c:v>
                </c:pt>
                <c:pt idx="1621">
                  <c:v>50685</c:v>
                </c:pt>
                <c:pt idx="1622">
                  <c:v>50692</c:v>
                </c:pt>
                <c:pt idx="1623">
                  <c:v>50699</c:v>
                </c:pt>
                <c:pt idx="1624">
                  <c:v>50706</c:v>
                </c:pt>
                <c:pt idx="1625">
                  <c:v>50713</c:v>
                </c:pt>
                <c:pt idx="1626">
                  <c:v>50720</c:v>
                </c:pt>
                <c:pt idx="1627">
                  <c:v>50727</c:v>
                </c:pt>
                <c:pt idx="1628">
                  <c:v>50734</c:v>
                </c:pt>
                <c:pt idx="1629">
                  <c:v>50741</c:v>
                </c:pt>
                <c:pt idx="1630">
                  <c:v>50748</c:v>
                </c:pt>
                <c:pt idx="1631">
                  <c:v>50755</c:v>
                </c:pt>
                <c:pt idx="1632">
                  <c:v>50763</c:v>
                </c:pt>
                <c:pt idx="1633">
                  <c:v>50774</c:v>
                </c:pt>
                <c:pt idx="1634">
                  <c:v>50777</c:v>
                </c:pt>
                <c:pt idx="1635">
                  <c:v>50784</c:v>
                </c:pt>
                <c:pt idx="1636">
                  <c:v>50791</c:v>
                </c:pt>
                <c:pt idx="1637">
                  <c:v>50798</c:v>
                </c:pt>
                <c:pt idx="1638">
                  <c:v>50805</c:v>
                </c:pt>
                <c:pt idx="1639">
                  <c:v>50815</c:v>
                </c:pt>
                <c:pt idx="1640">
                  <c:v>50819</c:v>
                </c:pt>
                <c:pt idx="1641">
                  <c:v>50826</c:v>
                </c:pt>
                <c:pt idx="1642">
                  <c:v>50833</c:v>
                </c:pt>
                <c:pt idx="1643">
                  <c:v>50840</c:v>
                </c:pt>
                <c:pt idx="1644">
                  <c:v>50847</c:v>
                </c:pt>
                <c:pt idx="1645">
                  <c:v>50854</c:v>
                </c:pt>
                <c:pt idx="1646">
                  <c:v>50861</c:v>
                </c:pt>
                <c:pt idx="1647">
                  <c:v>50872</c:v>
                </c:pt>
                <c:pt idx="1648">
                  <c:v>50875</c:v>
                </c:pt>
                <c:pt idx="1649">
                  <c:v>50882</c:v>
                </c:pt>
                <c:pt idx="1650">
                  <c:v>50896</c:v>
                </c:pt>
                <c:pt idx="1651">
                  <c:v>50896</c:v>
                </c:pt>
                <c:pt idx="1652">
                  <c:v>50903</c:v>
                </c:pt>
                <c:pt idx="1653">
                  <c:v>50910</c:v>
                </c:pt>
                <c:pt idx="1654">
                  <c:v>50917</c:v>
                </c:pt>
                <c:pt idx="1655">
                  <c:v>50924</c:v>
                </c:pt>
                <c:pt idx="1656">
                  <c:v>50931</c:v>
                </c:pt>
                <c:pt idx="1657">
                  <c:v>50938</c:v>
                </c:pt>
                <c:pt idx="1658">
                  <c:v>50945</c:v>
                </c:pt>
                <c:pt idx="1659">
                  <c:v>50952</c:v>
                </c:pt>
                <c:pt idx="1660">
                  <c:v>50959</c:v>
                </c:pt>
                <c:pt idx="1661">
                  <c:v>50966</c:v>
                </c:pt>
                <c:pt idx="1662">
                  <c:v>50973</c:v>
                </c:pt>
                <c:pt idx="1663">
                  <c:v>50980</c:v>
                </c:pt>
                <c:pt idx="1664">
                  <c:v>50987</c:v>
                </c:pt>
                <c:pt idx="1665">
                  <c:v>50994</c:v>
                </c:pt>
                <c:pt idx="1666">
                  <c:v>51001</c:v>
                </c:pt>
                <c:pt idx="1667">
                  <c:v>51008</c:v>
                </c:pt>
                <c:pt idx="1668">
                  <c:v>51015</c:v>
                </c:pt>
                <c:pt idx="1669">
                  <c:v>51022</c:v>
                </c:pt>
                <c:pt idx="1670">
                  <c:v>51029</c:v>
                </c:pt>
                <c:pt idx="1671">
                  <c:v>51039</c:v>
                </c:pt>
                <c:pt idx="1672">
                  <c:v>51043</c:v>
                </c:pt>
                <c:pt idx="1673">
                  <c:v>51050</c:v>
                </c:pt>
                <c:pt idx="1674">
                  <c:v>51057</c:v>
                </c:pt>
                <c:pt idx="1675">
                  <c:v>51064</c:v>
                </c:pt>
                <c:pt idx="1676">
                  <c:v>51071</c:v>
                </c:pt>
                <c:pt idx="1677">
                  <c:v>51078</c:v>
                </c:pt>
                <c:pt idx="1678">
                  <c:v>51085</c:v>
                </c:pt>
                <c:pt idx="1679">
                  <c:v>51092</c:v>
                </c:pt>
                <c:pt idx="1680">
                  <c:v>51099</c:v>
                </c:pt>
                <c:pt idx="1681">
                  <c:v>51106</c:v>
                </c:pt>
                <c:pt idx="1682">
                  <c:v>51113</c:v>
                </c:pt>
                <c:pt idx="1683">
                  <c:v>51120</c:v>
                </c:pt>
                <c:pt idx="1684">
                  <c:v>51132</c:v>
                </c:pt>
                <c:pt idx="1685">
                  <c:v>51134</c:v>
                </c:pt>
                <c:pt idx="1686">
                  <c:v>51141</c:v>
                </c:pt>
                <c:pt idx="1687">
                  <c:v>51148</c:v>
                </c:pt>
                <c:pt idx="1688">
                  <c:v>51155</c:v>
                </c:pt>
                <c:pt idx="1689">
                  <c:v>51162</c:v>
                </c:pt>
                <c:pt idx="1690">
                  <c:v>51169</c:v>
                </c:pt>
                <c:pt idx="1691">
                  <c:v>51176</c:v>
                </c:pt>
                <c:pt idx="1692">
                  <c:v>51183</c:v>
                </c:pt>
                <c:pt idx="1693">
                  <c:v>51190</c:v>
                </c:pt>
                <c:pt idx="1694">
                  <c:v>51197</c:v>
                </c:pt>
                <c:pt idx="1695">
                  <c:v>51204</c:v>
                </c:pt>
                <c:pt idx="1696">
                  <c:v>51211</c:v>
                </c:pt>
                <c:pt idx="1697">
                  <c:v>51218</c:v>
                </c:pt>
                <c:pt idx="1698">
                  <c:v>51229</c:v>
                </c:pt>
                <c:pt idx="1699">
                  <c:v>51232</c:v>
                </c:pt>
                <c:pt idx="1700">
                  <c:v>51239</c:v>
                </c:pt>
                <c:pt idx="1701">
                  <c:v>51246</c:v>
                </c:pt>
                <c:pt idx="1702">
                  <c:v>51253</c:v>
                </c:pt>
                <c:pt idx="1703">
                  <c:v>51264</c:v>
                </c:pt>
                <c:pt idx="1704">
                  <c:v>51267</c:v>
                </c:pt>
                <c:pt idx="1705">
                  <c:v>51274</c:v>
                </c:pt>
                <c:pt idx="1706">
                  <c:v>51281</c:v>
                </c:pt>
                <c:pt idx="1707">
                  <c:v>51288</c:v>
                </c:pt>
                <c:pt idx="1708">
                  <c:v>51295</c:v>
                </c:pt>
                <c:pt idx="1709">
                  <c:v>51302</c:v>
                </c:pt>
                <c:pt idx="1710">
                  <c:v>51309</c:v>
                </c:pt>
                <c:pt idx="1711">
                  <c:v>51316</c:v>
                </c:pt>
                <c:pt idx="1712">
                  <c:v>51323</c:v>
                </c:pt>
                <c:pt idx="1713">
                  <c:v>51330</c:v>
                </c:pt>
                <c:pt idx="1714">
                  <c:v>51337</c:v>
                </c:pt>
                <c:pt idx="1715">
                  <c:v>51344</c:v>
                </c:pt>
                <c:pt idx="1716">
                  <c:v>51351</c:v>
                </c:pt>
                <c:pt idx="1717">
                  <c:v>51358</c:v>
                </c:pt>
                <c:pt idx="1718">
                  <c:v>51365</c:v>
                </c:pt>
                <c:pt idx="1719">
                  <c:v>51372</c:v>
                </c:pt>
                <c:pt idx="1720">
                  <c:v>51379</c:v>
                </c:pt>
                <c:pt idx="1721">
                  <c:v>51386</c:v>
                </c:pt>
                <c:pt idx="1722">
                  <c:v>51393</c:v>
                </c:pt>
                <c:pt idx="1723">
                  <c:v>51400</c:v>
                </c:pt>
                <c:pt idx="1724">
                  <c:v>51407</c:v>
                </c:pt>
                <c:pt idx="1725">
                  <c:v>51414</c:v>
                </c:pt>
                <c:pt idx="1726">
                  <c:v>51421</c:v>
                </c:pt>
                <c:pt idx="1727">
                  <c:v>51428</c:v>
                </c:pt>
                <c:pt idx="1728">
                  <c:v>51435</c:v>
                </c:pt>
                <c:pt idx="1729">
                  <c:v>51442</c:v>
                </c:pt>
                <c:pt idx="1730">
                  <c:v>51449</c:v>
                </c:pt>
                <c:pt idx="1731">
                  <c:v>51456</c:v>
                </c:pt>
                <c:pt idx="1732">
                  <c:v>51466</c:v>
                </c:pt>
                <c:pt idx="1733">
                  <c:v>51470</c:v>
                </c:pt>
                <c:pt idx="1734">
                  <c:v>51477</c:v>
                </c:pt>
                <c:pt idx="1735">
                  <c:v>51484</c:v>
                </c:pt>
                <c:pt idx="1736">
                  <c:v>51491</c:v>
                </c:pt>
                <c:pt idx="1737">
                  <c:v>51505</c:v>
                </c:pt>
                <c:pt idx="1738">
                  <c:v>51508</c:v>
                </c:pt>
                <c:pt idx="1739">
                  <c:v>51516</c:v>
                </c:pt>
                <c:pt idx="1740">
                  <c:v>51522</c:v>
                </c:pt>
                <c:pt idx="1741">
                  <c:v>51529</c:v>
                </c:pt>
                <c:pt idx="1742">
                  <c:v>51536</c:v>
                </c:pt>
                <c:pt idx="1743">
                  <c:v>51544</c:v>
                </c:pt>
                <c:pt idx="1744">
                  <c:v>51550</c:v>
                </c:pt>
                <c:pt idx="1745">
                  <c:v>51557</c:v>
                </c:pt>
                <c:pt idx="1746">
                  <c:v>51564</c:v>
                </c:pt>
                <c:pt idx="1747">
                  <c:v>51571</c:v>
                </c:pt>
                <c:pt idx="1748">
                  <c:v>51578</c:v>
                </c:pt>
                <c:pt idx="1749">
                  <c:v>51585</c:v>
                </c:pt>
                <c:pt idx="1750">
                  <c:v>51592</c:v>
                </c:pt>
                <c:pt idx="1751">
                  <c:v>51599</c:v>
                </c:pt>
                <c:pt idx="1752">
                  <c:v>51606</c:v>
                </c:pt>
                <c:pt idx="1753">
                  <c:v>51615</c:v>
                </c:pt>
                <c:pt idx="1754">
                  <c:v>51621</c:v>
                </c:pt>
                <c:pt idx="1755">
                  <c:v>51628</c:v>
                </c:pt>
                <c:pt idx="1756">
                  <c:v>51634</c:v>
                </c:pt>
                <c:pt idx="1757">
                  <c:v>51641</c:v>
                </c:pt>
                <c:pt idx="1758">
                  <c:v>51649</c:v>
                </c:pt>
                <c:pt idx="1759">
                  <c:v>51655</c:v>
                </c:pt>
                <c:pt idx="1760">
                  <c:v>51662</c:v>
                </c:pt>
                <c:pt idx="1761">
                  <c:v>51669</c:v>
                </c:pt>
                <c:pt idx="1762">
                  <c:v>51676</c:v>
                </c:pt>
                <c:pt idx="1763">
                  <c:v>51683</c:v>
                </c:pt>
                <c:pt idx="1764">
                  <c:v>51690</c:v>
                </c:pt>
                <c:pt idx="1765">
                  <c:v>51698</c:v>
                </c:pt>
                <c:pt idx="1766">
                  <c:v>51704</c:v>
                </c:pt>
                <c:pt idx="1767">
                  <c:v>51711</c:v>
                </c:pt>
                <c:pt idx="1768">
                  <c:v>51718</c:v>
                </c:pt>
                <c:pt idx="1769">
                  <c:v>51725</c:v>
                </c:pt>
                <c:pt idx="1770">
                  <c:v>51732</c:v>
                </c:pt>
                <c:pt idx="1771">
                  <c:v>51740</c:v>
                </c:pt>
                <c:pt idx="1772">
                  <c:v>51746</c:v>
                </c:pt>
                <c:pt idx="1773">
                  <c:v>51753</c:v>
                </c:pt>
                <c:pt idx="1774">
                  <c:v>51761</c:v>
                </c:pt>
                <c:pt idx="1775">
                  <c:v>51768</c:v>
                </c:pt>
                <c:pt idx="1776">
                  <c:v>51774</c:v>
                </c:pt>
                <c:pt idx="1777">
                  <c:v>51781</c:v>
                </c:pt>
                <c:pt idx="1778">
                  <c:v>51789</c:v>
                </c:pt>
                <c:pt idx="1779">
                  <c:v>51795</c:v>
                </c:pt>
                <c:pt idx="1780">
                  <c:v>51802</c:v>
                </c:pt>
                <c:pt idx="1781">
                  <c:v>51810</c:v>
                </c:pt>
                <c:pt idx="1782">
                  <c:v>51816</c:v>
                </c:pt>
                <c:pt idx="1783">
                  <c:v>51823</c:v>
                </c:pt>
                <c:pt idx="1784">
                  <c:v>51830</c:v>
                </c:pt>
                <c:pt idx="1785">
                  <c:v>51837</c:v>
                </c:pt>
                <c:pt idx="1786">
                  <c:v>51844</c:v>
                </c:pt>
                <c:pt idx="1787">
                  <c:v>51851</c:v>
                </c:pt>
                <c:pt idx="1788">
                  <c:v>51859</c:v>
                </c:pt>
                <c:pt idx="1789">
                  <c:v>51872</c:v>
                </c:pt>
                <c:pt idx="1790">
                  <c:v>51873</c:v>
                </c:pt>
                <c:pt idx="1791">
                  <c:v>51880</c:v>
                </c:pt>
                <c:pt idx="1792">
                  <c:v>51887</c:v>
                </c:pt>
                <c:pt idx="1793">
                  <c:v>51894</c:v>
                </c:pt>
                <c:pt idx="1794">
                  <c:v>51901</c:v>
                </c:pt>
                <c:pt idx="1795">
                  <c:v>51909</c:v>
                </c:pt>
                <c:pt idx="1796">
                  <c:v>51915</c:v>
                </c:pt>
                <c:pt idx="1797">
                  <c:v>51922</c:v>
                </c:pt>
                <c:pt idx="1798">
                  <c:v>51929</c:v>
                </c:pt>
                <c:pt idx="1799">
                  <c:v>51936</c:v>
                </c:pt>
                <c:pt idx="1800">
                  <c:v>51943</c:v>
                </c:pt>
                <c:pt idx="1801">
                  <c:v>51950</c:v>
                </c:pt>
                <c:pt idx="1802">
                  <c:v>51957</c:v>
                </c:pt>
                <c:pt idx="1803">
                  <c:v>51966</c:v>
                </c:pt>
                <c:pt idx="1804">
                  <c:v>51973</c:v>
                </c:pt>
                <c:pt idx="1805">
                  <c:v>51980</c:v>
                </c:pt>
                <c:pt idx="1806">
                  <c:v>51987</c:v>
                </c:pt>
                <c:pt idx="1807">
                  <c:v>51994</c:v>
                </c:pt>
                <c:pt idx="1808">
                  <c:v>52001</c:v>
                </c:pt>
                <c:pt idx="1809">
                  <c:v>52008</c:v>
                </c:pt>
                <c:pt idx="1810">
                  <c:v>52015</c:v>
                </c:pt>
                <c:pt idx="1811">
                  <c:v>52022</c:v>
                </c:pt>
                <c:pt idx="1812">
                  <c:v>52029</c:v>
                </c:pt>
                <c:pt idx="1813">
                  <c:v>52036</c:v>
                </c:pt>
                <c:pt idx="1814">
                  <c:v>52043</c:v>
                </c:pt>
                <c:pt idx="1815">
                  <c:v>52050</c:v>
                </c:pt>
                <c:pt idx="1816">
                  <c:v>52057</c:v>
                </c:pt>
                <c:pt idx="1817">
                  <c:v>52064</c:v>
                </c:pt>
                <c:pt idx="1818">
                  <c:v>52071</c:v>
                </c:pt>
                <c:pt idx="1819">
                  <c:v>52078</c:v>
                </c:pt>
                <c:pt idx="1820">
                  <c:v>52085</c:v>
                </c:pt>
                <c:pt idx="1821">
                  <c:v>52092</c:v>
                </c:pt>
                <c:pt idx="1822">
                  <c:v>52099</c:v>
                </c:pt>
                <c:pt idx="1823">
                  <c:v>52106</c:v>
                </c:pt>
                <c:pt idx="1824">
                  <c:v>52113</c:v>
                </c:pt>
                <c:pt idx="1825">
                  <c:v>52120</c:v>
                </c:pt>
                <c:pt idx="1826">
                  <c:v>52127</c:v>
                </c:pt>
                <c:pt idx="1827">
                  <c:v>52134</c:v>
                </c:pt>
                <c:pt idx="1828">
                  <c:v>52141</c:v>
                </c:pt>
                <c:pt idx="1829">
                  <c:v>52148</c:v>
                </c:pt>
                <c:pt idx="1830">
                  <c:v>52155</c:v>
                </c:pt>
                <c:pt idx="1831">
                  <c:v>52162</c:v>
                </c:pt>
                <c:pt idx="1832">
                  <c:v>52169</c:v>
                </c:pt>
                <c:pt idx="1833">
                  <c:v>52176</c:v>
                </c:pt>
                <c:pt idx="1834">
                  <c:v>52183</c:v>
                </c:pt>
                <c:pt idx="1835">
                  <c:v>52190</c:v>
                </c:pt>
                <c:pt idx="1836">
                  <c:v>52197</c:v>
                </c:pt>
                <c:pt idx="1837">
                  <c:v>52204</c:v>
                </c:pt>
                <c:pt idx="1838">
                  <c:v>52211</c:v>
                </c:pt>
                <c:pt idx="1839">
                  <c:v>52218</c:v>
                </c:pt>
                <c:pt idx="1840">
                  <c:v>52229</c:v>
                </c:pt>
                <c:pt idx="1841">
                  <c:v>52236</c:v>
                </c:pt>
                <c:pt idx="1842">
                  <c:v>52239</c:v>
                </c:pt>
                <c:pt idx="1843">
                  <c:v>52246</c:v>
                </c:pt>
                <c:pt idx="1844">
                  <c:v>52253</c:v>
                </c:pt>
                <c:pt idx="1845">
                  <c:v>52260</c:v>
                </c:pt>
                <c:pt idx="1846">
                  <c:v>52267</c:v>
                </c:pt>
                <c:pt idx="1847">
                  <c:v>52274</c:v>
                </c:pt>
                <c:pt idx="1848">
                  <c:v>52281</c:v>
                </c:pt>
                <c:pt idx="1849">
                  <c:v>52288</c:v>
                </c:pt>
                <c:pt idx="1850">
                  <c:v>52295</c:v>
                </c:pt>
                <c:pt idx="1851">
                  <c:v>52302</c:v>
                </c:pt>
                <c:pt idx="1852">
                  <c:v>52309</c:v>
                </c:pt>
                <c:pt idx="1853">
                  <c:v>52316</c:v>
                </c:pt>
                <c:pt idx="1854">
                  <c:v>52323</c:v>
                </c:pt>
                <c:pt idx="1855">
                  <c:v>52330</c:v>
                </c:pt>
                <c:pt idx="1856">
                  <c:v>52337</c:v>
                </c:pt>
                <c:pt idx="1857">
                  <c:v>52344</c:v>
                </c:pt>
                <c:pt idx="1858">
                  <c:v>52351</c:v>
                </c:pt>
                <c:pt idx="1859">
                  <c:v>52358</c:v>
                </c:pt>
                <c:pt idx="1860">
                  <c:v>52365</c:v>
                </c:pt>
                <c:pt idx="1861">
                  <c:v>52372</c:v>
                </c:pt>
                <c:pt idx="1862">
                  <c:v>52379</c:v>
                </c:pt>
                <c:pt idx="1863">
                  <c:v>52386</c:v>
                </c:pt>
                <c:pt idx="1864">
                  <c:v>52393</c:v>
                </c:pt>
                <c:pt idx="1865">
                  <c:v>52400</c:v>
                </c:pt>
                <c:pt idx="1866">
                  <c:v>52407</c:v>
                </c:pt>
                <c:pt idx="1867">
                  <c:v>52414</c:v>
                </c:pt>
                <c:pt idx="1868">
                  <c:v>52421</c:v>
                </c:pt>
                <c:pt idx="1869">
                  <c:v>52428</c:v>
                </c:pt>
                <c:pt idx="1870">
                  <c:v>52435</c:v>
                </c:pt>
                <c:pt idx="1871">
                  <c:v>52442</c:v>
                </c:pt>
                <c:pt idx="1872">
                  <c:v>52449</c:v>
                </c:pt>
                <c:pt idx="1873">
                  <c:v>52456</c:v>
                </c:pt>
                <c:pt idx="1874">
                  <c:v>52463</c:v>
                </c:pt>
                <c:pt idx="1875">
                  <c:v>52470</c:v>
                </c:pt>
                <c:pt idx="1876">
                  <c:v>52477</c:v>
                </c:pt>
                <c:pt idx="1877">
                  <c:v>52484</c:v>
                </c:pt>
                <c:pt idx="1878">
                  <c:v>52491</c:v>
                </c:pt>
                <c:pt idx="1879">
                  <c:v>52498</c:v>
                </c:pt>
                <c:pt idx="1880">
                  <c:v>52505</c:v>
                </c:pt>
                <c:pt idx="1881">
                  <c:v>52512</c:v>
                </c:pt>
                <c:pt idx="1882">
                  <c:v>52519</c:v>
                </c:pt>
                <c:pt idx="1883">
                  <c:v>52526</c:v>
                </c:pt>
                <c:pt idx="1884">
                  <c:v>52533</c:v>
                </c:pt>
                <c:pt idx="1885">
                  <c:v>52540</c:v>
                </c:pt>
                <c:pt idx="1886">
                  <c:v>52547</c:v>
                </c:pt>
                <c:pt idx="1887">
                  <c:v>52554</c:v>
                </c:pt>
                <c:pt idx="1888">
                  <c:v>52561</c:v>
                </c:pt>
                <c:pt idx="1889">
                  <c:v>52568</c:v>
                </c:pt>
                <c:pt idx="1890">
                  <c:v>52575</c:v>
                </c:pt>
                <c:pt idx="1891">
                  <c:v>52582</c:v>
                </c:pt>
                <c:pt idx="1892">
                  <c:v>52589</c:v>
                </c:pt>
                <c:pt idx="1893">
                  <c:v>52600</c:v>
                </c:pt>
                <c:pt idx="1894">
                  <c:v>52603</c:v>
                </c:pt>
                <c:pt idx="1895">
                  <c:v>52610</c:v>
                </c:pt>
                <c:pt idx="1896">
                  <c:v>52617</c:v>
                </c:pt>
                <c:pt idx="1897">
                  <c:v>52624</c:v>
                </c:pt>
                <c:pt idx="1898">
                  <c:v>52631</c:v>
                </c:pt>
                <c:pt idx="1899">
                  <c:v>52639</c:v>
                </c:pt>
                <c:pt idx="1900">
                  <c:v>52645</c:v>
                </c:pt>
                <c:pt idx="1901">
                  <c:v>52652</c:v>
                </c:pt>
                <c:pt idx="1902">
                  <c:v>52659</c:v>
                </c:pt>
                <c:pt idx="1903">
                  <c:v>52666</c:v>
                </c:pt>
                <c:pt idx="1904">
                  <c:v>52673</c:v>
                </c:pt>
                <c:pt idx="1905">
                  <c:v>52680</c:v>
                </c:pt>
                <c:pt idx="1906">
                  <c:v>52687</c:v>
                </c:pt>
                <c:pt idx="1907">
                  <c:v>52694</c:v>
                </c:pt>
                <c:pt idx="1908">
                  <c:v>52701</c:v>
                </c:pt>
                <c:pt idx="1909">
                  <c:v>52708</c:v>
                </c:pt>
                <c:pt idx="1910">
                  <c:v>52715</c:v>
                </c:pt>
                <c:pt idx="1911">
                  <c:v>52723</c:v>
                </c:pt>
                <c:pt idx="1912">
                  <c:v>52729</c:v>
                </c:pt>
                <c:pt idx="1913">
                  <c:v>52736</c:v>
                </c:pt>
                <c:pt idx="1914">
                  <c:v>52743</c:v>
                </c:pt>
                <c:pt idx="1915">
                  <c:v>52750</c:v>
                </c:pt>
                <c:pt idx="1916">
                  <c:v>52757</c:v>
                </c:pt>
                <c:pt idx="1917">
                  <c:v>52764</c:v>
                </c:pt>
                <c:pt idx="1918">
                  <c:v>52771</c:v>
                </c:pt>
                <c:pt idx="1919">
                  <c:v>52778</c:v>
                </c:pt>
                <c:pt idx="1920">
                  <c:v>52785</c:v>
                </c:pt>
                <c:pt idx="1921">
                  <c:v>52792</c:v>
                </c:pt>
                <c:pt idx="1922">
                  <c:v>52799</c:v>
                </c:pt>
                <c:pt idx="1923">
                  <c:v>52806</c:v>
                </c:pt>
                <c:pt idx="1924">
                  <c:v>52813</c:v>
                </c:pt>
                <c:pt idx="1925">
                  <c:v>52821</c:v>
                </c:pt>
                <c:pt idx="1926">
                  <c:v>52827</c:v>
                </c:pt>
                <c:pt idx="1927">
                  <c:v>52834</c:v>
                </c:pt>
                <c:pt idx="1928">
                  <c:v>52841</c:v>
                </c:pt>
                <c:pt idx="1929">
                  <c:v>52848</c:v>
                </c:pt>
                <c:pt idx="1930">
                  <c:v>52855</c:v>
                </c:pt>
                <c:pt idx="1931">
                  <c:v>52863</c:v>
                </c:pt>
                <c:pt idx="1932">
                  <c:v>52869</c:v>
                </c:pt>
                <c:pt idx="1933">
                  <c:v>52876</c:v>
                </c:pt>
                <c:pt idx="1934">
                  <c:v>52883</c:v>
                </c:pt>
                <c:pt idx="1935">
                  <c:v>52890</c:v>
                </c:pt>
                <c:pt idx="1936">
                  <c:v>52897</c:v>
                </c:pt>
                <c:pt idx="1937">
                  <c:v>52905</c:v>
                </c:pt>
                <c:pt idx="1938">
                  <c:v>52911</c:v>
                </c:pt>
                <c:pt idx="1939">
                  <c:v>52918</c:v>
                </c:pt>
                <c:pt idx="1940">
                  <c:v>52925</c:v>
                </c:pt>
                <c:pt idx="1941">
                  <c:v>52932</c:v>
                </c:pt>
                <c:pt idx="1942">
                  <c:v>52939</c:v>
                </c:pt>
                <c:pt idx="1943">
                  <c:v>52946</c:v>
                </c:pt>
                <c:pt idx="1944">
                  <c:v>52953</c:v>
                </c:pt>
                <c:pt idx="1945">
                  <c:v>52961</c:v>
                </c:pt>
                <c:pt idx="1946">
                  <c:v>52968</c:v>
                </c:pt>
                <c:pt idx="1947">
                  <c:v>52975</c:v>
                </c:pt>
                <c:pt idx="1948">
                  <c:v>52982</c:v>
                </c:pt>
                <c:pt idx="1949">
                  <c:v>52989</c:v>
                </c:pt>
                <c:pt idx="1950">
                  <c:v>52996</c:v>
                </c:pt>
                <c:pt idx="1951">
                  <c:v>53003</c:v>
                </c:pt>
                <c:pt idx="1952">
                  <c:v>53010</c:v>
                </c:pt>
                <c:pt idx="1953">
                  <c:v>53017</c:v>
                </c:pt>
                <c:pt idx="1954">
                  <c:v>53024</c:v>
                </c:pt>
                <c:pt idx="1955">
                  <c:v>53031</c:v>
                </c:pt>
                <c:pt idx="1956">
                  <c:v>53038</c:v>
                </c:pt>
                <c:pt idx="1957">
                  <c:v>53045</c:v>
                </c:pt>
                <c:pt idx="1958">
                  <c:v>53052</c:v>
                </c:pt>
                <c:pt idx="1959">
                  <c:v>53063</c:v>
                </c:pt>
                <c:pt idx="1960">
                  <c:v>53066</c:v>
                </c:pt>
                <c:pt idx="1961">
                  <c:v>53073</c:v>
                </c:pt>
                <c:pt idx="1962">
                  <c:v>53080</c:v>
                </c:pt>
                <c:pt idx="1963">
                  <c:v>53090</c:v>
                </c:pt>
                <c:pt idx="1964">
                  <c:v>53094</c:v>
                </c:pt>
                <c:pt idx="1965">
                  <c:v>53101</c:v>
                </c:pt>
                <c:pt idx="1966">
                  <c:v>53108</c:v>
                </c:pt>
                <c:pt idx="1967">
                  <c:v>53115</c:v>
                </c:pt>
                <c:pt idx="1968">
                  <c:v>53122</c:v>
                </c:pt>
                <c:pt idx="1969">
                  <c:v>53129</c:v>
                </c:pt>
                <c:pt idx="1970">
                  <c:v>53136</c:v>
                </c:pt>
                <c:pt idx="1971">
                  <c:v>53143</c:v>
                </c:pt>
                <c:pt idx="1972">
                  <c:v>53150</c:v>
                </c:pt>
                <c:pt idx="1973">
                  <c:v>53157</c:v>
                </c:pt>
                <c:pt idx="1974">
                  <c:v>53164</c:v>
                </c:pt>
                <c:pt idx="1975">
                  <c:v>53171</c:v>
                </c:pt>
                <c:pt idx="1976">
                  <c:v>53178</c:v>
                </c:pt>
                <c:pt idx="1977">
                  <c:v>53188</c:v>
                </c:pt>
                <c:pt idx="1978">
                  <c:v>53192</c:v>
                </c:pt>
                <c:pt idx="1979">
                  <c:v>53199</c:v>
                </c:pt>
                <c:pt idx="1980">
                  <c:v>53206</c:v>
                </c:pt>
                <c:pt idx="1981">
                  <c:v>53213</c:v>
                </c:pt>
                <c:pt idx="1982">
                  <c:v>53220</c:v>
                </c:pt>
                <c:pt idx="1983">
                  <c:v>53230</c:v>
                </c:pt>
                <c:pt idx="1984">
                  <c:v>53234</c:v>
                </c:pt>
                <c:pt idx="1985">
                  <c:v>53241</c:v>
                </c:pt>
                <c:pt idx="1986">
                  <c:v>53248</c:v>
                </c:pt>
                <c:pt idx="1987">
                  <c:v>53255</c:v>
                </c:pt>
                <c:pt idx="1988">
                  <c:v>53262</c:v>
                </c:pt>
                <c:pt idx="1989">
                  <c:v>53272</c:v>
                </c:pt>
                <c:pt idx="1990">
                  <c:v>53276</c:v>
                </c:pt>
                <c:pt idx="1991">
                  <c:v>53283</c:v>
                </c:pt>
                <c:pt idx="1992">
                  <c:v>53290</c:v>
                </c:pt>
                <c:pt idx="1993">
                  <c:v>53297</c:v>
                </c:pt>
                <c:pt idx="1994">
                  <c:v>53304</c:v>
                </c:pt>
                <c:pt idx="1995">
                  <c:v>53311</c:v>
                </c:pt>
                <c:pt idx="1996">
                  <c:v>53318</c:v>
                </c:pt>
                <c:pt idx="1997">
                  <c:v>53325</c:v>
                </c:pt>
                <c:pt idx="1998">
                  <c:v>53332</c:v>
                </c:pt>
                <c:pt idx="1999">
                  <c:v>53339</c:v>
                </c:pt>
                <c:pt idx="2000">
                  <c:v>53346</c:v>
                </c:pt>
                <c:pt idx="2001">
                  <c:v>53353</c:v>
                </c:pt>
                <c:pt idx="2002">
                  <c:v>53360</c:v>
                </c:pt>
                <c:pt idx="2003">
                  <c:v>53367</c:v>
                </c:pt>
                <c:pt idx="2004">
                  <c:v>53374</c:v>
                </c:pt>
                <c:pt idx="2005">
                  <c:v>53381</c:v>
                </c:pt>
                <c:pt idx="2006">
                  <c:v>53388</c:v>
                </c:pt>
                <c:pt idx="2007">
                  <c:v>53395</c:v>
                </c:pt>
                <c:pt idx="2008">
                  <c:v>53402</c:v>
                </c:pt>
                <c:pt idx="2009">
                  <c:v>53413</c:v>
                </c:pt>
                <c:pt idx="2010">
                  <c:v>53416</c:v>
                </c:pt>
                <c:pt idx="2011">
                  <c:v>53423</c:v>
                </c:pt>
                <c:pt idx="2012">
                  <c:v>53430</c:v>
                </c:pt>
                <c:pt idx="2013">
                  <c:v>53437</c:v>
                </c:pt>
                <c:pt idx="2014">
                  <c:v>53444</c:v>
                </c:pt>
                <c:pt idx="2015">
                  <c:v>53455</c:v>
                </c:pt>
                <c:pt idx="2016">
                  <c:v>53458</c:v>
                </c:pt>
                <c:pt idx="2017">
                  <c:v>53465</c:v>
                </c:pt>
                <c:pt idx="2018">
                  <c:v>53472</c:v>
                </c:pt>
                <c:pt idx="2019">
                  <c:v>53479</c:v>
                </c:pt>
                <c:pt idx="2020">
                  <c:v>53486</c:v>
                </c:pt>
                <c:pt idx="2021">
                  <c:v>53493</c:v>
                </c:pt>
                <c:pt idx="2022">
                  <c:v>53500</c:v>
                </c:pt>
                <c:pt idx="2023">
                  <c:v>53507</c:v>
                </c:pt>
                <c:pt idx="2024">
                  <c:v>53514</c:v>
                </c:pt>
                <c:pt idx="2025">
                  <c:v>53521</c:v>
                </c:pt>
                <c:pt idx="2026">
                  <c:v>53528</c:v>
                </c:pt>
                <c:pt idx="2027">
                  <c:v>53535</c:v>
                </c:pt>
                <c:pt idx="2028">
                  <c:v>53542</c:v>
                </c:pt>
                <c:pt idx="2029">
                  <c:v>53549</c:v>
                </c:pt>
                <c:pt idx="2030">
                  <c:v>53556</c:v>
                </c:pt>
                <c:pt idx="2031">
                  <c:v>53563</c:v>
                </c:pt>
                <c:pt idx="2032">
                  <c:v>53570</c:v>
                </c:pt>
                <c:pt idx="2033">
                  <c:v>53577</c:v>
                </c:pt>
                <c:pt idx="2034">
                  <c:v>53584</c:v>
                </c:pt>
                <c:pt idx="2035">
                  <c:v>53591</c:v>
                </c:pt>
                <c:pt idx="2036">
                  <c:v>53598</c:v>
                </c:pt>
                <c:pt idx="2037">
                  <c:v>53605</c:v>
                </c:pt>
                <c:pt idx="2038">
                  <c:v>53612</c:v>
                </c:pt>
                <c:pt idx="2039">
                  <c:v>53619</c:v>
                </c:pt>
                <c:pt idx="2040">
                  <c:v>53626</c:v>
                </c:pt>
                <c:pt idx="2041">
                  <c:v>53633</c:v>
                </c:pt>
                <c:pt idx="2042">
                  <c:v>53640</c:v>
                </c:pt>
                <c:pt idx="2043">
                  <c:v>53647</c:v>
                </c:pt>
                <c:pt idx="2044">
                  <c:v>53657</c:v>
                </c:pt>
                <c:pt idx="2045">
                  <c:v>53661</c:v>
                </c:pt>
                <c:pt idx="2046">
                  <c:v>53668</c:v>
                </c:pt>
                <c:pt idx="2047">
                  <c:v>53675</c:v>
                </c:pt>
                <c:pt idx="2048">
                  <c:v>53682</c:v>
                </c:pt>
                <c:pt idx="2049">
                  <c:v>53696</c:v>
                </c:pt>
                <c:pt idx="2050">
                  <c:v>53699</c:v>
                </c:pt>
                <c:pt idx="2051">
                  <c:v>53707</c:v>
                </c:pt>
                <c:pt idx="2052">
                  <c:v>53713</c:v>
                </c:pt>
                <c:pt idx="2053">
                  <c:v>53720</c:v>
                </c:pt>
                <c:pt idx="2054">
                  <c:v>53727</c:v>
                </c:pt>
                <c:pt idx="2055">
                  <c:v>53735</c:v>
                </c:pt>
                <c:pt idx="2056">
                  <c:v>53741</c:v>
                </c:pt>
                <c:pt idx="2057">
                  <c:v>53748</c:v>
                </c:pt>
                <c:pt idx="2058">
                  <c:v>53755</c:v>
                </c:pt>
                <c:pt idx="2059">
                  <c:v>53762</c:v>
                </c:pt>
                <c:pt idx="2060">
                  <c:v>53769</c:v>
                </c:pt>
                <c:pt idx="2061">
                  <c:v>53776</c:v>
                </c:pt>
                <c:pt idx="2062">
                  <c:v>53783</c:v>
                </c:pt>
                <c:pt idx="2063">
                  <c:v>53790</c:v>
                </c:pt>
                <c:pt idx="2064">
                  <c:v>53799</c:v>
                </c:pt>
                <c:pt idx="2065">
                  <c:v>53804</c:v>
                </c:pt>
                <c:pt idx="2066">
                  <c:v>53812</c:v>
                </c:pt>
                <c:pt idx="2067">
                  <c:v>53819</c:v>
                </c:pt>
                <c:pt idx="2068">
                  <c:v>53825</c:v>
                </c:pt>
                <c:pt idx="2069">
                  <c:v>53832</c:v>
                </c:pt>
                <c:pt idx="2070">
                  <c:v>53840</c:v>
                </c:pt>
                <c:pt idx="2071">
                  <c:v>53846</c:v>
                </c:pt>
                <c:pt idx="2072">
                  <c:v>53853</c:v>
                </c:pt>
                <c:pt idx="2073">
                  <c:v>53860</c:v>
                </c:pt>
                <c:pt idx="2074">
                  <c:v>53867</c:v>
                </c:pt>
                <c:pt idx="2075">
                  <c:v>53874</c:v>
                </c:pt>
                <c:pt idx="2076">
                  <c:v>53881</c:v>
                </c:pt>
                <c:pt idx="2077">
                  <c:v>53889</c:v>
                </c:pt>
                <c:pt idx="2078">
                  <c:v>53895</c:v>
                </c:pt>
                <c:pt idx="2079">
                  <c:v>53902</c:v>
                </c:pt>
                <c:pt idx="2080">
                  <c:v>53909</c:v>
                </c:pt>
                <c:pt idx="2081">
                  <c:v>53916</c:v>
                </c:pt>
                <c:pt idx="2082">
                  <c:v>53923</c:v>
                </c:pt>
                <c:pt idx="2083">
                  <c:v>53931</c:v>
                </c:pt>
                <c:pt idx="2084">
                  <c:v>53937</c:v>
                </c:pt>
                <c:pt idx="2085">
                  <c:v>53944</c:v>
                </c:pt>
                <c:pt idx="2086">
                  <c:v>53952</c:v>
                </c:pt>
                <c:pt idx="2087">
                  <c:v>53959</c:v>
                </c:pt>
                <c:pt idx="2088">
                  <c:v>53965</c:v>
                </c:pt>
                <c:pt idx="2089">
                  <c:v>53972</c:v>
                </c:pt>
                <c:pt idx="2090">
                  <c:v>53980</c:v>
                </c:pt>
                <c:pt idx="2091">
                  <c:v>53986</c:v>
                </c:pt>
                <c:pt idx="2092">
                  <c:v>53993</c:v>
                </c:pt>
                <c:pt idx="2093">
                  <c:v>54001</c:v>
                </c:pt>
                <c:pt idx="2094">
                  <c:v>54007</c:v>
                </c:pt>
                <c:pt idx="2095">
                  <c:v>54014</c:v>
                </c:pt>
                <c:pt idx="2096">
                  <c:v>54021</c:v>
                </c:pt>
                <c:pt idx="2097">
                  <c:v>54028</c:v>
                </c:pt>
                <c:pt idx="2098">
                  <c:v>54035</c:v>
                </c:pt>
                <c:pt idx="2099">
                  <c:v>54042</c:v>
                </c:pt>
                <c:pt idx="2100">
                  <c:v>54050</c:v>
                </c:pt>
                <c:pt idx="2101">
                  <c:v>54063</c:v>
                </c:pt>
                <c:pt idx="2102">
                  <c:v>54064</c:v>
                </c:pt>
                <c:pt idx="2103">
                  <c:v>54071</c:v>
                </c:pt>
                <c:pt idx="2104">
                  <c:v>54078</c:v>
                </c:pt>
                <c:pt idx="2105">
                  <c:v>54085</c:v>
                </c:pt>
                <c:pt idx="2106">
                  <c:v>54092</c:v>
                </c:pt>
                <c:pt idx="2107">
                  <c:v>54100</c:v>
                </c:pt>
                <c:pt idx="2108">
                  <c:v>54106</c:v>
                </c:pt>
                <c:pt idx="2109">
                  <c:v>54113</c:v>
                </c:pt>
                <c:pt idx="2110">
                  <c:v>54120</c:v>
                </c:pt>
                <c:pt idx="2111">
                  <c:v>54127</c:v>
                </c:pt>
                <c:pt idx="2112">
                  <c:v>54134</c:v>
                </c:pt>
                <c:pt idx="2113">
                  <c:v>54141</c:v>
                </c:pt>
                <c:pt idx="2114">
                  <c:v>54148</c:v>
                </c:pt>
                <c:pt idx="2115">
                  <c:v>54157</c:v>
                </c:pt>
                <c:pt idx="2116">
                  <c:v>54164</c:v>
                </c:pt>
                <c:pt idx="2117">
                  <c:v>54171</c:v>
                </c:pt>
                <c:pt idx="2118">
                  <c:v>54178</c:v>
                </c:pt>
                <c:pt idx="2119">
                  <c:v>54185</c:v>
                </c:pt>
                <c:pt idx="2120">
                  <c:v>54192</c:v>
                </c:pt>
                <c:pt idx="2121">
                  <c:v>54199</c:v>
                </c:pt>
                <c:pt idx="2122">
                  <c:v>54206</c:v>
                </c:pt>
                <c:pt idx="2123">
                  <c:v>54213</c:v>
                </c:pt>
                <c:pt idx="2124">
                  <c:v>54220</c:v>
                </c:pt>
                <c:pt idx="2125">
                  <c:v>54227</c:v>
                </c:pt>
                <c:pt idx="2126">
                  <c:v>54234</c:v>
                </c:pt>
                <c:pt idx="2127">
                  <c:v>54241</c:v>
                </c:pt>
                <c:pt idx="2128">
                  <c:v>54248</c:v>
                </c:pt>
                <c:pt idx="2129">
                  <c:v>54255</c:v>
                </c:pt>
                <c:pt idx="2130">
                  <c:v>54262</c:v>
                </c:pt>
                <c:pt idx="2131">
                  <c:v>54269</c:v>
                </c:pt>
                <c:pt idx="2132">
                  <c:v>54276</c:v>
                </c:pt>
                <c:pt idx="2133">
                  <c:v>54283</c:v>
                </c:pt>
                <c:pt idx="2134">
                  <c:v>54290</c:v>
                </c:pt>
                <c:pt idx="2135">
                  <c:v>54297</c:v>
                </c:pt>
                <c:pt idx="2136">
                  <c:v>54304</c:v>
                </c:pt>
                <c:pt idx="2137">
                  <c:v>54311</c:v>
                </c:pt>
                <c:pt idx="2138">
                  <c:v>54318</c:v>
                </c:pt>
                <c:pt idx="2139">
                  <c:v>54325</c:v>
                </c:pt>
                <c:pt idx="2140">
                  <c:v>54332</c:v>
                </c:pt>
                <c:pt idx="2141">
                  <c:v>54339</c:v>
                </c:pt>
                <c:pt idx="2142">
                  <c:v>54346</c:v>
                </c:pt>
                <c:pt idx="2143">
                  <c:v>54353</c:v>
                </c:pt>
                <c:pt idx="2144">
                  <c:v>54360</c:v>
                </c:pt>
                <c:pt idx="2145">
                  <c:v>54367</c:v>
                </c:pt>
                <c:pt idx="2146">
                  <c:v>54374</c:v>
                </c:pt>
                <c:pt idx="2147">
                  <c:v>54381</c:v>
                </c:pt>
                <c:pt idx="2148">
                  <c:v>54388</c:v>
                </c:pt>
                <c:pt idx="2149">
                  <c:v>54395</c:v>
                </c:pt>
                <c:pt idx="2150">
                  <c:v>54402</c:v>
                </c:pt>
                <c:pt idx="2151">
                  <c:v>54409</c:v>
                </c:pt>
                <c:pt idx="2152">
                  <c:v>54416</c:v>
                </c:pt>
                <c:pt idx="2153">
                  <c:v>54427</c:v>
                </c:pt>
                <c:pt idx="2154">
                  <c:v>54430</c:v>
                </c:pt>
                <c:pt idx="2155">
                  <c:v>54437</c:v>
                </c:pt>
                <c:pt idx="2156">
                  <c:v>54444</c:v>
                </c:pt>
                <c:pt idx="2157">
                  <c:v>54451</c:v>
                </c:pt>
                <c:pt idx="2158">
                  <c:v>54458</c:v>
                </c:pt>
                <c:pt idx="2159">
                  <c:v>54466</c:v>
                </c:pt>
                <c:pt idx="2160">
                  <c:v>54472</c:v>
                </c:pt>
                <c:pt idx="2161">
                  <c:v>54479</c:v>
                </c:pt>
                <c:pt idx="2162">
                  <c:v>54486</c:v>
                </c:pt>
                <c:pt idx="2163">
                  <c:v>54493</c:v>
                </c:pt>
                <c:pt idx="2164">
                  <c:v>54500</c:v>
                </c:pt>
                <c:pt idx="2165">
                  <c:v>54507</c:v>
                </c:pt>
                <c:pt idx="2166">
                  <c:v>54514</c:v>
                </c:pt>
                <c:pt idx="2167">
                  <c:v>54521</c:v>
                </c:pt>
                <c:pt idx="2168">
                  <c:v>54528</c:v>
                </c:pt>
                <c:pt idx="2169">
                  <c:v>54535</c:v>
                </c:pt>
                <c:pt idx="2170">
                  <c:v>54543</c:v>
                </c:pt>
                <c:pt idx="2171">
                  <c:v>54549</c:v>
                </c:pt>
                <c:pt idx="2172">
                  <c:v>54556</c:v>
                </c:pt>
                <c:pt idx="2173">
                  <c:v>54563</c:v>
                </c:pt>
                <c:pt idx="2174">
                  <c:v>54570</c:v>
                </c:pt>
                <c:pt idx="2175">
                  <c:v>54577</c:v>
                </c:pt>
                <c:pt idx="2176">
                  <c:v>54584</c:v>
                </c:pt>
                <c:pt idx="2177">
                  <c:v>54591</c:v>
                </c:pt>
                <c:pt idx="2178">
                  <c:v>54598</c:v>
                </c:pt>
                <c:pt idx="2179">
                  <c:v>54605</c:v>
                </c:pt>
                <c:pt idx="2180">
                  <c:v>54612</c:v>
                </c:pt>
                <c:pt idx="2181">
                  <c:v>54619</c:v>
                </c:pt>
                <c:pt idx="2182">
                  <c:v>54626</c:v>
                </c:pt>
                <c:pt idx="2183">
                  <c:v>54633</c:v>
                </c:pt>
                <c:pt idx="2184">
                  <c:v>54640</c:v>
                </c:pt>
                <c:pt idx="2185">
                  <c:v>54647</c:v>
                </c:pt>
                <c:pt idx="2186">
                  <c:v>54654</c:v>
                </c:pt>
                <c:pt idx="2187">
                  <c:v>54661</c:v>
                </c:pt>
                <c:pt idx="2188">
                  <c:v>54668</c:v>
                </c:pt>
                <c:pt idx="2189">
                  <c:v>54675</c:v>
                </c:pt>
                <c:pt idx="2190">
                  <c:v>54682</c:v>
                </c:pt>
                <c:pt idx="2191">
                  <c:v>54689</c:v>
                </c:pt>
                <c:pt idx="2192">
                  <c:v>54696</c:v>
                </c:pt>
                <c:pt idx="2193">
                  <c:v>54703</c:v>
                </c:pt>
                <c:pt idx="2194">
                  <c:v>54710</c:v>
                </c:pt>
                <c:pt idx="2195">
                  <c:v>54717</c:v>
                </c:pt>
                <c:pt idx="2196">
                  <c:v>54724</c:v>
                </c:pt>
                <c:pt idx="2197">
                  <c:v>54731</c:v>
                </c:pt>
                <c:pt idx="2198">
                  <c:v>54738</c:v>
                </c:pt>
                <c:pt idx="2199">
                  <c:v>54745</c:v>
                </c:pt>
                <c:pt idx="2200">
                  <c:v>54752</c:v>
                </c:pt>
                <c:pt idx="2201">
                  <c:v>54759</c:v>
                </c:pt>
                <c:pt idx="2202">
                  <c:v>54766</c:v>
                </c:pt>
                <c:pt idx="2203">
                  <c:v>54773</c:v>
                </c:pt>
                <c:pt idx="2204">
                  <c:v>54781</c:v>
                </c:pt>
                <c:pt idx="2205">
                  <c:v>54792</c:v>
                </c:pt>
                <c:pt idx="2206">
                  <c:v>54795</c:v>
                </c:pt>
                <c:pt idx="2207">
                  <c:v>54802</c:v>
                </c:pt>
                <c:pt idx="2208">
                  <c:v>54809</c:v>
                </c:pt>
                <c:pt idx="2209">
                  <c:v>54816</c:v>
                </c:pt>
                <c:pt idx="2210">
                  <c:v>54823</c:v>
                </c:pt>
                <c:pt idx="2211">
                  <c:v>54833</c:v>
                </c:pt>
                <c:pt idx="2212">
                  <c:v>54837</c:v>
                </c:pt>
                <c:pt idx="2213">
                  <c:v>54844</c:v>
                </c:pt>
                <c:pt idx="2214">
                  <c:v>54851</c:v>
                </c:pt>
                <c:pt idx="2215">
                  <c:v>54858</c:v>
                </c:pt>
                <c:pt idx="2216">
                  <c:v>54865</c:v>
                </c:pt>
                <c:pt idx="2217">
                  <c:v>54872</c:v>
                </c:pt>
                <c:pt idx="2218">
                  <c:v>54879</c:v>
                </c:pt>
                <c:pt idx="2219">
                  <c:v>54890</c:v>
                </c:pt>
                <c:pt idx="2220">
                  <c:v>54893</c:v>
                </c:pt>
                <c:pt idx="2221">
                  <c:v>54900</c:v>
                </c:pt>
                <c:pt idx="2222">
                  <c:v>54914</c:v>
                </c:pt>
                <c:pt idx="2223">
                  <c:v>54914</c:v>
                </c:pt>
                <c:pt idx="2224">
                  <c:v>54921</c:v>
                </c:pt>
                <c:pt idx="2225">
                  <c:v>54928</c:v>
                </c:pt>
                <c:pt idx="2226">
                  <c:v>54935</c:v>
                </c:pt>
                <c:pt idx="2227">
                  <c:v>54942</c:v>
                </c:pt>
                <c:pt idx="2228">
                  <c:v>54949</c:v>
                </c:pt>
                <c:pt idx="2229">
                  <c:v>54956</c:v>
                </c:pt>
                <c:pt idx="2230">
                  <c:v>54963</c:v>
                </c:pt>
                <c:pt idx="2231">
                  <c:v>54970</c:v>
                </c:pt>
                <c:pt idx="2232">
                  <c:v>54977</c:v>
                </c:pt>
                <c:pt idx="2233">
                  <c:v>54984</c:v>
                </c:pt>
                <c:pt idx="2234">
                  <c:v>54991</c:v>
                </c:pt>
                <c:pt idx="2235">
                  <c:v>54998</c:v>
                </c:pt>
                <c:pt idx="2236">
                  <c:v>55005</c:v>
                </c:pt>
                <c:pt idx="2237">
                  <c:v>55012</c:v>
                </c:pt>
                <c:pt idx="2238">
                  <c:v>55019</c:v>
                </c:pt>
                <c:pt idx="2239">
                  <c:v>55026</c:v>
                </c:pt>
                <c:pt idx="2240">
                  <c:v>55033</c:v>
                </c:pt>
                <c:pt idx="2241">
                  <c:v>55040</c:v>
                </c:pt>
                <c:pt idx="2242">
                  <c:v>55047</c:v>
                </c:pt>
                <c:pt idx="2243">
                  <c:v>55057</c:v>
                </c:pt>
                <c:pt idx="2244">
                  <c:v>55061</c:v>
                </c:pt>
                <c:pt idx="2245">
                  <c:v>55068</c:v>
                </c:pt>
                <c:pt idx="2246">
                  <c:v>55075</c:v>
                </c:pt>
                <c:pt idx="2247">
                  <c:v>55082</c:v>
                </c:pt>
                <c:pt idx="2248">
                  <c:v>55089</c:v>
                </c:pt>
                <c:pt idx="2249">
                  <c:v>55096</c:v>
                </c:pt>
                <c:pt idx="2250">
                  <c:v>55103</c:v>
                </c:pt>
                <c:pt idx="2251">
                  <c:v>55110</c:v>
                </c:pt>
                <c:pt idx="2252">
                  <c:v>55117</c:v>
                </c:pt>
                <c:pt idx="2253">
                  <c:v>55124</c:v>
                </c:pt>
                <c:pt idx="2254">
                  <c:v>55131</c:v>
                </c:pt>
                <c:pt idx="2255">
                  <c:v>55138</c:v>
                </c:pt>
                <c:pt idx="2256">
                  <c:v>55150</c:v>
                </c:pt>
                <c:pt idx="2257">
                  <c:v>55152</c:v>
                </c:pt>
                <c:pt idx="2258">
                  <c:v>55159</c:v>
                </c:pt>
                <c:pt idx="2259">
                  <c:v>55166</c:v>
                </c:pt>
                <c:pt idx="2260">
                  <c:v>55173</c:v>
                </c:pt>
                <c:pt idx="2261">
                  <c:v>55180</c:v>
                </c:pt>
                <c:pt idx="2262">
                  <c:v>55187</c:v>
                </c:pt>
                <c:pt idx="2263">
                  <c:v>55194</c:v>
                </c:pt>
                <c:pt idx="2264">
                  <c:v>55201</c:v>
                </c:pt>
                <c:pt idx="2265">
                  <c:v>55208</c:v>
                </c:pt>
                <c:pt idx="2266">
                  <c:v>55215</c:v>
                </c:pt>
                <c:pt idx="2267">
                  <c:v>55222</c:v>
                </c:pt>
                <c:pt idx="2268">
                  <c:v>55229</c:v>
                </c:pt>
                <c:pt idx="2269">
                  <c:v>55236</c:v>
                </c:pt>
                <c:pt idx="2270">
                  <c:v>55247</c:v>
                </c:pt>
                <c:pt idx="2271">
                  <c:v>55250</c:v>
                </c:pt>
                <c:pt idx="2272">
                  <c:v>55257</c:v>
                </c:pt>
                <c:pt idx="2273">
                  <c:v>55264</c:v>
                </c:pt>
                <c:pt idx="2274">
                  <c:v>55271</c:v>
                </c:pt>
                <c:pt idx="2275">
                  <c:v>55281</c:v>
                </c:pt>
                <c:pt idx="2276">
                  <c:v>55285</c:v>
                </c:pt>
                <c:pt idx="2277">
                  <c:v>55292</c:v>
                </c:pt>
                <c:pt idx="2278">
                  <c:v>55299</c:v>
                </c:pt>
                <c:pt idx="2279">
                  <c:v>55306</c:v>
                </c:pt>
                <c:pt idx="2280">
                  <c:v>55313</c:v>
                </c:pt>
                <c:pt idx="2281">
                  <c:v>55320</c:v>
                </c:pt>
                <c:pt idx="2282">
                  <c:v>55327</c:v>
                </c:pt>
                <c:pt idx="2283">
                  <c:v>55334</c:v>
                </c:pt>
                <c:pt idx="2284">
                  <c:v>55341</c:v>
                </c:pt>
                <c:pt idx="2285">
                  <c:v>55348</c:v>
                </c:pt>
                <c:pt idx="2286">
                  <c:v>55355</c:v>
                </c:pt>
                <c:pt idx="2287">
                  <c:v>55362</c:v>
                </c:pt>
                <c:pt idx="2288">
                  <c:v>55369</c:v>
                </c:pt>
                <c:pt idx="2289">
                  <c:v>55379</c:v>
                </c:pt>
                <c:pt idx="2290">
                  <c:v>55383</c:v>
                </c:pt>
                <c:pt idx="2291">
                  <c:v>55390</c:v>
                </c:pt>
                <c:pt idx="2292">
                  <c:v>55397</c:v>
                </c:pt>
                <c:pt idx="2293">
                  <c:v>55404</c:v>
                </c:pt>
                <c:pt idx="2294">
                  <c:v>55411</c:v>
                </c:pt>
                <c:pt idx="2295">
                  <c:v>55418</c:v>
                </c:pt>
                <c:pt idx="2296">
                  <c:v>55425</c:v>
                </c:pt>
                <c:pt idx="2297">
                  <c:v>55432</c:v>
                </c:pt>
                <c:pt idx="2298">
                  <c:v>55439</c:v>
                </c:pt>
                <c:pt idx="2299">
                  <c:v>55446</c:v>
                </c:pt>
                <c:pt idx="2300">
                  <c:v>55453</c:v>
                </c:pt>
                <c:pt idx="2301">
                  <c:v>55463</c:v>
                </c:pt>
                <c:pt idx="2302">
                  <c:v>55467</c:v>
                </c:pt>
                <c:pt idx="2303">
                  <c:v>55474</c:v>
                </c:pt>
                <c:pt idx="2304">
                  <c:v>55481</c:v>
                </c:pt>
                <c:pt idx="2305">
                  <c:v>55488</c:v>
                </c:pt>
                <c:pt idx="2306">
                  <c:v>55495</c:v>
                </c:pt>
                <c:pt idx="2307">
                  <c:v>55502</c:v>
                </c:pt>
                <c:pt idx="2308">
                  <c:v>55509</c:v>
                </c:pt>
                <c:pt idx="2309">
                  <c:v>55516</c:v>
                </c:pt>
                <c:pt idx="2310">
                  <c:v>55523</c:v>
                </c:pt>
                <c:pt idx="2311">
                  <c:v>55530</c:v>
                </c:pt>
                <c:pt idx="2312">
                  <c:v>55537</c:v>
                </c:pt>
                <c:pt idx="2313">
                  <c:v>55544</c:v>
                </c:pt>
                <c:pt idx="2314">
                  <c:v>55551</c:v>
                </c:pt>
                <c:pt idx="2315">
                  <c:v>55558</c:v>
                </c:pt>
                <c:pt idx="2316">
                  <c:v>55565</c:v>
                </c:pt>
                <c:pt idx="2317">
                  <c:v>55572</c:v>
                </c:pt>
                <c:pt idx="2318">
                  <c:v>55579</c:v>
                </c:pt>
                <c:pt idx="2319">
                  <c:v>55586</c:v>
                </c:pt>
                <c:pt idx="2320">
                  <c:v>55593</c:v>
                </c:pt>
                <c:pt idx="2321">
                  <c:v>55600</c:v>
                </c:pt>
                <c:pt idx="2322">
                  <c:v>55607</c:v>
                </c:pt>
                <c:pt idx="2323">
                  <c:v>55614</c:v>
                </c:pt>
                <c:pt idx="2324">
                  <c:v>55621</c:v>
                </c:pt>
                <c:pt idx="2325">
                  <c:v>55632</c:v>
                </c:pt>
                <c:pt idx="2326">
                  <c:v>55635</c:v>
                </c:pt>
                <c:pt idx="2327">
                  <c:v>55646</c:v>
                </c:pt>
                <c:pt idx="2328">
                  <c:v>55649</c:v>
                </c:pt>
                <c:pt idx="2329">
                  <c:v>55656</c:v>
                </c:pt>
                <c:pt idx="2330">
                  <c:v>55663</c:v>
                </c:pt>
                <c:pt idx="2331">
                  <c:v>55670</c:v>
                </c:pt>
                <c:pt idx="2332">
                  <c:v>55677</c:v>
                </c:pt>
                <c:pt idx="2333">
                  <c:v>55684</c:v>
                </c:pt>
                <c:pt idx="2334">
                  <c:v>55691</c:v>
                </c:pt>
                <c:pt idx="2335">
                  <c:v>55698</c:v>
                </c:pt>
                <c:pt idx="2336">
                  <c:v>55705</c:v>
                </c:pt>
                <c:pt idx="2337">
                  <c:v>55712</c:v>
                </c:pt>
                <c:pt idx="2338">
                  <c:v>55719</c:v>
                </c:pt>
                <c:pt idx="2339">
                  <c:v>55726</c:v>
                </c:pt>
                <c:pt idx="2340">
                  <c:v>55733</c:v>
                </c:pt>
                <c:pt idx="2341">
                  <c:v>55740</c:v>
                </c:pt>
                <c:pt idx="2342">
                  <c:v>55747</c:v>
                </c:pt>
                <c:pt idx="2343">
                  <c:v>55754</c:v>
                </c:pt>
                <c:pt idx="2344">
                  <c:v>55761</c:v>
                </c:pt>
                <c:pt idx="2345">
                  <c:v>55768</c:v>
                </c:pt>
                <c:pt idx="2346">
                  <c:v>55775</c:v>
                </c:pt>
                <c:pt idx="2347">
                  <c:v>55782</c:v>
                </c:pt>
                <c:pt idx="2348">
                  <c:v>55789</c:v>
                </c:pt>
                <c:pt idx="2349">
                  <c:v>55796</c:v>
                </c:pt>
                <c:pt idx="2350">
                  <c:v>55803</c:v>
                </c:pt>
                <c:pt idx="2351">
                  <c:v>55810</c:v>
                </c:pt>
                <c:pt idx="2352">
                  <c:v>55817</c:v>
                </c:pt>
                <c:pt idx="2353">
                  <c:v>55824</c:v>
                </c:pt>
                <c:pt idx="2354">
                  <c:v>55831</c:v>
                </c:pt>
                <c:pt idx="2355">
                  <c:v>55838</c:v>
                </c:pt>
                <c:pt idx="2356">
                  <c:v>55845</c:v>
                </c:pt>
                <c:pt idx="2357">
                  <c:v>55852</c:v>
                </c:pt>
                <c:pt idx="2358">
                  <c:v>55859</c:v>
                </c:pt>
                <c:pt idx="2359">
                  <c:v>55866</c:v>
                </c:pt>
                <c:pt idx="2360">
                  <c:v>55873</c:v>
                </c:pt>
                <c:pt idx="2361">
                  <c:v>55890</c:v>
                </c:pt>
                <c:pt idx="2362">
                  <c:v>55891</c:v>
                </c:pt>
                <c:pt idx="2363">
                  <c:v>55898</c:v>
                </c:pt>
                <c:pt idx="2364">
                  <c:v>55905</c:v>
                </c:pt>
                <c:pt idx="2365">
                  <c:v>55912</c:v>
                </c:pt>
                <c:pt idx="2366">
                  <c:v>55919</c:v>
                </c:pt>
                <c:pt idx="2367">
                  <c:v>55927</c:v>
                </c:pt>
                <c:pt idx="2368">
                  <c:v>55933</c:v>
                </c:pt>
                <c:pt idx="2369">
                  <c:v>55940</c:v>
                </c:pt>
                <c:pt idx="2370">
                  <c:v>55947</c:v>
                </c:pt>
                <c:pt idx="2371">
                  <c:v>55954</c:v>
                </c:pt>
                <c:pt idx="2372">
                  <c:v>55961</c:v>
                </c:pt>
                <c:pt idx="2373">
                  <c:v>55968</c:v>
                </c:pt>
                <c:pt idx="2374">
                  <c:v>55975</c:v>
                </c:pt>
                <c:pt idx="2375">
                  <c:v>55984</c:v>
                </c:pt>
                <c:pt idx="2376">
                  <c:v>55991</c:v>
                </c:pt>
                <c:pt idx="2377">
                  <c:v>55998</c:v>
                </c:pt>
                <c:pt idx="2378">
                  <c:v>56005</c:v>
                </c:pt>
                <c:pt idx="2379">
                  <c:v>56012</c:v>
                </c:pt>
                <c:pt idx="2380">
                  <c:v>56019</c:v>
                </c:pt>
                <c:pt idx="2381">
                  <c:v>56026</c:v>
                </c:pt>
                <c:pt idx="2382">
                  <c:v>56033</c:v>
                </c:pt>
                <c:pt idx="2383">
                  <c:v>56040</c:v>
                </c:pt>
                <c:pt idx="2384">
                  <c:v>56047</c:v>
                </c:pt>
                <c:pt idx="2385">
                  <c:v>56054</c:v>
                </c:pt>
                <c:pt idx="2386">
                  <c:v>56061</c:v>
                </c:pt>
                <c:pt idx="2387">
                  <c:v>56068</c:v>
                </c:pt>
                <c:pt idx="2388">
                  <c:v>56075</c:v>
                </c:pt>
                <c:pt idx="2389">
                  <c:v>56082</c:v>
                </c:pt>
                <c:pt idx="2390">
                  <c:v>56089</c:v>
                </c:pt>
                <c:pt idx="2391">
                  <c:v>56096</c:v>
                </c:pt>
                <c:pt idx="2392">
                  <c:v>56103</c:v>
                </c:pt>
                <c:pt idx="2393">
                  <c:v>56110</c:v>
                </c:pt>
                <c:pt idx="2394">
                  <c:v>56117</c:v>
                </c:pt>
                <c:pt idx="2395">
                  <c:v>56124</c:v>
                </c:pt>
                <c:pt idx="2396">
                  <c:v>56131</c:v>
                </c:pt>
                <c:pt idx="2397">
                  <c:v>56138</c:v>
                </c:pt>
                <c:pt idx="2398">
                  <c:v>56145</c:v>
                </c:pt>
                <c:pt idx="2399">
                  <c:v>56152</c:v>
                </c:pt>
                <c:pt idx="2400">
                  <c:v>56159</c:v>
                </c:pt>
                <c:pt idx="2401">
                  <c:v>56166</c:v>
                </c:pt>
                <c:pt idx="2402">
                  <c:v>56173</c:v>
                </c:pt>
                <c:pt idx="2403">
                  <c:v>56180</c:v>
                </c:pt>
                <c:pt idx="2404">
                  <c:v>56187</c:v>
                </c:pt>
                <c:pt idx="2405">
                  <c:v>56194</c:v>
                </c:pt>
                <c:pt idx="2406">
                  <c:v>56201</c:v>
                </c:pt>
                <c:pt idx="2407">
                  <c:v>56208</c:v>
                </c:pt>
                <c:pt idx="2408">
                  <c:v>56215</c:v>
                </c:pt>
                <c:pt idx="2409">
                  <c:v>56222</c:v>
                </c:pt>
                <c:pt idx="2410">
                  <c:v>56229</c:v>
                </c:pt>
                <c:pt idx="2411">
                  <c:v>56236</c:v>
                </c:pt>
                <c:pt idx="2412">
                  <c:v>56247</c:v>
                </c:pt>
                <c:pt idx="2413">
                  <c:v>56254</c:v>
                </c:pt>
                <c:pt idx="2414">
                  <c:v>56257</c:v>
                </c:pt>
                <c:pt idx="2415">
                  <c:v>56264</c:v>
                </c:pt>
                <c:pt idx="2416">
                  <c:v>56271</c:v>
                </c:pt>
                <c:pt idx="2417">
                  <c:v>56278</c:v>
                </c:pt>
                <c:pt idx="2418">
                  <c:v>56285</c:v>
                </c:pt>
                <c:pt idx="2419">
                  <c:v>56292</c:v>
                </c:pt>
                <c:pt idx="2420">
                  <c:v>56299</c:v>
                </c:pt>
                <c:pt idx="2421">
                  <c:v>56306</c:v>
                </c:pt>
                <c:pt idx="2422">
                  <c:v>56313</c:v>
                </c:pt>
                <c:pt idx="2423">
                  <c:v>56320</c:v>
                </c:pt>
                <c:pt idx="2424">
                  <c:v>56327</c:v>
                </c:pt>
                <c:pt idx="2425">
                  <c:v>56334</c:v>
                </c:pt>
                <c:pt idx="2426">
                  <c:v>56341</c:v>
                </c:pt>
                <c:pt idx="2427">
                  <c:v>56348</c:v>
                </c:pt>
                <c:pt idx="2428">
                  <c:v>56355</c:v>
                </c:pt>
                <c:pt idx="2429">
                  <c:v>56362</c:v>
                </c:pt>
                <c:pt idx="2430">
                  <c:v>56369</c:v>
                </c:pt>
                <c:pt idx="2431">
                  <c:v>56376</c:v>
                </c:pt>
                <c:pt idx="2432">
                  <c:v>56383</c:v>
                </c:pt>
                <c:pt idx="2433">
                  <c:v>56390</c:v>
                </c:pt>
                <c:pt idx="2434">
                  <c:v>56397</c:v>
                </c:pt>
                <c:pt idx="2435">
                  <c:v>56404</c:v>
                </c:pt>
                <c:pt idx="2436">
                  <c:v>56411</c:v>
                </c:pt>
                <c:pt idx="2437">
                  <c:v>56418</c:v>
                </c:pt>
                <c:pt idx="2438">
                  <c:v>56425</c:v>
                </c:pt>
                <c:pt idx="2439">
                  <c:v>56432</c:v>
                </c:pt>
                <c:pt idx="2440">
                  <c:v>56439</c:v>
                </c:pt>
                <c:pt idx="2441">
                  <c:v>56446</c:v>
                </c:pt>
                <c:pt idx="2442">
                  <c:v>56453</c:v>
                </c:pt>
                <c:pt idx="2443">
                  <c:v>56460</c:v>
                </c:pt>
                <c:pt idx="2444">
                  <c:v>56467</c:v>
                </c:pt>
                <c:pt idx="2445">
                  <c:v>56474</c:v>
                </c:pt>
                <c:pt idx="2446">
                  <c:v>56481</c:v>
                </c:pt>
                <c:pt idx="2447">
                  <c:v>56488</c:v>
                </c:pt>
                <c:pt idx="2448">
                  <c:v>56495</c:v>
                </c:pt>
                <c:pt idx="2449">
                  <c:v>56502</c:v>
                </c:pt>
                <c:pt idx="2450">
                  <c:v>56509</c:v>
                </c:pt>
                <c:pt idx="2451">
                  <c:v>56516</c:v>
                </c:pt>
                <c:pt idx="2452">
                  <c:v>56523</c:v>
                </c:pt>
                <c:pt idx="2453">
                  <c:v>56530</c:v>
                </c:pt>
                <c:pt idx="2454">
                  <c:v>56537</c:v>
                </c:pt>
                <c:pt idx="2455">
                  <c:v>56544</c:v>
                </c:pt>
                <c:pt idx="2456">
                  <c:v>56551</c:v>
                </c:pt>
                <c:pt idx="2457">
                  <c:v>56558</c:v>
                </c:pt>
                <c:pt idx="2458">
                  <c:v>56565</c:v>
                </c:pt>
                <c:pt idx="2459">
                  <c:v>56572</c:v>
                </c:pt>
                <c:pt idx="2460">
                  <c:v>56579</c:v>
                </c:pt>
                <c:pt idx="2461">
                  <c:v>56586</c:v>
                </c:pt>
                <c:pt idx="2462">
                  <c:v>56593</c:v>
                </c:pt>
                <c:pt idx="2463">
                  <c:v>56600</c:v>
                </c:pt>
                <c:pt idx="2464">
                  <c:v>56607</c:v>
                </c:pt>
                <c:pt idx="2465">
                  <c:v>56618</c:v>
                </c:pt>
                <c:pt idx="2466">
                  <c:v>56621</c:v>
                </c:pt>
                <c:pt idx="2467">
                  <c:v>56628</c:v>
                </c:pt>
                <c:pt idx="2468">
                  <c:v>56635</c:v>
                </c:pt>
                <c:pt idx="2469">
                  <c:v>56642</c:v>
                </c:pt>
                <c:pt idx="2470">
                  <c:v>56649</c:v>
                </c:pt>
                <c:pt idx="2471">
                  <c:v>56657</c:v>
                </c:pt>
                <c:pt idx="2472">
                  <c:v>56663</c:v>
                </c:pt>
                <c:pt idx="2473">
                  <c:v>56670</c:v>
                </c:pt>
                <c:pt idx="2474">
                  <c:v>56677</c:v>
                </c:pt>
                <c:pt idx="2475">
                  <c:v>56684</c:v>
                </c:pt>
                <c:pt idx="2476">
                  <c:v>56691</c:v>
                </c:pt>
                <c:pt idx="2477">
                  <c:v>56698</c:v>
                </c:pt>
                <c:pt idx="2478">
                  <c:v>56705</c:v>
                </c:pt>
                <c:pt idx="2479">
                  <c:v>56712</c:v>
                </c:pt>
                <c:pt idx="2480">
                  <c:v>56719</c:v>
                </c:pt>
                <c:pt idx="2481">
                  <c:v>56726</c:v>
                </c:pt>
                <c:pt idx="2482">
                  <c:v>56734</c:v>
                </c:pt>
                <c:pt idx="2483">
                  <c:v>56740</c:v>
                </c:pt>
                <c:pt idx="2484">
                  <c:v>56747</c:v>
                </c:pt>
                <c:pt idx="2485">
                  <c:v>56754</c:v>
                </c:pt>
                <c:pt idx="2486">
                  <c:v>56761</c:v>
                </c:pt>
                <c:pt idx="2487">
                  <c:v>56768</c:v>
                </c:pt>
                <c:pt idx="2488">
                  <c:v>56775</c:v>
                </c:pt>
                <c:pt idx="2489">
                  <c:v>56782</c:v>
                </c:pt>
                <c:pt idx="2490">
                  <c:v>56789</c:v>
                </c:pt>
                <c:pt idx="2491">
                  <c:v>56796</c:v>
                </c:pt>
                <c:pt idx="2492">
                  <c:v>56803</c:v>
                </c:pt>
                <c:pt idx="2493">
                  <c:v>56810</c:v>
                </c:pt>
                <c:pt idx="2494">
                  <c:v>56817</c:v>
                </c:pt>
                <c:pt idx="2495">
                  <c:v>56824</c:v>
                </c:pt>
                <c:pt idx="2496">
                  <c:v>56831</c:v>
                </c:pt>
                <c:pt idx="2497">
                  <c:v>56838</c:v>
                </c:pt>
                <c:pt idx="2498">
                  <c:v>56845</c:v>
                </c:pt>
                <c:pt idx="2499">
                  <c:v>56852</c:v>
                </c:pt>
                <c:pt idx="2500">
                  <c:v>56859</c:v>
                </c:pt>
                <c:pt idx="2501">
                  <c:v>56866</c:v>
                </c:pt>
                <c:pt idx="2502">
                  <c:v>56873</c:v>
                </c:pt>
                <c:pt idx="2503">
                  <c:v>56881</c:v>
                </c:pt>
                <c:pt idx="2504">
                  <c:v>56887</c:v>
                </c:pt>
                <c:pt idx="2505">
                  <c:v>56894</c:v>
                </c:pt>
                <c:pt idx="2506">
                  <c:v>56901</c:v>
                </c:pt>
                <c:pt idx="2507">
                  <c:v>56908</c:v>
                </c:pt>
                <c:pt idx="2508">
                  <c:v>56915</c:v>
                </c:pt>
                <c:pt idx="2509">
                  <c:v>56922</c:v>
                </c:pt>
                <c:pt idx="2510">
                  <c:v>56929</c:v>
                </c:pt>
                <c:pt idx="2511">
                  <c:v>56936</c:v>
                </c:pt>
                <c:pt idx="2512">
                  <c:v>56943</c:v>
                </c:pt>
                <c:pt idx="2513">
                  <c:v>56950</c:v>
                </c:pt>
                <c:pt idx="2514">
                  <c:v>56957</c:v>
                </c:pt>
                <c:pt idx="2515">
                  <c:v>56964</c:v>
                </c:pt>
                <c:pt idx="2516">
                  <c:v>56972</c:v>
                </c:pt>
                <c:pt idx="2517">
                  <c:v>56983</c:v>
                </c:pt>
                <c:pt idx="2518">
                  <c:v>56986</c:v>
                </c:pt>
                <c:pt idx="2519">
                  <c:v>56993</c:v>
                </c:pt>
                <c:pt idx="2520">
                  <c:v>57000</c:v>
                </c:pt>
                <c:pt idx="2521">
                  <c:v>57007</c:v>
                </c:pt>
                <c:pt idx="2522">
                  <c:v>57014</c:v>
                </c:pt>
                <c:pt idx="2523">
                  <c:v>57024</c:v>
                </c:pt>
                <c:pt idx="2524">
                  <c:v>57028</c:v>
                </c:pt>
                <c:pt idx="2525">
                  <c:v>57035</c:v>
                </c:pt>
                <c:pt idx="2526">
                  <c:v>57042</c:v>
                </c:pt>
                <c:pt idx="2527">
                  <c:v>57049</c:v>
                </c:pt>
                <c:pt idx="2528">
                  <c:v>57056</c:v>
                </c:pt>
                <c:pt idx="2529">
                  <c:v>57063</c:v>
                </c:pt>
                <c:pt idx="2530">
                  <c:v>57074</c:v>
                </c:pt>
                <c:pt idx="2531">
                  <c:v>57077</c:v>
                </c:pt>
                <c:pt idx="2532">
                  <c:v>57084</c:v>
                </c:pt>
                <c:pt idx="2533">
                  <c:v>57091</c:v>
                </c:pt>
                <c:pt idx="2534">
                  <c:v>57098</c:v>
                </c:pt>
                <c:pt idx="2535">
                  <c:v>57108</c:v>
                </c:pt>
                <c:pt idx="2536">
                  <c:v>57112</c:v>
                </c:pt>
                <c:pt idx="2537">
                  <c:v>57119</c:v>
                </c:pt>
                <c:pt idx="2538">
                  <c:v>57126</c:v>
                </c:pt>
                <c:pt idx="2539">
                  <c:v>57133</c:v>
                </c:pt>
                <c:pt idx="2540">
                  <c:v>57140</c:v>
                </c:pt>
                <c:pt idx="2541">
                  <c:v>57147</c:v>
                </c:pt>
                <c:pt idx="2542">
                  <c:v>57154</c:v>
                </c:pt>
                <c:pt idx="2543">
                  <c:v>57161</c:v>
                </c:pt>
                <c:pt idx="2544">
                  <c:v>57168</c:v>
                </c:pt>
                <c:pt idx="2545">
                  <c:v>57175</c:v>
                </c:pt>
                <c:pt idx="2546">
                  <c:v>57182</c:v>
                </c:pt>
                <c:pt idx="2547">
                  <c:v>57189</c:v>
                </c:pt>
                <c:pt idx="2548">
                  <c:v>57196</c:v>
                </c:pt>
                <c:pt idx="2549">
                  <c:v>57206</c:v>
                </c:pt>
                <c:pt idx="2550">
                  <c:v>57210</c:v>
                </c:pt>
                <c:pt idx="2551">
                  <c:v>57217</c:v>
                </c:pt>
                <c:pt idx="2552">
                  <c:v>57224</c:v>
                </c:pt>
                <c:pt idx="2553">
                  <c:v>57231</c:v>
                </c:pt>
                <c:pt idx="2554">
                  <c:v>57238</c:v>
                </c:pt>
                <c:pt idx="2555">
                  <c:v>57248</c:v>
                </c:pt>
                <c:pt idx="2556">
                  <c:v>57252</c:v>
                </c:pt>
                <c:pt idx="2557">
                  <c:v>57259</c:v>
                </c:pt>
                <c:pt idx="2558">
                  <c:v>57266</c:v>
                </c:pt>
                <c:pt idx="2559">
                  <c:v>57273</c:v>
                </c:pt>
                <c:pt idx="2560">
                  <c:v>57280</c:v>
                </c:pt>
                <c:pt idx="2561">
                  <c:v>57290</c:v>
                </c:pt>
                <c:pt idx="2562">
                  <c:v>57294</c:v>
                </c:pt>
                <c:pt idx="2563">
                  <c:v>57301</c:v>
                </c:pt>
                <c:pt idx="2564">
                  <c:v>57308</c:v>
                </c:pt>
                <c:pt idx="2565">
                  <c:v>57315</c:v>
                </c:pt>
                <c:pt idx="2566">
                  <c:v>57322</c:v>
                </c:pt>
                <c:pt idx="2567">
                  <c:v>57329</c:v>
                </c:pt>
                <c:pt idx="2568">
                  <c:v>57336</c:v>
                </c:pt>
                <c:pt idx="2569">
                  <c:v>57343</c:v>
                </c:pt>
                <c:pt idx="2570">
                  <c:v>57350</c:v>
                </c:pt>
                <c:pt idx="2571">
                  <c:v>57357</c:v>
                </c:pt>
                <c:pt idx="2572">
                  <c:v>57364</c:v>
                </c:pt>
                <c:pt idx="2573">
                  <c:v>57371</c:v>
                </c:pt>
                <c:pt idx="2574">
                  <c:v>57378</c:v>
                </c:pt>
                <c:pt idx="2575">
                  <c:v>57385</c:v>
                </c:pt>
                <c:pt idx="2576">
                  <c:v>57392</c:v>
                </c:pt>
                <c:pt idx="2577">
                  <c:v>57399</c:v>
                </c:pt>
                <c:pt idx="2578">
                  <c:v>57406</c:v>
                </c:pt>
                <c:pt idx="2579">
                  <c:v>57413</c:v>
                </c:pt>
                <c:pt idx="2580">
                  <c:v>57420</c:v>
                </c:pt>
                <c:pt idx="2581">
                  <c:v>57427</c:v>
                </c:pt>
                <c:pt idx="2582">
                  <c:v>57434</c:v>
                </c:pt>
                <c:pt idx="2583">
                  <c:v>57441</c:v>
                </c:pt>
                <c:pt idx="2584">
                  <c:v>57448</c:v>
                </c:pt>
                <c:pt idx="2585">
                  <c:v>57459</c:v>
                </c:pt>
                <c:pt idx="2586">
                  <c:v>57462</c:v>
                </c:pt>
                <c:pt idx="2587">
                  <c:v>57473</c:v>
                </c:pt>
                <c:pt idx="2588">
                  <c:v>57476</c:v>
                </c:pt>
                <c:pt idx="2589">
                  <c:v>57483</c:v>
                </c:pt>
                <c:pt idx="2590">
                  <c:v>57490</c:v>
                </c:pt>
                <c:pt idx="2591">
                  <c:v>57497</c:v>
                </c:pt>
                <c:pt idx="2592">
                  <c:v>57504</c:v>
                </c:pt>
                <c:pt idx="2593">
                  <c:v>57511</c:v>
                </c:pt>
                <c:pt idx="2594">
                  <c:v>57518</c:v>
                </c:pt>
                <c:pt idx="2595">
                  <c:v>57525</c:v>
                </c:pt>
                <c:pt idx="2596">
                  <c:v>57532</c:v>
                </c:pt>
                <c:pt idx="2597">
                  <c:v>57539</c:v>
                </c:pt>
                <c:pt idx="2598">
                  <c:v>57546</c:v>
                </c:pt>
                <c:pt idx="2599">
                  <c:v>57553</c:v>
                </c:pt>
                <c:pt idx="2600">
                  <c:v>57560</c:v>
                </c:pt>
                <c:pt idx="2601">
                  <c:v>57567</c:v>
                </c:pt>
                <c:pt idx="2602">
                  <c:v>57574</c:v>
                </c:pt>
                <c:pt idx="2603">
                  <c:v>57581</c:v>
                </c:pt>
                <c:pt idx="2604">
                  <c:v>57588</c:v>
                </c:pt>
                <c:pt idx="2605">
                  <c:v>57595</c:v>
                </c:pt>
                <c:pt idx="2606">
                  <c:v>57602</c:v>
                </c:pt>
                <c:pt idx="2607">
                  <c:v>57609</c:v>
                </c:pt>
                <c:pt idx="2608">
                  <c:v>57616</c:v>
                </c:pt>
                <c:pt idx="2609">
                  <c:v>57623</c:v>
                </c:pt>
                <c:pt idx="2610">
                  <c:v>57630</c:v>
                </c:pt>
                <c:pt idx="2611">
                  <c:v>57637</c:v>
                </c:pt>
                <c:pt idx="2612">
                  <c:v>57644</c:v>
                </c:pt>
                <c:pt idx="2613">
                  <c:v>57651</c:v>
                </c:pt>
                <c:pt idx="2614">
                  <c:v>57658</c:v>
                </c:pt>
                <c:pt idx="2615">
                  <c:v>57665</c:v>
                </c:pt>
                <c:pt idx="2616">
                  <c:v>57675</c:v>
                </c:pt>
                <c:pt idx="2617">
                  <c:v>57679</c:v>
                </c:pt>
                <c:pt idx="2618">
                  <c:v>57686</c:v>
                </c:pt>
                <c:pt idx="2619">
                  <c:v>57693</c:v>
                </c:pt>
                <c:pt idx="2620">
                  <c:v>57700</c:v>
                </c:pt>
                <c:pt idx="2621">
                  <c:v>57714</c:v>
                </c:pt>
                <c:pt idx="2622">
                  <c:v>57717</c:v>
                </c:pt>
                <c:pt idx="2623">
                  <c:v>57725</c:v>
                </c:pt>
                <c:pt idx="2624">
                  <c:v>57731</c:v>
                </c:pt>
                <c:pt idx="2625">
                  <c:v>57738</c:v>
                </c:pt>
                <c:pt idx="2626">
                  <c:v>57745</c:v>
                </c:pt>
                <c:pt idx="2627">
                  <c:v>57753</c:v>
                </c:pt>
                <c:pt idx="2628">
                  <c:v>57759</c:v>
                </c:pt>
                <c:pt idx="2629">
                  <c:v>57766</c:v>
                </c:pt>
                <c:pt idx="2630">
                  <c:v>57773</c:v>
                </c:pt>
                <c:pt idx="2631">
                  <c:v>57780</c:v>
                </c:pt>
                <c:pt idx="2632">
                  <c:v>57787</c:v>
                </c:pt>
                <c:pt idx="2633">
                  <c:v>57794</c:v>
                </c:pt>
                <c:pt idx="2634">
                  <c:v>57801</c:v>
                </c:pt>
                <c:pt idx="2635">
                  <c:v>57808</c:v>
                </c:pt>
                <c:pt idx="2636">
                  <c:v>57817</c:v>
                </c:pt>
                <c:pt idx="2637">
                  <c:v>57822</c:v>
                </c:pt>
                <c:pt idx="2638">
                  <c:v>57830</c:v>
                </c:pt>
                <c:pt idx="2639">
                  <c:v>57837</c:v>
                </c:pt>
                <c:pt idx="2640">
                  <c:v>57843</c:v>
                </c:pt>
                <c:pt idx="2641">
                  <c:v>57850</c:v>
                </c:pt>
                <c:pt idx="2642">
                  <c:v>57858</c:v>
                </c:pt>
                <c:pt idx="2643">
                  <c:v>57864</c:v>
                </c:pt>
                <c:pt idx="2644">
                  <c:v>57871</c:v>
                </c:pt>
                <c:pt idx="2645">
                  <c:v>57878</c:v>
                </c:pt>
                <c:pt idx="2646">
                  <c:v>57885</c:v>
                </c:pt>
                <c:pt idx="2647">
                  <c:v>57892</c:v>
                </c:pt>
                <c:pt idx="2648">
                  <c:v>57899</c:v>
                </c:pt>
                <c:pt idx="2649">
                  <c:v>57907</c:v>
                </c:pt>
                <c:pt idx="2650">
                  <c:v>57913</c:v>
                </c:pt>
                <c:pt idx="2651">
                  <c:v>57920</c:v>
                </c:pt>
                <c:pt idx="2652">
                  <c:v>57927</c:v>
                </c:pt>
                <c:pt idx="2653">
                  <c:v>57934</c:v>
                </c:pt>
                <c:pt idx="2654">
                  <c:v>57941</c:v>
                </c:pt>
                <c:pt idx="2655">
                  <c:v>57949</c:v>
                </c:pt>
                <c:pt idx="2656">
                  <c:v>57955</c:v>
                </c:pt>
                <c:pt idx="2657">
                  <c:v>57962</c:v>
                </c:pt>
                <c:pt idx="2658">
                  <c:v>57970</c:v>
                </c:pt>
                <c:pt idx="2659">
                  <c:v>57977</c:v>
                </c:pt>
                <c:pt idx="2660">
                  <c:v>57983</c:v>
                </c:pt>
                <c:pt idx="2661">
                  <c:v>57990</c:v>
                </c:pt>
                <c:pt idx="2662">
                  <c:v>57998</c:v>
                </c:pt>
                <c:pt idx="2663">
                  <c:v>58004</c:v>
                </c:pt>
                <c:pt idx="2664">
                  <c:v>58011</c:v>
                </c:pt>
                <c:pt idx="2665">
                  <c:v>58019</c:v>
                </c:pt>
                <c:pt idx="2666">
                  <c:v>58025</c:v>
                </c:pt>
                <c:pt idx="2667">
                  <c:v>58032</c:v>
                </c:pt>
                <c:pt idx="2668">
                  <c:v>58039</c:v>
                </c:pt>
                <c:pt idx="2669">
                  <c:v>58046</c:v>
                </c:pt>
                <c:pt idx="2670">
                  <c:v>58053</c:v>
                </c:pt>
                <c:pt idx="2671">
                  <c:v>58060</c:v>
                </c:pt>
                <c:pt idx="2672">
                  <c:v>58068</c:v>
                </c:pt>
                <c:pt idx="2673">
                  <c:v>58081</c:v>
                </c:pt>
                <c:pt idx="2674">
                  <c:v>58082</c:v>
                </c:pt>
                <c:pt idx="2675">
                  <c:v>58089</c:v>
                </c:pt>
                <c:pt idx="2676">
                  <c:v>58096</c:v>
                </c:pt>
                <c:pt idx="2677">
                  <c:v>58103</c:v>
                </c:pt>
                <c:pt idx="2678">
                  <c:v>58110</c:v>
                </c:pt>
                <c:pt idx="2679">
                  <c:v>58118</c:v>
                </c:pt>
                <c:pt idx="2680">
                  <c:v>58124</c:v>
                </c:pt>
                <c:pt idx="2681">
                  <c:v>58131</c:v>
                </c:pt>
                <c:pt idx="2682">
                  <c:v>58138</c:v>
                </c:pt>
                <c:pt idx="2683">
                  <c:v>58145</c:v>
                </c:pt>
                <c:pt idx="2684">
                  <c:v>58152</c:v>
                </c:pt>
                <c:pt idx="2685">
                  <c:v>58159</c:v>
                </c:pt>
                <c:pt idx="2686">
                  <c:v>58168</c:v>
                </c:pt>
                <c:pt idx="2687">
                  <c:v>58175</c:v>
                </c:pt>
                <c:pt idx="2688">
                  <c:v>58182</c:v>
                </c:pt>
                <c:pt idx="2689">
                  <c:v>58189</c:v>
                </c:pt>
                <c:pt idx="2690">
                  <c:v>58196</c:v>
                </c:pt>
                <c:pt idx="2691">
                  <c:v>58203</c:v>
                </c:pt>
                <c:pt idx="2692">
                  <c:v>58210</c:v>
                </c:pt>
                <c:pt idx="2693">
                  <c:v>58217</c:v>
                </c:pt>
                <c:pt idx="2694">
                  <c:v>58224</c:v>
                </c:pt>
                <c:pt idx="2695">
                  <c:v>58231</c:v>
                </c:pt>
                <c:pt idx="2696">
                  <c:v>58238</c:v>
                </c:pt>
                <c:pt idx="2697">
                  <c:v>58245</c:v>
                </c:pt>
                <c:pt idx="2698">
                  <c:v>58252</c:v>
                </c:pt>
                <c:pt idx="2699">
                  <c:v>58259</c:v>
                </c:pt>
                <c:pt idx="2700">
                  <c:v>58266</c:v>
                </c:pt>
                <c:pt idx="2701">
                  <c:v>58273</c:v>
                </c:pt>
                <c:pt idx="2702">
                  <c:v>58280</c:v>
                </c:pt>
                <c:pt idx="2703">
                  <c:v>58287</c:v>
                </c:pt>
                <c:pt idx="2704">
                  <c:v>58294</c:v>
                </c:pt>
                <c:pt idx="2705">
                  <c:v>58301</c:v>
                </c:pt>
                <c:pt idx="2706">
                  <c:v>58308</c:v>
                </c:pt>
                <c:pt idx="2707">
                  <c:v>58315</c:v>
                </c:pt>
                <c:pt idx="2708">
                  <c:v>58322</c:v>
                </c:pt>
                <c:pt idx="2709">
                  <c:v>58329</c:v>
                </c:pt>
                <c:pt idx="2710">
                  <c:v>58336</c:v>
                </c:pt>
                <c:pt idx="2711">
                  <c:v>58343</c:v>
                </c:pt>
                <c:pt idx="2712">
                  <c:v>58350</c:v>
                </c:pt>
                <c:pt idx="2713">
                  <c:v>58357</c:v>
                </c:pt>
                <c:pt idx="2714">
                  <c:v>58364</c:v>
                </c:pt>
                <c:pt idx="2715">
                  <c:v>58371</c:v>
                </c:pt>
                <c:pt idx="2716">
                  <c:v>58378</c:v>
                </c:pt>
                <c:pt idx="2717">
                  <c:v>58385</c:v>
                </c:pt>
                <c:pt idx="2718">
                  <c:v>58392</c:v>
                </c:pt>
                <c:pt idx="2719">
                  <c:v>58399</c:v>
                </c:pt>
                <c:pt idx="2720">
                  <c:v>58406</c:v>
                </c:pt>
                <c:pt idx="2721">
                  <c:v>58413</c:v>
                </c:pt>
                <c:pt idx="2722">
                  <c:v>58420</c:v>
                </c:pt>
                <c:pt idx="2723">
                  <c:v>58427</c:v>
                </c:pt>
                <c:pt idx="2724">
                  <c:v>58438</c:v>
                </c:pt>
                <c:pt idx="2725">
                  <c:v>58445</c:v>
                </c:pt>
                <c:pt idx="2726">
                  <c:v>58448</c:v>
                </c:pt>
                <c:pt idx="2727">
                  <c:v>58455</c:v>
                </c:pt>
                <c:pt idx="2728">
                  <c:v>58462</c:v>
                </c:pt>
                <c:pt idx="2729">
                  <c:v>58469</c:v>
                </c:pt>
                <c:pt idx="2730">
                  <c:v>58476</c:v>
                </c:pt>
                <c:pt idx="2731">
                  <c:v>58483</c:v>
                </c:pt>
                <c:pt idx="2732">
                  <c:v>58490</c:v>
                </c:pt>
                <c:pt idx="2733">
                  <c:v>58497</c:v>
                </c:pt>
                <c:pt idx="2734">
                  <c:v>58504</c:v>
                </c:pt>
                <c:pt idx="2735">
                  <c:v>58511</c:v>
                </c:pt>
                <c:pt idx="2736">
                  <c:v>58518</c:v>
                </c:pt>
                <c:pt idx="2737">
                  <c:v>58525</c:v>
                </c:pt>
                <c:pt idx="2738">
                  <c:v>58532</c:v>
                </c:pt>
                <c:pt idx="2739">
                  <c:v>58539</c:v>
                </c:pt>
                <c:pt idx="2740">
                  <c:v>58546</c:v>
                </c:pt>
                <c:pt idx="2741">
                  <c:v>58553</c:v>
                </c:pt>
                <c:pt idx="2742">
                  <c:v>58561</c:v>
                </c:pt>
                <c:pt idx="2743">
                  <c:v>58567</c:v>
                </c:pt>
                <c:pt idx="2744">
                  <c:v>58574</c:v>
                </c:pt>
                <c:pt idx="2745">
                  <c:v>58581</c:v>
                </c:pt>
                <c:pt idx="2746">
                  <c:v>58588</c:v>
                </c:pt>
                <c:pt idx="2747">
                  <c:v>58595</c:v>
                </c:pt>
                <c:pt idx="2748">
                  <c:v>58602</c:v>
                </c:pt>
                <c:pt idx="2749">
                  <c:v>58609</c:v>
                </c:pt>
                <c:pt idx="2750">
                  <c:v>58616</c:v>
                </c:pt>
                <c:pt idx="2751">
                  <c:v>58623</c:v>
                </c:pt>
                <c:pt idx="2752">
                  <c:v>58630</c:v>
                </c:pt>
                <c:pt idx="2753">
                  <c:v>58637</c:v>
                </c:pt>
                <c:pt idx="2754">
                  <c:v>58644</c:v>
                </c:pt>
                <c:pt idx="2755">
                  <c:v>58651</c:v>
                </c:pt>
                <c:pt idx="2756">
                  <c:v>58658</c:v>
                </c:pt>
                <c:pt idx="2757">
                  <c:v>58665</c:v>
                </c:pt>
                <c:pt idx="2758">
                  <c:v>58672</c:v>
                </c:pt>
                <c:pt idx="2759">
                  <c:v>58679</c:v>
                </c:pt>
                <c:pt idx="2760">
                  <c:v>58686</c:v>
                </c:pt>
                <c:pt idx="2761">
                  <c:v>58693</c:v>
                </c:pt>
                <c:pt idx="2762">
                  <c:v>58700</c:v>
                </c:pt>
                <c:pt idx="2763">
                  <c:v>58707</c:v>
                </c:pt>
                <c:pt idx="2764">
                  <c:v>58714</c:v>
                </c:pt>
                <c:pt idx="2765">
                  <c:v>58721</c:v>
                </c:pt>
                <c:pt idx="2766">
                  <c:v>58728</c:v>
                </c:pt>
                <c:pt idx="2767">
                  <c:v>58735</c:v>
                </c:pt>
                <c:pt idx="2768">
                  <c:v>58742</c:v>
                </c:pt>
                <c:pt idx="2769">
                  <c:v>58749</c:v>
                </c:pt>
                <c:pt idx="2770">
                  <c:v>58756</c:v>
                </c:pt>
                <c:pt idx="2771">
                  <c:v>58763</c:v>
                </c:pt>
                <c:pt idx="2772">
                  <c:v>58770</c:v>
                </c:pt>
                <c:pt idx="2773">
                  <c:v>58777</c:v>
                </c:pt>
                <c:pt idx="2774">
                  <c:v>58784</c:v>
                </c:pt>
                <c:pt idx="2775">
                  <c:v>58791</c:v>
                </c:pt>
                <c:pt idx="2776">
                  <c:v>58799</c:v>
                </c:pt>
                <c:pt idx="2777">
                  <c:v>58810</c:v>
                </c:pt>
                <c:pt idx="2778">
                  <c:v>58813</c:v>
                </c:pt>
                <c:pt idx="2779">
                  <c:v>58820</c:v>
                </c:pt>
                <c:pt idx="2780">
                  <c:v>58827</c:v>
                </c:pt>
                <c:pt idx="2781">
                  <c:v>58834</c:v>
                </c:pt>
                <c:pt idx="2782">
                  <c:v>58841</c:v>
                </c:pt>
                <c:pt idx="2783">
                  <c:v>58851</c:v>
                </c:pt>
                <c:pt idx="2784">
                  <c:v>58855</c:v>
                </c:pt>
                <c:pt idx="2785">
                  <c:v>58862</c:v>
                </c:pt>
                <c:pt idx="2786">
                  <c:v>58869</c:v>
                </c:pt>
                <c:pt idx="2787">
                  <c:v>58876</c:v>
                </c:pt>
                <c:pt idx="2788">
                  <c:v>58883</c:v>
                </c:pt>
                <c:pt idx="2789">
                  <c:v>58890</c:v>
                </c:pt>
                <c:pt idx="2790">
                  <c:v>58897</c:v>
                </c:pt>
                <c:pt idx="2791">
                  <c:v>58908</c:v>
                </c:pt>
                <c:pt idx="2792">
                  <c:v>58911</c:v>
                </c:pt>
                <c:pt idx="2793">
                  <c:v>58918</c:v>
                </c:pt>
                <c:pt idx="2794">
                  <c:v>58932</c:v>
                </c:pt>
                <c:pt idx="2795">
                  <c:v>58932</c:v>
                </c:pt>
                <c:pt idx="2796">
                  <c:v>58939</c:v>
                </c:pt>
                <c:pt idx="2797">
                  <c:v>58946</c:v>
                </c:pt>
                <c:pt idx="2798">
                  <c:v>58953</c:v>
                </c:pt>
                <c:pt idx="2799">
                  <c:v>58960</c:v>
                </c:pt>
                <c:pt idx="2800">
                  <c:v>58967</c:v>
                </c:pt>
                <c:pt idx="2801">
                  <c:v>58974</c:v>
                </c:pt>
                <c:pt idx="2802">
                  <c:v>58981</c:v>
                </c:pt>
                <c:pt idx="2803">
                  <c:v>58988</c:v>
                </c:pt>
                <c:pt idx="2804">
                  <c:v>58995</c:v>
                </c:pt>
                <c:pt idx="2805">
                  <c:v>59002</c:v>
                </c:pt>
                <c:pt idx="2806">
                  <c:v>59009</c:v>
                </c:pt>
                <c:pt idx="2807">
                  <c:v>59016</c:v>
                </c:pt>
                <c:pt idx="2808">
                  <c:v>59023</c:v>
                </c:pt>
                <c:pt idx="2809">
                  <c:v>59030</c:v>
                </c:pt>
                <c:pt idx="2810">
                  <c:v>59037</c:v>
                </c:pt>
                <c:pt idx="2811">
                  <c:v>59044</c:v>
                </c:pt>
                <c:pt idx="2812">
                  <c:v>59051</c:v>
                </c:pt>
                <c:pt idx="2813">
                  <c:v>59058</c:v>
                </c:pt>
                <c:pt idx="2814">
                  <c:v>59065</c:v>
                </c:pt>
                <c:pt idx="2815">
                  <c:v>59072</c:v>
                </c:pt>
                <c:pt idx="2816">
                  <c:v>59079</c:v>
                </c:pt>
                <c:pt idx="2817">
                  <c:v>59086</c:v>
                </c:pt>
                <c:pt idx="2818">
                  <c:v>59093</c:v>
                </c:pt>
                <c:pt idx="2819">
                  <c:v>59100</c:v>
                </c:pt>
                <c:pt idx="2820">
                  <c:v>59107</c:v>
                </c:pt>
                <c:pt idx="2821">
                  <c:v>59114</c:v>
                </c:pt>
                <c:pt idx="2822">
                  <c:v>59121</c:v>
                </c:pt>
                <c:pt idx="2823">
                  <c:v>59128</c:v>
                </c:pt>
                <c:pt idx="2824">
                  <c:v>59135</c:v>
                </c:pt>
                <c:pt idx="2825">
                  <c:v>59142</c:v>
                </c:pt>
                <c:pt idx="2826">
                  <c:v>59149</c:v>
                </c:pt>
                <c:pt idx="2827">
                  <c:v>59156</c:v>
                </c:pt>
                <c:pt idx="2828">
                  <c:v>59168</c:v>
                </c:pt>
                <c:pt idx="2829">
                  <c:v>59170</c:v>
                </c:pt>
                <c:pt idx="2830">
                  <c:v>59177</c:v>
                </c:pt>
                <c:pt idx="2831">
                  <c:v>59184</c:v>
                </c:pt>
                <c:pt idx="2832">
                  <c:v>59191</c:v>
                </c:pt>
                <c:pt idx="2833">
                  <c:v>59198</c:v>
                </c:pt>
                <c:pt idx="2834">
                  <c:v>59205</c:v>
                </c:pt>
                <c:pt idx="2835">
                  <c:v>59212</c:v>
                </c:pt>
                <c:pt idx="2836">
                  <c:v>59219</c:v>
                </c:pt>
                <c:pt idx="2837">
                  <c:v>59226</c:v>
                </c:pt>
                <c:pt idx="2838">
                  <c:v>59233</c:v>
                </c:pt>
                <c:pt idx="2839">
                  <c:v>59240</c:v>
                </c:pt>
                <c:pt idx="2840">
                  <c:v>59247</c:v>
                </c:pt>
                <c:pt idx="2841">
                  <c:v>59258</c:v>
                </c:pt>
                <c:pt idx="2842">
                  <c:v>59261</c:v>
                </c:pt>
                <c:pt idx="2843">
                  <c:v>59268</c:v>
                </c:pt>
                <c:pt idx="2844">
                  <c:v>59275</c:v>
                </c:pt>
                <c:pt idx="2845">
                  <c:v>59282</c:v>
                </c:pt>
                <c:pt idx="2846">
                  <c:v>59289</c:v>
                </c:pt>
                <c:pt idx="2847">
                  <c:v>59299</c:v>
                </c:pt>
                <c:pt idx="2848">
                  <c:v>59303</c:v>
                </c:pt>
                <c:pt idx="2849">
                  <c:v>59310</c:v>
                </c:pt>
                <c:pt idx="2850">
                  <c:v>59317</c:v>
                </c:pt>
                <c:pt idx="2851">
                  <c:v>59324</c:v>
                </c:pt>
                <c:pt idx="2852">
                  <c:v>59331</c:v>
                </c:pt>
                <c:pt idx="2853">
                  <c:v>59338</c:v>
                </c:pt>
                <c:pt idx="2854">
                  <c:v>59345</c:v>
                </c:pt>
                <c:pt idx="2855">
                  <c:v>59352</c:v>
                </c:pt>
                <c:pt idx="2856">
                  <c:v>59359</c:v>
                </c:pt>
                <c:pt idx="2857">
                  <c:v>59366</c:v>
                </c:pt>
                <c:pt idx="2858">
                  <c:v>59373</c:v>
                </c:pt>
                <c:pt idx="2859">
                  <c:v>59380</c:v>
                </c:pt>
                <c:pt idx="2860">
                  <c:v>59387</c:v>
                </c:pt>
                <c:pt idx="2861">
                  <c:v>59397</c:v>
                </c:pt>
                <c:pt idx="2862">
                  <c:v>59401</c:v>
                </c:pt>
                <c:pt idx="2863">
                  <c:v>59408</c:v>
                </c:pt>
                <c:pt idx="2864">
                  <c:v>59415</c:v>
                </c:pt>
                <c:pt idx="2865">
                  <c:v>59422</c:v>
                </c:pt>
                <c:pt idx="2866">
                  <c:v>59429</c:v>
                </c:pt>
                <c:pt idx="2867">
                  <c:v>59436</c:v>
                </c:pt>
                <c:pt idx="2868">
                  <c:v>59443</c:v>
                </c:pt>
                <c:pt idx="2869">
                  <c:v>59450</c:v>
                </c:pt>
                <c:pt idx="2870">
                  <c:v>59457</c:v>
                </c:pt>
                <c:pt idx="2871">
                  <c:v>59464</c:v>
                </c:pt>
                <c:pt idx="2872">
                  <c:v>59471</c:v>
                </c:pt>
                <c:pt idx="2873">
                  <c:v>59481</c:v>
                </c:pt>
                <c:pt idx="2874">
                  <c:v>59485</c:v>
                </c:pt>
                <c:pt idx="2875">
                  <c:v>59492</c:v>
                </c:pt>
                <c:pt idx="2876">
                  <c:v>59499</c:v>
                </c:pt>
                <c:pt idx="2877">
                  <c:v>59506</c:v>
                </c:pt>
                <c:pt idx="2878">
                  <c:v>59513</c:v>
                </c:pt>
                <c:pt idx="2879">
                  <c:v>59520</c:v>
                </c:pt>
                <c:pt idx="2880">
                  <c:v>59527</c:v>
                </c:pt>
                <c:pt idx="2881">
                  <c:v>59534</c:v>
                </c:pt>
                <c:pt idx="2882">
                  <c:v>59541</c:v>
                </c:pt>
                <c:pt idx="2883">
                  <c:v>59548</c:v>
                </c:pt>
                <c:pt idx="2884">
                  <c:v>59555</c:v>
                </c:pt>
                <c:pt idx="2885">
                  <c:v>59562</c:v>
                </c:pt>
                <c:pt idx="2886">
                  <c:v>59569</c:v>
                </c:pt>
                <c:pt idx="2887">
                  <c:v>59576</c:v>
                </c:pt>
                <c:pt idx="2888">
                  <c:v>59583</c:v>
                </c:pt>
                <c:pt idx="2889">
                  <c:v>59590</c:v>
                </c:pt>
                <c:pt idx="2890">
                  <c:v>59597</c:v>
                </c:pt>
                <c:pt idx="2891">
                  <c:v>59604</c:v>
                </c:pt>
                <c:pt idx="2892">
                  <c:v>59611</c:v>
                </c:pt>
                <c:pt idx="2893">
                  <c:v>59618</c:v>
                </c:pt>
                <c:pt idx="2894">
                  <c:v>59625</c:v>
                </c:pt>
                <c:pt idx="2895">
                  <c:v>59632</c:v>
                </c:pt>
                <c:pt idx="2896">
                  <c:v>59643</c:v>
                </c:pt>
                <c:pt idx="2897">
                  <c:v>59646</c:v>
                </c:pt>
                <c:pt idx="2898">
                  <c:v>59653</c:v>
                </c:pt>
                <c:pt idx="2899">
                  <c:v>59664</c:v>
                </c:pt>
                <c:pt idx="2900">
                  <c:v>59667</c:v>
                </c:pt>
                <c:pt idx="2901">
                  <c:v>59674</c:v>
                </c:pt>
                <c:pt idx="2902">
                  <c:v>59681</c:v>
                </c:pt>
                <c:pt idx="2903">
                  <c:v>59688</c:v>
                </c:pt>
                <c:pt idx="2904">
                  <c:v>59695</c:v>
                </c:pt>
                <c:pt idx="2905">
                  <c:v>59702</c:v>
                </c:pt>
                <c:pt idx="2906">
                  <c:v>59709</c:v>
                </c:pt>
                <c:pt idx="2907">
                  <c:v>59716</c:v>
                </c:pt>
                <c:pt idx="2908">
                  <c:v>59723</c:v>
                </c:pt>
                <c:pt idx="2909">
                  <c:v>59730</c:v>
                </c:pt>
                <c:pt idx="2910">
                  <c:v>59737</c:v>
                </c:pt>
                <c:pt idx="2911">
                  <c:v>59744</c:v>
                </c:pt>
                <c:pt idx="2912">
                  <c:v>59751</c:v>
                </c:pt>
                <c:pt idx="2913">
                  <c:v>59758</c:v>
                </c:pt>
                <c:pt idx="2914">
                  <c:v>59765</c:v>
                </c:pt>
                <c:pt idx="2915">
                  <c:v>59772</c:v>
                </c:pt>
                <c:pt idx="2916">
                  <c:v>59779</c:v>
                </c:pt>
                <c:pt idx="2917">
                  <c:v>59786</c:v>
                </c:pt>
                <c:pt idx="2918">
                  <c:v>59793</c:v>
                </c:pt>
                <c:pt idx="2919">
                  <c:v>59800</c:v>
                </c:pt>
                <c:pt idx="2920">
                  <c:v>59807</c:v>
                </c:pt>
                <c:pt idx="2921">
                  <c:v>59814</c:v>
                </c:pt>
                <c:pt idx="2922">
                  <c:v>59821</c:v>
                </c:pt>
                <c:pt idx="2923">
                  <c:v>59828</c:v>
                </c:pt>
                <c:pt idx="2924">
                  <c:v>59835</c:v>
                </c:pt>
                <c:pt idx="2925">
                  <c:v>59842</c:v>
                </c:pt>
                <c:pt idx="2926">
                  <c:v>59849</c:v>
                </c:pt>
                <c:pt idx="2927">
                  <c:v>59856</c:v>
                </c:pt>
                <c:pt idx="2928">
                  <c:v>59866</c:v>
                </c:pt>
                <c:pt idx="2929">
                  <c:v>59870</c:v>
                </c:pt>
                <c:pt idx="2930">
                  <c:v>59877</c:v>
                </c:pt>
                <c:pt idx="2931">
                  <c:v>59884</c:v>
                </c:pt>
                <c:pt idx="2932">
                  <c:v>59891</c:v>
                </c:pt>
                <c:pt idx="2933">
                  <c:v>59905</c:v>
                </c:pt>
                <c:pt idx="2934">
                  <c:v>59908</c:v>
                </c:pt>
                <c:pt idx="2935">
                  <c:v>59916</c:v>
                </c:pt>
                <c:pt idx="2936">
                  <c:v>59922</c:v>
                </c:pt>
                <c:pt idx="2937">
                  <c:v>59929</c:v>
                </c:pt>
                <c:pt idx="2938">
                  <c:v>59936</c:v>
                </c:pt>
                <c:pt idx="2939">
                  <c:v>59944</c:v>
                </c:pt>
                <c:pt idx="2940">
                  <c:v>59950</c:v>
                </c:pt>
                <c:pt idx="2941">
                  <c:v>59957</c:v>
                </c:pt>
                <c:pt idx="2942">
                  <c:v>59964</c:v>
                </c:pt>
                <c:pt idx="2943">
                  <c:v>59971</c:v>
                </c:pt>
                <c:pt idx="2944">
                  <c:v>59978</c:v>
                </c:pt>
                <c:pt idx="2945">
                  <c:v>59985</c:v>
                </c:pt>
                <c:pt idx="2946">
                  <c:v>59992</c:v>
                </c:pt>
                <c:pt idx="2947">
                  <c:v>60001</c:v>
                </c:pt>
                <c:pt idx="2948">
                  <c:v>60006</c:v>
                </c:pt>
                <c:pt idx="2949">
                  <c:v>60013</c:v>
                </c:pt>
                <c:pt idx="2950">
                  <c:v>60020</c:v>
                </c:pt>
                <c:pt idx="2951">
                  <c:v>60029</c:v>
                </c:pt>
                <c:pt idx="2952">
                  <c:v>60034</c:v>
                </c:pt>
                <c:pt idx="2953">
                  <c:v>60041</c:v>
                </c:pt>
                <c:pt idx="2954">
                  <c:v>60049</c:v>
                </c:pt>
                <c:pt idx="2955">
                  <c:v>60055</c:v>
                </c:pt>
                <c:pt idx="2956">
                  <c:v>60062</c:v>
                </c:pt>
                <c:pt idx="2957">
                  <c:v>60069</c:v>
                </c:pt>
                <c:pt idx="2958">
                  <c:v>60076</c:v>
                </c:pt>
                <c:pt idx="2959">
                  <c:v>60083</c:v>
                </c:pt>
                <c:pt idx="2960">
                  <c:v>60090</c:v>
                </c:pt>
                <c:pt idx="2961">
                  <c:v>60097</c:v>
                </c:pt>
                <c:pt idx="2962">
                  <c:v>60105</c:v>
                </c:pt>
                <c:pt idx="2963">
                  <c:v>60111</c:v>
                </c:pt>
                <c:pt idx="2964">
                  <c:v>60118</c:v>
                </c:pt>
                <c:pt idx="2965">
                  <c:v>60126</c:v>
                </c:pt>
                <c:pt idx="2966">
                  <c:v>60132</c:v>
                </c:pt>
                <c:pt idx="2967">
                  <c:v>60140</c:v>
                </c:pt>
                <c:pt idx="2968">
                  <c:v>60146</c:v>
                </c:pt>
                <c:pt idx="2969">
                  <c:v>60153</c:v>
                </c:pt>
                <c:pt idx="2970">
                  <c:v>60161</c:v>
                </c:pt>
                <c:pt idx="2971">
                  <c:v>60168</c:v>
                </c:pt>
                <c:pt idx="2972">
                  <c:v>60174</c:v>
                </c:pt>
                <c:pt idx="2973">
                  <c:v>60181</c:v>
                </c:pt>
                <c:pt idx="2974">
                  <c:v>60189</c:v>
                </c:pt>
                <c:pt idx="2975">
                  <c:v>60195</c:v>
                </c:pt>
                <c:pt idx="2976">
                  <c:v>60202</c:v>
                </c:pt>
                <c:pt idx="2977">
                  <c:v>60210</c:v>
                </c:pt>
                <c:pt idx="2978">
                  <c:v>60216</c:v>
                </c:pt>
                <c:pt idx="2979">
                  <c:v>60223</c:v>
                </c:pt>
                <c:pt idx="2980">
                  <c:v>60231</c:v>
                </c:pt>
                <c:pt idx="2981">
                  <c:v>60237</c:v>
                </c:pt>
                <c:pt idx="2982">
                  <c:v>60244</c:v>
                </c:pt>
                <c:pt idx="2983">
                  <c:v>60251</c:v>
                </c:pt>
                <c:pt idx="2984">
                  <c:v>60258</c:v>
                </c:pt>
                <c:pt idx="2985">
                  <c:v>60272</c:v>
                </c:pt>
                <c:pt idx="2986">
                  <c:v>60274</c:v>
                </c:pt>
                <c:pt idx="2987">
                  <c:v>60281</c:v>
                </c:pt>
                <c:pt idx="2988">
                  <c:v>60288</c:v>
                </c:pt>
                <c:pt idx="2989">
                  <c:v>60295</c:v>
                </c:pt>
                <c:pt idx="2990">
                  <c:v>60302</c:v>
                </c:pt>
                <c:pt idx="2991">
                  <c:v>60310</c:v>
                </c:pt>
                <c:pt idx="2992">
                  <c:v>60316</c:v>
                </c:pt>
                <c:pt idx="2993">
                  <c:v>60323</c:v>
                </c:pt>
                <c:pt idx="2994">
                  <c:v>60330</c:v>
                </c:pt>
                <c:pt idx="2995">
                  <c:v>60337</c:v>
                </c:pt>
                <c:pt idx="2996">
                  <c:v>60344</c:v>
                </c:pt>
                <c:pt idx="2997">
                  <c:v>60351</c:v>
                </c:pt>
                <c:pt idx="2998">
                  <c:v>60359</c:v>
                </c:pt>
                <c:pt idx="2999">
                  <c:v>60366</c:v>
                </c:pt>
                <c:pt idx="3000">
                  <c:v>60373</c:v>
                </c:pt>
                <c:pt idx="3001">
                  <c:v>60380</c:v>
                </c:pt>
                <c:pt idx="3002">
                  <c:v>60387</c:v>
                </c:pt>
                <c:pt idx="3003">
                  <c:v>60394</c:v>
                </c:pt>
                <c:pt idx="3004">
                  <c:v>60401</c:v>
                </c:pt>
                <c:pt idx="3005">
                  <c:v>60408</c:v>
                </c:pt>
                <c:pt idx="3006">
                  <c:v>60415</c:v>
                </c:pt>
                <c:pt idx="3007">
                  <c:v>60422</c:v>
                </c:pt>
                <c:pt idx="3008">
                  <c:v>60429</c:v>
                </c:pt>
                <c:pt idx="3009">
                  <c:v>60436</c:v>
                </c:pt>
                <c:pt idx="3010">
                  <c:v>60443</c:v>
                </c:pt>
                <c:pt idx="3011">
                  <c:v>60450</c:v>
                </c:pt>
                <c:pt idx="3012">
                  <c:v>60457</c:v>
                </c:pt>
                <c:pt idx="3013">
                  <c:v>60464</c:v>
                </c:pt>
                <c:pt idx="3014">
                  <c:v>60471</c:v>
                </c:pt>
                <c:pt idx="3015">
                  <c:v>60478</c:v>
                </c:pt>
                <c:pt idx="3016">
                  <c:v>60485</c:v>
                </c:pt>
                <c:pt idx="3017">
                  <c:v>60492</c:v>
                </c:pt>
                <c:pt idx="3018">
                  <c:v>60499</c:v>
                </c:pt>
                <c:pt idx="3019">
                  <c:v>60506</c:v>
                </c:pt>
                <c:pt idx="3020">
                  <c:v>60513</c:v>
                </c:pt>
                <c:pt idx="3021">
                  <c:v>60520</c:v>
                </c:pt>
                <c:pt idx="3022">
                  <c:v>60527</c:v>
                </c:pt>
                <c:pt idx="3023">
                  <c:v>60534</c:v>
                </c:pt>
                <c:pt idx="3024">
                  <c:v>60541</c:v>
                </c:pt>
                <c:pt idx="3025">
                  <c:v>60548</c:v>
                </c:pt>
                <c:pt idx="3026">
                  <c:v>60555</c:v>
                </c:pt>
                <c:pt idx="3027">
                  <c:v>60562</c:v>
                </c:pt>
                <c:pt idx="3028">
                  <c:v>60569</c:v>
                </c:pt>
                <c:pt idx="3029">
                  <c:v>60576</c:v>
                </c:pt>
                <c:pt idx="3030">
                  <c:v>60583</c:v>
                </c:pt>
                <c:pt idx="3031">
                  <c:v>60590</c:v>
                </c:pt>
                <c:pt idx="3032">
                  <c:v>60597</c:v>
                </c:pt>
                <c:pt idx="3033">
                  <c:v>60604</c:v>
                </c:pt>
                <c:pt idx="3034">
                  <c:v>60611</c:v>
                </c:pt>
                <c:pt idx="3035">
                  <c:v>60618</c:v>
                </c:pt>
                <c:pt idx="3036">
                  <c:v>60625</c:v>
                </c:pt>
                <c:pt idx="3037">
                  <c:v>60636</c:v>
                </c:pt>
                <c:pt idx="3038">
                  <c:v>60639</c:v>
                </c:pt>
                <c:pt idx="3039">
                  <c:v>60646</c:v>
                </c:pt>
                <c:pt idx="3040">
                  <c:v>60653</c:v>
                </c:pt>
                <c:pt idx="3041">
                  <c:v>60660</c:v>
                </c:pt>
                <c:pt idx="3042">
                  <c:v>60667</c:v>
                </c:pt>
                <c:pt idx="3043">
                  <c:v>60675</c:v>
                </c:pt>
                <c:pt idx="3044">
                  <c:v>60681</c:v>
                </c:pt>
                <c:pt idx="3045">
                  <c:v>60688</c:v>
                </c:pt>
                <c:pt idx="3046">
                  <c:v>60695</c:v>
                </c:pt>
                <c:pt idx="3047">
                  <c:v>60702</c:v>
                </c:pt>
                <c:pt idx="3048">
                  <c:v>60709</c:v>
                </c:pt>
                <c:pt idx="3049">
                  <c:v>60716</c:v>
                </c:pt>
                <c:pt idx="3050">
                  <c:v>60723</c:v>
                </c:pt>
                <c:pt idx="3051">
                  <c:v>60730</c:v>
                </c:pt>
                <c:pt idx="3052">
                  <c:v>60737</c:v>
                </c:pt>
                <c:pt idx="3053">
                  <c:v>60744</c:v>
                </c:pt>
                <c:pt idx="3054">
                  <c:v>60752</c:v>
                </c:pt>
                <c:pt idx="3055">
                  <c:v>60758</c:v>
                </c:pt>
                <c:pt idx="3056">
                  <c:v>60765</c:v>
                </c:pt>
                <c:pt idx="3057">
                  <c:v>60772</c:v>
                </c:pt>
                <c:pt idx="3058">
                  <c:v>60779</c:v>
                </c:pt>
                <c:pt idx="3059">
                  <c:v>60786</c:v>
                </c:pt>
                <c:pt idx="3060">
                  <c:v>60793</c:v>
                </c:pt>
                <c:pt idx="3061">
                  <c:v>60800</c:v>
                </c:pt>
                <c:pt idx="3062">
                  <c:v>60807</c:v>
                </c:pt>
                <c:pt idx="3063">
                  <c:v>60814</c:v>
                </c:pt>
                <c:pt idx="3064">
                  <c:v>60821</c:v>
                </c:pt>
                <c:pt idx="3065">
                  <c:v>60828</c:v>
                </c:pt>
                <c:pt idx="3066">
                  <c:v>60835</c:v>
                </c:pt>
                <c:pt idx="3067">
                  <c:v>60842</c:v>
                </c:pt>
                <c:pt idx="3068">
                  <c:v>60849</c:v>
                </c:pt>
                <c:pt idx="3069">
                  <c:v>60856</c:v>
                </c:pt>
                <c:pt idx="3070">
                  <c:v>60863</c:v>
                </c:pt>
                <c:pt idx="3071">
                  <c:v>60870</c:v>
                </c:pt>
                <c:pt idx="3072">
                  <c:v>60877</c:v>
                </c:pt>
                <c:pt idx="3073">
                  <c:v>60884</c:v>
                </c:pt>
                <c:pt idx="3074">
                  <c:v>60891</c:v>
                </c:pt>
                <c:pt idx="3075">
                  <c:v>60899</c:v>
                </c:pt>
                <c:pt idx="3076">
                  <c:v>60905</c:v>
                </c:pt>
                <c:pt idx="3077">
                  <c:v>60912</c:v>
                </c:pt>
                <c:pt idx="3078">
                  <c:v>60919</c:v>
                </c:pt>
                <c:pt idx="3079">
                  <c:v>60926</c:v>
                </c:pt>
                <c:pt idx="3080">
                  <c:v>60933</c:v>
                </c:pt>
                <c:pt idx="3081">
                  <c:v>60940</c:v>
                </c:pt>
                <c:pt idx="3082">
                  <c:v>60947</c:v>
                </c:pt>
                <c:pt idx="3083">
                  <c:v>60954</c:v>
                </c:pt>
                <c:pt idx="3084">
                  <c:v>60961</c:v>
                </c:pt>
                <c:pt idx="3085">
                  <c:v>60968</c:v>
                </c:pt>
                <c:pt idx="3086">
                  <c:v>60975</c:v>
                </c:pt>
                <c:pt idx="3087">
                  <c:v>60982</c:v>
                </c:pt>
                <c:pt idx="3088">
                  <c:v>60990</c:v>
                </c:pt>
                <c:pt idx="3089">
                  <c:v>61001</c:v>
                </c:pt>
                <c:pt idx="3090">
                  <c:v>61004</c:v>
                </c:pt>
                <c:pt idx="3091">
                  <c:v>61011</c:v>
                </c:pt>
                <c:pt idx="3092">
                  <c:v>61018</c:v>
                </c:pt>
                <c:pt idx="3093">
                  <c:v>61025</c:v>
                </c:pt>
                <c:pt idx="3094">
                  <c:v>61032</c:v>
                </c:pt>
                <c:pt idx="3095">
                  <c:v>61042</c:v>
                </c:pt>
                <c:pt idx="3096">
                  <c:v>61046</c:v>
                </c:pt>
                <c:pt idx="3097">
                  <c:v>61053</c:v>
                </c:pt>
                <c:pt idx="3098">
                  <c:v>61060</c:v>
                </c:pt>
                <c:pt idx="3099">
                  <c:v>61067</c:v>
                </c:pt>
                <c:pt idx="3100">
                  <c:v>61074</c:v>
                </c:pt>
                <c:pt idx="3101">
                  <c:v>61081</c:v>
                </c:pt>
                <c:pt idx="3102">
                  <c:v>61092</c:v>
                </c:pt>
                <c:pt idx="3103">
                  <c:v>61095</c:v>
                </c:pt>
                <c:pt idx="3104">
                  <c:v>61102</c:v>
                </c:pt>
                <c:pt idx="3105">
                  <c:v>61109</c:v>
                </c:pt>
                <c:pt idx="3106">
                  <c:v>61123</c:v>
                </c:pt>
                <c:pt idx="3107">
                  <c:v>61123</c:v>
                </c:pt>
                <c:pt idx="3108">
                  <c:v>61130</c:v>
                </c:pt>
                <c:pt idx="3109">
                  <c:v>61137</c:v>
                </c:pt>
                <c:pt idx="3110">
                  <c:v>61144</c:v>
                </c:pt>
                <c:pt idx="3111">
                  <c:v>61151</c:v>
                </c:pt>
                <c:pt idx="3112">
                  <c:v>61158</c:v>
                </c:pt>
                <c:pt idx="3113">
                  <c:v>61165</c:v>
                </c:pt>
                <c:pt idx="3114">
                  <c:v>61172</c:v>
                </c:pt>
                <c:pt idx="3115">
                  <c:v>61179</c:v>
                </c:pt>
                <c:pt idx="3116">
                  <c:v>61186</c:v>
                </c:pt>
                <c:pt idx="3117">
                  <c:v>61193</c:v>
                </c:pt>
                <c:pt idx="3118">
                  <c:v>61200</c:v>
                </c:pt>
                <c:pt idx="3119">
                  <c:v>61207</c:v>
                </c:pt>
                <c:pt idx="3120">
                  <c:v>61214</c:v>
                </c:pt>
                <c:pt idx="3121">
                  <c:v>61221</c:v>
                </c:pt>
                <c:pt idx="3122">
                  <c:v>61228</c:v>
                </c:pt>
                <c:pt idx="3123">
                  <c:v>61235</c:v>
                </c:pt>
                <c:pt idx="3124">
                  <c:v>61242</c:v>
                </c:pt>
                <c:pt idx="3125">
                  <c:v>61249</c:v>
                </c:pt>
                <c:pt idx="3126">
                  <c:v>61256</c:v>
                </c:pt>
                <c:pt idx="3127">
                  <c:v>61266</c:v>
                </c:pt>
                <c:pt idx="3128">
                  <c:v>61270</c:v>
                </c:pt>
                <c:pt idx="3129">
                  <c:v>61277</c:v>
                </c:pt>
                <c:pt idx="3130">
                  <c:v>61284</c:v>
                </c:pt>
                <c:pt idx="3131">
                  <c:v>61291</c:v>
                </c:pt>
                <c:pt idx="3132">
                  <c:v>61298</c:v>
                </c:pt>
                <c:pt idx="3133">
                  <c:v>61305</c:v>
                </c:pt>
                <c:pt idx="3134">
                  <c:v>61312</c:v>
                </c:pt>
                <c:pt idx="3135">
                  <c:v>61319</c:v>
                </c:pt>
                <c:pt idx="3136">
                  <c:v>61326</c:v>
                </c:pt>
                <c:pt idx="3137">
                  <c:v>61333</c:v>
                </c:pt>
                <c:pt idx="3138">
                  <c:v>61340</c:v>
                </c:pt>
                <c:pt idx="3139">
                  <c:v>61347</c:v>
                </c:pt>
                <c:pt idx="3140">
                  <c:v>61359</c:v>
                </c:pt>
                <c:pt idx="3141">
                  <c:v>61361</c:v>
                </c:pt>
                <c:pt idx="3142">
                  <c:v>61368</c:v>
                </c:pt>
                <c:pt idx="3143">
                  <c:v>61375</c:v>
                </c:pt>
                <c:pt idx="3144">
                  <c:v>61382</c:v>
                </c:pt>
                <c:pt idx="3145">
                  <c:v>61389</c:v>
                </c:pt>
                <c:pt idx="3146">
                  <c:v>61396</c:v>
                </c:pt>
                <c:pt idx="3147">
                  <c:v>61403</c:v>
                </c:pt>
                <c:pt idx="3148">
                  <c:v>61410</c:v>
                </c:pt>
                <c:pt idx="3149">
                  <c:v>61417</c:v>
                </c:pt>
                <c:pt idx="3150">
                  <c:v>61424</c:v>
                </c:pt>
                <c:pt idx="3151">
                  <c:v>61431</c:v>
                </c:pt>
                <c:pt idx="3152">
                  <c:v>61438</c:v>
                </c:pt>
                <c:pt idx="3153">
                  <c:v>61445</c:v>
                </c:pt>
                <c:pt idx="3154">
                  <c:v>61452</c:v>
                </c:pt>
                <c:pt idx="3155">
                  <c:v>61459</c:v>
                </c:pt>
                <c:pt idx="3156">
                  <c:v>61466</c:v>
                </c:pt>
                <c:pt idx="3157">
                  <c:v>61477</c:v>
                </c:pt>
                <c:pt idx="3158">
                  <c:v>61480</c:v>
                </c:pt>
                <c:pt idx="3159">
                  <c:v>61491</c:v>
                </c:pt>
                <c:pt idx="3160">
                  <c:v>61494</c:v>
                </c:pt>
                <c:pt idx="3161">
                  <c:v>61501</c:v>
                </c:pt>
                <c:pt idx="3162">
                  <c:v>61508</c:v>
                </c:pt>
                <c:pt idx="3163">
                  <c:v>61515</c:v>
                </c:pt>
                <c:pt idx="3164">
                  <c:v>61522</c:v>
                </c:pt>
                <c:pt idx="3165">
                  <c:v>61529</c:v>
                </c:pt>
                <c:pt idx="3166">
                  <c:v>61536</c:v>
                </c:pt>
                <c:pt idx="3167">
                  <c:v>61543</c:v>
                </c:pt>
                <c:pt idx="3168">
                  <c:v>61550</c:v>
                </c:pt>
                <c:pt idx="3169">
                  <c:v>61557</c:v>
                </c:pt>
                <c:pt idx="3170">
                  <c:v>61564</c:v>
                </c:pt>
                <c:pt idx="3171">
                  <c:v>61571</c:v>
                </c:pt>
                <c:pt idx="3172">
                  <c:v>61578</c:v>
                </c:pt>
                <c:pt idx="3173">
                  <c:v>61585</c:v>
                </c:pt>
                <c:pt idx="3174">
                  <c:v>61592</c:v>
                </c:pt>
                <c:pt idx="3175">
                  <c:v>61599</c:v>
                </c:pt>
                <c:pt idx="3176">
                  <c:v>61606</c:v>
                </c:pt>
                <c:pt idx="3177">
                  <c:v>61613</c:v>
                </c:pt>
                <c:pt idx="3178">
                  <c:v>61620</c:v>
                </c:pt>
                <c:pt idx="3179">
                  <c:v>61627</c:v>
                </c:pt>
                <c:pt idx="3180">
                  <c:v>61634</c:v>
                </c:pt>
                <c:pt idx="3181">
                  <c:v>61641</c:v>
                </c:pt>
                <c:pt idx="3182">
                  <c:v>61648</c:v>
                </c:pt>
                <c:pt idx="3183">
                  <c:v>61655</c:v>
                </c:pt>
                <c:pt idx="3184">
                  <c:v>61662</c:v>
                </c:pt>
                <c:pt idx="3185">
                  <c:v>61669</c:v>
                </c:pt>
                <c:pt idx="3186">
                  <c:v>61676</c:v>
                </c:pt>
                <c:pt idx="3187">
                  <c:v>61683</c:v>
                </c:pt>
                <c:pt idx="3188">
                  <c:v>61693</c:v>
                </c:pt>
                <c:pt idx="3189">
                  <c:v>61697</c:v>
                </c:pt>
                <c:pt idx="3190">
                  <c:v>61704</c:v>
                </c:pt>
                <c:pt idx="3191">
                  <c:v>61711</c:v>
                </c:pt>
                <c:pt idx="3192">
                  <c:v>61718</c:v>
                </c:pt>
                <c:pt idx="3193">
                  <c:v>61732</c:v>
                </c:pt>
                <c:pt idx="3194">
                  <c:v>61735</c:v>
                </c:pt>
                <c:pt idx="3195">
                  <c:v>61743</c:v>
                </c:pt>
                <c:pt idx="3196">
                  <c:v>61749</c:v>
                </c:pt>
                <c:pt idx="3197">
                  <c:v>61756</c:v>
                </c:pt>
                <c:pt idx="3198">
                  <c:v>61763</c:v>
                </c:pt>
                <c:pt idx="3199">
                  <c:v>61771</c:v>
                </c:pt>
                <c:pt idx="3200">
                  <c:v>61777</c:v>
                </c:pt>
                <c:pt idx="3201">
                  <c:v>61784</c:v>
                </c:pt>
                <c:pt idx="3202">
                  <c:v>61791</c:v>
                </c:pt>
                <c:pt idx="3203">
                  <c:v>61798</c:v>
                </c:pt>
                <c:pt idx="3204">
                  <c:v>61805</c:v>
                </c:pt>
                <c:pt idx="3205">
                  <c:v>61812</c:v>
                </c:pt>
                <c:pt idx="3206">
                  <c:v>61819</c:v>
                </c:pt>
                <c:pt idx="3207">
                  <c:v>61826</c:v>
                </c:pt>
                <c:pt idx="3208">
                  <c:v>61835</c:v>
                </c:pt>
                <c:pt idx="3209">
                  <c:v>61840</c:v>
                </c:pt>
                <c:pt idx="3210">
                  <c:v>61848</c:v>
                </c:pt>
                <c:pt idx="3211">
                  <c:v>61855</c:v>
                </c:pt>
                <c:pt idx="3212">
                  <c:v>61861</c:v>
                </c:pt>
                <c:pt idx="3213">
                  <c:v>61868</c:v>
                </c:pt>
                <c:pt idx="3214">
                  <c:v>61876</c:v>
                </c:pt>
                <c:pt idx="3215">
                  <c:v>61882</c:v>
                </c:pt>
                <c:pt idx="3216">
                  <c:v>61889</c:v>
                </c:pt>
                <c:pt idx="3217">
                  <c:v>61896</c:v>
                </c:pt>
                <c:pt idx="3218">
                  <c:v>61903</c:v>
                </c:pt>
                <c:pt idx="3219">
                  <c:v>61910</c:v>
                </c:pt>
                <c:pt idx="3220">
                  <c:v>61917</c:v>
                </c:pt>
                <c:pt idx="3221">
                  <c:v>61925</c:v>
                </c:pt>
                <c:pt idx="3222">
                  <c:v>61931</c:v>
                </c:pt>
                <c:pt idx="3223">
                  <c:v>61938</c:v>
                </c:pt>
                <c:pt idx="3224">
                  <c:v>61945</c:v>
                </c:pt>
                <c:pt idx="3225">
                  <c:v>61952</c:v>
                </c:pt>
                <c:pt idx="3226">
                  <c:v>61959</c:v>
                </c:pt>
                <c:pt idx="3227">
                  <c:v>61967</c:v>
                </c:pt>
                <c:pt idx="3228">
                  <c:v>61973</c:v>
                </c:pt>
                <c:pt idx="3229">
                  <c:v>61980</c:v>
                </c:pt>
                <c:pt idx="3230">
                  <c:v>61988</c:v>
                </c:pt>
                <c:pt idx="3231">
                  <c:v>61995</c:v>
                </c:pt>
                <c:pt idx="3232">
                  <c:v>62001</c:v>
                </c:pt>
                <c:pt idx="3233">
                  <c:v>62008</c:v>
                </c:pt>
                <c:pt idx="3234">
                  <c:v>62016</c:v>
                </c:pt>
                <c:pt idx="3235">
                  <c:v>62022</c:v>
                </c:pt>
                <c:pt idx="3236">
                  <c:v>62029</c:v>
                </c:pt>
                <c:pt idx="3237">
                  <c:v>62037</c:v>
                </c:pt>
                <c:pt idx="3238">
                  <c:v>62043</c:v>
                </c:pt>
                <c:pt idx="3239">
                  <c:v>62050</c:v>
                </c:pt>
                <c:pt idx="3240">
                  <c:v>62057</c:v>
                </c:pt>
                <c:pt idx="3241">
                  <c:v>62064</c:v>
                </c:pt>
                <c:pt idx="3242">
                  <c:v>62071</c:v>
                </c:pt>
                <c:pt idx="3243">
                  <c:v>62078</c:v>
                </c:pt>
                <c:pt idx="3244">
                  <c:v>62086</c:v>
                </c:pt>
                <c:pt idx="3245">
                  <c:v>62099</c:v>
                </c:pt>
                <c:pt idx="3246">
                  <c:v>62100</c:v>
                </c:pt>
                <c:pt idx="3247">
                  <c:v>62107</c:v>
                </c:pt>
                <c:pt idx="3248">
                  <c:v>62114</c:v>
                </c:pt>
                <c:pt idx="3249">
                  <c:v>62121</c:v>
                </c:pt>
                <c:pt idx="3250">
                  <c:v>62128</c:v>
                </c:pt>
                <c:pt idx="3251">
                  <c:v>62136</c:v>
                </c:pt>
                <c:pt idx="3252">
                  <c:v>62142</c:v>
                </c:pt>
                <c:pt idx="3253">
                  <c:v>62149</c:v>
                </c:pt>
                <c:pt idx="3254">
                  <c:v>62156</c:v>
                </c:pt>
                <c:pt idx="3255">
                  <c:v>62163</c:v>
                </c:pt>
                <c:pt idx="3256">
                  <c:v>62170</c:v>
                </c:pt>
                <c:pt idx="3257">
                  <c:v>62177</c:v>
                </c:pt>
                <c:pt idx="3258">
                  <c:v>62186</c:v>
                </c:pt>
                <c:pt idx="3259">
                  <c:v>62193</c:v>
                </c:pt>
                <c:pt idx="3260">
                  <c:v>62200</c:v>
                </c:pt>
                <c:pt idx="3261">
                  <c:v>62207</c:v>
                </c:pt>
                <c:pt idx="3262">
                  <c:v>62214</c:v>
                </c:pt>
                <c:pt idx="3263">
                  <c:v>62221</c:v>
                </c:pt>
                <c:pt idx="3264">
                  <c:v>62228</c:v>
                </c:pt>
                <c:pt idx="3265">
                  <c:v>62235</c:v>
                </c:pt>
                <c:pt idx="3266">
                  <c:v>62242</c:v>
                </c:pt>
                <c:pt idx="3267">
                  <c:v>62249</c:v>
                </c:pt>
                <c:pt idx="3268">
                  <c:v>62256</c:v>
                </c:pt>
                <c:pt idx="3269">
                  <c:v>62263</c:v>
                </c:pt>
                <c:pt idx="3270">
                  <c:v>62270</c:v>
                </c:pt>
                <c:pt idx="3271">
                  <c:v>62277</c:v>
                </c:pt>
                <c:pt idx="3272">
                  <c:v>62284</c:v>
                </c:pt>
                <c:pt idx="3273">
                  <c:v>62291</c:v>
                </c:pt>
                <c:pt idx="3274">
                  <c:v>62298</c:v>
                </c:pt>
                <c:pt idx="3275">
                  <c:v>62305</c:v>
                </c:pt>
                <c:pt idx="3276">
                  <c:v>62312</c:v>
                </c:pt>
                <c:pt idx="3277">
                  <c:v>62319</c:v>
                </c:pt>
                <c:pt idx="3278">
                  <c:v>62326</c:v>
                </c:pt>
                <c:pt idx="3279">
                  <c:v>62333</c:v>
                </c:pt>
                <c:pt idx="3280">
                  <c:v>62340</c:v>
                </c:pt>
                <c:pt idx="3281">
                  <c:v>62347</c:v>
                </c:pt>
                <c:pt idx="3282">
                  <c:v>62354</c:v>
                </c:pt>
                <c:pt idx="3283">
                  <c:v>62361</c:v>
                </c:pt>
                <c:pt idx="3284">
                  <c:v>62368</c:v>
                </c:pt>
                <c:pt idx="3285">
                  <c:v>62375</c:v>
                </c:pt>
                <c:pt idx="3286">
                  <c:v>62382</c:v>
                </c:pt>
                <c:pt idx="3287">
                  <c:v>62389</c:v>
                </c:pt>
                <c:pt idx="3288">
                  <c:v>62396</c:v>
                </c:pt>
                <c:pt idx="3289">
                  <c:v>62403</c:v>
                </c:pt>
                <c:pt idx="3290">
                  <c:v>62410</c:v>
                </c:pt>
                <c:pt idx="3291">
                  <c:v>62417</c:v>
                </c:pt>
                <c:pt idx="3292">
                  <c:v>62424</c:v>
                </c:pt>
                <c:pt idx="3293">
                  <c:v>62431</c:v>
                </c:pt>
                <c:pt idx="3294">
                  <c:v>62438</c:v>
                </c:pt>
                <c:pt idx="3295">
                  <c:v>62445</c:v>
                </c:pt>
                <c:pt idx="3296">
                  <c:v>62456</c:v>
                </c:pt>
                <c:pt idx="3297">
                  <c:v>62463</c:v>
                </c:pt>
                <c:pt idx="3298">
                  <c:v>62466</c:v>
                </c:pt>
                <c:pt idx="3299">
                  <c:v>62473</c:v>
                </c:pt>
                <c:pt idx="3300">
                  <c:v>62480</c:v>
                </c:pt>
                <c:pt idx="3301">
                  <c:v>62487</c:v>
                </c:pt>
                <c:pt idx="3302">
                  <c:v>62494</c:v>
                </c:pt>
                <c:pt idx="3303">
                  <c:v>62501</c:v>
                </c:pt>
                <c:pt idx="3304">
                  <c:v>62508</c:v>
                </c:pt>
                <c:pt idx="3305">
                  <c:v>62515</c:v>
                </c:pt>
                <c:pt idx="3306">
                  <c:v>62522</c:v>
                </c:pt>
                <c:pt idx="3307">
                  <c:v>62529</c:v>
                </c:pt>
                <c:pt idx="3308">
                  <c:v>62536</c:v>
                </c:pt>
                <c:pt idx="3309">
                  <c:v>62543</c:v>
                </c:pt>
                <c:pt idx="3310">
                  <c:v>62550</c:v>
                </c:pt>
                <c:pt idx="3311">
                  <c:v>62557</c:v>
                </c:pt>
                <c:pt idx="3312">
                  <c:v>62564</c:v>
                </c:pt>
                <c:pt idx="3313">
                  <c:v>62571</c:v>
                </c:pt>
                <c:pt idx="3314">
                  <c:v>62578</c:v>
                </c:pt>
                <c:pt idx="3315">
                  <c:v>62585</c:v>
                </c:pt>
                <c:pt idx="3316">
                  <c:v>62592</c:v>
                </c:pt>
                <c:pt idx="3317">
                  <c:v>62599</c:v>
                </c:pt>
                <c:pt idx="3318">
                  <c:v>62606</c:v>
                </c:pt>
                <c:pt idx="3319">
                  <c:v>62613</c:v>
                </c:pt>
                <c:pt idx="3320">
                  <c:v>62620</c:v>
                </c:pt>
                <c:pt idx="3321">
                  <c:v>62627</c:v>
                </c:pt>
                <c:pt idx="3322">
                  <c:v>62634</c:v>
                </c:pt>
                <c:pt idx="3323">
                  <c:v>62641</c:v>
                </c:pt>
                <c:pt idx="3324">
                  <c:v>62648</c:v>
                </c:pt>
                <c:pt idx="3325">
                  <c:v>62655</c:v>
                </c:pt>
                <c:pt idx="3326">
                  <c:v>62662</c:v>
                </c:pt>
                <c:pt idx="3327">
                  <c:v>62669</c:v>
                </c:pt>
                <c:pt idx="3328">
                  <c:v>62676</c:v>
                </c:pt>
                <c:pt idx="3329">
                  <c:v>62683</c:v>
                </c:pt>
                <c:pt idx="3330">
                  <c:v>62690</c:v>
                </c:pt>
                <c:pt idx="3331">
                  <c:v>62697</c:v>
                </c:pt>
                <c:pt idx="3332">
                  <c:v>62704</c:v>
                </c:pt>
                <c:pt idx="3333">
                  <c:v>62711</c:v>
                </c:pt>
                <c:pt idx="3334">
                  <c:v>62718</c:v>
                </c:pt>
                <c:pt idx="3335">
                  <c:v>62725</c:v>
                </c:pt>
                <c:pt idx="3336">
                  <c:v>62732</c:v>
                </c:pt>
                <c:pt idx="3337">
                  <c:v>62739</c:v>
                </c:pt>
                <c:pt idx="3338">
                  <c:v>62746</c:v>
                </c:pt>
                <c:pt idx="3339">
                  <c:v>62753</c:v>
                </c:pt>
                <c:pt idx="3340">
                  <c:v>62760</c:v>
                </c:pt>
                <c:pt idx="3341">
                  <c:v>62767</c:v>
                </c:pt>
                <c:pt idx="3342">
                  <c:v>62774</c:v>
                </c:pt>
                <c:pt idx="3343">
                  <c:v>62781</c:v>
                </c:pt>
                <c:pt idx="3344">
                  <c:v>62788</c:v>
                </c:pt>
                <c:pt idx="3345">
                  <c:v>62795</c:v>
                </c:pt>
                <c:pt idx="3346">
                  <c:v>62802</c:v>
                </c:pt>
                <c:pt idx="3347">
                  <c:v>62809</c:v>
                </c:pt>
                <c:pt idx="3348">
                  <c:v>62816</c:v>
                </c:pt>
                <c:pt idx="3349">
                  <c:v>62827</c:v>
                </c:pt>
                <c:pt idx="3350">
                  <c:v>62830</c:v>
                </c:pt>
                <c:pt idx="3351">
                  <c:v>62837</c:v>
                </c:pt>
                <c:pt idx="3352">
                  <c:v>62844</c:v>
                </c:pt>
                <c:pt idx="3353">
                  <c:v>62851</c:v>
                </c:pt>
                <c:pt idx="3354">
                  <c:v>62858</c:v>
                </c:pt>
                <c:pt idx="3355">
                  <c:v>62866</c:v>
                </c:pt>
                <c:pt idx="3356">
                  <c:v>62872</c:v>
                </c:pt>
                <c:pt idx="3357">
                  <c:v>62879</c:v>
                </c:pt>
                <c:pt idx="3358">
                  <c:v>62886</c:v>
                </c:pt>
                <c:pt idx="3359">
                  <c:v>62893</c:v>
                </c:pt>
                <c:pt idx="3360">
                  <c:v>62900</c:v>
                </c:pt>
                <c:pt idx="3361">
                  <c:v>62907</c:v>
                </c:pt>
                <c:pt idx="3362">
                  <c:v>62914</c:v>
                </c:pt>
                <c:pt idx="3363">
                  <c:v>62921</c:v>
                </c:pt>
                <c:pt idx="3364">
                  <c:v>62928</c:v>
                </c:pt>
                <c:pt idx="3365">
                  <c:v>62935</c:v>
                </c:pt>
                <c:pt idx="3366">
                  <c:v>62942</c:v>
                </c:pt>
                <c:pt idx="3367">
                  <c:v>62950</c:v>
                </c:pt>
                <c:pt idx="3368">
                  <c:v>62956</c:v>
                </c:pt>
                <c:pt idx="3369">
                  <c:v>62963</c:v>
                </c:pt>
                <c:pt idx="3370">
                  <c:v>62970</c:v>
                </c:pt>
                <c:pt idx="3371">
                  <c:v>62977</c:v>
                </c:pt>
                <c:pt idx="3372">
                  <c:v>62984</c:v>
                </c:pt>
                <c:pt idx="3373">
                  <c:v>62991</c:v>
                </c:pt>
                <c:pt idx="3374">
                  <c:v>62998</c:v>
                </c:pt>
                <c:pt idx="3375">
                  <c:v>63005</c:v>
                </c:pt>
                <c:pt idx="3376">
                  <c:v>63012</c:v>
                </c:pt>
                <c:pt idx="3377">
                  <c:v>63019</c:v>
                </c:pt>
                <c:pt idx="3378">
                  <c:v>63026</c:v>
                </c:pt>
                <c:pt idx="3379">
                  <c:v>63033</c:v>
                </c:pt>
                <c:pt idx="3380">
                  <c:v>63040</c:v>
                </c:pt>
                <c:pt idx="3381">
                  <c:v>63048</c:v>
                </c:pt>
                <c:pt idx="3382">
                  <c:v>63054</c:v>
                </c:pt>
                <c:pt idx="3383">
                  <c:v>63061</c:v>
                </c:pt>
                <c:pt idx="3384">
                  <c:v>63068</c:v>
                </c:pt>
                <c:pt idx="3385">
                  <c:v>63075</c:v>
                </c:pt>
                <c:pt idx="3386">
                  <c:v>63082</c:v>
                </c:pt>
                <c:pt idx="3387">
                  <c:v>63090</c:v>
                </c:pt>
                <c:pt idx="3388">
                  <c:v>63096</c:v>
                </c:pt>
                <c:pt idx="3389">
                  <c:v>63103</c:v>
                </c:pt>
                <c:pt idx="3390">
                  <c:v>63110</c:v>
                </c:pt>
                <c:pt idx="3391">
                  <c:v>63117</c:v>
                </c:pt>
                <c:pt idx="3392">
                  <c:v>63124</c:v>
                </c:pt>
                <c:pt idx="3393">
                  <c:v>63132</c:v>
                </c:pt>
                <c:pt idx="3394">
                  <c:v>63138</c:v>
                </c:pt>
                <c:pt idx="3395">
                  <c:v>63145</c:v>
                </c:pt>
                <c:pt idx="3396">
                  <c:v>63152</c:v>
                </c:pt>
                <c:pt idx="3397">
                  <c:v>63159</c:v>
                </c:pt>
                <c:pt idx="3398">
                  <c:v>63166</c:v>
                </c:pt>
                <c:pt idx="3399">
                  <c:v>63173</c:v>
                </c:pt>
                <c:pt idx="3400">
                  <c:v>63180</c:v>
                </c:pt>
                <c:pt idx="3401">
                  <c:v>63188</c:v>
                </c:pt>
                <c:pt idx="3402">
                  <c:v>63195</c:v>
                </c:pt>
                <c:pt idx="3403">
                  <c:v>63202</c:v>
                </c:pt>
                <c:pt idx="3404">
                  <c:v>63209</c:v>
                </c:pt>
                <c:pt idx="3405">
                  <c:v>63216</c:v>
                </c:pt>
                <c:pt idx="3406">
                  <c:v>63223</c:v>
                </c:pt>
                <c:pt idx="3407">
                  <c:v>63230</c:v>
                </c:pt>
                <c:pt idx="3408">
                  <c:v>63237</c:v>
                </c:pt>
                <c:pt idx="3409">
                  <c:v>63244</c:v>
                </c:pt>
                <c:pt idx="3410">
                  <c:v>63251</c:v>
                </c:pt>
                <c:pt idx="3411">
                  <c:v>63258</c:v>
                </c:pt>
                <c:pt idx="3412">
                  <c:v>63265</c:v>
                </c:pt>
                <c:pt idx="3413">
                  <c:v>63276</c:v>
                </c:pt>
                <c:pt idx="3414">
                  <c:v>63279</c:v>
                </c:pt>
                <c:pt idx="3415">
                  <c:v>63286</c:v>
                </c:pt>
                <c:pt idx="3416">
                  <c:v>63293</c:v>
                </c:pt>
                <c:pt idx="3417">
                  <c:v>63300</c:v>
                </c:pt>
                <c:pt idx="3418">
                  <c:v>63307</c:v>
                </c:pt>
                <c:pt idx="3419">
                  <c:v>63317</c:v>
                </c:pt>
                <c:pt idx="3420">
                  <c:v>63321</c:v>
                </c:pt>
                <c:pt idx="3421">
                  <c:v>63328</c:v>
                </c:pt>
                <c:pt idx="3422">
                  <c:v>63335</c:v>
                </c:pt>
                <c:pt idx="3423">
                  <c:v>63342</c:v>
                </c:pt>
                <c:pt idx="3424">
                  <c:v>63349</c:v>
                </c:pt>
                <c:pt idx="3425">
                  <c:v>63356</c:v>
                </c:pt>
                <c:pt idx="3426">
                  <c:v>63363</c:v>
                </c:pt>
                <c:pt idx="3427">
                  <c:v>63370</c:v>
                </c:pt>
                <c:pt idx="3428">
                  <c:v>63377</c:v>
                </c:pt>
                <c:pt idx="3429">
                  <c:v>63384</c:v>
                </c:pt>
                <c:pt idx="3430">
                  <c:v>63391</c:v>
                </c:pt>
                <c:pt idx="3431">
                  <c:v>63398</c:v>
                </c:pt>
                <c:pt idx="3432">
                  <c:v>63405</c:v>
                </c:pt>
                <c:pt idx="3433">
                  <c:v>63415</c:v>
                </c:pt>
                <c:pt idx="3434">
                  <c:v>63419</c:v>
                </c:pt>
                <c:pt idx="3435">
                  <c:v>63426</c:v>
                </c:pt>
                <c:pt idx="3436">
                  <c:v>63433</c:v>
                </c:pt>
                <c:pt idx="3437">
                  <c:v>63440</c:v>
                </c:pt>
                <c:pt idx="3438">
                  <c:v>63447</c:v>
                </c:pt>
                <c:pt idx="3439">
                  <c:v>63457</c:v>
                </c:pt>
                <c:pt idx="3440">
                  <c:v>63461</c:v>
                </c:pt>
                <c:pt idx="3441">
                  <c:v>63468</c:v>
                </c:pt>
                <c:pt idx="3442">
                  <c:v>63475</c:v>
                </c:pt>
                <c:pt idx="3443">
                  <c:v>63482</c:v>
                </c:pt>
                <c:pt idx="3444">
                  <c:v>63489</c:v>
                </c:pt>
                <c:pt idx="3445">
                  <c:v>63499</c:v>
                </c:pt>
                <c:pt idx="3446">
                  <c:v>63503</c:v>
                </c:pt>
                <c:pt idx="3447">
                  <c:v>63510</c:v>
                </c:pt>
                <c:pt idx="3448">
                  <c:v>63517</c:v>
                </c:pt>
                <c:pt idx="3449">
                  <c:v>63524</c:v>
                </c:pt>
                <c:pt idx="3450">
                  <c:v>63531</c:v>
                </c:pt>
                <c:pt idx="3451">
                  <c:v>63538</c:v>
                </c:pt>
                <c:pt idx="3452">
                  <c:v>63545</c:v>
                </c:pt>
                <c:pt idx="3453">
                  <c:v>63552</c:v>
                </c:pt>
                <c:pt idx="3454">
                  <c:v>63559</c:v>
                </c:pt>
                <c:pt idx="3455">
                  <c:v>63566</c:v>
                </c:pt>
                <c:pt idx="3456">
                  <c:v>63573</c:v>
                </c:pt>
                <c:pt idx="3457">
                  <c:v>63580</c:v>
                </c:pt>
                <c:pt idx="3458">
                  <c:v>63587</c:v>
                </c:pt>
                <c:pt idx="3459">
                  <c:v>63594</c:v>
                </c:pt>
                <c:pt idx="3460">
                  <c:v>63601</c:v>
                </c:pt>
                <c:pt idx="3461">
                  <c:v>63608</c:v>
                </c:pt>
                <c:pt idx="3462">
                  <c:v>63615</c:v>
                </c:pt>
                <c:pt idx="3463">
                  <c:v>63622</c:v>
                </c:pt>
                <c:pt idx="3464">
                  <c:v>63629</c:v>
                </c:pt>
                <c:pt idx="3465">
                  <c:v>63636</c:v>
                </c:pt>
                <c:pt idx="3466">
                  <c:v>63643</c:v>
                </c:pt>
                <c:pt idx="3467">
                  <c:v>63650</c:v>
                </c:pt>
                <c:pt idx="3468">
                  <c:v>63661</c:v>
                </c:pt>
                <c:pt idx="3469">
                  <c:v>63664</c:v>
                </c:pt>
                <c:pt idx="3470">
                  <c:v>63671</c:v>
                </c:pt>
                <c:pt idx="3471">
                  <c:v>63682</c:v>
                </c:pt>
                <c:pt idx="3472">
                  <c:v>63685</c:v>
                </c:pt>
                <c:pt idx="3473">
                  <c:v>63692</c:v>
                </c:pt>
                <c:pt idx="3474">
                  <c:v>63699</c:v>
                </c:pt>
                <c:pt idx="3475">
                  <c:v>63706</c:v>
                </c:pt>
                <c:pt idx="3476">
                  <c:v>63713</c:v>
                </c:pt>
                <c:pt idx="3477">
                  <c:v>63720</c:v>
                </c:pt>
                <c:pt idx="3478">
                  <c:v>63727</c:v>
                </c:pt>
                <c:pt idx="3479">
                  <c:v>63734</c:v>
                </c:pt>
                <c:pt idx="3480">
                  <c:v>63741</c:v>
                </c:pt>
                <c:pt idx="3481">
                  <c:v>63748</c:v>
                </c:pt>
                <c:pt idx="3482">
                  <c:v>63755</c:v>
                </c:pt>
                <c:pt idx="3483">
                  <c:v>63762</c:v>
                </c:pt>
                <c:pt idx="3484">
                  <c:v>63769</c:v>
                </c:pt>
                <c:pt idx="3485">
                  <c:v>63776</c:v>
                </c:pt>
                <c:pt idx="3486">
                  <c:v>63783</c:v>
                </c:pt>
                <c:pt idx="3487">
                  <c:v>63790</c:v>
                </c:pt>
                <c:pt idx="3488">
                  <c:v>63797</c:v>
                </c:pt>
                <c:pt idx="3489">
                  <c:v>63804</c:v>
                </c:pt>
                <c:pt idx="3490">
                  <c:v>63811</c:v>
                </c:pt>
                <c:pt idx="3491">
                  <c:v>63818</c:v>
                </c:pt>
                <c:pt idx="3492">
                  <c:v>63825</c:v>
                </c:pt>
                <c:pt idx="3493">
                  <c:v>63832</c:v>
                </c:pt>
                <c:pt idx="3494">
                  <c:v>63839</c:v>
                </c:pt>
                <c:pt idx="3495">
                  <c:v>63846</c:v>
                </c:pt>
                <c:pt idx="3496">
                  <c:v>63853</c:v>
                </c:pt>
                <c:pt idx="3497">
                  <c:v>63860</c:v>
                </c:pt>
                <c:pt idx="3498">
                  <c:v>63867</c:v>
                </c:pt>
                <c:pt idx="3499">
                  <c:v>63874</c:v>
                </c:pt>
                <c:pt idx="3500">
                  <c:v>63884</c:v>
                </c:pt>
                <c:pt idx="3501">
                  <c:v>63888</c:v>
                </c:pt>
                <c:pt idx="3502">
                  <c:v>63895</c:v>
                </c:pt>
                <c:pt idx="3503">
                  <c:v>63902</c:v>
                </c:pt>
                <c:pt idx="3504">
                  <c:v>63909</c:v>
                </c:pt>
                <c:pt idx="3505">
                  <c:v>63923</c:v>
                </c:pt>
                <c:pt idx="3506">
                  <c:v>63926</c:v>
                </c:pt>
                <c:pt idx="3507">
                  <c:v>63934</c:v>
                </c:pt>
                <c:pt idx="3508">
                  <c:v>63940</c:v>
                </c:pt>
                <c:pt idx="3509">
                  <c:v>63947</c:v>
                </c:pt>
                <c:pt idx="3510">
                  <c:v>63954</c:v>
                </c:pt>
                <c:pt idx="3511">
                  <c:v>63962</c:v>
                </c:pt>
                <c:pt idx="3512">
                  <c:v>63968</c:v>
                </c:pt>
                <c:pt idx="3513">
                  <c:v>63975</c:v>
                </c:pt>
                <c:pt idx="3514">
                  <c:v>63982</c:v>
                </c:pt>
                <c:pt idx="3515">
                  <c:v>63989</c:v>
                </c:pt>
                <c:pt idx="3516">
                  <c:v>63996</c:v>
                </c:pt>
                <c:pt idx="3517">
                  <c:v>64003</c:v>
                </c:pt>
                <c:pt idx="3518">
                  <c:v>64010</c:v>
                </c:pt>
                <c:pt idx="3519">
                  <c:v>64019</c:v>
                </c:pt>
                <c:pt idx="3520">
                  <c:v>64024</c:v>
                </c:pt>
                <c:pt idx="3521">
                  <c:v>64031</c:v>
                </c:pt>
                <c:pt idx="3522">
                  <c:v>64039</c:v>
                </c:pt>
                <c:pt idx="3523">
                  <c:v>64046</c:v>
                </c:pt>
                <c:pt idx="3524">
                  <c:v>64052</c:v>
                </c:pt>
                <c:pt idx="3525">
                  <c:v>64059</c:v>
                </c:pt>
                <c:pt idx="3526">
                  <c:v>64067</c:v>
                </c:pt>
                <c:pt idx="3527">
                  <c:v>64073</c:v>
                </c:pt>
                <c:pt idx="3528">
                  <c:v>64080</c:v>
                </c:pt>
                <c:pt idx="3529">
                  <c:v>64087</c:v>
                </c:pt>
                <c:pt idx="3530">
                  <c:v>64094</c:v>
                </c:pt>
                <c:pt idx="3531">
                  <c:v>64101</c:v>
                </c:pt>
                <c:pt idx="3532">
                  <c:v>64108</c:v>
                </c:pt>
                <c:pt idx="3533">
                  <c:v>64116</c:v>
                </c:pt>
              </c:numCache>
            </c:numRef>
          </c:cat>
          <c:val>
            <c:numRef>
              <c:f>[0]!FwdON</c:f>
              <c:numCache>
                <c:formatCode>0.0000%</c:formatCode>
                <c:ptCount val="3534"/>
                <c:pt idx="0">
                  <c:v>7.1848263357265907E-4</c:v>
                </c:pt>
                <c:pt idx="1">
                  <c:v>7.1858345903619291E-4</c:v>
                </c:pt>
                <c:pt idx="2">
                  <c:v>7.1878086581267375E-4</c:v>
                </c:pt>
                <c:pt idx="3">
                  <c:v>7.1892998189215795E-4</c:v>
                </c:pt>
                <c:pt idx="4">
                  <c:v>7.1910892121995751E-4</c:v>
                </c:pt>
                <c:pt idx="5">
                  <c:v>7.1931768379607242E-4</c:v>
                </c:pt>
                <c:pt idx="6">
                  <c:v>7.1983603922058203E-4</c:v>
                </c:pt>
                <c:pt idx="7">
                  <c:v>7.2045096617845417E-4</c:v>
                </c:pt>
                <c:pt idx="8">
                  <c:v>7.2080884483405328E-4</c:v>
                </c:pt>
                <c:pt idx="9">
                  <c:v>7.2119654665692146E-4</c:v>
                </c:pt>
                <c:pt idx="10">
                  <c:v>7.2161407172810499E-4</c:v>
                </c:pt>
                <c:pt idx="11">
                  <c:v>7.2254996300295349E-4</c:v>
                </c:pt>
                <c:pt idx="12">
                  <c:v>7.2358240425285381E-4</c:v>
                </c:pt>
                <c:pt idx="13">
                  <c:v>7.2414904548456782E-4</c:v>
                </c:pt>
                <c:pt idx="14">
                  <c:v>7.2474550988355091E-4</c:v>
                </c:pt>
                <c:pt idx="15">
                  <c:v>7.2537179753084935E-4</c:v>
                </c:pt>
                <c:pt idx="16">
                  <c:v>7.2708880525518271E-4</c:v>
                </c:pt>
                <c:pt idx="17">
                  <c:v>7.2895058400579416E-4</c:v>
                </c:pt>
                <c:pt idx="18">
                  <c:v>7.2975581098089215E-4</c:v>
                </c:pt>
                <c:pt idx="19">
                  <c:v>7.3059086112325922E-4</c:v>
                </c:pt>
                <c:pt idx="20">
                  <c:v>7.323618417128438E-4</c:v>
                </c:pt>
                <c:pt idx="21">
                  <c:v>7.3422929417588101E-4</c:v>
                </c:pt>
                <c:pt idx="22">
                  <c:v>7.3521346039773228E-4</c:v>
                </c:pt>
                <c:pt idx="23">
                  <c:v>7.3619721539075478E-4</c:v>
                </c:pt>
                <c:pt idx="24">
                  <c:v>7.370596205169555E-4</c:v>
                </c:pt>
                <c:pt idx="25">
                  <c:v>7.3828064319769748E-4</c:v>
                </c:pt>
                <c:pt idx="26">
                  <c:v>7.3899339814942344E-4</c:v>
                </c:pt>
                <c:pt idx="27">
                  <c:v>7.3909788171788726E-4</c:v>
                </c:pt>
                <c:pt idx="28">
                  <c:v>7.3905078094238519E-4</c:v>
                </c:pt>
                <c:pt idx="29">
                  <c:v>7.3885209582291722E-4</c:v>
                </c:pt>
                <c:pt idx="30">
                  <c:v>7.3795093652647325E-4</c:v>
                </c:pt>
                <c:pt idx="31">
                  <c:v>7.3654151214852526E-4</c:v>
                </c:pt>
                <c:pt idx="32">
                  <c:v>7.3558490547132038E-4</c:v>
                </c:pt>
                <c:pt idx="33">
                  <c:v>7.3447671436910333E-4</c:v>
                </c:pt>
                <c:pt idx="34">
                  <c:v>7.3321693900396667E-4</c:v>
                </c:pt>
                <c:pt idx="35">
                  <c:v>7.3019356795933643E-4</c:v>
                </c:pt>
                <c:pt idx="36">
                  <c:v>7.2666199426585365E-4</c:v>
                </c:pt>
                <c:pt idx="37">
                  <c:v>7.2464429734298008E-4</c:v>
                </c:pt>
                <c:pt idx="38">
                  <c:v>7.2247501607614062E-4</c:v>
                </c:pt>
                <c:pt idx="39">
                  <c:v>7.2015415046533526E-4</c:v>
                </c:pt>
                <c:pt idx="40">
                  <c:v>7.1500853892810434E-4</c:v>
                </c:pt>
                <c:pt idx="41">
                  <c:v>7.0935484514977887E-4</c:v>
                </c:pt>
                <c:pt idx="42">
                  <c:v>7.0627605806228289E-4</c:v>
                </c:pt>
                <c:pt idx="43">
                  <c:v>7.0304568671186729E-4</c:v>
                </c:pt>
                <c:pt idx="44">
                  <c:v>6.996637310174858E-4</c:v>
                </c:pt>
                <c:pt idx="45">
                  <c:v>6.9239585221536626E-4</c:v>
                </c:pt>
                <c:pt idx="46">
                  <c:v>6.8466528643673641E-4</c:v>
                </c:pt>
                <c:pt idx="47">
                  <c:v>6.8079673438359301E-4</c:v>
                </c:pt>
                <c:pt idx="48">
                  <c:v>6.7704792286127358E-4</c:v>
                </c:pt>
                <c:pt idx="49">
                  <c:v>6.734188519508244E-4</c:v>
                </c:pt>
                <c:pt idx="50">
                  <c:v>6.6656106279094917E-4</c:v>
                </c:pt>
                <c:pt idx="51">
                  <c:v>6.6009997442773027E-4</c:v>
                </c:pt>
                <c:pt idx="52">
                  <c:v>6.5706960657663238E-4</c:v>
                </c:pt>
                <c:pt idx="53">
                  <c:v>6.5415897933740474E-4</c:v>
                </c:pt>
                <c:pt idx="54">
                  <c:v>6.5136809262900108E-4</c:v>
                </c:pt>
                <c:pt idx="55">
                  <c:v>6.4618659847230186E-4</c:v>
                </c:pt>
                <c:pt idx="56">
                  <c:v>6.4140195167095015E-4</c:v>
                </c:pt>
                <c:pt idx="57">
                  <c:v>6.3920976785980521E-4</c:v>
                </c:pt>
                <c:pt idx="58">
                  <c:v>6.371373247415768E-4</c:v>
                </c:pt>
                <c:pt idx="59">
                  <c:v>6.3518462207312609E-4</c:v>
                </c:pt>
                <c:pt idx="60">
                  <c:v>6.2947045543678326E-4</c:v>
                </c:pt>
                <c:pt idx="61">
                  <c:v>6.2486843963482919E-4</c:v>
                </c:pt>
                <c:pt idx="62">
                  <c:v>6.2303960099689237E-4</c:v>
                </c:pt>
                <c:pt idx="63">
                  <c:v>6.2160777059117045E-4</c:v>
                </c:pt>
                <c:pt idx="64">
                  <c:v>6.2105491006381186E-4</c:v>
                </c:pt>
                <c:pt idx="65">
                  <c:v>6.2043656689714233E-4</c:v>
                </c:pt>
                <c:pt idx="66">
                  <c:v>6.1971569637608859E-4</c:v>
                </c:pt>
                <c:pt idx="67">
                  <c:v>6.1793324363142632E-4</c:v>
                </c:pt>
                <c:pt idx="68">
                  <c:v>6.1580694082907783E-4</c:v>
                </c:pt>
                <c:pt idx="69">
                  <c:v>6.1457343361714933E-4</c:v>
                </c:pt>
                <c:pt idx="70">
                  <c:v>6.1323739905083663E-4</c:v>
                </c:pt>
                <c:pt idx="71">
                  <c:v>6.1179883713013972E-4</c:v>
                </c:pt>
                <c:pt idx="72">
                  <c:v>6.0769131331017689E-4</c:v>
                </c:pt>
                <c:pt idx="73">
                  <c:v>6.0306811761612344E-4</c:v>
                </c:pt>
                <c:pt idx="74">
                  <c:v>6.0101439173121385E-4</c:v>
                </c:pt>
                <c:pt idx="75">
                  <c:v>5.9885813857296633E-4</c:v>
                </c:pt>
                <c:pt idx="76">
                  <c:v>5.9420484172290078E-4</c:v>
                </c:pt>
                <c:pt idx="77">
                  <c:v>5.8920785247718044E-4</c:v>
                </c:pt>
                <c:pt idx="78">
                  <c:v>5.8653896270910444E-4</c:v>
                </c:pt>
                <c:pt idx="79">
                  <c:v>5.8376754558664423E-4</c:v>
                </c:pt>
                <c:pt idx="80">
                  <c:v>5.808936011908461E-4</c:v>
                </c:pt>
                <c:pt idx="81">
                  <c:v>5.7480485981124363E-4</c:v>
                </c:pt>
                <c:pt idx="82">
                  <c:v>5.6837255038799661E-4</c:v>
                </c:pt>
                <c:pt idx="83">
                  <c:v>5.6498596946341628E-4</c:v>
                </c:pt>
                <c:pt idx="84">
                  <c:v>5.6149686126549803E-4</c:v>
                </c:pt>
                <c:pt idx="85">
                  <c:v>5.5797338523011497E-4</c:v>
                </c:pt>
                <c:pt idx="86">
                  <c:v>5.5181238128458143E-4</c:v>
                </c:pt>
                <c:pt idx="87">
                  <c:v>5.4564180640814808E-4</c:v>
                </c:pt>
                <c:pt idx="88">
                  <c:v>5.4285859895641941E-4</c:v>
                </c:pt>
                <c:pt idx="89">
                  <c:v>5.4141197236345917E-4</c:v>
                </c:pt>
                <c:pt idx="90">
                  <c:v>5.3954094937950603E-4</c:v>
                </c:pt>
                <c:pt idx="91">
                  <c:v>5.3868976403026458E-4</c:v>
                </c:pt>
                <c:pt idx="92">
                  <c:v>5.3877528649715067E-4</c:v>
                </c:pt>
                <c:pt idx="93">
                  <c:v>5.3916723879221529E-4</c:v>
                </c:pt>
                <c:pt idx="94">
                  <c:v>5.3986562083441214E-4</c:v>
                </c:pt>
                <c:pt idx="95">
                  <c:v>5.4228462344152462E-4</c:v>
                </c:pt>
                <c:pt idx="96">
                  <c:v>5.4572344744707735E-4</c:v>
                </c:pt>
                <c:pt idx="97">
                  <c:v>5.4795397863016682E-4</c:v>
                </c:pt>
                <c:pt idx="98">
                  <c:v>5.5049093972248109E-4</c:v>
                </c:pt>
                <c:pt idx="99">
                  <c:v>5.533343305619276E-4</c:v>
                </c:pt>
                <c:pt idx="100">
                  <c:v>5.619762549399776E-4</c:v>
                </c:pt>
                <c:pt idx="101">
                  <c:v>5.7214773299230082E-4</c:v>
                </c:pt>
                <c:pt idx="102">
                  <c:v>5.7682970304395731E-4</c:v>
                </c:pt>
                <c:pt idx="103">
                  <c:v>5.8181810316693117E-4</c:v>
                </c:pt>
                <c:pt idx="104">
                  <c:v>5.92817299138367E-4</c:v>
                </c:pt>
                <c:pt idx="105">
                  <c:v>6.0473501786950656E-4</c:v>
                </c:pt>
                <c:pt idx="106">
                  <c:v>6.106496584112886E-4</c:v>
                </c:pt>
                <c:pt idx="107">
                  <c:v>6.1626481981602588E-4</c:v>
                </c:pt>
                <c:pt idx="108">
                  <c:v>6.2158050192162584E-4</c:v>
                </c:pt>
                <c:pt idx="109">
                  <c:v>6.3121469346875503E-4</c:v>
                </c:pt>
                <c:pt idx="110">
                  <c:v>6.3984843759579135E-4</c:v>
                </c:pt>
                <c:pt idx="111">
                  <c:v>6.4366672320570473E-4</c:v>
                </c:pt>
                <c:pt idx="112">
                  <c:v>6.4718552959752706E-4</c:v>
                </c:pt>
                <c:pt idx="113">
                  <c:v>6.504048566091658E-4</c:v>
                </c:pt>
                <c:pt idx="114">
                  <c:v>6.5584642466087761E-4</c:v>
                </c:pt>
                <c:pt idx="115">
                  <c:v>6.6028737125911618E-4</c:v>
                </c:pt>
                <c:pt idx="116">
                  <c:v>6.6200930161297578E-4</c:v>
                </c:pt>
                <c:pt idx="117">
                  <c:v>6.6343175250560549E-4</c:v>
                </c:pt>
                <c:pt idx="118">
                  <c:v>6.6455472409909788E-4</c:v>
                </c:pt>
                <c:pt idx="119">
                  <c:v>6.6580361710995761E-4</c:v>
                </c:pt>
                <c:pt idx="120">
                  <c:v>6.660518165901852E-4</c:v>
                </c:pt>
                <c:pt idx="121">
                  <c:v>6.6534104532722793E-4</c:v>
                </c:pt>
                <c:pt idx="122">
                  <c:v>6.6403010252735761E-4</c:v>
                </c:pt>
                <c:pt idx="123">
                  <c:v>6.61086267195928E-4</c:v>
                </c:pt>
                <c:pt idx="124">
                  <c:v>6.571417726974893E-4</c:v>
                </c:pt>
                <c:pt idx="125">
                  <c:v>6.5472464388038887E-4</c:v>
                </c:pt>
                <c:pt idx="126">
                  <c:v>6.4747163099232452E-4</c:v>
                </c:pt>
                <c:pt idx="127">
                  <c:v>6.4037105651393311E-4</c:v>
                </c:pt>
                <c:pt idx="128">
                  <c:v>6.3805730830646112E-4</c:v>
                </c:pt>
                <c:pt idx="129">
                  <c:v>6.3576599322323624E-4</c:v>
                </c:pt>
                <c:pt idx="130">
                  <c:v>6.3349711142635101E-4</c:v>
                </c:pt>
                <c:pt idx="131">
                  <c:v>6.2793869348098941E-4</c:v>
                </c:pt>
                <c:pt idx="132">
                  <c:v>6.2248920076446446E-4</c:v>
                </c:pt>
                <c:pt idx="133">
                  <c:v>6.2035491836143208E-4</c:v>
                </c:pt>
                <c:pt idx="134">
                  <c:v>6.1824306908264681E-4</c:v>
                </c:pt>
                <c:pt idx="135">
                  <c:v>6.140951811621036E-4</c:v>
                </c:pt>
                <c:pt idx="136">
                  <c:v>6.1002000434462467E-4</c:v>
                </c:pt>
                <c:pt idx="137">
                  <c:v>6.0802032117335258E-4</c:v>
                </c:pt>
                <c:pt idx="138">
                  <c:v>6.0604307128842017E-4</c:v>
                </c:pt>
                <c:pt idx="139">
                  <c:v>6.0408825460878113E-4</c:v>
                </c:pt>
                <c:pt idx="140">
                  <c:v>6.0025438574418122E-4</c:v>
                </c:pt>
                <c:pt idx="141">
                  <c:v>5.9649332002420508E-4</c:v>
                </c:pt>
                <c:pt idx="142">
                  <c:v>5.9465066945207923E-4</c:v>
                </c:pt>
                <c:pt idx="143">
                  <c:v>5.9283045208524676E-4</c:v>
                </c:pt>
                <c:pt idx="144">
                  <c:v>5.9103266792370768E-4</c:v>
                </c:pt>
                <c:pt idx="145">
                  <c:v>5.8751282265364268E-4</c:v>
                </c:pt>
                <c:pt idx="146">
                  <c:v>5.8406586349257772E-4</c:v>
                </c:pt>
                <c:pt idx="147">
                  <c:v>5.8238024535750554E-4</c:v>
                </c:pt>
                <c:pt idx="148">
                  <c:v>5.8071706050877303E-4</c:v>
                </c:pt>
                <c:pt idx="149">
                  <c:v>5.7907630894638018E-4</c:v>
                </c:pt>
                <c:pt idx="150">
                  <c:v>5.7587049153928771E-4</c:v>
                </c:pt>
                <c:pt idx="151">
                  <c:v>5.7273763450660375E-4</c:v>
                </c:pt>
                <c:pt idx="152">
                  <c:v>5.7120904888963153E-4</c:v>
                </c:pt>
                <c:pt idx="153">
                  <c:v>5.6896148044105477E-4</c:v>
                </c:pt>
                <c:pt idx="154">
                  <c:v>5.6532739213096172E-4</c:v>
                </c:pt>
                <c:pt idx="155">
                  <c:v>5.625086329852369E-4</c:v>
                </c:pt>
                <c:pt idx="156">
                  <c:v>5.6113707988636463E-4</c:v>
                </c:pt>
                <c:pt idx="157">
                  <c:v>5.5978796007383202E-4</c:v>
                </c:pt>
                <c:pt idx="158">
                  <c:v>5.5846127338554652E-4</c:v>
                </c:pt>
                <c:pt idx="159">
                  <c:v>5.5588352407746444E-4</c:v>
                </c:pt>
                <c:pt idx="160">
                  <c:v>5.5337885892847716E-4</c:v>
                </c:pt>
                <c:pt idx="161">
                  <c:v>5.5216433834770484E-4</c:v>
                </c:pt>
                <c:pt idx="162">
                  <c:v>5.5097225097222591E-4</c:v>
                </c:pt>
                <c:pt idx="163">
                  <c:v>5.4980259680204036E-4</c:v>
                </c:pt>
                <c:pt idx="164">
                  <c:v>5.4753888716267229E-4</c:v>
                </c:pt>
                <c:pt idx="165">
                  <c:v>5.4534831217423196E-4</c:v>
                </c:pt>
                <c:pt idx="166">
                  <c:v>5.4429082403051332E-4</c:v>
                </c:pt>
                <c:pt idx="167">
                  <c:v>5.4325576909208806E-4</c:v>
                </c:pt>
                <c:pt idx="168">
                  <c:v>5.4224314744000246E-4</c:v>
                </c:pt>
                <c:pt idx="169">
                  <c:v>5.4029348114344644E-4</c:v>
                </c:pt>
                <c:pt idx="170">
                  <c:v>5.3841699264145504E-4</c:v>
                </c:pt>
                <c:pt idx="171">
                  <c:v>5.3751653701583635E-4</c:v>
                </c:pt>
                <c:pt idx="172">
                  <c:v>5.3663851451446476E-4</c:v>
                </c:pt>
                <c:pt idx="173">
                  <c:v>5.3578292529943283E-4</c:v>
                </c:pt>
                <c:pt idx="174">
                  <c:v>5.3414730583067893E-4</c:v>
                </c:pt>
                <c:pt idx="175">
                  <c:v>5.3258490033014638E-4</c:v>
                </c:pt>
                <c:pt idx="176">
                  <c:v>5.3184147714158136E-4</c:v>
                </c:pt>
                <c:pt idx="177">
                  <c:v>5.3112048715830973E-4</c:v>
                </c:pt>
                <c:pt idx="178">
                  <c:v>5.3042193038033147E-4</c:v>
                </c:pt>
                <c:pt idx="179">
                  <c:v>5.2878885347523719E-4</c:v>
                </c:pt>
                <c:pt idx="180">
                  <c:v>5.2726564440774837E-4</c:v>
                </c:pt>
                <c:pt idx="181">
                  <c:v>5.267016868615304E-4</c:v>
                </c:pt>
                <c:pt idx="182">
                  <c:v>5.2616016243955954E-4</c:v>
                </c:pt>
                <c:pt idx="183">
                  <c:v>5.2515264670316419E-4</c:v>
                </c:pt>
                <c:pt idx="184">
                  <c:v>5.2421839712879503E-4</c:v>
                </c:pt>
                <c:pt idx="185">
                  <c:v>5.2378778251593872E-4</c:v>
                </c:pt>
                <c:pt idx="186">
                  <c:v>5.2337332010266024E-4</c:v>
                </c:pt>
                <c:pt idx="187">
                  <c:v>5.2297375359056097E-4</c:v>
                </c:pt>
                <c:pt idx="188">
                  <c:v>5.2222502054684783E-4</c:v>
                </c:pt>
                <c:pt idx="189">
                  <c:v>5.2152444622977079E-4</c:v>
                </c:pt>
                <c:pt idx="190">
                  <c:v>5.2119935906147496E-4</c:v>
                </c:pt>
                <c:pt idx="191">
                  <c:v>5.2088916779435834E-4</c:v>
                </c:pt>
                <c:pt idx="192">
                  <c:v>5.2059387242842092E-4</c:v>
                </c:pt>
                <c:pt idx="193">
                  <c:v>5.2005367565259131E-4</c:v>
                </c:pt>
                <c:pt idx="194">
                  <c:v>5.1956164989541698E-4</c:v>
                </c:pt>
                <c:pt idx="195">
                  <c:v>5.1934083395432928E-4</c:v>
                </c:pt>
                <c:pt idx="196">
                  <c:v>5.1913491391442079E-4</c:v>
                </c:pt>
                <c:pt idx="197">
                  <c:v>5.189438897756915E-4</c:v>
                </c:pt>
                <c:pt idx="198">
                  <c:v>5.1861223129390233E-4</c:v>
                </c:pt>
                <c:pt idx="199">
                  <c:v>5.183287520704738E-4</c:v>
                </c:pt>
                <c:pt idx="200">
                  <c:v>5.1821220727554795E-4</c:v>
                </c:pt>
                <c:pt idx="201">
                  <c:v>5.1811055846284759E-4</c:v>
                </c:pt>
                <c:pt idx="202">
                  <c:v>5.1802380547028015E-4</c:v>
                </c:pt>
                <c:pt idx="203">
                  <c:v>5.1790068744376572E-4</c:v>
                </c:pt>
                <c:pt idx="204">
                  <c:v>5.1782575259284869E-4</c:v>
                </c:pt>
                <c:pt idx="205">
                  <c:v>5.1781347910617725E-4</c:v>
                </c:pt>
                <c:pt idx="206">
                  <c:v>5.1781610135859246E-4</c:v>
                </c:pt>
                <c:pt idx="207">
                  <c:v>5.1789823902886889E-4</c:v>
                </c:pt>
                <c:pt idx="208">
                  <c:v>5.1820664752094681E-4</c:v>
                </c:pt>
                <c:pt idx="209">
                  <c:v>5.1866730110705639E-4</c:v>
                </c:pt>
                <c:pt idx="210">
                  <c:v>5.1900944892269152E-4</c:v>
                </c:pt>
                <c:pt idx="211">
                  <c:v>5.1920571772834379E-4</c:v>
                </c:pt>
                <c:pt idx="212">
                  <c:v>5.1941688251622153E-4</c:v>
                </c:pt>
                <c:pt idx="213">
                  <c:v>5.1964294320527848E-4</c:v>
                </c:pt>
                <c:pt idx="214">
                  <c:v>5.2014545870153017E-4</c:v>
                </c:pt>
                <c:pt idx="215">
                  <c:v>5.2069614473015946E-4</c:v>
                </c:pt>
                <c:pt idx="216">
                  <c:v>5.2099668476301986E-4</c:v>
                </c:pt>
                <c:pt idx="217">
                  <c:v>5.2131212077810574E-4</c:v>
                </c:pt>
                <c:pt idx="218">
                  <c:v>5.2164245261332454E-4</c:v>
                </c:pt>
                <c:pt idx="219">
                  <c:v>5.223535168045561E-4</c:v>
                </c:pt>
                <c:pt idx="220">
                  <c:v>5.2311273888494547E-4</c:v>
                </c:pt>
                <c:pt idx="221">
                  <c:v>5.2351755022606028E-4</c:v>
                </c:pt>
                <c:pt idx="222">
                  <c:v>5.2393725738730801E-4</c:v>
                </c:pt>
                <c:pt idx="223">
                  <c:v>5.2437186044973494E-4</c:v>
                </c:pt>
                <c:pt idx="224">
                  <c:v>5.2529147547016508E-4</c:v>
                </c:pt>
                <c:pt idx="225">
                  <c:v>5.2625923154914211E-4</c:v>
                </c:pt>
                <c:pt idx="226">
                  <c:v>5.2676831403641877E-4</c:v>
                </c:pt>
                <c:pt idx="227">
                  <c:v>5.2729229242487463E-4</c:v>
                </c:pt>
                <c:pt idx="228">
                  <c:v>5.2783116671450969E-4</c:v>
                </c:pt>
                <c:pt idx="229">
                  <c:v>5.2895933477940349E-4</c:v>
                </c:pt>
                <c:pt idx="230">
                  <c:v>5.3013562272274939E-4</c:v>
                </c:pt>
                <c:pt idx="231">
                  <c:v>5.307489763561879E-4</c:v>
                </c:pt>
                <c:pt idx="232">
                  <c:v>5.3137722597185189E-4</c:v>
                </c:pt>
                <c:pt idx="233">
                  <c:v>5.3202037148869508E-4</c:v>
                </c:pt>
                <c:pt idx="234">
                  <c:v>5.3335709473227122E-4</c:v>
                </c:pt>
                <c:pt idx="235">
                  <c:v>5.3474191224367473E-4</c:v>
                </c:pt>
                <c:pt idx="236">
                  <c:v>5.3545953718536765E-4</c:v>
                </c:pt>
                <c:pt idx="237">
                  <c:v>5.3619205794719349E-4</c:v>
                </c:pt>
                <c:pt idx="238">
                  <c:v>5.3693947469124481E-4</c:v>
                </c:pt>
                <c:pt idx="239">
                  <c:v>5.3848475546384544E-4</c:v>
                </c:pt>
                <c:pt idx="240">
                  <c:v>5.4007810035505699E-4</c:v>
                </c:pt>
                <c:pt idx="241">
                  <c:v>5.4089999652395804E-4</c:v>
                </c:pt>
                <c:pt idx="242">
                  <c:v>5.4173678851299201E-4</c:v>
                </c:pt>
                <c:pt idx="243">
                  <c:v>5.4258847648425146E-4</c:v>
                </c:pt>
                <c:pt idx="244">
                  <c:v>5.4434231705517244E-4</c:v>
                </c:pt>
                <c:pt idx="245">
                  <c:v>5.4614418697584988E-4</c:v>
                </c:pt>
                <c:pt idx="246">
                  <c:v>5.4707035437195906E-4</c:v>
                </c:pt>
                <c:pt idx="247">
                  <c:v>5.4800792716802604E-4</c:v>
                </c:pt>
                <c:pt idx="248">
                  <c:v>5.4894294360230411E-4</c:v>
                </c:pt>
                <c:pt idx="249">
                  <c:v>5.5079365141745096E-4</c:v>
                </c:pt>
                <c:pt idx="250">
                  <c:v>5.5262254079035955E-4</c:v>
                </c:pt>
                <c:pt idx="251">
                  <c:v>5.5352732299063234E-4</c:v>
                </c:pt>
                <c:pt idx="252">
                  <c:v>5.5442605832789482E-4</c:v>
                </c:pt>
                <c:pt idx="253">
                  <c:v>5.5531874680214699E-4</c:v>
                </c:pt>
                <c:pt idx="254">
                  <c:v>5.5708481798625686E-4</c:v>
                </c:pt>
                <c:pt idx="255">
                  <c:v>5.5882903247428395E-4</c:v>
                </c:pt>
                <c:pt idx="256">
                  <c:v>5.5969148671453084E-4</c:v>
                </c:pt>
                <c:pt idx="257">
                  <c:v>5.605478941728137E-4</c:v>
                </c:pt>
                <c:pt idx="258">
                  <c:v>5.6139825476808625E-4</c:v>
                </c:pt>
                <c:pt idx="259">
                  <c:v>5.634952269889526E-4</c:v>
                </c:pt>
                <c:pt idx="260">
                  <c:v>5.6555935520452572E-4</c:v>
                </c:pt>
                <c:pt idx="261">
                  <c:v>5.6637343470278267E-4</c:v>
                </c:pt>
                <c:pt idx="262">
                  <c:v>5.671814674190756E-4</c:v>
                </c:pt>
                <c:pt idx="263">
                  <c:v>5.6877826301778478E-4</c:v>
                </c:pt>
                <c:pt idx="264">
                  <c:v>5.7035312973519048E-4</c:v>
                </c:pt>
                <c:pt idx="265">
                  <c:v>5.7113092829852441E-4</c:v>
                </c:pt>
                <c:pt idx="266">
                  <c:v>5.7190267991780175E-4</c:v>
                </c:pt>
                <c:pt idx="267">
                  <c:v>5.7266838467406878E-4</c:v>
                </c:pt>
                <c:pt idx="268">
                  <c:v>5.7418054137244512E-4</c:v>
                </c:pt>
                <c:pt idx="269">
                  <c:v>5.7567073539321889E-4</c:v>
                </c:pt>
                <c:pt idx="270">
                  <c:v>5.7640620599652692E-4</c:v>
                </c:pt>
                <c:pt idx="271">
                  <c:v>5.7713562973682464E-4</c:v>
                </c:pt>
                <c:pt idx="272">
                  <c:v>5.7785900661411205E-4</c:v>
                </c:pt>
                <c:pt idx="273">
                  <c:v>5.7928652362870825E-4</c:v>
                </c:pt>
                <c:pt idx="274">
                  <c:v>5.806920457362974E-4</c:v>
                </c:pt>
                <c:pt idx="275">
                  <c:v>5.8138518837957953E-4</c:v>
                </c:pt>
                <c:pt idx="276">
                  <c:v>5.824132733378562E-4</c:v>
                </c:pt>
                <c:pt idx="277">
                  <c:v>5.8409620970552767E-4</c:v>
                </c:pt>
                <c:pt idx="278">
                  <c:v>5.8541706060233345E-4</c:v>
                </c:pt>
                <c:pt idx="279">
                  <c:v>5.8606787544768224E-4</c:v>
                </c:pt>
                <c:pt idx="280">
                  <c:v>5.8671264326792816E-4</c:v>
                </c:pt>
                <c:pt idx="281">
                  <c:v>5.8735136438725633E-4</c:v>
                </c:pt>
                <c:pt idx="282">
                  <c:v>5.8860959952185732E-4</c:v>
                </c:pt>
                <c:pt idx="283">
                  <c:v>5.898457801534196E-4</c:v>
                </c:pt>
                <c:pt idx="284">
                  <c:v>5.9045426703874249E-4</c:v>
                </c:pt>
                <c:pt idx="285">
                  <c:v>5.9105670698000878E-4</c:v>
                </c:pt>
                <c:pt idx="286">
                  <c:v>5.9165310013931105E-4</c:v>
                </c:pt>
                <c:pt idx="287">
                  <c:v>5.9282669315874348E-4</c:v>
                </c:pt>
                <c:pt idx="288">
                  <c:v>5.9397820430850956E-4</c:v>
                </c:pt>
                <c:pt idx="289">
                  <c:v>5.9454436323380655E-4</c:v>
                </c:pt>
                <c:pt idx="290">
                  <c:v>5.9510447529609323E-4</c:v>
                </c:pt>
                <c:pt idx="291">
                  <c:v>5.9565854057641587E-4</c:v>
                </c:pt>
                <c:pt idx="292">
                  <c:v>5.9674749045409336E-4</c:v>
                </c:pt>
                <c:pt idx="293">
                  <c:v>5.9781433306760334E-4</c:v>
                </c:pt>
                <c:pt idx="294">
                  <c:v>5.9833816403287443E-4</c:v>
                </c:pt>
                <c:pt idx="295">
                  <c:v>5.9885594813513521E-4</c:v>
                </c:pt>
                <c:pt idx="296">
                  <c:v>5.9936768553647823E-4</c:v>
                </c:pt>
                <c:pt idx="297">
                  <c:v>6.0037199148895348E-4</c:v>
                </c:pt>
                <c:pt idx="298">
                  <c:v>6.0135416626860838E-4</c:v>
                </c:pt>
                <c:pt idx="299">
                  <c:v>6.0183566943594613E-4</c:v>
                </c:pt>
                <c:pt idx="300">
                  <c:v>6.0231112565922729E-4</c:v>
                </c:pt>
                <c:pt idx="301">
                  <c:v>6.0278053501949813E-4</c:v>
                </c:pt>
                <c:pt idx="302">
                  <c:v>6.0392532315739489E-4</c:v>
                </c:pt>
                <c:pt idx="303">
                  <c:v>6.0503687936197537E-4</c:v>
                </c:pt>
                <c:pt idx="304">
                  <c:v>6.0568405093386346E-4</c:v>
                </c:pt>
                <c:pt idx="305">
                  <c:v>6.0673210450704995E-4</c:v>
                </c:pt>
                <c:pt idx="306">
                  <c:v>6.0754494664472247E-4</c:v>
                </c:pt>
                <c:pt idx="307">
                  <c:v>6.0794179381096214E-4</c:v>
                </c:pt>
                <c:pt idx="308">
                  <c:v>6.0833259427628406E-4</c:v>
                </c:pt>
                <c:pt idx="309">
                  <c:v>6.0871734779754938E-4</c:v>
                </c:pt>
                <c:pt idx="310">
                  <c:v>6.094677164632708E-4</c:v>
                </c:pt>
                <c:pt idx="311">
                  <c:v>6.1019589357669268E-4</c:v>
                </c:pt>
                <c:pt idx="312">
                  <c:v>6.1055041294499901E-4</c:v>
                </c:pt>
                <c:pt idx="313">
                  <c:v>6.1089888536924875E-4</c:v>
                </c:pt>
                <c:pt idx="314">
                  <c:v>6.1124131101153445E-4</c:v>
                </c:pt>
                <c:pt idx="315">
                  <c:v>6.120686804789166E-4</c:v>
                </c:pt>
                <c:pt idx="316">
                  <c:v>6.1286273660199342E-4</c:v>
                </c:pt>
                <c:pt idx="317">
                  <c:v>6.1316888114726353E-4</c:v>
                </c:pt>
                <c:pt idx="318">
                  <c:v>6.1346897882952334E-4</c:v>
                </c:pt>
                <c:pt idx="319">
                  <c:v>6.1405005116199629E-4</c:v>
                </c:pt>
                <c:pt idx="320">
                  <c:v>6.1460890125264456E-4</c:v>
                </c:pt>
                <c:pt idx="321">
                  <c:v>6.1487876470089908E-4</c:v>
                </c:pt>
                <c:pt idx="322">
                  <c:v>6.1514258136718958E-4</c:v>
                </c:pt>
                <c:pt idx="323">
                  <c:v>6.1540035117046976E-4</c:v>
                </c:pt>
                <c:pt idx="324">
                  <c:v>6.1589677387748531E-4</c:v>
                </c:pt>
                <c:pt idx="325">
                  <c:v>6.1637096191557994E-4</c:v>
                </c:pt>
                <c:pt idx="326">
                  <c:v>6.1659849740380857E-4</c:v>
                </c:pt>
                <c:pt idx="327">
                  <c:v>6.1681998611007316E-4</c:v>
                </c:pt>
                <c:pt idx="328">
                  <c:v>6.1703542803437372E-4</c:v>
                </c:pt>
                <c:pt idx="329">
                  <c:v>6.1744720011636123E-4</c:v>
                </c:pt>
                <c:pt idx="330">
                  <c:v>6.1783672702042658E-4</c:v>
                </c:pt>
                <c:pt idx="331">
                  <c:v>6.1802193471072187E-4</c:v>
                </c:pt>
                <c:pt idx="332">
                  <c:v>6.1828817611964126E-4</c:v>
                </c:pt>
                <c:pt idx="333">
                  <c:v>6.187013299056392E-4</c:v>
                </c:pt>
                <c:pt idx="334">
                  <c:v>6.1900619672927704E-4</c:v>
                </c:pt>
                <c:pt idx="335">
                  <c:v>6.191490765405927E-4</c:v>
                </c:pt>
                <c:pt idx="336">
                  <c:v>6.1928590932680549E-4</c:v>
                </c:pt>
                <c:pt idx="337">
                  <c:v>6.1941669533105426E-4</c:v>
                </c:pt>
                <c:pt idx="338">
                  <c:v>6.1965916324531933E-4</c:v>
                </c:pt>
                <c:pt idx="339">
                  <c:v>6.1987937104213131E-4</c:v>
                </c:pt>
                <c:pt idx="340">
                  <c:v>6.199799228123748E-4</c:v>
                </c:pt>
                <c:pt idx="341">
                  <c:v>6.2007442771960797E-4</c:v>
                </c:pt>
                <c:pt idx="342">
                  <c:v>6.2016288584487711E-4</c:v>
                </c:pt>
                <c:pt idx="343">
                  <c:v>6.2032070010838625E-4</c:v>
                </c:pt>
                <c:pt idx="344">
                  <c:v>6.2045624971585056E-4</c:v>
                </c:pt>
                <c:pt idx="345">
                  <c:v>6.2054108965148291E-4</c:v>
                </c:pt>
                <c:pt idx="346">
                  <c:v>6.2061278080061122E-4</c:v>
                </c:pt>
                <c:pt idx="347">
                  <c:v>6.2068594049483994E-4</c:v>
                </c:pt>
                <c:pt idx="348">
                  <c:v>6.2073683307461991E-4</c:v>
                </c:pt>
                <c:pt idx="349">
                  <c:v>6.2075272900585787E-4</c:v>
                </c:pt>
                <c:pt idx="350">
                  <c:v>6.2076257807408552E-4</c:v>
                </c:pt>
                <c:pt idx="351">
                  <c:v>6.2076638036034915E-4</c:v>
                </c:pt>
                <c:pt idx="352">
                  <c:v>6.207548844046803E-4</c:v>
                </c:pt>
                <c:pt idx="353">
                  <c:v>6.2072112087530051E-4</c:v>
                </c:pt>
                <c:pt idx="354">
                  <c:v>6.2069468892755886E-4</c:v>
                </c:pt>
                <c:pt idx="355">
                  <c:v>6.2066221003576061E-4</c:v>
                </c:pt>
                <c:pt idx="356">
                  <c:v>6.2062368436199833E-4</c:v>
                </c:pt>
                <c:pt idx="357">
                  <c:v>6.2052753183790743E-4</c:v>
                </c:pt>
                <c:pt idx="358">
                  <c:v>6.2040911319893866E-4</c:v>
                </c:pt>
                <c:pt idx="359">
                  <c:v>6.203403532911711E-4</c:v>
                </c:pt>
                <c:pt idx="360">
                  <c:v>6.2026554652039323E-4</c:v>
                </c:pt>
                <c:pt idx="361">
                  <c:v>6.2018469296765133E-4</c:v>
                </c:pt>
                <c:pt idx="362">
                  <c:v>6.2000388276750595E-4</c:v>
                </c:pt>
                <c:pt idx="363">
                  <c:v>6.1980081004553433E-4</c:v>
                </c:pt>
                <c:pt idx="364">
                  <c:v>6.1968972225878716E-4</c:v>
                </c:pt>
                <c:pt idx="365">
                  <c:v>6.1957258760902967E-4</c:v>
                </c:pt>
                <c:pt idx="366">
                  <c:v>6.1925109255372979E-4</c:v>
                </c:pt>
                <c:pt idx="367">
                  <c:v>6.1889621149613383E-4</c:v>
                </c:pt>
                <c:pt idx="368">
                  <c:v>6.1874279574936075E-4</c:v>
                </c:pt>
                <c:pt idx="369">
                  <c:v>6.1858333313957736E-4</c:v>
                </c:pt>
                <c:pt idx="370">
                  <c:v>6.1842175044013459E-4</c:v>
                </c:pt>
                <c:pt idx="371">
                  <c:v>6.1804991127090148E-4</c:v>
                </c:pt>
                <c:pt idx="372">
                  <c:v>6.1779648203086346E-4</c:v>
                </c:pt>
                <c:pt idx="373">
                  <c:v>6.1775356875459764E-4</c:v>
                </c:pt>
                <c:pt idx="374">
                  <c:v>6.1773542220866506E-4</c:v>
                </c:pt>
                <c:pt idx="375">
                  <c:v>6.1780170789504929E-4</c:v>
                </c:pt>
                <c:pt idx="376">
                  <c:v>6.178638770382161E-4</c:v>
                </c:pt>
                <c:pt idx="377">
                  <c:v>6.1794355971533932E-4</c:v>
                </c:pt>
                <c:pt idx="378">
                  <c:v>6.1816235128242536E-4</c:v>
                </c:pt>
                <c:pt idx="379">
                  <c:v>6.1843742811373836E-4</c:v>
                </c:pt>
                <c:pt idx="380">
                  <c:v>6.1860467951424525E-4</c:v>
                </c:pt>
                <c:pt idx="381">
                  <c:v>6.187894446108011E-4</c:v>
                </c:pt>
                <c:pt idx="382">
                  <c:v>6.1899172348445219E-4</c:v>
                </c:pt>
                <c:pt idx="383">
                  <c:v>6.1945571163198509E-4</c:v>
                </c:pt>
                <c:pt idx="384">
                  <c:v>6.1997597626373135E-4</c:v>
                </c:pt>
                <c:pt idx="385">
                  <c:v>6.2026582377971984E-4</c:v>
                </c:pt>
                <c:pt idx="386">
                  <c:v>6.2057318507280357E-4</c:v>
                </c:pt>
                <c:pt idx="387">
                  <c:v>6.2089805998088998E-4</c:v>
                </c:pt>
                <c:pt idx="388">
                  <c:v>6.2160724768056685E-4</c:v>
                </c:pt>
                <c:pt idx="389">
                  <c:v>6.2237269722209554E-4</c:v>
                </c:pt>
                <c:pt idx="390">
                  <c:v>6.2278514085356562E-4</c:v>
                </c:pt>
                <c:pt idx="391">
                  <c:v>6.2321509818108467E-4</c:v>
                </c:pt>
                <c:pt idx="392">
                  <c:v>6.2366256928569896E-4</c:v>
                </c:pt>
                <c:pt idx="393">
                  <c:v>6.2461695942817041E-4</c:v>
                </c:pt>
                <c:pt idx="394">
                  <c:v>6.2562759090778464E-4</c:v>
                </c:pt>
                <c:pt idx="395">
                  <c:v>6.2616263065473632E-4</c:v>
                </c:pt>
                <c:pt idx="396">
                  <c:v>6.2671518409773697E-4</c:v>
                </c:pt>
                <c:pt idx="397">
                  <c:v>6.2728525131783286E-4</c:v>
                </c:pt>
                <c:pt idx="398">
                  <c:v>6.2848484700987295E-4</c:v>
                </c:pt>
                <c:pt idx="399">
                  <c:v>6.2974065740184493E-4</c:v>
                </c:pt>
                <c:pt idx="400">
                  <c:v>6.3039829326427821E-4</c:v>
                </c:pt>
                <c:pt idx="401">
                  <c:v>6.3107344290380674E-4</c:v>
                </c:pt>
                <c:pt idx="402">
                  <c:v>6.3176610615833795E-4</c:v>
                </c:pt>
                <c:pt idx="403">
                  <c:v>6.3321091045268996E-4</c:v>
                </c:pt>
                <c:pt idx="404">
                  <c:v>6.3471189678532269E-4</c:v>
                </c:pt>
                <c:pt idx="405">
                  <c:v>6.3549212876323757E-4</c:v>
                </c:pt>
                <c:pt idx="406">
                  <c:v>6.3628987443720142E-4</c:v>
                </c:pt>
                <c:pt idx="407">
                  <c:v>6.3710513388826051E-4</c:v>
                </c:pt>
                <c:pt idx="408">
                  <c:v>6.3879514983766772E-4</c:v>
                </c:pt>
                <c:pt idx="409">
                  <c:v>6.4054130897717165E-4</c:v>
                </c:pt>
                <c:pt idx="410">
                  <c:v>6.4144413707056813E-4</c:v>
                </c:pt>
                <c:pt idx="411">
                  <c:v>6.4236447894105986E-4</c:v>
                </c:pt>
                <c:pt idx="412">
                  <c:v>6.4330233450760055E-4</c:v>
                </c:pt>
                <c:pt idx="413">
                  <c:v>6.4523756532689869E-4</c:v>
                </c:pt>
                <c:pt idx="414">
                  <c:v>6.4722889405843809E-4</c:v>
                </c:pt>
                <c:pt idx="415">
                  <c:v>6.4825431826731617E-4</c:v>
                </c:pt>
                <c:pt idx="416">
                  <c:v>6.4929725625328949E-4</c:v>
                </c:pt>
                <c:pt idx="417">
                  <c:v>6.5035770801635806E-4</c:v>
                </c:pt>
                <c:pt idx="418">
                  <c:v>6.5253815705546014E-4</c:v>
                </c:pt>
                <c:pt idx="419">
                  <c:v>6.5477465211016828E-4</c:v>
                </c:pt>
                <c:pt idx="420">
                  <c:v>6.5592267251557423E-4</c:v>
                </c:pt>
                <c:pt idx="421">
                  <c:v>6.5708820653598288E-4</c:v>
                </c:pt>
                <c:pt idx="422">
                  <c:v>6.5827125441453305E-4</c:v>
                </c:pt>
                <c:pt idx="423">
                  <c:v>6.6131823999504569E-4</c:v>
                </c:pt>
                <c:pt idx="424">
                  <c:v>6.6444919965324978E-4</c:v>
                </c:pt>
                <c:pt idx="425">
                  <c:v>6.6573732995123258E-4</c:v>
                </c:pt>
                <c:pt idx="426">
                  <c:v>6.6704297394526435E-4</c:v>
                </c:pt>
                <c:pt idx="427">
                  <c:v>6.6971386982491354E-4</c:v>
                </c:pt>
                <c:pt idx="428">
                  <c:v>6.7244068728711248E-4</c:v>
                </c:pt>
                <c:pt idx="429">
                  <c:v>6.7383389992348164E-4</c:v>
                </c:pt>
                <c:pt idx="430">
                  <c:v>6.7524462633694604E-4</c:v>
                </c:pt>
                <c:pt idx="431">
                  <c:v>6.7667286652750569E-4</c:v>
                </c:pt>
                <c:pt idx="432">
                  <c:v>6.7958899121700622E-4</c:v>
                </c:pt>
                <c:pt idx="433">
                  <c:v>6.8256096449337278E-4</c:v>
                </c:pt>
                <c:pt idx="434">
                  <c:v>6.8407677332626982E-4</c:v>
                </c:pt>
                <c:pt idx="435">
                  <c:v>6.8561009585521582E-4</c:v>
                </c:pt>
                <c:pt idx="436">
                  <c:v>6.8716093224230335E-4</c:v>
                </c:pt>
                <c:pt idx="437">
                  <c:v>6.9032228957784569E-4</c:v>
                </c:pt>
                <c:pt idx="438">
                  <c:v>6.9353941491323567E-4</c:v>
                </c:pt>
                <c:pt idx="439">
                  <c:v>6.9517781994266059E-4</c:v>
                </c:pt>
                <c:pt idx="440">
                  <c:v>6.9683373866813447E-4</c:v>
                </c:pt>
                <c:pt idx="441">
                  <c:v>6.985071711707036E-4</c:v>
                </c:pt>
                <c:pt idx="442">
                  <c:v>7.0191376512355563E-4</c:v>
                </c:pt>
                <c:pt idx="443">
                  <c:v>7.0537603854670117E-4</c:v>
                </c:pt>
                <c:pt idx="444">
                  <c:v>7.0713703985370024E-4</c:v>
                </c:pt>
                <c:pt idx="445">
                  <c:v>7.0891555477570201E-4</c:v>
                </c:pt>
                <c:pt idx="446">
                  <c:v>7.1071158339375273E-4</c:v>
                </c:pt>
                <c:pt idx="447">
                  <c:v>7.1436341809727477E-4</c:v>
                </c:pt>
                <c:pt idx="448">
                  <c:v>7.180708356369081E-4</c:v>
                </c:pt>
                <c:pt idx="449">
                  <c:v>7.1995443305938878E-4</c:v>
                </c:pt>
                <c:pt idx="450">
                  <c:v>7.2185554417791842E-4</c:v>
                </c:pt>
                <c:pt idx="451">
                  <c:v>7.2377416915458959E-4</c:v>
                </c:pt>
                <c:pt idx="452">
                  <c:v>7.2767124874214184E-4</c:v>
                </c:pt>
                <c:pt idx="453">
                  <c:v>7.3162380610281019E-4</c:v>
                </c:pt>
                <c:pt idx="454">
                  <c:v>7.3875138536405604E-4</c:v>
                </c:pt>
                <c:pt idx="455">
                  <c:v>7.4603495018754629E-4</c:v>
                </c:pt>
                <c:pt idx="456">
                  <c:v>7.48163740084129E-4</c:v>
                </c:pt>
                <c:pt idx="457">
                  <c:v>7.5031004367676069E-4</c:v>
                </c:pt>
                <c:pt idx="458">
                  <c:v>7.5247386096544133E-4</c:v>
                </c:pt>
                <c:pt idx="459">
                  <c:v>7.5686144428802993E-4</c:v>
                </c:pt>
                <c:pt idx="460">
                  <c:v>7.6130426789111638E-4</c:v>
                </c:pt>
                <c:pt idx="461">
                  <c:v>7.6355565398422698E-4</c:v>
                </c:pt>
                <c:pt idx="462">
                  <c:v>7.6582455385443282E-4</c:v>
                </c:pt>
                <c:pt idx="463">
                  <c:v>7.6811096742068763E-4</c:v>
                </c:pt>
                <c:pt idx="464">
                  <c:v>7.7274380978339019E-4</c:v>
                </c:pt>
                <c:pt idx="465">
                  <c:v>7.7743175929456676E-4</c:v>
                </c:pt>
                <c:pt idx="466">
                  <c:v>7.7980574166525152E-4</c:v>
                </c:pt>
                <c:pt idx="467">
                  <c:v>7.8219723781303152E-4</c:v>
                </c:pt>
                <c:pt idx="468">
                  <c:v>7.8460624765686049E-4</c:v>
                </c:pt>
                <c:pt idx="469">
                  <c:v>7.894843541926082E-4</c:v>
                </c:pt>
                <c:pt idx="470">
                  <c:v>7.9441742464103626E-4</c:v>
                </c:pt>
                <c:pt idx="471">
                  <c:v>7.9691400328929518E-4</c:v>
                </c:pt>
                <c:pt idx="472">
                  <c:v>7.9942809571464934E-4</c:v>
                </c:pt>
                <c:pt idx="473">
                  <c:v>8.0195970183605247E-4</c:v>
                </c:pt>
                <c:pt idx="474">
                  <c:v>8.0708307786688438E-4</c:v>
                </c:pt>
                <c:pt idx="475">
                  <c:v>8.1226126393052489E-4</c:v>
                </c:pt>
                <c:pt idx="476">
                  <c:v>8.1488043885635797E-4</c:v>
                </c:pt>
                <c:pt idx="477">
                  <c:v>8.1751712755928629E-4</c:v>
                </c:pt>
                <c:pt idx="478">
                  <c:v>8.2017132995826358E-4</c:v>
                </c:pt>
                <c:pt idx="479">
                  <c:v>8.2553998121145022E-4</c:v>
                </c:pt>
                <c:pt idx="480">
                  <c:v>8.3096327740617149E-4</c:v>
                </c:pt>
                <c:pt idx="481">
                  <c:v>8.3370504860957872E-4</c:v>
                </c:pt>
                <c:pt idx="482">
                  <c:v>8.3646433359008121E-4</c:v>
                </c:pt>
                <c:pt idx="483">
                  <c:v>8.3924113234767894E-4</c:v>
                </c:pt>
                <c:pt idx="484">
                  <c:v>8.4485506460452175E-4</c:v>
                </c:pt>
                <c:pt idx="485">
                  <c:v>8.5052346498692977E-4</c:v>
                </c:pt>
                <c:pt idx="486">
                  <c:v>8.5338783254895745E-4</c:v>
                </c:pt>
                <c:pt idx="487">
                  <c:v>8.5626971388808037E-4</c:v>
                </c:pt>
                <c:pt idx="488">
                  <c:v>8.5916910900429855E-4</c:v>
                </c:pt>
                <c:pt idx="489">
                  <c:v>8.6502832845133015E-4</c:v>
                </c:pt>
                <c:pt idx="490">
                  <c:v>8.7094182707803114E-4</c:v>
                </c:pt>
                <c:pt idx="491">
                  <c:v>8.7392879091763298E-4</c:v>
                </c:pt>
                <c:pt idx="492">
                  <c:v>8.7693326861537635E-4</c:v>
                </c:pt>
                <c:pt idx="493">
                  <c:v>8.7995249673622489E-4</c:v>
                </c:pt>
                <c:pt idx="494">
                  <c:v>8.8600174199389892E-4</c:v>
                </c:pt>
                <c:pt idx="495">
                  <c:v>8.9204979770829418E-4</c:v>
                </c:pt>
                <c:pt idx="496">
                  <c:v>8.9507645671949021E-4</c:v>
                </c:pt>
                <c:pt idx="497">
                  <c:v>8.9810404930279475E-4</c:v>
                </c:pt>
                <c:pt idx="498">
                  <c:v>9.0113257537716152E-4</c:v>
                </c:pt>
                <c:pt idx="499">
                  <c:v>9.0719499400537817E-4</c:v>
                </c:pt>
                <c:pt idx="500">
                  <c:v>9.132560148283897E-4</c:v>
                </c:pt>
                <c:pt idx="501">
                  <c:v>9.1628920843911388E-4</c:v>
                </c:pt>
                <c:pt idx="502">
                  <c:v>9.1932333562194657E-4</c:v>
                </c:pt>
                <c:pt idx="503">
                  <c:v>9.2235839629584149E-4</c:v>
                </c:pt>
                <c:pt idx="504">
                  <c:v>9.2995426959896488E-4</c:v>
                </c:pt>
                <c:pt idx="505">
                  <c:v>9.3754770251752717E-4</c:v>
                </c:pt>
                <c:pt idx="506">
                  <c:v>9.4058836429988801E-4</c:v>
                </c:pt>
                <c:pt idx="507">
                  <c:v>9.4362995957331108E-4</c:v>
                </c:pt>
                <c:pt idx="508">
                  <c:v>9.4971873304724097E-4</c:v>
                </c:pt>
                <c:pt idx="509">
                  <c:v>9.5580567590181076E-4</c:v>
                </c:pt>
                <c:pt idx="510">
                  <c:v>9.5885193887368381E-4</c:v>
                </c:pt>
                <c:pt idx="511">
                  <c:v>9.618991352555728E-4</c:v>
                </c:pt>
                <c:pt idx="512">
                  <c:v>9.649472652095703E-4</c:v>
                </c:pt>
                <c:pt idx="513">
                  <c:v>9.710492201316554E-4</c:v>
                </c:pt>
                <c:pt idx="514">
                  <c:v>9.7714912001722887E-4</c:v>
                </c:pt>
                <c:pt idx="515">
                  <c:v>9.8020191750758379E-4</c:v>
                </c:pt>
                <c:pt idx="516">
                  <c:v>9.8325564857004721E-4</c:v>
                </c:pt>
                <c:pt idx="517">
                  <c:v>9.8631031312357287E-4</c:v>
                </c:pt>
                <c:pt idx="518">
                  <c:v>1.0123174473425367E-3</c:v>
                </c:pt>
                <c:pt idx="519">
                  <c:v>1.0291736360279469E-3</c:v>
                </c:pt>
                <c:pt idx="520">
                  <c:v>1.0506739110183183E-3</c:v>
                </c:pt>
                <c:pt idx="521">
                  <c:v>1.0722199283674794E-3</c:v>
                </c:pt>
                <c:pt idx="522">
                  <c:v>1.0938116881564763E-3</c:v>
                </c:pt>
                <c:pt idx="523">
                  <c:v>1.1154491902232166E-3</c:v>
                </c:pt>
                <c:pt idx="524">
                  <c:v>1.1371324348108391E-3</c:v>
                </c:pt>
                <c:pt idx="525">
                  <c:v>1.1588614217572513E-3</c:v>
                </c:pt>
                <c:pt idx="526">
                  <c:v>1.1806361509814067E-3</c:v>
                </c:pt>
                <c:pt idx="527">
                  <c:v>1.2024566227264444E-3</c:v>
                </c:pt>
                <c:pt idx="528">
                  <c:v>1.2243228369923642E-3</c:v>
                </c:pt>
                <c:pt idx="529">
                  <c:v>1.2462347935360274E-3</c:v>
                </c:pt>
                <c:pt idx="530">
                  <c:v>1.2729109071588085E-3</c:v>
                </c:pt>
                <c:pt idx="531">
                  <c:v>1.290195934104954E-3</c:v>
                </c:pt>
                <c:pt idx="532">
                  <c:v>1.3122451180491712E-3</c:v>
                </c:pt>
                <c:pt idx="533">
                  <c:v>1.3406665177336428E-3</c:v>
                </c:pt>
                <c:pt idx="534">
                  <c:v>1.3628204200103837E-3</c:v>
                </c:pt>
                <c:pt idx="535">
                  <c:v>1.3850200678067195E-3</c:v>
                </c:pt>
                <c:pt idx="536">
                  <c:v>1.4072654611496651E-3</c:v>
                </c:pt>
                <c:pt idx="537">
                  <c:v>1.4295566000392206E-3</c:v>
                </c:pt>
                <c:pt idx="538">
                  <c:v>1.4566956818758601E-3</c:v>
                </c:pt>
                <c:pt idx="539">
                  <c:v>1.4758798805503126E-3</c:v>
                </c:pt>
                <c:pt idx="540">
                  <c:v>1.4967044904738251E-3</c:v>
                </c:pt>
                <c:pt idx="541">
                  <c:v>1.5191786119010213E-3</c:v>
                </c:pt>
                <c:pt idx="542">
                  <c:v>1.5416984790369201E-3</c:v>
                </c:pt>
                <c:pt idx="543">
                  <c:v>1.5642640919085369E-3</c:v>
                </c:pt>
                <c:pt idx="544">
                  <c:v>1.5884960269169079E-3</c:v>
                </c:pt>
                <c:pt idx="545">
                  <c:v>1.6095325549399706E-3</c:v>
                </c:pt>
                <c:pt idx="546">
                  <c:v>1.6322354051268031E-3</c:v>
                </c:pt>
                <c:pt idx="547">
                  <c:v>1.6549840011574151E-3</c:v>
                </c:pt>
                <c:pt idx="548">
                  <c:v>1.6777783430318069E-3</c:v>
                </c:pt>
                <c:pt idx="549">
                  <c:v>1.7006184307769938E-3</c:v>
                </c:pt>
                <c:pt idx="550">
                  <c:v>1.7235042644199914E-3</c:v>
                </c:pt>
                <c:pt idx="551">
                  <c:v>1.7464358440148302E-3</c:v>
                </c:pt>
                <c:pt idx="552">
                  <c:v>1.7694131695615105E-3</c:v>
                </c:pt>
                <c:pt idx="553">
                  <c:v>1.7924362410870478E-3</c:v>
                </c:pt>
                <c:pt idx="554">
                  <c:v>1.8155050585914416E-3</c:v>
                </c:pt>
                <c:pt idx="555">
                  <c:v>1.8402773243383908E-3</c:v>
                </c:pt>
                <c:pt idx="556">
                  <c:v>1.8683956901621723E-3</c:v>
                </c:pt>
                <c:pt idx="557">
                  <c:v>1.8916145769853898E-3</c:v>
                </c:pt>
                <c:pt idx="558">
                  <c:v>1.9148792064915821E-3</c:v>
                </c:pt>
                <c:pt idx="559">
                  <c:v>1.938189578680749E-3</c:v>
                </c:pt>
                <c:pt idx="560">
                  <c:v>1.961545693633937E-3</c:v>
                </c:pt>
                <c:pt idx="561">
                  <c:v>1.9849475511890535E-3</c:v>
                </c:pt>
                <c:pt idx="562">
                  <c:v>2.0083951515892373E-3</c:v>
                </c:pt>
                <c:pt idx="563">
                  <c:v>2.0318884946723959E-3</c:v>
                </c:pt>
                <c:pt idx="564">
                  <c:v>2.0554360387525783E-3</c:v>
                </c:pt>
                <c:pt idx="565">
                  <c:v>2.0790880764509634E-3</c:v>
                </c:pt>
                <c:pt idx="566">
                  <c:v>2.1062572852703632E-3</c:v>
                </c:pt>
                <c:pt idx="567">
                  <c:v>2.1301513629046198E-3</c:v>
                </c:pt>
                <c:pt idx="568">
                  <c:v>2.1541583924711283E-3</c:v>
                </c:pt>
                <c:pt idx="569">
                  <c:v>2.1782783741319811E-3</c:v>
                </c:pt>
                <c:pt idx="570">
                  <c:v>2.202511307806132E-3</c:v>
                </c:pt>
                <c:pt idx="571">
                  <c:v>2.2268571935746273E-3</c:v>
                </c:pt>
                <c:pt idx="572">
                  <c:v>2.2513160313564207E-3</c:v>
                </c:pt>
                <c:pt idx="573">
                  <c:v>2.2758878212325584E-3</c:v>
                </c:pt>
                <c:pt idx="574">
                  <c:v>2.3005725632840868E-3</c:v>
                </c:pt>
                <c:pt idx="575">
                  <c:v>2.3253702575110058E-3</c:v>
                </c:pt>
                <c:pt idx="576">
                  <c:v>2.3502809039133155E-3</c:v>
                </c:pt>
                <c:pt idx="577">
                  <c:v>2.3753045024910158E-3</c:v>
                </c:pt>
                <c:pt idx="578">
                  <c:v>2.4004410532441067E-3</c:v>
                </c:pt>
                <c:pt idx="579">
                  <c:v>2.4256905562536346E-3</c:v>
                </c:pt>
                <c:pt idx="580">
                  <c:v>2.4510530116006457E-3</c:v>
                </c:pt>
                <c:pt idx="581">
                  <c:v>2.4765284191230474E-3</c:v>
                </c:pt>
                <c:pt idx="582">
                  <c:v>2.5021167789829324E-3</c:v>
                </c:pt>
                <c:pt idx="583">
                  <c:v>2.5278180912613468E-3</c:v>
                </c:pt>
                <c:pt idx="584">
                  <c:v>2.5536323558772445E-3</c:v>
                </c:pt>
                <c:pt idx="585">
                  <c:v>2.5795595728306253E-3</c:v>
                </c:pt>
                <c:pt idx="586">
                  <c:v>2.6055997422025357E-3</c:v>
                </c:pt>
                <c:pt idx="587">
                  <c:v>2.6317528639929755E-3</c:v>
                </c:pt>
                <c:pt idx="588">
                  <c:v>2.6580189382829911E-3</c:v>
                </c:pt>
                <c:pt idx="589">
                  <c:v>2.6843979650725824E-3</c:v>
                </c:pt>
                <c:pt idx="590">
                  <c:v>2.7261000602696321E-3</c:v>
                </c:pt>
                <c:pt idx="591">
                  <c:v>2.7546903174149873E-3</c:v>
                </c:pt>
                <c:pt idx="592">
                  <c:v>2.7795527713281314E-3</c:v>
                </c:pt>
                <c:pt idx="593">
                  <c:v>2.8064485641976504E-3</c:v>
                </c:pt>
                <c:pt idx="594">
                  <c:v>2.8334573154020774E-3</c:v>
                </c:pt>
                <c:pt idx="595">
                  <c:v>2.8625325093620257E-3</c:v>
                </c:pt>
                <c:pt idx="596">
                  <c:v>2.8878136931398406E-3</c:v>
                </c:pt>
                <c:pt idx="597">
                  <c:v>2.9151613198082535E-3</c:v>
                </c:pt>
                <c:pt idx="598">
                  <c:v>2.9426219051087448E-3</c:v>
                </c:pt>
                <c:pt idx="599">
                  <c:v>2.9701954491493749E-3</c:v>
                </c:pt>
                <c:pt idx="600">
                  <c:v>2.9978819519841755E-3</c:v>
                </c:pt>
                <c:pt idx="601">
                  <c:v>3.025681413667177E-3</c:v>
                </c:pt>
                <c:pt idx="602">
                  <c:v>3.0535938343064415E-3</c:v>
                </c:pt>
                <c:pt idx="603">
                  <c:v>3.0816192139559999E-3</c:v>
                </c:pt>
                <c:pt idx="604">
                  <c:v>3.1097575527239134E-3</c:v>
                </c:pt>
                <c:pt idx="605">
                  <c:v>3.138008850664213E-3</c:v>
                </c:pt>
                <c:pt idx="606">
                  <c:v>3.168417872678464E-3</c:v>
                </c:pt>
                <c:pt idx="607">
                  <c:v>3.207060478008783E-3</c:v>
                </c:pt>
                <c:pt idx="608">
                  <c:v>3.2356985596526666E-3</c:v>
                </c:pt>
                <c:pt idx="609">
                  <c:v>3.2644495942824037E-3</c:v>
                </c:pt>
                <c:pt idx="610">
                  <c:v>3.2933135820600867E-3</c:v>
                </c:pt>
                <c:pt idx="611">
                  <c:v>3.3222905228236232E-3</c:v>
                </c:pt>
                <c:pt idx="612">
                  <c:v>3.3513804167351058E-3</c:v>
                </c:pt>
                <c:pt idx="613">
                  <c:v>3.3805832637945343E-3</c:v>
                </c:pt>
                <c:pt idx="614">
                  <c:v>3.4098990639208626E-3</c:v>
                </c:pt>
                <c:pt idx="615">
                  <c:v>3.4393173050872861E-3</c:v>
                </c:pt>
                <c:pt idx="616">
                  <c:v>3.4688011083183756E-3</c:v>
                </c:pt>
                <c:pt idx="617">
                  <c:v>3.4983471994254334E-3</c:v>
                </c:pt>
                <c:pt idx="618">
                  <c:v>3.527955578327413E-3</c:v>
                </c:pt>
                <c:pt idx="619">
                  <c:v>3.5576262451053609E-3</c:v>
                </c:pt>
                <c:pt idx="620">
                  <c:v>3.5873591997592769E-3</c:v>
                </c:pt>
                <c:pt idx="621">
                  <c:v>3.6171544422081148E-3</c:v>
                </c:pt>
                <c:pt idx="622">
                  <c:v>3.6470119726950134E-3</c:v>
                </c:pt>
                <c:pt idx="623">
                  <c:v>3.6769317910578803E-3</c:v>
                </c:pt>
                <c:pt idx="624">
                  <c:v>3.7069138973777616E-3</c:v>
                </c:pt>
                <c:pt idx="625">
                  <c:v>3.7369582916546573E-3</c:v>
                </c:pt>
                <c:pt idx="626">
                  <c:v>3.7670649738075213E-3</c:v>
                </c:pt>
                <c:pt idx="627">
                  <c:v>3.7972339439984459E-3</c:v>
                </c:pt>
                <c:pt idx="628">
                  <c:v>3.8274652021463851E-3</c:v>
                </c:pt>
                <c:pt idx="629">
                  <c:v>3.857758748332385E-3</c:v>
                </c:pt>
                <c:pt idx="630">
                  <c:v>3.8881145825564456E-3</c:v>
                </c:pt>
                <c:pt idx="631">
                  <c:v>3.918532704818567E-3</c:v>
                </c:pt>
                <c:pt idx="632">
                  <c:v>3.9490131151187491E-3</c:v>
                </c:pt>
                <c:pt idx="633">
                  <c:v>3.9795558135380382E-3</c:v>
                </c:pt>
                <c:pt idx="634">
                  <c:v>4.0101607999953881E-3</c:v>
                </c:pt>
                <c:pt idx="635">
                  <c:v>4.040828074571845E-3</c:v>
                </c:pt>
                <c:pt idx="636">
                  <c:v>4.0715576372674089E-3</c:v>
                </c:pt>
                <c:pt idx="637">
                  <c:v>4.1023494880820799E-3</c:v>
                </c:pt>
                <c:pt idx="638">
                  <c:v>4.1332036270969041E-3</c:v>
                </c:pt>
                <c:pt idx="639">
                  <c:v>4.1641200542308354E-3</c:v>
                </c:pt>
                <c:pt idx="640">
                  <c:v>4.19509876956492E-3</c:v>
                </c:pt>
                <c:pt idx="641">
                  <c:v>4.2527959239491153E-3</c:v>
                </c:pt>
                <c:pt idx="642">
                  <c:v>4.2884086448491399E-3</c:v>
                </c:pt>
                <c:pt idx="643">
                  <c:v>4.3196365130648839E-3</c:v>
                </c:pt>
                <c:pt idx="644">
                  <c:v>4.3509266695618276E-3</c:v>
                </c:pt>
                <c:pt idx="645">
                  <c:v>4.3822791143399709E-3</c:v>
                </c:pt>
                <c:pt idx="646">
                  <c:v>4.4181867511472461E-3</c:v>
                </c:pt>
                <c:pt idx="647">
                  <c:v>4.4496726708831424E-3</c:v>
                </c:pt>
                <c:pt idx="648">
                  <c:v>4.4812208789002383E-3</c:v>
                </c:pt>
                <c:pt idx="649">
                  <c:v>4.5128313752795801E-3</c:v>
                </c:pt>
                <c:pt idx="650">
                  <c:v>4.5445041600211677E-3</c:v>
                </c:pt>
                <c:pt idx="651">
                  <c:v>4.5762392331250012E-3</c:v>
                </c:pt>
                <c:pt idx="652">
                  <c:v>4.6080365946721269E-3</c:v>
                </c:pt>
                <c:pt idx="653">
                  <c:v>4.6398962445814984E-3</c:v>
                </c:pt>
                <c:pt idx="654">
                  <c:v>4.6718181829341621E-3</c:v>
                </c:pt>
                <c:pt idx="655">
                  <c:v>4.7038024097301179E-3</c:v>
                </c:pt>
                <c:pt idx="656">
                  <c:v>4.7358489249693658E-3</c:v>
                </c:pt>
                <c:pt idx="657">
                  <c:v>4.7725497854733678E-3</c:v>
                </c:pt>
                <c:pt idx="658">
                  <c:v>4.8047297760756003E-3</c:v>
                </c:pt>
                <c:pt idx="659">
                  <c:v>4.8369720552021711E-3</c:v>
                </c:pt>
                <c:pt idx="660">
                  <c:v>4.8692766227720341E-3</c:v>
                </c:pt>
                <c:pt idx="661">
                  <c:v>4.9016434789472818E-3</c:v>
                </c:pt>
                <c:pt idx="662">
                  <c:v>4.9340726236468679E-3</c:v>
                </c:pt>
                <c:pt idx="663">
                  <c:v>4.9665640569518388E-3</c:v>
                </c:pt>
                <c:pt idx="664">
                  <c:v>4.9991177788621943E-3</c:v>
                </c:pt>
                <c:pt idx="665">
                  <c:v>5.0317337893779346E-3</c:v>
                </c:pt>
                <c:pt idx="666">
                  <c:v>5.0643901723690377E-3</c:v>
                </c:pt>
                <c:pt idx="667">
                  <c:v>5.09695661611409E-3</c:v>
                </c:pt>
                <c:pt idx="668">
                  <c:v>5.1294112044830698E-3</c:v>
                </c:pt>
                <c:pt idx="669">
                  <c:v>5.1617539373949306E-3</c:v>
                </c:pt>
                <c:pt idx="670">
                  <c:v>5.1939848147686263E-3</c:v>
                </c:pt>
                <c:pt idx="671">
                  <c:v>5.2261038367662493E-3</c:v>
                </c:pt>
                <c:pt idx="672">
                  <c:v>5.258111003144661E-3</c:v>
                </c:pt>
                <c:pt idx="673">
                  <c:v>5.2900063139849074E-3</c:v>
                </c:pt>
                <c:pt idx="674">
                  <c:v>5.3217897692869887E-3</c:v>
                </c:pt>
                <c:pt idx="675">
                  <c:v>5.3534613688888122E-3</c:v>
                </c:pt>
                <c:pt idx="676">
                  <c:v>5.3850211129524705E-3</c:v>
                </c:pt>
                <c:pt idx="677">
                  <c:v>5.4164690012348249E-3</c:v>
                </c:pt>
                <c:pt idx="678">
                  <c:v>5.4478050338979678E-3</c:v>
                </c:pt>
                <c:pt idx="679">
                  <c:v>5.4790292107798066E-3</c:v>
                </c:pt>
                <c:pt idx="680">
                  <c:v>5.5101415319613878E-3</c:v>
                </c:pt>
                <c:pt idx="681">
                  <c:v>5.5411419971995723E-3</c:v>
                </c:pt>
                <c:pt idx="682">
                  <c:v>5.5720306068185455E-3</c:v>
                </c:pt>
                <c:pt idx="683">
                  <c:v>5.6028073604130757E-3</c:v>
                </c:pt>
                <c:pt idx="684">
                  <c:v>5.6334722582263019E-3</c:v>
                </c:pt>
                <c:pt idx="685">
                  <c:v>5.6640253001771779E-3</c:v>
                </c:pt>
                <c:pt idx="686">
                  <c:v>5.6944664861846572E-3</c:v>
                </c:pt>
                <c:pt idx="687">
                  <c:v>5.7247958161676937E-3</c:v>
                </c:pt>
                <c:pt idx="688">
                  <c:v>5.7550132902073337E-3</c:v>
                </c:pt>
                <c:pt idx="689">
                  <c:v>5.7851189082225307E-3</c:v>
                </c:pt>
                <c:pt idx="690">
                  <c:v>5.8151126702132849E-3</c:v>
                </c:pt>
                <c:pt idx="691">
                  <c:v>5.84499457609855E-3</c:v>
                </c:pt>
                <c:pt idx="692">
                  <c:v>5.891725861849606E-3</c:v>
                </c:pt>
                <c:pt idx="693">
                  <c:v>5.9255387602741294E-3</c:v>
                </c:pt>
                <c:pt idx="694">
                  <c:v>5.9550052005552523E-3</c:v>
                </c:pt>
                <c:pt idx="695">
                  <c:v>5.9843597846498398E-3</c:v>
                </c:pt>
                <c:pt idx="696">
                  <c:v>6.0136025124768455E-3</c:v>
                </c:pt>
                <c:pt idx="697">
                  <c:v>6.0427333840362696E-3</c:v>
                </c:pt>
                <c:pt idx="698">
                  <c:v>6.0717523994091582E-3</c:v>
                </c:pt>
                <c:pt idx="699">
                  <c:v>6.1006595583523726E-3</c:v>
                </c:pt>
                <c:pt idx="700">
                  <c:v>6.1294548611090516E-3</c:v>
                </c:pt>
                <c:pt idx="701">
                  <c:v>6.15813830735501E-3</c:v>
                </c:pt>
                <c:pt idx="702">
                  <c:v>6.1867098973333867E-3</c:v>
                </c:pt>
                <c:pt idx="703">
                  <c:v>6.2151696308010429E-3</c:v>
                </c:pt>
                <c:pt idx="704">
                  <c:v>6.2435175079200711E-3</c:v>
                </c:pt>
                <c:pt idx="705">
                  <c:v>6.2717535285283788E-3</c:v>
                </c:pt>
                <c:pt idx="706">
                  <c:v>6.2998776926259659E-3</c:v>
                </c:pt>
                <c:pt idx="707">
                  <c:v>6.3278900002938787E-3</c:v>
                </c:pt>
                <c:pt idx="708">
                  <c:v>6.3557904513700247E-3</c:v>
                </c:pt>
                <c:pt idx="709">
                  <c:v>6.3914980991852666E-3</c:v>
                </c:pt>
                <c:pt idx="710">
                  <c:v>6.419142878097972E-3</c:v>
                </c:pt>
                <c:pt idx="711">
                  <c:v>6.4466758003378644E-3</c:v>
                </c:pt>
                <c:pt idx="712">
                  <c:v>6.4740968659859899E-3</c:v>
                </c:pt>
                <c:pt idx="713">
                  <c:v>6.501406074880256E-3</c:v>
                </c:pt>
                <c:pt idx="714">
                  <c:v>6.528603427101709E-3</c:v>
                </c:pt>
                <c:pt idx="715">
                  <c:v>6.555688922650349E-3</c:v>
                </c:pt>
                <c:pt idx="716">
                  <c:v>6.5826625614451295E-3</c:v>
                </c:pt>
                <c:pt idx="717">
                  <c:v>6.6095129264964747E-3</c:v>
                </c:pt>
                <c:pt idx="718">
                  <c:v>6.6361114272628363E-3</c:v>
                </c:pt>
                <c:pt idx="719">
                  <c:v>6.6624214094290757E-3</c:v>
                </c:pt>
                <c:pt idx="720">
                  <c:v>6.6884428728331002E-3</c:v>
                </c:pt>
                <c:pt idx="721">
                  <c:v>6.71417581747491E-3</c:v>
                </c:pt>
                <c:pt idx="722">
                  <c:v>6.7396202432734587E-3</c:v>
                </c:pt>
                <c:pt idx="723">
                  <c:v>6.7647761502287462E-3</c:v>
                </c:pt>
                <c:pt idx="724">
                  <c:v>6.7896435381786802E-3</c:v>
                </c:pt>
                <c:pt idx="725">
                  <c:v>6.8142224072043067E-3</c:v>
                </c:pt>
                <c:pt idx="726">
                  <c:v>6.8385127570624871E-3</c:v>
                </c:pt>
                <c:pt idx="727">
                  <c:v>6.8625145878342675E-3</c:v>
                </c:pt>
                <c:pt idx="728">
                  <c:v>6.8862278993575554E-3</c:v>
                </c:pt>
                <c:pt idx="729">
                  <c:v>6.9164215892584631E-3</c:v>
                </c:pt>
                <c:pt idx="730">
                  <c:v>6.9394763033322118E-3</c:v>
                </c:pt>
                <c:pt idx="731">
                  <c:v>6.9639223191331201E-3</c:v>
                </c:pt>
                <c:pt idx="732">
                  <c:v>6.984720148907054E-3</c:v>
                </c:pt>
                <c:pt idx="733">
                  <c:v>7.0069092801109773E-3</c:v>
                </c:pt>
                <c:pt idx="734">
                  <c:v>7.0288098833674413E-3</c:v>
                </c:pt>
                <c:pt idx="735">
                  <c:v>7.0504219585143533E-3</c:v>
                </c:pt>
                <c:pt idx="736">
                  <c:v>7.0717455054166347E-3</c:v>
                </c:pt>
                <c:pt idx="737">
                  <c:v>7.0927805239121939E-3</c:v>
                </c:pt>
                <c:pt idx="738">
                  <c:v>7.1135270138389392E-3</c:v>
                </c:pt>
                <c:pt idx="739">
                  <c:v>7.1339849750888069E-3</c:v>
                </c:pt>
                <c:pt idx="740">
                  <c:v>7.1541544074726912E-3</c:v>
                </c:pt>
                <c:pt idx="741">
                  <c:v>7.1740353108825285E-3</c:v>
                </c:pt>
                <c:pt idx="742">
                  <c:v>7.1936276851292122E-3</c:v>
                </c:pt>
                <c:pt idx="743">
                  <c:v>7.2209753869545423E-3</c:v>
                </c:pt>
                <c:pt idx="744">
                  <c:v>7.2398662986439266E-3</c:v>
                </c:pt>
                <c:pt idx="745">
                  <c:v>7.258468690112263E-3</c:v>
                </c:pt>
                <c:pt idx="746">
                  <c:v>7.2767825616026904E-3</c:v>
                </c:pt>
                <c:pt idx="747">
                  <c:v>7.29480791287207E-3</c:v>
                </c:pt>
                <c:pt idx="748">
                  <c:v>7.3125447439204017E-3</c:v>
                </c:pt>
                <c:pt idx="749">
                  <c:v>7.3299930547476855E-3</c:v>
                </c:pt>
                <c:pt idx="750">
                  <c:v>7.3471528451918289E-3</c:v>
                </c:pt>
                <c:pt idx="751">
                  <c:v>7.3640241153338781E-3</c:v>
                </c:pt>
                <c:pt idx="752">
                  <c:v>7.380606865092787E-3</c:v>
                </c:pt>
                <c:pt idx="753">
                  <c:v>7.3969010945496017E-3</c:v>
                </c:pt>
                <c:pt idx="754">
                  <c:v>7.4129068034611834E-3</c:v>
                </c:pt>
                <c:pt idx="755">
                  <c:v>7.4286239918275321E-3</c:v>
                </c:pt>
                <c:pt idx="756">
                  <c:v>7.4440526597296941E-3</c:v>
                </c:pt>
                <c:pt idx="757">
                  <c:v>7.4591928070866231E-3</c:v>
                </c:pt>
                <c:pt idx="758">
                  <c:v>7.4740444337362266E-3</c:v>
                </c:pt>
                <c:pt idx="759">
                  <c:v>7.4886075399216434E-3</c:v>
                </c:pt>
                <c:pt idx="760">
                  <c:v>7.5110620878345493E-3</c:v>
                </c:pt>
                <c:pt idx="761">
                  <c:v>7.5248838529103548E-3</c:v>
                </c:pt>
                <c:pt idx="762">
                  <c:v>7.5384170863646025E-3</c:v>
                </c:pt>
                <c:pt idx="763">
                  <c:v>7.5516617880622148E-3</c:v>
                </c:pt>
                <c:pt idx="764">
                  <c:v>7.564617957949161E-3</c:v>
                </c:pt>
                <c:pt idx="765">
                  <c:v>7.577285595944395E-3</c:v>
                </c:pt>
                <c:pt idx="766">
                  <c:v>7.5896647019128398E-3</c:v>
                </c:pt>
                <c:pt idx="767">
                  <c:v>7.6017552758274789E-3</c:v>
                </c:pt>
                <c:pt idx="768">
                  <c:v>7.6136471521415236E-3</c:v>
                </c:pt>
                <c:pt idx="769">
                  <c:v>7.6258378764041783E-3</c:v>
                </c:pt>
                <c:pt idx="770">
                  <c:v>7.6394129422677204E-3</c:v>
                </c:pt>
                <c:pt idx="771">
                  <c:v>7.6513853729454082E-3</c:v>
                </c:pt>
                <c:pt idx="772">
                  <c:v>7.664742145494138E-3</c:v>
                </c:pt>
                <c:pt idx="773">
                  <c:v>7.6784876010660428E-3</c:v>
                </c:pt>
                <c:pt idx="774">
                  <c:v>7.6926217397691836E-3</c:v>
                </c:pt>
                <c:pt idx="775">
                  <c:v>7.7071445617926679E-3</c:v>
                </c:pt>
                <c:pt idx="776">
                  <c:v>7.7220560672175429E-3</c:v>
                </c:pt>
                <c:pt idx="777">
                  <c:v>7.737356256205901E-3</c:v>
                </c:pt>
                <c:pt idx="778">
                  <c:v>7.7530451288928184E-3</c:v>
                </c:pt>
                <c:pt idx="779">
                  <c:v>7.7703709766083207E-3</c:v>
                </c:pt>
                <c:pt idx="780">
                  <c:v>7.7901960457427144E-3</c:v>
                </c:pt>
                <c:pt idx="781">
                  <c:v>7.807161298124532E-3</c:v>
                </c:pt>
                <c:pt idx="782">
                  <c:v>7.8270260757828947E-3</c:v>
                </c:pt>
                <c:pt idx="783">
                  <c:v>7.8448241843032118E-3</c:v>
                </c:pt>
                <c:pt idx="784">
                  <c:v>7.8630109590971387E-3</c:v>
                </c:pt>
                <c:pt idx="785">
                  <c:v>7.8815864001646752E-3</c:v>
                </c:pt>
                <c:pt idx="786">
                  <c:v>7.9005505076679139E-3</c:v>
                </c:pt>
                <c:pt idx="787">
                  <c:v>7.9199032816068549E-3</c:v>
                </c:pt>
                <c:pt idx="788">
                  <c:v>7.9411570732179637E-3</c:v>
                </c:pt>
                <c:pt idx="789">
                  <c:v>7.9597748290349823E-3</c:v>
                </c:pt>
                <c:pt idx="790">
                  <c:v>7.9802936026052151E-3</c:v>
                </c:pt>
                <c:pt idx="791">
                  <c:v>8.0012010429353353E-3</c:v>
                </c:pt>
                <c:pt idx="792">
                  <c:v>8.0224971500253428E-3</c:v>
                </c:pt>
                <c:pt idx="793">
                  <c:v>8.0441819238752377E-3</c:v>
                </c:pt>
                <c:pt idx="794">
                  <c:v>8.0694404413383936E-3</c:v>
                </c:pt>
                <c:pt idx="795">
                  <c:v>8.0919580729477136E-3</c:v>
                </c:pt>
                <c:pt idx="796">
                  <c:v>8.1148643716411062E-3</c:v>
                </c:pt>
                <c:pt idx="797">
                  <c:v>8.1381593374996175E-3</c:v>
                </c:pt>
                <c:pt idx="798">
                  <c:v>8.1618429705232476E-3</c:v>
                </c:pt>
                <c:pt idx="799">
                  <c:v>8.1859152707930427E-3</c:v>
                </c:pt>
                <c:pt idx="800">
                  <c:v>8.2103762384710954E-3</c:v>
                </c:pt>
                <c:pt idx="801">
                  <c:v>8.2352258734763595E-3</c:v>
                </c:pt>
                <c:pt idx="802">
                  <c:v>8.2604641760519737E-3</c:v>
                </c:pt>
                <c:pt idx="803">
                  <c:v>8.2860911462789844E-3</c:v>
                </c:pt>
                <c:pt idx="804">
                  <c:v>8.3121067840763452E-3</c:v>
                </c:pt>
                <c:pt idx="805">
                  <c:v>8.338511089687195E-3</c:v>
                </c:pt>
                <c:pt idx="806">
                  <c:v>8.3653040631115338E-3</c:v>
                </c:pt>
                <c:pt idx="807">
                  <c:v>8.3924857045114543E-3</c:v>
                </c:pt>
                <c:pt idx="808">
                  <c:v>8.4200560138869562E-3</c:v>
                </c:pt>
                <c:pt idx="809">
                  <c:v>8.4480149914001323E-3</c:v>
                </c:pt>
                <c:pt idx="810">
                  <c:v>8.4763626370509826E-3</c:v>
                </c:pt>
                <c:pt idx="811">
                  <c:v>8.5258628497775213E-3</c:v>
                </c:pt>
                <c:pt idx="812">
                  <c:v>8.5552654524156946E-3</c:v>
                </c:pt>
                <c:pt idx="813">
                  <c:v>8.5850567235967734E-3</c:v>
                </c:pt>
                <c:pt idx="814">
                  <c:v>8.6152366634018041E-3</c:v>
                </c:pt>
                <c:pt idx="815">
                  <c:v>8.6458052719118328E-3</c:v>
                </c:pt>
                <c:pt idx="816">
                  <c:v>8.6767625492889522E-3</c:v>
                </c:pt>
                <c:pt idx="817">
                  <c:v>8.7081084955331622E-3</c:v>
                </c:pt>
                <c:pt idx="818">
                  <c:v>8.7398431108065555E-3</c:v>
                </c:pt>
                <c:pt idx="819">
                  <c:v>8.7718716500617688E-3</c:v>
                </c:pt>
                <c:pt idx="820">
                  <c:v>8.8038617288854759E-3</c:v>
                </c:pt>
                <c:pt idx="821">
                  <c:v>8.84033858865374E-3</c:v>
                </c:pt>
                <c:pt idx="822">
                  <c:v>8.8721830144244951E-3</c:v>
                </c:pt>
                <c:pt idx="823">
                  <c:v>8.903959468948841E-3</c:v>
                </c:pt>
                <c:pt idx="824">
                  <c:v>8.9356679519836391E-3</c:v>
                </c:pt>
                <c:pt idx="825">
                  <c:v>8.9673084636909817E-3</c:v>
                </c:pt>
                <c:pt idx="826">
                  <c:v>8.9988810039087763E-3</c:v>
                </c:pt>
                <c:pt idx="827">
                  <c:v>9.0303855727180693E-3</c:v>
                </c:pt>
                <c:pt idx="828">
                  <c:v>9.0618221700378143E-3</c:v>
                </c:pt>
                <c:pt idx="829">
                  <c:v>9.0931907959490577E-3</c:v>
                </c:pt>
                <c:pt idx="830">
                  <c:v>9.1244914502897068E-3</c:v>
                </c:pt>
                <c:pt idx="831">
                  <c:v>9.1557241331408079E-3</c:v>
                </c:pt>
                <c:pt idx="832">
                  <c:v>9.1868888444213148E-3</c:v>
                </c:pt>
                <c:pt idx="833">
                  <c:v>9.2179855842122738E-3</c:v>
                </c:pt>
                <c:pt idx="834">
                  <c:v>9.2490143523515922E-3</c:v>
                </c:pt>
                <c:pt idx="835">
                  <c:v>9.2799751489203164E-3</c:v>
                </c:pt>
                <c:pt idx="836">
                  <c:v>9.3108679739994926E-3</c:v>
                </c:pt>
                <c:pt idx="837">
                  <c:v>9.3416928274270283E-3</c:v>
                </c:pt>
                <c:pt idx="838">
                  <c:v>9.3724497091218772E-3</c:v>
                </c:pt>
                <c:pt idx="839">
                  <c:v>9.4031386191650856E-3</c:v>
                </c:pt>
                <c:pt idx="840">
                  <c:v>9.4337595576376998E-3</c:v>
                </c:pt>
                <c:pt idx="841">
                  <c:v>9.4643125242965809E-3</c:v>
                </c:pt>
                <c:pt idx="842">
                  <c:v>9.4947975193848677E-3</c:v>
                </c:pt>
                <c:pt idx="843">
                  <c:v>9.5252145426594215E-3</c:v>
                </c:pt>
                <c:pt idx="844">
                  <c:v>9.5555635942012884E-3</c:v>
                </c:pt>
                <c:pt idx="845">
                  <c:v>9.5944839264749948E-3</c:v>
                </c:pt>
                <c:pt idx="846">
                  <c:v>9.6246776140795909E-3</c:v>
                </c:pt>
                <c:pt idx="847">
                  <c:v>9.6548033297894076E-3</c:v>
                </c:pt>
                <c:pt idx="848">
                  <c:v>9.6848610736854912E-3</c:v>
                </c:pt>
                <c:pt idx="849">
                  <c:v>9.7148508456867955E-3</c:v>
                </c:pt>
                <c:pt idx="850">
                  <c:v>9.7447726459554129E-3</c:v>
                </c:pt>
                <c:pt idx="851">
                  <c:v>9.774626474329251E-3</c:v>
                </c:pt>
                <c:pt idx="852">
                  <c:v>9.8044123308083098E-3</c:v>
                </c:pt>
                <c:pt idx="853">
                  <c:v>9.8341302154736354E-3</c:v>
                </c:pt>
                <c:pt idx="854">
                  <c:v>9.8637801280820891E-3</c:v>
                </c:pt>
                <c:pt idx="855">
                  <c:v>9.8933620688768098E-3</c:v>
                </c:pt>
                <c:pt idx="856">
                  <c:v>9.9228760376957048E-3</c:v>
                </c:pt>
                <c:pt idx="857">
                  <c:v>9.9523220345387742E-3</c:v>
                </c:pt>
                <c:pt idx="858">
                  <c:v>9.9817000594060179E-3</c:v>
                </c:pt>
                <c:pt idx="859">
                  <c:v>1.0011010112297436E-2</c:v>
                </c:pt>
                <c:pt idx="860">
                  <c:v>1.0040252193213028E-2</c:v>
                </c:pt>
                <c:pt idx="861">
                  <c:v>1.0069426302071749E-2</c:v>
                </c:pt>
                <c:pt idx="862">
                  <c:v>1.0107394337158349E-2</c:v>
                </c:pt>
                <c:pt idx="863">
                  <c:v>1.0127570603537528E-2</c:v>
                </c:pt>
                <c:pt idx="864">
                  <c:v>1.0156540796225633E-2</c:v>
                </c:pt>
                <c:pt idx="865">
                  <c:v>1.0185443016775819E-2</c:v>
                </c:pt>
                <c:pt idx="866">
                  <c:v>1.0214277265269134E-2</c:v>
                </c:pt>
                <c:pt idx="867">
                  <c:v>1.0243043541543484E-2</c:v>
                </c:pt>
                <c:pt idx="868">
                  <c:v>1.0271741845760962E-2</c:v>
                </c:pt>
                <c:pt idx="869">
                  <c:v>1.0300372177759476E-2</c:v>
                </c:pt>
                <c:pt idx="870">
                  <c:v>1.0328934537701118E-2</c:v>
                </c:pt>
                <c:pt idx="871">
                  <c:v>1.0357460187324641E-2</c:v>
                </c:pt>
                <c:pt idx="872">
                  <c:v>1.038598998870599E-2</c:v>
                </c:pt>
                <c:pt idx="873">
                  <c:v>1.0414524187982721E-2</c:v>
                </c:pt>
                <c:pt idx="874">
                  <c:v>1.0443062785235879E-2</c:v>
                </c:pt>
                <c:pt idx="875">
                  <c:v>1.0471605780384419E-2</c:v>
                </c:pt>
                <c:pt idx="876">
                  <c:v>1.0500153173509386E-2</c:v>
                </c:pt>
                <c:pt idx="877">
                  <c:v>1.0528704964529734E-2</c:v>
                </c:pt>
                <c:pt idx="878">
                  <c:v>1.0557261153607556E-2</c:v>
                </c:pt>
                <c:pt idx="879">
                  <c:v>1.0585821740580759E-2</c:v>
                </c:pt>
                <c:pt idx="880">
                  <c:v>1.0614386725449343E-2</c:v>
                </c:pt>
                <c:pt idx="881">
                  <c:v>1.0642956108213308E-2</c:v>
                </c:pt>
                <c:pt idx="882">
                  <c:v>1.0671529889034748E-2</c:v>
                </c:pt>
                <c:pt idx="883">
                  <c:v>1.0700108067670522E-2</c:v>
                </c:pt>
                <c:pt idx="884">
                  <c:v>1.072869064436377E-2</c:v>
                </c:pt>
                <c:pt idx="885">
                  <c:v>1.0757277618952399E-2</c:v>
                </c:pt>
                <c:pt idx="886">
                  <c:v>1.0785868991517455E-2</c:v>
                </c:pt>
                <c:pt idx="887">
                  <c:v>1.081446476205894E-2</c:v>
                </c:pt>
                <c:pt idx="888">
                  <c:v>1.0843064930495805E-2</c:v>
                </c:pt>
                <c:pt idx="889">
                  <c:v>1.0871669496828051E-2</c:v>
                </c:pt>
                <c:pt idx="890">
                  <c:v>1.0900278461217772E-2</c:v>
                </c:pt>
                <c:pt idx="891">
                  <c:v>1.0928891823502873E-2</c:v>
                </c:pt>
                <c:pt idx="892">
                  <c:v>1.0957509583764402E-2</c:v>
                </c:pt>
                <c:pt idx="893">
                  <c:v>1.0986131742002359E-2</c:v>
                </c:pt>
                <c:pt idx="894">
                  <c:v>1.1014758298216742E-2</c:v>
                </c:pt>
                <c:pt idx="895">
                  <c:v>1.1043389252326508E-2</c:v>
                </c:pt>
                <c:pt idx="896">
                  <c:v>1.1072024604331654E-2</c:v>
                </c:pt>
                <c:pt idx="897">
                  <c:v>1.1117031900423902E-2</c:v>
                </c:pt>
                <c:pt idx="898">
                  <c:v>1.1149771300741351E-2</c:v>
                </c:pt>
                <c:pt idx="899">
                  <c:v>1.117842298811067E-2</c:v>
                </c:pt>
                <c:pt idx="900">
                  <c:v>1.120707907337537E-2</c:v>
                </c:pt>
                <c:pt idx="901">
                  <c:v>1.1235739556697544E-2</c:v>
                </c:pt>
                <c:pt idx="902">
                  <c:v>1.1268499780073826E-2</c:v>
                </c:pt>
                <c:pt idx="903">
                  <c:v>1.1297169687538577E-2</c:v>
                </c:pt>
                <c:pt idx="904">
                  <c:v>1.1325843992979756E-2</c:v>
                </c:pt>
                <c:pt idx="905">
                  <c:v>1.1354522696397362E-2</c:v>
                </c:pt>
                <c:pt idx="906">
                  <c:v>1.1383205797872442E-2</c:v>
                </c:pt>
                <c:pt idx="907">
                  <c:v>1.1414121046958159E-2</c:v>
                </c:pt>
                <c:pt idx="908">
                  <c:v>1.1440585194589792E-2</c:v>
                </c:pt>
                <c:pt idx="909">
                  <c:v>1.1469281489913108E-2</c:v>
                </c:pt>
                <c:pt idx="910">
                  <c:v>1.1497982183212851E-2</c:v>
                </c:pt>
                <c:pt idx="911">
                  <c:v>1.1526687274489023E-2</c:v>
                </c:pt>
                <c:pt idx="912">
                  <c:v>1.1555396763741621E-2</c:v>
                </c:pt>
                <c:pt idx="913">
                  <c:v>1.1584110650889601E-2</c:v>
                </c:pt>
                <c:pt idx="914">
                  <c:v>1.1612828936095054E-2</c:v>
                </c:pt>
                <c:pt idx="915">
                  <c:v>1.1641551619357982E-2</c:v>
                </c:pt>
                <c:pt idx="916">
                  <c:v>1.1670278700435244E-2</c:v>
                </c:pt>
                <c:pt idx="917">
                  <c:v>1.169901017956998E-2</c:v>
                </c:pt>
                <c:pt idx="918">
                  <c:v>1.1727746056762189E-2</c:v>
                </c:pt>
                <c:pt idx="919">
                  <c:v>1.175648633184978E-2</c:v>
                </c:pt>
                <c:pt idx="920">
                  <c:v>1.1785231004913799E-2</c:v>
                </c:pt>
                <c:pt idx="921">
                  <c:v>1.1813980076035291E-2</c:v>
                </c:pt>
                <c:pt idx="922">
                  <c:v>1.1842739420826476E-2</c:v>
                </c:pt>
                <c:pt idx="923">
                  <c:v>1.1871575220302466E-2</c:v>
                </c:pt>
                <c:pt idx="924">
                  <c:v>1.190050633879558E-2</c:v>
                </c:pt>
                <c:pt idx="925">
                  <c:v>1.1929532776305818E-2</c:v>
                </c:pt>
                <c:pt idx="926">
                  <c:v>1.1958654533076318E-2</c:v>
                </c:pt>
                <c:pt idx="927">
                  <c:v>1.1987871608863943E-2</c:v>
                </c:pt>
                <c:pt idx="928">
                  <c:v>1.2017184003911829E-2</c:v>
                </c:pt>
                <c:pt idx="929">
                  <c:v>1.2046591718219979E-2</c:v>
                </c:pt>
                <c:pt idx="930">
                  <c:v>1.2076094751626298E-2</c:v>
                </c:pt>
                <c:pt idx="931">
                  <c:v>1.2105693104292881E-2</c:v>
                </c:pt>
                <c:pt idx="932">
                  <c:v>1.2135386776300772E-2</c:v>
                </c:pt>
                <c:pt idx="933">
                  <c:v>1.2165175767568925E-2</c:v>
                </c:pt>
                <c:pt idx="934">
                  <c:v>1.2195060078178388E-2</c:v>
                </c:pt>
                <c:pt idx="935">
                  <c:v>1.2225039708048113E-2</c:v>
                </c:pt>
                <c:pt idx="936">
                  <c:v>1.2255114657340194E-2</c:v>
                </c:pt>
                <c:pt idx="937">
                  <c:v>1.2285284925973583E-2</c:v>
                </c:pt>
                <c:pt idx="938">
                  <c:v>1.2315550514110374E-2</c:v>
                </c:pt>
                <c:pt idx="939">
                  <c:v>1.2345911421588474E-2</c:v>
                </c:pt>
                <c:pt idx="940">
                  <c:v>1.2376367648488928E-2</c:v>
                </c:pt>
                <c:pt idx="941">
                  <c:v>1.2406919194973831E-2</c:v>
                </c:pt>
                <c:pt idx="942">
                  <c:v>1.2437566060881089E-2</c:v>
                </c:pt>
                <c:pt idx="943">
                  <c:v>1.2468308246372795E-2</c:v>
                </c:pt>
                <c:pt idx="944">
                  <c:v>1.2499145751367902E-2</c:v>
                </c:pt>
                <c:pt idx="945">
                  <c:v>1.2530078575947456E-2</c:v>
                </c:pt>
                <c:pt idx="946">
                  <c:v>1.2561106720111459E-2</c:v>
                </c:pt>
                <c:pt idx="947">
                  <c:v>1.2592230183940956E-2</c:v>
                </c:pt>
                <c:pt idx="948">
                  <c:v>1.2645806457510789E-2</c:v>
                </c:pt>
                <c:pt idx="949">
                  <c:v>1.2681679597130735E-2</c:v>
                </c:pt>
                <c:pt idx="950">
                  <c:v>1.2713170722550293E-2</c:v>
                </c:pt>
                <c:pt idx="951">
                  <c:v>1.2744757167797438E-2</c:v>
                </c:pt>
                <c:pt idx="952">
                  <c:v>1.2776438932710077E-2</c:v>
                </c:pt>
                <c:pt idx="953">
                  <c:v>1.2810714506197307E-2</c:v>
                </c:pt>
                <c:pt idx="954">
                  <c:v>1.2840088422099161E-2</c:v>
                </c:pt>
                <c:pt idx="955">
                  <c:v>1.2872056146494559E-2</c:v>
                </c:pt>
                <c:pt idx="956">
                  <c:v>1.2904119190798591E-2</c:v>
                </c:pt>
                <c:pt idx="957">
                  <c:v>1.2936277554930209E-2</c:v>
                </c:pt>
                <c:pt idx="958">
                  <c:v>1.2968531239051506E-2</c:v>
                </c:pt>
                <c:pt idx="959">
                  <c:v>1.3000880243081436E-2</c:v>
                </c:pt>
                <c:pt idx="960">
                  <c:v>1.3033324567101046E-2</c:v>
                </c:pt>
                <c:pt idx="961">
                  <c:v>1.3065864211110334E-2</c:v>
                </c:pt>
                <c:pt idx="962">
                  <c:v>1.3098499175109302E-2</c:v>
                </c:pt>
                <c:pt idx="963">
                  <c:v>1.3131229459178995E-2</c:v>
                </c:pt>
                <c:pt idx="964">
                  <c:v>1.3166641111469479E-2</c:v>
                </c:pt>
                <c:pt idx="965">
                  <c:v>1.3206399473714159E-2</c:v>
                </c:pt>
                <c:pt idx="966">
                  <c:v>1.3239442952382996E-2</c:v>
                </c:pt>
                <c:pt idx="967">
                  <c:v>1.3272581751284651E-2</c:v>
                </c:pt>
                <c:pt idx="968">
                  <c:v>1.3305815870338078E-2</c:v>
                </c:pt>
                <c:pt idx="969">
                  <c:v>1.3339145309543277E-2</c:v>
                </c:pt>
                <c:pt idx="970">
                  <c:v>1.3372570068981293E-2</c:v>
                </c:pt>
                <c:pt idx="971">
                  <c:v>1.3406090148652128E-2</c:v>
                </c:pt>
                <c:pt idx="972">
                  <c:v>1.3439705548717873E-2</c:v>
                </c:pt>
                <c:pt idx="973">
                  <c:v>1.3473416269016436E-2</c:v>
                </c:pt>
                <c:pt idx="974">
                  <c:v>1.350722230970991E-2</c:v>
                </c:pt>
                <c:pt idx="975">
                  <c:v>1.3541123670717248E-2</c:v>
                </c:pt>
                <c:pt idx="976">
                  <c:v>1.3575120352119496E-2</c:v>
                </c:pt>
                <c:pt idx="977">
                  <c:v>1.3609212353916655E-2</c:v>
                </c:pt>
                <c:pt idx="978">
                  <c:v>1.3643399676270818E-2</c:v>
                </c:pt>
                <c:pt idx="979">
                  <c:v>1.367768231901989E-2</c:v>
                </c:pt>
                <c:pt idx="980">
                  <c:v>1.371206028224492E-2</c:v>
                </c:pt>
                <c:pt idx="981">
                  <c:v>1.3746533566107999E-2</c:v>
                </c:pt>
                <c:pt idx="982">
                  <c:v>1.3781102170365989E-2</c:v>
                </c:pt>
                <c:pt idx="983">
                  <c:v>1.3815766095343074E-2</c:v>
                </c:pt>
                <c:pt idx="984">
                  <c:v>1.3850525340796116E-2</c:v>
                </c:pt>
                <c:pt idx="985">
                  <c:v>1.38853799070493E-2</c:v>
                </c:pt>
                <c:pt idx="986">
                  <c:v>1.3920329793778441E-2</c:v>
                </c:pt>
                <c:pt idx="987">
                  <c:v>1.3955375001307724E-2</c:v>
                </c:pt>
                <c:pt idx="988">
                  <c:v>1.3990515529556102E-2</c:v>
                </c:pt>
                <c:pt idx="989">
                  <c:v>1.4025751378523577E-2</c:v>
                </c:pt>
                <c:pt idx="990">
                  <c:v>1.4061082548210146E-2</c:v>
                </c:pt>
                <c:pt idx="991">
                  <c:v>1.4096509038777905E-2</c:v>
                </c:pt>
                <c:pt idx="992">
                  <c:v>1.4132030850145805E-2</c:v>
                </c:pt>
                <c:pt idx="993">
                  <c:v>1.4167647982313847E-2</c:v>
                </c:pt>
                <c:pt idx="994">
                  <c:v>1.4203360435444123E-2</c:v>
                </c:pt>
                <c:pt idx="995">
                  <c:v>1.4239168209455588E-2</c:v>
                </c:pt>
                <c:pt idx="996">
                  <c:v>1.4275071304429288E-2</c:v>
                </c:pt>
                <c:pt idx="997">
                  <c:v>1.4311069720284175E-2</c:v>
                </c:pt>
                <c:pt idx="998">
                  <c:v>1.434716345726339E-2</c:v>
                </c:pt>
                <c:pt idx="999">
                  <c:v>1.4404074774103659E-2</c:v>
                </c:pt>
                <c:pt idx="1000">
                  <c:v>1.4445612667590702E-2</c:v>
                </c:pt>
                <c:pt idx="1001">
                  <c:v>1.4482060454193979E-2</c:v>
                </c:pt>
                <c:pt idx="1002">
                  <c:v>1.4518603561921584E-2</c:v>
                </c:pt>
                <c:pt idx="1003">
                  <c:v>1.4555241990692469E-2</c:v>
                </c:pt>
                <c:pt idx="1004">
                  <c:v>1.459197574083082E-2</c:v>
                </c:pt>
                <c:pt idx="1005">
                  <c:v>1.4628804812012453E-2</c:v>
                </c:pt>
                <c:pt idx="1006">
                  <c:v>1.4665729204561551E-2</c:v>
                </c:pt>
                <c:pt idx="1007">
                  <c:v>1.4702748918316022E-2</c:v>
                </c:pt>
                <c:pt idx="1008">
                  <c:v>1.4739863953437959E-2</c:v>
                </c:pt>
                <c:pt idx="1009">
                  <c:v>1.4777074309846316E-2</c:v>
                </c:pt>
                <c:pt idx="1010">
                  <c:v>1.4814379987622139E-2</c:v>
                </c:pt>
                <c:pt idx="1011">
                  <c:v>1.4851780986765428E-2</c:v>
                </c:pt>
                <c:pt idx="1012">
                  <c:v>1.4889277307357229E-2</c:v>
                </c:pt>
                <c:pt idx="1013">
                  <c:v>1.4926868949397543E-2</c:v>
                </c:pt>
                <c:pt idx="1014">
                  <c:v>1.4964555912886368E-2</c:v>
                </c:pt>
                <c:pt idx="1015">
                  <c:v>1.5002338197904752E-2</c:v>
                </c:pt>
                <c:pt idx="1016">
                  <c:v>1.505105548580965E-2</c:v>
                </c:pt>
                <c:pt idx="1017">
                  <c:v>1.508905564867935E-2</c:v>
                </c:pt>
                <c:pt idx="1018">
                  <c:v>1.5127151133078609E-2</c:v>
                </c:pt>
                <c:pt idx="1019">
                  <c:v>1.5165341939250565E-2</c:v>
                </c:pt>
                <c:pt idx="1020">
                  <c:v>1.520362806695208E-2</c:v>
                </c:pt>
                <c:pt idx="1021">
                  <c:v>1.5242009516426291E-2</c:v>
                </c:pt>
                <c:pt idx="1022">
                  <c:v>1.5280486287592154E-2</c:v>
                </c:pt>
                <c:pt idx="1023">
                  <c:v>1.5319058380530715E-2</c:v>
                </c:pt>
                <c:pt idx="1024">
                  <c:v>1.5357709123940966E-2</c:v>
                </c:pt>
                <c:pt idx="1025">
                  <c:v>1.5396250745342011E-2</c:v>
                </c:pt>
                <c:pt idx="1026">
                  <c:v>1.5434629721040594E-2</c:v>
                </c:pt>
                <c:pt idx="1027">
                  <c:v>1.5472846050793576E-2</c:v>
                </c:pt>
                <c:pt idx="1028">
                  <c:v>1.5510899734682004E-2</c:v>
                </c:pt>
                <c:pt idx="1029">
                  <c:v>1.5548790772543786E-2</c:v>
                </c:pt>
                <c:pt idx="1030">
                  <c:v>1.5586519164459967E-2</c:v>
                </c:pt>
                <c:pt idx="1031">
                  <c:v>1.5624084910268454E-2</c:v>
                </c:pt>
                <c:pt idx="1032">
                  <c:v>1.5661488009969249E-2</c:v>
                </c:pt>
                <c:pt idx="1033">
                  <c:v>1.569872846356235E-2</c:v>
                </c:pt>
                <c:pt idx="1034">
                  <c:v>1.573580627080462E-2</c:v>
                </c:pt>
                <c:pt idx="1035">
                  <c:v>1.5772721431939196E-2</c:v>
                </c:pt>
                <c:pt idx="1036">
                  <c:v>1.582062936769435E-2</c:v>
                </c:pt>
                <c:pt idx="1037">
                  <c:v>1.5857175937178763E-2</c:v>
                </c:pt>
                <c:pt idx="1038">
                  <c:v>1.589649764967227E-2</c:v>
                </c:pt>
                <c:pt idx="1039">
                  <c:v>1.5929781116131119E-2</c:v>
                </c:pt>
                <c:pt idx="1040">
                  <c:v>1.5965839725328911E-2</c:v>
                </c:pt>
                <c:pt idx="1041">
                  <c:v>1.6001735680827672E-2</c:v>
                </c:pt>
                <c:pt idx="1042">
                  <c:v>1.6037468982465313E-2</c:v>
                </c:pt>
                <c:pt idx="1043">
                  <c:v>1.6073039630106756E-2</c:v>
                </c:pt>
                <c:pt idx="1044">
                  <c:v>1.6108447623616927E-2</c:v>
                </c:pt>
                <c:pt idx="1045">
                  <c:v>1.6143692962833727E-2</c:v>
                </c:pt>
                <c:pt idx="1046">
                  <c:v>1.6178775647622084E-2</c:v>
                </c:pt>
                <c:pt idx="1047">
                  <c:v>1.6213695677873934E-2</c:v>
                </c:pt>
                <c:pt idx="1048">
                  <c:v>1.6248453053400169E-2</c:v>
                </c:pt>
                <c:pt idx="1049">
                  <c:v>1.6283047774092729E-2</c:v>
                </c:pt>
                <c:pt idx="1050">
                  <c:v>1.6331457012540573E-2</c:v>
                </c:pt>
                <c:pt idx="1051">
                  <c:v>1.636565365035425E-2</c:v>
                </c:pt>
                <c:pt idx="1052">
                  <c:v>1.6399687641006633E-2</c:v>
                </c:pt>
                <c:pt idx="1053">
                  <c:v>1.643355898449772E-2</c:v>
                </c:pt>
                <c:pt idx="1054">
                  <c:v>1.6467267680827513E-2</c:v>
                </c:pt>
                <c:pt idx="1055">
                  <c:v>1.6500813729914965E-2</c:v>
                </c:pt>
                <c:pt idx="1056">
                  <c:v>1.6534197131679029E-2</c:v>
                </c:pt>
                <c:pt idx="1057">
                  <c:v>1.6567417886119706E-2</c:v>
                </c:pt>
                <c:pt idx="1058">
                  <c:v>1.6600475993236996E-2</c:v>
                </c:pt>
                <c:pt idx="1059">
                  <c:v>1.6633371452868806E-2</c:v>
                </c:pt>
                <c:pt idx="1060">
                  <c:v>1.6666104265096182E-2</c:v>
                </c:pt>
                <c:pt idx="1061">
                  <c:v>1.6698674429757032E-2</c:v>
                </c:pt>
                <c:pt idx="1062">
                  <c:v>1.6731081946851356E-2</c:v>
                </c:pt>
                <c:pt idx="1063">
                  <c:v>1.6763326816379154E-2</c:v>
                </c:pt>
                <c:pt idx="1064">
                  <c:v>1.6795409038259379E-2</c:v>
                </c:pt>
                <c:pt idx="1065">
                  <c:v>1.6827328612410986E-2</c:v>
                </c:pt>
                <c:pt idx="1066">
                  <c:v>1.685908553891502E-2</c:v>
                </c:pt>
                <c:pt idx="1067">
                  <c:v>1.6903876028628306E-2</c:v>
                </c:pt>
                <c:pt idx="1068">
                  <c:v>1.6922111448494093E-2</c:v>
                </c:pt>
                <c:pt idx="1069">
                  <c:v>1.6953380431569132E-2</c:v>
                </c:pt>
                <c:pt idx="1070">
                  <c:v>1.6984486766753459E-2</c:v>
                </c:pt>
                <c:pt idx="1071">
                  <c:v>1.7015430453966029E-2</c:v>
                </c:pt>
                <c:pt idx="1072">
                  <c:v>1.7046211493206842E-2</c:v>
                </c:pt>
                <c:pt idx="1073">
                  <c:v>1.7076829884475897E-2</c:v>
                </c:pt>
                <c:pt idx="1074">
                  <c:v>1.7107285627611102E-2</c:v>
                </c:pt>
                <c:pt idx="1075">
                  <c:v>1.7137578722693503E-2</c:v>
                </c:pt>
                <c:pt idx="1076">
                  <c:v>1.7167709169642054E-2</c:v>
                </c:pt>
                <c:pt idx="1077">
                  <c:v>1.7197676968375708E-2</c:v>
                </c:pt>
                <c:pt idx="1078">
                  <c:v>1.7227482118894466E-2</c:v>
                </c:pt>
                <c:pt idx="1079">
                  <c:v>1.7257124621198328E-2</c:v>
                </c:pt>
                <c:pt idx="1080">
                  <c:v>1.72866044751252E-2</c:v>
                </c:pt>
                <c:pt idx="1081">
                  <c:v>1.731592168075613E-2</c:v>
                </c:pt>
                <c:pt idx="1082">
                  <c:v>1.7345076238010071E-2</c:v>
                </c:pt>
                <c:pt idx="1083">
                  <c:v>1.7374068146805977E-2</c:v>
                </c:pt>
                <c:pt idx="1084">
                  <c:v>1.7402897407224893E-2</c:v>
                </c:pt>
                <c:pt idx="1085">
                  <c:v>1.7431564019104728E-2</c:v>
                </c:pt>
                <c:pt idx="1086">
                  <c:v>1.7460067982526528E-2</c:v>
                </c:pt>
                <c:pt idx="1087">
                  <c:v>1.7488409297247154E-2</c:v>
                </c:pt>
                <c:pt idx="1088">
                  <c:v>1.7516587963428698E-2</c:v>
                </c:pt>
                <c:pt idx="1089">
                  <c:v>1.7544603980990114E-2</c:v>
                </c:pt>
                <c:pt idx="1090">
                  <c:v>1.7572457349850357E-2</c:v>
                </c:pt>
                <c:pt idx="1091">
                  <c:v>1.7600148070009425E-2</c:v>
                </c:pt>
                <c:pt idx="1092">
                  <c:v>1.7627676141305226E-2</c:v>
                </c:pt>
                <c:pt idx="1093">
                  <c:v>1.7655041563899854E-2</c:v>
                </c:pt>
                <c:pt idx="1094">
                  <c:v>1.7682244337631214E-2</c:v>
                </c:pt>
                <c:pt idx="1095">
                  <c:v>1.7709284462499308E-2</c:v>
                </c:pt>
                <c:pt idx="1096">
                  <c:v>1.7736161938504136E-2</c:v>
                </c:pt>
                <c:pt idx="1097">
                  <c:v>1.7762876765483604E-2</c:v>
                </c:pt>
                <c:pt idx="1098">
                  <c:v>1.7789428943599805E-2</c:v>
                </c:pt>
                <c:pt idx="1099">
                  <c:v>1.7815818472609601E-2</c:v>
                </c:pt>
                <c:pt idx="1100">
                  <c:v>1.7842045352675084E-2</c:v>
                </c:pt>
                <c:pt idx="1101">
                  <c:v>1.7868109583553116E-2</c:v>
                </c:pt>
                <c:pt idx="1102">
                  <c:v>1.7901381742975175E-2</c:v>
                </c:pt>
                <c:pt idx="1103">
                  <c:v>1.7927074204432403E-2</c:v>
                </c:pt>
                <c:pt idx="1104">
                  <c:v>1.7952604016702178E-2</c:v>
                </c:pt>
                <c:pt idx="1105">
                  <c:v>1.7977971179703456E-2</c:v>
                </c:pt>
                <c:pt idx="1106">
                  <c:v>1.8003175693517282E-2</c:v>
                </c:pt>
                <c:pt idx="1107">
                  <c:v>1.8028217557981563E-2</c:v>
                </c:pt>
                <c:pt idx="1108">
                  <c:v>1.80530967730963E-2</c:v>
                </c:pt>
                <c:pt idx="1109">
                  <c:v>1.8077813338942539E-2</c:v>
                </c:pt>
                <c:pt idx="1110">
                  <c:v>1.8102367255277141E-2</c:v>
                </c:pt>
                <c:pt idx="1111">
                  <c:v>1.8126758522262199E-2</c:v>
                </c:pt>
                <c:pt idx="1112">
                  <c:v>1.8150987139735619E-2</c:v>
                </c:pt>
                <c:pt idx="1113">
                  <c:v>1.8175053107778449E-2</c:v>
                </c:pt>
                <c:pt idx="1114">
                  <c:v>1.8198956426228596E-2</c:v>
                </c:pt>
                <c:pt idx="1115">
                  <c:v>1.8222697095167106E-2</c:v>
                </c:pt>
                <c:pt idx="1116">
                  <c:v>1.8246275114512933E-2</c:v>
                </c:pt>
                <c:pt idx="1117">
                  <c:v>1.826969048418503E-2</c:v>
                </c:pt>
                <c:pt idx="1118">
                  <c:v>1.8292943204183398E-2</c:v>
                </c:pt>
                <c:pt idx="1119">
                  <c:v>1.8329154574165951E-2</c:v>
                </c:pt>
                <c:pt idx="1120">
                  <c:v>1.8351989052076689E-2</c:v>
                </c:pt>
                <c:pt idx="1121">
                  <c:v>1.8374660880232652E-2</c:v>
                </c:pt>
                <c:pt idx="1122">
                  <c:v>1.8397170058633838E-2</c:v>
                </c:pt>
                <c:pt idx="1123">
                  <c:v>1.8419516587199203E-2</c:v>
                </c:pt>
                <c:pt idx="1124">
                  <c:v>1.8441700465928745E-2</c:v>
                </c:pt>
                <c:pt idx="1125">
                  <c:v>1.846372169474142E-2</c:v>
                </c:pt>
                <c:pt idx="1126">
                  <c:v>1.8485580273637225E-2</c:v>
                </c:pt>
                <c:pt idx="1127">
                  <c:v>1.8507276202616163E-2</c:v>
                </c:pt>
                <c:pt idx="1128">
                  <c:v>1.8528809481597186E-2</c:v>
                </c:pt>
                <c:pt idx="1129">
                  <c:v>1.8553219780113039E-2</c:v>
                </c:pt>
                <c:pt idx="1130">
                  <c:v>1.8574404523372667E-2</c:v>
                </c:pt>
                <c:pt idx="1131">
                  <c:v>1.8595426616553334E-2</c:v>
                </c:pt>
                <c:pt idx="1132">
                  <c:v>1.8616286059655041E-2</c:v>
                </c:pt>
                <c:pt idx="1133">
                  <c:v>1.863698285259674E-2</c:v>
                </c:pt>
                <c:pt idx="1134">
                  <c:v>1.8657516995459478E-2</c:v>
                </c:pt>
                <c:pt idx="1135">
                  <c:v>1.8677888488162209E-2</c:v>
                </c:pt>
                <c:pt idx="1136">
                  <c:v>1.8698097330704933E-2</c:v>
                </c:pt>
                <c:pt idx="1137">
                  <c:v>1.8718143522925557E-2</c:v>
                </c:pt>
                <c:pt idx="1138">
                  <c:v>1.8738027064905127E-2</c:v>
                </c:pt>
                <c:pt idx="1139">
                  <c:v>1.8757747956643644E-2</c:v>
                </c:pt>
                <c:pt idx="1140">
                  <c:v>1.8777306198060062E-2</c:v>
                </c:pt>
                <c:pt idx="1141">
                  <c:v>1.8796701789073333E-2</c:v>
                </c:pt>
                <c:pt idx="1142">
                  <c:v>1.8815934729845551E-2</c:v>
                </c:pt>
                <c:pt idx="1143">
                  <c:v>1.8835005020214624E-2</c:v>
                </c:pt>
                <c:pt idx="1144">
                  <c:v>1.8853912660099503E-2</c:v>
                </c:pt>
                <c:pt idx="1145">
                  <c:v>1.8872657649662283E-2</c:v>
                </c:pt>
                <c:pt idx="1146">
                  <c:v>1.8891239988659825E-2</c:v>
                </c:pt>
                <c:pt idx="1147">
                  <c:v>1.890965967725422E-2</c:v>
                </c:pt>
                <c:pt idx="1148">
                  <c:v>1.8927916715364423E-2</c:v>
                </c:pt>
                <c:pt idx="1149">
                  <c:v>1.8946011102828342E-2</c:v>
                </c:pt>
                <c:pt idx="1150">
                  <c:v>1.8963942839808068E-2</c:v>
                </c:pt>
                <c:pt idx="1151">
                  <c:v>1.8981711926141509E-2</c:v>
                </c:pt>
                <c:pt idx="1152">
                  <c:v>1.8999318361909712E-2</c:v>
                </c:pt>
                <c:pt idx="1153">
                  <c:v>1.9027647726437284E-2</c:v>
                </c:pt>
                <c:pt idx="1154">
                  <c:v>1.9046555277515698E-2</c:v>
                </c:pt>
                <c:pt idx="1155">
                  <c:v>1.9061865028540129E-2</c:v>
                </c:pt>
                <c:pt idx="1156">
                  <c:v>1.9078729680442889E-2</c:v>
                </c:pt>
                <c:pt idx="1157">
                  <c:v>1.9095431666138477E-2</c:v>
                </c:pt>
                <c:pt idx="1158">
                  <c:v>1.9113645583149486E-2</c:v>
                </c:pt>
                <c:pt idx="1159">
                  <c:v>1.9128347638692016E-2</c:v>
                </c:pt>
                <c:pt idx="1160">
                  <c:v>1.9144561625414894E-2</c:v>
                </c:pt>
                <c:pt idx="1161">
                  <c:v>1.9160612945687459E-2</c:v>
                </c:pt>
                <c:pt idx="1162">
                  <c:v>1.9176501599428668E-2</c:v>
                </c:pt>
                <c:pt idx="1163">
                  <c:v>1.9192227586611509E-2</c:v>
                </c:pt>
                <c:pt idx="1164">
                  <c:v>1.92077909071009E-2</c:v>
                </c:pt>
                <c:pt idx="1165">
                  <c:v>1.9223191560923857E-2</c:v>
                </c:pt>
                <c:pt idx="1166">
                  <c:v>1.9238429547945305E-2</c:v>
                </c:pt>
                <c:pt idx="1167">
                  <c:v>1.9253504868138226E-2</c:v>
                </c:pt>
                <c:pt idx="1168">
                  <c:v>1.9268417521448592E-2</c:v>
                </c:pt>
                <c:pt idx="1169">
                  <c:v>1.9284723293435668E-2</c:v>
                </c:pt>
                <c:pt idx="1170">
                  <c:v>1.9302936996747899E-2</c:v>
                </c:pt>
                <c:pt idx="1171">
                  <c:v>1.9317290415862276E-2</c:v>
                </c:pt>
                <c:pt idx="1172">
                  <c:v>1.933148118384409E-2</c:v>
                </c:pt>
                <c:pt idx="1173">
                  <c:v>1.9345509300693342E-2</c:v>
                </c:pt>
                <c:pt idx="1174">
                  <c:v>1.9359374766491078E-2</c:v>
                </c:pt>
                <c:pt idx="1175">
                  <c:v>1.9373077581237297E-2</c:v>
                </c:pt>
                <c:pt idx="1176">
                  <c:v>1.9386617744769907E-2</c:v>
                </c:pt>
                <c:pt idx="1177">
                  <c:v>1.9399995257251001E-2</c:v>
                </c:pt>
                <c:pt idx="1178">
                  <c:v>1.9413229687791356E-2</c:v>
                </c:pt>
                <c:pt idx="1179">
                  <c:v>1.9426389689722878E-2</c:v>
                </c:pt>
                <c:pt idx="1180">
                  <c:v>1.9439481358293209E-2</c:v>
                </c:pt>
                <c:pt idx="1181">
                  <c:v>1.9452504693502348E-2</c:v>
                </c:pt>
                <c:pt idx="1182">
                  <c:v>1.9465459695350296E-2</c:v>
                </c:pt>
                <c:pt idx="1183">
                  <c:v>1.9478346363837051E-2</c:v>
                </c:pt>
                <c:pt idx="1184">
                  <c:v>1.9491164698962615E-2</c:v>
                </c:pt>
                <c:pt idx="1185">
                  <c:v>1.9503914700726988E-2</c:v>
                </c:pt>
                <c:pt idx="1186">
                  <c:v>1.9516596369049122E-2</c:v>
                </c:pt>
                <c:pt idx="1187">
                  <c:v>1.9529209704010064E-2</c:v>
                </c:pt>
                <c:pt idx="1188">
                  <c:v>1.9541754705609815E-2</c:v>
                </c:pt>
                <c:pt idx="1189">
                  <c:v>1.9554231373848374E-2</c:v>
                </c:pt>
                <c:pt idx="1190">
                  <c:v>1.9566639708482603E-2</c:v>
                </c:pt>
                <c:pt idx="1191">
                  <c:v>1.9578979709836686E-2</c:v>
                </c:pt>
                <c:pt idx="1192">
                  <c:v>1.9591251377748531E-2</c:v>
                </c:pt>
                <c:pt idx="1193">
                  <c:v>1.9603454712137092E-2</c:v>
                </c:pt>
                <c:pt idx="1194">
                  <c:v>1.9615589713164461E-2</c:v>
                </c:pt>
                <c:pt idx="1195">
                  <c:v>1.9627656380749592E-2</c:v>
                </c:pt>
                <c:pt idx="1196">
                  <c:v>1.9639654714811439E-2</c:v>
                </c:pt>
                <c:pt idx="1197">
                  <c:v>1.9651584715512094E-2</c:v>
                </c:pt>
                <c:pt idx="1198">
                  <c:v>1.9663446382689465E-2</c:v>
                </c:pt>
                <c:pt idx="1199">
                  <c:v>1.9675239716424597E-2</c:v>
                </c:pt>
                <c:pt idx="1200">
                  <c:v>1.9686964716636446E-2</c:v>
                </c:pt>
                <c:pt idx="1201">
                  <c:v>1.969862138332501E-2</c:v>
                </c:pt>
                <c:pt idx="1202">
                  <c:v>1.9710209716571336E-2</c:v>
                </c:pt>
                <c:pt idx="1203">
                  <c:v>1.9721729716294378E-2</c:v>
                </c:pt>
                <c:pt idx="1204">
                  <c:v>1.9742942708559363E-2</c:v>
                </c:pt>
                <c:pt idx="1205">
                  <c:v>1.9755879714404845E-2</c:v>
                </c:pt>
                <c:pt idx="1206">
                  <c:v>1.976712638003475E-2</c:v>
                </c:pt>
                <c:pt idx="1207">
                  <c:v>1.9778304712222416E-2</c:v>
                </c:pt>
                <c:pt idx="1208">
                  <c:v>1.9789414710805753E-2</c:v>
                </c:pt>
                <c:pt idx="1209">
                  <c:v>1.9802028178277364E-2</c:v>
                </c:pt>
                <c:pt idx="1210">
                  <c:v>1.981299174778961E-2</c:v>
                </c:pt>
                <c:pt idx="1211">
                  <c:v>1.9823886983778571E-2</c:v>
                </c:pt>
                <c:pt idx="1212">
                  <c:v>1.9834713886244248E-2</c:v>
                </c:pt>
                <c:pt idx="1213">
                  <c:v>1.9845472455105595E-2</c:v>
                </c:pt>
                <c:pt idx="1214">
                  <c:v>1.9856162690443657E-2</c:v>
                </c:pt>
                <c:pt idx="1215">
                  <c:v>1.9866784592096343E-2</c:v>
                </c:pt>
                <c:pt idx="1216">
                  <c:v>1.9877338160144697E-2</c:v>
                </c:pt>
                <c:pt idx="1217">
                  <c:v>1.9887823394669768E-2</c:v>
                </c:pt>
                <c:pt idx="1218">
                  <c:v>1.9898240295590508E-2</c:v>
                </c:pt>
                <c:pt idx="1219">
                  <c:v>1.9908588862906917E-2</c:v>
                </c:pt>
                <c:pt idx="1220">
                  <c:v>1.991886909653795E-2</c:v>
                </c:pt>
                <c:pt idx="1221">
                  <c:v>1.9929080996645698E-2</c:v>
                </c:pt>
                <c:pt idx="1222">
                  <c:v>1.9939224562987024E-2</c:v>
                </c:pt>
                <c:pt idx="1223">
                  <c:v>1.9949299795805064E-2</c:v>
                </c:pt>
                <c:pt idx="1224">
                  <c:v>1.9959306695018775E-2</c:v>
                </c:pt>
                <c:pt idx="1225">
                  <c:v>1.9969245260547108E-2</c:v>
                </c:pt>
                <c:pt idx="1226">
                  <c:v>1.9979115492390065E-2</c:v>
                </c:pt>
                <c:pt idx="1227">
                  <c:v>1.9988917390628691E-2</c:v>
                </c:pt>
                <c:pt idx="1228">
                  <c:v>1.9998650955262987E-2</c:v>
                </c:pt>
                <c:pt idx="1229">
                  <c:v>2.0008316186130859E-2</c:v>
                </c:pt>
                <c:pt idx="1230">
                  <c:v>2.0017913083313355E-2</c:v>
                </c:pt>
                <c:pt idx="1231">
                  <c:v>2.002744164689152E-2</c:v>
                </c:pt>
                <c:pt idx="1232">
                  <c:v>2.0036901876784308E-2</c:v>
                </c:pt>
                <c:pt idx="1233">
                  <c:v>2.0046293772991719E-2</c:v>
                </c:pt>
                <c:pt idx="1234">
                  <c:v>2.0055617335513753E-2</c:v>
                </c:pt>
                <c:pt idx="1235">
                  <c:v>2.0064872564269365E-2</c:v>
                </c:pt>
                <c:pt idx="1236">
                  <c:v>2.0074059459420646E-2</c:v>
                </c:pt>
                <c:pt idx="1237">
                  <c:v>2.0083178020724457E-2</c:v>
                </c:pt>
                <c:pt idx="1238">
                  <c:v>2.0092228248504984E-2</c:v>
                </c:pt>
                <c:pt idx="1239">
                  <c:v>2.0101210142438042E-2</c:v>
                </c:pt>
                <c:pt idx="1240">
                  <c:v>2.0110123702766769E-2</c:v>
                </c:pt>
                <c:pt idx="1241">
                  <c:v>2.0118968929248027E-2</c:v>
                </c:pt>
                <c:pt idx="1242">
                  <c:v>2.0127745821962861E-2</c:v>
                </c:pt>
                <c:pt idx="1243">
                  <c:v>2.0136454381073365E-2</c:v>
                </c:pt>
                <c:pt idx="1244">
                  <c:v>2.0145094606417446E-2</c:v>
                </c:pt>
                <c:pt idx="1245">
                  <c:v>2.0153666497995104E-2</c:v>
                </c:pt>
                <c:pt idx="1246">
                  <c:v>2.0162170055806339E-2</c:v>
                </c:pt>
                <c:pt idx="1247">
                  <c:v>2.017060527985115E-2</c:v>
                </c:pt>
                <c:pt idx="1248">
                  <c:v>2.0178972170129539E-2</c:v>
                </c:pt>
                <c:pt idx="1249">
                  <c:v>2.0187270726641504E-2</c:v>
                </c:pt>
                <c:pt idx="1250">
                  <c:v>2.0195500949468093E-2</c:v>
                </c:pt>
                <c:pt idx="1251">
                  <c:v>2.0203662838447212E-2</c:v>
                </c:pt>
                <c:pt idx="1252">
                  <c:v>2.0211756393578861E-2</c:v>
                </c:pt>
                <c:pt idx="1253">
                  <c:v>2.021978161510618E-2</c:v>
                </c:pt>
                <c:pt idx="1254">
                  <c:v>2.0227738502704984E-2</c:v>
                </c:pt>
                <c:pt idx="1255">
                  <c:v>2.0241219900876128E-2</c:v>
                </c:pt>
                <c:pt idx="1256">
                  <c:v>2.0250095934264412E-2</c:v>
                </c:pt>
                <c:pt idx="1257">
                  <c:v>2.0257789248659952E-2</c:v>
                </c:pt>
                <c:pt idx="1258">
                  <c:v>2.0265414229289069E-2</c:v>
                </c:pt>
                <c:pt idx="1259">
                  <c:v>2.0272970876070717E-2</c:v>
                </c:pt>
                <c:pt idx="1260">
                  <c:v>2.0281554729512097E-2</c:v>
                </c:pt>
                <c:pt idx="1261">
                  <c:v>2.0287879168172651E-2</c:v>
                </c:pt>
                <c:pt idx="1262">
                  <c:v>2.0295230813492937E-2</c:v>
                </c:pt>
                <c:pt idx="1263">
                  <c:v>2.0302514124965754E-2</c:v>
                </c:pt>
                <c:pt idx="1264">
                  <c:v>2.0309729102672147E-2</c:v>
                </c:pt>
                <c:pt idx="1265">
                  <c:v>2.0316875746450025E-2</c:v>
                </c:pt>
                <c:pt idx="1266">
                  <c:v>2.0323954056380433E-2</c:v>
                </c:pt>
                <c:pt idx="1267">
                  <c:v>2.0330964032544419E-2</c:v>
                </c:pt>
                <c:pt idx="1268">
                  <c:v>2.0337905674860934E-2</c:v>
                </c:pt>
                <c:pt idx="1269">
                  <c:v>2.0344778983248935E-2</c:v>
                </c:pt>
                <c:pt idx="1270">
                  <c:v>2.0351583957870512E-2</c:v>
                </c:pt>
                <c:pt idx="1271">
                  <c:v>2.0358320598563573E-2</c:v>
                </c:pt>
                <c:pt idx="1272">
                  <c:v>2.0366881584715779E-2</c:v>
                </c:pt>
                <c:pt idx="1273">
                  <c:v>2.037346203382695E-2</c:v>
                </c:pt>
                <c:pt idx="1274">
                  <c:v>2.0379974148847513E-2</c:v>
                </c:pt>
                <c:pt idx="1275">
                  <c:v>2.0386417930182699E-2</c:v>
                </c:pt>
                <c:pt idx="1276">
                  <c:v>2.0392793377508323E-2</c:v>
                </c:pt>
                <c:pt idx="1277">
                  <c:v>2.0399100490986477E-2</c:v>
                </c:pt>
                <c:pt idx="1278">
                  <c:v>2.0405339270617162E-2</c:v>
                </c:pt>
                <c:pt idx="1279">
                  <c:v>2.0411509716319332E-2</c:v>
                </c:pt>
                <c:pt idx="1280">
                  <c:v>2.0417611828174032E-2</c:v>
                </c:pt>
                <c:pt idx="1281">
                  <c:v>2.042364560601917E-2</c:v>
                </c:pt>
                <c:pt idx="1282">
                  <c:v>2.0429611050016838E-2</c:v>
                </c:pt>
                <c:pt idx="1283">
                  <c:v>2.0435508160085991E-2</c:v>
                </c:pt>
                <c:pt idx="1284">
                  <c:v>2.0441336936307675E-2</c:v>
                </c:pt>
                <c:pt idx="1285">
                  <c:v>2.0447097378600843E-2</c:v>
                </c:pt>
                <c:pt idx="1286">
                  <c:v>2.0452789486965495E-2</c:v>
                </c:pt>
                <c:pt idx="1287">
                  <c:v>2.0458413261482677E-2</c:v>
                </c:pt>
                <c:pt idx="1288">
                  <c:v>2.0463968701909252E-2</c:v>
                </c:pt>
                <c:pt idx="1289">
                  <c:v>2.0469455808488357E-2</c:v>
                </c:pt>
                <c:pt idx="1290">
                  <c:v>2.0474874581219993E-2</c:v>
                </c:pt>
                <c:pt idx="1291">
                  <c:v>2.0480225019942067E-2</c:v>
                </c:pt>
                <c:pt idx="1292">
                  <c:v>2.0485507124735625E-2</c:v>
                </c:pt>
                <c:pt idx="1293">
                  <c:v>2.0490720895600667E-2</c:v>
                </c:pt>
                <c:pt idx="1294">
                  <c:v>2.0495866332537194E-2</c:v>
                </c:pt>
                <c:pt idx="1295">
                  <c:v>2.0500943435464158E-2</c:v>
                </c:pt>
                <c:pt idx="1296">
                  <c:v>2.0505952204543654E-2</c:v>
                </c:pt>
                <c:pt idx="1297">
                  <c:v>2.0510892639613587E-2</c:v>
                </c:pt>
                <c:pt idx="1298">
                  <c:v>2.0515764740755005E-2</c:v>
                </c:pt>
                <c:pt idx="1299">
                  <c:v>2.0520568507967907E-2</c:v>
                </c:pt>
                <c:pt idx="1300">
                  <c:v>2.0525303941171247E-2</c:v>
                </c:pt>
                <c:pt idx="1301">
                  <c:v>2.0529971040365025E-2</c:v>
                </c:pt>
                <c:pt idx="1302">
                  <c:v>2.0534569805630287E-2</c:v>
                </c:pt>
                <c:pt idx="1303">
                  <c:v>2.053910023704808E-2</c:v>
                </c:pt>
                <c:pt idx="1304">
                  <c:v>2.0543562334375265E-2</c:v>
                </c:pt>
                <c:pt idx="1305">
                  <c:v>2.0550355367394694E-2</c:v>
                </c:pt>
                <c:pt idx="1306">
                  <c:v>2.0555329282521129E-2</c:v>
                </c:pt>
                <c:pt idx="1307">
                  <c:v>2.0559537568021202E-2</c:v>
                </c:pt>
                <c:pt idx="1308">
                  <c:v>2.0563677519511714E-2</c:v>
                </c:pt>
                <c:pt idx="1309">
                  <c:v>2.0567749136992663E-2</c:v>
                </c:pt>
                <c:pt idx="1310">
                  <c:v>2.0571752420464051E-2</c:v>
                </c:pt>
                <c:pt idx="1311">
                  <c:v>2.0575687370006923E-2</c:v>
                </c:pt>
                <c:pt idx="1312">
                  <c:v>2.0579553985621279E-2</c:v>
                </c:pt>
                <c:pt idx="1313">
                  <c:v>2.0583352267145028E-2</c:v>
                </c:pt>
                <c:pt idx="1314">
                  <c:v>2.058708221474026E-2</c:v>
                </c:pt>
                <c:pt idx="1315">
                  <c:v>2.0590743828244884E-2</c:v>
                </c:pt>
                <c:pt idx="1316">
                  <c:v>2.0594337107902039E-2</c:v>
                </c:pt>
                <c:pt idx="1317">
                  <c:v>2.0597862053387539E-2</c:v>
                </c:pt>
                <c:pt idx="1318">
                  <c:v>2.060131866502557E-2</c:v>
                </c:pt>
                <c:pt idx="1319">
                  <c:v>2.0604706942572992E-2</c:v>
                </c:pt>
                <c:pt idx="1320">
                  <c:v>2.0608026886110853E-2</c:v>
                </c:pt>
                <c:pt idx="1321">
                  <c:v>2.0611278495639151E-2</c:v>
                </c:pt>
                <c:pt idx="1322">
                  <c:v>2.0614461771238934E-2</c:v>
                </c:pt>
                <c:pt idx="1323">
                  <c:v>2.0620490368470728E-2</c:v>
                </c:pt>
                <c:pt idx="1324">
                  <c:v>2.0623498267780354E-2</c:v>
                </c:pt>
                <c:pt idx="1325">
                  <c:v>2.0626437825489084E-2</c:v>
                </c:pt>
                <c:pt idx="1326">
                  <c:v>2.0629309041461839E-2</c:v>
                </c:pt>
                <c:pt idx="1327">
                  <c:v>2.0632111915752652E-2</c:v>
                </c:pt>
                <c:pt idx="1328">
                  <c:v>2.063484644830749E-2</c:v>
                </c:pt>
                <c:pt idx="1329">
                  <c:v>2.0637512639180382E-2</c:v>
                </c:pt>
                <c:pt idx="1330">
                  <c:v>2.0640110488371336E-2</c:v>
                </c:pt>
                <c:pt idx="1331">
                  <c:v>2.0642639995799298E-2</c:v>
                </c:pt>
                <c:pt idx="1332">
                  <c:v>2.0645101161518301E-2</c:v>
                </c:pt>
                <c:pt idx="1333">
                  <c:v>2.0648245865713954E-2</c:v>
                </c:pt>
                <c:pt idx="1334">
                  <c:v>2.0649818467802415E-2</c:v>
                </c:pt>
                <c:pt idx="1335">
                  <c:v>2.0652074608313496E-2</c:v>
                </c:pt>
                <c:pt idx="1336">
                  <c:v>2.0654262407142635E-2</c:v>
                </c:pt>
                <c:pt idx="1337">
                  <c:v>2.0656381864208782E-2</c:v>
                </c:pt>
                <c:pt idx="1338">
                  <c:v>2.0658432979538958E-2</c:v>
                </c:pt>
                <c:pt idx="1339">
                  <c:v>2.0660415753106141E-2</c:v>
                </c:pt>
                <c:pt idx="1340">
                  <c:v>2.0662330184937353E-2</c:v>
                </c:pt>
                <c:pt idx="1341">
                  <c:v>2.0664176275005573E-2</c:v>
                </c:pt>
                <c:pt idx="1342">
                  <c:v>2.0666663011704167E-2</c:v>
                </c:pt>
                <c:pt idx="1343">
                  <c:v>2.0666969520268808E-2</c:v>
                </c:pt>
                <c:pt idx="1344">
                  <c:v>2.066859087518691E-2</c:v>
                </c:pt>
                <c:pt idx="1345">
                  <c:v>2.0670360177983405E-2</c:v>
                </c:pt>
                <c:pt idx="1346">
                  <c:v>2.0671835102857861E-2</c:v>
                </c:pt>
                <c:pt idx="1347">
                  <c:v>2.0673241693722755E-2</c:v>
                </c:pt>
                <c:pt idx="1348">
                  <c:v>2.0674579950497041E-2</c:v>
                </c:pt>
                <c:pt idx="1349">
                  <c:v>2.0675849873261765E-2</c:v>
                </c:pt>
                <c:pt idx="1350">
                  <c:v>2.067705146193588E-2</c:v>
                </c:pt>
                <c:pt idx="1351">
                  <c:v>2.0678848614665846E-2</c:v>
                </c:pt>
                <c:pt idx="1352">
                  <c:v>2.0679249637174379E-2</c:v>
                </c:pt>
                <c:pt idx="1353">
                  <c:v>2.0680246223657717E-2</c:v>
                </c:pt>
                <c:pt idx="1354">
                  <c:v>2.0681174476212538E-2</c:v>
                </c:pt>
                <c:pt idx="1355">
                  <c:v>2.0682034394676752E-2</c:v>
                </c:pt>
                <c:pt idx="1356">
                  <c:v>2.0682825979131403E-2</c:v>
                </c:pt>
                <c:pt idx="1357">
                  <c:v>2.0683646972687875E-2</c:v>
                </c:pt>
                <c:pt idx="1358">
                  <c:v>2.0684292126936787E-2</c:v>
                </c:pt>
                <c:pt idx="1359">
                  <c:v>2.0684868947257185E-2</c:v>
                </c:pt>
                <c:pt idx="1360">
                  <c:v>2.0685377433486973E-2</c:v>
                </c:pt>
                <c:pt idx="1361">
                  <c:v>2.0685817585626154E-2</c:v>
                </c:pt>
                <c:pt idx="1362">
                  <c:v>2.0686189403674726E-2</c:v>
                </c:pt>
                <c:pt idx="1363">
                  <c:v>2.0686492887794783E-2</c:v>
                </c:pt>
                <c:pt idx="1364">
                  <c:v>2.0686728037824231E-2</c:v>
                </c:pt>
                <c:pt idx="1365">
                  <c:v>2.0686894853763071E-2</c:v>
                </c:pt>
                <c:pt idx="1366">
                  <c:v>2.068699333569235E-2</c:v>
                </c:pt>
                <c:pt idx="1367">
                  <c:v>2.068702348353102E-2</c:v>
                </c:pt>
                <c:pt idx="1368">
                  <c:v>2.0686985297360128E-2</c:v>
                </c:pt>
                <c:pt idx="1369">
                  <c:v>2.0686878777098627E-2</c:v>
                </c:pt>
                <c:pt idx="1370">
                  <c:v>2.0686703922827565E-2</c:v>
                </c:pt>
                <c:pt idx="1371">
                  <c:v>2.0686460734465895E-2</c:v>
                </c:pt>
                <c:pt idx="1372">
                  <c:v>2.0686149212094662E-2</c:v>
                </c:pt>
                <c:pt idx="1373">
                  <c:v>2.0685769355632821E-2</c:v>
                </c:pt>
                <c:pt idx="1374">
                  <c:v>2.0684959191966668E-2</c:v>
                </c:pt>
                <c:pt idx="1375">
                  <c:v>2.0684393857363093E-2</c:v>
                </c:pt>
                <c:pt idx="1376">
                  <c:v>2.0683760188749956E-2</c:v>
                </c:pt>
                <c:pt idx="1377">
                  <c:v>2.068305818604621E-2</c:v>
                </c:pt>
                <c:pt idx="1378">
                  <c:v>2.0682287849251857E-2</c:v>
                </c:pt>
                <c:pt idx="1379">
                  <c:v>2.0681449178528988E-2</c:v>
                </c:pt>
                <c:pt idx="1380">
                  <c:v>2.068054217371551E-2</c:v>
                </c:pt>
                <c:pt idx="1381">
                  <c:v>2.0679566834892471E-2</c:v>
                </c:pt>
                <c:pt idx="1382">
                  <c:v>2.0678523161978823E-2</c:v>
                </c:pt>
                <c:pt idx="1383">
                  <c:v>2.0677411154974568E-2</c:v>
                </c:pt>
                <c:pt idx="1384">
                  <c:v>2.0676056615516192E-2</c:v>
                </c:pt>
                <c:pt idx="1385">
                  <c:v>2.067479817846829E-2</c:v>
                </c:pt>
                <c:pt idx="1386">
                  <c:v>2.0673471407410826E-2</c:v>
                </c:pt>
                <c:pt idx="1387">
                  <c:v>2.0672076302262754E-2</c:v>
                </c:pt>
                <c:pt idx="1388">
                  <c:v>2.067061286310512E-2</c:v>
                </c:pt>
                <c:pt idx="1389">
                  <c:v>2.0669081089856878E-2</c:v>
                </c:pt>
                <c:pt idx="1390">
                  <c:v>2.0667480982518027E-2</c:v>
                </c:pt>
                <c:pt idx="1391">
                  <c:v>2.0665812541331707E-2</c:v>
                </c:pt>
                <c:pt idx="1392">
                  <c:v>2.0664075765973733E-2</c:v>
                </c:pt>
                <c:pt idx="1393">
                  <c:v>2.0662270656606196E-2</c:v>
                </c:pt>
                <c:pt idx="1394">
                  <c:v>2.0660397213148052E-2</c:v>
                </c:pt>
                <c:pt idx="1395">
                  <c:v>2.0658455435761391E-2</c:v>
                </c:pt>
                <c:pt idx="1396">
                  <c:v>2.0656445324203077E-2</c:v>
                </c:pt>
                <c:pt idx="1397">
                  <c:v>2.0654366878716246E-2</c:v>
                </c:pt>
                <c:pt idx="1398">
                  <c:v>2.0652220099138807E-2</c:v>
                </c:pt>
                <c:pt idx="1399">
                  <c:v>2.0650004985551806E-2</c:v>
                </c:pt>
                <c:pt idx="1400">
                  <c:v>2.0647721537955244E-2</c:v>
                </c:pt>
                <c:pt idx="1401">
                  <c:v>2.0645369756268073E-2</c:v>
                </c:pt>
                <c:pt idx="1402">
                  <c:v>2.0642949640652386E-2</c:v>
                </c:pt>
                <c:pt idx="1403">
                  <c:v>2.0640461190865045E-2</c:v>
                </c:pt>
                <c:pt idx="1404">
                  <c:v>2.0637904407230234E-2</c:v>
                </c:pt>
                <c:pt idx="1405">
                  <c:v>2.0635279289423769E-2</c:v>
                </c:pt>
                <c:pt idx="1406">
                  <c:v>2.0632585837688788E-2</c:v>
                </c:pt>
                <c:pt idx="1407">
                  <c:v>2.0629824051863199E-2</c:v>
                </c:pt>
                <c:pt idx="1408">
                  <c:v>2.0626172775325413E-2</c:v>
                </c:pt>
                <c:pt idx="1409">
                  <c:v>2.0623254797512702E-2</c:v>
                </c:pt>
                <c:pt idx="1410">
                  <c:v>2.0620268485609383E-2</c:v>
                </c:pt>
                <c:pt idx="1411">
                  <c:v>2.0617213839777548E-2</c:v>
                </c:pt>
                <c:pt idx="1412">
                  <c:v>2.0614090859855105E-2</c:v>
                </c:pt>
                <c:pt idx="1413">
                  <c:v>2.0610899546085193E-2</c:v>
                </c:pt>
                <c:pt idx="1414">
                  <c:v>2.0607639898143626E-2</c:v>
                </c:pt>
                <c:pt idx="1415">
                  <c:v>2.0604311916273543E-2</c:v>
                </c:pt>
                <c:pt idx="1416">
                  <c:v>2.0600915600474945E-2</c:v>
                </c:pt>
                <c:pt idx="1417">
                  <c:v>2.0597450950504692E-2</c:v>
                </c:pt>
                <c:pt idx="1418">
                  <c:v>2.0593917966605924E-2</c:v>
                </c:pt>
                <c:pt idx="1419">
                  <c:v>2.0590316648616547E-2</c:v>
                </c:pt>
                <c:pt idx="1420">
                  <c:v>2.0586646996779701E-2</c:v>
                </c:pt>
                <c:pt idx="1421">
                  <c:v>2.0582909010933292E-2</c:v>
                </c:pt>
                <c:pt idx="1422">
                  <c:v>2.0579102690996276E-2</c:v>
                </c:pt>
                <c:pt idx="1423">
                  <c:v>2.057522803721179E-2</c:v>
                </c:pt>
                <c:pt idx="1424">
                  <c:v>2.0571285049336696E-2</c:v>
                </c:pt>
                <c:pt idx="1425">
                  <c:v>2.0564950862996811E-2</c:v>
                </c:pt>
                <c:pt idx="1426">
                  <c:v>2.0560832159166598E-2</c:v>
                </c:pt>
                <c:pt idx="1427">
                  <c:v>2.0556645121407868E-2</c:v>
                </c:pt>
                <c:pt idx="1428">
                  <c:v>2.0552389749639577E-2</c:v>
                </c:pt>
                <c:pt idx="1429">
                  <c:v>2.054806604394277E-2</c:v>
                </c:pt>
                <c:pt idx="1430">
                  <c:v>2.0543674004155354E-2</c:v>
                </c:pt>
                <c:pt idx="1431">
                  <c:v>2.053921363052047E-2</c:v>
                </c:pt>
                <c:pt idx="1432">
                  <c:v>2.0534684922794977E-2</c:v>
                </c:pt>
                <c:pt idx="1433">
                  <c:v>2.0530095301657392E-2</c:v>
                </c:pt>
                <c:pt idx="1434">
                  <c:v>2.0525488888378796E-2</c:v>
                </c:pt>
                <c:pt idx="1435">
                  <c:v>2.0520212940590143E-2</c:v>
                </c:pt>
                <c:pt idx="1436">
                  <c:v>2.051558644525886E-2</c:v>
                </c:pt>
                <c:pt idx="1437">
                  <c:v>2.0510950578221943E-2</c:v>
                </c:pt>
                <c:pt idx="1438">
                  <c:v>2.0506305339479391E-2</c:v>
                </c:pt>
                <c:pt idx="1439">
                  <c:v>2.0501650729193299E-2</c:v>
                </c:pt>
                <c:pt idx="1440">
                  <c:v>2.0496986747282619E-2</c:v>
                </c:pt>
                <c:pt idx="1441">
                  <c:v>2.0492313393747352E-2</c:v>
                </c:pt>
                <c:pt idx="1442">
                  <c:v>2.0487630668425405E-2</c:v>
                </c:pt>
                <c:pt idx="1443">
                  <c:v>2.0482938571640963E-2</c:v>
                </c:pt>
                <c:pt idx="1444">
                  <c:v>2.0478237103069841E-2</c:v>
                </c:pt>
                <c:pt idx="1445">
                  <c:v>2.0473526262955177E-2</c:v>
                </c:pt>
                <c:pt idx="1446">
                  <c:v>2.046880605113488E-2</c:v>
                </c:pt>
                <c:pt idx="1447">
                  <c:v>2.0464076467689996E-2</c:v>
                </c:pt>
                <c:pt idx="1448">
                  <c:v>2.0459337512620523E-2</c:v>
                </c:pt>
                <c:pt idx="1449">
                  <c:v>2.0454589185845418E-2</c:v>
                </c:pt>
                <c:pt idx="1450">
                  <c:v>2.0449831487526771E-2</c:v>
                </c:pt>
                <c:pt idx="1451">
                  <c:v>2.044506441750249E-2</c:v>
                </c:pt>
                <c:pt idx="1452">
                  <c:v>2.0440287975934668E-2</c:v>
                </c:pt>
                <c:pt idx="1453">
                  <c:v>2.0435502162580166E-2</c:v>
                </c:pt>
                <c:pt idx="1454">
                  <c:v>2.0430706977682123E-2</c:v>
                </c:pt>
                <c:pt idx="1455">
                  <c:v>2.0425902421078446E-2</c:v>
                </c:pt>
                <c:pt idx="1456">
                  <c:v>2.0421088492931228E-2</c:v>
                </c:pt>
                <c:pt idx="1457">
                  <c:v>2.0416265193078376E-2</c:v>
                </c:pt>
                <c:pt idx="1458">
                  <c:v>2.041143252151989E-2</c:v>
                </c:pt>
                <c:pt idx="1459">
                  <c:v>2.0404959937849375E-2</c:v>
                </c:pt>
                <c:pt idx="1460">
                  <c:v>2.0400325306856038E-2</c:v>
                </c:pt>
                <c:pt idx="1461">
                  <c:v>2.0395235939485817E-2</c:v>
                </c:pt>
                <c:pt idx="1462">
                  <c:v>2.0390359881448848E-2</c:v>
                </c:pt>
                <c:pt idx="1463">
                  <c:v>2.0385474450895783E-2</c:v>
                </c:pt>
                <c:pt idx="1464">
                  <c:v>2.0380798561098201E-2</c:v>
                </c:pt>
                <c:pt idx="1465">
                  <c:v>2.0375675472079267E-2</c:v>
                </c:pt>
                <c:pt idx="1466">
                  <c:v>2.0370761923842833E-2</c:v>
                </c:pt>
                <c:pt idx="1467">
                  <c:v>2.0365839003063289E-2</c:v>
                </c:pt>
                <c:pt idx="1468">
                  <c:v>2.0360906709740632E-2</c:v>
                </c:pt>
                <c:pt idx="1469">
                  <c:v>2.0355965043901879E-2</c:v>
                </c:pt>
                <c:pt idx="1470">
                  <c:v>2.0351014005492999E-2</c:v>
                </c:pt>
                <c:pt idx="1471">
                  <c:v>2.0346053594513989E-2</c:v>
                </c:pt>
                <c:pt idx="1472">
                  <c:v>2.03410838110459E-2</c:v>
                </c:pt>
                <c:pt idx="1473">
                  <c:v>2.0336104654980668E-2</c:v>
                </c:pt>
                <c:pt idx="1474">
                  <c:v>2.0331116126426355E-2</c:v>
                </c:pt>
                <c:pt idx="1475">
                  <c:v>2.032611822532893E-2</c:v>
                </c:pt>
                <c:pt idx="1476">
                  <c:v>2.0321525996656931E-2</c:v>
                </c:pt>
                <c:pt idx="1477">
                  <c:v>2.0316094305504743E-2</c:v>
                </c:pt>
                <c:pt idx="1478">
                  <c:v>2.0311068286777981E-2</c:v>
                </c:pt>
                <c:pt idx="1479">
                  <c:v>2.0306032895508107E-2</c:v>
                </c:pt>
                <c:pt idx="1480">
                  <c:v>2.0300988131722136E-2</c:v>
                </c:pt>
                <c:pt idx="1481">
                  <c:v>2.0295933995420071E-2</c:v>
                </c:pt>
                <c:pt idx="1482">
                  <c:v>2.0290870486547877E-2</c:v>
                </c:pt>
                <c:pt idx="1483">
                  <c:v>2.02857976051866E-2</c:v>
                </c:pt>
                <c:pt idx="1484">
                  <c:v>2.0280715351282213E-2</c:v>
                </c:pt>
                <c:pt idx="1485">
                  <c:v>2.0275623724861729E-2</c:v>
                </c:pt>
                <c:pt idx="1486">
                  <c:v>2.0270522725898136E-2</c:v>
                </c:pt>
                <c:pt idx="1487">
                  <c:v>2.0265609457197076E-2</c:v>
                </c:pt>
                <c:pt idx="1488">
                  <c:v>2.0260292610422653E-2</c:v>
                </c:pt>
                <c:pt idx="1489">
                  <c:v>2.0255163493883753E-2</c:v>
                </c:pt>
                <c:pt idx="1490">
                  <c:v>2.0250219245167567E-2</c:v>
                </c:pt>
                <c:pt idx="1491">
                  <c:v>2.0244877143284677E-2</c:v>
                </c:pt>
                <c:pt idx="1492">
                  <c:v>2.0239719909197488E-2</c:v>
                </c:pt>
                <c:pt idx="1493">
                  <c:v>2.0234553302594199E-2</c:v>
                </c:pt>
                <c:pt idx="1494">
                  <c:v>2.0229377323474816E-2</c:v>
                </c:pt>
                <c:pt idx="1495">
                  <c:v>2.0224381432473737E-2</c:v>
                </c:pt>
                <c:pt idx="1496">
                  <c:v>2.0219185751037261E-2</c:v>
                </c:pt>
                <c:pt idx="1497">
                  <c:v>2.0213793151047103E-2</c:v>
                </c:pt>
                <c:pt idx="1498">
                  <c:v>2.0208579681863331E-2</c:v>
                </c:pt>
                <c:pt idx="1499">
                  <c:v>2.0203542469037772E-2</c:v>
                </c:pt>
                <c:pt idx="1500">
                  <c:v>2.0198124626001533E-2</c:v>
                </c:pt>
                <c:pt idx="1501">
                  <c:v>2.0192883039323505E-2</c:v>
                </c:pt>
                <c:pt idx="1502">
                  <c:v>2.0187814830462669E-2</c:v>
                </c:pt>
                <c:pt idx="1503">
                  <c:v>2.0182371748392141E-2</c:v>
                </c:pt>
                <c:pt idx="1504">
                  <c:v>2.0177102044192839E-2</c:v>
                </c:pt>
                <c:pt idx="1505">
                  <c:v>2.0172002835332214E-2</c:v>
                </c:pt>
                <c:pt idx="1506">
                  <c:v>2.0166534518245943E-2</c:v>
                </c:pt>
                <c:pt idx="1507">
                  <c:v>2.0161236696552381E-2</c:v>
                </c:pt>
                <c:pt idx="1508">
                  <c:v>2.0155929502342722E-2</c:v>
                </c:pt>
                <c:pt idx="1509">
                  <c:v>2.0150612935616968E-2</c:v>
                </c:pt>
                <c:pt idx="1510">
                  <c:v>2.0145286996402133E-2</c:v>
                </c:pt>
                <c:pt idx="1511">
                  <c:v>2.0137314641552884E-2</c:v>
                </c:pt>
                <c:pt idx="1512">
                  <c:v>2.013120327980511E-2</c:v>
                </c:pt>
                <c:pt idx="1513">
                  <c:v>2.0125845797188679E-2</c:v>
                </c:pt>
                <c:pt idx="1514">
                  <c:v>2.0120478943028708E-2</c:v>
                </c:pt>
                <c:pt idx="1515">
                  <c:v>2.0115102717244149E-2</c:v>
                </c:pt>
                <c:pt idx="1516">
                  <c:v>2.0109886004155975E-2</c:v>
                </c:pt>
                <c:pt idx="1517">
                  <c:v>2.0104322150801268E-2</c:v>
                </c:pt>
                <c:pt idx="1518">
                  <c:v>2.0098917810142947E-2</c:v>
                </c:pt>
                <c:pt idx="1519">
                  <c:v>2.0093504097941084E-2</c:v>
                </c:pt>
                <c:pt idx="1520">
                  <c:v>2.0088081014033587E-2</c:v>
                </c:pt>
                <c:pt idx="1521">
                  <c:v>2.0082648558663596E-2</c:v>
                </c:pt>
                <c:pt idx="1522">
                  <c:v>2.0077206731506925E-2</c:v>
                </c:pt>
                <c:pt idx="1523">
                  <c:v>2.0071755532806712E-2</c:v>
                </c:pt>
                <c:pt idx="1524">
                  <c:v>2.0066294962481912E-2</c:v>
                </c:pt>
                <c:pt idx="1525">
                  <c:v>2.0060825020613571E-2</c:v>
                </c:pt>
                <c:pt idx="1526">
                  <c:v>2.0055345707039596E-2</c:v>
                </c:pt>
                <c:pt idx="1527">
                  <c:v>2.0050015249427067E-2</c:v>
                </c:pt>
                <c:pt idx="1528">
                  <c:v>2.0042786370541021E-2</c:v>
                </c:pt>
                <c:pt idx="1529">
                  <c:v>2.0037276264486259E-2</c:v>
                </c:pt>
                <c:pt idx="1530">
                  <c:v>2.0031756787050048E-2</c:v>
                </c:pt>
                <c:pt idx="1531">
                  <c:v>2.0026227937827157E-2</c:v>
                </c:pt>
                <c:pt idx="1532">
                  <c:v>2.0020689716979678E-2</c:v>
                </c:pt>
                <c:pt idx="1533">
                  <c:v>2.0015142124669705E-2</c:v>
                </c:pt>
                <c:pt idx="1534">
                  <c:v>2.0009585160654098E-2</c:v>
                </c:pt>
                <c:pt idx="1535">
                  <c:v>2.0004018825094949E-2</c:v>
                </c:pt>
                <c:pt idx="1536">
                  <c:v>1.9998443117830167E-2</c:v>
                </c:pt>
                <c:pt idx="1537">
                  <c:v>1.9992858039021844E-2</c:v>
                </c:pt>
                <c:pt idx="1538">
                  <c:v>1.9987263588669979E-2</c:v>
                </c:pt>
                <c:pt idx="1539">
                  <c:v>1.9981659766612481E-2</c:v>
                </c:pt>
                <c:pt idx="1540">
                  <c:v>1.9976046572930395E-2</c:v>
                </c:pt>
                <c:pt idx="1541">
                  <c:v>1.9970424007623722E-2</c:v>
                </c:pt>
                <c:pt idx="1542">
                  <c:v>1.9964792070854553E-2</c:v>
                </c:pt>
                <c:pt idx="1543">
                  <c:v>1.9959150762460798E-2</c:v>
                </c:pt>
                <c:pt idx="1544">
                  <c:v>1.9953500082442455E-2</c:v>
                </c:pt>
                <c:pt idx="1545">
                  <c:v>1.9947840030799524E-2</c:v>
                </c:pt>
                <c:pt idx="1546">
                  <c:v>1.9942170607613052E-2</c:v>
                </c:pt>
                <c:pt idx="1547">
                  <c:v>1.9936491812720947E-2</c:v>
                </c:pt>
                <c:pt idx="1548">
                  <c:v>1.9930803646204254E-2</c:v>
                </c:pt>
                <c:pt idx="1549">
                  <c:v>1.9925106108225066E-2</c:v>
                </c:pt>
                <c:pt idx="1550">
                  <c:v>1.9919399198540244E-2</c:v>
                </c:pt>
                <c:pt idx="1551">
                  <c:v>1.9913682917311881E-2</c:v>
                </c:pt>
                <c:pt idx="1552">
                  <c:v>1.9907957264458931E-2</c:v>
                </c:pt>
                <c:pt idx="1553">
                  <c:v>1.9902222240062439E-2</c:v>
                </c:pt>
                <c:pt idx="1554">
                  <c:v>1.989647784404136E-2</c:v>
                </c:pt>
                <c:pt idx="1555">
                  <c:v>1.989072407647674E-2</c:v>
                </c:pt>
                <c:pt idx="1556">
                  <c:v>1.988496093712544E-2</c:v>
                </c:pt>
                <c:pt idx="1557">
                  <c:v>1.9879188426311645E-2</c:v>
                </c:pt>
                <c:pt idx="1558">
                  <c:v>1.9873406543954308E-2</c:v>
                </c:pt>
                <c:pt idx="1559">
                  <c:v>1.9867615289810292E-2</c:v>
                </c:pt>
                <c:pt idx="1560">
                  <c:v>1.9861814664284827E-2</c:v>
                </c:pt>
                <c:pt idx="1561">
                  <c:v>1.9856004667053728E-2</c:v>
                </c:pt>
                <c:pt idx="1562">
                  <c:v>1.9846855736979085E-2</c:v>
                </c:pt>
                <c:pt idx="1563">
                  <c:v>1.9840187434104761E-2</c:v>
                </c:pt>
                <c:pt idx="1564">
                  <c:v>1.983434262814443E-2</c:v>
                </c:pt>
                <c:pt idx="1565">
                  <c:v>1.9828488450559512E-2</c:v>
                </c:pt>
                <c:pt idx="1566">
                  <c:v>1.9822624901431052E-2</c:v>
                </c:pt>
                <c:pt idx="1567">
                  <c:v>1.9816751980596958E-2</c:v>
                </c:pt>
                <c:pt idx="1568">
                  <c:v>1.981086968830037E-2</c:v>
                </c:pt>
                <c:pt idx="1569">
                  <c:v>1.9804978024379194E-2</c:v>
                </c:pt>
                <c:pt idx="1570">
                  <c:v>1.9799076988752384E-2</c:v>
                </c:pt>
                <c:pt idx="1571">
                  <c:v>1.9793166581744126E-2</c:v>
                </c:pt>
                <c:pt idx="1572">
                  <c:v>1.9787246802949188E-2</c:v>
                </c:pt>
                <c:pt idx="1573">
                  <c:v>1.9781317652610708E-2</c:v>
                </c:pt>
                <c:pt idx="1574">
                  <c:v>1.9775379130728687E-2</c:v>
                </c:pt>
                <c:pt idx="1575">
                  <c:v>1.9769431237222079E-2</c:v>
                </c:pt>
                <c:pt idx="1576">
                  <c:v>1.976347397217193E-2</c:v>
                </c:pt>
                <c:pt idx="1577">
                  <c:v>1.9757507335497193E-2</c:v>
                </c:pt>
                <c:pt idx="1578">
                  <c:v>1.9751531327278915E-2</c:v>
                </c:pt>
                <c:pt idx="1579">
                  <c:v>1.9743834117637027E-2</c:v>
                </c:pt>
                <c:pt idx="1580">
                  <c:v>1.9737836688643595E-2</c:v>
                </c:pt>
                <c:pt idx="1581">
                  <c:v>1.9731829888025576E-2</c:v>
                </c:pt>
                <c:pt idx="1582">
                  <c:v>1.9725813715782969E-2</c:v>
                </c:pt>
                <c:pt idx="1583">
                  <c:v>1.9719788172077868E-2</c:v>
                </c:pt>
                <c:pt idx="1584">
                  <c:v>1.9713753256667133E-2</c:v>
                </c:pt>
                <c:pt idx="1585">
                  <c:v>1.9707708969793902E-2</c:v>
                </c:pt>
                <c:pt idx="1586">
                  <c:v>1.9701655311296085E-2</c:v>
                </c:pt>
                <c:pt idx="1587">
                  <c:v>1.9695592281173679E-2</c:v>
                </c:pt>
                <c:pt idx="1588">
                  <c:v>1.9689519879507733E-2</c:v>
                </c:pt>
                <c:pt idx="1589">
                  <c:v>1.9683438106217199E-2</c:v>
                </c:pt>
                <c:pt idx="1590">
                  <c:v>1.9677346961383124E-2</c:v>
                </c:pt>
                <c:pt idx="1591">
                  <c:v>1.9671246445005508E-2</c:v>
                </c:pt>
                <c:pt idx="1592">
                  <c:v>1.9665136557003304E-2</c:v>
                </c:pt>
                <c:pt idx="1593">
                  <c:v>1.9659017297376513E-2</c:v>
                </c:pt>
                <c:pt idx="1594">
                  <c:v>1.9652888666206181E-2</c:v>
                </c:pt>
                <c:pt idx="1595">
                  <c:v>1.9646750663411261E-2</c:v>
                </c:pt>
                <c:pt idx="1596">
                  <c:v>1.9640603289153846E-2</c:v>
                </c:pt>
                <c:pt idx="1597">
                  <c:v>1.9634446543271844E-2</c:v>
                </c:pt>
                <c:pt idx="1598">
                  <c:v>1.9628280425765254E-2</c:v>
                </c:pt>
                <c:pt idx="1599">
                  <c:v>1.9621393423689591E-2</c:v>
                </c:pt>
                <c:pt idx="1600">
                  <c:v>1.9615205220342068E-2</c:v>
                </c:pt>
                <c:pt idx="1601">
                  <c:v>1.9609091233937503E-2</c:v>
                </c:pt>
                <c:pt idx="1602">
                  <c:v>1.9602800696557992E-2</c:v>
                </c:pt>
                <c:pt idx="1603">
                  <c:v>1.959658437606741E-2</c:v>
                </c:pt>
                <c:pt idx="1604">
                  <c:v>1.9590358683249841E-2</c:v>
                </c:pt>
                <c:pt idx="1605">
                  <c:v>1.9584123618024234E-2</c:v>
                </c:pt>
                <c:pt idx="1606">
                  <c:v>1.9577879180498657E-2</c:v>
                </c:pt>
                <c:pt idx="1607">
                  <c:v>1.9571625370565043E-2</c:v>
                </c:pt>
                <c:pt idx="1608">
                  <c:v>1.9565362188250411E-2</c:v>
                </c:pt>
                <c:pt idx="1609">
                  <c:v>1.9559089633608789E-2</c:v>
                </c:pt>
                <c:pt idx="1610">
                  <c:v>1.9552807706586149E-2</c:v>
                </c:pt>
                <c:pt idx="1611">
                  <c:v>1.9546516407236519E-2</c:v>
                </c:pt>
                <c:pt idx="1612">
                  <c:v>1.9540215735478855E-2</c:v>
                </c:pt>
                <c:pt idx="1613">
                  <c:v>1.9530153557649754E-2</c:v>
                </c:pt>
                <c:pt idx="1614">
                  <c:v>1.9523830801023712E-2</c:v>
                </c:pt>
                <c:pt idx="1615">
                  <c:v>1.9517498672773081E-2</c:v>
                </c:pt>
                <c:pt idx="1616">
                  <c:v>1.9511157173059956E-2</c:v>
                </c:pt>
                <c:pt idx="1617">
                  <c:v>1.9504806301722244E-2</c:v>
                </c:pt>
                <c:pt idx="1618">
                  <c:v>1.9498446058759944E-2</c:v>
                </c:pt>
                <c:pt idx="1619">
                  <c:v>1.9492076444416195E-2</c:v>
                </c:pt>
                <c:pt idx="1620">
                  <c:v>1.9485697458366813E-2</c:v>
                </c:pt>
                <c:pt idx="1621">
                  <c:v>1.9479309100692843E-2</c:v>
                </c:pt>
                <c:pt idx="1622">
                  <c:v>1.9472911371556378E-2</c:v>
                </c:pt>
                <c:pt idx="1623">
                  <c:v>1.9466504270795326E-2</c:v>
                </c:pt>
                <c:pt idx="1624">
                  <c:v>1.9460087798571779E-2</c:v>
                </c:pt>
                <c:pt idx="1625">
                  <c:v>1.9453661954723644E-2</c:v>
                </c:pt>
                <c:pt idx="1626">
                  <c:v>1.9447226739331969E-2</c:v>
                </c:pt>
                <c:pt idx="1627">
                  <c:v>1.9440782152234659E-2</c:v>
                </c:pt>
                <c:pt idx="1628">
                  <c:v>1.9434328193755901E-2</c:v>
                </c:pt>
                <c:pt idx="1629">
                  <c:v>1.9427864863652555E-2</c:v>
                </c:pt>
                <c:pt idx="1630">
                  <c:v>1.9418722226740574E-2</c:v>
                </c:pt>
                <c:pt idx="1631">
                  <c:v>1.9412234108172981E-2</c:v>
                </c:pt>
                <c:pt idx="1632">
                  <c:v>1.9405736617305418E-2</c:v>
                </c:pt>
                <c:pt idx="1633">
                  <c:v>1.9399229754110868E-2</c:v>
                </c:pt>
                <c:pt idx="1634">
                  <c:v>1.9392713518535297E-2</c:v>
                </c:pt>
                <c:pt idx="1635">
                  <c:v>1.9386187910713785E-2</c:v>
                </c:pt>
                <c:pt idx="1636">
                  <c:v>1.9379652930538265E-2</c:v>
                </c:pt>
                <c:pt idx="1637">
                  <c:v>1.9373108578035762E-2</c:v>
                </c:pt>
                <c:pt idx="1638">
                  <c:v>1.9366554853206267E-2</c:v>
                </c:pt>
                <c:pt idx="1639">
                  <c:v>1.9359991756103815E-2</c:v>
                </c:pt>
                <c:pt idx="1640">
                  <c:v>1.9353462455888037E-2</c:v>
                </c:pt>
                <c:pt idx="1641">
                  <c:v>1.9346837444890928E-2</c:v>
                </c:pt>
                <c:pt idx="1642">
                  <c:v>1.934024623086154E-2</c:v>
                </c:pt>
                <c:pt idx="1643">
                  <c:v>1.9333645644478151E-2</c:v>
                </c:pt>
                <c:pt idx="1644">
                  <c:v>1.9327035685794785E-2</c:v>
                </c:pt>
                <c:pt idx="1645">
                  <c:v>1.9320416354784434E-2</c:v>
                </c:pt>
                <c:pt idx="1646">
                  <c:v>1.9313787651528139E-2</c:v>
                </c:pt>
                <c:pt idx="1647">
                  <c:v>1.930714957591784E-2</c:v>
                </c:pt>
                <c:pt idx="1648">
                  <c:v>1.9300502128034584E-2</c:v>
                </c:pt>
                <c:pt idx="1649">
                  <c:v>1.9293879297999639E-2</c:v>
                </c:pt>
                <c:pt idx="1650">
                  <c:v>1.9284253957260189E-2</c:v>
                </c:pt>
                <c:pt idx="1651">
                  <c:v>1.9277576420134723E-2</c:v>
                </c:pt>
                <c:pt idx="1652">
                  <c:v>1.9269933473814449E-2</c:v>
                </c:pt>
                <c:pt idx="1653">
                  <c:v>1.9263235854798388E-2</c:v>
                </c:pt>
                <c:pt idx="1654">
                  <c:v>1.9256528864238787E-2</c:v>
                </c:pt>
                <c:pt idx="1655">
                  <c:v>1.9249812502135644E-2</c:v>
                </c:pt>
                <c:pt idx="1656">
                  <c:v>1.9243086768570006E-2</c:v>
                </c:pt>
                <c:pt idx="1657">
                  <c:v>1.923635166337978E-2</c:v>
                </c:pt>
                <c:pt idx="1658">
                  <c:v>1.9229631575295447E-2</c:v>
                </c:pt>
                <c:pt idx="1659">
                  <c:v>1.9222853338368706E-2</c:v>
                </c:pt>
                <c:pt idx="1660">
                  <c:v>1.9216090118547857E-2</c:v>
                </c:pt>
                <c:pt idx="1661">
                  <c:v>1.9209317527183467E-2</c:v>
                </c:pt>
                <c:pt idx="1662">
                  <c:v>1.9202535564275536E-2</c:v>
                </c:pt>
                <c:pt idx="1663">
                  <c:v>1.9195744229824063E-2</c:v>
                </c:pt>
                <c:pt idx="1664">
                  <c:v>1.9187971229428502E-2</c:v>
                </c:pt>
                <c:pt idx="1665">
                  <c:v>1.9181159813086435E-2</c:v>
                </c:pt>
                <c:pt idx="1666">
                  <c:v>1.917433902511978E-2</c:v>
                </c:pt>
                <c:pt idx="1667">
                  <c:v>1.916750886569063E-2</c:v>
                </c:pt>
                <c:pt idx="1668">
                  <c:v>1.9160669334798985E-2</c:v>
                </c:pt>
                <c:pt idx="1669">
                  <c:v>1.9153820432282753E-2</c:v>
                </c:pt>
                <c:pt idx="1670">
                  <c:v>1.914696215822298E-2</c:v>
                </c:pt>
                <c:pt idx="1671">
                  <c:v>1.9140094512619665E-2</c:v>
                </c:pt>
                <c:pt idx="1672">
                  <c:v>1.9133217495553856E-2</c:v>
                </c:pt>
                <c:pt idx="1673">
                  <c:v>1.9126331106863459E-2</c:v>
                </c:pt>
                <c:pt idx="1674">
                  <c:v>1.9119435346710567E-2</c:v>
                </c:pt>
                <c:pt idx="1675">
                  <c:v>1.9112530214933088E-2</c:v>
                </c:pt>
                <c:pt idx="1676">
                  <c:v>1.9105615711693114E-2</c:v>
                </c:pt>
                <c:pt idx="1677">
                  <c:v>1.9098691836909598E-2</c:v>
                </c:pt>
                <c:pt idx="1678">
                  <c:v>1.9091758590501495E-2</c:v>
                </c:pt>
                <c:pt idx="1679">
                  <c:v>1.9084815972711944E-2</c:v>
                </c:pt>
                <c:pt idx="1680">
                  <c:v>1.9077863983216758E-2</c:v>
                </c:pt>
                <c:pt idx="1681">
                  <c:v>1.9070904310534154E-2</c:v>
                </c:pt>
                <c:pt idx="1682">
                  <c:v>1.9063931889757857E-2</c:v>
                </c:pt>
                <c:pt idx="1683">
                  <c:v>1.9056951785794141E-2</c:v>
                </c:pt>
                <c:pt idx="1684">
                  <c:v>1.9049962310205837E-2</c:v>
                </c:pt>
                <c:pt idx="1685">
                  <c:v>1.9042963463155038E-2</c:v>
                </c:pt>
                <c:pt idx="1686">
                  <c:v>1.9035955244641745E-2</c:v>
                </c:pt>
                <c:pt idx="1687">
                  <c:v>1.9028937654422817E-2</c:v>
                </c:pt>
                <c:pt idx="1688">
                  <c:v>1.9021910692741395E-2</c:v>
                </c:pt>
                <c:pt idx="1689">
                  <c:v>1.9014874359516432E-2</c:v>
                </c:pt>
                <c:pt idx="1690">
                  <c:v>1.9007839912562607E-2</c:v>
                </c:pt>
                <c:pt idx="1691">
                  <c:v>1.9000831599306212E-2</c:v>
                </c:pt>
                <c:pt idx="1692">
                  <c:v>1.8993850285726754E-2</c:v>
                </c:pt>
                <c:pt idx="1693">
                  <c:v>1.8986895971824236E-2</c:v>
                </c:pt>
                <c:pt idx="1694">
                  <c:v>1.8979968657679702E-2</c:v>
                </c:pt>
                <c:pt idx="1695">
                  <c:v>1.8973068343131061E-2</c:v>
                </c:pt>
                <c:pt idx="1696">
                  <c:v>1.8966195028259358E-2</c:v>
                </c:pt>
                <c:pt idx="1697">
                  <c:v>1.8959348713226687E-2</c:v>
                </c:pt>
                <c:pt idx="1698">
                  <c:v>1.8952529397708862E-2</c:v>
                </c:pt>
                <c:pt idx="1699">
                  <c:v>1.8945737081867975E-2</c:v>
                </c:pt>
                <c:pt idx="1700">
                  <c:v>1.8938971765704027E-2</c:v>
                </c:pt>
                <c:pt idx="1701">
                  <c:v>1.8932233449298064E-2</c:v>
                </c:pt>
                <c:pt idx="1702">
                  <c:v>1.8925522132569039E-2</c:v>
                </c:pt>
                <c:pt idx="1703">
                  <c:v>1.8918837815435907E-2</c:v>
                </c:pt>
                <c:pt idx="1704">
                  <c:v>1.8912180497979714E-2</c:v>
                </c:pt>
                <c:pt idx="1705">
                  <c:v>1.8905550180281505E-2</c:v>
                </c:pt>
                <c:pt idx="1706">
                  <c:v>1.8898946862260235E-2</c:v>
                </c:pt>
                <c:pt idx="1707">
                  <c:v>1.8892370543834858E-2</c:v>
                </c:pt>
                <c:pt idx="1708">
                  <c:v>1.8885821225005373E-2</c:v>
                </c:pt>
                <c:pt idx="1709">
                  <c:v>1.8879298905933872E-2</c:v>
                </c:pt>
                <c:pt idx="1710">
                  <c:v>1.8872803586539311E-2</c:v>
                </c:pt>
                <c:pt idx="1711">
                  <c:v>1.8866335266821688E-2</c:v>
                </c:pt>
                <c:pt idx="1712">
                  <c:v>1.8859893946699957E-2</c:v>
                </c:pt>
                <c:pt idx="1713">
                  <c:v>1.8853479626255165E-2</c:v>
                </c:pt>
                <c:pt idx="1714">
                  <c:v>1.8847092305406266E-2</c:v>
                </c:pt>
                <c:pt idx="1715">
                  <c:v>1.8840731984396397E-2</c:v>
                </c:pt>
                <c:pt idx="1716">
                  <c:v>1.8832664444121315E-2</c:v>
                </c:pt>
                <c:pt idx="1717">
                  <c:v>1.8826406050385658E-2</c:v>
                </c:pt>
                <c:pt idx="1718">
                  <c:v>1.8820100646781416E-2</c:v>
                </c:pt>
                <c:pt idx="1719">
                  <c:v>1.8813859252084418E-2</c:v>
                </c:pt>
                <c:pt idx="1720">
                  <c:v>1.8807644860036058E-2</c:v>
                </c:pt>
                <c:pt idx="1721">
                  <c:v>1.8801500908363078E-2</c:v>
                </c:pt>
                <c:pt idx="1722">
                  <c:v>1.8795297083831212E-2</c:v>
                </c:pt>
                <c:pt idx="1723">
                  <c:v>1.8789163699728755E-2</c:v>
                </c:pt>
                <c:pt idx="1724">
                  <c:v>1.878305731819389E-2</c:v>
                </c:pt>
                <c:pt idx="1725">
                  <c:v>1.8776977939307663E-2</c:v>
                </c:pt>
                <c:pt idx="1726">
                  <c:v>1.8770925563043054E-2</c:v>
                </c:pt>
                <c:pt idx="1727">
                  <c:v>1.876490018937305E-2</c:v>
                </c:pt>
                <c:pt idx="1728">
                  <c:v>1.8758901818324663E-2</c:v>
                </c:pt>
                <c:pt idx="1729">
                  <c:v>1.8752930449870885E-2</c:v>
                </c:pt>
                <c:pt idx="1730">
                  <c:v>1.8746986084065741E-2</c:v>
                </c:pt>
                <c:pt idx="1731">
                  <c:v>1.8741068720828185E-2</c:v>
                </c:pt>
                <c:pt idx="1732">
                  <c:v>1.8735239607508003E-2</c:v>
                </c:pt>
                <c:pt idx="1733">
                  <c:v>1.8725849494967139E-2</c:v>
                </c:pt>
                <c:pt idx="1734">
                  <c:v>1.8720025309612032E-2</c:v>
                </c:pt>
                <c:pt idx="1735">
                  <c:v>1.8714228123852816E-2</c:v>
                </c:pt>
                <c:pt idx="1736">
                  <c:v>1.870845793777054E-2</c:v>
                </c:pt>
                <c:pt idx="1737">
                  <c:v>1.8702714751203109E-2</c:v>
                </c:pt>
                <c:pt idx="1738">
                  <c:v>1.8696998564312617E-2</c:v>
                </c:pt>
                <c:pt idx="1739">
                  <c:v>1.8691309377018017E-2</c:v>
                </c:pt>
                <c:pt idx="1740">
                  <c:v>1.8685647189400356E-2</c:v>
                </c:pt>
                <c:pt idx="1741">
                  <c:v>1.8680012001297541E-2</c:v>
                </c:pt>
                <c:pt idx="1742">
                  <c:v>1.8674403812871665E-2</c:v>
                </c:pt>
                <c:pt idx="1743">
                  <c:v>1.8668822624122727E-2</c:v>
                </c:pt>
                <c:pt idx="1744">
                  <c:v>1.8663268434888636E-2</c:v>
                </c:pt>
                <c:pt idx="1745">
                  <c:v>1.8657741245412529E-2</c:v>
                </c:pt>
                <c:pt idx="1746">
                  <c:v>1.8652241055370222E-2</c:v>
                </c:pt>
                <c:pt idx="1747">
                  <c:v>1.86467678650859E-2</c:v>
                </c:pt>
                <c:pt idx="1748">
                  <c:v>1.8641321674316425E-2</c:v>
                </c:pt>
                <c:pt idx="1749">
                  <c:v>1.8635902483223887E-2</c:v>
                </c:pt>
                <c:pt idx="1750">
                  <c:v>1.8630510291727242E-2</c:v>
                </c:pt>
                <c:pt idx="1751">
                  <c:v>1.862514509982649E-2</c:v>
                </c:pt>
                <c:pt idx="1752">
                  <c:v>1.8619806907440584E-2</c:v>
                </c:pt>
                <c:pt idx="1753">
                  <c:v>1.8614495714812662E-2</c:v>
                </c:pt>
                <c:pt idx="1754">
                  <c:v>1.8609211521780633E-2</c:v>
                </c:pt>
                <c:pt idx="1755">
                  <c:v>1.8603954328182404E-2</c:v>
                </c:pt>
                <c:pt idx="1756">
                  <c:v>1.8598724134342159E-2</c:v>
                </c:pt>
                <c:pt idx="1757">
                  <c:v>1.8593520940016761E-2</c:v>
                </c:pt>
                <c:pt idx="1758">
                  <c:v>1.8588344745368302E-2</c:v>
                </c:pt>
                <c:pt idx="1759">
                  <c:v>1.8583195550234688E-2</c:v>
                </c:pt>
                <c:pt idx="1760">
                  <c:v>1.8578073354778013E-2</c:v>
                </c:pt>
                <c:pt idx="1761">
                  <c:v>1.8572978158836184E-2</c:v>
                </c:pt>
                <c:pt idx="1762">
                  <c:v>1.8567909962490248E-2</c:v>
                </c:pt>
                <c:pt idx="1763">
                  <c:v>1.8562868765902296E-2</c:v>
                </c:pt>
                <c:pt idx="1764">
                  <c:v>1.8557854568667098E-2</c:v>
                </c:pt>
                <c:pt idx="1765">
                  <c:v>1.8552867371189885E-2</c:v>
                </c:pt>
                <c:pt idx="1766">
                  <c:v>1.8547907173227518E-2</c:v>
                </c:pt>
                <c:pt idx="1767">
                  <c:v>1.8538767008713375E-2</c:v>
                </c:pt>
                <c:pt idx="1768">
                  <c:v>1.8533188576996817E-2</c:v>
                </c:pt>
                <c:pt idx="1769">
                  <c:v>1.852833637741802E-2</c:v>
                </c:pt>
                <c:pt idx="1770">
                  <c:v>1.8523511177435115E-2</c:v>
                </c:pt>
                <c:pt idx="1771">
                  <c:v>1.8518712976967056E-2</c:v>
                </c:pt>
                <c:pt idx="1772">
                  <c:v>1.8513262380116524E-2</c:v>
                </c:pt>
                <c:pt idx="1773">
                  <c:v>1.8508522035832753E-2</c:v>
                </c:pt>
                <c:pt idx="1774">
                  <c:v>1.850380869122592E-2</c:v>
                </c:pt>
                <c:pt idx="1775">
                  <c:v>1.8499122346296026E-2</c:v>
                </c:pt>
                <c:pt idx="1776">
                  <c:v>1.8494463000880978E-2</c:v>
                </c:pt>
                <c:pt idx="1777">
                  <c:v>1.8489969178797638E-2</c:v>
                </c:pt>
                <c:pt idx="1778">
                  <c:v>1.8485225308757514E-2</c:v>
                </c:pt>
                <c:pt idx="1779">
                  <c:v>1.8480646962049097E-2</c:v>
                </c:pt>
                <c:pt idx="1780">
                  <c:v>1.8476095614936572E-2</c:v>
                </c:pt>
                <c:pt idx="1781">
                  <c:v>1.8471571267338893E-2</c:v>
                </c:pt>
                <c:pt idx="1782">
                  <c:v>1.8467073919337107E-2</c:v>
                </c:pt>
                <c:pt idx="1783">
                  <c:v>1.8462603570931213E-2</c:v>
                </c:pt>
                <c:pt idx="1784">
                  <c:v>1.8458160222040165E-2</c:v>
                </c:pt>
                <c:pt idx="1785">
                  <c:v>1.845374387274501E-2</c:v>
                </c:pt>
                <c:pt idx="1786">
                  <c:v>1.8449354523126793E-2</c:v>
                </c:pt>
                <c:pt idx="1787">
                  <c:v>1.8444992172942376E-2</c:v>
                </c:pt>
                <c:pt idx="1788">
                  <c:v>1.8440656822434898E-2</c:v>
                </c:pt>
                <c:pt idx="1789">
                  <c:v>1.8436348471442265E-2</c:v>
                </c:pt>
                <c:pt idx="1790">
                  <c:v>1.8432067119964479E-2</c:v>
                </c:pt>
                <c:pt idx="1791">
                  <c:v>1.8427812768082585E-2</c:v>
                </c:pt>
                <c:pt idx="1792">
                  <c:v>1.8423585415715538E-2</c:v>
                </c:pt>
                <c:pt idx="1793">
                  <c:v>1.8419385062944382E-2</c:v>
                </c:pt>
                <c:pt idx="1794">
                  <c:v>1.8415211709769119E-2</c:v>
                </c:pt>
                <c:pt idx="1795">
                  <c:v>1.8411065356189749E-2</c:v>
                </c:pt>
                <c:pt idx="1796">
                  <c:v>1.8406946002125224E-2</c:v>
                </c:pt>
                <c:pt idx="1797">
                  <c:v>1.8402853647494499E-2</c:v>
                </c:pt>
                <c:pt idx="1798">
                  <c:v>1.8398788292621759E-2</c:v>
                </c:pt>
                <c:pt idx="1799">
                  <c:v>1.8394749937182819E-2</c:v>
                </c:pt>
                <c:pt idx="1800">
                  <c:v>1.8390738581339772E-2</c:v>
                </c:pt>
                <c:pt idx="1801">
                  <c:v>1.838675422501157E-2</c:v>
                </c:pt>
                <c:pt idx="1802">
                  <c:v>1.8382796868360307E-2</c:v>
                </c:pt>
                <c:pt idx="1803">
                  <c:v>1.8378866511061798E-2</c:v>
                </c:pt>
                <c:pt idx="1804">
                  <c:v>1.8374963153521273E-2</c:v>
                </c:pt>
                <c:pt idx="1805">
                  <c:v>1.8371086795414548E-2</c:v>
                </c:pt>
                <c:pt idx="1806">
                  <c:v>1.836723743682267E-2</c:v>
                </c:pt>
                <c:pt idx="1807">
                  <c:v>1.8363415077826684E-2</c:v>
                </c:pt>
                <c:pt idx="1808">
                  <c:v>1.8359619718345543E-2</c:v>
                </c:pt>
                <c:pt idx="1809">
                  <c:v>1.8355851358541342E-2</c:v>
                </c:pt>
                <c:pt idx="1810">
                  <c:v>1.8352109998089894E-2</c:v>
                </c:pt>
                <c:pt idx="1811">
                  <c:v>1.8348395637315384E-2</c:v>
                </c:pt>
                <c:pt idx="1812">
                  <c:v>1.8344708276055721E-2</c:v>
                </c:pt>
                <c:pt idx="1813">
                  <c:v>1.834104791439195E-2</c:v>
                </c:pt>
                <c:pt idx="1814">
                  <c:v>1.8337414552243025E-2</c:v>
                </c:pt>
                <c:pt idx="1815">
                  <c:v>1.8333808189608947E-2</c:v>
                </c:pt>
                <c:pt idx="1816">
                  <c:v>1.8330228826489714E-2</c:v>
                </c:pt>
                <c:pt idx="1817">
                  <c:v>1.8326676462885327E-2</c:v>
                </c:pt>
                <c:pt idx="1818">
                  <c:v>1.8320649512135745E-2</c:v>
                </c:pt>
                <c:pt idx="1819">
                  <c:v>1.8316675625852374E-2</c:v>
                </c:pt>
                <c:pt idx="1820">
                  <c:v>1.8313227403314869E-2</c:v>
                </c:pt>
                <c:pt idx="1821">
                  <c:v>1.8309806180373256E-2</c:v>
                </c:pt>
                <c:pt idx="1822">
                  <c:v>1.8306411957027535E-2</c:v>
                </c:pt>
                <c:pt idx="1823">
                  <c:v>1.8303264213211379E-2</c:v>
                </c:pt>
                <c:pt idx="1824">
                  <c:v>1.8299704508799586E-2</c:v>
                </c:pt>
                <c:pt idx="1825">
                  <c:v>1.829639128407945E-2</c:v>
                </c:pt>
                <c:pt idx="1826">
                  <c:v>1.8293105058712067E-2</c:v>
                </c:pt>
                <c:pt idx="1827">
                  <c:v>1.8289845833021623E-2</c:v>
                </c:pt>
                <c:pt idx="1828">
                  <c:v>1.8286613606846025E-2</c:v>
                </c:pt>
                <c:pt idx="1829">
                  <c:v>1.8283408380104227E-2</c:v>
                </c:pt>
                <c:pt idx="1830">
                  <c:v>1.8280230153039367E-2</c:v>
                </c:pt>
                <c:pt idx="1831">
                  <c:v>1.8277078925408308E-2</c:v>
                </c:pt>
                <c:pt idx="1832">
                  <c:v>1.8273954697292094E-2</c:v>
                </c:pt>
                <c:pt idx="1833">
                  <c:v>1.8270857468771773E-2</c:v>
                </c:pt>
                <c:pt idx="1834">
                  <c:v>1.8268026168619111E-2</c:v>
                </c:pt>
                <c:pt idx="1835">
                  <c:v>1.8263879475253209E-2</c:v>
                </c:pt>
                <c:pt idx="1836">
                  <c:v>1.8260870959424524E-2</c:v>
                </c:pt>
                <c:pt idx="1837">
                  <c:v>1.8257889443191733E-2</c:v>
                </c:pt>
                <c:pt idx="1838">
                  <c:v>1.8254934926392741E-2</c:v>
                </c:pt>
                <c:pt idx="1839">
                  <c:v>1.8252007409108595E-2</c:v>
                </c:pt>
                <c:pt idx="1840">
                  <c:v>1.8249106891420341E-2</c:v>
                </c:pt>
                <c:pt idx="1841">
                  <c:v>1.8246233373165888E-2</c:v>
                </c:pt>
                <c:pt idx="1842">
                  <c:v>1.8243386854588373E-2</c:v>
                </c:pt>
                <c:pt idx="1843">
                  <c:v>1.8240567335444657E-2</c:v>
                </c:pt>
                <c:pt idx="1844">
                  <c:v>1.8237774815734742E-2</c:v>
                </c:pt>
                <c:pt idx="1845">
                  <c:v>1.8235009295701765E-2</c:v>
                </c:pt>
                <c:pt idx="1846">
                  <c:v>1.8232270775102588E-2</c:v>
                </c:pt>
                <c:pt idx="1847">
                  <c:v>1.8229559254018257E-2</c:v>
                </c:pt>
                <c:pt idx="1848">
                  <c:v>1.8226874732448772E-2</c:v>
                </c:pt>
                <c:pt idx="1849">
                  <c:v>1.8224217210394134E-2</c:v>
                </c:pt>
                <c:pt idx="1850">
                  <c:v>1.8221586687854341E-2</c:v>
                </c:pt>
                <c:pt idx="1851">
                  <c:v>1.8218983164910441E-2</c:v>
                </c:pt>
                <c:pt idx="1852">
                  <c:v>1.821640664140034E-2</c:v>
                </c:pt>
                <c:pt idx="1853">
                  <c:v>1.8213857117486132E-2</c:v>
                </c:pt>
                <c:pt idx="1854">
                  <c:v>1.8211334592924677E-2</c:v>
                </c:pt>
                <c:pt idx="1855">
                  <c:v>1.8208839068040161E-2</c:v>
                </c:pt>
                <c:pt idx="1856">
                  <c:v>1.8206370542670491E-2</c:v>
                </c:pt>
                <c:pt idx="1857">
                  <c:v>1.8203929016653575E-2</c:v>
                </c:pt>
                <c:pt idx="1858">
                  <c:v>1.8201514490313597E-2</c:v>
                </c:pt>
                <c:pt idx="1859">
                  <c:v>1.8199126963407419E-2</c:v>
                </c:pt>
                <c:pt idx="1860">
                  <c:v>1.8196766436016087E-2</c:v>
                </c:pt>
                <c:pt idx="1861">
                  <c:v>1.8194432908220648E-2</c:v>
                </c:pt>
                <c:pt idx="1862">
                  <c:v>1.8192126379777962E-2</c:v>
                </c:pt>
                <c:pt idx="1863">
                  <c:v>1.8189846850931168E-2</c:v>
                </c:pt>
                <c:pt idx="1864">
                  <c:v>1.8187594321599221E-2</c:v>
                </c:pt>
                <c:pt idx="1865">
                  <c:v>1.8185368791782119E-2</c:v>
                </c:pt>
                <c:pt idx="1866">
                  <c:v>1.818317026156091E-2</c:v>
                </c:pt>
                <c:pt idx="1867">
                  <c:v>1.8180998730692455E-2</c:v>
                </c:pt>
                <c:pt idx="1868">
                  <c:v>1.8178854199419892E-2</c:v>
                </c:pt>
                <c:pt idx="1869">
                  <c:v>1.8175538771699751E-2</c:v>
                </c:pt>
                <c:pt idx="1870">
                  <c:v>1.8173169428256086E-2</c:v>
                </c:pt>
                <c:pt idx="1871">
                  <c:v>1.8171125180814762E-2</c:v>
                </c:pt>
                <c:pt idx="1872">
                  <c:v>1.8169107932969331E-2</c:v>
                </c:pt>
                <c:pt idx="1873">
                  <c:v>1.8167117684557699E-2</c:v>
                </c:pt>
                <c:pt idx="1874">
                  <c:v>1.8165154435660913E-2</c:v>
                </c:pt>
                <c:pt idx="1875">
                  <c:v>1.8163218186197927E-2</c:v>
                </c:pt>
                <c:pt idx="1876">
                  <c:v>1.8161308936330833E-2</c:v>
                </c:pt>
                <c:pt idx="1877">
                  <c:v>1.8159426685978586E-2</c:v>
                </c:pt>
                <c:pt idx="1878">
                  <c:v>1.8157571434979092E-2</c:v>
                </c:pt>
                <c:pt idx="1879">
                  <c:v>1.8155743183656536E-2</c:v>
                </c:pt>
                <c:pt idx="1880">
                  <c:v>1.8153941931848827E-2</c:v>
                </c:pt>
                <c:pt idx="1881">
                  <c:v>1.8152167679393871E-2</c:v>
                </c:pt>
                <c:pt idx="1882">
                  <c:v>1.8150420426534808E-2</c:v>
                </c:pt>
                <c:pt idx="1883">
                  <c:v>1.8148700173109544E-2</c:v>
                </c:pt>
                <c:pt idx="1884">
                  <c:v>1.8147006919280173E-2</c:v>
                </c:pt>
                <c:pt idx="1885">
                  <c:v>1.8145340664884602E-2</c:v>
                </c:pt>
                <c:pt idx="1886">
                  <c:v>1.8143678822918712E-2</c:v>
                </c:pt>
                <c:pt idx="1887">
                  <c:v>1.8142081837104383E-2</c:v>
                </c:pt>
                <c:pt idx="1888">
                  <c:v>1.8140511853425394E-2</c:v>
                </c:pt>
                <c:pt idx="1889">
                  <c:v>1.8138968872016829E-2</c:v>
                </c:pt>
                <c:pt idx="1890">
                  <c:v>1.8137452892743603E-2</c:v>
                </c:pt>
                <c:pt idx="1891">
                  <c:v>1.8135963915686764E-2</c:v>
                </c:pt>
                <c:pt idx="1892">
                  <c:v>1.8134501940819302E-2</c:v>
                </c:pt>
                <c:pt idx="1893">
                  <c:v>1.8133066968141213E-2</c:v>
                </c:pt>
                <c:pt idx="1894">
                  <c:v>1.8131658997652494E-2</c:v>
                </c:pt>
                <c:pt idx="1895">
                  <c:v>1.8130278029353152E-2</c:v>
                </c:pt>
                <c:pt idx="1896">
                  <c:v>1.8129278742009258E-2</c:v>
                </c:pt>
                <c:pt idx="1897">
                  <c:v>1.8127597099322584E-2</c:v>
                </c:pt>
                <c:pt idx="1898">
                  <c:v>1.8126297137591361E-2</c:v>
                </c:pt>
                <c:pt idx="1899">
                  <c:v>1.8125024178049513E-2</c:v>
                </c:pt>
                <c:pt idx="1900">
                  <c:v>1.8123778220697034E-2</c:v>
                </c:pt>
                <c:pt idx="1901">
                  <c:v>1.8122559265506915E-2</c:v>
                </c:pt>
                <c:pt idx="1902">
                  <c:v>1.812136731250617E-2</c:v>
                </c:pt>
                <c:pt idx="1903">
                  <c:v>1.8120202361694798E-2</c:v>
                </c:pt>
                <c:pt idx="1904">
                  <c:v>1.8119064413072799E-2</c:v>
                </c:pt>
                <c:pt idx="1905">
                  <c:v>1.8118324960071375E-2</c:v>
                </c:pt>
                <c:pt idx="1906">
                  <c:v>1.8116869522342892E-2</c:v>
                </c:pt>
                <c:pt idx="1907">
                  <c:v>1.8115812580289013E-2</c:v>
                </c:pt>
                <c:pt idx="1908">
                  <c:v>1.8115159762918387E-2</c:v>
                </c:pt>
                <c:pt idx="1909">
                  <c:v>1.8113779702641313E-2</c:v>
                </c:pt>
                <c:pt idx="1910">
                  <c:v>1.8112803767074508E-2</c:v>
                </c:pt>
                <c:pt idx="1911">
                  <c:v>1.8111854833697077E-2</c:v>
                </c:pt>
                <c:pt idx="1912">
                  <c:v>1.8110932902509019E-2</c:v>
                </c:pt>
                <c:pt idx="1913">
                  <c:v>1.8110037973483321E-2</c:v>
                </c:pt>
                <c:pt idx="1914">
                  <c:v>1.8109170046646993E-2</c:v>
                </c:pt>
                <c:pt idx="1915">
                  <c:v>1.8108329121946008E-2</c:v>
                </c:pt>
                <c:pt idx="1916">
                  <c:v>1.8107515199461414E-2</c:v>
                </c:pt>
                <c:pt idx="1917">
                  <c:v>1.8106728279112159E-2</c:v>
                </c:pt>
                <c:pt idx="1918">
                  <c:v>1.8105968360979295E-2</c:v>
                </c:pt>
                <c:pt idx="1919">
                  <c:v>1.8104132829944719E-2</c:v>
                </c:pt>
                <c:pt idx="1920">
                  <c:v>1.8103240193745318E-2</c:v>
                </c:pt>
                <c:pt idx="1921">
                  <c:v>1.8102576777662138E-2</c:v>
                </c:pt>
                <c:pt idx="1922">
                  <c:v>1.8101940361174851E-2</c:v>
                </c:pt>
                <c:pt idx="1923">
                  <c:v>1.8101330944121363E-2</c:v>
                </c:pt>
                <c:pt idx="1924">
                  <c:v>1.8100748526582722E-2</c:v>
                </c:pt>
                <c:pt idx="1925">
                  <c:v>1.8100193108558926E-2</c:v>
                </c:pt>
                <c:pt idx="1926">
                  <c:v>1.8099664689968931E-2</c:v>
                </c:pt>
                <c:pt idx="1927">
                  <c:v>1.8099163270974827E-2</c:v>
                </c:pt>
                <c:pt idx="1928">
                  <c:v>1.8098688851252431E-2</c:v>
                </c:pt>
                <c:pt idx="1929">
                  <c:v>1.8098241431206974E-2</c:v>
                </c:pt>
                <c:pt idx="1930">
                  <c:v>1.809782101051427E-2</c:v>
                </c:pt>
                <c:pt idx="1931">
                  <c:v>1.8097427589417459E-2</c:v>
                </c:pt>
                <c:pt idx="1932">
                  <c:v>1.8097061167754447E-2</c:v>
                </c:pt>
                <c:pt idx="1933">
                  <c:v>1.8096721745687327E-2</c:v>
                </c:pt>
                <c:pt idx="1934">
                  <c:v>1.8096409323054008E-2</c:v>
                </c:pt>
                <c:pt idx="1935">
                  <c:v>1.8096123899935534E-2</c:v>
                </c:pt>
                <c:pt idx="1936">
                  <c:v>1.8095865476169815E-2</c:v>
                </c:pt>
                <c:pt idx="1937">
                  <c:v>1.8095485279313595E-2</c:v>
                </c:pt>
                <c:pt idx="1938">
                  <c:v>1.8095300139945314E-2</c:v>
                </c:pt>
                <c:pt idx="1939">
                  <c:v>1.8095142000091879E-2</c:v>
                </c:pt>
                <c:pt idx="1940">
                  <c:v>1.8095010859753291E-2</c:v>
                </c:pt>
                <c:pt idx="1941">
                  <c:v>1.8094906718848502E-2</c:v>
                </c:pt>
                <c:pt idx="1942">
                  <c:v>1.809482957745856E-2</c:v>
                </c:pt>
                <c:pt idx="1943">
                  <c:v>1.8094779435502417E-2</c:v>
                </c:pt>
                <c:pt idx="1944">
                  <c:v>1.8094756293142167E-2</c:v>
                </c:pt>
                <c:pt idx="1945">
                  <c:v>1.8094754548215741E-2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417216"/>
        <c:axId val="493418752"/>
      </c:lineChart>
      <c:dateAx>
        <c:axId val="493417216"/>
        <c:scaling>
          <c:orientation val="minMax"/>
          <c:max val="42915"/>
          <c:min val="42185"/>
        </c:scaling>
        <c:delete val="0"/>
        <c:axPos val="b"/>
        <c:numFmt formatCode="[$-409]d\-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418752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493418752"/>
        <c:scaling>
          <c:orientation val="minMax"/>
          <c:max val="1E-3"/>
          <c:min val="0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493417216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marker>
            <c:symbol val="none"/>
          </c:marker>
          <c:cat>
            <c:numRef>
              <c:f>[0]!SettlementDates</c:f>
              <c:numCache>
                <c:formatCode>dd\-mmm\-yy</c:formatCode>
                <c:ptCount val="3534"/>
                <c:pt idx="0">
                  <c:v>42184</c:v>
                </c:pt>
                <c:pt idx="1">
                  <c:v>42185</c:v>
                </c:pt>
                <c:pt idx="2">
                  <c:v>42186</c:v>
                </c:pt>
                <c:pt idx="3">
                  <c:v>42187</c:v>
                </c:pt>
                <c:pt idx="4">
                  <c:v>42188</c:v>
                </c:pt>
                <c:pt idx="5">
                  <c:v>42191</c:v>
                </c:pt>
                <c:pt idx="6">
                  <c:v>42192</c:v>
                </c:pt>
                <c:pt idx="7">
                  <c:v>42193</c:v>
                </c:pt>
                <c:pt idx="8">
                  <c:v>42194</c:v>
                </c:pt>
                <c:pt idx="9">
                  <c:v>42195</c:v>
                </c:pt>
                <c:pt idx="10">
                  <c:v>42198</c:v>
                </c:pt>
                <c:pt idx="11">
                  <c:v>42199</c:v>
                </c:pt>
                <c:pt idx="12">
                  <c:v>42200</c:v>
                </c:pt>
                <c:pt idx="13">
                  <c:v>42201</c:v>
                </c:pt>
                <c:pt idx="14">
                  <c:v>42202</c:v>
                </c:pt>
                <c:pt idx="15">
                  <c:v>42206</c:v>
                </c:pt>
                <c:pt idx="16">
                  <c:v>42206</c:v>
                </c:pt>
                <c:pt idx="17">
                  <c:v>42207</c:v>
                </c:pt>
                <c:pt idx="18">
                  <c:v>42208</c:v>
                </c:pt>
                <c:pt idx="19">
                  <c:v>42209</c:v>
                </c:pt>
                <c:pt idx="20">
                  <c:v>42212</c:v>
                </c:pt>
                <c:pt idx="21">
                  <c:v>42213</c:v>
                </c:pt>
                <c:pt idx="22">
                  <c:v>42214</c:v>
                </c:pt>
                <c:pt idx="23">
                  <c:v>42215</c:v>
                </c:pt>
                <c:pt idx="24">
                  <c:v>42216</c:v>
                </c:pt>
                <c:pt idx="25">
                  <c:v>42219</c:v>
                </c:pt>
                <c:pt idx="26">
                  <c:v>42220</c:v>
                </c:pt>
                <c:pt idx="27">
                  <c:v>42221</c:v>
                </c:pt>
                <c:pt idx="28">
                  <c:v>42222</c:v>
                </c:pt>
                <c:pt idx="29">
                  <c:v>42223</c:v>
                </c:pt>
                <c:pt idx="30">
                  <c:v>42226</c:v>
                </c:pt>
                <c:pt idx="31">
                  <c:v>42227</c:v>
                </c:pt>
                <c:pt idx="32">
                  <c:v>42228</c:v>
                </c:pt>
                <c:pt idx="33">
                  <c:v>42229</c:v>
                </c:pt>
                <c:pt idx="34">
                  <c:v>42230</c:v>
                </c:pt>
                <c:pt idx="35">
                  <c:v>42233</c:v>
                </c:pt>
                <c:pt idx="36">
                  <c:v>42234</c:v>
                </c:pt>
                <c:pt idx="37">
                  <c:v>42235</c:v>
                </c:pt>
                <c:pt idx="38">
                  <c:v>42236</c:v>
                </c:pt>
                <c:pt idx="39">
                  <c:v>42237</c:v>
                </c:pt>
                <c:pt idx="40">
                  <c:v>42240</c:v>
                </c:pt>
                <c:pt idx="41">
                  <c:v>42241</c:v>
                </c:pt>
                <c:pt idx="42">
                  <c:v>42242</c:v>
                </c:pt>
                <c:pt idx="43">
                  <c:v>42243</c:v>
                </c:pt>
                <c:pt idx="44">
                  <c:v>42244</c:v>
                </c:pt>
                <c:pt idx="45">
                  <c:v>42248</c:v>
                </c:pt>
                <c:pt idx="46">
                  <c:v>42249</c:v>
                </c:pt>
                <c:pt idx="47">
                  <c:v>42250</c:v>
                </c:pt>
                <c:pt idx="48">
                  <c:v>42251</c:v>
                </c:pt>
                <c:pt idx="49">
                  <c:v>42254</c:v>
                </c:pt>
                <c:pt idx="50">
                  <c:v>42255</c:v>
                </c:pt>
                <c:pt idx="51">
                  <c:v>42256</c:v>
                </c:pt>
                <c:pt idx="52">
                  <c:v>42257</c:v>
                </c:pt>
                <c:pt idx="53">
                  <c:v>42258</c:v>
                </c:pt>
                <c:pt idx="54">
                  <c:v>42261</c:v>
                </c:pt>
                <c:pt idx="55">
                  <c:v>42262</c:v>
                </c:pt>
                <c:pt idx="56">
                  <c:v>42263</c:v>
                </c:pt>
                <c:pt idx="57">
                  <c:v>42264</c:v>
                </c:pt>
                <c:pt idx="58">
                  <c:v>42265</c:v>
                </c:pt>
                <c:pt idx="59">
                  <c:v>42271</c:v>
                </c:pt>
                <c:pt idx="60">
                  <c:v>42271</c:v>
                </c:pt>
                <c:pt idx="61">
                  <c:v>42271</c:v>
                </c:pt>
                <c:pt idx="62">
                  <c:v>42271</c:v>
                </c:pt>
                <c:pt idx="63">
                  <c:v>42272</c:v>
                </c:pt>
                <c:pt idx="64">
                  <c:v>42275</c:v>
                </c:pt>
                <c:pt idx="65">
                  <c:v>42276</c:v>
                </c:pt>
                <c:pt idx="66">
                  <c:v>42277</c:v>
                </c:pt>
                <c:pt idx="67">
                  <c:v>42278</c:v>
                </c:pt>
                <c:pt idx="68">
                  <c:v>42279</c:v>
                </c:pt>
                <c:pt idx="69">
                  <c:v>42282</c:v>
                </c:pt>
                <c:pt idx="70">
                  <c:v>42283</c:v>
                </c:pt>
                <c:pt idx="71">
                  <c:v>42284</c:v>
                </c:pt>
                <c:pt idx="72">
                  <c:v>42285</c:v>
                </c:pt>
                <c:pt idx="73">
                  <c:v>42286</c:v>
                </c:pt>
                <c:pt idx="74">
                  <c:v>42290</c:v>
                </c:pt>
                <c:pt idx="75">
                  <c:v>42290</c:v>
                </c:pt>
                <c:pt idx="76">
                  <c:v>42291</c:v>
                </c:pt>
                <c:pt idx="77">
                  <c:v>42292</c:v>
                </c:pt>
                <c:pt idx="78">
                  <c:v>42293</c:v>
                </c:pt>
                <c:pt idx="79">
                  <c:v>42296</c:v>
                </c:pt>
                <c:pt idx="80">
                  <c:v>42297</c:v>
                </c:pt>
                <c:pt idx="81">
                  <c:v>42298</c:v>
                </c:pt>
                <c:pt idx="82">
                  <c:v>42299</c:v>
                </c:pt>
                <c:pt idx="83">
                  <c:v>42300</c:v>
                </c:pt>
                <c:pt idx="84">
                  <c:v>42303</c:v>
                </c:pt>
                <c:pt idx="85">
                  <c:v>42304</c:v>
                </c:pt>
                <c:pt idx="86">
                  <c:v>42305</c:v>
                </c:pt>
                <c:pt idx="87">
                  <c:v>42306</c:v>
                </c:pt>
                <c:pt idx="88">
                  <c:v>42307</c:v>
                </c:pt>
                <c:pt idx="89">
                  <c:v>42310</c:v>
                </c:pt>
                <c:pt idx="90">
                  <c:v>42312</c:v>
                </c:pt>
                <c:pt idx="91">
                  <c:v>42312</c:v>
                </c:pt>
                <c:pt idx="92">
                  <c:v>42313</c:v>
                </c:pt>
                <c:pt idx="93">
                  <c:v>42314</c:v>
                </c:pt>
                <c:pt idx="94">
                  <c:v>42317</c:v>
                </c:pt>
                <c:pt idx="95">
                  <c:v>42318</c:v>
                </c:pt>
                <c:pt idx="96">
                  <c:v>42319</c:v>
                </c:pt>
                <c:pt idx="97">
                  <c:v>42320</c:v>
                </c:pt>
                <c:pt idx="98">
                  <c:v>42321</c:v>
                </c:pt>
                <c:pt idx="99">
                  <c:v>42324</c:v>
                </c:pt>
                <c:pt idx="100">
                  <c:v>42325</c:v>
                </c:pt>
                <c:pt idx="101">
                  <c:v>42326</c:v>
                </c:pt>
                <c:pt idx="102">
                  <c:v>42327</c:v>
                </c:pt>
                <c:pt idx="103">
                  <c:v>42328</c:v>
                </c:pt>
                <c:pt idx="104">
                  <c:v>42332</c:v>
                </c:pt>
                <c:pt idx="105">
                  <c:v>42332</c:v>
                </c:pt>
                <c:pt idx="106">
                  <c:v>42333</c:v>
                </c:pt>
                <c:pt idx="107">
                  <c:v>42334</c:v>
                </c:pt>
                <c:pt idx="108">
                  <c:v>42335</c:v>
                </c:pt>
                <c:pt idx="109">
                  <c:v>42338</c:v>
                </c:pt>
                <c:pt idx="110">
                  <c:v>42339</c:v>
                </c:pt>
                <c:pt idx="111">
                  <c:v>42340</c:v>
                </c:pt>
                <c:pt idx="112">
                  <c:v>42341</c:v>
                </c:pt>
                <c:pt idx="113">
                  <c:v>42342</c:v>
                </c:pt>
                <c:pt idx="114">
                  <c:v>42345</c:v>
                </c:pt>
                <c:pt idx="115">
                  <c:v>42346</c:v>
                </c:pt>
                <c:pt idx="116">
                  <c:v>42347</c:v>
                </c:pt>
                <c:pt idx="117">
                  <c:v>42348</c:v>
                </c:pt>
                <c:pt idx="118">
                  <c:v>42349</c:v>
                </c:pt>
                <c:pt idx="119">
                  <c:v>42352</c:v>
                </c:pt>
                <c:pt idx="120">
                  <c:v>42353</c:v>
                </c:pt>
                <c:pt idx="121">
                  <c:v>42354</c:v>
                </c:pt>
                <c:pt idx="122">
                  <c:v>42355</c:v>
                </c:pt>
                <c:pt idx="123">
                  <c:v>42356</c:v>
                </c:pt>
                <c:pt idx="124">
                  <c:v>42359</c:v>
                </c:pt>
                <c:pt idx="125">
                  <c:v>42360</c:v>
                </c:pt>
                <c:pt idx="126">
                  <c:v>42362</c:v>
                </c:pt>
                <c:pt idx="127">
                  <c:v>42362</c:v>
                </c:pt>
                <c:pt idx="128">
                  <c:v>42367</c:v>
                </c:pt>
                <c:pt idx="129">
                  <c:v>42368</c:v>
                </c:pt>
                <c:pt idx="130">
                  <c:v>42373</c:v>
                </c:pt>
                <c:pt idx="131">
                  <c:v>42373</c:v>
                </c:pt>
                <c:pt idx="132">
                  <c:v>42374</c:v>
                </c:pt>
                <c:pt idx="133">
                  <c:v>42375</c:v>
                </c:pt>
                <c:pt idx="134">
                  <c:v>42376</c:v>
                </c:pt>
                <c:pt idx="135">
                  <c:v>42377</c:v>
                </c:pt>
                <c:pt idx="136">
                  <c:v>42381</c:v>
                </c:pt>
                <c:pt idx="137">
                  <c:v>42381</c:v>
                </c:pt>
                <c:pt idx="138">
                  <c:v>42382</c:v>
                </c:pt>
                <c:pt idx="139">
                  <c:v>42383</c:v>
                </c:pt>
                <c:pt idx="140">
                  <c:v>42384</c:v>
                </c:pt>
                <c:pt idx="141">
                  <c:v>42387</c:v>
                </c:pt>
                <c:pt idx="142">
                  <c:v>42388</c:v>
                </c:pt>
                <c:pt idx="143">
                  <c:v>42389</c:v>
                </c:pt>
                <c:pt idx="144">
                  <c:v>42390</c:v>
                </c:pt>
                <c:pt idx="145">
                  <c:v>42391</c:v>
                </c:pt>
                <c:pt idx="146">
                  <c:v>42394</c:v>
                </c:pt>
                <c:pt idx="147">
                  <c:v>42395</c:v>
                </c:pt>
                <c:pt idx="148">
                  <c:v>42396</c:v>
                </c:pt>
                <c:pt idx="149">
                  <c:v>42397</c:v>
                </c:pt>
                <c:pt idx="150">
                  <c:v>42398</c:v>
                </c:pt>
                <c:pt idx="151">
                  <c:v>42401</c:v>
                </c:pt>
                <c:pt idx="152">
                  <c:v>42402</c:v>
                </c:pt>
                <c:pt idx="153">
                  <c:v>42403</c:v>
                </c:pt>
                <c:pt idx="154">
                  <c:v>42404</c:v>
                </c:pt>
                <c:pt idx="155">
                  <c:v>42405</c:v>
                </c:pt>
                <c:pt idx="156">
                  <c:v>42408</c:v>
                </c:pt>
                <c:pt idx="157">
                  <c:v>42409</c:v>
                </c:pt>
                <c:pt idx="158">
                  <c:v>42410</c:v>
                </c:pt>
                <c:pt idx="159">
                  <c:v>42412</c:v>
                </c:pt>
                <c:pt idx="160">
                  <c:v>42412</c:v>
                </c:pt>
                <c:pt idx="161">
                  <c:v>42415</c:v>
                </c:pt>
                <c:pt idx="162">
                  <c:v>42416</c:v>
                </c:pt>
                <c:pt idx="163">
                  <c:v>42417</c:v>
                </c:pt>
                <c:pt idx="164">
                  <c:v>42418</c:v>
                </c:pt>
                <c:pt idx="165">
                  <c:v>42419</c:v>
                </c:pt>
                <c:pt idx="166">
                  <c:v>42422</c:v>
                </c:pt>
                <c:pt idx="167">
                  <c:v>42423</c:v>
                </c:pt>
                <c:pt idx="168">
                  <c:v>42424</c:v>
                </c:pt>
                <c:pt idx="169">
                  <c:v>42425</c:v>
                </c:pt>
                <c:pt idx="170">
                  <c:v>42426</c:v>
                </c:pt>
                <c:pt idx="171">
                  <c:v>42429</c:v>
                </c:pt>
                <c:pt idx="172">
                  <c:v>42430</c:v>
                </c:pt>
                <c:pt idx="173">
                  <c:v>42431</c:v>
                </c:pt>
                <c:pt idx="174">
                  <c:v>42432</c:v>
                </c:pt>
                <c:pt idx="175">
                  <c:v>42433</c:v>
                </c:pt>
                <c:pt idx="176">
                  <c:v>42436</c:v>
                </c:pt>
                <c:pt idx="177">
                  <c:v>42437</c:v>
                </c:pt>
                <c:pt idx="178">
                  <c:v>42438</c:v>
                </c:pt>
                <c:pt idx="179">
                  <c:v>42439</c:v>
                </c:pt>
                <c:pt idx="180">
                  <c:v>42440</c:v>
                </c:pt>
                <c:pt idx="181">
                  <c:v>42443</c:v>
                </c:pt>
                <c:pt idx="182">
                  <c:v>42444</c:v>
                </c:pt>
                <c:pt idx="183">
                  <c:v>42445</c:v>
                </c:pt>
                <c:pt idx="184">
                  <c:v>42446</c:v>
                </c:pt>
                <c:pt idx="185">
                  <c:v>42447</c:v>
                </c:pt>
                <c:pt idx="186">
                  <c:v>42451</c:v>
                </c:pt>
                <c:pt idx="187">
                  <c:v>42451</c:v>
                </c:pt>
                <c:pt idx="188">
                  <c:v>42452</c:v>
                </c:pt>
                <c:pt idx="189">
                  <c:v>42453</c:v>
                </c:pt>
                <c:pt idx="190">
                  <c:v>42458</c:v>
                </c:pt>
                <c:pt idx="191">
                  <c:v>42459</c:v>
                </c:pt>
                <c:pt idx="192">
                  <c:v>42460</c:v>
                </c:pt>
                <c:pt idx="193">
                  <c:v>42461</c:v>
                </c:pt>
                <c:pt idx="194">
                  <c:v>42464</c:v>
                </c:pt>
                <c:pt idx="195">
                  <c:v>42465</c:v>
                </c:pt>
                <c:pt idx="196">
                  <c:v>42466</c:v>
                </c:pt>
                <c:pt idx="197">
                  <c:v>42467</c:v>
                </c:pt>
                <c:pt idx="198">
                  <c:v>42468</c:v>
                </c:pt>
                <c:pt idx="199">
                  <c:v>42471</c:v>
                </c:pt>
                <c:pt idx="200">
                  <c:v>42472</c:v>
                </c:pt>
                <c:pt idx="201">
                  <c:v>42473</c:v>
                </c:pt>
                <c:pt idx="202">
                  <c:v>42474</c:v>
                </c:pt>
                <c:pt idx="203">
                  <c:v>42475</c:v>
                </c:pt>
                <c:pt idx="204">
                  <c:v>42478</c:v>
                </c:pt>
                <c:pt idx="205">
                  <c:v>42479</c:v>
                </c:pt>
                <c:pt idx="206">
                  <c:v>42480</c:v>
                </c:pt>
                <c:pt idx="207">
                  <c:v>42481</c:v>
                </c:pt>
                <c:pt idx="208">
                  <c:v>42482</c:v>
                </c:pt>
                <c:pt idx="209">
                  <c:v>42485</c:v>
                </c:pt>
                <c:pt idx="210">
                  <c:v>42486</c:v>
                </c:pt>
                <c:pt idx="211">
                  <c:v>42487</c:v>
                </c:pt>
                <c:pt idx="212">
                  <c:v>42488</c:v>
                </c:pt>
                <c:pt idx="213">
                  <c:v>42496</c:v>
                </c:pt>
                <c:pt idx="214">
                  <c:v>42496</c:v>
                </c:pt>
                <c:pt idx="215">
                  <c:v>42496</c:v>
                </c:pt>
                <c:pt idx="216">
                  <c:v>42496</c:v>
                </c:pt>
                <c:pt idx="217">
                  <c:v>42496</c:v>
                </c:pt>
                <c:pt idx="218">
                  <c:v>42499</c:v>
                </c:pt>
                <c:pt idx="219">
                  <c:v>42500</c:v>
                </c:pt>
                <c:pt idx="220">
                  <c:v>42501</c:v>
                </c:pt>
                <c:pt idx="221">
                  <c:v>42502</c:v>
                </c:pt>
                <c:pt idx="222">
                  <c:v>42503</c:v>
                </c:pt>
                <c:pt idx="223">
                  <c:v>42506</c:v>
                </c:pt>
                <c:pt idx="224">
                  <c:v>42507</c:v>
                </c:pt>
                <c:pt idx="225">
                  <c:v>42508</c:v>
                </c:pt>
                <c:pt idx="226">
                  <c:v>42509</c:v>
                </c:pt>
                <c:pt idx="227">
                  <c:v>42510</c:v>
                </c:pt>
                <c:pt idx="228">
                  <c:v>42513</c:v>
                </c:pt>
                <c:pt idx="229">
                  <c:v>42514</c:v>
                </c:pt>
                <c:pt idx="230">
                  <c:v>42515</c:v>
                </c:pt>
                <c:pt idx="231">
                  <c:v>42516</c:v>
                </c:pt>
                <c:pt idx="232">
                  <c:v>42517</c:v>
                </c:pt>
                <c:pt idx="233">
                  <c:v>42521</c:v>
                </c:pt>
                <c:pt idx="234">
                  <c:v>42522</c:v>
                </c:pt>
                <c:pt idx="235">
                  <c:v>42523</c:v>
                </c:pt>
                <c:pt idx="236">
                  <c:v>42524</c:v>
                </c:pt>
                <c:pt idx="237">
                  <c:v>42527</c:v>
                </c:pt>
                <c:pt idx="238">
                  <c:v>42528</c:v>
                </c:pt>
                <c:pt idx="239">
                  <c:v>42529</c:v>
                </c:pt>
                <c:pt idx="240">
                  <c:v>42530</c:v>
                </c:pt>
                <c:pt idx="241">
                  <c:v>42531</c:v>
                </c:pt>
                <c:pt idx="242">
                  <c:v>42534</c:v>
                </c:pt>
                <c:pt idx="243">
                  <c:v>42535</c:v>
                </c:pt>
                <c:pt idx="244">
                  <c:v>42536</c:v>
                </c:pt>
                <c:pt idx="245">
                  <c:v>42537</c:v>
                </c:pt>
                <c:pt idx="246">
                  <c:v>42538</c:v>
                </c:pt>
                <c:pt idx="247">
                  <c:v>42541</c:v>
                </c:pt>
                <c:pt idx="248">
                  <c:v>42542</c:v>
                </c:pt>
                <c:pt idx="249">
                  <c:v>42543</c:v>
                </c:pt>
                <c:pt idx="250">
                  <c:v>42544</c:v>
                </c:pt>
                <c:pt idx="251">
                  <c:v>42545</c:v>
                </c:pt>
                <c:pt idx="252">
                  <c:v>42548</c:v>
                </c:pt>
                <c:pt idx="253">
                  <c:v>42549</c:v>
                </c:pt>
                <c:pt idx="254">
                  <c:v>42550</c:v>
                </c:pt>
                <c:pt idx="255">
                  <c:v>42551</c:v>
                </c:pt>
                <c:pt idx="256">
                  <c:v>42552</c:v>
                </c:pt>
                <c:pt idx="257">
                  <c:v>42555</c:v>
                </c:pt>
                <c:pt idx="258">
                  <c:v>42556</c:v>
                </c:pt>
                <c:pt idx="259">
                  <c:v>42557</c:v>
                </c:pt>
                <c:pt idx="260">
                  <c:v>42558</c:v>
                </c:pt>
                <c:pt idx="261">
                  <c:v>42559</c:v>
                </c:pt>
                <c:pt idx="262">
                  <c:v>42562</c:v>
                </c:pt>
                <c:pt idx="263">
                  <c:v>42563</c:v>
                </c:pt>
                <c:pt idx="264">
                  <c:v>42564</c:v>
                </c:pt>
                <c:pt idx="265">
                  <c:v>42565</c:v>
                </c:pt>
                <c:pt idx="266">
                  <c:v>42566</c:v>
                </c:pt>
                <c:pt idx="267">
                  <c:v>42570</c:v>
                </c:pt>
                <c:pt idx="268">
                  <c:v>42570</c:v>
                </c:pt>
                <c:pt idx="269">
                  <c:v>42571</c:v>
                </c:pt>
                <c:pt idx="270">
                  <c:v>42572</c:v>
                </c:pt>
                <c:pt idx="271">
                  <c:v>42573</c:v>
                </c:pt>
                <c:pt idx="272">
                  <c:v>42576</c:v>
                </c:pt>
                <c:pt idx="273">
                  <c:v>42577</c:v>
                </c:pt>
                <c:pt idx="274">
                  <c:v>42578</c:v>
                </c:pt>
                <c:pt idx="275">
                  <c:v>42579</c:v>
                </c:pt>
                <c:pt idx="276">
                  <c:v>42580</c:v>
                </c:pt>
                <c:pt idx="277">
                  <c:v>42583</c:v>
                </c:pt>
                <c:pt idx="278">
                  <c:v>42584</c:v>
                </c:pt>
                <c:pt idx="279">
                  <c:v>42585</c:v>
                </c:pt>
                <c:pt idx="280">
                  <c:v>42586</c:v>
                </c:pt>
                <c:pt idx="281">
                  <c:v>42587</c:v>
                </c:pt>
                <c:pt idx="282">
                  <c:v>42590</c:v>
                </c:pt>
                <c:pt idx="283">
                  <c:v>42591</c:v>
                </c:pt>
                <c:pt idx="284">
                  <c:v>42592</c:v>
                </c:pt>
                <c:pt idx="285">
                  <c:v>42594</c:v>
                </c:pt>
                <c:pt idx="286">
                  <c:v>42594</c:v>
                </c:pt>
                <c:pt idx="287">
                  <c:v>42597</c:v>
                </c:pt>
                <c:pt idx="288">
                  <c:v>42598</c:v>
                </c:pt>
                <c:pt idx="289">
                  <c:v>42599</c:v>
                </c:pt>
                <c:pt idx="290">
                  <c:v>42600</c:v>
                </c:pt>
                <c:pt idx="291">
                  <c:v>42601</c:v>
                </c:pt>
                <c:pt idx="292">
                  <c:v>42604</c:v>
                </c:pt>
                <c:pt idx="293">
                  <c:v>42605</c:v>
                </c:pt>
                <c:pt idx="294">
                  <c:v>42606</c:v>
                </c:pt>
                <c:pt idx="295">
                  <c:v>42607</c:v>
                </c:pt>
                <c:pt idx="296">
                  <c:v>42608</c:v>
                </c:pt>
                <c:pt idx="297">
                  <c:v>42612</c:v>
                </c:pt>
                <c:pt idx="298">
                  <c:v>42613</c:v>
                </c:pt>
                <c:pt idx="299">
                  <c:v>42614</c:v>
                </c:pt>
                <c:pt idx="300">
                  <c:v>42615</c:v>
                </c:pt>
                <c:pt idx="301">
                  <c:v>42618</c:v>
                </c:pt>
                <c:pt idx="302">
                  <c:v>42619</c:v>
                </c:pt>
                <c:pt idx="303">
                  <c:v>42620</c:v>
                </c:pt>
                <c:pt idx="304">
                  <c:v>42621</c:v>
                </c:pt>
                <c:pt idx="305">
                  <c:v>42622</c:v>
                </c:pt>
                <c:pt idx="306">
                  <c:v>42625</c:v>
                </c:pt>
                <c:pt idx="307">
                  <c:v>42626</c:v>
                </c:pt>
                <c:pt idx="308">
                  <c:v>42627</c:v>
                </c:pt>
                <c:pt idx="309">
                  <c:v>42628</c:v>
                </c:pt>
                <c:pt idx="310">
                  <c:v>42629</c:v>
                </c:pt>
                <c:pt idx="311">
                  <c:v>42633</c:v>
                </c:pt>
                <c:pt idx="312">
                  <c:v>42633</c:v>
                </c:pt>
                <c:pt idx="313">
                  <c:v>42634</c:v>
                </c:pt>
                <c:pt idx="314">
                  <c:v>42636</c:v>
                </c:pt>
                <c:pt idx="315">
                  <c:v>42636</c:v>
                </c:pt>
                <c:pt idx="316">
                  <c:v>42639</c:v>
                </c:pt>
                <c:pt idx="317">
                  <c:v>42640</c:v>
                </c:pt>
                <c:pt idx="318">
                  <c:v>42641</c:v>
                </c:pt>
                <c:pt idx="319">
                  <c:v>42642</c:v>
                </c:pt>
                <c:pt idx="320">
                  <c:v>42643</c:v>
                </c:pt>
                <c:pt idx="321">
                  <c:v>42646</c:v>
                </c:pt>
                <c:pt idx="322">
                  <c:v>42647</c:v>
                </c:pt>
                <c:pt idx="323">
                  <c:v>42648</c:v>
                </c:pt>
                <c:pt idx="324">
                  <c:v>42649</c:v>
                </c:pt>
                <c:pt idx="325">
                  <c:v>42650</c:v>
                </c:pt>
                <c:pt idx="326">
                  <c:v>42654</c:v>
                </c:pt>
                <c:pt idx="327">
                  <c:v>42654</c:v>
                </c:pt>
                <c:pt idx="328">
                  <c:v>42655</c:v>
                </c:pt>
                <c:pt idx="329">
                  <c:v>42656</c:v>
                </c:pt>
                <c:pt idx="330">
                  <c:v>42657</c:v>
                </c:pt>
                <c:pt idx="331">
                  <c:v>42660</c:v>
                </c:pt>
                <c:pt idx="332">
                  <c:v>42661</c:v>
                </c:pt>
                <c:pt idx="333">
                  <c:v>42662</c:v>
                </c:pt>
                <c:pt idx="334">
                  <c:v>42663</c:v>
                </c:pt>
                <c:pt idx="335">
                  <c:v>42664</c:v>
                </c:pt>
                <c:pt idx="336">
                  <c:v>42667</c:v>
                </c:pt>
                <c:pt idx="337">
                  <c:v>42668</c:v>
                </c:pt>
                <c:pt idx="338">
                  <c:v>42669</c:v>
                </c:pt>
                <c:pt idx="339">
                  <c:v>42670</c:v>
                </c:pt>
                <c:pt idx="340">
                  <c:v>42671</c:v>
                </c:pt>
                <c:pt idx="341">
                  <c:v>42674</c:v>
                </c:pt>
                <c:pt idx="342">
                  <c:v>42675</c:v>
                </c:pt>
                <c:pt idx="343">
                  <c:v>42676</c:v>
                </c:pt>
                <c:pt idx="344">
                  <c:v>42678</c:v>
                </c:pt>
                <c:pt idx="345">
                  <c:v>42678</c:v>
                </c:pt>
                <c:pt idx="346">
                  <c:v>42681</c:v>
                </c:pt>
                <c:pt idx="347">
                  <c:v>42682</c:v>
                </c:pt>
                <c:pt idx="348">
                  <c:v>42683</c:v>
                </c:pt>
                <c:pt idx="349">
                  <c:v>42684</c:v>
                </c:pt>
                <c:pt idx="350">
                  <c:v>42685</c:v>
                </c:pt>
                <c:pt idx="351">
                  <c:v>42688</c:v>
                </c:pt>
                <c:pt idx="352">
                  <c:v>42689</c:v>
                </c:pt>
                <c:pt idx="353">
                  <c:v>42690</c:v>
                </c:pt>
                <c:pt idx="354">
                  <c:v>42691</c:v>
                </c:pt>
                <c:pt idx="355">
                  <c:v>42692</c:v>
                </c:pt>
                <c:pt idx="356">
                  <c:v>42695</c:v>
                </c:pt>
                <c:pt idx="357">
                  <c:v>42696</c:v>
                </c:pt>
                <c:pt idx="358">
                  <c:v>42698</c:v>
                </c:pt>
                <c:pt idx="359">
                  <c:v>42698</c:v>
                </c:pt>
                <c:pt idx="360">
                  <c:v>42699</c:v>
                </c:pt>
                <c:pt idx="361">
                  <c:v>42702</c:v>
                </c:pt>
                <c:pt idx="362">
                  <c:v>42703</c:v>
                </c:pt>
                <c:pt idx="363">
                  <c:v>42704</c:v>
                </c:pt>
                <c:pt idx="364">
                  <c:v>42705</c:v>
                </c:pt>
                <c:pt idx="365">
                  <c:v>42706</c:v>
                </c:pt>
                <c:pt idx="366">
                  <c:v>42709</c:v>
                </c:pt>
                <c:pt idx="367">
                  <c:v>42710</c:v>
                </c:pt>
                <c:pt idx="368">
                  <c:v>42711</c:v>
                </c:pt>
                <c:pt idx="369">
                  <c:v>42712</c:v>
                </c:pt>
                <c:pt idx="370">
                  <c:v>42713</c:v>
                </c:pt>
                <c:pt idx="371">
                  <c:v>42716</c:v>
                </c:pt>
                <c:pt idx="372">
                  <c:v>42717</c:v>
                </c:pt>
                <c:pt idx="373">
                  <c:v>42718</c:v>
                </c:pt>
                <c:pt idx="374">
                  <c:v>42719</c:v>
                </c:pt>
                <c:pt idx="375">
                  <c:v>42720</c:v>
                </c:pt>
                <c:pt idx="376">
                  <c:v>42723</c:v>
                </c:pt>
                <c:pt idx="377">
                  <c:v>42724</c:v>
                </c:pt>
                <c:pt idx="378">
                  <c:v>42725</c:v>
                </c:pt>
                <c:pt idx="379">
                  <c:v>42726</c:v>
                </c:pt>
                <c:pt idx="380">
                  <c:v>42732</c:v>
                </c:pt>
                <c:pt idx="381">
                  <c:v>42732</c:v>
                </c:pt>
                <c:pt idx="382">
                  <c:v>42733</c:v>
                </c:pt>
                <c:pt idx="383">
                  <c:v>42734</c:v>
                </c:pt>
                <c:pt idx="384">
                  <c:v>42739</c:v>
                </c:pt>
                <c:pt idx="385">
                  <c:v>42739</c:v>
                </c:pt>
                <c:pt idx="386">
                  <c:v>42740</c:v>
                </c:pt>
                <c:pt idx="387">
                  <c:v>42741</c:v>
                </c:pt>
                <c:pt idx="388">
                  <c:v>42745</c:v>
                </c:pt>
                <c:pt idx="389">
                  <c:v>42745</c:v>
                </c:pt>
                <c:pt idx="390">
                  <c:v>42746</c:v>
                </c:pt>
                <c:pt idx="391">
                  <c:v>42747</c:v>
                </c:pt>
                <c:pt idx="392">
                  <c:v>42748</c:v>
                </c:pt>
                <c:pt idx="393">
                  <c:v>42751</c:v>
                </c:pt>
                <c:pt idx="394">
                  <c:v>42752</c:v>
                </c:pt>
                <c:pt idx="395">
                  <c:v>42753</c:v>
                </c:pt>
                <c:pt idx="396">
                  <c:v>42754</c:v>
                </c:pt>
                <c:pt idx="397">
                  <c:v>42755</c:v>
                </c:pt>
                <c:pt idx="398">
                  <c:v>42758</c:v>
                </c:pt>
                <c:pt idx="399">
                  <c:v>42759</c:v>
                </c:pt>
                <c:pt idx="400">
                  <c:v>42760</c:v>
                </c:pt>
                <c:pt idx="401">
                  <c:v>42761</c:v>
                </c:pt>
                <c:pt idx="402">
                  <c:v>42762</c:v>
                </c:pt>
                <c:pt idx="403">
                  <c:v>42765</c:v>
                </c:pt>
                <c:pt idx="404">
                  <c:v>42766</c:v>
                </c:pt>
                <c:pt idx="405">
                  <c:v>42767</c:v>
                </c:pt>
                <c:pt idx="406">
                  <c:v>42768</c:v>
                </c:pt>
                <c:pt idx="407">
                  <c:v>42769</c:v>
                </c:pt>
                <c:pt idx="408">
                  <c:v>42772</c:v>
                </c:pt>
                <c:pt idx="409">
                  <c:v>42773</c:v>
                </c:pt>
                <c:pt idx="410">
                  <c:v>42774</c:v>
                </c:pt>
                <c:pt idx="411">
                  <c:v>42775</c:v>
                </c:pt>
                <c:pt idx="412">
                  <c:v>42776</c:v>
                </c:pt>
                <c:pt idx="413">
                  <c:v>42779</c:v>
                </c:pt>
                <c:pt idx="414">
                  <c:v>42780</c:v>
                </c:pt>
                <c:pt idx="415">
                  <c:v>42781</c:v>
                </c:pt>
                <c:pt idx="416">
                  <c:v>42782</c:v>
                </c:pt>
                <c:pt idx="417">
                  <c:v>42783</c:v>
                </c:pt>
                <c:pt idx="418">
                  <c:v>42786</c:v>
                </c:pt>
                <c:pt idx="419">
                  <c:v>42787</c:v>
                </c:pt>
                <c:pt idx="420">
                  <c:v>42788</c:v>
                </c:pt>
                <c:pt idx="421">
                  <c:v>42789</c:v>
                </c:pt>
                <c:pt idx="422">
                  <c:v>42790</c:v>
                </c:pt>
                <c:pt idx="423">
                  <c:v>42793</c:v>
                </c:pt>
                <c:pt idx="424">
                  <c:v>42794</c:v>
                </c:pt>
                <c:pt idx="425">
                  <c:v>42795</c:v>
                </c:pt>
                <c:pt idx="426">
                  <c:v>42796</c:v>
                </c:pt>
                <c:pt idx="427">
                  <c:v>42797</c:v>
                </c:pt>
                <c:pt idx="428">
                  <c:v>42800</c:v>
                </c:pt>
                <c:pt idx="429">
                  <c:v>42801</c:v>
                </c:pt>
                <c:pt idx="430">
                  <c:v>42802</c:v>
                </c:pt>
                <c:pt idx="431">
                  <c:v>42803</c:v>
                </c:pt>
                <c:pt idx="432">
                  <c:v>42804</c:v>
                </c:pt>
                <c:pt idx="433">
                  <c:v>42807</c:v>
                </c:pt>
                <c:pt idx="434">
                  <c:v>42808</c:v>
                </c:pt>
                <c:pt idx="435">
                  <c:v>42809</c:v>
                </c:pt>
                <c:pt idx="436">
                  <c:v>42810</c:v>
                </c:pt>
                <c:pt idx="437">
                  <c:v>42811</c:v>
                </c:pt>
                <c:pt idx="438">
                  <c:v>42815</c:v>
                </c:pt>
                <c:pt idx="439">
                  <c:v>42815</c:v>
                </c:pt>
                <c:pt idx="440">
                  <c:v>42816</c:v>
                </c:pt>
                <c:pt idx="441">
                  <c:v>42817</c:v>
                </c:pt>
                <c:pt idx="442">
                  <c:v>42818</c:v>
                </c:pt>
                <c:pt idx="443">
                  <c:v>42821</c:v>
                </c:pt>
                <c:pt idx="444">
                  <c:v>42822</c:v>
                </c:pt>
                <c:pt idx="445">
                  <c:v>42823</c:v>
                </c:pt>
                <c:pt idx="446">
                  <c:v>42824</c:v>
                </c:pt>
                <c:pt idx="447">
                  <c:v>42825</c:v>
                </c:pt>
                <c:pt idx="448">
                  <c:v>42828</c:v>
                </c:pt>
                <c:pt idx="449">
                  <c:v>42829</c:v>
                </c:pt>
                <c:pt idx="450">
                  <c:v>42830</c:v>
                </c:pt>
                <c:pt idx="451">
                  <c:v>42831</c:v>
                </c:pt>
                <c:pt idx="452">
                  <c:v>42832</c:v>
                </c:pt>
                <c:pt idx="453">
                  <c:v>42835</c:v>
                </c:pt>
                <c:pt idx="454">
                  <c:v>42836</c:v>
                </c:pt>
                <c:pt idx="455">
                  <c:v>42837</c:v>
                </c:pt>
                <c:pt idx="456">
                  <c:v>42838</c:v>
                </c:pt>
                <c:pt idx="457">
                  <c:v>42843</c:v>
                </c:pt>
                <c:pt idx="458">
                  <c:v>42844</c:v>
                </c:pt>
                <c:pt idx="459">
                  <c:v>42845</c:v>
                </c:pt>
                <c:pt idx="460">
                  <c:v>42846</c:v>
                </c:pt>
                <c:pt idx="461">
                  <c:v>42849</c:v>
                </c:pt>
                <c:pt idx="462">
                  <c:v>42850</c:v>
                </c:pt>
                <c:pt idx="463">
                  <c:v>42851</c:v>
                </c:pt>
                <c:pt idx="464">
                  <c:v>42852</c:v>
                </c:pt>
                <c:pt idx="465">
                  <c:v>42853</c:v>
                </c:pt>
                <c:pt idx="466">
                  <c:v>42857</c:v>
                </c:pt>
                <c:pt idx="467">
                  <c:v>42863</c:v>
                </c:pt>
                <c:pt idx="468">
                  <c:v>42863</c:v>
                </c:pt>
                <c:pt idx="469">
                  <c:v>42863</c:v>
                </c:pt>
                <c:pt idx="470">
                  <c:v>42863</c:v>
                </c:pt>
                <c:pt idx="471">
                  <c:v>42864</c:v>
                </c:pt>
                <c:pt idx="472">
                  <c:v>42865</c:v>
                </c:pt>
                <c:pt idx="473">
                  <c:v>42866</c:v>
                </c:pt>
                <c:pt idx="474">
                  <c:v>42867</c:v>
                </c:pt>
                <c:pt idx="475">
                  <c:v>42870</c:v>
                </c:pt>
                <c:pt idx="476">
                  <c:v>42871</c:v>
                </c:pt>
                <c:pt idx="477">
                  <c:v>42872</c:v>
                </c:pt>
                <c:pt idx="478">
                  <c:v>42873</c:v>
                </c:pt>
                <c:pt idx="479">
                  <c:v>42874</c:v>
                </c:pt>
                <c:pt idx="480">
                  <c:v>42877</c:v>
                </c:pt>
                <c:pt idx="481">
                  <c:v>42878</c:v>
                </c:pt>
                <c:pt idx="482">
                  <c:v>42879</c:v>
                </c:pt>
                <c:pt idx="483">
                  <c:v>42880</c:v>
                </c:pt>
                <c:pt idx="484">
                  <c:v>42881</c:v>
                </c:pt>
                <c:pt idx="485">
                  <c:v>42885</c:v>
                </c:pt>
                <c:pt idx="486">
                  <c:v>42886</c:v>
                </c:pt>
                <c:pt idx="487">
                  <c:v>42887</c:v>
                </c:pt>
                <c:pt idx="488">
                  <c:v>42888</c:v>
                </c:pt>
                <c:pt idx="489">
                  <c:v>42891</c:v>
                </c:pt>
                <c:pt idx="490">
                  <c:v>42892</c:v>
                </c:pt>
                <c:pt idx="491">
                  <c:v>42893</c:v>
                </c:pt>
                <c:pt idx="492">
                  <c:v>42894</c:v>
                </c:pt>
                <c:pt idx="493">
                  <c:v>42895</c:v>
                </c:pt>
                <c:pt idx="494">
                  <c:v>42898</c:v>
                </c:pt>
                <c:pt idx="495">
                  <c:v>42899</c:v>
                </c:pt>
                <c:pt idx="496">
                  <c:v>42900</c:v>
                </c:pt>
                <c:pt idx="497">
                  <c:v>42901</c:v>
                </c:pt>
                <c:pt idx="498">
                  <c:v>42902</c:v>
                </c:pt>
                <c:pt idx="499">
                  <c:v>42905</c:v>
                </c:pt>
                <c:pt idx="500">
                  <c:v>42906</c:v>
                </c:pt>
                <c:pt idx="501">
                  <c:v>42907</c:v>
                </c:pt>
                <c:pt idx="502">
                  <c:v>42908</c:v>
                </c:pt>
                <c:pt idx="503">
                  <c:v>42909</c:v>
                </c:pt>
                <c:pt idx="504">
                  <c:v>42912</c:v>
                </c:pt>
                <c:pt idx="505">
                  <c:v>42913</c:v>
                </c:pt>
                <c:pt idx="506">
                  <c:v>42914</c:v>
                </c:pt>
                <c:pt idx="507">
                  <c:v>42915</c:v>
                </c:pt>
                <c:pt idx="508">
                  <c:v>42916</c:v>
                </c:pt>
                <c:pt idx="509">
                  <c:v>42919</c:v>
                </c:pt>
                <c:pt idx="510">
                  <c:v>42920</c:v>
                </c:pt>
                <c:pt idx="511">
                  <c:v>42921</c:v>
                </c:pt>
                <c:pt idx="512">
                  <c:v>42922</c:v>
                </c:pt>
                <c:pt idx="513">
                  <c:v>42923</c:v>
                </c:pt>
                <c:pt idx="514">
                  <c:v>42926</c:v>
                </c:pt>
                <c:pt idx="515">
                  <c:v>42927</c:v>
                </c:pt>
                <c:pt idx="516">
                  <c:v>42928</c:v>
                </c:pt>
                <c:pt idx="517">
                  <c:v>42929</c:v>
                </c:pt>
                <c:pt idx="518">
                  <c:v>42936</c:v>
                </c:pt>
                <c:pt idx="519">
                  <c:v>42943</c:v>
                </c:pt>
                <c:pt idx="520">
                  <c:v>42950</c:v>
                </c:pt>
                <c:pt idx="521">
                  <c:v>42957</c:v>
                </c:pt>
                <c:pt idx="522">
                  <c:v>42964</c:v>
                </c:pt>
                <c:pt idx="523">
                  <c:v>42971</c:v>
                </c:pt>
                <c:pt idx="524">
                  <c:v>42978</c:v>
                </c:pt>
                <c:pt idx="525">
                  <c:v>42985</c:v>
                </c:pt>
                <c:pt idx="526">
                  <c:v>42992</c:v>
                </c:pt>
                <c:pt idx="527">
                  <c:v>42999</c:v>
                </c:pt>
                <c:pt idx="528">
                  <c:v>43006</c:v>
                </c:pt>
                <c:pt idx="529">
                  <c:v>43013</c:v>
                </c:pt>
                <c:pt idx="530">
                  <c:v>43020</c:v>
                </c:pt>
                <c:pt idx="531">
                  <c:v>43027</c:v>
                </c:pt>
                <c:pt idx="532">
                  <c:v>43034</c:v>
                </c:pt>
                <c:pt idx="533">
                  <c:v>43041</c:v>
                </c:pt>
                <c:pt idx="534">
                  <c:v>43048</c:v>
                </c:pt>
                <c:pt idx="535">
                  <c:v>43055</c:v>
                </c:pt>
                <c:pt idx="536">
                  <c:v>43063</c:v>
                </c:pt>
                <c:pt idx="537">
                  <c:v>43069</c:v>
                </c:pt>
                <c:pt idx="538">
                  <c:v>43076</c:v>
                </c:pt>
                <c:pt idx="539">
                  <c:v>43083</c:v>
                </c:pt>
                <c:pt idx="540">
                  <c:v>43090</c:v>
                </c:pt>
                <c:pt idx="541">
                  <c:v>43098</c:v>
                </c:pt>
                <c:pt idx="542">
                  <c:v>43105</c:v>
                </c:pt>
                <c:pt idx="543">
                  <c:v>43112</c:v>
                </c:pt>
                <c:pt idx="544">
                  <c:v>43119</c:v>
                </c:pt>
                <c:pt idx="545">
                  <c:v>43126</c:v>
                </c:pt>
                <c:pt idx="546">
                  <c:v>43133</c:v>
                </c:pt>
                <c:pt idx="547">
                  <c:v>43140</c:v>
                </c:pt>
                <c:pt idx="548">
                  <c:v>43147</c:v>
                </c:pt>
                <c:pt idx="549">
                  <c:v>43154</c:v>
                </c:pt>
                <c:pt idx="550">
                  <c:v>43161</c:v>
                </c:pt>
                <c:pt idx="551">
                  <c:v>43168</c:v>
                </c:pt>
                <c:pt idx="552">
                  <c:v>43175</c:v>
                </c:pt>
                <c:pt idx="553">
                  <c:v>43182</c:v>
                </c:pt>
                <c:pt idx="554">
                  <c:v>43193</c:v>
                </c:pt>
                <c:pt idx="555">
                  <c:v>43196</c:v>
                </c:pt>
                <c:pt idx="556">
                  <c:v>43203</c:v>
                </c:pt>
                <c:pt idx="557">
                  <c:v>43210</c:v>
                </c:pt>
                <c:pt idx="558">
                  <c:v>43217</c:v>
                </c:pt>
                <c:pt idx="559">
                  <c:v>43228</c:v>
                </c:pt>
                <c:pt idx="560">
                  <c:v>43231</c:v>
                </c:pt>
                <c:pt idx="561">
                  <c:v>43238</c:v>
                </c:pt>
                <c:pt idx="562">
                  <c:v>43245</c:v>
                </c:pt>
                <c:pt idx="563">
                  <c:v>43252</c:v>
                </c:pt>
                <c:pt idx="564">
                  <c:v>43259</c:v>
                </c:pt>
                <c:pt idx="565">
                  <c:v>43266</c:v>
                </c:pt>
                <c:pt idx="566">
                  <c:v>43273</c:v>
                </c:pt>
                <c:pt idx="567">
                  <c:v>43280</c:v>
                </c:pt>
                <c:pt idx="568">
                  <c:v>43287</c:v>
                </c:pt>
                <c:pt idx="569">
                  <c:v>43294</c:v>
                </c:pt>
                <c:pt idx="570">
                  <c:v>43301</c:v>
                </c:pt>
                <c:pt idx="571">
                  <c:v>43308</c:v>
                </c:pt>
                <c:pt idx="572">
                  <c:v>43315</c:v>
                </c:pt>
                <c:pt idx="573">
                  <c:v>43322</c:v>
                </c:pt>
                <c:pt idx="574">
                  <c:v>43329</c:v>
                </c:pt>
                <c:pt idx="575">
                  <c:v>43336</c:v>
                </c:pt>
                <c:pt idx="576">
                  <c:v>43343</c:v>
                </c:pt>
                <c:pt idx="577">
                  <c:v>43350</c:v>
                </c:pt>
                <c:pt idx="578">
                  <c:v>43357</c:v>
                </c:pt>
                <c:pt idx="579">
                  <c:v>43364</c:v>
                </c:pt>
                <c:pt idx="580">
                  <c:v>43371</c:v>
                </c:pt>
                <c:pt idx="581">
                  <c:v>43378</c:v>
                </c:pt>
                <c:pt idx="582">
                  <c:v>43385</c:v>
                </c:pt>
                <c:pt idx="583">
                  <c:v>43392</c:v>
                </c:pt>
                <c:pt idx="584">
                  <c:v>43399</c:v>
                </c:pt>
                <c:pt idx="585">
                  <c:v>43406</c:v>
                </c:pt>
                <c:pt idx="586">
                  <c:v>43413</c:v>
                </c:pt>
                <c:pt idx="587">
                  <c:v>43420</c:v>
                </c:pt>
                <c:pt idx="588">
                  <c:v>43430</c:v>
                </c:pt>
                <c:pt idx="589">
                  <c:v>43434</c:v>
                </c:pt>
                <c:pt idx="590">
                  <c:v>43441</c:v>
                </c:pt>
                <c:pt idx="591">
                  <c:v>43448</c:v>
                </c:pt>
                <c:pt idx="592">
                  <c:v>43455</c:v>
                </c:pt>
                <c:pt idx="593">
                  <c:v>43469</c:v>
                </c:pt>
                <c:pt idx="594">
                  <c:v>43472</c:v>
                </c:pt>
                <c:pt idx="595">
                  <c:v>43480</c:v>
                </c:pt>
                <c:pt idx="596">
                  <c:v>43486</c:v>
                </c:pt>
                <c:pt idx="597">
                  <c:v>43493</c:v>
                </c:pt>
                <c:pt idx="598">
                  <c:v>43500</c:v>
                </c:pt>
                <c:pt idx="599">
                  <c:v>43508</c:v>
                </c:pt>
                <c:pt idx="600">
                  <c:v>43514</c:v>
                </c:pt>
                <c:pt idx="601">
                  <c:v>43521</c:v>
                </c:pt>
                <c:pt idx="602">
                  <c:v>43528</c:v>
                </c:pt>
                <c:pt idx="603">
                  <c:v>43535</c:v>
                </c:pt>
                <c:pt idx="604">
                  <c:v>43542</c:v>
                </c:pt>
                <c:pt idx="605">
                  <c:v>43549</c:v>
                </c:pt>
                <c:pt idx="606">
                  <c:v>43556</c:v>
                </c:pt>
                <c:pt idx="607">
                  <c:v>43563</c:v>
                </c:pt>
                <c:pt idx="608">
                  <c:v>43570</c:v>
                </c:pt>
                <c:pt idx="609">
                  <c:v>43579</c:v>
                </c:pt>
                <c:pt idx="610">
                  <c:v>43585</c:v>
                </c:pt>
                <c:pt idx="611">
                  <c:v>43592</c:v>
                </c:pt>
                <c:pt idx="612">
                  <c:v>43598</c:v>
                </c:pt>
                <c:pt idx="613">
                  <c:v>43605</c:v>
                </c:pt>
                <c:pt idx="614">
                  <c:v>43613</c:v>
                </c:pt>
                <c:pt idx="615">
                  <c:v>43619</c:v>
                </c:pt>
                <c:pt idx="616">
                  <c:v>43626</c:v>
                </c:pt>
                <c:pt idx="617">
                  <c:v>43633</c:v>
                </c:pt>
                <c:pt idx="618">
                  <c:v>43640</c:v>
                </c:pt>
                <c:pt idx="619">
                  <c:v>43647</c:v>
                </c:pt>
                <c:pt idx="620">
                  <c:v>43654</c:v>
                </c:pt>
                <c:pt idx="621">
                  <c:v>43662</c:v>
                </c:pt>
                <c:pt idx="622">
                  <c:v>43668</c:v>
                </c:pt>
                <c:pt idx="623">
                  <c:v>43675</c:v>
                </c:pt>
                <c:pt idx="624">
                  <c:v>43682</c:v>
                </c:pt>
                <c:pt idx="625">
                  <c:v>43689</c:v>
                </c:pt>
                <c:pt idx="626">
                  <c:v>43696</c:v>
                </c:pt>
                <c:pt idx="627">
                  <c:v>43704</c:v>
                </c:pt>
                <c:pt idx="628">
                  <c:v>43710</c:v>
                </c:pt>
                <c:pt idx="629">
                  <c:v>43717</c:v>
                </c:pt>
                <c:pt idx="630">
                  <c:v>43725</c:v>
                </c:pt>
                <c:pt idx="631">
                  <c:v>43732</c:v>
                </c:pt>
                <c:pt idx="632">
                  <c:v>43738</c:v>
                </c:pt>
                <c:pt idx="633">
                  <c:v>43745</c:v>
                </c:pt>
                <c:pt idx="634">
                  <c:v>43753</c:v>
                </c:pt>
                <c:pt idx="635">
                  <c:v>43759</c:v>
                </c:pt>
                <c:pt idx="636">
                  <c:v>43766</c:v>
                </c:pt>
                <c:pt idx="637">
                  <c:v>43774</c:v>
                </c:pt>
                <c:pt idx="638">
                  <c:v>43780</c:v>
                </c:pt>
                <c:pt idx="639">
                  <c:v>43787</c:v>
                </c:pt>
                <c:pt idx="640">
                  <c:v>43794</c:v>
                </c:pt>
                <c:pt idx="641">
                  <c:v>43801</c:v>
                </c:pt>
                <c:pt idx="642">
                  <c:v>43808</c:v>
                </c:pt>
                <c:pt idx="643">
                  <c:v>43815</c:v>
                </c:pt>
                <c:pt idx="644">
                  <c:v>43823</c:v>
                </c:pt>
                <c:pt idx="645">
                  <c:v>43836</c:v>
                </c:pt>
                <c:pt idx="646">
                  <c:v>43837</c:v>
                </c:pt>
                <c:pt idx="647">
                  <c:v>43844</c:v>
                </c:pt>
                <c:pt idx="648">
                  <c:v>43851</c:v>
                </c:pt>
                <c:pt idx="649">
                  <c:v>43858</c:v>
                </c:pt>
                <c:pt idx="650">
                  <c:v>43865</c:v>
                </c:pt>
                <c:pt idx="651">
                  <c:v>43873</c:v>
                </c:pt>
                <c:pt idx="652">
                  <c:v>43879</c:v>
                </c:pt>
                <c:pt idx="653">
                  <c:v>43886</c:v>
                </c:pt>
                <c:pt idx="654">
                  <c:v>43893</c:v>
                </c:pt>
                <c:pt idx="655">
                  <c:v>43900</c:v>
                </c:pt>
                <c:pt idx="656">
                  <c:v>43907</c:v>
                </c:pt>
                <c:pt idx="657">
                  <c:v>43914</c:v>
                </c:pt>
                <c:pt idx="658">
                  <c:v>43921</c:v>
                </c:pt>
                <c:pt idx="659">
                  <c:v>43928</c:v>
                </c:pt>
                <c:pt idx="660">
                  <c:v>43937</c:v>
                </c:pt>
                <c:pt idx="661">
                  <c:v>43944</c:v>
                </c:pt>
                <c:pt idx="662">
                  <c:v>43951</c:v>
                </c:pt>
                <c:pt idx="663">
                  <c:v>43958</c:v>
                </c:pt>
                <c:pt idx="664">
                  <c:v>43965</c:v>
                </c:pt>
                <c:pt idx="665">
                  <c:v>43972</c:v>
                </c:pt>
                <c:pt idx="666">
                  <c:v>43979</c:v>
                </c:pt>
                <c:pt idx="667">
                  <c:v>43986</c:v>
                </c:pt>
                <c:pt idx="668">
                  <c:v>43993</c:v>
                </c:pt>
                <c:pt idx="669">
                  <c:v>44000</c:v>
                </c:pt>
                <c:pt idx="670">
                  <c:v>44007</c:v>
                </c:pt>
                <c:pt idx="671">
                  <c:v>44014</c:v>
                </c:pt>
                <c:pt idx="672">
                  <c:v>44021</c:v>
                </c:pt>
                <c:pt idx="673">
                  <c:v>44028</c:v>
                </c:pt>
                <c:pt idx="674">
                  <c:v>44035</c:v>
                </c:pt>
                <c:pt idx="675">
                  <c:v>44042</c:v>
                </c:pt>
                <c:pt idx="676">
                  <c:v>44049</c:v>
                </c:pt>
                <c:pt idx="677">
                  <c:v>44056</c:v>
                </c:pt>
                <c:pt idx="678">
                  <c:v>44063</c:v>
                </c:pt>
                <c:pt idx="679">
                  <c:v>44070</c:v>
                </c:pt>
                <c:pt idx="680">
                  <c:v>44077</c:v>
                </c:pt>
                <c:pt idx="681">
                  <c:v>44084</c:v>
                </c:pt>
                <c:pt idx="682">
                  <c:v>44091</c:v>
                </c:pt>
                <c:pt idx="683">
                  <c:v>44098</c:v>
                </c:pt>
                <c:pt idx="684">
                  <c:v>44105</c:v>
                </c:pt>
                <c:pt idx="685">
                  <c:v>44112</c:v>
                </c:pt>
                <c:pt idx="686">
                  <c:v>44119</c:v>
                </c:pt>
                <c:pt idx="687">
                  <c:v>44126</c:v>
                </c:pt>
                <c:pt idx="688">
                  <c:v>44133</c:v>
                </c:pt>
                <c:pt idx="689">
                  <c:v>44140</c:v>
                </c:pt>
                <c:pt idx="690">
                  <c:v>44147</c:v>
                </c:pt>
                <c:pt idx="691">
                  <c:v>44154</c:v>
                </c:pt>
                <c:pt idx="692">
                  <c:v>44161</c:v>
                </c:pt>
                <c:pt idx="693">
                  <c:v>44168</c:v>
                </c:pt>
                <c:pt idx="694">
                  <c:v>44175</c:v>
                </c:pt>
                <c:pt idx="695">
                  <c:v>44182</c:v>
                </c:pt>
                <c:pt idx="696">
                  <c:v>44189</c:v>
                </c:pt>
                <c:pt idx="697">
                  <c:v>44200</c:v>
                </c:pt>
                <c:pt idx="698">
                  <c:v>44203</c:v>
                </c:pt>
                <c:pt idx="699">
                  <c:v>44210</c:v>
                </c:pt>
                <c:pt idx="700">
                  <c:v>44217</c:v>
                </c:pt>
                <c:pt idx="701">
                  <c:v>44224</c:v>
                </c:pt>
                <c:pt idx="702">
                  <c:v>44231</c:v>
                </c:pt>
                <c:pt idx="703">
                  <c:v>44239</c:v>
                </c:pt>
                <c:pt idx="704">
                  <c:v>44245</c:v>
                </c:pt>
                <c:pt idx="705">
                  <c:v>44252</c:v>
                </c:pt>
                <c:pt idx="706">
                  <c:v>44259</c:v>
                </c:pt>
                <c:pt idx="707">
                  <c:v>44266</c:v>
                </c:pt>
                <c:pt idx="708">
                  <c:v>44273</c:v>
                </c:pt>
                <c:pt idx="709">
                  <c:v>44280</c:v>
                </c:pt>
                <c:pt idx="710">
                  <c:v>44287</c:v>
                </c:pt>
                <c:pt idx="711">
                  <c:v>44294</c:v>
                </c:pt>
                <c:pt idx="712">
                  <c:v>44301</c:v>
                </c:pt>
                <c:pt idx="713">
                  <c:v>44308</c:v>
                </c:pt>
                <c:pt idx="714">
                  <c:v>44316</c:v>
                </c:pt>
                <c:pt idx="715">
                  <c:v>44322</c:v>
                </c:pt>
                <c:pt idx="716">
                  <c:v>44329</c:v>
                </c:pt>
                <c:pt idx="717">
                  <c:v>44336</c:v>
                </c:pt>
                <c:pt idx="718">
                  <c:v>44343</c:v>
                </c:pt>
                <c:pt idx="719">
                  <c:v>44350</c:v>
                </c:pt>
                <c:pt idx="720">
                  <c:v>44357</c:v>
                </c:pt>
                <c:pt idx="721">
                  <c:v>44364</c:v>
                </c:pt>
                <c:pt idx="722">
                  <c:v>44371</c:v>
                </c:pt>
                <c:pt idx="723">
                  <c:v>44378</c:v>
                </c:pt>
                <c:pt idx="724">
                  <c:v>44385</c:v>
                </c:pt>
                <c:pt idx="725">
                  <c:v>44392</c:v>
                </c:pt>
                <c:pt idx="726">
                  <c:v>44399</c:v>
                </c:pt>
                <c:pt idx="727">
                  <c:v>44406</c:v>
                </c:pt>
                <c:pt idx="728">
                  <c:v>44413</c:v>
                </c:pt>
                <c:pt idx="729">
                  <c:v>44420</c:v>
                </c:pt>
                <c:pt idx="730">
                  <c:v>44427</c:v>
                </c:pt>
                <c:pt idx="731">
                  <c:v>44434</c:v>
                </c:pt>
                <c:pt idx="732">
                  <c:v>44441</c:v>
                </c:pt>
                <c:pt idx="733">
                  <c:v>44448</c:v>
                </c:pt>
                <c:pt idx="734">
                  <c:v>44455</c:v>
                </c:pt>
                <c:pt idx="735">
                  <c:v>44463</c:v>
                </c:pt>
                <c:pt idx="736">
                  <c:v>44469</c:v>
                </c:pt>
                <c:pt idx="737">
                  <c:v>44476</c:v>
                </c:pt>
                <c:pt idx="738">
                  <c:v>44483</c:v>
                </c:pt>
                <c:pt idx="739">
                  <c:v>44490</c:v>
                </c:pt>
                <c:pt idx="740">
                  <c:v>44497</c:v>
                </c:pt>
                <c:pt idx="741">
                  <c:v>44504</c:v>
                </c:pt>
                <c:pt idx="742">
                  <c:v>44511</c:v>
                </c:pt>
                <c:pt idx="743">
                  <c:v>44518</c:v>
                </c:pt>
                <c:pt idx="744">
                  <c:v>44525</c:v>
                </c:pt>
                <c:pt idx="745">
                  <c:v>44532</c:v>
                </c:pt>
                <c:pt idx="746">
                  <c:v>44539</c:v>
                </c:pt>
                <c:pt idx="747">
                  <c:v>44546</c:v>
                </c:pt>
                <c:pt idx="748">
                  <c:v>44554</c:v>
                </c:pt>
                <c:pt idx="749">
                  <c:v>44565</c:v>
                </c:pt>
                <c:pt idx="750">
                  <c:v>44568</c:v>
                </c:pt>
                <c:pt idx="751">
                  <c:v>44575</c:v>
                </c:pt>
                <c:pt idx="752">
                  <c:v>44582</c:v>
                </c:pt>
                <c:pt idx="753">
                  <c:v>44589</c:v>
                </c:pt>
                <c:pt idx="754">
                  <c:v>44596</c:v>
                </c:pt>
                <c:pt idx="755">
                  <c:v>44606</c:v>
                </c:pt>
                <c:pt idx="756">
                  <c:v>44610</c:v>
                </c:pt>
                <c:pt idx="757">
                  <c:v>44617</c:v>
                </c:pt>
                <c:pt idx="758">
                  <c:v>44624</c:v>
                </c:pt>
                <c:pt idx="759">
                  <c:v>44631</c:v>
                </c:pt>
                <c:pt idx="760">
                  <c:v>44638</c:v>
                </c:pt>
                <c:pt idx="761">
                  <c:v>44645</c:v>
                </c:pt>
                <c:pt idx="762">
                  <c:v>44652</c:v>
                </c:pt>
                <c:pt idx="763">
                  <c:v>44659</c:v>
                </c:pt>
                <c:pt idx="764">
                  <c:v>44670</c:v>
                </c:pt>
                <c:pt idx="765">
                  <c:v>44673</c:v>
                </c:pt>
                <c:pt idx="766">
                  <c:v>44687</c:v>
                </c:pt>
                <c:pt idx="767">
                  <c:v>44687</c:v>
                </c:pt>
                <c:pt idx="768">
                  <c:v>44694</c:v>
                </c:pt>
                <c:pt idx="769">
                  <c:v>44701</c:v>
                </c:pt>
                <c:pt idx="770">
                  <c:v>44708</c:v>
                </c:pt>
                <c:pt idx="771">
                  <c:v>44715</c:v>
                </c:pt>
                <c:pt idx="772">
                  <c:v>44722</c:v>
                </c:pt>
                <c:pt idx="773">
                  <c:v>44729</c:v>
                </c:pt>
                <c:pt idx="774">
                  <c:v>44736</c:v>
                </c:pt>
                <c:pt idx="775">
                  <c:v>44743</c:v>
                </c:pt>
                <c:pt idx="776">
                  <c:v>44750</c:v>
                </c:pt>
                <c:pt idx="777">
                  <c:v>44757</c:v>
                </c:pt>
                <c:pt idx="778">
                  <c:v>44764</c:v>
                </c:pt>
                <c:pt idx="779">
                  <c:v>44771</c:v>
                </c:pt>
                <c:pt idx="780">
                  <c:v>44778</c:v>
                </c:pt>
                <c:pt idx="781">
                  <c:v>44785</c:v>
                </c:pt>
                <c:pt idx="782">
                  <c:v>44792</c:v>
                </c:pt>
                <c:pt idx="783">
                  <c:v>44799</c:v>
                </c:pt>
                <c:pt idx="784">
                  <c:v>44806</c:v>
                </c:pt>
                <c:pt idx="785">
                  <c:v>44813</c:v>
                </c:pt>
                <c:pt idx="786">
                  <c:v>44820</c:v>
                </c:pt>
                <c:pt idx="787">
                  <c:v>44830</c:v>
                </c:pt>
                <c:pt idx="788">
                  <c:v>44834</c:v>
                </c:pt>
                <c:pt idx="789">
                  <c:v>44841</c:v>
                </c:pt>
                <c:pt idx="790">
                  <c:v>44848</c:v>
                </c:pt>
                <c:pt idx="791">
                  <c:v>44855</c:v>
                </c:pt>
                <c:pt idx="792">
                  <c:v>44862</c:v>
                </c:pt>
                <c:pt idx="793">
                  <c:v>44869</c:v>
                </c:pt>
                <c:pt idx="794">
                  <c:v>44876</c:v>
                </c:pt>
                <c:pt idx="795">
                  <c:v>44883</c:v>
                </c:pt>
                <c:pt idx="796">
                  <c:v>44890</c:v>
                </c:pt>
                <c:pt idx="797">
                  <c:v>44897</c:v>
                </c:pt>
                <c:pt idx="798">
                  <c:v>44904</c:v>
                </c:pt>
                <c:pt idx="799">
                  <c:v>44911</c:v>
                </c:pt>
                <c:pt idx="800">
                  <c:v>44923</c:v>
                </c:pt>
                <c:pt idx="801">
                  <c:v>44925</c:v>
                </c:pt>
                <c:pt idx="802">
                  <c:v>44932</c:v>
                </c:pt>
                <c:pt idx="803">
                  <c:v>44939</c:v>
                </c:pt>
                <c:pt idx="804">
                  <c:v>44946</c:v>
                </c:pt>
                <c:pt idx="805">
                  <c:v>44953</c:v>
                </c:pt>
                <c:pt idx="806">
                  <c:v>44960</c:v>
                </c:pt>
                <c:pt idx="807">
                  <c:v>44967</c:v>
                </c:pt>
                <c:pt idx="808">
                  <c:v>44974</c:v>
                </c:pt>
                <c:pt idx="809">
                  <c:v>44981</c:v>
                </c:pt>
                <c:pt idx="810">
                  <c:v>44988</c:v>
                </c:pt>
                <c:pt idx="811">
                  <c:v>44995</c:v>
                </c:pt>
                <c:pt idx="812">
                  <c:v>45002</c:v>
                </c:pt>
                <c:pt idx="813">
                  <c:v>45009</c:v>
                </c:pt>
                <c:pt idx="814">
                  <c:v>45016</c:v>
                </c:pt>
                <c:pt idx="815">
                  <c:v>45027</c:v>
                </c:pt>
                <c:pt idx="816">
                  <c:v>45030</c:v>
                </c:pt>
                <c:pt idx="817">
                  <c:v>45037</c:v>
                </c:pt>
                <c:pt idx="818">
                  <c:v>45044</c:v>
                </c:pt>
                <c:pt idx="819">
                  <c:v>45054</c:v>
                </c:pt>
                <c:pt idx="820">
                  <c:v>45058</c:v>
                </c:pt>
                <c:pt idx="821">
                  <c:v>45065</c:v>
                </c:pt>
                <c:pt idx="822">
                  <c:v>45072</c:v>
                </c:pt>
                <c:pt idx="823">
                  <c:v>45079</c:v>
                </c:pt>
                <c:pt idx="824">
                  <c:v>45086</c:v>
                </c:pt>
                <c:pt idx="825">
                  <c:v>45093</c:v>
                </c:pt>
                <c:pt idx="826">
                  <c:v>45100</c:v>
                </c:pt>
                <c:pt idx="827">
                  <c:v>45107</c:v>
                </c:pt>
                <c:pt idx="828">
                  <c:v>45114</c:v>
                </c:pt>
                <c:pt idx="829">
                  <c:v>45121</c:v>
                </c:pt>
                <c:pt idx="830">
                  <c:v>45128</c:v>
                </c:pt>
                <c:pt idx="831">
                  <c:v>45135</c:v>
                </c:pt>
                <c:pt idx="832">
                  <c:v>45142</c:v>
                </c:pt>
                <c:pt idx="833">
                  <c:v>45152</c:v>
                </c:pt>
                <c:pt idx="834">
                  <c:v>45156</c:v>
                </c:pt>
                <c:pt idx="835">
                  <c:v>45163</c:v>
                </c:pt>
                <c:pt idx="836">
                  <c:v>45170</c:v>
                </c:pt>
                <c:pt idx="837">
                  <c:v>45177</c:v>
                </c:pt>
                <c:pt idx="838">
                  <c:v>45184</c:v>
                </c:pt>
                <c:pt idx="839">
                  <c:v>45191</c:v>
                </c:pt>
                <c:pt idx="840">
                  <c:v>45198</c:v>
                </c:pt>
                <c:pt idx="841">
                  <c:v>45205</c:v>
                </c:pt>
                <c:pt idx="842">
                  <c:v>45212</c:v>
                </c:pt>
                <c:pt idx="843">
                  <c:v>45219</c:v>
                </c:pt>
                <c:pt idx="844">
                  <c:v>45226</c:v>
                </c:pt>
                <c:pt idx="845">
                  <c:v>45236</c:v>
                </c:pt>
                <c:pt idx="846">
                  <c:v>45240</c:v>
                </c:pt>
                <c:pt idx="847">
                  <c:v>45247</c:v>
                </c:pt>
                <c:pt idx="848">
                  <c:v>45254</c:v>
                </c:pt>
                <c:pt idx="849">
                  <c:v>45261</c:v>
                </c:pt>
                <c:pt idx="850">
                  <c:v>45268</c:v>
                </c:pt>
                <c:pt idx="851">
                  <c:v>45275</c:v>
                </c:pt>
                <c:pt idx="852">
                  <c:v>45282</c:v>
                </c:pt>
                <c:pt idx="853">
                  <c:v>45289</c:v>
                </c:pt>
                <c:pt idx="854">
                  <c:v>45296</c:v>
                </c:pt>
                <c:pt idx="855">
                  <c:v>45303</c:v>
                </c:pt>
                <c:pt idx="856">
                  <c:v>45310</c:v>
                </c:pt>
                <c:pt idx="857">
                  <c:v>45317</c:v>
                </c:pt>
                <c:pt idx="858">
                  <c:v>45324</c:v>
                </c:pt>
                <c:pt idx="859">
                  <c:v>45331</c:v>
                </c:pt>
                <c:pt idx="860">
                  <c:v>45338</c:v>
                </c:pt>
                <c:pt idx="861">
                  <c:v>45345</c:v>
                </c:pt>
                <c:pt idx="862">
                  <c:v>45352</c:v>
                </c:pt>
                <c:pt idx="863">
                  <c:v>45359</c:v>
                </c:pt>
                <c:pt idx="864">
                  <c:v>45366</c:v>
                </c:pt>
                <c:pt idx="865">
                  <c:v>45373</c:v>
                </c:pt>
                <c:pt idx="866">
                  <c:v>45384</c:v>
                </c:pt>
                <c:pt idx="867">
                  <c:v>45387</c:v>
                </c:pt>
                <c:pt idx="868">
                  <c:v>45394</c:v>
                </c:pt>
                <c:pt idx="869">
                  <c:v>45401</c:v>
                </c:pt>
                <c:pt idx="870">
                  <c:v>45408</c:v>
                </c:pt>
                <c:pt idx="871">
                  <c:v>45419</c:v>
                </c:pt>
                <c:pt idx="872">
                  <c:v>45422</c:v>
                </c:pt>
                <c:pt idx="873">
                  <c:v>45429</c:v>
                </c:pt>
                <c:pt idx="874">
                  <c:v>45436</c:v>
                </c:pt>
                <c:pt idx="875">
                  <c:v>45443</c:v>
                </c:pt>
                <c:pt idx="876">
                  <c:v>45450</c:v>
                </c:pt>
                <c:pt idx="877">
                  <c:v>45457</c:v>
                </c:pt>
                <c:pt idx="878">
                  <c:v>45464</c:v>
                </c:pt>
                <c:pt idx="879">
                  <c:v>45471</c:v>
                </c:pt>
                <c:pt idx="880">
                  <c:v>45478</c:v>
                </c:pt>
                <c:pt idx="881">
                  <c:v>45485</c:v>
                </c:pt>
                <c:pt idx="882">
                  <c:v>45492</c:v>
                </c:pt>
                <c:pt idx="883">
                  <c:v>45499</c:v>
                </c:pt>
                <c:pt idx="884">
                  <c:v>45506</c:v>
                </c:pt>
                <c:pt idx="885">
                  <c:v>45513</c:v>
                </c:pt>
                <c:pt idx="886">
                  <c:v>45520</c:v>
                </c:pt>
                <c:pt idx="887">
                  <c:v>45527</c:v>
                </c:pt>
                <c:pt idx="888">
                  <c:v>45534</c:v>
                </c:pt>
                <c:pt idx="889">
                  <c:v>45541</c:v>
                </c:pt>
                <c:pt idx="890">
                  <c:v>45548</c:v>
                </c:pt>
                <c:pt idx="891">
                  <c:v>45555</c:v>
                </c:pt>
                <c:pt idx="892">
                  <c:v>45562</c:v>
                </c:pt>
                <c:pt idx="893">
                  <c:v>45569</c:v>
                </c:pt>
                <c:pt idx="894">
                  <c:v>45576</c:v>
                </c:pt>
                <c:pt idx="895">
                  <c:v>45583</c:v>
                </c:pt>
                <c:pt idx="896">
                  <c:v>45590</c:v>
                </c:pt>
                <c:pt idx="897">
                  <c:v>45597</c:v>
                </c:pt>
                <c:pt idx="898">
                  <c:v>45604</c:v>
                </c:pt>
                <c:pt idx="899">
                  <c:v>45611</c:v>
                </c:pt>
                <c:pt idx="900">
                  <c:v>45618</c:v>
                </c:pt>
                <c:pt idx="901">
                  <c:v>45625</c:v>
                </c:pt>
                <c:pt idx="902">
                  <c:v>45632</c:v>
                </c:pt>
                <c:pt idx="903">
                  <c:v>45639</c:v>
                </c:pt>
                <c:pt idx="904">
                  <c:v>45646</c:v>
                </c:pt>
                <c:pt idx="905">
                  <c:v>45663</c:v>
                </c:pt>
                <c:pt idx="906">
                  <c:v>45664</c:v>
                </c:pt>
                <c:pt idx="907">
                  <c:v>45671</c:v>
                </c:pt>
                <c:pt idx="908">
                  <c:v>45678</c:v>
                </c:pt>
                <c:pt idx="909">
                  <c:v>45685</c:v>
                </c:pt>
                <c:pt idx="910">
                  <c:v>45692</c:v>
                </c:pt>
                <c:pt idx="911">
                  <c:v>45700</c:v>
                </c:pt>
                <c:pt idx="912">
                  <c:v>45706</c:v>
                </c:pt>
                <c:pt idx="913">
                  <c:v>45713</c:v>
                </c:pt>
                <c:pt idx="914">
                  <c:v>45720</c:v>
                </c:pt>
                <c:pt idx="915">
                  <c:v>45727</c:v>
                </c:pt>
                <c:pt idx="916">
                  <c:v>45734</c:v>
                </c:pt>
                <c:pt idx="917">
                  <c:v>45741</c:v>
                </c:pt>
                <c:pt idx="918">
                  <c:v>45748</c:v>
                </c:pt>
                <c:pt idx="919">
                  <c:v>45755</c:v>
                </c:pt>
                <c:pt idx="920">
                  <c:v>45762</c:v>
                </c:pt>
                <c:pt idx="921">
                  <c:v>45771</c:v>
                </c:pt>
                <c:pt idx="922">
                  <c:v>45778</c:v>
                </c:pt>
                <c:pt idx="923">
                  <c:v>45785</c:v>
                </c:pt>
                <c:pt idx="924">
                  <c:v>45792</c:v>
                </c:pt>
                <c:pt idx="925">
                  <c:v>45799</c:v>
                </c:pt>
                <c:pt idx="926">
                  <c:v>45806</c:v>
                </c:pt>
                <c:pt idx="927">
                  <c:v>45813</c:v>
                </c:pt>
                <c:pt idx="928">
                  <c:v>45820</c:v>
                </c:pt>
                <c:pt idx="929">
                  <c:v>45827</c:v>
                </c:pt>
                <c:pt idx="930">
                  <c:v>45834</c:v>
                </c:pt>
                <c:pt idx="931">
                  <c:v>45841</c:v>
                </c:pt>
                <c:pt idx="932">
                  <c:v>45848</c:v>
                </c:pt>
                <c:pt idx="933">
                  <c:v>45855</c:v>
                </c:pt>
                <c:pt idx="934">
                  <c:v>45862</c:v>
                </c:pt>
                <c:pt idx="935">
                  <c:v>45869</c:v>
                </c:pt>
                <c:pt idx="936">
                  <c:v>45876</c:v>
                </c:pt>
                <c:pt idx="937">
                  <c:v>45883</c:v>
                </c:pt>
                <c:pt idx="938">
                  <c:v>45890</c:v>
                </c:pt>
                <c:pt idx="939">
                  <c:v>45897</c:v>
                </c:pt>
                <c:pt idx="940">
                  <c:v>45904</c:v>
                </c:pt>
                <c:pt idx="941">
                  <c:v>45911</c:v>
                </c:pt>
                <c:pt idx="942">
                  <c:v>45918</c:v>
                </c:pt>
                <c:pt idx="943">
                  <c:v>45925</c:v>
                </c:pt>
                <c:pt idx="944">
                  <c:v>45932</c:v>
                </c:pt>
                <c:pt idx="945">
                  <c:v>45939</c:v>
                </c:pt>
                <c:pt idx="946">
                  <c:v>45946</c:v>
                </c:pt>
                <c:pt idx="947">
                  <c:v>45953</c:v>
                </c:pt>
                <c:pt idx="948">
                  <c:v>45960</c:v>
                </c:pt>
                <c:pt idx="949">
                  <c:v>45967</c:v>
                </c:pt>
                <c:pt idx="950">
                  <c:v>45974</c:v>
                </c:pt>
                <c:pt idx="951">
                  <c:v>45981</c:v>
                </c:pt>
                <c:pt idx="952">
                  <c:v>45988</c:v>
                </c:pt>
                <c:pt idx="953">
                  <c:v>45995</c:v>
                </c:pt>
                <c:pt idx="954">
                  <c:v>46002</c:v>
                </c:pt>
                <c:pt idx="955">
                  <c:v>46009</c:v>
                </c:pt>
                <c:pt idx="956">
                  <c:v>46020</c:v>
                </c:pt>
                <c:pt idx="957">
                  <c:v>46027</c:v>
                </c:pt>
                <c:pt idx="958">
                  <c:v>46030</c:v>
                </c:pt>
                <c:pt idx="959">
                  <c:v>46037</c:v>
                </c:pt>
                <c:pt idx="960">
                  <c:v>46044</c:v>
                </c:pt>
                <c:pt idx="961">
                  <c:v>46051</c:v>
                </c:pt>
                <c:pt idx="962">
                  <c:v>46058</c:v>
                </c:pt>
                <c:pt idx="963">
                  <c:v>46065</c:v>
                </c:pt>
                <c:pt idx="964">
                  <c:v>46072</c:v>
                </c:pt>
                <c:pt idx="965">
                  <c:v>46079</c:v>
                </c:pt>
                <c:pt idx="966">
                  <c:v>46086</c:v>
                </c:pt>
                <c:pt idx="967">
                  <c:v>46093</c:v>
                </c:pt>
                <c:pt idx="968">
                  <c:v>46100</c:v>
                </c:pt>
                <c:pt idx="969">
                  <c:v>46107</c:v>
                </c:pt>
                <c:pt idx="970">
                  <c:v>46114</c:v>
                </c:pt>
                <c:pt idx="971">
                  <c:v>46121</c:v>
                </c:pt>
                <c:pt idx="972">
                  <c:v>46128</c:v>
                </c:pt>
                <c:pt idx="973">
                  <c:v>46135</c:v>
                </c:pt>
                <c:pt idx="974">
                  <c:v>46142</c:v>
                </c:pt>
                <c:pt idx="975">
                  <c:v>46149</c:v>
                </c:pt>
                <c:pt idx="976">
                  <c:v>46156</c:v>
                </c:pt>
                <c:pt idx="977">
                  <c:v>46163</c:v>
                </c:pt>
                <c:pt idx="978">
                  <c:v>46170</c:v>
                </c:pt>
                <c:pt idx="979">
                  <c:v>46177</c:v>
                </c:pt>
                <c:pt idx="980">
                  <c:v>46184</c:v>
                </c:pt>
                <c:pt idx="981">
                  <c:v>46191</c:v>
                </c:pt>
                <c:pt idx="982">
                  <c:v>46198</c:v>
                </c:pt>
                <c:pt idx="983">
                  <c:v>46205</c:v>
                </c:pt>
                <c:pt idx="984">
                  <c:v>46212</c:v>
                </c:pt>
                <c:pt idx="985">
                  <c:v>46219</c:v>
                </c:pt>
                <c:pt idx="986">
                  <c:v>46226</c:v>
                </c:pt>
                <c:pt idx="987">
                  <c:v>46233</c:v>
                </c:pt>
                <c:pt idx="988">
                  <c:v>46240</c:v>
                </c:pt>
                <c:pt idx="989">
                  <c:v>46247</c:v>
                </c:pt>
                <c:pt idx="990">
                  <c:v>46254</c:v>
                </c:pt>
                <c:pt idx="991">
                  <c:v>46261</c:v>
                </c:pt>
                <c:pt idx="992">
                  <c:v>46268</c:v>
                </c:pt>
                <c:pt idx="993">
                  <c:v>46275</c:v>
                </c:pt>
                <c:pt idx="994">
                  <c:v>46282</c:v>
                </c:pt>
                <c:pt idx="995">
                  <c:v>46289</c:v>
                </c:pt>
                <c:pt idx="996">
                  <c:v>46296</c:v>
                </c:pt>
                <c:pt idx="997">
                  <c:v>46303</c:v>
                </c:pt>
                <c:pt idx="998">
                  <c:v>46310</c:v>
                </c:pt>
                <c:pt idx="999">
                  <c:v>46317</c:v>
                </c:pt>
                <c:pt idx="1000">
                  <c:v>46324</c:v>
                </c:pt>
                <c:pt idx="1001">
                  <c:v>46331</c:v>
                </c:pt>
                <c:pt idx="1002">
                  <c:v>46338</c:v>
                </c:pt>
                <c:pt idx="1003">
                  <c:v>46345</c:v>
                </c:pt>
                <c:pt idx="1004">
                  <c:v>46352</c:v>
                </c:pt>
                <c:pt idx="1005">
                  <c:v>46359</c:v>
                </c:pt>
                <c:pt idx="1006">
                  <c:v>46366</c:v>
                </c:pt>
                <c:pt idx="1007">
                  <c:v>46373</c:v>
                </c:pt>
                <c:pt idx="1008">
                  <c:v>46380</c:v>
                </c:pt>
                <c:pt idx="1009">
                  <c:v>46391</c:v>
                </c:pt>
                <c:pt idx="1010">
                  <c:v>46394</c:v>
                </c:pt>
                <c:pt idx="1011">
                  <c:v>46401</c:v>
                </c:pt>
                <c:pt idx="1012">
                  <c:v>46408</c:v>
                </c:pt>
                <c:pt idx="1013">
                  <c:v>46415</c:v>
                </c:pt>
                <c:pt idx="1014">
                  <c:v>46422</c:v>
                </c:pt>
                <c:pt idx="1015">
                  <c:v>46430</c:v>
                </c:pt>
                <c:pt idx="1016">
                  <c:v>46436</c:v>
                </c:pt>
                <c:pt idx="1017">
                  <c:v>46443</c:v>
                </c:pt>
                <c:pt idx="1018">
                  <c:v>46450</c:v>
                </c:pt>
                <c:pt idx="1019">
                  <c:v>46457</c:v>
                </c:pt>
                <c:pt idx="1020">
                  <c:v>46464</c:v>
                </c:pt>
                <c:pt idx="1021">
                  <c:v>46471</c:v>
                </c:pt>
                <c:pt idx="1022">
                  <c:v>46478</c:v>
                </c:pt>
                <c:pt idx="1023">
                  <c:v>46485</c:v>
                </c:pt>
                <c:pt idx="1024">
                  <c:v>46492</c:v>
                </c:pt>
                <c:pt idx="1025">
                  <c:v>46499</c:v>
                </c:pt>
                <c:pt idx="1026">
                  <c:v>46507</c:v>
                </c:pt>
                <c:pt idx="1027">
                  <c:v>46513</c:v>
                </c:pt>
                <c:pt idx="1028">
                  <c:v>46520</c:v>
                </c:pt>
                <c:pt idx="1029">
                  <c:v>46527</c:v>
                </c:pt>
                <c:pt idx="1030">
                  <c:v>46534</c:v>
                </c:pt>
                <c:pt idx="1031">
                  <c:v>46541</c:v>
                </c:pt>
                <c:pt idx="1032">
                  <c:v>46548</c:v>
                </c:pt>
                <c:pt idx="1033">
                  <c:v>46555</c:v>
                </c:pt>
                <c:pt idx="1034">
                  <c:v>46562</c:v>
                </c:pt>
                <c:pt idx="1035">
                  <c:v>46569</c:v>
                </c:pt>
                <c:pt idx="1036">
                  <c:v>46576</c:v>
                </c:pt>
                <c:pt idx="1037">
                  <c:v>46583</c:v>
                </c:pt>
                <c:pt idx="1038">
                  <c:v>46590</c:v>
                </c:pt>
                <c:pt idx="1039">
                  <c:v>46597</c:v>
                </c:pt>
                <c:pt idx="1040">
                  <c:v>46604</c:v>
                </c:pt>
                <c:pt idx="1041">
                  <c:v>46611</c:v>
                </c:pt>
                <c:pt idx="1042">
                  <c:v>46618</c:v>
                </c:pt>
                <c:pt idx="1043">
                  <c:v>46625</c:v>
                </c:pt>
                <c:pt idx="1044">
                  <c:v>46632</c:v>
                </c:pt>
                <c:pt idx="1045">
                  <c:v>46639</c:v>
                </c:pt>
                <c:pt idx="1046">
                  <c:v>46646</c:v>
                </c:pt>
                <c:pt idx="1047">
                  <c:v>46654</c:v>
                </c:pt>
                <c:pt idx="1048">
                  <c:v>46660</c:v>
                </c:pt>
                <c:pt idx="1049">
                  <c:v>46667</c:v>
                </c:pt>
                <c:pt idx="1050">
                  <c:v>46674</c:v>
                </c:pt>
                <c:pt idx="1051">
                  <c:v>46681</c:v>
                </c:pt>
                <c:pt idx="1052">
                  <c:v>46688</c:v>
                </c:pt>
                <c:pt idx="1053">
                  <c:v>46695</c:v>
                </c:pt>
                <c:pt idx="1054">
                  <c:v>46702</c:v>
                </c:pt>
                <c:pt idx="1055">
                  <c:v>46709</c:v>
                </c:pt>
                <c:pt idx="1056">
                  <c:v>46716</c:v>
                </c:pt>
                <c:pt idx="1057">
                  <c:v>46723</c:v>
                </c:pt>
                <c:pt idx="1058">
                  <c:v>46730</c:v>
                </c:pt>
                <c:pt idx="1059">
                  <c:v>46737</c:v>
                </c:pt>
                <c:pt idx="1060">
                  <c:v>46745</c:v>
                </c:pt>
                <c:pt idx="1061">
                  <c:v>46756</c:v>
                </c:pt>
                <c:pt idx="1062">
                  <c:v>46759</c:v>
                </c:pt>
                <c:pt idx="1063">
                  <c:v>46766</c:v>
                </c:pt>
                <c:pt idx="1064">
                  <c:v>46773</c:v>
                </c:pt>
                <c:pt idx="1065">
                  <c:v>46780</c:v>
                </c:pt>
                <c:pt idx="1066">
                  <c:v>46787</c:v>
                </c:pt>
                <c:pt idx="1067">
                  <c:v>46797</c:v>
                </c:pt>
                <c:pt idx="1068">
                  <c:v>46801</c:v>
                </c:pt>
                <c:pt idx="1069">
                  <c:v>46808</c:v>
                </c:pt>
                <c:pt idx="1070">
                  <c:v>46815</c:v>
                </c:pt>
                <c:pt idx="1071">
                  <c:v>46822</c:v>
                </c:pt>
                <c:pt idx="1072">
                  <c:v>46829</c:v>
                </c:pt>
                <c:pt idx="1073">
                  <c:v>46836</c:v>
                </c:pt>
                <c:pt idx="1074">
                  <c:v>46843</c:v>
                </c:pt>
                <c:pt idx="1075">
                  <c:v>46850</c:v>
                </c:pt>
                <c:pt idx="1076">
                  <c:v>46861</c:v>
                </c:pt>
                <c:pt idx="1077">
                  <c:v>46864</c:v>
                </c:pt>
                <c:pt idx="1078">
                  <c:v>46871</c:v>
                </c:pt>
                <c:pt idx="1079">
                  <c:v>46881</c:v>
                </c:pt>
                <c:pt idx="1080">
                  <c:v>46885</c:v>
                </c:pt>
                <c:pt idx="1081">
                  <c:v>46892</c:v>
                </c:pt>
                <c:pt idx="1082">
                  <c:v>46899</c:v>
                </c:pt>
                <c:pt idx="1083">
                  <c:v>46906</c:v>
                </c:pt>
                <c:pt idx="1084">
                  <c:v>46913</c:v>
                </c:pt>
                <c:pt idx="1085">
                  <c:v>46920</c:v>
                </c:pt>
                <c:pt idx="1086">
                  <c:v>46927</c:v>
                </c:pt>
                <c:pt idx="1087">
                  <c:v>46934</c:v>
                </c:pt>
                <c:pt idx="1088">
                  <c:v>46941</c:v>
                </c:pt>
                <c:pt idx="1089">
                  <c:v>46948</c:v>
                </c:pt>
                <c:pt idx="1090">
                  <c:v>46955</c:v>
                </c:pt>
                <c:pt idx="1091">
                  <c:v>46962</c:v>
                </c:pt>
                <c:pt idx="1092">
                  <c:v>46969</c:v>
                </c:pt>
                <c:pt idx="1093">
                  <c:v>46979</c:v>
                </c:pt>
                <c:pt idx="1094">
                  <c:v>46983</c:v>
                </c:pt>
                <c:pt idx="1095">
                  <c:v>46990</c:v>
                </c:pt>
                <c:pt idx="1096">
                  <c:v>46997</c:v>
                </c:pt>
                <c:pt idx="1097">
                  <c:v>47004</c:v>
                </c:pt>
                <c:pt idx="1098">
                  <c:v>47011</c:v>
                </c:pt>
                <c:pt idx="1099">
                  <c:v>47021</c:v>
                </c:pt>
                <c:pt idx="1100">
                  <c:v>47025</c:v>
                </c:pt>
                <c:pt idx="1101">
                  <c:v>47032</c:v>
                </c:pt>
                <c:pt idx="1102">
                  <c:v>47039</c:v>
                </c:pt>
                <c:pt idx="1103">
                  <c:v>47046</c:v>
                </c:pt>
                <c:pt idx="1104">
                  <c:v>47053</c:v>
                </c:pt>
                <c:pt idx="1105">
                  <c:v>47063</c:v>
                </c:pt>
                <c:pt idx="1106">
                  <c:v>47067</c:v>
                </c:pt>
                <c:pt idx="1107">
                  <c:v>47074</c:v>
                </c:pt>
                <c:pt idx="1108">
                  <c:v>47081</c:v>
                </c:pt>
                <c:pt idx="1109">
                  <c:v>47088</c:v>
                </c:pt>
                <c:pt idx="1110">
                  <c:v>47095</c:v>
                </c:pt>
                <c:pt idx="1111">
                  <c:v>47102</c:v>
                </c:pt>
                <c:pt idx="1112">
                  <c:v>47109</c:v>
                </c:pt>
                <c:pt idx="1113">
                  <c:v>47116</c:v>
                </c:pt>
                <c:pt idx="1114">
                  <c:v>47123</c:v>
                </c:pt>
                <c:pt idx="1115">
                  <c:v>47130</c:v>
                </c:pt>
                <c:pt idx="1116">
                  <c:v>47137</c:v>
                </c:pt>
                <c:pt idx="1117">
                  <c:v>47144</c:v>
                </c:pt>
                <c:pt idx="1118">
                  <c:v>47151</c:v>
                </c:pt>
                <c:pt idx="1119">
                  <c:v>47158</c:v>
                </c:pt>
                <c:pt idx="1120">
                  <c:v>47165</c:v>
                </c:pt>
                <c:pt idx="1121">
                  <c:v>47172</c:v>
                </c:pt>
                <c:pt idx="1122">
                  <c:v>47179</c:v>
                </c:pt>
                <c:pt idx="1123">
                  <c:v>47186</c:v>
                </c:pt>
                <c:pt idx="1124">
                  <c:v>47193</c:v>
                </c:pt>
                <c:pt idx="1125">
                  <c:v>47200</c:v>
                </c:pt>
                <c:pt idx="1126">
                  <c:v>47211</c:v>
                </c:pt>
                <c:pt idx="1127">
                  <c:v>47214</c:v>
                </c:pt>
                <c:pt idx="1128">
                  <c:v>47221</c:v>
                </c:pt>
                <c:pt idx="1129">
                  <c:v>47228</c:v>
                </c:pt>
                <c:pt idx="1130">
                  <c:v>47235</c:v>
                </c:pt>
                <c:pt idx="1131">
                  <c:v>47246</c:v>
                </c:pt>
                <c:pt idx="1132">
                  <c:v>47249</c:v>
                </c:pt>
                <c:pt idx="1133">
                  <c:v>47256</c:v>
                </c:pt>
                <c:pt idx="1134">
                  <c:v>47263</c:v>
                </c:pt>
                <c:pt idx="1135">
                  <c:v>47270</c:v>
                </c:pt>
                <c:pt idx="1136">
                  <c:v>47277</c:v>
                </c:pt>
                <c:pt idx="1137">
                  <c:v>47284</c:v>
                </c:pt>
                <c:pt idx="1138">
                  <c:v>47291</c:v>
                </c:pt>
                <c:pt idx="1139">
                  <c:v>47298</c:v>
                </c:pt>
                <c:pt idx="1140">
                  <c:v>47305</c:v>
                </c:pt>
                <c:pt idx="1141">
                  <c:v>47312</c:v>
                </c:pt>
                <c:pt idx="1142">
                  <c:v>47319</c:v>
                </c:pt>
                <c:pt idx="1143">
                  <c:v>47326</c:v>
                </c:pt>
                <c:pt idx="1144">
                  <c:v>47333</c:v>
                </c:pt>
                <c:pt idx="1145">
                  <c:v>47340</c:v>
                </c:pt>
                <c:pt idx="1146">
                  <c:v>47347</c:v>
                </c:pt>
                <c:pt idx="1147">
                  <c:v>47354</c:v>
                </c:pt>
                <c:pt idx="1148">
                  <c:v>47361</c:v>
                </c:pt>
                <c:pt idx="1149">
                  <c:v>47368</c:v>
                </c:pt>
                <c:pt idx="1150">
                  <c:v>47375</c:v>
                </c:pt>
                <c:pt idx="1151">
                  <c:v>47382</c:v>
                </c:pt>
                <c:pt idx="1152">
                  <c:v>47389</c:v>
                </c:pt>
                <c:pt idx="1153">
                  <c:v>47396</c:v>
                </c:pt>
                <c:pt idx="1154">
                  <c:v>47403</c:v>
                </c:pt>
                <c:pt idx="1155">
                  <c:v>47410</c:v>
                </c:pt>
                <c:pt idx="1156">
                  <c:v>47417</c:v>
                </c:pt>
                <c:pt idx="1157">
                  <c:v>47424</c:v>
                </c:pt>
                <c:pt idx="1158">
                  <c:v>47431</c:v>
                </c:pt>
                <c:pt idx="1159">
                  <c:v>47438</c:v>
                </c:pt>
                <c:pt idx="1160">
                  <c:v>47448</c:v>
                </c:pt>
                <c:pt idx="1161">
                  <c:v>47452</c:v>
                </c:pt>
                <c:pt idx="1162">
                  <c:v>47459</c:v>
                </c:pt>
                <c:pt idx="1163">
                  <c:v>47466</c:v>
                </c:pt>
                <c:pt idx="1164">
                  <c:v>47473</c:v>
                </c:pt>
                <c:pt idx="1165">
                  <c:v>47487</c:v>
                </c:pt>
                <c:pt idx="1166">
                  <c:v>47490</c:v>
                </c:pt>
                <c:pt idx="1167">
                  <c:v>47498</c:v>
                </c:pt>
                <c:pt idx="1168">
                  <c:v>47504</c:v>
                </c:pt>
                <c:pt idx="1169">
                  <c:v>47511</c:v>
                </c:pt>
                <c:pt idx="1170">
                  <c:v>47518</c:v>
                </c:pt>
                <c:pt idx="1171">
                  <c:v>47526</c:v>
                </c:pt>
                <c:pt idx="1172">
                  <c:v>47532</c:v>
                </c:pt>
                <c:pt idx="1173">
                  <c:v>47539</c:v>
                </c:pt>
                <c:pt idx="1174">
                  <c:v>47546</c:v>
                </c:pt>
                <c:pt idx="1175">
                  <c:v>47553</c:v>
                </c:pt>
                <c:pt idx="1176">
                  <c:v>47560</c:v>
                </c:pt>
                <c:pt idx="1177">
                  <c:v>47567</c:v>
                </c:pt>
                <c:pt idx="1178">
                  <c:v>47574</c:v>
                </c:pt>
                <c:pt idx="1179">
                  <c:v>47581</c:v>
                </c:pt>
                <c:pt idx="1180">
                  <c:v>47588</c:v>
                </c:pt>
                <c:pt idx="1181">
                  <c:v>47597</c:v>
                </c:pt>
                <c:pt idx="1182">
                  <c:v>47603</c:v>
                </c:pt>
                <c:pt idx="1183">
                  <c:v>47610</c:v>
                </c:pt>
                <c:pt idx="1184">
                  <c:v>47616</c:v>
                </c:pt>
                <c:pt idx="1185">
                  <c:v>47623</c:v>
                </c:pt>
                <c:pt idx="1186">
                  <c:v>47631</c:v>
                </c:pt>
                <c:pt idx="1187">
                  <c:v>47637</c:v>
                </c:pt>
                <c:pt idx="1188">
                  <c:v>47644</c:v>
                </c:pt>
                <c:pt idx="1189">
                  <c:v>47651</c:v>
                </c:pt>
                <c:pt idx="1190">
                  <c:v>47658</c:v>
                </c:pt>
                <c:pt idx="1191">
                  <c:v>47665</c:v>
                </c:pt>
                <c:pt idx="1192">
                  <c:v>47672</c:v>
                </c:pt>
                <c:pt idx="1193">
                  <c:v>47680</c:v>
                </c:pt>
                <c:pt idx="1194">
                  <c:v>47686</c:v>
                </c:pt>
                <c:pt idx="1195">
                  <c:v>47693</c:v>
                </c:pt>
                <c:pt idx="1196">
                  <c:v>47700</c:v>
                </c:pt>
                <c:pt idx="1197">
                  <c:v>47707</c:v>
                </c:pt>
                <c:pt idx="1198">
                  <c:v>47714</c:v>
                </c:pt>
                <c:pt idx="1199">
                  <c:v>47722</c:v>
                </c:pt>
                <c:pt idx="1200">
                  <c:v>47728</c:v>
                </c:pt>
                <c:pt idx="1201">
                  <c:v>47735</c:v>
                </c:pt>
                <c:pt idx="1202">
                  <c:v>47743</c:v>
                </c:pt>
                <c:pt idx="1203">
                  <c:v>47750</c:v>
                </c:pt>
                <c:pt idx="1204">
                  <c:v>47756</c:v>
                </c:pt>
                <c:pt idx="1205">
                  <c:v>47763</c:v>
                </c:pt>
                <c:pt idx="1206">
                  <c:v>47771</c:v>
                </c:pt>
                <c:pt idx="1207">
                  <c:v>47777</c:v>
                </c:pt>
                <c:pt idx="1208">
                  <c:v>47784</c:v>
                </c:pt>
                <c:pt idx="1209">
                  <c:v>47792</c:v>
                </c:pt>
                <c:pt idx="1210">
                  <c:v>47798</c:v>
                </c:pt>
                <c:pt idx="1211">
                  <c:v>47805</c:v>
                </c:pt>
                <c:pt idx="1212">
                  <c:v>47812</c:v>
                </c:pt>
                <c:pt idx="1213">
                  <c:v>47819</c:v>
                </c:pt>
                <c:pt idx="1214">
                  <c:v>47826</c:v>
                </c:pt>
                <c:pt idx="1215">
                  <c:v>47833</c:v>
                </c:pt>
                <c:pt idx="1216">
                  <c:v>47841</c:v>
                </c:pt>
                <c:pt idx="1217">
                  <c:v>47854</c:v>
                </c:pt>
                <c:pt idx="1218">
                  <c:v>47855</c:v>
                </c:pt>
                <c:pt idx="1219">
                  <c:v>47862</c:v>
                </c:pt>
                <c:pt idx="1220">
                  <c:v>47869</c:v>
                </c:pt>
                <c:pt idx="1221">
                  <c:v>47876</c:v>
                </c:pt>
                <c:pt idx="1222">
                  <c:v>47883</c:v>
                </c:pt>
                <c:pt idx="1223">
                  <c:v>47891</c:v>
                </c:pt>
                <c:pt idx="1224">
                  <c:v>47897</c:v>
                </c:pt>
                <c:pt idx="1225">
                  <c:v>47904</c:v>
                </c:pt>
                <c:pt idx="1226">
                  <c:v>47911</c:v>
                </c:pt>
                <c:pt idx="1227">
                  <c:v>47918</c:v>
                </c:pt>
                <c:pt idx="1228">
                  <c:v>47925</c:v>
                </c:pt>
                <c:pt idx="1229">
                  <c:v>47932</c:v>
                </c:pt>
                <c:pt idx="1230">
                  <c:v>47939</c:v>
                </c:pt>
                <c:pt idx="1231">
                  <c:v>47946</c:v>
                </c:pt>
                <c:pt idx="1232">
                  <c:v>47955</c:v>
                </c:pt>
                <c:pt idx="1233">
                  <c:v>47962</c:v>
                </c:pt>
                <c:pt idx="1234">
                  <c:v>47969</c:v>
                </c:pt>
                <c:pt idx="1235">
                  <c:v>47976</c:v>
                </c:pt>
                <c:pt idx="1236">
                  <c:v>47983</c:v>
                </c:pt>
                <c:pt idx="1237">
                  <c:v>47990</c:v>
                </c:pt>
                <c:pt idx="1238">
                  <c:v>47997</c:v>
                </c:pt>
                <c:pt idx="1239">
                  <c:v>48004</c:v>
                </c:pt>
                <c:pt idx="1240">
                  <c:v>48011</c:v>
                </c:pt>
                <c:pt idx="1241">
                  <c:v>48018</c:v>
                </c:pt>
                <c:pt idx="1242">
                  <c:v>48025</c:v>
                </c:pt>
                <c:pt idx="1243">
                  <c:v>48032</c:v>
                </c:pt>
                <c:pt idx="1244">
                  <c:v>48039</c:v>
                </c:pt>
                <c:pt idx="1245">
                  <c:v>48046</c:v>
                </c:pt>
                <c:pt idx="1246">
                  <c:v>48053</c:v>
                </c:pt>
                <c:pt idx="1247">
                  <c:v>48060</c:v>
                </c:pt>
                <c:pt idx="1248">
                  <c:v>48067</c:v>
                </c:pt>
                <c:pt idx="1249">
                  <c:v>48074</c:v>
                </c:pt>
                <c:pt idx="1250">
                  <c:v>48081</c:v>
                </c:pt>
                <c:pt idx="1251">
                  <c:v>48088</c:v>
                </c:pt>
                <c:pt idx="1252">
                  <c:v>48095</c:v>
                </c:pt>
                <c:pt idx="1253">
                  <c:v>48102</c:v>
                </c:pt>
                <c:pt idx="1254">
                  <c:v>48109</c:v>
                </c:pt>
                <c:pt idx="1255">
                  <c:v>48116</c:v>
                </c:pt>
                <c:pt idx="1256">
                  <c:v>48123</c:v>
                </c:pt>
                <c:pt idx="1257">
                  <c:v>48130</c:v>
                </c:pt>
                <c:pt idx="1258">
                  <c:v>48137</c:v>
                </c:pt>
                <c:pt idx="1259">
                  <c:v>48144</c:v>
                </c:pt>
                <c:pt idx="1260">
                  <c:v>48151</c:v>
                </c:pt>
                <c:pt idx="1261">
                  <c:v>48158</c:v>
                </c:pt>
                <c:pt idx="1262">
                  <c:v>48165</c:v>
                </c:pt>
                <c:pt idx="1263">
                  <c:v>48172</c:v>
                </c:pt>
                <c:pt idx="1264">
                  <c:v>48179</c:v>
                </c:pt>
                <c:pt idx="1265">
                  <c:v>48186</c:v>
                </c:pt>
                <c:pt idx="1266">
                  <c:v>48193</c:v>
                </c:pt>
                <c:pt idx="1267">
                  <c:v>48200</c:v>
                </c:pt>
                <c:pt idx="1268">
                  <c:v>48211</c:v>
                </c:pt>
                <c:pt idx="1269">
                  <c:v>48218</c:v>
                </c:pt>
                <c:pt idx="1270">
                  <c:v>48221</c:v>
                </c:pt>
                <c:pt idx="1271">
                  <c:v>48228</c:v>
                </c:pt>
                <c:pt idx="1272">
                  <c:v>48235</c:v>
                </c:pt>
                <c:pt idx="1273">
                  <c:v>48242</c:v>
                </c:pt>
                <c:pt idx="1274">
                  <c:v>48249</c:v>
                </c:pt>
                <c:pt idx="1275">
                  <c:v>48256</c:v>
                </c:pt>
                <c:pt idx="1276">
                  <c:v>48263</c:v>
                </c:pt>
                <c:pt idx="1277">
                  <c:v>48270</c:v>
                </c:pt>
                <c:pt idx="1278">
                  <c:v>48277</c:v>
                </c:pt>
                <c:pt idx="1279">
                  <c:v>48284</c:v>
                </c:pt>
                <c:pt idx="1280">
                  <c:v>48291</c:v>
                </c:pt>
                <c:pt idx="1281">
                  <c:v>48298</c:v>
                </c:pt>
                <c:pt idx="1282">
                  <c:v>48305</c:v>
                </c:pt>
                <c:pt idx="1283">
                  <c:v>48312</c:v>
                </c:pt>
                <c:pt idx="1284">
                  <c:v>48319</c:v>
                </c:pt>
                <c:pt idx="1285">
                  <c:v>48326</c:v>
                </c:pt>
                <c:pt idx="1286">
                  <c:v>48334</c:v>
                </c:pt>
                <c:pt idx="1287">
                  <c:v>48340</c:v>
                </c:pt>
                <c:pt idx="1288">
                  <c:v>48347</c:v>
                </c:pt>
                <c:pt idx="1289">
                  <c:v>48354</c:v>
                </c:pt>
                <c:pt idx="1290">
                  <c:v>48361</c:v>
                </c:pt>
                <c:pt idx="1291">
                  <c:v>48368</c:v>
                </c:pt>
                <c:pt idx="1292">
                  <c:v>48375</c:v>
                </c:pt>
                <c:pt idx="1293">
                  <c:v>48382</c:v>
                </c:pt>
                <c:pt idx="1294">
                  <c:v>48389</c:v>
                </c:pt>
                <c:pt idx="1295">
                  <c:v>48396</c:v>
                </c:pt>
                <c:pt idx="1296">
                  <c:v>48403</c:v>
                </c:pt>
                <c:pt idx="1297">
                  <c:v>48410</c:v>
                </c:pt>
                <c:pt idx="1298">
                  <c:v>48417</c:v>
                </c:pt>
                <c:pt idx="1299">
                  <c:v>48424</c:v>
                </c:pt>
                <c:pt idx="1300">
                  <c:v>48431</c:v>
                </c:pt>
                <c:pt idx="1301">
                  <c:v>48438</c:v>
                </c:pt>
                <c:pt idx="1302">
                  <c:v>48445</c:v>
                </c:pt>
                <c:pt idx="1303">
                  <c:v>48452</c:v>
                </c:pt>
                <c:pt idx="1304">
                  <c:v>48459</c:v>
                </c:pt>
                <c:pt idx="1305">
                  <c:v>48466</c:v>
                </c:pt>
                <c:pt idx="1306">
                  <c:v>48473</c:v>
                </c:pt>
                <c:pt idx="1307">
                  <c:v>48480</c:v>
                </c:pt>
                <c:pt idx="1308">
                  <c:v>48487</c:v>
                </c:pt>
                <c:pt idx="1309">
                  <c:v>48494</c:v>
                </c:pt>
                <c:pt idx="1310">
                  <c:v>48501</c:v>
                </c:pt>
                <c:pt idx="1311">
                  <c:v>48508</c:v>
                </c:pt>
                <c:pt idx="1312">
                  <c:v>48515</c:v>
                </c:pt>
                <c:pt idx="1313">
                  <c:v>48522</c:v>
                </c:pt>
                <c:pt idx="1314">
                  <c:v>48529</c:v>
                </c:pt>
                <c:pt idx="1315">
                  <c:v>48536</c:v>
                </c:pt>
                <c:pt idx="1316">
                  <c:v>48543</c:v>
                </c:pt>
                <c:pt idx="1317">
                  <c:v>48550</c:v>
                </c:pt>
                <c:pt idx="1318">
                  <c:v>48557</c:v>
                </c:pt>
                <c:pt idx="1319">
                  <c:v>48564</c:v>
                </c:pt>
                <c:pt idx="1320">
                  <c:v>48572</c:v>
                </c:pt>
                <c:pt idx="1321">
                  <c:v>48583</c:v>
                </c:pt>
                <c:pt idx="1322">
                  <c:v>48586</c:v>
                </c:pt>
                <c:pt idx="1323">
                  <c:v>48593</c:v>
                </c:pt>
                <c:pt idx="1324">
                  <c:v>48600</c:v>
                </c:pt>
                <c:pt idx="1325">
                  <c:v>48607</c:v>
                </c:pt>
                <c:pt idx="1326">
                  <c:v>48614</c:v>
                </c:pt>
                <c:pt idx="1327">
                  <c:v>48624</c:v>
                </c:pt>
                <c:pt idx="1328">
                  <c:v>48628</c:v>
                </c:pt>
                <c:pt idx="1329">
                  <c:v>48635</c:v>
                </c:pt>
                <c:pt idx="1330">
                  <c:v>48642</c:v>
                </c:pt>
                <c:pt idx="1331">
                  <c:v>48649</c:v>
                </c:pt>
                <c:pt idx="1332">
                  <c:v>48656</c:v>
                </c:pt>
                <c:pt idx="1333">
                  <c:v>48663</c:v>
                </c:pt>
                <c:pt idx="1334">
                  <c:v>48670</c:v>
                </c:pt>
                <c:pt idx="1335">
                  <c:v>48677</c:v>
                </c:pt>
                <c:pt idx="1336">
                  <c:v>48688</c:v>
                </c:pt>
                <c:pt idx="1337">
                  <c:v>48691</c:v>
                </c:pt>
                <c:pt idx="1338">
                  <c:v>48705</c:v>
                </c:pt>
                <c:pt idx="1339">
                  <c:v>48705</c:v>
                </c:pt>
                <c:pt idx="1340">
                  <c:v>48712</c:v>
                </c:pt>
                <c:pt idx="1341">
                  <c:v>48719</c:v>
                </c:pt>
                <c:pt idx="1342">
                  <c:v>48726</c:v>
                </c:pt>
                <c:pt idx="1343">
                  <c:v>48733</c:v>
                </c:pt>
                <c:pt idx="1344">
                  <c:v>48740</c:v>
                </c:pt>
                <c:pt idx="1345">
                  <c:v>48747</c:v>
                </c:pt>
                <c:pt idx="1346">
                  <c:v>48754</c:v>
                </c:pt>
                <c:pt idx="1347">
                  <c:v>48761</c:v>
                </c:pt>
                <c:pt idx="1348">
                  <c:v>48768</c:v>
                </c:pt>
                <c:pt idx="1349">
                  <c:v>48775</c:v>
                </c:pt>
                <c:pt idx="1350">
                  <c:v>48782</c:v>
                </c:pt>
                <c:pt idx="1351">
                  <c:v>48789</c:v>
                </c:pt>
                <c:pt idx="1352">
                  <c:v>48796</c:v>
                </c:pt>
                <c:pt idx="1353">
                  <c:v>48803</c:v>
                </c:pt>
                <c:pt idx="1354">
                  <c:v>48810</c:v>
                </c:pt>
                <c:pt idx="1355">
                  <c:v>48817</c:v>
                </c:pt>
                <c:pt idx="1356">
                  <c:v>48824</c:v>
                </c:pt>
                <c:pt idx="1357">
                  <c:v>48831</c:v>
                </c:pt>
                <c:pt idx="1358">
                  <c:v>48838</c:v>
                </c:pt>
                <c:pt idx="1359">
                  <c:v>48848</c:v>
                </c:pt>
                <c:pt idx="1360">
                  <c:v>48852</c:v>
                </c:pt>
                <c:pt idx="1361">
                  <c:v>48859</c:v>
                </c:pt>
                <c:pt idx="1362">
                  <c:v>48866</c:v>
                </c:pt>
                <c:pt idx="1363">
                  <c:v>48873</c:v>
                </c:pt>
                <c:pt idx="1364">
                  <c:v>48880</c:v>
                </c:pt>
                <c:pt idx="1365">
                  <c:v>48887</c:v>
                </c:pt>
                <c:pt idx="1366">
                  <c:v>48894</c:v>
                </c:pt>
                <c:pt idx="1367">
                  <c:v>48901</c:v>
                </c:pt>
                <c:pt idx="1368">
                  <c:v>48908</c:v>
                </c:pt>
                <c:pt idx="1369">
                  <c:v>48915</c:v>
                </c:pt>
                <c:pt idx="1370">
                  <c:v>48922</c:v>
                </c:pt>
                <c:pt idx="1371">
                  <c:v>48929</c:v>
                </c:pt>
                <c:pt idx="1372">
                  <c:v>48941</c:v>
                </c:pt>
                <c:pt idx="1373">
                  <c:v>48943</c:v>
                </c:pt>
                <c:pt idx="1374">
                  <c:v>48950</c:v>
                </c:pt>
                <c:pt idx="1375">
                  <c:v>48957</c:v>
                </c:pt>
                <c:pt idx="1376">
                  <c:v>48964</c:v>
                </c:pt>
                <c:pt idx="1377">
                  <c:v>48971</c:v>
                </c:pt>
                <c:pt idx="1378">
                  <c:v>48978</c:v>
                </c:pt>
                <c:pt idx="1379">
                  <c:v>48985</c:v>
                </c:pt>
                <c:pt idx="1380">
                  <c:v>48992</c:v>
                </c:pt>
                <c:pt idx="1381">
                  <c:v>48999</c:v>
                </c:pt>
                <c:pt idx="1382">
                  <c:v>49006</c:v>
                </c:pt>
                <c:pt idx="1383">
                  <c:v>49013</c:v>
                </c:pt>
                <c:pt idx="1384">
                  <c:v>49020</c:v>
                </c:pt>
                <c:pt idx="1385">
                  <c:v>49027</c:v>
                </c:pt>
                <c:pt idx="1386">
                  <c:v>49034</c:v>
                </c:pt>
                <c:pt idx="1387">
                  <c:v>49045</c:v>
                </c:pt>
                <c:pt idx="1388">
                  <c:v>49048</c:v>
                </c:pt>
                <c:pt idx="1389">
                  <c:v>49055</c:v>
                </c:pt>
                <c:pt idx="1390">
                  <c:v>49062</c:v>
                </c:pt>
                <c:pt idx="1391">
                  <c:v>49072</c:v>
                </c:pt>
                <c:pt idx="1392">
                  <c:v>49076</c:v>
                </c:pt>
                <c:pt idx="1393">
                  <c:v>49083</c:v>
                </c:pt>
                <c:pt idx="1394">
                  <c:v>49090</c:v>
                </c:pt>
                <c:pt idx="1395">
                  <c:v>49097</c:v>
                </c:pt>
                <c:pt idx="1396">
                  <c:v>49104</c:v>
                </c:pt>
                <c:pt idx="1397">
                  <c:v>49111</c:v>
                </c:pt>
                <c:pt idx="1398">
                  <c:v>49118</c:v>
                </c:pt>
                <c:pt idx="1399">
                  <c:v>49125</c:v>
                </c:pt>
                <c:pt idx="1400">
                  <c:v>49132</c:v>
                </c:pt>
                <c:pt idx="1401">
                  <c:v>49139</c:v>
                </c:pt>
                <c:pt idx="1402">
                  <c:v>49146</c:v>
                </c:pt>
                <c:pt idx="1403">
                  <c:v>49153</c:v>
                </c:pt>
                <c:pt idx="1404">
                  <c:v>49160</c:v>
                </c:pt>
                <c:pt idx="1405">
                  <c:v>49170</c:v>
                </c:pt>
                <c:pt idx="1406">
                  <c:v>49174</c:v>
                </c:pt>
                <c:pt idx="1407">
                  <c:v>49181</c:v>
                </c:pt>
                <c:pt idx="1408">
                  <c:v>49188</c:v>
                </c:pt>
                <c:pt idx="1409">
                  <c:v>49195</c:v>
                </c:pt>
                <c:pt idx="1410">
                  <c:v>49202</c:v>
                </c:pt>
                <c:pt idx="1411">
                  <c:v>49209</c:v>
                </c:pt>
                <c:pt idx="1412">
                  <c:v>49216</c:v>
                </c:pt>
                <c:pt idx="1413">
                  <c:v>49223</c:v>
                </c:pt>
                <c:pt idx="1414">
                  <c:v>49230</c:v>
                </c:pt>
                <c:pt idx="1415">
                  <c:v>49237</c:v>
                </c:pt>
                <c:pt idx="1416">
                  <c:v>49244</c:v>
                </c:pt>
                <c:pt idx="1417">
                  <c:v>49254</c:v>
                </c:pt>
                <c:pt idx="1418">
                  <c:v>49258</c:v>
                </c:pt>
                <c:pt idx="1419">
                  <c:v>49265</c:v>
                </c:pt>
                <c:pt idx="1420">
                  <c:v>49272</c:v>
                </c:pt>
                <c:pt idx="1421">
                  <c:v>49279</c:v>
                </c:pt>
                <c:pt idx="1422">
                  <c:v>49286</c:v>
                </c:pt>
                <c:pt idx="1423">
                  <c:v>49293</c:v>
                </c:pt>
                <c:pt idx="1424">
                  <c:v>49300</c:v>
                </c:pt>
                <c:pt idx="1425">
                  <c:v>49307</c:v>
                </c:pt>
                <c:pt idx="1426">
                  <c:v>49314</c:v>
                </c:pt>
                <c:pt idx="1427">
                  <c:v>49321</c:v>
                </c:pt>
                <c:pt idx="1428">
                  <c:v>49328</c:v>
                </c:pt>
                <c:pt idx="1429">
                  <c:v>49335</c:v>
                </c:pt>
                <c:pt idx="1430">
                  <c:v>49342</c:v>
                </c:pt>
                <c:pt idx="1431">
                  <c:v>49349</c:v>
                </c:pt>
                <c:pt idx="1432">
                  <c:v>49356</c:v>
                </c:pt>
                <c:pt idx="1433">
                  <c:v>49363</c:v>
                </c:pt>
                <c:pt idx="1434">
                  <c:v>49370</c:v>
                </c:pt>
                <c:pt idx="1435">
                  <c:v>49377</c:v>
                </c:pt>
                <c:pt idx="1436">
                  <c:v>49384</c:v>
                </c:pt>
                <c:pt idx="1437">
                  <c:v>49395</c:v>
                </c:pt>
                <c:pt idx="1438">
                  <c:v>49398</c:v>
                </c:pt>
                <c:pt idx="1439">
                  <c:v>49405</c:v>
                </c:pt>
                <c:pt idx="1440">
                  <c:v>49412</c:v>
                </c:pt>
                <c:pt idx="1441">
                  <c:v>49419</c:v>
                </c:pt>
                <c:pt idx="1442">
                  <c:v>49426</c:v>
                </c:pt>
                <c:pt idx="1443">
                  <c:v>49437</c:v>
                </c:pt>
                <c:pt idx="1444">
                  <c:v>49440</c:v>
                </c:pt>
                <c:pt idx="1445">
                  <c:v>49447</c:v>
                </c:pt>
                <c:pt idx="1446">
                  <c:v>49454</c:v>
                </c:pt>
                <c:pt idx="1447">
                  <c:v>49461</c:v>
                </c:pt>
                <c:pt idx="1448">
                  <c:v>49468</c:v>
                </c:pt>
                <c:pt idx="1449">
                  <c:v>49475</c:v>
                </c:pt>
                <c:pt idx="1450">
                  <c:v>49482</c:v>
                </c:pt>
                <c:pt idx="1451">
                  <c:v>49489</c:v>
                </c:pt>
                <c:pt idx="1452">
                  <c:v>49496</c:v>
                </c:pt>
                <c:pt idx="1453">
                  <c:v>49503</c:v>
                </c:pt>
                <c:pt idx="1454">
                  <c:v>49510</c:v>
                </c:pt>
                <c:pt idx="1455">
                  <c:v>49517</c:v>
                </c:pt>
                <c:pt idx="1456">
                  <c:v>49524</c:v>
                </c:pt>
                <c:pt idx="1457">
                  <c:v>49531</c:v>
                </c:pt>
                <c:pt idx="1458">
                  <c:v>49538</c:v>
                </c:pt>
                <c:pt idx="1459">
                  <c:v>49545</c:v>
                </c:pt>
                <c:pt idx="1460">
                  <c:v>49552</c:v>
                </c:pt>
                <c:pt idx="1461">
                  <c:v>49559</c:v>
                </c:pt>
                <c:pt idx="1462">
                  <c:v>49566</c:v>
                </c:pt>
                <c:pt idx="1463">
                  <c:v>49573</c:v>
                </c:pt>
                <c:pt idx="1464">
                  <c:v>49580</c:v>
                </c:pt>
                <c:pt idx="1465">
                  <c:v>49587</c:v>
                </c:pt>
                <c:pt idx="1466">
                  <c:v>49594</c:v>
                </c:pt>
                <c:pt idx="1467">
                  <c:v>49601</c:v>
                </c:pt>
                <c:pt idx="1468">
                  <c:v>49608</c:v>
                </c:pt>
                <c:pt idx="1469">
                  <c:v>49615</c:v>
                </c:pt>
                <c:pt idx="1470">
                  <c:v>49622</c:v>
                </c:pt>
                <c:pt idx="1471">
                  <c:v>49629</c:v>
                </c:pt>
                <c:pt idx="1472">
                  <c:v>49639</c:v>
                </c:pt>
                <c:pt idx="1473">
                  <c:v>49643</c:v>
                </c:pt>
                <c:pt idx="1474">
                  <c:v>49650</c:v>
                </c:pt>
                <c:pt idx="1475">
                  <c:v>49657</c:v>
                </c:pt>
                <c:pt idx="1476">
                  <c:v>49664</c:v>
                </c:pt>
                <c:pt idx="1477">
                  <c:v>49678</c:v>
                </c:pt>
                <c:pt idx="1478">
                  <c:v>49681</c:v>
                </c:pt>
                <c:pt idx="1479">
                  <c:v>49689</c:v>
                </c:pt>
                <c:pt idx="1480">
                  <c:v>49695</c:v>
                </c:pt>
                <c:pt idx="1481">
                  <c:v>49702</c:v>
                </c:pt>
                <c:pt idx="1482">
                  <c:v>49709</c:v>
                </c:pt>
                <c:pt idx="1483">
                  <c:v>49717</c:v>
                </c:pt>
                <c:pt idx="1484">
                  <c:v>49723</c:v>
                </c:pt>
                <c:pt idx="1485">
                  <c:v>49730</c:v>
                </c:pt>
                <c:pt idx="1486">
                  <c:v>49737</c:v>
                </c:pt>
                <c:pt idx="1487">
                  <c:v>49744</c:v>
                </c:pt>
                <c:pt idx="1488">
                  <c:v>49751</c:v>
                </c:pt>
                <c:pt idx="1489">
                  <c:v>49758</c:v>
                </c:pt>
                <c:pt idx="1490">
                  <c:v>49765</c:v>
                </c:pt>
                <c:pt idx="1491">
                  <c:v>49772</c:v>
                </c:pt>
                <c:pt idx="1492">
                  <c:v>49781</c:v>
                </c:pt>
                <c:pt idx="1493">
                  <c:v>49786</c:v>
                </c:pt>
                <c:pt idx="1494">
                  <c:v>49793</c:v>
                </c:pt>
                <c:pt idx="1495">
                  <c:v>49802</c:v>
                </c:pt>
                <c:pt idx="1496">
                  <c:v>49807</c:v>
                </c:pt>
                <c:pt idx="1497">
                  <c:v>49814</c:v>
                </c:pt>
                <c:pt idx="1498">
                  <c:v>49822</c:v>
                </c:pt>
                <c:pt idx="1499">
                  <c:v>49828</c:v>
                </c:pt>
                <c:pt idx="1500">
                  <c:v>49835</c:v>
                </c:pt>
                <c:pt idx="1501">
                  <c:v>49842</c:v>
                </c:pt>
                <c:pt idx="1502">
                  <c:v>49849</c:v>
                </c:pt>
                <c:pt idx="1503">
                  <c:v>49856</c:v>
                </c:pt>
                <c:pt idx="1504">
                  <c:v>49863</c:v>
                </c:pt>
                <c:pt idx="1505">
                  <c:v>49870</c:v>
                </c:pt>
                <c:pt idx="1506">
                  <c:v>49878</c:v>
                </c:pt>
                <c:pt idx="1507">
                  <c:v>49884</c:v>
                </c:pt>
                <c:pt idx="1508">
                  <c:v>49891</c:v>
                </c:pt>
                <c:pt idx="1509">
                  <c:v>49899</c:v>
                </c:pt>
                <c:pt idx="1510">
                  <c:v>49905</c:v>
                </c:pt>
                <c:pt idx="1511">
                  <c:v>49913</c:v>
                </c:pt>
                <c:pt idx="1512">
                  <c:v>49919</c:v>
                </c:pt>
                <c:pt idx="1513">
                  <c:v>49926</c:v>
                </c:pt>
                <c:pt idx="1514">
                  <c:v>49934</c:v>
                </c:pt>
                <c:pt idx="1515">
                  <c:v>49941</c:v>
                </c:pt>
                <c:pt idx="1516">
                  <c:v>49947</c:v>
                </c:pt>
                <c:pt idx="1517">
                  <c:v>49954</c:v>
                </c:pt>
                <c:pt idx="1518">
                  <c:v>49962</c:v>
                </c:pt>
                <c:pt idx="1519">
                  <c:v>49968</c:v>
                </c:pt>
                <c:pt idx="1520">
                  <c:v>49975</c:v>
                </c:pt>
                <c:pt idx="1521">
                  <c:v>49983</c:v>
                </c:pt>
                <c:pt idx="1522">
                  <c:v>49989</c:v>
                </c:pt>
                <c:pt idx="1523">
                  <c:v>49996</c:v>
                </c:pt>
                <c:pt idx="1524">
                  <c:v>50004</c:v>
                </c:pt>
                <c:pt idx="1525">
                  <c:v>50010</c:v>
                </c:pt>
                <c:pt idx="1526">
                  <c:v>50017</c:v>
                </c:pt>
                <c:pt idx="1527">
                  <c:v>50024</c:v>
                </c:pt>
                <c:pt idx="1528">
                  <c:v>50031</c:v>
                </c:pt>
                <c:pt idx="1529">
                  <c:v>50045</c:v>
                </c:pt>
                <c:pt idx="1530">
                  <c:v>50047</c:v>
                </c:pt>
                <c:pt idx="1531">
                  <c:v>50054</c:v>
                </c:pt>
                <c:pt idx="1532">
                  <c:v>50061</c:v>
                </c:pt>
                <c:pt idx="1533">
                  <c:v>50068</c:v>
                </c:pt>
                <c:pt idx="1534">
                  <c:v>50075</c:v>
                </c:pt>
                <c:pt idx="1535">
                  <c:v>50083</c:v>
                </c:pt>
                <c:pt idx="1536">
                  <c:v>50089</c:v>
                </c:pt>
                <c:pt idx="1537">
                  <c:v>50096</c:v>
                </c:pt>
                <c:pt idx="1538">
                  <c:v>50103</c:v>
                </c:pt>
                <c:pt idx="1539">
                  <c:v>50110</c:v>
                </c:pt>
                <c:pt idx="1540">
                  <c:v>50117</c:v>
                </c:pt>
                <c:pt idx="1541">
                  <c:v>50124</c:v>
                </c:pt>
                <c:pt idx="1542">
                  <c:v>50131</c:v>
                </c:pt>
                <c:pt idx="1543">
                  <c:v>50139</c:v>
                </c:pt>
                <c:pt idx="1544">
                  <c:v>50146</c:v>
                </c:pt>
                <c:pt idx="1545">
                  <c:v>50153</c:v>
                </c:pt>
                <c:pt idx="1546">
                  <c:v>50160</c:v>
                </c:pt>
                <c:pt idx="1547">
                  <c:v>50167</c:v>
                </c:pt>
                <c:pt idx="1548">
                  <c:v>50174</c:v>
                </c:pt>
                <c:pt idx="1549">
                  <c:v>50181</c:v>
                </c:pt>
                <c:pt idx="1550">
                  <c:v>50188</c:v>
                </c:pt>
                <c:pt idx="1551">
                  <c:v>50195</c:v>
                </c:pt>
                <c:pt idx="1552">
                  <c:v>50202</c:v>
                </c:pt>
                <c:pt idx="1553">
                  <c:v>50209</c:v>
                </c:pt>
                <c:pt idx="1554">
                  <c:v>50216</c:v>
                </c:pt>
                <c:pt idx="1555">
                  <c:v>50223</c:v>
                </c:pt>
                <c:pt idx="1556">
                  <c:v>50230</c:v>
                </c:pt>
                <c:pt idx="1557">
                  <c:v>50237</c:v>
                </c:pt>
                <c:pt idx="1558">
                  <c:v>50244</c:v>
                </c:pt>
                <c:pt idx="1559">
                  <c:v>50251</c:v>
                </c:pt>
                <c:pt idx="1560">
                  <c:v>50258</c:v>
                </c:pt>
                <c:pt idx="1561">
                  <c:v>50265</c:v>
                </c:pt>
                <c:pt idx="1562">
                  <c:v>50272</c:v>
                </c:pt>
                <c:pt idx="1563">
                  <c:v>50279</c:v>
                </c:pt>
                <c:pt idx="1564">
                  <c:v>50286</c:v>
                </c:pt>
                <c:pt idx="1565">
                  <c:v>50293</c:v>
                </c:pt>
                <c:pt idx="1566">
                  <c:v>50300</c:v>
                </c:pt>
                <c:pt idx="1567">
                  <c:v>50307</c:v>
                </c:pt>
                <c:pt idx="1568">
                  <c:v>50314</c:v>
                </c:pt>
                <c:pt idx="1569">
                  <c:v>50321</c:v>
                </c:pt>
                <c:pt idx="1570">
                  <c:v>50328</c:v>
                </c:pt>
                <c:pt idx="1571">
                  <c:v>50335</c:v>
                </c:pt>
                <c:pt idx="1572">
                  <c:v>50342</c:v>
                </c:pt>
                <c:pt idx="1573">
                  <c:v>50349</c:v>
                </c:pt>
                <c:pt idx="1574">
                  <c:v>50356</c:v>
                </c:pt>
                <c:pt idx="1575">
                  <c:v>50363</c:v>
                </c:pt>
                <c:pt idx="1576">
                  <c:v>50370</c:v>
                </c:pt>
                <c:pt idx="1577">
                  <c:v>50377</c:v>
                </c:pt>
                <c:pt idx="1578">
                  <c:v>50384</c:v>
                </c:pt>
                <c:pt idx="1579">
                  <c:v>50391</c:v>
                </c:pt>
                <c:pt idx="1580">
                  <c:v>50398</c:v>
                </c:pt>
                <c:pt idx="1581">
                  <c:v>50409</c:v>
                </c:pt>
                <c:pt idx="1582">
                  <c:v>50412</c:v>
                </c:pt>
                <c:pt idx="1583">
                  <c:v>50419</c:v>
                </c:pt>
                <c:pt idx="1584">
                  <c:v>50426</c:v>
                </c:pt>
                <c:pt idx="1585">
                  <c:v>50433</c:v>
                </c:pt>
                <c:pt idx="1586">
                  <c:v>50440</c:v>
                </c:pt>
                <c:pt idx="1587">
                  <c:v>50448</c:v>
                </c:pt>
                <c:pt idx="1588">
                  <c:v>50454</c:v>
                </c:pt>
                <c:pt idx="1589">
                  <c:v>50461</c:v>
                </c:pt>
                <c:pt idx="1590">
                  <c:v>50468</c:v>
                </c:pt>
                <c:pt idx="1591">
                  <c:v>50475</c:v>
                </c:pt>
                <c:pt idx="1592">
                  <c:v>50482</c:v>
                </c:pt>
                <c:pt idx="1593">
                  <c:v>50489</c:v>
                </c:pt>
                <c:pt idx="1594">
                  <c:v>50496</c:v>
                </c:pt>
                <c:pt idx="1595">
                  <c:v>50503</c:v>
                </c:pt>
                <c:pt idx="1596">
                  <c:v>50510</c:v>
                </c:pt>
                <c:pt idx="1597">
                  <c:v>50517</c:v>
                </c:pt>
                <c:pt idx="1598">
                  <c:v>50525</c:v>
                </c:pt>
                <c:pt idx="1599">
                  <c:v>50531</c:v>
                </c:pt>
                <c:pt idx="1600">
                  <c:v>50538</c:v>
                </c:pt>
                <c:pt idx="1601">
                  <c:v>50545</c:v>
                </c:pt>
                <c:pt idx="1602">
                  <c:v>50552</c:v>
                </c:pt>
                <c:pt idx="1603">
                  <c:v>50559</c:v>
                </c:pt>
                <c:pt idx="1604">
                  <c:v>50566</c:v>
                </c:pt>
                <c:pt idx="1605">
                  <c:v>50573</c:v>
                </c:pt>
                <c:pt idx="1606">
                  <c:v>50580</c:v>
                </c:pt>
                <c:pt idx="1607">
                  <c:v>50587</c:v>
                </c:pt>
                <c:pt idx="1608">
                  <c:v>50594</c:v>
                </c:pt>
                <c:pt idx="1609">
                  <c:v>50601</c:v>
                </c:pt>
                <c:pt idx="1610">
                  <c:v>50608</c:v>
                </c:pt>
                <c:pt idx="1611">
                  <c:v>50615</c:v>
                </c:pt>
                <c:pt idx="1612">
                  <c:v>50622</c:v>
                </c:pt>
                <c:pt idx="1613">
                  <c:v>50629</c:v>
                </c:pt>
                <c:pt idx="1614">
                  <c:v>50636</c:v>
                </c:pt>
                <c:pt idx="1615">
                  <c:v>50643</c:v>
                </c:pt>
                <c:pt idx="1616">
                  <c:v>50650</c:v>
                </c:pt>
                <c:pt idx="1617">
                  <c:v>50657</c:v>
                </c:pt>
                <c:pt idx="1618">
                  <c:v>50664</c:v>
                </c:pt>
                <c:pt idx="1619">
                  <c:v>50672</c:v>
                </c:pt>
                <c:pt idx="1620">
                  <c:v>50678</c:v>
                </c:pt>
                <c:pt idx="1621">
                  <c:v>50685</c:v>
                </c:pt>
                <c:pt idx="1622">
                  <c:v>50692</c:v>
                </c:pt>
                <c:pt idx="1623">
                  <c:v>50699</c:v>
                </c:pt>
                <c:pt idx="1624">
                  <c:v>50706</c:v>
                </c:pt>
                <c:pt idx="1625">
                  <c:v>50713</c:v>
                </c:pt>
                <c:pt idx="1626">
                  <c:v>50720</c:v>
                </c:pt>
                <c:pt idx="1627">
                  <c:v>50727</c:v>
                </c:pt>
                <c:pt idx="1628">
                  <c:v>50734</c:v>
                </c:pt>
                <c:pt idx="1629">
                  <c:v>50741</c:v>
                </c:pt>
                <c:pt idx="1630">
                  <c:v>50748</c:v>
                </c:pt>
                <c:pt idx="1631">
                  <c:v>50755</c:v>
                </c:pt>
                <c:pt idx="1632">
                  <c:v>50763</c:v>
                </c:pt>
                <c:pt idx="1633">
                  <c:v>50774</c:v>
                </c:pt>
                <c:pt idx="1634">
                  <c:v>50777</c:v>
                </c:pt>
                <c:pt idx="1635">
                  <c:v>50784</c:v>
                </c:pt>
                <c:pt idx="1636">
                  <c:v>50791</c:v>
                </c:pt>
                <c:pt idx="1637">
                  <c:v>50798</c:v>
                </c:pt>
                <c:pt idx="1638">
                  <c:v>50805</c:v>
                </c:pt>
                <c:pt idx="1639">
                  <c:v>50815</c:v>
                </c:pt>
                <c:pt idx="1640">
                  <c:v>50819</c:v>
                </c:pt>
                <c:pt idx="1641">
                  <c:v>50826</c:v>
                </c:pt>
                <c:pt idx="1642">
                  <c:v>50833</c:v>
                </c:pt>
                <c:pt idx="1643">
                  <c:v>50840</c:v>
                </c:pt>
                <c:pt idx="1644">
                  <c:v>50847</c:v>
                </c:pt>
                <c:pt idx="1645">
                  <c:v>50854</c:v>
                </c:pt>
                <c:pt idx="1646">
                  <c:v>50861</c:v>
                </c:pt>
                <c:pt idx="1647">
                  <c:v>50872</c:v>
                </c:pt>
                <c:pt idx="1648">
                  <c:v>50875</c:v>
                </c:pt>
                <c:pt idx="1649">
                  <c:v>50882</c:v>
                </c:pt>
                <c:pt idx="1650">
                  <c:v>50896</c:v>
                </c:pt>
                <c:pt idx="1651">
                  <c:v>50896</c:v>
                </c:pt>
                <c:pt idx="1652">
                  <c:v>50903</c:v>
                </c:pt>
                <c:pt idx="1653">
                  <c:v>50910</c:v>
                </c:pt>
                <c:pt idx="1654">
                  <c:v>50917</c:v>
                </c:pt>
                <c:pt idx="1655">
                  <c:v>50924</c:v>
                </c:pt>
                <c:pt idx="1656">
                  <c:v>50931</c:v>
                </c:pt>
                <c:pt idx="1657">
                  <c:v>50938</c:v>
                </c:pt>
                <c:pt idx="1658">
                  <c:v>50945</c:v>
                </c:pt>
                <c:pt idx="1659">
                  <c:v>50952</c:v>
                </c:pt>
                <c:pt idx="1660">
                  <c:v>50959</c:v>
                </c:pt>
                <c:pt idx="1661">
                  <c:v>50966</c:v>
                </c:pt>
                <c:pt idx="1662">
                  <c:v>50973</c:v>
                </c:pt>
                <c:pt idx="1663">
                  <c:v>50980</c:v>
                </c:pt>
                <c:pt idx="1664">
                  <c:v>50987</c:v>
                </c:pt>
                <c:pt idx="1665">
                  <c:v>50994</c:v>
                </c:pt>
                <c:pt idx="1666">
                  <c:v>51001</c:v>
                </c:pt>
                <c:pt idx="1667">
                  <c:v>51008</c:v>
                </c:pt>
                <c:pt idx="1668">
                  <c:v>51015</c:v>
                </c:pt>
                <c:pt idx="1669">
                  <c:v>51022</c:v>
                </c:pt>
                <c:pt idx="1670">
                  <c:v>51029</c:v>
                </c:pt>
                <c:pt idx="1671">
                  <c:v>51039</c:v>
                </c:pt>
                <c:pt idx="1672">
                  <c:v>51043</c:v>
                </c:pt>
                <c:pt idx="1673">
                  <c:v>51050</c:v>
                </c:pt>
                <c:pt idx="1674">
                  <c:v>51057</c:v>
                </c:pt>
                <c:pt idx="1675">
                  <c:v>51064</c:v>
                </c:pt>
                <c:pt idx="1676">
                  <c:v>51071</c:v>
                </c:pt>
                <c:pt idx="1677">
                  <c:v>51078</c:v>
                </c:pt>
                <c:pt idx="1678">
                  <c:v>51085</c:v>
                </c:pt>
                <c:pt idx="1679">
                  <c:v>51092</c:v>
                </c:pt>
                <c:pt idx="1680">
                  <c:v>51099</c:v>
                </c:pt>
                <c:pt idx="1681">
                  <c:v>51106</c:v>
                </c:pt>
                <c:pt idx="1682">
                  <c:v>51113</c:v>
                </c:pt>
                <c:pt idx="1683">
                  <c:v>51120</c:v>
                </c:pt>
                <c:pt idx="1684">
                  <c:v>51132</c:v>
                </c:pt>
                <c:pt idx="1685">
                  <c:v>51134</c:v>
                </c:pt>
                <c:pt idx="1686">
                  <c:v>51141</c:v>
                </c:pt>
                <c:pt idx="1687">
                  <c:v>51148</c:v>
                </c:pt>
                <c:pt idx="1688">
                  <c:v>51155</c:v>
                </c:pt>
                <c:pt idx="1689">
                  <c:v>51162</c:v>
                </c:pt>
                <c:pt idx="1690">
                  <c:v>51169</c:v>
                </c:pt>
                <c:pt idx="1691">
                  <c:v>51176</c:v>
                </c:pt>
                <c:pt idx="1692">
                  <c:v>51183</c:v>
                </c:pt>
                <c:pt idx="1693">
                  <c:v>51190</c:v>
                </c:pt>
                <c:pt idx="1694">
                  <c:v>51197</c:v>
                </c:pt>
                <c:pt idx="1695">
                  <c:v>51204</c:v>
                </c:pt>
                <c:pt idx="1696">
                  <c:v>51211</c:v>
                </c:pt>
                <c:pt idx="1697">
                  <c:v>51218</c:v>
                </c:pt>
                <c:pt idx="1698">
                  <c:v>51229</c:v>
                </c:pt>
                <c:pt idx="1699">
                  <c:v>51232</c:v>
                </c:pt>
                <c:pt idx="1700">
                  <c:v>51239</c:v>
                </c:pt>
                <c:pt idx="1701">
                  <c:v>51246</c:v>
                </c:pt>
                <c:pt idx="1702">
                  <c:v>51253</c:v>
                </c:pt>
                <c:pt idx="1703">
                  <c:v>51264</c:v>
                </c:pt>
                <c:pt idx="1704">
                  <c:v>51267</c:v>
                </c:pt>
                <c:pt idx="1705">
                  <c:v>51274</c:v>
                </c:pt>
                <c:pt idx="1706">
                  <c:v>51281</c:v>
                </c:pt>
                <c:pt idx="1707">
                  <c:v>51288</c:v>
                </c:pt>
                <c:pt idx="1708">
                  <c:v>51295</c:v>
                </c:pt>
                <c:pt idx="1709">
                  <c:v>51302</c:v>
                </c:pt>
                <c:pt idx="1710">
                  <c:v>51309</c:v>
                </c:pt>
                <c:pt idx="1711">
                  <c:v>51316</c:v>
                </c:pt>
                <c:pt idx="1712">
                  <c:v>51323</c:v>
                </c:pt>
                <c:pt idx="1713">
                  <c:v>51330</c:v>
                </c:pt>
                <c:pt idx="1714">
                  <c:v>51337</c:v>
                </c:pt>
                <c:pt idx="1715">
                  <c:v>51344</c:v>
                </c:pt>
                <c:pt idx="1716">
                  <c:v>51351</c:v>
                </c:pt>
                <c:pt idx="1717">
                  <c:v>51358</c:v>
                </c:pt>
                <c:pt idx="1718">
                  <c:v>51365</c:v>
                </c:pt>
                <c:pt idx="1719">
                  <c:v>51372</c:v>
                </c:pt>
                <c:pt idx="1720">
                  <c:v>51379</c:v>
                </c:pt>
                <c:pt idx="1721">
                  <c:v>51386</c:v>
                </c:pt>
                <c:pt idx="1722">
                  <c:v>51393</c:v>
                </c:pt>
                <c:pt idx="1723">
                  <c:v>51400</c:v>
                </c:pt>
                <c:pt idx="1724">
                  <c:v>51407</c:v>
                </c:pt>
                <c:pt idx="1725">
                  <c:v>51414</c:v>
                </c:pt>
                <c:pt idx="1726">
                  <c:v>51421</c:v>
                </c:pt>
                <c:pt idx="1727">
                  <c:v>51428</c:v>
                </c:pt>
                <c:pt idx="1728">
                  <c:v>51435</c:v>
                </c:pt>
                <c:pt idx="1729">
                  <c:v>51442</c:v>
                </c:pt>
                <c:pt idx="1730">
                  <c:v>51449</c:v>
                </c:pt>
                <c:pt idx="1731">
                  <c:v>51456</c:v>
                </c:pt>
                <c:pt idx="1732">
                  <c:v>51466</c:v>
                </c:pt>
                <c:pt idx="1733">
                  <c:v>51470</c:v>
                </c:pt>
                <c:pt idx="1734">
                  <c:v>51477</c:v>
                </c:pt>
                <c:pt idx="1735">
                  <c:v>51484</c:v>
                </c:pt>
                <c:pt idx="1736">
                  <c:v>51491</c:v>
                </c:pt>
                <c:pt idx="1737">
                  <c:v>51505</c:v>
                </c:pt>
                <c:pt idx="1738">
                  <c:v>51508</c:v>
                </c:pt>
                <c:pt idx="1739">
                  <c:v>51516</c:v>
                </c:pt>
                <c:pt idx="1740">
                  <c:v>51522</c:v>
                </c:pt>
                <c:pt idx="1741">
                  <c:v>51529</c:v>
                </c:pt>
                <c:pt idx="1742">
                  <c:v>51536</c:v>
                </c:pt>
                <c:pt idx="1743">
                  <c:v>51544</c:v>
                </c:pt>
                <c:pt idx="1744">
                  <c:v>51550</c:v>
                </c:pt>
                <c:pt idx="1745">
                  <c:v>51557</c:v>
                </c:pt>
                <c:pt idx="1746">
                  <c:v>51564</c:v>
                </c:pt>
                <c:pt idx="1747">
                  <c:v>51571</c:v>
                </c:pt>
                <c:pt idx="1748">
                  <c:v>51578</c:v>
                </c:pt>
                <c:pt idx="1749">
                  <c:v>51585</c:v>
                </c:pt>
                <c:pt idx="1750">
                  <c:v>51592</c:v>
                </c:pt>
                <c:pt idx="1751">
                  <c:v>51599</c:v>
                </c:pt>
                <c:pt idx="1752">
                  <c:v>51606</c:v>
                </c:pt>
                <c:pt idx="1753">
                  <c:v>51615</c:v>
                </c:pt>
                <c:pt idx="1754">
                  <c:v>51621</c:v>
                </c:pt>
                <c:pt idx="1755">
                  <c:v>51628</c:v>
                </c:pt>
                <c:pt idx="1756">
                  <c:v>51634</c:v>
                </c:pt>
                <c:pt idx="1757">
                  <c:v>51641</c:v>
                </c:pt>
                <c:pt idx="1758">
                  <c:v>51649</c:v>
                </c:pt>
                <c:pt idx="1759">
                  <c:v>51655</c:v>
                </c:pt>
                <c:pt idx="1760">
                  <c:v>51662</c:v>
                </c:pt>
                <c:pt idx="1761">
                  <c:v>51669</c:v>
                </c:pt>
                <c:pt idx="1762">
                  <c:v>51676</c:v>
                </c:pt>
                <c:pt idx="1763">
                  <c:v>51683</c:v>
                </c:pt>
                <c:pt idx="1764">
                  <c:v>51690</c:v>
                </c:pt>
                <c:pt idx="1765">
                  <c:v>51698</c:v>
                </c:pt>
                <c:pt idx="1766">
                  <c:v>51704</c:v>
                </c:pt>
                <c:pt idx="1767">
                  <c:v>51711</c:v>
                </c:pt>
                <c:pt idx="1768">
                  <c:v>51718</c:v>
                </c:pt>
                <c:pt idx="1769">
                  <c:v>51725</c:v>
                </c:pt>
                <c:pt idx="1770">
                  <c:v>51732</c:v>
                </c:pt>
                <c:pt idx="1771">
                  <c:v>51740</c:v>
                </c:pt>
                <c:pt idx="1772">
                  <c:v>51746</c:v>
                </c:pt>
                <c:pt idx="1773">
                  <c:v>51753</c:v>
                </c:pt>
                <c:pt idx="1774">
                  <c:v>51761</c:v>
                </c:pt>
                <c:pt idx="1775">
                  <c:v>51768</c:v>
                </c:pt>
                <c:pt idx="1776">
                  <c:v>51774</c:v>
                </c:pt>
                <c:pt idx="1777">
                  <c:v>51781</c:v>
                </c:pt>
                <c:pt idx="1778">
                  <c:v>51789</c:v>
                </c:pt>
                <c:pt idx="1779">
                  <c:v>51795</c:v>
                </c:pt>
                <c:pt idx="1780">
                  <c:v>51802</c:v>
                </c:pt>
                <c:pt idx="1781">
                  <c:v>51810</c:v>
                </c:pt>
                <c:pt idx="1782">
                  <c:v>51816</c:v>
                </c:pt>
                <c:pt idx="1783">
                  <c:v>51823</c:v>
                </c:pt>
                <c:pt idx="1784">
                  <c:v>51830</c:v>
                </c:pt>
                <c:pt idx="1785">
                  <c:v>51837</c:v>
                </c:pt>
                <c:pt idx="1786">
                  <c:v>51844</c:v>
                </c:pt>
                <c:pt idx="1787">
                  <c:v>51851</c:v>
                </c:pt>
                <c:pt idx="1788">
                  <c:v>51859</c:v>
                </c:pt>
                <c:pt idx="1789">
                  <c:v>51872</c:v>
                </c:pt>
                <c:pt idx="1790">
                  <c:v>51873</c:v>
                </c:pt>
                <c:pt idx="1791">
                  <c:v>51880</c:v>
                </c:pt>
                <c:pt idx="1792">
                  <c:v>51887</c:v>
                </c:pt>
                <c:pt idx="1793">
                  <c:v>51894</c:v>
                </c:pt>
                <c:pt idx="1794">
                  <c:v>51901</c:v>
                </c:pt>
                <c:pt idx="1795">
                  <c:v>51909</c:v>
                </c:pt>
                <c:pt idx="1796">
                  <c:v>51915</c:v>
                </c:pt>
                <c:pt idx="1797">
                  <c:v>51922</c:v>
                </c:pt>
                <c:pt idx="1798">
                  <c:v>51929</c:v>
                </c:pt>
                <c:pt idx="1799">
                  <c:v>51936</c:v>
                </c:pt>
                <c:pt idx="1800">
                  <c:v>51943</c:v>
                </c:pt>
                <c:pt idx="1801">
                  <c:v>51950</c:v>
                </c:pt>
                <c:pt idx="1802">
                  <c:v>51957</c:v>
                </c:pt>
                <c:pt idx="1803">
                  <c:v>51966</c:v>
                </c:pt>
                <c:pt idx="1804">
                  <c:v>51973</c:v>
                </c:pt>
                <c:pt idx="1805">
                  <c:v>51980</c:v>
                </c:pt>
                <c:pt idx="1806">
                  <c:v>51987</c:v>
                </c:pt>
                <c:pt idx="1807">
                  <c:v>51994</c:v>
                </c:pt>
                <c:pt idx="1808">
                  <c:v>52001</c:v>
                </c:pt>
                <c:pt idx="1809">
                  <c:v>52008</c:v>
                </c:pt>
                <c:pt idx="1810">
                  <c:v>52015</c:v>
                </c:pt>
                <c:pt idx="1811">
                  <c:v>52022</c:v>
                </c:pt>
                <c:pt idx="1812">
                  <c:v>52029</c:v>
                </c:pt>
                <c:pt idx="1813">
                  <c:v>52036</c:v>
                </c:pt>
                <c:pt idx="1814">
                  <c:v>52043</c:v>
                </c:pt>
                <c:pt idx="1815">
                  <c:v>52050</c:v>
                </c:pt>
                <c:pt idx="1816">
                  <c:v>52057</c:v>
                </c:pt>
                <c:pt idx="1817">
                  <c:v>52064</c:v>
                </c:pt>
                <c:pt idx="1818">
                  <c:v>52071</c:v>
                </c:pt>
                <c:pt idx="1819">
                  <c:v>52078</c:v>
                </c:pt>
                <c:pt idx="1820">
                  <c:v>52085</c:v>
                </c:pt>
                <c:pt idx="1821">
                  <c:v>52092</c:v>
                </c:pt>
                <c:pt idx="1822">
                  <c:v>52099</c:v>
                </c:pt>
                <c:pt idx="1823">
                  <c:v>52106</c:v>
                </c:pt>
                <c:pt idx="1824">
                  <c:v>52113</c:v>
                </c:pt>
                <c:pt idx="1825">
                  <c:v>52120</c:v>
                </c:pt>
                <c:pt idx="1826">
                  <c:v>52127</c:v>
                </c:pt>
                <c:pt idx="1827">
                  <c:v>52134</c:v>
                </c:pt>
                <c:pt idx="1828">
                  <c:v>52141</c:v>
                </c:pt>
                <c:pt idx="1829">
                  <c:v>52148</c:v>
                </c:pt>
                <c:pt idx="1830">
                  <c:v>52155</c:v>
                </c:pt>
                <c:pt idx="1831">
                  <c:v>52162</c:v>
                </c:pt>
                <c:pt idx="1832">
                  <c:v>52169</c:v>
                </c:pt>
                <c:pt idx="1833">
                  <c:v>52176</c:v>
                </c:pt>
                <c:pt idx="1834">
                  <c:v>52183</c:v>
                </c:pt>
                <c:pt idx="1835">
                  <c:v>52190</c:v>
                </c:pt>
                <c:pt idx="1836">
                  <c:v>52197</c:v>
                </c:pt>
                <c:pt idx="1837">
                  <c:v>52204</c:v>
                </c:pt>
                <c:pt idx="1838">
                  <c:v>52211</c:v>
                </c:pt>
                <c:pt idx="1839">
                  <c:v>52218</c:v>
                </c:pt>
                <c:pt idx="1840">
                  <c:v>52229</c:v>
                </c:pt>
                <c:pt idx="1841">
                  <c:v>52236</c:v>
                </c:pt>
                <c:pt idx="1842">
                  <c:v>52239</c:v>
                </c:pt>
                <c:pt idx="1843">
                  <c:v>52246</c:v>
                </c:pt>
                <c:pt idx="1844">
                  <c:v>52253</c:v>
                </c:pt>
                <c:pt idx="1845">
                  <c:v>52260</c:v>
                </c:pt>
                <c:pt idx="1846">
                  <c:v>52267</c:v>
                </c:pt>
                <c:pt idx="1847">
                  <c:v>52274</c:v>
                </c:pt>
                <c:pt idx="1848">
                  <c:v>52281</c:v>
                </c:pt>
                <c:pt idx="1849">
                  <c:v>52288</c:v>
                </c:pt>
                <c:pt idx="1850">
                  <c:v>52295</c:v>
                </c:pt>
                <c:pt idx="1851">
                  <c:v>52302</c:v>
                </c:pt>
                <c:pt idx="1852">
                  <c:v>52309</c:v>
                </c:pt>
                <c:pt idx="1853">
                  <c:v>52316</c:v>
                </c:pt>
                <c:pt idx="1854">
                  <c:v>52323</c:v>
                </c:pt>
                <c:pt idx="1855">
                  <c:v>52330</c:v>
                </c:pt>
                <c:pt idx="1856">
                  <c:v>52337</c:v>
                </c:pt>
                <c:pt idx="1857">
                  <c:v>52344</c:v>
                </c:pt>
                <c:pt idx="1858">
                  <c:v>52351</c:v>
                </c:pt>
                <c:pt idx="1859">
                  <c:v>52358</c:v>
                </c:pt>
                <c:pt idx="1860">
                  <c:v>52365</c:v>
                </c:pt>
                <c:pt idx="1861">
                  <c:v>52372</c:v>
                </c:pt>
                <c:pt idx="1862">
                  <c:v>52379</c:v>
                </c:pt>
                <c:pt idx="1863">
                  <c:v>52386</c:v>
                </c:pt>
                <c:pt idx="1864">
                  <c:v>52393</c:v>
                </c:pt>
                <c:pt idx="1865">
                  <c:v>52400</c:v>
                </c:pt>
                <c:pt idx="1866">
                  <c:v>52407</c:v>
                </c:pt>
                <c:pt idx="1867">
                  <c:v>52414</c:v>
                </c:pt>
                <c:pt idx="1868">
                  <c:v>52421</c:v>
                </c:pt>
                <c:pt idx="1869">
                  <c:v>52428</c:v>
                </c:pt>
                <c:pt idx="1870">
                  <c:v>52435</c:v>
                </c:pt>
                <c:pt idx="1871">
                  <c:v>52442</c:v>
                </c:pt>
                <c:pt idx="1872">
                  <c:v>52449</c:v>
                </c:pt>
                <c:pt idx="1873">
                  <c:v>52456</c:v>
                </c:pt>
                <c:pt idx="1874">
                  <c:v>52463</c:v>
                </c:pt>
                <c:pt idx="1875">
                  <c:v>52470</c:v>
                </c:pt>
                <c:pt idx="1876">
                  <c:v>52477</c:v>
                </c:pt>
                <c:pt idx="1877">
                  <c:v>52484</c:v>
                </c:pt>
                <c:pt idx="1878">
                  <c:v>52491</c:v>
                </c:pt>
                <c:pt idx="1879">
                  <c:v>52498</c:v>
                </c:pt>
                <c:pt idx="1880">
                  <c:v>52505</c:v>
                </c:pt>
                <c:pt idx="1881">
                  <c:v>52512</c:v>
                </c:pt>
                <c:pt idx="1882">
                  <c:v>52519</c:v>
                </c:pt>
                <c:pt idx="1883">
                  <c:v>52526</c:v>
                </c:pt>
                <c:pt idx="1884">
                  <c:v>52533</c:v>
                </c:pt>
                <c:pt idx="1885">
                  <c:v>52540</c:v>
                </c:pt>
                <c:pt idx="1886">
                  <c:v>52547</c:v>
                </c:pt>
                <c:pt idx="1887">
                  <c:v>52554</c:v>
                </c:pt>
                <c:pt idx="1888">
                  <c:v>52561</c:v>
                </c:pt>
                <c:pt idx="1889">
                  <c:v>52568</c:v>
                </c:pt>
                <c:pt idx="1890">
                  <c:v>52575</c:v>
                </c:pt>
                <c:pt idx="1891">
                  <c:v>52582</c:v>
                </c:pt>
                <c:pt idx="1892">
                  <c:v>52589</c:v>
                </c:pt>
                <c:pt idx="1893">
                  <c:v>52600</c:v>
                </c:pt>
                <c:pt idx="1894">
                  <c:v>52603</c:v>
                </c:pt>
                <c:pt idx="1895">
                  <c:v>52610</c:v>
                </c:pt>
                <c:pt idx="1896">
                  <c:v>52617</c:v>
                </c:pt>
                <c:pt idx="1897">
                  <c:v>52624</c:v>
                </c:pt>
                <c:pt idx="1898">
                  <c:v>52631</c:v>
                </c:pt>
                <c:pt idx="1899">
                  <c:v>52639</c:v>
                </c:pt>
                <c:pt idx="1900">
                  <c:v>52645</c:v>
                </c:pt>
                <c:pt idx="1901">
                  <c:v>52652</c:v>
                </c:pt>
                <c:pt idx="1902">
                  <c:v>52659</c:v>
                </c:pt>
                <c:pt idx="1903">
                  <c:v>52666</c:v>
                </c:pt>
                <c:pt idx="1904">
                  <c:v>52673</c:v>
                </c:pt>
                <c:pt idx="1905">
                  <c:v>52680</c:v>
                </c:pt>
                <c:pt idx="1906">
                  <c:v>52687</c:v>
                </c:pt>
                <c:pt idx="1907">
                  <c:v>52694</c:v>
                </c:pt>
                <c:pt idx="1908">
                  <c:v>52701</c:v>
                </c:pt>
                <c:pt idx="1909">
                  <c:v>52708</c:v>
                </c:pt>
                <c:pt idx="1910">
                  <c:v>52715</c:v>
                </c:pt>
                <c:pt idx="1911">
                  <c:v>52723</c:v>
                </c:pt>
                <c:pt idx="1912">
                  <c:v>52729</c:v>
                </c:pt>
                <c:pt idx="1913">
                  <c:v>52736</c:v>
                </c:pt>
                <c:pt idx="1914">
                  <c:v>52743</c:v>
                </c:pt>
                <c:pt idx="1915">
                  <c:v>52750</c:v>
                </c:pt>
                <c:pt idx="1916">
                  <c:v>52757</c:v>
                </c:pt>
                <c:pt idx="1917">
                  <c:v>52764</c:v>
                </c:pt>
                <c:pt idx="1918">
                  <c:v>52771</c:v>
                </c:pt>
                <c:pt idx="1919">
                  <c:v>52778</c:v>
                </c:pt>
                <c:pt idx="1920">
                  <c:v>52785</c:v>
                </c:pt>
                <c:pt idx="1921">
                  <c:v>52792</c:v>
                </c:pt>
                <c:pt idx="1922">
                  <c:v>52799</c:v>
                </c:pt>
                <c:pt idx="1923">
                  <c:v>52806</c:v>
                </c:pt>
                <c:pt idx="1924">
                  <c:v>52813</c:v>
                </c:pt>
                <c:pt idx="1925">
                  <c:v>52821</c:v>
                </c:pt>
                <c:pt idx="1926">
                  <c:v>52827</c:v>
                </c:pt>
                <c:pt idx="1927">
                  <c:v>52834</c:v>
                </c:pt>
                <c:pt idx="1928">
                  <c:v>52841</c:v>
                </c:pt>
                <c:pt idx="1929">
                  <c:v>52848</c:v>
                </c:pt>
                <c:pt idx="1930">
                  <c:v>52855</c:v>
                </c:pt>
                <c:pt idx="1931">
                  <c:v>52863</c:v>
                </c:pt>
                <c:pt idx="1932">
                  <c:v>52869</c:v>
                </c:pt>
                <c:pt idx="1933">
                  <c:v>52876</c:v>
                </c:pt>
                <c:pt idx="1934">
                  <c:v>52883</c:v>
                </c:pt>
                <c:pt idx="1935">
                  <c:v>52890</c:v>
                </c:pt>
                <c:pt idx="1936">
                  <c:v>52897</c:v>
                </c:pt>
                <c:pt idx="1937">
                  <c:v>52905</c:v>
                </c:pt>
                <c:pt idx="1938">
                  <c:v>52911</c:v>
                </c:pt>
                <c:pt idx="1939">
                  <c:v>52918</c:v>
                </c:pt>
                <c:pt idx="1940">
                  <c:v>52925</c:v>
                </c:pt>
                <c:pt idx="1941">
                  <c:v>52932</c:v>
                </c:pt>
                <c:pt idx="1942">
                  <c:v>52939</c:v>
                </c:pt>
                <c:pt idx="1943">
                  <c:v>52946</c:v>
                </c:pt>
                <c:pt idx="1944">
                  <c:v>52953</c:v>
                </c:pt>
                <c:pt idx="1945">
                  <c:v>52961</c:v>
                </c:pt>
                <c:pt idx="1946">
                  <c:v>52968</c:v>
                </c:pt>
                <c:pt idx="1947">
                  <c:v>52975</c:v>
                </c:pt>
                <c:pt idx="1948">
                  <c:v>52982</c:v>
                </c:pt>
                <c:pt idx="1949">
                  <c:v>52989</c:v>
                </c:pt>
                <c:pt idx="1950">
                  <c:v>52996</c:v>
                </c:pt>
                <c:pt idx="1951">
                  <c:v>53003</c:v>
                </c:pt>
                <c:pt idx="1952">
                  <c:v>53010</c:v>
                </c:pt>
                <c:pt idx="1953">
                  <c:v>53017</c:v>
                </c:pt>
                <c:pt idx="1954">
                  <c:v>53024</c:v>
                </c:pt>
                <c:pt idx="1955">
                  <c:v>53031</c:v>
                </c:pt>
                <c:pt idx="1956">
                  <c:v>53038</c:v>
                </c:pt>
                <c:pt idx="1957">
                  <c:v>53045</c:v>
                </c:pt>
                <c:pt idx="1958">
                  <c:v>53052</c:v>
                </c:pt>
                <c:pt idx="1959">
                  <c:v>53063</c:v>
                </c:pt>
                <c:pt idx="1960">
                  <c:v>53066</c:v>
                </c:pt>
                <c:pt idx="1961">
                  <c:v>53073</c:v>
                </c:pt>
                <c:pt idx="1962">
                  <c:v>53080</c:v>
                </c:pt>
                <c:pt idx="1963">
                  <c:v>53090</c:v>
                </c:pt>
                <c:pt idx="1964">
                  <c:v>53094</c:v>
                </c:pt>
                <c:pt idx="1965">
                  <c:v>53101</c:v>
                </c:pt>
                <c:pt idx="1966">
                  <c:v>53108</c:v>
                </c:pt>
                <c:pt idx="1967">
                  <c:v>53115</c:v>
                </c:pt>
                <c:pt idx="1968">
                  <c:v>53122</c:v>
                </c:pt>
                <c:pt idx="1969">
                  <c:v>53129</c:v>
                </c:pt>
                <c:pt idx="1970">
                  <c:v>53136</c:v>
                </c:pt>
                <c:pt idx="1971">
                  <c:v>53143</c:v>
                </c:pt>
                <c:pt idx="1972">
                  <c:v>53150</c:v>
                </c:pt>
                <c:pt idx="1973">
                  <c:v>53157</c:v>
                </c:pt>
                <c:pt idx="1974">
                  <c:v>53164</c:v>
                </c:pt>
                <c:pt idx="1975">
                  <c:v>53171</c:v>
                </c:pt>
                <c:pt idx="1976">
                  <c:v>53178</c:v>
                </c:pt>
                <c:pt idx="1977">
                  <c:v>53188</c:v>
                </c:pt>
                <c:pt idx="1978">
                  <c:v>53192</c:v>
                </c:pt>
                <c:pt idx="1979">
                  <c:v>53199</c:v>
                </c:pt>
                <c:pt idx="1980">
                  <c:v>53206</c:v>
                </c:pt>
                <c:pt idx="1981">
                  <c:v>53213</c:v>
                </c:pt>
                <c:pt idx="1982">
                  <c:v>53220</c:v>
                </c:pt>
                <c:pt idx="1983">
                  <c:v>53230</c:v>
                </c:pt>
                <c:pt idx="1984">
                  <c:v>53234</c:v>
                </c:pt>
                <c:pt idx="1985">
                  <c:v>53241</c:v>
                </c:pt>
                <c:pt idx="1986">
                  <c:v>53248</c:v>
                </c:pt>
                <c:pt idx="1987">
                  <c:v>53255</c:v>
                </c:pt>
                <c:pt idx="1988">
                  <c:v>53262</c:v>
                </c:pt>
                <c:pt idx="1989">
                  <c:v>53272</c:v>
                </c:pt>
                <c:pt idx="1990">
                  <c:v>53276</c:v>
                </c:pt>
                <c:pt idx="1991">
                  <c:v>53283</c:v>
                </c:pt>
                <c:pt idx="1992">
                  <c:v>53290</c:v>
                </c:pt>
                <c:pt idx="1993">
                  <c:v>53297</c:v>
                </c:pt>
                <c:pt idx="1994">
                  <c:v>53304</c:v>
                </c:pt>
                <c:pt idx="1995">
                  <c:v>53311</c:v>
                </c:pt>
                <c:pt idx="1996">
                  <c:v>53318</c:v>
                </c:pt>
                <c:pt idx="1997">
                  <c:v>53325</c:v>
                </c:pt>
                <c:pt idx="1998">
                  <c:v>53332</c:v>
                </c:pt>
                <c:pt idx="1999">
                  <c:v>53339</c:v>
                </c:pt>
                <c:pt idx="2000">
                  <c:v>53346</c:v>
                </c:pt>
                <c:pt idx="2001">
                  <c:v>53353</c:v>
                </c:pt>
                <c:pt idx="2002">
                  <c:v>53360</c:v>
                </c:pt>
                <c:pt idx="2003">
                  <c:v>53367</c:v>
                </c:pt>
                <c:pt idx="2004">
                  <c:v>53374</c:v>
                </c:pt>
                <c:pt idx="2005">
                  <c:v>53381</c:v>
                </c:pt>
                <c:pt idx="2006">
                  <c:v>53388</c:v>
                </c:pt>
                <c:pt idx="2007">
                  <c:v>53395</c:v>
                </c:pt>
                <c:pt idx="2008">
                  <c:v>53402</c:v>
                </c:pt>
                <c:pt idx="2009">
                  <c:v>53413</c:v>
                </c:pt>
                <c:pt idx="2010">
                  <c:v>53416</c:v>
                </c:pt>
                <c:pt idx="2011">
                  <c:v>53423</c:v>
                </c:pt>
                <c:pt idx="2012">
                  <c:v>53430</c:v>
                </c:pt>
                <c:pt idx="2013">
                  <c:v>53437</c:v>
                </c:pt>
                <c:pt idx="2014">
                  <c:v>53444</c:v>
                </c:pt>
                <c:pt idx="2015">
                  <c:v>53455</c:v>
                </c:pt>
                <c:pt idx="2016">
                  <c:v>53458</c:v>
                </c:pt>
                <c:pt idx="2017">
                  <c:v>53465</c:v>
                </c:pt>
                <c:pt idx="2018">
                  <c:v>53472</c:v>
                </c:pt>
                <c:pt idx="2019">
                  <c:v>53479</c:v>
                </c:pt>
                <c:pt idx="2020">
                  <c:v>53486</c:v>
                </c:pt>
                <c:pt idx="2021">
                  <c:v>53493</c:v>
                </c:pt>
                <c:pt idx="2022">
                  <c:v>53500</c:v>
                </c:pt>
                <c:pt idx="2023">
                  <c:v>53507</c:v>
                </c:pt>
                <c:pt idx="2024">
                  <c:v>53514</c:v>
                </c:pt>
                <c:pt idx="2025">
                  <c:v>53521</c:v>
                </c:pt>
                <c:pt idx="2026">
                  <c:v>53528</c:v>
                </c:pt>
                <c:pt idx="2027">
                  <c:v>53535</c:v>
                </c:pt>
                <c:pt idx="2028">
                  <c:v>53542</c:v>
                </c:pt>
                <c:pt idx="2029">
                  <c:v>53549</c:v>
                </c:pt>
                <c:pt idx="2030">
                  <c:v>53556</c:v>
                </c:pt>
                <c:pt idx="2031">
                  <c:v>53563</c:v>
                </c:pt>
                <c:pt idx="2032">
                  <c:v>53570</c:v>
                </c:pt>
                <c:pt idx="2033">
                  <c:v>53577</c:v>
                </c:pt>
                <c:pt idx="2034">
                  <c:v>53584</c:v>
                </c:pt>
                <c:pt idx="2035">
                  <c:v>53591</c:v>
                </c:pt>
                <c:pt idx="2036">
                  <c:v>53598</c:v>
                </c:pt>
                <c:pt idx="2037">
                  <c:v>53605</c:v>
                </c:pt>
                <c:pt idx="2038">
                  <c:v>53612</c:v>
                </c:pt>
                <c:pt idx="2039">
                  <c:v>53619</c:v>
                </c:pt>
                <c:pt idx="2040">
                  <c:v>53626</c:v>
                </c:pt>
                <c:pt idx="2041">
                  <c:v>53633</c:v>
                </c:pt>
                <c:pt idx="2042">
                  <c:v>53640</c:v>
                </c:pt>
                <c:pt idx="2043">
                  <c:v>53647</c:v>
                </c:pt>
                <c:pt idx="2044">
                  <c:v>53657</c:v>
                </c:pt>
                <c:pt idx="2045">
                  <c:v>53661</c:v>
                </c:pt>
                <c:pt idx="2046">
                  <c:v>53668</c:v>
                </c:pt>
                <c:pt idx="2047">
                  <c:v>53675</c:v>
                </c:pt>
                <c:pt idx="2048">
                  <c:v>53682</c:v>
                </c:pt>
                <c:pt idx="2049">
                  <c:v>53696</c:v>
                </c:pt>
                <c:pt idx="2050">
                  <c:v>53699</c:v>
                </c:pt>
                <c:pt idx="2051">
                  <c:v>53707</c:v>
                </c:pt>
                <c:pt idx="2052">
                  <c:v>53713</c:v>
                </c:pt>
                <c:pt idx="2053">
                  <c:v>53720</c:v>
                </c:pt>
                <c:pt idx="2054">
                  <c:v>53727</c:v>
                </c:pt>
                <c:pt idx="2055">
                  <c:v>53735</c:v>
                </c:pt>
                <c:pt idx="2056">
                  <c:v>53741</c:v>
                </c:pt>
                <c:pt idx="2057">
                  <c:v>53748</c:v>
                </c:pt>
                <c:pt idx="2058">
                  <c:v>53755</c:v>
                </c:pt>
                <c:pt idx="2059">
                  <c:v>53762</c:v>
                </c:pt>
                <c:pt idx="2060">
                  <c:v>53769</c:v>
                </c:pt>
                <c:pt idx="2061">
                  <c:v>53776</c:v>
                </c:pt>
                <c:pt idx="2062">
                  <c:v>53783</c:v>
                </c:pt>
                <c:pt idx="2063">
                  <c:v>53790</c:v>
                </c:pt>
                <c:pt idx="2064">
                  <c:v>53799</c:v>
                </c:pt>
                <c:pt idx="2065">
                  <c:v>53804</c:v>
                </c:pt>
                <c:pt idx="2066">
                  <c:v>53812</c:v>
                </c:pt>
                <c:pt idx="2067">
                  <c:v>53819</c:v>
                </c:pt>
                <c:pt idx="2068">
                  <c:v>53825</c:v>
                </c:pt>
                <c:pt idx="2069">
                  <c:v>53832</c:v>
                </c:pt>
                <c:pt idx="2070">
                  <c:v>53840</c:v>
                </c:pt>
                <c:pt idx="2071">
                  <c:v>53846</c:v>
                </c:pt>
                <c:pt idx="2072">
                  <c:v>53853</c:v>
                </c:pt>
                <c:pt idx="2073">
                  <c:v>53860</c:v>
                </c:pt>
                <c:pt idx="2074">
                  <c:v>53867</c:v>
                </c:pt>
                <c:pt idx="2075">
                  <c:v>53874</c:v>
                </c:pt>
                <c:pt idx="2076">
                  <c:v>53881</c:v>
                </c:pt>
                <c:pt idx="2077">
                  <c:v>53889</c:v>
                </c:pt>
                <c:pt idx="2078">
                  <c:v>53895</c:v>
                </c:pt>
                <c:pt idx="2079">
                  <c:v>53902</c:v>
                </c:pt>
                <c:pt idx="2080">
                  <c:v>53909</c:v>
                </c:pt>
                <c:pt idx="2081">
                  <c:v>53916</c:v>
                </c:pt>
                <c:pt idx="2082">
                  <c:v>53923</c:v>
                </c:pt>
                <c:pt idx="2083">
                  <c:v>53931</c:v>
                </c:pt>
                <c:pt idx="2084">
                  <c:v>53937</c:v>
                </c:pt>
                <c:pt idx="2085">
                  <c:v>53944</c:v>
                </c:pt>
                <c:pt idx="2086">
                  <c:v>53952</c:v>
                </c:pt>
                <c:pt idx="2087">
                  <c:v>53959</c:v>
                </c:pt>
                <c:pt idx="2088">
                  <c:v>53965</c:v>
                </c:pt>
                <c:pt idx="2089">
                  <c:v>53972</c:v>
                </c:pt>
                <c:pt idx="2090">
                  <c:v>53980</c:v>
                </c:pt>
                <c:pt idx="2091">
                  <c:v>53986</c:v>
                </c:pt>
                <c:pt idx="2092">
                  <c:v>53993</c:v>
                </c:pt>
                <c:pt idx="2093">
                  <c:v>54001</c:v>
                </c:pt>
                <c:pt idx="2094">
                  <c:v>54007</c:v>
                </c:pt>
                <c:pt idx="2095">
                  <c:v>54014</c:v>
                </c:pt>
                <c:pt idx="2096">
                  <c:v>54021</c:v>
                </c:pt>
                <c:pt idx="2097">
                  <c:v>54028</c:v>
                </c:pt>
                <c:pt idx="2098">
                  <c:v>54035</c:v>
                </c:pt>
                <c:pt idx="2099">
                  <c:v>54042</c:v>
                </c:pt>
                <c:pt idx="2100">
                  <c:v>54050</c:v>
                </c:pt>
                <c:pt idx="2101">
                  <c:v>54063</c:v>
                </c:pt>
                <c:pt idx="2102">
                  <c:v>54064</c:v>
                </c:pt>
                <c:pt idx="2103">
                  <c:v>54071</c:v>
                </c:pt>
                <c:pt idx="2104">
                  <c:v>54078</c:v>
                </c:pt>
                <c:pt idx="2105">
                  <c:v>54085</c:v>
                </c:pt>
                <c:pt idx="2106">
                  <c:v>54092</c:v>
                </c:pt>
                <c:pt idx="2107">
                  <c:v>54100</c:v>
                </c:pt>
                <c:pt idx="2108">
                  <c:v>54106</c:v>
                </c:pt>
                <c:pt idx="2109">
                  <c:v>54113</c:v>
                </c:pt>
                <c:pt idx="2110">
                  <c:v>54120</c:v>
                </c:pt>
                <c:pt idx="2111">
                  <c:v>54127</c:v>
                </c:pt>
                <c:pt idx="2112">
                  <c:v>54134</c:v>
                </c:pt>
                <c:pt idx="2113">
                  <c:v>54141</c:v>
                </c:pt>
                <c:pt idx="2114">
                  <c:v>54148</c:v>
                </c:pt>
                <c:pt idx="2115">
                  <c:v>54157</c:v>
                </c:pt>
                <c:pt idx="2116">
                  <c:v>54164</c:v>
                </c:pt>
                <c:pt idx="2117">
                  <c:v>54171</c:v>
                </c:pt>
                <c:pt idx="2118">
                  <c:v>54178</c:v>
                </c:pt>
                <c:pt idx="2119">
                  <c:v>54185</c:v>
                </c:pt>
                <c:pt idx="2120">
                  <c:v>54192</c:v>
                </c:pt>
                <c:pt idx="2121">
                  <c:v>54199</c:v>
                </c:pt>
                <c:pt idx="2122">
                  <c:v>54206</c:v>
                </c:pt>
                <c:pt idx="2123">
                  <c:v>54213</c:v>
                </c:pt>
                <c:pt idx="2124">
                  <c:v>54220</c:v>
                </c:pt>
                <c:pt idx="2125">
                  <c:v>54227</c:v>
                </c:pt>
                <c:pt idx="2126">
                  <c:v>54234</c:v>
                </c:pt>
                <c:pt idx="2127">
                  <c:v>54241</c:v>
                </c:pt>
                <c:pt idx="2128">
                  <c:v>54248</c:v>
                </c:pt>
                <c:pt idx="2129">
                  <c:v>54255</c:v>
                </c:pt>
                <c:pt idx="2130">
                  <c:v>54262</c:v>
                </c:pt>
                <c:pt idx="2131">
                  <c:v>54269</c:v>
                </c:pt>
                <c:pt idx="2132">
                  <c:v>54276</c:v>
                </c:pt>
                <c:pt idx="2133">
                  <c:v>54283</c:v>
                </c:pt>
                <c:pt idx="2134">
                  <c:v>54290</c:v>
                </c:pt>
                <c:pt idx="2135">
                  <c:v>54297</c:v>
                </c:pt>
                <c:pt idx="2136">
                  <c:v>54304</c:v>
                </c:pt>
                <c:pt idx="2137">
                  <c:v>54311</c:v>
                </c:pt>
                <c:pt idx="2138">
                  <c:v>54318</c:v>
                </c:pt>
                <c:pt idx="2139">
                  <c:v>54325</c:v>
                </c:pt>
                <c:pt idx="2140">
                  <c:v>54332</c:v>
                </c:pt>
                <c:pt idx="2141">
                  <c:v>54339</c:v>
                </c:pt>
                <c:pt idx="2142">
                  <c:v>54346</c:v>
                </c:pt>
                <c:pt idx="2143">
                  <c:v>54353</c:v>
                </c:pt>
                <c:pt idx="2144">
                  <c:v>54360</c:v>
                </c:pt>
                <c:pt idx="2145">
                  <c:v>54367</c:v>
                </c:pt>
                <c:pt idx="2146">
                  <c:v>54374</c:v>
                </c:pt>
                <c:pt idx="2147">
                  <c:v>54381</c:v>
                </c:pt>
                <c:pt idx="2148">
                  <c:v>54388</c:v>
                </c:pt>
                <c:pt idx="2149">
                  <c:v>54395</c:v>
                </c:pt>
                <c:pt idx="2150">
                  <c:v>54402</c:v>
                </c:pt>
                <c:pt idx="2151">
                  <c:v>54409</c:v>
                </c:pt>
                <c:pt idx="2152">
                  <c:v>54416</c:v>
                </c:pt>
                <c:pt idx="2153">
                  <c:v>54427</c:v>
                </c:pt>
                <c:pt idx="2154">
                  <c:v>54430</c:v>
                </c:pt>
                <c:pt idx="2155">
                  <c:v>54437</c:v>
                </c:pt>
                <c:pt idx="2156">
                  <c:v>54444</c:v>
                </c:pt>
                <c:pt idx="2157">
                  <c:v>54451</c:v>
                </c:pt>
                <c:pt idx="2158">
                  <c:v>54458</c:v>
                </c:pt>
                <c:pt idx="2159">
                  <c:v>54466</c:v>
                </c:pt>
                <c:pt idx="2160">
                  <c:v>54472</c:v>
                </c:pt>
                <c:pt idx="2161">
                  <c:v>54479</c:v>
                </c:pt>
                <c:pt idx="2162">
                  <c:v>54486</c:v>
                </c:pt>
                <c:pt idx="2163">
                  <c:v>54493</c:v>
                </c:pt>
                <c:pt idx="2164">
                  <c:v>54500</c:v>
                </c:pt>
                <c:pt idx="2165">
                  <c:v>54507</c:v>
                </c:pt>
                <c:pt idx="2166">
                  <c:v>54514</c:v>
                </c:pt>
                <c:pt idx="2167">
                  <c:v>54521</c:v>
                </c:pt>
                <c:pt idx="2168">
                  <c:v>54528</c:v>
                </c:pt>
                <c:pt idx="2169">
                  <c:v>54535</c:v>
                </c:pt>
                <c:pt idx="2170">
                  <c:v>54543</c:v>
                </c:pt>
                <c:pt idx="2171">
                  <c:v>54549</c:v>
                </c:pt>
                <c:pt idx="2172">
                  <c:v>54556</c:v>
                </c:pt>
                <c:pt idx="2173">
                  <c:v>54563</c:v>
                </c:pt>
                <c:pt idx="2174">
                  <c:v>54570</c:v>
                </c:pt>
                <c:pt idx="2175">
                  <c:v>54577</c:v>
                </c:pt>
                <c:pt idx="2176">
                  <c:v>54584</c:v>
                </c:pt>
                <c:pt idx="2177">
                  <c:v>54591</c:v>
                </c:pt>
                <c:pt idx="2178">
                  <c:v>54598</c:v>
                </c:pt>
                <c:pt idx="2179">
                  <c:v>54605</c:v>
                </c:pt>
                <c:pt idx="2180">
                  <c:v>54612</c:v>
                </c:pt>
                <c:pt idx="2181">
                  <c:v>54619</c:v>
                </c:pt>
                <c:pt idx="2182">
                  <c:v>54626</c:v>
                </c:pt>
                <c:pt idx="2183">
                  <c:v>54633</c:v>
                </c:pt>
                <c:pt idx="2184">
                  <c:v>54640</c:v>
                </c:pt>
                <c:pt idx="2185">
                  <c:v>54647</c:v>
                </c:pt>
                <c:pt idx="2186">
                  <c:v>54654</c:v>
                </c:pt>
                <c:pt idx="2187">
                  <c:v>54661</c:v>
                </c:pt>
                <c:pt idx="2188">
                  <c:v>54668</c:v>
                </c:pt>
                <c:pt idx="2189">
                  <c:v>54675</c:v>
                </c:pt>
                <c:pt idx="2190">
                  <c:v>54682</c:v>
                </c:pt>
                <c:pt idx="2191">
                  <c:v>54689</c:v>
                </c:pt>
                <c:pt idx="2192">
                  <c:v>54696</c:v>
                </c:pt>
                <c:pt idx="2193">
                  <c:v>54703</c:v>
                </c:pt>
                <c:pt idx="2194">
                  <c:v>54710</c:v>
                </c:pt>
                <c:pt idx="2195">
                  <c:v>54717</c:v>
                </c:pt>
                <c:pt idx="2196">
                  <c:v>54724</c:v>
                </c:pt>
                <c:pt idx="2197">
                  <c:v>54731</c:v>
                </c:pt>
                <c:pt idx="2198">
                  <c:v>54738</c:v>
                </c:pt>
                <c:pt idx="2199">
                  <c:v>54745</c:v>
                </c:pt>
                <c:pt idx="2200">
                  <c:v>54752</c:v>
                </c:pt>
                <c:pt idx="2201">
                  <c:v>54759</c:v>
                </c:pt>
                <c:pt idx="2202">
                  <c:v>54766</c:v>
                </c:pt>
                <c:pt idx="2203">
                  <c:v>54773</c:v>
                </c:pt>
                <c:pt idx="2204">
                  <c:v>54781</c:v>
                </c:pt>
                <c:pt idx="2205">
                  <c:v>54792</c:v>
                </c:pt>
                <c:pt idx="2206">
                  <c:v>54795</c:v>
                </c:pt>
                <c:pt idx="2207">
                  <c:v>54802</c:v>
                </c:pt>
                <c:pt idx="2208">
                  <c:v>54809</c:v>
                </c:pt>
                <c:pt idx="2209">
                  <c:v>54816</c:v>
                </c:pt>
                <c:pt idx="2210">
                  <c:v>54823</c:v>
                </c:pt>
                <c:pt idx="2211">
                  <c:v>54833</c:v>
                </c:pt>
                <c:pt idx="2212">
                  <c:v>54837</c:v>
                </c:pt>
                <c:pt idx="2213">
                  <c:v>54844</c:v>
                </c:pt>
                <c:pt idx="2214">
                  <c:v>54851</c:v>
                </c:pt>
                <c:pt idx="2215">
                  <c:v>54858</c:v>
                </c:pt>
                <c:pt idx="2216">
                  <c:v>54865</c:v>
                </c:pt>
                <c:pt idx="2217">
                  <c:v>54872</c:v>
                </c:pt>
                <c:pt idx="2218">
                  <c:v>54879</c:v>
                </c:pt>
                <c:pt idx="2219">
                  <c:v>54890</c:v>
                </c:pt>
                <c:pt idx="2220">
                  <c:v>54893</c:v>
                </c:pt>
                <c:pt idx="2221">
                  <c:v>54900</c:v>
                </c:pt>
                <c:pt idx="2222">
                  <c:v>54914</c:v>
                </c:pt>
                <c:pt idx="2223">
                  <c:v>54914</c:v>
                </c:pt>
                <c:pt idx="2224">
                  <c:v>54921</c:v>
                </c:pt>
                <c:pt idx="2225">
                  <c:v>54928</c:v>
                </c:pt>
                <c:pt idx="2226">
                  <c:v>54935</c:v>
                </c:pt>
                <c:pt idx="2227">
                  <c:v>54942</c:v>
                </c:pt>
                <c:pt idx="2228">
                  <c:v>54949</c:v>
                </c:pt>
                <c:pt idx="2229">
                  <c:v>54956</c:v>
                </c:pt>
                <c:pt idx="2230">
                  <c:v>54963</c:v>
                </c:pt>
                <c:pt idx="2231">
                  <c:v>54970</c:v>
                </c:pt>
                <c:pt idx="2232">
                  <c:v>54977</c:v>
                </c:pt>
                <c:pt idx="2233">
                  <c:v>54984</c:v>
                </c:pt>
                <c:pt idx="2234">
                  <c:v>54991</c:v>
                </c:pt>
                <c:pt idx="2235">
                  <c:v>54998</c:v>
                </c:pt>
                <c:pt idx="2236">
                  <c:v>55005</c:v>
                </c:pt>
                <c:pt idx="2237">
                  <c:v>55012</c:v>
                </c:pt>
                <c:pt idx="2238">
                  <c:v>55019</c:v>
                </c:pt>
                <c:pt idx="2239">
                  <c:v>55026</c:v>
                </c:pt>
                <c:pt idx="2240">
                  <c:v>55033</c:v>
                </c:pt>
                <c:pt idx="2241">
                  <c:v>55040</c:v>
                </c:pt>
                <c:pt idx="2242">
                  <c:v>55047</c:v>
                </c:pt>
                <c:pt idx="2243">
                  <c:v>55057</c:v>
                </c:pt>
                <c:pt idx="2244">
                  <c:v>55061</c:v>
                </c:pt>
                <c:pt idx="2245">
                  <c:v>55068</c:v>
                </c:pt>
                <c:pt idx="2246">
                  <c:v>55075</c:v>
                </c:pt>
                <c:pt idx="2247">
                  <c:v>55082</c:v>
                </c:pt>
                <c:pt idx="2248">
                  <c:v>55089</c:v>
                </c:pt>
                <c:pt idx="2249">
                  <c:v>55096</c:v>
                </c:pt>
                <c:pt idx="2250">
                  <c:v>55103</c:v>
                </c:pt>
                <c:pt idx="2251">
                  <c:v>55110</c:v>
                </c:pt>
                <c:pt idx="2252">
                  <c:v>55117</c:v>
                </c:pt>
                <c:pt idx="2253">
                  <c:v>55124</c:v>
                </c:pt>
                <c:pt idx="2254">
                  <c:v>55131</c:v>
                </c:pt>
                <c:pt idx="2255">
                  <c:v>55138</c:v>
                </c:pt>
                <c:pt idx="2256">
                  <c:v>55150</c:v>
                </c:pt>
                <c:pt idx="2257">
                  <c:v>55152</c:v>
                </c:pt>
                <c:pt idx="2258">
                  <c:v>55159</c:v>
                </c:pt>
                <c:pt idx="2259">
                  <c:v>55166</c:v>
                </c:pt>
                <c:pt idx="2260">
                  <c:v>55173</c:v>
                </c:pt>
                <c:pt idx="2261">
                  <c:v>55180</c:v>
                </c:pt>
                <c:pt idx="2262">
                  <c:v>55187</c:v>
                </c:pt>
                <c:pt idx="2263">
                  <c:v>55194</c:v>
                </c:pt>
                <c:pt idx="2264">
                  <c:v>55201</c:v>
                </c:pt>
                <c:pt idx="2265">
                  <c:v>55208</c:v>
                </c:pt>
                <c:pt idx="2266">
                  <c:v>55215</c:v>
                </c:pt>
                <c:pt idx="2267">
                  <c:v>55222</c:v>
                </c:pt>
                <c:pt idx="2268">
                  <c:v>55229</c:v>
                </c:pt>
                <c:pt idx="2269">
                  <c:v>55236</c:v>
                </c:pt>
                <c:pt idx="2270">
                  <c:v>55247</c:v>
                </c:pt>
                <c:pt idx="2271">
                  <c:v>55250</c:v>
                </c:pt>
                <c:pt idx="2272">
                  <c:v>55257</c:v>
                </c:pt>
                <c:pt idx="2273">
                  <c:v>55264</c:v>
                </c:pt>
                <c:pt idx="2274">
                  <c:v>55271</c:v>
                </c:pt>
                <c:pt idx="2275">
                  <c:v>55281</c:v>
                </c:pt>
                <c:pt idx="2276">
                  <c:v>55285</c:v>
                </c:pt>
                <c:pt idx="2277">
                  <c:v>55292</c:v>
                </c:pt>
                <c:pt idx="2278">
                  <c:v>55299</c:v>
                </c:pt>
                <c:pt idx="2279">
                  <c:v>55306</c:v>
                </c:pt>
                <c:pt idx="2280">
                  <c:v>55313</c:v>
                </c:pt>
                <c:pt idx="2281">
                  <c:v>55320</c:v>
                </c:pt>
                <c:pt idx="2282">
                  <c:v>55327</c:v>
                </c:pt>
                <c:pt idx="2283">
                  <c:v>55334</c:v>
                </c:pt>
                <c:pt idx="2284">
                  <c:v>55341</c:v>
                </c:pt>
                <c:pt idx="2285">
                  <c:v>55348</c:v>
                </c:pt>
                <c:pt idx="2286">
                  <c:v>55355</c:v>
                </c:pt>
                <c:pt idx="2287">
                  <c:v>55362</c:v>
                </c:pt>
                <c:pt idx="2288">
                  <c:v>55369</c:v>
                </c:pt>
                <c:pt idx="2289">
                  <c:v>55379</c:v>
                </c:pt>
                <c:pt idx="2290">
                  <c:v>55383</c:v>
                </c:pt>
                <c:pt idx="2291">
                  <c:v>55390</c:v>
                </c:pt>
                <c:pt idx="2292">
                  <c:v>55397</c:v>
                </c:pt>
                <c:pt idx="2293">
                  <c:v>55404</c:v>
                </c:pt>
                <c:pt idx="2294">
                  <c:v>55411</c:v>
                </c:pt>
                <c:pt idx="2295">
                  <c:v>55418</c:v>
                </c:pt>
                <c:pt idx="2296">
                  <c:v>55425</c:v>
                </c:pt>
                <c:pt idx="2297">
                  <c:v>55432</c:v>
                </c:pt>
                <c:pt idx="2298">
                  <c:v>55439</c:v>
                </c:pt>
                <c:pt idx="2299">
                  <c:v>55446</c:v>
                </c:pt>
                <c:pt idx="2300">
                  <c:v>55453</c:v>
                </c:pt>
                <c:pt idx="2301">
                  <c:v>55463</c:v>
                </c:pt>
                <c:pt idx="2302">
                  <c:v>55467</c:v>
                </c:pt>
                <c:pt idx="2303">
                  <c:v>55474</c:v>
                </c:pt>
                <c:pt idx="2304">
                  <c:v>55481</c:v>
                </c:pt>
                <c:pt idx="2305">
                  <c:v>55488</c:v>
                </c:pt>
                <c:pt idx="2306">
                  <c:v>55495</c:v>
                </c:pt>
                <c:pt idx="2307">
                  <c:v>55502</c:v>
                </c:pt>
                <c:pt idx="2308">
                  <c:v>55509</c:v>
                </c:pt>
                <c:pt idx="2309">
                  <c:v>55516</c:v>
                </c:pt>
                <c:pt idx="2310">
                  <c:v>55523</c:v>
                </c:pt>
                <c:pt idx="2311">
                  <c:v>55530</c:v>
                </c:pt>
                <c:pt idx="2312">
                  <c:v>55537</c:v>
                </c:pt>
                <c:pt idx="2313">
                  <c:v>55544</c:v>
                </c:pt>
                <c:pt idx="2314">
                  <c:v>55551</c:v>
                </c:pt>
                <c:pt idx="2315">
                  <c:v>55558</c:v>
                </c:pt>
                <c:pt idx="2316">
                  <c:v>55565</c:v>
                </c:pt>
                <c:pt idx="2317">
                  <c:v>55572</c:v>
                </c:pt>
                <c:pt idx="2318">
                  <c:v>55579</c:v>
                </c:pt>
                <c:pt idx="2319">
                  <c:v>55586</c:v>
                </c:pt>
                <c:pt idx="2320">
                  <c:v>55593</c:v>
                </c:pt>
                <c:pt idx="2321">
                  <c:v>55600</c:v>
                </c:pt>
                <c:pt idx="2322">
                  <c:v>55607</c:v>
                </c:pt>
                <c:pt idx="2323">
                  <c:v>55614</c:v>
                </c:pt>
                <c:pt idx="2324">
                  <c:v>55621</c:v>
                </c:pt>
                <c:pt idx="2325">
                  <c:v>55632</c:v>
                </c:pt>
                <c:pt idx="2326">
                  <c:v>55635</c:v>
                </c:pt>
                <c:pt idx="2327">
                  <c:v>55646</c:v>
                </c:pt>
                <c:pt idx="2328">
                  <c:v>55649</c:v>
                </c:pt>
                <c:pt idx="2329">
                  <c:v>55656</c:v>
                </c:pt>
                <c:pt idx="2330">
                  <c:v>55663</c:v>
                </c:pt>
                <c:pt idx="2331">
                  <c:v>55670</c:v>
                </c:pt>
                <c:pt idx="2332">
                  <c:v>55677</c:v>
                </c:pt>
                <c:pt idx="2333">
                  <c:v>55684</c:v>
                </c:pt>
                <c:pt idx="2334">
                  <c:v>55691</c:v>
                </c:pt>
                <c:pt idx="2335">
                  <c:v>55698</c:v>
                </c:pt>
                <c:pt idx="2336">
                  <c:v>55705</c:v>
                </c:pt>
                <c:pt idx="2337">
                  <c:v>55712</c:v>
                </c:pt>
                <c:pt idx="2338">
                  <c:v>55719</c:v>
                </c:pt>
                <c:pt idx="2339">
                  <c:v>55726</c:v>
                </c:pt>
                <c:pt idx="2340">
                  <c:v>55733</c:v>
                </c:pt>
                <c:pt idx="2341">
                  <c:v>55740</c:v>
                </c:pt>
                <c:pt idx="2342">
                  <c:v>55747</c:v>
                </c:pt>
                <c:pt idx="2343">
                  <c:v>55754</c:v>
                </c:pt>
                <c:pt idx="2344">
                  <c:v>55761</c:v>
                </c:pt>
                <c:pt idx="2345">
                  <c:v>55768</c:v>
                </c:pt>
                <c:pt idx="2346">
                  <c:v>55775</c:v>
                </c:pt>
                <c:pt idx="2347">
                  <c:v>55782</c:v>
                </c:pt>
                <c:pt idx="2348">
                  <c:v>55789</c:v>
                </c:pt>
                <c:pt idx="2349">
                  <c:v>55796</c:v>
                </c:pt>
                <c:pt idx="2350">
                  <c:v>55803</c:v>
                </c:pt>
                <c:pt idx="2351">
                  <c:v>55810</c:v>
                </c:pt>
                <c:pt idx="2352">
                  <c:v>55817</c:v>
                </c:pt>
                <c:pt idx="2353">
                  <c:v>55824</c:v>
                </c:pt>
                <c:pt idx="2354">
                  <c:v>55831</c:v>
                </c:pt>
                <c:pt idx="2355">
                  <c:v>55838</c:v>
                </c:pt>
                <c:pt idx="2356">
                  <c:v>55845</c:v>
                </c:pt>
                <c:pt idx="2357">
                  <c:v>55852</c:v>
                </c:pt>
                <c:pt idx="2358">
                  <c:v>55859</c:v>
                </c:pt>
                <c:pt idx="2359">
                  <c:v>55866</c:v>
                </c:pt>
                <c:pt idx="2360">
                  <c:v>55873</c:v>
                </c:pt>
                <c:pt idx="2361">
                  <c:v>55890</c:v>
                </c:pt>
                <c:pt idx="2362">
                  <c:v>55891</c:v>
                </c:pt>
                <c:pt idx="2363">
                  <c:v>55898</c:v>
                </c:pt>
                <c:pt idx="2364">
                  <c:v>55905</c:v>
                </c:pt>
                <c:pt idx="2365">
                  <c:v>55912</c:v>
                </c:pt>
                <c:pt idx="2366">
                  <c:v>55919</c:v>
                </c:pt>
                <c:pt idx="2367">
                  <c:v>55927</c:v>
                </c:pt>
                <c:pt idx="2368">
                  <c:v>55933</c:v>
                </c:pt>
                <c:pt idx="2369">
                  <c:v>55940</c:v>
                </c:pt>
                <c:pt idx="2370">
                  <c:v>55947</c:v>
                </c:pt>
                <c:pt idx="2371">
                  <c:v>55954</c:v>
                </c:pt>
                <c:pt idx="2372">
                  <c:v>55961</c:v>
                </c:pt>
                <c:pt idx="2373">
                  <c:v>55968</c:v>
                </c:pt>
                <c:pt idx="2374">
                  <c:v>55975</c:v>
                </c:pt>
                <c:pt idx="2375">
                  <c:v>55984</c:v>
                </c:pt>
                <c:pt idx="2376">
                  <c:v>55991</c:v>
                </c:pt>
                <c:pt idx="2377">
                  <c:v>55998</c:v>
                </c:pt>
                <c:pt idx="2378">
                  <c:v>56005</c:v>
                </c:pt>
                <c:pt idx="2379">
                  <c:v>56012</c:v>
                </c:pt>
                <c:pt idx="2380">
                  <c:v>56019</c:v>
                </c:pt>
                <c:pt idx="2381">
                  <c:v>56026</c:v>
                </c:pt>
                <c:pt idx="2382">
                  <c:v>56033</c:v>
                </c:pt>
                <c:pt idx="2383">
                  <c:v>56040</c:v>
                </c:pt>
                <c:pt idx="2384">
                  <c:v>56047</c:v>
                </c:pt>
                <c:pt idx="2385">
                  <c:v>56054</c:v>
                </c:pt>
                <c:pt idx="2386">
                  <c:v>56061</c:v>
                </c:pt>
                <c:pt idx="2387">
                  <c:v>56068</c:v>
                </c:pt>
                <c:pt idx="2388">
                  <c:v>56075</c:v>
                </c:pt>
                <c:pt idx="2389">
                  <c:v>56082</c:v>
                </c:pt>
                <c:pt idx="2390">
                  <c:v>56089</c:v>
                </c:pt>
                <c:pt idx="2391">
                  <c:v>56096</c:v>
                </c:pt>
                <c:pt idx="2392">
                  <c:v>56103</c:v>
                </c:pt>
                <c:pt idx="2393">
                  <c:v>56110</c:v>
                </c:pt>
                <c:pt idx="2394">
                  <c:v>56117</c:v>
                </c:pt>
                <c:pt idx="2395">
                  <c:v>56124</c:v>
                </c:pt>
                <c:pt idx="2396">
                  <c:v>56131</c:v>
                </c:pt>
                <c:pt idx="2397">
                  <c:v>56138</c:v>
                </c:pt>
                <c:pt idx="2398">
                  <c:v>56145</c:v>
                </c:pt>
                <c:pt idx="2399">
                  <c:v>56152</c:v>
                </c:pt>
                <c:pt idx="2400">
                  <c:v>56159</c:v>
                </c:pt>
                <c:pt idx="2401">
                  <c:v>56166</c:v>
                </c:pt>
                <c:pt idx="2402">
                  <c:v>56173</c:v>
                </c:pt>
                <c:pt idx="2403">
                  <c:v>56180</c:v>
                </c:pt>
                <c:pt idx="2404">
                  <c:v>56187</c:v>
                </c:pt>
                <c:pt idx="2405">
                  <c:v>56194</c:v>
                </c:pt>
                <c:pt idx="2406">
                  <c:v>56201</c:v>
                </c:pt>
                <c:pt idx="2407">
                  <c:v>56208</c:v>
                </c:pt>
                <c:pt idx="2408">
                  <c:v>56215</c:v>
                </c:pt>
                <c:pt idx="2409">
                  <c:v>56222</c:v>
                </c:pt>
                <c:pt idx="2410">
                  <c:v>56229</c:v>
                </c:pt>
                <c:pt idx="2411">
                  <c:v>56236</c:v>
                </c:pt>
                <c:pt idx="2412">
                  <c:v>56247</c:v>
                </c:pt>
                <c:pt idx="2413">
                  <c:v>56254</c:v>
                </c:pt>
                <c:pt idx="2414">
                  <c:v>56257</c:v>
                </c:pt>
                <c:pt idx="2415">
                  <c:v>56264</c:v>
                </c:pt>
                <c:pt idx="2416">
                  <c:v>56271</c:v>
                </c:pt>
                <c:pt idx="2417">
                  <c:v>56278</c:v>
                </c:pt>
                <c:pt idx="2418">
                  <c:v>56285</c:v>
                </c:pt>
                <c:pt idx="2419">
                  <c:v>56292</c:v>
                </c:pt>
                <c:pt idx="2420">
                  <c:v>56299</c:v>
                </c:pt>
                <c:pt idx="2421">
                  <c:v>56306</c:v>
                </c:pt>
                <c:pt idx="2422">
                  <c:v>56313</c:v>
                </c:pt>
                <c:pt idx="2423">
                  <c:v>56320</c:v>
                </c:pt>
                <c:pt idx="2424">
                  <c:v>56327</c:v>
                </c:pt>
                <c:pt idx="2425">
                  <c:v>56334</c:v>
                </c:pt>
                <c:pt idx="2426">
                  <c:v>56341</c:v>
                </c:pt>
                <c:pt idx="2427">
                  <c:v>56348</c:v>
                </c:pt>
                <c:pt idx="2428">
                  <c:v>56355</c:v>
                </c:pt>
                <c:pt idx="2429">
                  <c:v>56362</c:v>
                </c:pt>
                <c:pt idx="2430">
                  <c:v>56369</c:v>
                </c:pt>
                <c:pt idx="2431">
                  <c:v>56376</c:v>
                </c:pt>
                <c:pt idx="2432">
                  <c:v>56383</c:v>
                </c:pt>
                <c:pt idx="2433">
                  <c:v>56390</c:v>
                </c:pt>
                <c:pt idx="2434">
                  <c:v>56397</c:v>
                </c:pt>
                <c:pt idx="2435">
                  <c:v>56404</c:v>
                </c:pt>
                <c:pt idx="2436">
                  <c:v>56411</c:v>
                </c:pt>
                <c:pt idx="2437">
                  <c:v>56418</c:v>
                </c:pt>
                <c:pt idx="2438">
                  <c:v>56425</c:v>
                </c:pt>
                <c:pt idx="2439">
                  <c:v>56432</c:v>
                </c:pt>
                <c:pt idx="2440">
                  <c:v>56439</c:v>
                </c:pt>
                <c:pt idx="2441">
                  <c:v>56446</c:v>
                </c:pt>
                <c:pt idx="2442">
                  <c:v>56453</c:v>
                </c:pt>
                <c:pt idx="2443">
                  <c:v>56460</c:v>
                </c:pt>
                <c:pt idx="2444">
                  <c:v>56467</c:v>
                </c:pt>
                <c:pt idx="2445">
                  <c:v>56474</c:v>
                </c:pt>
                <c:pt idx="2446">
                  <c:v>56481</c:v>
                </c:pt>
                <c:pt idx="2447">
                  <c:v>56488</c:v>
                </c:pt>
                <c:pt idx="2448">
                  <c:v>56495</c:v>
                </c:pt>
                <c:pt idx="2449">
                  <c:v>56502</c:v>
                </c:pt>
                <c:pt idx="2450">
                  <c:v>56509</c:v>
                </c:pt>
                <c:pt idx="2451">
                  <c:v>56516</c:v>
                </c:pt>
                <c:pt idx="2452">
                  <c:v>56523</c:v>
                </c:pt>
                <c:pt idx="2453">
                  <c:v>56530</c:v>
                </c:pt>
                <c:pt idx="2454">
                  <c:v>56537</c:v>
                </c:pt>
                <c:pt idx="2455">
                  <c:v>56544</c:v>
                </c:pt>
                <c:pt idx="2456">
                  <c:v>56551</c:v>
                </c:pt>
                <c:pt idx="2457">
                  <c:v>56558</c:v>
                </c:pt>
                <c:pt idx="2458">
                  <c:v>56565</c:v>
                </c:pt>
                <c:pt idx="2459">
                  <c:v>56572</c:v>
                </c:pt>
                <c:pt idx="2460">
                  <c:v>56579</c:v>
                </c:pt>
                <c:pt idx="2461">
                  <c:v>56586</c:v>
                </c:pt>
                <c:pt idx="2462">
                  <c:v>56593</c:v>
                </c:pt>
                <c:pt idx="2463">
                  <c:v>56600</c:v>
                </c:pt>
                <c:pt idx="2464">
                  <c:v>56607</c:v>
                </c:pt>
                <c:pt idx="2465">
                  <c:v>56618</c:v>
                </c:pt>
                <c:pt idx="2466">
                  <c:v>56621</c:v>
                </c:pt>
                <c:pt idx="2467">
                  <c:v>56628</c:v>
                </c:pt>
                <c:pt idx="2468">
                  <c:v>56635</c:v>
                </c:pt>
                <c:pt idx="2469">
                  <c:v>56642</c:v>
                </c:pt>
                <c:pt idx="2470">
                  <c:v>56649</c:v>
                </c:pt>
                <c:pt idx="2471">
                  <c:v>56657</c:v>
                </c:pt>
                <c:pt idx="2472">
                  <c:v>56663</c:v>
                </c:pt>
                <c:pt idx="2473">
                  <c:v>56670</c:v>
                </c:pt>
                <c:pt idx="2474">
                  <c:v>56677</c:v>
                </c:pt>
                <c:pt idx="2475">
                  <c:v>56684</c:v>
                </c:pt>
                <c:pt idx="2476">
                  <c:v>56691</c:v>
                </c:pt>
                <c:pt idx="2477">
                  <c:v>56698</c:v>
                </c:pt>
                <c:pt idx="2478">
                  <c:v>56705</c:v>
                </c:pt>
                <c:pt idx="2479">
                  <c:v>56712</c:v>
                </c:pt>
                <c:pt idx="2480">
                  <c:v>56719</c:v>
                </c:pt>
                <c:pt idx="2481">
                  <c:v>56726</c:v>
                </c:pt>
                <c:pt idx="2482">
                  <c:v>56734</c:v>
                </c:pt>
                <c:pt idx="2483">
                  <c:v>56740</c:v>
                </c:pt>
                <c:pt idx="2484">
                  <c:v>56747</c:v>
                </c:pt>
                <c:pt idx="2485">
                  <c:v>56754</c:v>
                </c:pt>
                <c:pt idx="2486">
                  <c:v>56761</c:v>
                </c:pt>
                <c:pt idx="2487">
                  <c:v>56768</c:v>
                </c:pt>
                <c:pt idx="2488">
                  <c:v>56775</c:v>
                </c:pt>
                <c:pt idx="2489">
                  <c:v>56782</c:v>
                </c:pt>
                <c:pt idx="2490">
                  <c:v>56789</c:v>
                </c:pt>
                <c:pt idx="2491">
                  <c:v>56796</c:v>
                </c:pt>
                <c:pt idx="2492">
                  <c:v>56803</c:v>
                </c:pt>
                <c:pt idx="2493">
                  <c:v>56810</c:v>
                </c:pt>
                <c:pt idx="2494">
                  <c:v>56817</c:v>
                </c:pt>
                <c:pt idx="2495">
                  <c:v>56824</c:v>
                </c:pt>
                <c:pt idx="2496">
                  <c:v>56831</c:v>
                </c:pt>
                <c:pt idx="2497">
                  <c:v>56838</c:v>
                </c:pt>
                <c:pt idx="2498">
                  <c:v>56845</c:v>
                </c:pt>
                <c:pt idx="2499">
                  <c:v>56852</c:v>
                </c:pt>
                <c:pt idx="2500">
                  <c:v>56859</c:v>
                </c:pt>
                <c:pt idx="2501">
                  <c:v>56866</c:v>
                </c:pt>
                <c:pt idx="2502">
                  <c:v>56873</c:v>
                </c:pt>
                <c:pt idx="2503">
                  <c:v>56881</c:v>
                </c:pt>
                <c:pt idx="2504">
                  <c:v>56887</c:v>
                </c:pt>
                <c:pt idx="2505">
                  <c:v>56894</c:v>
                </c:pt>
                <c:pt idx="2506">
                  <c:v>56901</c:v>
                </c:pt>
                <c:pt idx="2507">
                  <c:v>56908</c:v>
                </c:pt>
                <c:pt idx="2508">
                  <c:v>56915</c:v>
                </c:pt>
                <c:pt idx="2509">
                  <c:v>56922</c:v>
                </c:pt>
                <c:pt idx="2510">
                  <c:v>56929</c:v>
                </c:pt>
                <c:pt idx="2511">
                  <c:v>56936</c:v>
                </c:pt>
                <c:pt idx="2512">
                  <c:v>56943</c:v>
                </c:pt>
                <c:pt idx="2513">
                  <c:v>56950</c:v>
                </c:pt>
                <c:pt idx="2514">
                  <c:v>56957</c:v>
                </c:pt>
                <c:pt idx="2515">
                  <c:v>56964</c:v>
                </c:pt>
                <c:pt idx="2516">
                  <c:v>56972</c:v>
                </c:pt>
                <c:pt idx="2517">
                  <c:v>56983</c:v>
                </c:pt>
                <c:pt idx="2518">
                  <c:v>56986</c:v>
                </c:pt>
                <c:pt idx="2519">
                  <c:v>56993</c:v>
                </c:pt>
                <c:pt idx="2520">
                  <c:v>57000</c:v>
                </c:pt>
                <c:pt idx="2521">
                  <c:v>57007</c:v>
                </c:pt>
                <c:pt idx="2522">
                  <c:v>57014</c:v>
                </c:pt>
                <c:pt idx="2523">
                  <c:v>57024</c:v>
                </c:pt>
                <c:pt idx="2524">
                  <c:v>57028</c:v>
                </c:pt>
                <c:pt idx="2525">
                  <c:v>57035</c:v>
                </c:pt>
                <c:pt idx="2526">
                  <c:v>57042</c:v>
                </c:pt>
                <c:pt idx="2527">
                  <c:v>57049</c:v>
                </c:pt>
                <c:pt idx="2528">
                  <c:v>57056</c:v>
                </c:pt>
                <c:pt idx="2529">
                  <c:v>57063</c:v>
                </c:pt>
                <c:pt idx="2530">
                  <c:v>57074</c:v>
                </c:pt>
                <c:pt idx="2531">
                  <c:v>57077</c:v>
                </c:pt>
                <c:pt idx="2532">
                  <c:v>57084</c:v>
                </c:pt>
                <c:pt idx="2533">
                  <c:v>57091</c:v>
                </c:pt>
                <c:pt idx="2534">
                  <c:v>57098</c:v>
                </c:pt>
                <c:pt idx="2535">
                  <c:v>57108</c:v>
                </c:pt>
                <c:pt idx="2536">
                  <c:v>57112</c:v>
                </c:pt>
                <c:pt idx="2537">
                  <c:v>57119</c:v>
                </c:pt>
                <c:pt idx="2538">
                  <c:v>57126</c:v>
                </c:pt>
                <c:pt idx="2539">
                  <c:v>57133</c:v>
                </c:pt>
                <c:pt idx="2540">
                  <c:v>57140</c:v>
                </c:pt>
                <c:pt idx="2541">
                  <c:v>57147</c:v>
                </c:pt>
                <c:pt idx="2542">
                  <c:v>57154</c:v>
                </c:pt>
                <c:pt idx="2543">
                  <c:v>57161</c:v>
                </c:pt>
                <c:pt idx="2544">
                  <c:v>57168</c:v>
                </c:pt>
                <c:pt idx="2545">
                  <c:v>57175</c:v>
                </c:pt>
                <c:pt idx="2546">
                  <c:v>57182</c:v>
                </c:pt>
                <c:pt idx="2547">
                  <c:v>57189</c:v>
                </c:pt>
                <c:pt idx="2548">
                  <c:v>57196</c:v>
                </c:pt>
                <c:pt idx="2549">
                  <c:v>57206</c:v>
                </c:pt>
                <c:pt idx="2550">
                  <c:v>57210</c:v>
                </c:pt>
                <c:pt idx="2551">
                  <c:v>57217</c:v>
                </c:pt>
                <c:pt idx="2552">
                  <c:v>57224</c:v>
                </c:pt>
                <c:pt idx="2553">
                  <c:v>57231</c:v>
                </c:pt>
                <c:pt idx="2554">
                  <c:v>57238</c:v>
                </c:pt>
                <c:pt idx="2555">
                  <c:v>57248</c:v>
                </c:pt>
                <c:pt idx="2556">
                  <c:v>57252</c:v>
                </c:pt>
                <c:pt idx="2557">
                  <c:v>57259</c:v>
                </c:pt>
                <c:pt idx="2558">
                  <c:v>57266</c:v>
                </c:pt>
                <c:pt idx="2559">
                  <c:v>57273</c:v>
                </c:pt>
                <c:pt idx="2560">
                  <c:v>57280</c:v>
                </c:pt>
                <c:pt idx="2561">
                  <c:v>57290</c:v>
                </c:pt>
                <c:pt idx="2562">
                  <c:v>57294</c:v>
                </c:pt>
                <c:pt idx="2563">
                  <c:v>57301</c:v>
                </c:pt>
                <c:pt idx="2564">
                  <c:v>57308</c:v>
                </c:pt>
                <c:pt idx="2565">
                  <c:v>57315</c:v>
                </c:pt>
                <c:pt idx="2566">
                  <c:v>57322</c:v>
                </c:pt>
                <c:pt idx="2567">
                  <c:v>57329</c:v>
                </c:pt>
                <c:pt idx="2568">
                  <c:v>57336</c:v>
                </c:pt>
                <c:pt idx="2569">
                  <c:v>57343</c:v>
                </c:pt>
                <c:pt idx="2570">
                  <c:v>57350</c:v>
                </c:pt>
                <c:pt idx="2571">
                  <c:v>57357</c:v>
                </c:pt>
                <c:pt idx="2572">
                  <c:v>57364</c:v>
                </c:pt>
                <c:pt idx="2573">
                  <c:v>57371</c:v>
                </c:pt>
                <c:pt idx="2574">
                  <c:v>57378</c:v>
                </c:pt>
                <c:pt idx="2575">
                  <c:v>57385</c:v>
                </c:pt>
                <c:pt idx="2576">
                  <c:v>57392</c:v>
                </c:pt>
                <c:pt idx="2577">
                  <c:v>57399</c:v>
                </c:pt>
                <c:pt idx="2578">
                  <c:v>57406</c:v>
                </c:pt>
                <c:pt idx="2579">
                  <c:v>57413</c:v>
                </c:pt>
                <c:pt idx="2580">
                  <c:v>57420</c:v>
                </c:pt>
                <c:pt idx="2581">
                  <c:v>57427</c:v>
                </c:pt>
                <c:pt idx="2582">
                  <c:v>57434</c:v>
                </c:pt>
                <c:pt idx="2583">
                  <c:v>57441</c:v>
                </c:pt>
                <c:pt idx="2584">
                  <c:v>57448</c:v>
                </c:pt>
                <c:pt idx="2585">
                  <c:v>57459</c:v>
                </c:pt>
                <c:pt idx="2586">
                  <c:v>57462</c:v>
                </c:pt>
                <c:pt idx="2587">
                  <c:v>57473</c:v>
                </c:pt>
                <c:pt idx="2588">
                  <c:v>57476</c:v>
                </c:pt>
                <c:pt idx="2589">
                  <c:v>57483</c:v>
                </c:pt>
                <c:pt idx="2590">
                  <c:v>57490</c:v>
                </c:pt>
                <c:pt idx="2591">
                  <c:v>57497</c:v>
                </c:pt>
                <c:pt idx="2592">
                  <c:v>57504</c:v>
                </c:pt>
                <c:pt idx="2593">
                  <c:v>57511</c:v>
                </c:pt>
                <c:pt idx="2594">
                  <c:v>57518</c:v>
                </c:pt>
                <c:pt idx="2595">
                  <c:v>57525</c:v>
                </c:pt>
                <c:pt idx="2596">
                  <c:v>57532</c:v>
                </c:pt>
                <c:pt idx="2597">
                  <c:v>57539</c:v>
                </c:pt>
                <c:pt idx="2598">
                  <c:v>57546</c:v>
                </c:pt>
                <c:pt idx="2599">
                  <c:v>57553</c:v>
                </c:pt>
                <c:pt idx="2600">
                  <c:v>57560</c:v>
                </c:pt>
                <c:pt idx="2601">
                  <c:v>57567</c:v>
                </c:pt>
                <c:pt idx="2602">
                  <c:v>57574</c:v>
                </c:pt>
                <c:pt idx="2603">
                  <c:v>57581</c:v>
                </c:pt>
                <c:pt idx="2604">
                  <c:v>57588</c:v>
                </c:pt>
                <c:pt idx="2605">
                  <c:v>57595</c:v>
                </c:pt>
                <c:pt idx="2606">
                  <c:v>57602</c:v>
                </c:pt>
                <c:pt idx="2607">
                  <c:v>57609</c:v>
                </c:pt>
                <c:pt idx="2608">
                  <c:v>57616</c:v>
                </c:pt>
                <c:pt idx="2609">
                  <c:v>57623</c:v>
                </c:pt>
                <c:pt idx="2610">
                  <c:v>57630</c:v>
                </c:pt>
                <c:pt idx="2611">
                  <c:v>57637</c:v>
                </c:pt>
                <c:pt idx="2612">
                  <c:v>57644</c:v>
                </c:pt>
                <c:pt idx="2613">
                  <c:v>57651</c:v>
                </c:pt>
                <c:pt idx="2614">
                  <c:v>57658</c:v>
                </c:pt>
                <c:pt idx="2615">
                  <c:v>57665</c:v>
                </c:pt>
                <c:pt idx="2616">
                  <c:v>57675</c:v>
                </c:pt>
                <c:pt idx="2617">
                  <c:v>57679</c:v>
                </c:pt>
                <c:pt idx="2618">
                  <c:v>57686</c:v>
                </c:pt>
                <c:pt idx="2619">
                  <c:v>57693</c:v>
                </c:pt>
                <c:pt idx="2620">
                  <c:v>57700</c:v>
                </c:pt>
                <c:pt idx="2621">
                  <c:v>57714</c:v>
                </c:pt>
                <c:pt idx="2622">
                  <c:v>57717</c:v>
                </c:pt>
                <c:pt idx="2623">
                  <c:v>57725</c:v>
                </c:pt>
                <c:pt idx="2624">
                  <c:v>57731</c:v>
                </c:pt>
                <c:pt idx="2625">
                  <c:v>57738</c:v>
                </c:pt>
                <c:pt idx="2626">
                  <c:v>57745</c:v>
                </c:pt>
                <c:pt idx="2627">
                  <c:v>57753</c:v>
                </c:pt>
                <c:pt idx="2628">
                  <c:v>57759</c:v>
                </c:pt>
                <c:pt idx="2629">
                  <c:v>57766</c:v>
                </c:pt>
                <c:pt idx="2630">
                  <c:v>57773</c:v>
                </c:pt>
                <c:pt idx="2631">
                  <c:v>57780</c:v>
                </c:pt>
                <c:pt idx="2632">
                  <c:v>57787</c:v>
                </c:pt>
                <c:pt idx="2633">
                  <c:v>57794</c:v>
                </c:pt>
                <c:pt idx="2634">
                  <c:v>57801</c:v>
                </c:pt>
                <c:pt idx="2635">
                  <c:v>57808</c:v>
                </c:pt>
                <c:pt idx="2636">
                  <c:v>57817</c:v>
                </c:pt>
                <c:pt idx="2637">
                  <c:v>57822</c:v>
                </c:pt>
                <c:pt idx="2638">
                  <c:v>57830</c:v>
                </c:pt>
                <c:pt idx="2639">
                  <c:v>57837</c:v>
                </c:pt>
                <c:pt idx="2640">
                  <c:v>57843</c:v>
                </c:pt>
                <c:pt idx="2641">
                  <c:v>57850</c:v>
                </c:pt>
                <c:pt idx="2642">
                  <c:v>57858</c:v>
                </c:pt>
                <c:pt idx="2643">
                  <c:v>57864</c:v>
                </c:pt>
                <c:pt idx="2644">
                  <c:v>57871</c:v>
                </c:pt>
                <c:pt idx="2645">
                  <c:v>57878</c:v>
                </c:pt>
                <c:pt idx="2646">
                  <c:v>57885</c:v>
                </c:pt>
                <c:pt idx="2647">
                  <c:v>57892</c:v>
                </c:pt>
                <c:pt idx="2648">
                  <c:v>57899</c:v>
                </c:pt>
                <c:pt idx="2649">
                  <c:v>57907</c:v>
                </c:pt>
                <c:pt idx="2650">
                  <c:v>57913</c:v>
                </c:pt>
                <c:pt idx="2651">
                  <c:v>57920</c:v>
                </c:pt>
                <c:pt idx="2652">
                  <c:v>57927</c:v>
                </c:pt>
                <c:pt idx="2653">
                  <c:v>57934</c:v>
                </c:pt>
                <c:pt idx="2654">
                  <c:v>57941</c:v>
                </c:pt>
                <c:pt idx="2655">
                  <c:v>57949</c:v>
                </c:pt>
                <c:pt idx="2656">
                  <c:v>57955</c:v>
                </c:pt>
                <c:pt idx="2657">
                  <c:v>57962</c:v>
                </c:pt>
                <c:pt idx="2658">
                  <c:v>57970</c:v>
                </c:pt>
                <c:pt idx="2659">
                  <c:v>57977</c:v>
                </c:pt>
                <c:pt idx="2660">
                  <c:v>57983</c:v>
                </c:pt>
                <c:pt idx="2661">
                  <c:v>57990</c:v>
                </c:pt>
                <c:pt idx="2662">
                  <c:v>57998</c:v>
                </c:pt>
                <c:pt idx="2663">
                  <c:v>58004</c:v>
                </c:pt>
                <c:pt idx="2664">
                  <c:v>58011</c:v>
                </c:pt>
                <c:pt idx="2665">
                  <c:v>58019</c:v>
                </c:pt>
                <c:pt idx="2666">
                  <c:v>58025</c:v>
                </c:pt>
                <c:pt idx="2667">
                  <c:v>58032</c:v>
                </c:pt>
                <c:pt idx="2668">
                  <c:v>58039</c:v>
                </c:pt>
                <c:pt idx="2669">
                  <c:v>58046</c:v>
                </c:pt>
                <c:pt idx="2670">
                  <c:v>58053</c:v>
                </c:pt>
                <c:pt idx="2671">
                  <c:v>58060</c:v>
                </c:pt>
                <c:pt idx="2672">
                  <c:v>58068</c:v>
                </c:pt>
                <c:pt idx="2673">
                  <c:v>58081</c:v>
                </c:pt>
                <c:pt idx="2674">
                  <c:v>58082</c:v>
                </c:pt>
                <c:pt idx="2675">
                  <c:v>58089</c:v>
                </c:pt>
                <c:pt idx="2676">
                  <c:v>58096</c:v>
                </c:pt>
                <c:pt idx="2677">
                  <c:v>58103</c:v>
                </c:pt>
                <c:pt idx="2678">
                  <c:v>58110</c:v>
                </c:pt>
                <c:pt idx="2679">
                  <c:v>58118</c:v>
                </c:pt>
                <c:pt idx="2680">
                  <c:v>58124</c:v>
                </c:pt>
                <c:pt idx="2681">
                  <c:v>58131</c:v>
                </c:pt>
                <c:pt idx="2682">
                  <c:v>58138</c:v>
                </c:pt>
                <c:pt idx="2683">
                  <c:v>58145</c:v>
                </c:pt>
                <c:pt idx="2684">
                  <c:v>58152</c:v>
                </c:pt>
                <c:pt idx="2685">
                  <c:v>58159</c:v>
                </c:pt>
                <c:pt idx="2686">
                  <c:v>58168</c:v>
                </c:pt>
                <c:pt idx="2687">
                  <c:v>58175</c:v>
                </c:pt>
                <c:pt idx="2688">
                  <c:v>58182</c:v>
                </c:pt>
                <c:pt idx="2689">
                  <c:v>58189</c:v>
                </c:pt>
                <c:pt idx="2690">
                  <c:v>58196</c:v>
                </c:pt>
                <c:pt idx="2691">
                  <c:v>58203</c:v>
                </c:pt>
                <c:pt idx="2692">
                  <c:v>58210</c:v>
                </c:pt>
                <c:pt idx="2693">
                  <c:v>58217</c:v>
                </c:pt>
                <c:pt idx="2694">
                  <c:v>58224</c:v>
                </c:pt>
                <c:pt idx="2695">
                  <c:v>58231</c:v>
                </c:pt>
                <c:pt idx="2696">
                  <c:v>58238</c:v>
                </c:pt>
                <c:pt idx="2697">
                  <c:v>58245</c:v>
                </c:pt>
                <c:pt idx="2698">
                  <c:v>58252</c:v>
                </c:pt>
                <c:pt idx="2699">
                  <c:v>58259</c:v>
                </c:pt>
                <c:pt idx="2700">
                  <c:v>58266</c:v>
                </c:pt>
                <c:pt idx="2701">
                  <c:v>58273</c:v>
                </c:pt>
                <c:pt idx="2702">
                  <c:v>58280</c:v>
                </c:pt>
                <c:pt idx="2703">
                  <c:v>58287</c:v>
                </c:pt>
                <c:pt idx="2704">
                  <c:v>58294</c:v>
                </c:pt>
                <c:pt idx="2705">
                  <c:v>58301</c:v>
                </c:pt>
                <c:pt idx="2706">
                  <c:v>58308</c:v>
                </c:pt>
                <c:pt idx="2707">
                  <c:v>58315</c:v>
                </c:pt>
                <c:pt idx="2708">
                  <c:v>58322</c:v>
                </c:pt>
                <c:pt idx="2709">
                  <c:v>58329</c:v>
                </c:pt>
                <c:pt idx="2710">
                  <c:v>58336</c:v>
                </c:pt>
                <c:pt idx="2711">
                  <c:v>58343</c:v>
                </c:pt>
                <c:pt idx="2712">
                  <c:v>58350</c:v>
                </c:pt>
                <c:pt idx="2713">
                  <c:v>58357</c:v>
                </c:pt>
                <c:pt idx="2714">
                  <c:v>58364</c:v>
                </c:pt>
                <c:pt idx="2715">
                  <c:v>58371</c:v>
                </c:pt>
                <c:pt idx="2716">
                  <c:v>58378</c:v>
                </c:pt>
                <c:pt idx="2717">
                  <c:v>58385</c:v>
                </c:pt>
                <c:pt idx="2718">
                  <c:v>58392</c:v>
                </c:pt>
                <c:pt idx="2719">
                  <c:v>58399</c:v>
                </c:pt>
                <c:pt idx="2720">
                  <c:v>58406</c:v>
                </c:pt>
                <c:pt idx="2721">
                  <c:v>58413</c:v>
                </c:pt>
                <c:pt idx="2722">
                  <c:v>58420</c:v>
                </c:pt>
                <c:pt idx="2723">
                  <c:v>58427</c:v>
                </c:pt>
                <c:pt idx="2724">
                  <c:v>58438</c:v>
                </c:pt>
                <c:pt idx="2725">
                  <c:v>58445</c:v>
                </c:pt>
                <c:pt idx="2726">
                  <c:v>58448</c:v>
                </c:pt>
                <c:pt idx="2727">
                  <c:v>58455</c:v>
                </c:pt>
                <c:pt idx="2728">
                  <c:v>58462</c:v>
                </c:pt>
                <c:pt idx="2729">
                  <c:v>58469</c:v>
                </c:pt>
                <c:pt idx="2730">
                  <c:v>58476</c:v>
                </c:pt>
                <c:pt idx="2731">
                  <c:v>58483</c:v>
                </c:pt>
                <c:pt idx="2732">
                  <c:v>58490</c:v>
                </c:pt>
                <c:pt idx="2733">
                  <c:v>58497</c:v>
                </c:pt>
                <c:pt idx="2734">
                  <c:v>58504</c:v>
                </c:pt>
                <c:pt idx="2735">
                  <c:v>58511</c:v>
                </c:pt>
                <c:pt idx="2736">
                  <c:v>58518</c:v>
                </c:pt>
                <c:pt idx="2737">
                  <c:v>58525</c:v>
                </c:pt>
                <c:pt idx="2738">
                  <c:v>58532</c:v>
                </c:pt>
                <c:pt idx="2739">
                  <c:v>58539</c:v>
                </c:pt>
                <c:pt idx="2740">
                  <c:v>58546</c:v>
                </c:pt>
                <c:pt idx="2741">
                  <c:v>58553</c:v>
                </c:pt>
                <c:pt idx="2742">
                  <c:v>58561</c:v>
                </c:pt>
                <c:pt idx="2743">
                  <c:v>58567</c:v>
                </c:pt>
                <c:pt idx="2744">
                  <c:v>58574</c:v>
                </c:pt>
                <c:pt idx="2745">
                  <c:v>58581</c:v>
                </c:pt>
                <c:pt idx="2746">
                  <c:v>58588</c:v>
                </c:pt>
                <c:pt idx="2747">
                  <c:v>58595</c:v>
                </c:pt>
                <c:pt idx="2748">
                  <c:v>58602</c:v>
                </c:pt>
                <c:pt idx="2749">
                  <c:v>58609</c:v>
                </c:pt>
                <c:pt idx="2750">
                  <c:v>58616</c:v>
                </c:pt>
                <c:pt idx="2751">
                  <c:v>58623</c:v>
                </c:pt>
                <c:pt idx="2752">
                  <c:v>58630</c:v>
                </c:pt>
                <c:pt idx="2753">
                  <c:v>58637</c:v>
                </c:pt>
                <c:pt idx="2754">
                  <c:v>58644</c:v>
                </c:pt>
                <c:pt idx="2755">
                  <c:v>58651</c:v>
                </c:pt>
                <c:pt idx="2756">
                  <c:v>58658</c:v>
                </c:pt>
                <c:pt idx="2757">
                  <c:v>58665</c:v>
                </c:pt>
                <c:pt idx="2758">
                  <c:v>58672</c:v>
                </c:pt>
                <c:pt idx="2759">
                  <c:v>58679</c:v>
                </c:pt>
                <c:pt idx="2760">
                  <c:v>58686</c:v>
                </c:pt>
                <c:pt idx="2761">
                  <c:v>58693</c:v>
                </c:pt>
                <c:pt idx="2762">
                  <c:v>58700</c:v>
                </c:pt>
                <c:pt idx="2763">
                  <c:v>58707</c:v>
                </c:pt>
                <c:pt idx="2764">
                  <c:v>58714</c:v>
                </c:pt>
                <c:pt idx="2765">
                  <c:v>58721</c:v>
                </c:pt>
                <c:pt idx="2766">
                  <c:v>58728</c:v>
                </c:pt>
                <c:pt idx="2767">
                  <c:v>58735</c:v>
                </c:pt>
                <c:pt idx="2768">
                  <c:v>58742</c:v>
                </c:pt>
                <c:pt idx="2769">
                  <c:v>58749</c:v>
                </c:pt>
                <c:pt idx="2770">
                  <c:v>58756</c:v>
                </c:pt>
                <c:pt idx="2771">
                  <c:v>58763</c:v>
                </c:pt>
                <c:pt idx="2772">
                  <c:v>58770</c:v>
                </c:pt>
                <c:pt idx="2773">
                  <c:v>58777</c:v>
                </c:pt>
                <c:pt idx="2774">
                  <c:v>58784</c:v>
                </c:pt>
                <c:pt idx="2775">
                  <c:v>58791</c:v>
                </c:pt>
                <c:pt idx="2776">
                  <c:v>58799</c:v>
                </c:pt>
                <c:pt idx="2777">
                  <c:v>58810</c:v>
                </c:pt>
                <c:pt idx="2778">
                  <c:v>58813</c:v>
                </c:pt>
                <c:pt idx="2779">
                  <c:v>58820</c:v>
                </c:pt>
                <c:pt idx="2780">
                  <c:v>58827</c:v>
                </c:pt>
                <c:pt idx="2781">
                  <c:v>58834</c:v>
                </c:pt>
                <c:pt idx="2782">
                  <c:v>58841</c:v>
                </c:pt>
                <c:pt idx="2783">
                  <c:v>58851</c:v>
                </c:pt>
                <c:pt idx="2784">
                  <c:v>58855</c:v>
                </c:pt>
                <c:pt idx="2785">
                  <c:v>58862</c:v>
                </c:pt>
                <c:pt idx="2786">
                  <c:v>58869</c:v>
                </c:pt>
                <c:pt idx="2787">
                  <c:v>58876</c:v>
                </c:pt>
                <c:pt idx="2788">
                  <c:v>58883</c:v>
                </c:pt>
                <c:pt idx="2789">
                  <c:v>58890</c:v>
                </c:pt>
                <c:pt idx="2790">
                  <c:v>58897</c:v>
                </c:pt>
                <c:pt idx="2791">
                  <c:v>58908</c:v>
                </c:pt>
                <c:pt idx="2792">
                  <c:v>58911</c:v>
                </c:pt>
                <c:pt idx="2793">
                  <c:v>58918</c:v>
                </c:pt>
                <c:pt idx="2794">
                  <c:v>58932</c:v>
                </c:pt>
                <c:pt idx="2795">
                  <c:v>58932</c:v>
                </c:pt>
                <c:pt idx="2796">
                  <c:v>58939</c:v>
                </c:pt>
                <c:pt idx="2797">
                  <c:v>58946</c:v>
                </c:pt>
                <c:pt idx="2798">
                  <c:v>58953</c:v>
                </c:pt>
                <c:pt idx="2799">
                  <c:v>58960</c:v>
                </c:pt>
                <c:pt idx="2800">
                  <c:v>58967</c:v>
                </c:pt>
                <c:pt idx="2801">
                  <c:v>58974</c:v>
                </c:pt>
                <c:pt idx="2802">
                  <c:v>58981</c:v>
                </c:pt>
                <c:pt idx="2803">
                  <c:v>58988</c:v>
                </c:pt>
                <c:pt idx="2804">
                  <c:v>58995</c:v>
                </c:pt>
                <c:pt idx="2805">
                  <c:v>59002</c:v>
                </c:pt>
                <c:pt idx="2806">
                  <c:v>59009</c:v>
                </c:pt>
                <c:pt idx="2807">
                  <c:v>59016</c:v>
                </c:pt>
                <c:pt idx="2808">
                  <c:v>59023</c:v>
                </c:pt>
                <c:pt idx="2809">
                  <c:v>59030</c:v>
                </c:pt>
                <c:pt idx="2810">
                  <c:v>59037</c:v>
                </c:pt>
                <c:pt idx="2811">
                  <c:v>59044</c:v>
                </c:pt>
                <c:pt idx="2812">
                  <c:v>59051</c:v>
                </c:pt>
                <c:pt idx="2813">
                  <c:v>59058</c:v>
                </c:pt>
                <c:pt idx="2814">
                  <c:v>59065</c:v>
                </c:pt>
                <c:pt idx="2815">
                  <c:v>59072</c:v>
                </c:pt>
                <c:pt idx="2816">
                  <c:v>59079</c:v>
                </c:pt>
                <c:pt idx="2817">
                  <c:v>59086</c:v>
                </c:pt>
                <c:pt idx="2818">
                  <c:v>59093</c:v>
                </c:pt>
                <c:pt idx="2819">
                  <c:v>59100</c:v>
                </c:pt>
                <c:pt idx="2820">
                  <c:v>59107</c:v>
                </c:pt>
                <c:pt idx="2821">
                  <c:v>59114</c:v>
                </c:pt>
                <c:pt idx="2822">
                  <c:v>59121</c:v>
                </c:pt>
                <c:pt idx="2823">
                  <c:v>59128</c:v>
                </c:pt>
                <c:pt idx="2824">
                  <c:v>59135</c:v>
                </c:pt>
                <c:pt idx="2825">
                  <c:v>59142</c:v>
                </c:pt>
                <c:pt idx="2826">
                  <c:v>59149</c:v>
                </c:pt>
                <c:pt idx="2827">
                  <c:v>59156</c:v>
                </c:pt>
                <c:pt idx="2828">
                  <c:v>59168</c:v>
                </c:pt>
                <c:pt idx="2829">
                  <c:v>59170</c:v>
                </c:pt>
                <c:pt idx="2830">
                  <c:v>59177</c:v>
                </c:pt>
                <c:pt idx="2831">
                  <c:v>59184</c:v>
                </c:pt>
                <c:pt idx="2832">
                  <c:v>59191</c:v>
                </c:pt>
                <c:pt idx="2833">
                  <c:v>59198</c:v>
                </c:pt>
                <c:pt idx="2834">
                  <c:v>59205</c:v>
                </c:pt>
                <c:pt idx="2835">
                  <c:v>59212</c:v>
                </c:pt>
                <c:pt idx="2836">
                  <c:v>59219</c:v>
                </c:pt>
                <c:pt idx="2837">
                  <c:v>59226</c:v>
                </c:pt>
                <c:pt idx="2838">
                  <c:v>59233</c:v>
                </c:pt>
                <c:pt idx="2839">
                  <c:v>59240</c:v>
                </c:pt>
                <c:pt idx="2840">
                  <c:v>59247</c:v>
                </c:pt>
                <c:pt idx="2841">
                  <c:v>59258</c:v>
                </c:pt>
                <c:pt idx="2842">
                  <c:v>59261</c:v>
                </c:pt>
                <c:pt idx="2843">
                  <c:v>59268</c:v>
                </c:pt>
                <c:pt idx="2844">
                  <c:v>59275</c:v>
                </c:pt>
                <c:pt idx="2845">
                  <c:v>59282</c:v>
                </c:pt>
                <c:pt idx="2846">
                  <c:v>59289</c:v>
                </c:pt>
                <c:pt idx="2847">
                  <c:v>59299</c:v>
                </c:pt>
                <c:pt idx="2848">
                  <c:v>59303</c:v>
                </c:pt>
                <c:pt idx="2849">
                  <c:v>59310</c:v>
                </c:pt>
                <c:pt idx="2850">
                  <c:v>59317</c:v>
                </c:pt>
                <c:pt idx="2851">
                  <c:v>59324</c:v>
                </c:pt>
                <c:pt idx="2852">
                  <c:v>59331</c:v>
                </c:pt>
                <c:pt idx="2853">
                  <c:v>59338</c:v>
                </c:pt>
                <c:pt idx="2854">
                  <c:v>59345</c:v>
                </c:pt>
                <c:pt idx="2855">
                  <c:v>59352</c:v>
                </c:pt>
                <c:pt idx="2856">
                  <c:v>59359</c:v>
                </c:pt>
                <c:pt idx="2857">
                  <c:v>59366</c:v>
                </c:pt>
                <c:pt idx="2858">
                  <c:v>59373</c:v>
                </c:pt>
                <c:pt idx="2859">
                  <c:v>59380</c:v>
                </c:pt>
                <c:pt idx="2860">
                  <c:v>59387</c:v>
                </c:pt>
                <c:pt idx="2861">
                  <c:v>59397</c:v>
                </c:pt>
                <c:pt idx="2862">
                  <c:v>59401</c:v>
                </c:pt>
                <c:pt idx="2863">
                  <c:v>59408</c:v>
                </c:pt>
                <c:pt idx="2864">
                  <c:v>59415</c:v>
                </c:pt>
                <c:pt idx="2865">
                  <c:v>59422</c:v>
                </c:pt>
                <c:pt idx="2866">
                  <c:v>59429</c:v>
                </c:pt>
                <c:pt idx="2867">
                  <c:v>59436</c:v>
                </c:pt>
                <c:pt idx="2868">
                  <c:v>59443</c:v>
                </c:pt>
                <c:pt idx="2869">
                  <c:v>59450</c:v>
                </c:pt>
                <c:pt idx="2870">
                  <c:v>59457</c:v>
                </c:pt>
                <c:pt idx="2871">
                  <c:v>59464</c:v>
                </c:pt>
                <c:pt idx="2872">
                  <c:v>59471</c:v>
                </c:pt>
                <c:pt idx="2873">
                  <c:v>59481</c:v>
                </c:pt>
                <c:pt idx="2874">
                  <c:v>59485</c:v>
                </c:pt>
                <c:pt idx="2875">
                  <c:v>59492</c:v>
                </c:pt>
                <c:pt idx="2876">
                  <c:v>59499</c:v>
                </c:pt>
                <c:pt idx="2877">
                  <c:v>59506</c:v>
                </c:pt>
                <c:pt idx="2878">
                  <c:v>59513</c:v>
                </c:pt>
                <c:pt idx="2879">
                  <c:v>59520</c:v>
                </c:pt>
                <c:pt idx="2880">
                  <c:v>59527</c:v>
                </c:pt>
                <c:pt idx="2881">
                  <c:v>59534</c:v>
                </c:pt>
                <c:pt idx="2882">
                  <c:v>59541</c:v>
                </c:pt>
                <c:pt idx="2883">
                  <c:v>59548</c:v>
                </c:pt>
                <c:pt idx="2884">
                  <c:v>59555</c:v>
                </c:pt>
                <c:pt idx="2885">
                  <c:v>59562</c:v>
                </c:pt>
                <c:pt idx="2886">
                  <c:v>59569</c:v>
                </c:pt>
                <c:pt idx="2887">
                  <c:v>59576</c:v>
                </c:pt>
                <c:pt idx="2888">
                  <c:v>59583</c:v>
                </c:pt>
                <c:pt idx="2889">
                  <c:v>59590</c:v>
                </c:pt>
                <c:pt idx="2890">
                  <c:v>59597</c:v>
                </c:pt>
                <c:pt idx="2891">
                  <c:v>59604</c:v>
                </c:pt>
                <c:pt idx="2892">
                  <c:v>59611</c:v>
                </c:pt>
                <c:pt idx="2893">
                  <c:v>59618</c:v>
                </c:pt>
                <c:pt idx="2894">
                  <c:v>59625</c:v>
                </c:pt>
                <c:pt idx="2895">
                  <c:v>59632</c:v>
                </c:pt>
                <c:pt idx="2896">
                  <c:v>59643</c:v>
                </c:pt>
                <c:pt idx="2897">
                  <c:v>59646</c:v>
                </c:pt>
                <c:pt idx="2898">
                  <c:v>59653</c:v>
                </c:pt>
                <c:pt idx="2899">
                  <c:v>59664</c:v>
                </c:pt>
                <c:pt idx="2900">
                  <c:v>59667</c:v>
                </c:pt>
                <c:pt idx="2901">
                  <c:v>59674</c:v>
                </c:pt>
                <c:pt idx="2902">
                  <c:v>59681</c:v>
                </c:pt>
                <c:pt idx="2903">
                  <c:v>59688</c:v>
                </c:pt>
                <c:pt idx="2904">
                  <c:v>59695</c:v>
                </c:pt>
                <c:pt idx="2905">
                  <c:v>59702</c:v>
                </c:pt>
                <c:pt idx="2906">
                  <c:v>59709</c:v>
                </c:pt>
                <c:pt idx="2907">
                  <c:v>59716</c:v>
                </c:pt>
                <c:pt idx="2908">
                  <c:v>59723</c:v>
                </c:pt>
                <c:pt idx="2909">
                  <c:v>59730</c:v>
                </c:pt>
                <c:pt idx="2910">
                  <c:v>59737</c:v>
                </c:pt>
                <c:pt idx="2911">
                  <c:v>59744</c:v>
                </c:pt>
                <c:pt idx="2912">
                  <c:v>59751</c:v>
                </c:pt>
                <c:pt idx="2913">
                  <c:v>59758</c:v>
                </c:pt>
                <c:pt idx="2914">
                  <c:v>59765</c:v>
                </c:pt>
                <c:pt idx="2915">
                  <c:v>59772</c:v>
                </c:pt>
                <c:pt idx="2916">
                  <c:v>59779</c:v>
                </c:pt>
                <c:pt idx="2917">
                  <c:v>59786</c:v>
                </c:pt>
                <c:pt idx="2918">
                  <c:v>59793</c:v>
                </c:pt>
                <c:pt idx="2919">
                  <c:v>59800</c:v>
                </c:pt>
                <c:pt idx="2920">
                  <c:v>59807</c:v>
                </c:pt>
                <c:pt idx="2921">
                  <c:v>59814</c:v>
                </c:pt>
                <c:pt idx="2922">
                  <c:v>59821</c:v>
                </c:pt>
                <c:pt idx="2923">
                  <c:v>59828</c:v>
                </c:pt>
                <c:pt idx="2924">
                  <c:v>59835</c:v>
                </c:pt>
                <c:pt idx="2925">
                  <c:v>59842</c:v>
                </c:pt>
                <c:pt idx="2926">
                  <c:v>59849</c:v>
                </c:pt>
                <c:pt idx="2927">
                  <c:v>59856</c:v>
                </c:pt>
                <c:pt idx="2928">
                  <c:v>59866</c:v>
                </c:pt>
                <c:pt idx="2929">
                  <c:v>59870</c:v>
                </c:pt>
                <c:pt idx="2930">
                  <c:v>59877</c:v>
                </c:pt>
                <c:pt idx="2931">
                  <c:v>59884</c:v>
                </c:pt>
                <c:pt idx="2932">
                  <c:v>59891</c:v>
                </c:pt>
                <c:pt idx="2933">
                  <c:v>59905</c:v>
                </c:pt>
                <c:pt idx="2934">
                  <c:v>59908</c:v>
                </c:pt>
                <c:pt idx="2935">
                  <c:v>59916</c:v>
                </c:pt>
                <c:pt idx="2936">
                  <c:v>59922</c:v>
                </c:pt>
                <c:pt idx="2937">
                  <c:v>59929</c:v>
                </c:pt>
                <c:pt idx="2938">
                  <c:v>59936</c:v>
                </c:pt>
                <c:pt idx="2939">
                  <c:v>59944</c:v>
                </c:pt>
                <c:pt idx="2940">
                  <c:v>59950</c:v>
                </c:pt>
                <c:pt idx="2941">
                  <c:v>59957</c:v>
                </c:pt>
                <c:pt idx="2942">
                  <c:v>59964</c:v>
                </c:pt>
                <c:pt idx="2943">
                  <c:v>59971</c:v>
                </c:pt>
                <c:pt idx="2944">
                  <c:v>59978</c:v>
                </c:pt>
                <c:pt idx="2945">
                  <c:v>59985</c:v>
                </c:pt>
                <c:pt idx="2946">
                  <c:v>59992</c:v>
                </c:pt>
                <c:pt idx="2947">
                  <c:v>60001</c:v>
                </c:pt>
                <c:pt idx="2948">
                  <c:v>60006</c:v>
                </c:pt>
                <c:pt idx="2949">
                  <c:v>60013</c:v>
                </c:pt>
                <c:pt idx="2950">
                  <c:v>60020</c:v>
                </c:pt>
                <c:pt idx="2951">
                  <c:v>60029</c:v>
                </c:pt>
                <c:pt idx="2952">
                  <c:v>60034</c:v>
                </c:pt>
                <c:pt idx="2953">
                  <c:v>60041</c:v>
                </c:pt>
                <c:pt idx="2954">
                  <c:v>60049</c:v>
                </c:pt>
                <c:pt idx="2955">
                  <c:v>60055</c:v>
                </c:pt>
                <c:pt idx="2956">
                  <c:v>60062</c:v>
                </c:pt>
                <c:pt idx="2957">
                  <c:v>60069</c:v>
                </c:pt>
                <c:pt idx="2958">
                  <c:v>60076</c:v>
                </c:pt>
                <c:pt idx="2959">
                  <c:v>60083</c:v>
                </c:pt>
                <c:pt idx="2960">
                  <c:v>60090</c:v>
                </c:pt>
                <c:pt idx="2961">
                  <c:v>60097</c:v>
                </c:pt>
                <c:pt idx="2962">
                  <c:v>60105</c:v>
                </c:pt>
                <c:pt idx="2963">
                  <c:v>60111</c:v>
                </c:pt>
                <c:pt idx="2964">
                  <c:v>60118</c:v>
                </c:pt>
                <c:pt idx="2965">
                  <c:v>60126</c:v>
                </c:pt>
                <c:pt idx="2966">
                  <c:v>60132</c:v>
                </c:pt>
                <c:pt idx="2967">
                  <c:v>60140</c:v>
                </c:pt>
                <c:pt idx="2968">
                  <c:v>60146</c:v>
                </c:pt>
                <c:pt idx="2969">
                  <c:v>60153</c:v>
                </c:pt>
                <c:pt idx="2970">
                  <c:v>60161</c:v>
                </c:pt>
                <c:pt idx="2971">
                  <c:v>60168</c:v>
                </c:pt>
                <c:pt idx="2972">
                  <c:v>60174</c:v>
                </c:pt>
                <c:pt idx="2973">
                  <c:v>60181</c:v>
                </c:pt>
                <c:pt idx="2974">
                  <c:v>60189</c:v>
                </c:pt>
                <c:pt idx="2975">
                  <c:v>60195</c:v>
                </c:pt>
                <c:pt idx="2976">
                  <c:v>60202</c:v>
                </c:pt>
                <c:pt idx="2977">
                  <c:v>60210</c:v>
                </c:pt>
                <c:pt idx="2978">
                  <c:v>60216</c:v>
                </c:pt>
                <c:pt idx="2979">
                  <c:v>60223</c:v>
                </c:pt>
                <c:pt idx="2980">
                  <c:v>60231</c:v>
                </c:pt>
                <c:pt idx="2981">
                  <c:v>60237</c:v>
                </c:pt>
                <c:pt idx="2982">
                  <c:v>60244</c:v>
                </c:pt>
                <c:pt idx="2983">
                  <c:v>60251</c:v>
                </c:pt>
                <c:pt idx="2984">
                  <c:v>60258</c:v>
                </c:pt>
                <c:pt idx="2985">
                  <c:v>60272</c:v>
                </c:pt>
                <c:pt idx="2986">
                  <c:v>60274</c:v>
                </c:pt>
                <c:pt idx="2987">
                  <c:v>60281</c:v>
                </c:pt>
                <c:pt idx="2988">
                  <c:v>60288</c:v>
                </c:pt>
                <c:pt idx="2989">
                  <c:v>60295</c:v>
                </c:pt>
                <c:pt idx="2990">
                  <c:v>60302</c:v>
                </c:pt>
                <c:pt idx="2991">
                  <c:v>60310</c:v>
                </c:pt>
                <c:pt idx="2992">
                  <c:v>60316</c:v>
                </c:pt>
                <c:pt idx="2993">
                  <c:v>60323</c:v>
                </c:pt>
                <c:pt idx="2994">
                  <c:v>60330</c:v>
                </c:pt>
                <c:pt idx="2995">
                  <c:v>60337</c:v>
                </c:pt>
                <c:pt idx="2996">
                  <c:v>60344</c:v>
                </c:pt>
                <c:pt idx="2997">
                  <c:v>60351</c:v>
                </c:pt>
                <c:pt idx="2998">
                  <c:v>60359</c:v>
                </c:pt>
                <c:pt idx="2999">
                  <c:v>60366</c:v>
                </c:pt>
                <c:pt idx="3000">
                  <c:v>60373</c:v>
                </c:pt>
                <c:pt idx="3001">
                  <c:v>60380</c:v>
                </c:pt>
                <c:pt idx="3002">
                  <c:v>60387</c:v>
                </c:pt>
                <c:pt idx="3003">
                  <c:v>60394</c:v>
                </c:pt>
                <c:pt idx="3004">
                  <c:v>60401</c:v>
                </c:pt>
                <c:pt idx="3005">
                  <c:v>60408</c:v>
                </c:pt>
                <c:pt idx="3006">
                  <c:v>60415</c:v>
                </c:pt>
                <c:pt idx="3007">
                  <c:v>60422</c:v>
                </c:pt>
                <c:pt idx="3008">
                  <c:v>60429</c:v>
                </c:pt>
                <c:pt idx="3009">
                  <c:v>60436</c:v>
                </c:pt>
                <c:pt idx="3010">
                  <c:v>60443</c:v>
                </c:pt>
                <c:pt idx="3011">
                  <c:v>60450</c:v>
                </c:pt>
                <c:pt idx="3012">
                  <c:v>60457</c:v>
                </c:pt>
                <c:pt idx="3013">
                  <c:v>60464</c:v>
                </c:pt>
                <c:pt idx="3014">
                  <c:v>60471</c:v>
                </c:pt>
                <c:pt idx="3015">
                  <c:v>60478</c:v>
                </c:pt>
                <c:pt idx="3016">
                  <c:v>60485</c:v>
                </c:pt>
                <c:pt idx="3017">
                  <c:v>60492</c:v>
                </c:pt>
                <c:pt idx="3018">
                  <c:v>60499</c:v>
                </c:pt>
                <c:pt idx="3019">
                  <c:v>60506</c:v>
                </c:pt>
                <c:pt idx="3020">
                  <c:v>60513</c:v>
                </c:pt>
                <c:pt idx="3021">
                  <c:v>60520</c:v>
                </c:pt>
                <c:pt idx="3022">
                  <c:v>60527</c:v>
                </c:pt>
                <c:pt idx="3023">
                  <c:v>60534</c:v>
                </c:pt>
                <c:pt idx="3024">
                  <c:v>60541</c:v>
                </c:pt>
                <c:pt idx="3025">
                  <c:v>60548</c:v>
                </c:pt>
                <c:pt idx="3026">
                  <c:v>60555</c:v>
                </c:pt>
                <c:pt idx="3027">
                  <c:v>60562</c:v>
                </c:pt>
                <c:pt idx="3028">
                  <c:v>60569</c:v>
                </c:pt>
                <c:pt idx="3029">
                  <c:v>60576</c:v>
                </c:pt>
                <c:pt idx="3030">
                  <c:v>60583</c:v>
                </c:pt>
                <c:pt idx="3031">
                  <c:v>60590</c:v>
                </c:pt>
                <c:pt idx="3032">
                  <c:v>60597</c:v>
                </c:pt>
                <c:pt idx="3033">
                  <c:v>60604</c:v>
                </c:pt>
                <c:pt idx="3034">
                  <c:v>60611</c:v>
                </c:pt>
                <c:pt idx="3035">
                  <c:v>60618</c:v>
                </c:pt>
                <c:pt idx="3036">
                  <c:v>60625</c:v>
                </c:pt>
                <c:pt idx="3037">
                  <c:v>60636</c:v>
                </c:pt>
                <c:pt idx="3038">
                  <c:v>60639</c:v>
                </c:pt>
                <c:pt idx="3039">
                  <c:v>60646</c:v>
                </c:pt>
                <c:pt idx="3040">
                  <c:v>60653</c:v>
                </c:pt>
                <c:pt idx="3041">
                  <c:v>60660</c:v>
                </c:pt>
                <c:pt idx="3042">
                  <c:v>60667</c:v>
                </c:pt>
                <c:pt idx="3043">
                  <c:v>60675</c:v>
                </c:pt>
                <c:pt idx="3044">
                  <c:v>60681</c:v>
                </c:pt>
                <c:pt idx="3045">
                  <c:v>60688</c:v>
                </c:pt>
                <c:pt idx="3046">
                  <c:v>60695</c:v>
                </c:pt>
                <c:pt idx="3047">
                  <c:v>60702</c:v>
                </c:pt>
                <c:pt idx="3048">
                  <c:v>60709</c:v>
                </c:pt>
                <c:pt idx="3049">
                  <c:v>60716</c:v>
                </c:pt>
                <c:pt idx="3050">
                  <c:v>60723</c:v>
                </c:pt>
                <c:pt idx="3051">
                  <c:v>60730</c:v>
                </c:pt>
                <c:pt idx="3052">
                  <c:v>60737</c:v>
                </c:pt>
                <c:pt idx="3053">
                  <c:v>60744</c:v>
                </c:pt>
                <c:pt idx="3054">
                  <c:v>60752</c:v>
                </c:pt>
                <c:pt idx="3055">
                  <c:v>60758</c:v>
                </c:pt>
                <c:pt idx="3056">
                  <c:v>60765</c:v>
                </c:pt>
                <c:pt idx="3057">
                  <c:v>60772</c:v>
                </c:pt>
                <c:pt idx="3058">
                  <c:v>60779</c:v>
                </c:pt>
                <c:pt idx="3059">
                  <c:v>60786</c:v>
                </c:pt>
                <c:pt idx="3060">
                  <c:v>60793</c:v>
                </c:pt>
                <c:pt idx="3061">
                  <c:v>60800</c:v>
                </c:pt>
                <c:pt idx="3062">
                  <c:v>60807</c:v>
                </c:pt>
                <c:pt idx="3063">
                  <c:v>60814</c:v>
                </c:pt>
                <c:pt idx="3064">
                  <c:v>60821</c:v>
                </c:pt>
                <c:pt idx="3065">
                  <c:v>60828</c:v>
                </c:pt>
                <c:pt idx="3066">
                  <c:v>60835</c:v>
                </c:pt>
                <c:pt idx="3067">
                  <c:v>60842</c:v>
                </c:pt>
                <c:pt idx="3068">
                  <c:v>60849</c:v>
                </c:pt>
                <c:pt idx="3069">
                  <c:v>60856</c:v>
                </c:pt>
                <c:pt idx="3070">
                  <c:v>60863</c:v>
                </c:pt>
                <c:pt idx="3071">
                  <c:v>60870</c:v>
                </c:pt>
                <c:pt idx="3072">
                  <c:v>60877</c:v>
                </c:pt>
                <c:pt idx="3073">
                  <c:v>60884</c:v>
                </c:pt>
                <c:pt idx="3074">
                  <c:v>60891</c:v>
                </c:pt>
                <c:pt idx="3075">
                  <c:v>60899</c:v>
                </c:pt>
                <c:pt idx="3076">
                  <c:v>60905</c:v>
                </c:pt>
                <c:pt idx="3077">
                  <c:v>60912</c:v>
                </c:pt>
                <c:pt idx="3078">
                  <c:v>60919</c:v>
                </c:pt>
                <c:pt idx="3079">
                  <c:v>60926</c:v>
                </c:pt>
                <c:pt idx="3080">
                  <c:v>60933</c:v>
                </c:pt>
                <c:pt idx="3081">
                  <c:v>60940</c:v>
                </c:pt>
                <c:pt idx="3082">
                  <c:v>60947</c:v>
                </c:pt>
                <c:pt idx="3083">
                  <c:v>60954</c:v>
                </c:pt>
                <c:pt idx="3084">
                  <c:v>60961</c:v>
                </c:pt>
                <c:pt idx="3085">
                  <c:v>60968</c:v>
                </c:pt>
                <c:pt idx="3086">
                  <c:v>60975</c:v>
                </c:pt>
                <c:pt idx="3087">
                  <c:v>60982</c:v>
                </c:pt>
                <c:pt idx="3088">
                  <c:v>60990</c:v>
                </c:pt>
                <c:pt idx="3089">
                  <c:v>61001</c:v>
                </c:pt>
                <c:pt idx="3090">
                  <c:v>61004</c:v>
                </c:pt>
                <c:pt idx="3091">
                  <c:v>61011</c:v>
                </c:pt>
                <c:pt idx="3092">
                  <c:v>61018</c:v>
                </c:pt>
                <c:pt idx="3093">
                  <c:v>61025</c:v>
                </c:pt>
                <c:pt idx="3094">
                  <c:v>61032</c:v>
                </c:pt>
                <c:pt idx="3095">
                  <c:v>61042</c:v>
                </c:pt>
                <c:pt idx="3096">
                  <c:v>61046</c:v>
                </c:pt>
                <c:pt idx="3097">
                  <c:v>61053</c:v>
                </c:pt>
                <c:pt idx="3098">
                  <c:v>61060</c:v>
                </c:pt>
                <c:pt idx="3099">
                  <c:v>61067</c:v>
                </c:pt>
                <c:pt idx="3100">
                  <c:v>61074</c:v>
                </c:pt>
                <c:pt idx="3101">
                  <c:v>61081</c:v>
                </c:pt>
                <c:pt idx="3102">
                  <c:v>61092</c:v>
                </c:pt>
                <c:pt idx="3103">
                  <c:v>61095</c:v>
                </c:pt>
                <c:pt idx="3104">
                  <c:v>61102</c:v>
                </c:pt>
                <c:pt idx="3105">
                  <c:v>61109</c:v>
                </c:pt>
                <c:pt idx="3106">
                  <c:v>61123</c:v>
                </c:pt>
                <c:pt idx="3107">
                  <c:v>61123</c:v>
                </c:pt>
                <c:pt idx="3108">
                  <c:v>61130</c:v>
                </c:pt>
                <c:pt idx="3109">
                  <c:v>61137</c:v>
                </c:pt>
                <c:pt idx="3110">
                  <c:v>61144</c:v>
                </c:pt>
                <c:pt idx="3111">
                  <c:v>61151</c:v>
                </c:pt>
                <c:pt idx="3112">
                  <c:v>61158</c:v>
                </c:pt>
                <c:pt idx="3113">
                  <c:v>61165</c:v>
                </c:pt>
                <c:pt idx="3114">
                  <c:v>61172</c:v>
                </c:pt>
                <c:pt idx="3115">
                  <c:v>61179</c:v>
                </c:pt>
                <c:pt idx="3116">
                  <c:v>61186</c:v>
                </c:pt>
                <c:pt idx="3117">
                  <c:v>61193</c:v>
                </c:pt>
                <c:pt idx="3118">
                  <c:v>61200</c:v>
                </c:pt>
                <c:pt idx="3119">
                  <c:v>61207</c:v>
                </c:pt>
                <c:pt idx="3120">
                  <c:v>61214</c:v>
                </c:pt>
                <c:pt idx="3121">
                  <c:v>61221</c:v>
                </c:pt>
                <c:pt idx="3122">
                  <c:v>61228</c:v>
                </c:pt>
                <c:pt idx="3123">
                  <c:v>61235</c:v>
                </c:pt>
                <c:pt idx="3124">
                  <c:v>61242</c:v>
                </c:pt>
                <c:pt idx="3125">
                  <c:v>61249</c:v>
                </c:pt>
                <c:pt idx="3126">
                  <c:v>61256</c:v>
                </c:pt>
                <c:pt idx="3127">
                  <c:v>61266</c:v>
                </c:pt>
                <c:pt idx="3128">
                  <c:v>61270</c:v>
                </c:pt>
                <c:pt idx="3129">
                  <c:v>61277</c:v>
                </c:pt>
                <c:pt idx="3130">
                  <c:v>61284</c:v>
                </c:pt>
                <c:pt idx="3131">
                  <c:v>61291</c:v>
                </c:pt>
                <c:pt idx="3132">
                  <c:v>61298</c:v>
                </c:pt>
                <c:pt idx="3133">
                  <c:v>61305</c:v>
                </c:pt>
                <c:pt idx="3134">
                  <c:v>61312</c:v>
                </c:pt>
                <c:pt idx="3135">
                  <c:v>61319</c:v>
                </c:pt>
                <c:pt idx="3136">
                  <c:v>61326</c:v>
                </c:pt>
                <c:pt idx="3137">
                  <c:v>61333</c:v>
                </c:pt>
                <c:pt idx="3138">
                  <c:v>61340</c:v>
                </c:pt>
                <c:pt idx="3139">
                  <c:v>61347</c:v>
                </c:pt>
                <c:pt idx="3140">
                  <c:v>61359</c:v>
                </c:pt>
                <c:pt idx="3141">
                  <c:v>61361</c:v>
                </c:pt>
                <c:pt idx="3142">
                  <c:v>61368</c:v>
                </c:pt>
                <c:pt idx="3143">
                  <c:v>61375</c:v>
                </c:pt>
                <c:pt idx="3144">
                  <c:v>61382</c:v>
                </c:pt>
                <c:pt idx="3145">
                  <c:v>61389</c:v>
                </c:pt>
                <c:pt idx="3146">
                  <c:v>61396</c:v>
                </c:pt>
                <c:pt idx="3147">
                  <c:v>61403</c:v>
                </c:pt>
                <c:pt idx="3148">
                  <c:v>61410</c:v>
                </c:pt>
                <c:pt idx="3149">
                  <c:v>61417</c:v>
                </c:pt>
                <c:pt idx="3150">
                  <c:v>61424</c:v>
                </c:pt>
                <c:pt idx="3151">
                  <c:v>61431</c:v>
                </c:pt>
                <c:pt idx="3152">
                  <c:v>61438</c:v>
                </c:pt>
                <c:pt idx="3153">
                  <c:v>61445</c:v>
                </c:pt>
                <c:pt idx="3154">
                  <c:v>61452</c:v>
                </c:pt>
                <c:pt idx="3155">
                  <c:v>61459</c:v>
                </c:pt>
                <c:pt idx="3156">
                  <c:v>61466</c:v>
                </c:pt>
                <c:pt idx="3157">
                  <c:v>61477</c:v>
                </c:pt>
                <c:pt idx="3158">
                  <c:v>61480</c:v>
                </c:pt>
                <c:pt idx="3159">
                  <c:v>61491</c:v>
                </c:pt>
                <c:pt idx="3160">
                  <c:v>61494</c:v>
                </c:pt>
                <c:pt idx="3161">
                  <c:v>61501</c:v>
                </c:pt>
                <c:pt idx="3162">
                  <c:v>61508</c:v>
                </c:pt>
                <c:pt idx="3163">
                  <c:v>61515</c:v>
                </c:pt>
                <c:pt idx="3164">
                  <c:v>61522</c:v>
                </c:pt>
                <c:pt idx="3165">
                  <c:v>61529</c:v>
                </c:pt>
                <c:pt idx="3166">
                  <c:v>61536</c:v>
                </c:pt>
                <c:pt idx="3167">
                  <c:v>61543</c:v>
                </c:pt>
                <c:pt idx="3168">
                  <c:v>61550</c:v>
                </c:pt>
                <c:pt idx="3169">
                  <c:v>61557</c:v>
                </c:pt>
                <c:pt idx="3170">
                  <c:v>61564</c:v>
                </c:pt>
                <c:pt idx="3171">
                  <c:v>61571</c:v>
                </c:pt>
                <c:pt idx="3172">
                  <c:v>61578</c:v>
                </c:pt>
                <c:pt idx="3173">
                  <c:v>61585</c:v>
                </c:pt>
                <c:pt idx="3174">
                  <c:v>61592</c:v>
                </c:pt>
                <c:pt idx="3175">
                  <c:v>61599</c:v>
                </c:pt>
                <c:pt idx="3176">
                  <c:v>61606</c:v>
                </c:pt>
                <c:pt idx="3177">
                  <c:v>61613</c:v>
                </c:pt>
                <c:pt idx="3178">
                  <c:v>61620</c:v>
                </c:pt>
                <c:pt idx="3179">
                  <c:v>61627</c:v>
                </c:pt>
                <c:pt idx="3180">
                  <c:v>61634</c:v>
                </c:pt>
                <c:pt idx="3181">
                  <c:v>61641</c:v>
                </c:pt>
                <c:pt idx="3182">
                  <c:v>61648</c:v>
                </c:pt>
                <c:pt idx="3183">
                  <c:v>61655</c:v>
                </c:pt>
                <c:pt idx="3184">
                  <c:v>61662</c:v>
                </c:pt>
                <c:pt idx="3185">
                  <c:v>61669</c:v>
                </c:pt>
                <c:pt idx="3186">
                  <c:v>61676</c:v>
                </c:pt>
                <c:pt idx="3187">
                  <c:v>61683</c:v>
                </c:pt>
                <c:pt idx="3188">
                  <c:v>61693</c:v>
                </c:pt>
                <c:pt idx="3189">
                  <c:v>61697</c:v>
                </c:pt>
                <c:pt idx="3190">
                  <c:v>61704</c:v>
                </c:pt>
                <c:pt idx="3191">
                  <c:v>61711</c:v>
                </c:pt>
                <c:pt idx="3192">
                  <c:v>61718</c:v>
                </c:pt>
                <c:pt idx="3193">
                  <c:v>61732</c:v>
                </c:pt>
                <c:pt idx="3194">
                  <c:v>61735</c:v>
                </c:pt>
                <c:pt idx="3195">
                  <c:v>61743</c:v>
                </c:pt>
                <c:pt idx="3196">
                  <c:v>61749</c:v>
                </c:pt>
                <c:pt idx="3197">
                  <c:v>61756</c:v>
                </c:pt>
                <c:pt idx="3198">
                  <c:v>61763</c:v>
                </c:pt>
                <c:pt idx="3199">
                  <c:v>61771</c:v>
                </c:pt>
                <c:pt idx="3200">
                  <c:v>61777</c:v>
                </c:pt>
                <c:pt idx="3201">
                  <c:v>61784</c:v>
                </c:pt>
                <c:pt idx="3202">
                  <c:v>61791</c:v>
                </c:pt>
                <c:pt idx="3203">
                  <c:v>61798</c:v>
                </c:pt>
                <c:pt idx="3204">
                  <c:v>61805</c:v>
                </c:pt>
                <c:pt idx="3205">
                  <c:v>61812</c:v>
                </c:pt>
                <c:pt idx="3206">
                  <c:v>61819</c:v>
                </c:pt>
                <c:pt idx="3207">
                  <c:v>61826</c:v>
                </c:pt>
                <c:pt idx="3208">
                  <c:v>61835</c:v>
                </c:pt>
                <c:pt idx="3209">
                  <c:v>61840</c:v>
                </c:pt>
                <c:pt idx="3210">
                  <c:v>61848</c:v>
                </c:pt>
                <c:pt idx="3211">
                  <c:v>61855</c:v>
                </c:pt>
                <c:pt idx="3212">
                  <c:v>61861</c:v>
                </c:pt>
                <c:pt idx="3213">
                  <c:v>61868</c:v>
                </c:pt>
                <c:pt idx="3214">
                  <c:v>61876</c:v>
                </c:pt>
                <c:pt idx="3215">
                  <c:v>61882</c:v>
                </c:pt>
                <c:pt idx="3216">
                  <c:v>61889</c:v>
                </c:pt>
                <c:pt idx="3217">
                  <c:v>61896</c:v>
                </c:pt>
                <c:pt idx="3218">
                  <c:v>61903</c:v>
                </c:pt>
                <c:pt idx="3219">
                  <c:v>61910</c:v>
                </c:pt>
                <c:pt idx="3220">
                  <c:v>61917</c:v>
                </c:pt>
                <c:pt idx="3221">
                  <c:v>61925</c:v>
                </c:pt>
                <c:pt idx="3222">
                  <c:v>61931</c:v>
                </c:pt>
                <c:pt idx="3223">
                  <c:v>61938</c:v>
                </c:pt>
                <c:pt idx="3224">
                  <c:v>61945</c:v>
                </c:pt>
                <c:pt idx="3225">
                  <c:v>61952</c:v>
                </c:pt>
                <c:pt idx="3226">
                  <c:v>61959</c:v>
                </c:pt>
                <c:pt idx="3227">
                  <c:v>61967</c:v>
                </c:pt>
                <c:pt idx="3228">
                  <c:v>61973</c:v>
                </c:pt>
                <c:pt idx="3229">
                  <c:v>61980</c:v>
                </c:pt>
                <c:pt idx="3230">
                  <c:v>61988</c:v>
                </c:pt>
                <c:pt idx="3231">
                  <c:v>61995</c:v>
                </c:pt>
                <c:pt idx="3232">
                  <c:v>62001</c:v>
                </c:pt>
                <c:pt idx="3233">
                  <c:v>62008</c:v>
                </c:pt>
                <c:pt idx="3234">
                  <c:v>62016</c:v>
                </c:pt>
                <c:pt idx="3235">
                  <c:v>62022</c:v>
                </c:pt>
                <c:pt idx="3236">
                  <c:v>62029</c:v>
                </c:pt>
                <c:pt idx="3237">
                  <c:v>62037</c:v>
                </c:pt>
                <c:pt idx="3238">
                  <c:v>62043</c:v>
                </c:pt>
                <c:pt idx="3239">
                  <c:v>62050</c:v>
                </c:pt>
                <c:pt idx="3240">
                  <c:v>62057</c:v>
                </c:pt>
                <c:pt idx="3241">
                  <c:v>62064</c:v>
                </c:pt>
                <c:pt idx="3242">
                  <c:v>62071</c:v>
                </c:pt>
                <c:pt idx="3243">
                  <c:v>62078</c:v>
                </c:pt>
                <c:pt idx="3244">
                  <c:v>62086</c:v>
                </c:pt>
                <c:pt idx="3245">
                  <c:v>62099</c:v>
                </c:pt>
                <c:pt idx="3246">
                  <c:v>62100</c:v>
                </c:pt>
                <c:pt idx="3247">
                  <c:v>62107</c:v>
                </c:pt>
                <c:pt idx="3248">
                  <c:v>62114</c:v>
                </c:pt>
                <c:pt idx="3249">
                  <c:v>62121</c:v>
                </c:pt>
                <c:pt idx="3250">
                  <c:v>62128</c:v>
                </c:pt>
                <c:pt idx="3251">
                  <c:v>62136</c:v>
                </c:pt>
                <c:pt idx="3252">
                  <c:v>62142</c:v>
                </c:pt>
                <c:pt idx="3253">
                  <c:v>62149</c:v>
                </c:pt>
                <c:pt idx="3254">
                  <c:v>62156</c:v>
                </c:pt>
                <c:pt idx="3255">
                  <c:v>62163</c:v>
                </c:pt>
                <c:pt idx="3256">
                  <c:v>62170</c:v>
                </c:pt>
                <c:pt idx="3257">
                  <c:v>62177</c:v>
                </c:pt>
                <c:pt idx="3258">
                  <c:v>62186</c:v>
                </c:pt>
                <c:pt idx="3259">
                  <c:v>62193</c:v>
                </c:pt>
                <c:pt idx="3260">
                  <c:v>62200</c:v>
                </c:pt>
                <c:pt idx="3261">
                  <c:v>62207</c:v>
                </c:pt>
                <c:pt idx="3262">
                  <c:v>62214</c:v>
                </c:pt>
                <c:pt idx="3263">
                  <c:v>62221</c:v>
                </c:pt>
                <c:pt idx="3264">
                  <c:v>62228</c:v>
                </c:pt>
                <c:pt idx="3265">
                  <c:v>62235</c:v>
                </c:pt>
                <c:pt idx="3266">
                  <c:v>62242</c:v>
                </c:pt>
                <c:pt idx="3267">
                  <c:v>62249</c:v>
                </c:pt>
                <c:pt idx="3268">
                  <c:v>62256</c:v>
                </c:pt>
                <c:pt idx="3269">
                  <c:v>62263</c:v>
                </c:pt>
                <c:pt idx="3270">
                  <c:v>62270</c:v>
                </c:pt>
                <c:pt idx="3271">
                  <c:v>62277</c:v>
                </c:pt>
                <c:pt idx="3272">
                  <c:v>62284</c:v>
                </c:pt>
                <c:pt idx="3273">
                  <c:v>62291</c:v>
                </c:pt>
                <c:pt idx="3274">
                  <c:v>62298</c:v>
                </c:pt>
                <c:pt idx="3275">
                  <c:v>62305</c:v>
                </c:pt>
                <c:pt idx="3276">
                  <c:v>62312</c:v>
                </c:pt>
                <c:pt idx="3277">
                  <c:v>62319</c:v>
                </c:pt>
                <c:pt idx="3278">
                  <c:v>62326</c:v>
                </c:pt>
                <c:pt idx="3279">
                  <c:v>62333</c:v>
                </c:pt>
                <c:pt idx="3280">
                  <c:v>62340</c:v>
                </c:pt>
                <c:pt idx="3281">
                  <c:v>62347</c:v>
                </c:pt>
                <c:pt idx="3282">
                  <c:v>62354</c:v>
                </c:pt>
                <c:pt idx="3283">
                  <c:v>62361</c:v>
                </c:pt>
                <c:pt idx="3284">
                  <c:v>62368</c:v>
                </c:pt>
                <c:pt idx="3285">
                  <c:v>62375</c:v>
                </c:pt>
                <c:pt idx="3286">
                  <c:v>62382</c:v>
                </c:pt>
                <c:pt idx="3287">
                  <c:v>62389</c:v>
                </c:pt>
                <c:pt idx="3288">
                  <c:v>62396</c:v>
                </c:pt>
                <c:pt idx="3289">
                  <c:v>62403</c:v>
                </c:pt>
                <c:pt idx="3290">
                  <c:v>62410</c:v>
                </c:pt>
                <c:pt idx="3291">
                  <c:v>62417</c:v>
                </c:pt>
                <c:pt idx="3292">
                  <c:v>62424</c:v>
                </c:pt>
                <c:pt idx="3293">
                  <c:v>62431</c:v>
                </c:pt>
                <c:pt idx="3294">
                  <c:v>62438</c:v>
                </c:pt>
                <c:pt idx="3295">
                  <c:v>62445</c:v>
                </c:pt>
                <c:pt idx="3296">
                  <c:v>62456</c:v>
                </c:pt>
                <c:pt idx="3297">
                  <c:v>62463</c:v>
                </c:pt>
                <c:pt idx="3298">
                  <c:v>62466</c:v>
                </c:pt>
                <c:pt idx="3299">
                  <c:v>62473</c:v>
                </c:pt>
                <c:pt idx="3300">
                  <c:v>62480</c:v>
                </c:pt>
                <c:pt idx="3301">
                  <c:v>62487</c:v>
                </c:pt>
                <c:pt idx="3302">
                  <c:v>62494</c:v>
                </c:pt>
                <c:pt idx="3303">
                  <c:v>62501</c:v>
                </c:pt>
                <c:pt idx="3304">
                  <c:v>62508</c:v>
                </c:pt>
                <c:pt idx="3305">
                  <c:v>62515</c:v>
                </c:pt>
                <c:pt idx="3306">
                  <c:v>62522</c:v>
                </c:pt>
                <c:pt idx="3307">
                  <c:v>62529</c:v>
                </c:pt>
                <c:pt idx="3308">
                  <c:v>62536</c:v>
                </c:pt>
                <c:pt idx="3309">
                  <c:v>62543</c:v>
                </c:pt>
                <c:pt idx="3310">
                  <c:v>62550</c:v>
                </c:pt>
                <c:pt idx="3311">
                  <c:v>62557</c:v>
                </c:pt>
                <c:pt idx="3312">
                  <c:v>62564</c:v>
                </c:pt>
                <c:pt idx="3313">
                  <c:v>62571</c:v>
                </c:pt>
                <c:pt idx="3314">
                  <c:v>62578</c:v>
                </c:pt>
                <c:pt idx="3315">
                  <c:v>62585</c:v>
                </c:pt>
                <c:pt idx="3316">
                  <c:v>62592</c:v>
                </c:pt>
                <c:pt idx="3317">
                  <c:v>62599</c:v>
                </c:pt>
                <c:pt idx="3318">
                  <c:v>62606</c:v>
                </c:pt>
                <c:pt idx="3319">
                  <c:v>62613</c:v>
                </c:pt>
                <c:pt idx="3320">
                  <c:v>62620</c:v>
                </c:pt>
                <c:pt idx="3321">
                  <c:v>62627</c:v>
                </c:pt>
                <c:pt idx="3322">
                  <c:v>62634</c:v>
                </c:pt>
                <c:pt idx="3323">
                  <c:v>62641</c:v>
                </c:pt>
                <c:pt idx="3324">
                  <c:v>62648</c:v>
                </c:pt>
                <c:pt idx="3325">
                  <c:v>62655</c:v>
                </c:pt>
                <c:pt idx="3326">
                  <c:v>62662</c:v>
                </c:pt>
                <c:pt idx="3327">
                  <c:v>62669</c:v>
                </c:pt>
                <c:pt idx="3328">
                  <c:v>62676</c:v>
                </c:pt>
                <c:pt idx="3329">
                  <c:v>62683</c:v>
                </c:pt>
                <c:pt idx="3330">
                  <c:v>62690</c:v>
                </c:pt>
                <c:pt idx="3331">
                  <c:v>62697</c:v>
                </c:pt>
                <c:pt idx="3332">
                  <c:v>62704</c:v>
                </c:pt>
                <c:pt idx="3333">
                  <c:v>62711</c:v>
                </c:pt>
                <c:pt idx="3334">
                  <c:v>62718</c:v>
                </c:pt>
                <c:pt idx="3335">
                  <c:v>62725</c:v>
                </c:pt>
                <c:pt idx="3336">
                  <c:v>62732</c:v>
                </c:pt>
                <c:pt idx="3337">
                  <c:v>62739</c:v>
                </c:pt>
                <c:pt idx="3338">
                  <c:v>62746</c:v>
                </c:pt>
                <c:pt idx="3339">
                  <c:v>62753</c:v>
                </c:pt>
                <c:pt idx="3340">
                  <c:v>62760</c:v>
                </c:pt>
                <c:pt idx="3341">
                  <c:v>62767</c:v>
                </c:pt>
                <c:pt idx="3342">
                  <c:v>62774</c:v>
                </c:pt>
                <c:pt idx="3343">
                  <c:v>62781</c:v>
                </c:pt>
                <c:pt idx="3344">
                  <c:v>62788</c:v>
                </c:pt>
                <c:pt idx="3345">
                  <c:v>62795</c:v>
                </c:pt>
                <c:pt idx="3346">
                  <c:v>62802</c:v>
                </c:pt>
                <c:pt idx="3347">
                  <c:v>62809</c:v>
                </c:pt>
                <c:pt idx="3348">
                  <c:v>62816</c:v>
                </c:pt>
                <c:pt idx="3349">
                  <c:v>62827</c:v>
                </c:pt>
                <c:pt idx="3350">
                  <c:v>62830</c:v>
                </c:pt>
                <c:pt idx="3351">
                  <c:v>62837</c:v>
                </c:pt>
                <c:pt idx="3352">
                  <c:v>62844</c:v>
                </c:pt>
                <c:pt idx="3353">
                  <c:v>62851</c:v>
                </c:pt>
                <c:pt idx="3354">
                  <c:v>62858</c:v>
                </c:pt>
                <c:pt idx="3355">
                  <c:v>62866</c:v>
                </c:pt>
                <c:pt idx="3356">
                  <c:v>62872</c:v>
                </c:pt>
                <c:pt idx="3357">
                  <c:v>62879</c:v>
                </c:pt>
                <c:pt idx="3358">
                  <c:v>62886</c:v>
                </c:pt>
                <c:pt idx="3359">
                  <c:v>62893</c:v>
                </c:pt>
                <c:pt idx="3360">
                  <c:v>62900</c:v>
                </c:pt>
                <c:pt idx="3361">
                  <c:v>62907</c:v>
                </c:pt>
                <c:pt idx="3362">
                  <c:v>62914</c:v>
                </c:pt>
                <c:pt idx="3363">
                  <c:v>62921</c:v>
                </c:pt>
                <c:pt idx="3364">
                  <c:v>62928</c:v>
                </c:pt>
                <c:pt idx="3365">
                  <c:v>62935</c:v>
                </c:pt>
                <c:pt idx="3366">
                  <c:v>62942</c:v>
                </c:pt>
                <c:pt idx="3367">
                  <c:v>62950</c:v>
                </c:pt>
                <c:pt idx="3368">
                  <c:v>62956</c:v>
                </c:pt>
                <c:pt idx="3369">
                  <c:v>62963</c:v>
                </c:pt>
                <c:pt idx="3370">
                  <c:v>62970</c:v>
                </c:pt>
                <c:pt idx="3371">
                  <c:v>62977</c:v>
                </c:pt>
                <c:pt idx="3372">
                  <c:v>62984</c:v>
                </c:pt>
                <c:pt idx="3373">
                  <c:v>62991</c:v>
                </c:pt>
                <c:pt idx="3374">
                  <c:v>62998</c:v>
                </c:pt>
                <c:pt idx="3375">
                  <c:v>63005</c:v>
                </c:pt>
                <c:pt idx="3376">
                  <c:v>63012</c:v>
                </c:pt>
                <c:pt idx="3377">
                  <c:v>63019</c:v>
                </c:pt>
                <c:pt idx="3378">
                  <c:v>63026</c:v>
                </c:pt>
                <c:pt idx="3379">
                  <c:v>63033</c:v>
                </c:pt>
                <c:pt idx="3380">
                  <c:v>63040</c:v>
                </c:pt>
                <c:pt idx="3381">
                  <c:v>63048</c:v>
                </c:pt>
                <c:pt idx="3382">
                  <c:v>63054</c:v>
                </c:pt>
                <c:pt idx="3383">
                  <c:v>63061</c:v>
                </c:pt>
                <c:pt idx="3384">
                  <c:v>63068</c:v>
                </c:pt>
                <c:pt idx="3385">
                  <c:v>63075</c:v>
                </c:pt>
                <c:pt idx="3386">
                  <c:v>63082</c:v>
                </c:pt>
                <c:pt idx="3387">
                  <c:v>63090</c:v>
                </c:pt>
                <c:pt idx="3388">
                  <c:v>63096</c:v>
                </c:pt>
                <c:pt idx="3389">
                  <c:v>63103</c:v>
                </c:pt>
                <c:pt idx="3390">
                  <c:v>63110</c:v>
                </c:pt>
                <c:pt idx="3391">
                  <c:v>63117</c:v>
                </c:pt>
                <c:pt idx="3392">
                  <c:v>63124</c:v>
                </c:pt>
                <c:pt idx="3393">
                  <c:v>63132</c:v>
                </c:pt>
                <c:pt idx="3394">
                  <c:v>63138</c:v>
                </c:pt>
                <c:pt idx="3395">
                  <c:v>63145</c:v>
                </c:pt>
                <c:pt idx="3396">
                  <c:v>63152</c:v>
                </c:pt>
                <c:pt idx="3397">
                  <c:v>63159</c:v>
                </c:pt>
                <c:pt idx="3398">
                  <c:v>63166</c:v>
                </c:pt>
                <c:pt idx="3399">
                  <c:v>63173</c:v>
                </c:pt>
                <c:pt idx="3400">
                  <c:v>63180</c:v>
                </c:pt>
                <c:pt idx="3401">
                  <c:v>63188</c:v>
                </c:pt>
                <c:pt idx="3402">
                  <c:v>63195</c:v>
                </c:pt>
                <c:pt idx="3403">
                  <c:v>63202</c:v>
                </c:pt>
                <c:pt idx="3404">
                  <c:v>63209</c:v>
                </c:pt>
                <c:pt idx="3405">
                  <c:v>63216</c:v>
                </c:pt>
                <c:pt idx="3406">
                  <c:v>63223</c:v>
                </c:pt>
                <c:pt idx="3407">
                  <c:v>63230</c:v>
                </c:pt>
                <c:pt idx="3408">
                  <c:v>63237</c:v>
                </c:pt>
                <c:pt idx="3409">
                  <c:v>63244</c:v>
                </c:pt>
                <c:pt idx="3410">
                  <c:v>63251</c:v>
                </c:pt>
                <c:pt idx="3411">
                  <c:v>63258</c:v>
                </c:pt>
                <c:pt idx="3412">
                  <c:v>63265</c:v>
                </c:pt>
                <c:pt idx="3413">
                  <c:v>63276</c:v>
                </c:pt>
                <c:pt idx="3414">
                  <c:v>63279</c:v>
                </c:pt>
                <c:pt idx="3415">
                  <c:v>63286</c:v>
                </c:pt>
                <c:pt idx="3416">
                  <c:v>63293</c:v>
                </c:pt>
                <c:pt idx="3417">
                  <c:v>63300</c:v>
                </c:pt>
                <c:pt idx="3418">
                  <c:v>63307</c:v>
                </c:pt>
                <c:pt idx="3419">
                  <c:v>63317</c:v>
                </c:pt>
                <c:pt idx="3420">
                  <c:v>63321</c:v>
                </c:pt>
                <c:pt idx="3421">
                  <c:v>63328</c:v>
                </c:pt>
                <c:pt idx="3422">
                  <c:v>63335</c:v>
                </c:pt>
                <c:pt idx="3423">
                  <c:v>63342</c:v>
                </c:pt>
                <c:pt idx="3424">
                  <c:v>63349</c:v>
                </c:pt>
                <c:pt idx="3425">
                  <c:v>63356</c:v>
                </c:pt>
                <c:pt idx="3426">
                  <c:v>63363</c:v>
                </c:pt>
                <c:pt idx="3427">
                  <c:v>63370</c:v>
                </c:pt>
                <c:pt idx="3428">
                  <c:v>63377</c:v>
                </c:pt>
                <c:pt idx="3429">
                  <c:v>63384</c:v>
                </c:pt>
                <c:pt idx="3430">
                  <c:v>63391</c:v>
                </c:pt>
                <c:pt idx="3431">
                  <c:v>63398</c:v>
                </c:pt>
                <c:pt idx="3432">
                  <c:v>63405</c:v>
                </c:pt>
                <c:pt idx="3433">
                  <c:v>63415</c:v>
                </c:pt>
                <c:pt idx="3434">
                  <c:v>63419</c:v>
                </c:pt>
                <c:pt idx="3435">
                  <c:v>63426</c:v>
                </c:pt>
                <c:pt idx="3436">
                  <c:v>63433</c:v>
                </c:pt>
                <c:pt idx="3437">
                  <c:v>63440</c:v>
                </c:pt>
                <c:pt idx="3438">
                  <c:v>63447</c:v>
                </c:pt>
                <c:pt idx="3439">
                  <c:v>63457</c:v>
                </c:pt>
                <c:pt idx="3440">
                  <c:v>63461</c:v>
                </c:pt>
                <c:pt idx="3441">
                  <c:v>63468</c:v>
                </c:pt>
                <c:pt idx="3442">
                  <c:v>63475</c:v>
                </c:pt>
                <c:pt idx="3443">
                  <c:v>63482</c:v>
                </c:pt>
                <c:pt idx="3444">
                  <c:v>63489</c:v>
                </c:pt>
                <c:pt idx="3445">
                  <c:v>63499</c:v>
                </c:pt>
                <c:pt idx="3446">
                  <c:v>63503</c:v>
                </c:pt>
                <c:pt idx="3447">
                  <c:v>63510</c:v>
                </c:pt>
                <c:pt idx="3448">
                  <c:v>63517</c:v>
                </c:pt>
                <c:pt idx="3449">
                  <c:v>63524</c:v>
                </c:pt>
                <c:pt idx="3450">
                  <c:v>63531</c:v>
                </c:pt>
                <c:pt idx="3451">
                  <c:v>63538</c:v>
                </c:pt>
                <c:pt idx="3452">
                  <c:v>63545</c:v>
                </c:pt>
                <c:pt idx="3453">
                  <c:v>63552</c:v>
                </c:pt>
                <c:pt idx="3454">
                  <c:v>63559</c:v>
                </c:pt>
                <c:pt idx="3455">
                  <c:v>63566</c:v>
                </c:pt>
                <c:pt idx="3456">
                  <c:v>63573</c:v>
                </c:pt>
                <c:pt idx="3457">
                  <c:v>63580</c:v>
                </c:pt>
                <c:pt idx="3458">
                  <c:v>63587</c:v>
                </c:pt>
                <c:pt idx="3459">
                  <c:v>63594</c:v>
                </c:pt>
                <c:pt idx="3460">
                  <c:v>63601</c:v>
                </c:pt>
                <c:pt idx="3461">
                  <c:v>63608</c:v>
                </c:pt>
                <c:pt idx="3462">
                  <c:v>63615</c:v>
                </c:pt>
                <c:pt idx="3463">
                  <c:v>63622</c:v>
                </c:pt>
                <c:pt idx="3464">
                  <c:v>63629</c:v>
                </c:pt>
                <c:pt idx="3465">
                  <c:v>63636</c:v>
                </c:pt>
                <c:pt idx="3466">
                  <c:v>63643</c:v>
                </c:pt>
                <c:pt idx="3467">
                  <c:v>63650</c:v>
                </c:pt>
                <c:pt idx="3468">
                  <c:v>63661</c:v>
                </c:pt>
                <c:pt idx="3469">
                  <c:v>63664</c:v>
                </c:pt>
                <c:pt idx="3470">
                  <c:v>63671</c:v>
                </c:pt>
                <c:pt idx="3471">
                  <c:v>63682</c:v>
                </c:pt>
                <c:pt idx="3472">
                  <c:v>63685</c:v>
                </c:pt>
                <c:pt idx="3473">
                  <c:v>63692</c:v>
                </c:pt>
                <c:pt idx="3474">
                  <c:v>63699</c:v>
                </c:pt>
                <c:pt idx="3475">
                  <c:v>63706</c:v>
                </c:pt>
                <c:pt idx="3476">
                  <c:v>63713</c:v>
                </c:pt>
                <c:pt idx="3477">
                  <c:v>63720</c:v>
                </c:pt>
                <c:pt idx="3478">
                  <c:v>63727</c:v>
                </c:pt>
                <c:pt idx="3479">
                  <c:v>63734</c:v>
                </c:pt>
                <c:pt idx="3480">
                  <c:v>63741</c:v>
                </c:pt>
                <c:pt idx="3481">
                  <c:v>63748</c:v>
                </c:pt>
                <c:pt idx="3482">
                  <c:v>63755</c:v>
                </c:pt>
                <c:pt idx="3483">
                  <c:v>63762</c:v>
                </c:pt>
                <c:pt idx="3484">
                  <c:v>63769</c:v>
                </c:pt>
                <c:pt idx="3485">
                  <c:v>63776</c:v>
                </c:pt>
                <c:pt idx="3486">
                  <c:v>63783</c:v>
                </c:pt>
                <c:pt idx="3487">
                  <c:v>63790</c:v>
                </c:pt>
                <c:pt idx="3488">
                  <c:v>63797</c:v>
                </c:pt>
                <c:pt idx="3489">
                  <c:v>63804</c:v>
                </c:pt>
                <c:pt idx="3490">
                  <c:v>63811</c:v>
                </c:pt>
                <c:pt idx="3491">
                  <c:v>63818</c:v>
                </c:pt>
                <c:pt idx="3492">
                  <c:v>63825</c:v>
                </c:pt>
                <c:pt idx="3493">
                  <c:v>63832</c:v>
                </c:pt>
                <c:pt idx="3494">
                  <c:v>63839</c:v>
                </c:pt>
                <c:pt idx="3495">
                  <c:v>63846</c:v>
                </c:pt>
                <c:pt idx="3496">
                  <c:v>63853</c:v>
                </c:pt>
                <c:pt idx="3497">
                  <c:v>63860</c:v>
                </c:pt>
                <c:pt idx="3498">
                  <c:v>63867</c:v>
                </c:pt>
                <c:pt idx="3499">
                  <c:v>63874</c:v>
                </c:pt>
                <c:pt idx="3500">
                  <c:v>63884</c:v>
                </c:pt>
                <c:pt idx="3501">
                  <c:v>63888</c:v>
                </c:pt>
                <c:pt idx="3502">
                  <c:v>63895</c:v>
                </c:pt>
                <c:pt idx="3503">
                  <c:v>63902</c:v>
                </c:pt>
                <c:pt idx="3504">
                  <c:v>63909</c:v>
                </c:pt>
                <c:pt idx="3505">
                  <c:v>63923</c:v>
                </c:pt>
                <c:pt idx="3506">
                  <c:v>63926</c:v>
                </c:pt>
                <c:pt idx="3507">
                  <c:v>63934</c:v>
                </c:pt>
                <c:pt idx="3508">
                  <c:v>63940</c:v>
                </c:pt>
                <c:pt idx="3509">
                  <c:v>63947</c:v>
                </c:pt>
                <c:pt idx="3510">
                  <c:v>63954</c:v>
                </c:pt>
                <c:pt idx="3511">
                  <c:v>63962</c:v>
                </c:pt>
                <c:pt idx="3512">
                  <c:v>63968</c:v>
                </c:pt>
                <c:pt idx="3513">
                  <c:v>63975</c:v>
                </c:pt>
                <c:pt idx="3514">
                  <c:v>63982</c:v>
                </c:pt>
                <c:pt idx="3515">
                  <c:v>63989</c:v>
                </c:pt>
                <c:pt idx="3516">
                  <c:v>63996</c:v>
                </c:pt>
                <c:pt idx="3517">
                  <c:v>64003</c:v>
                </c:pt>
                <c:pt idx="3518">
                  <c:v>64010</c:v>
                </c:pt>
                <c:pt idx="3519">
                  <c:v>64019</c:v>
                </c:pt>
                <c:pt idx="3520">
                  <c:v>64024</c:v>
                </c:pt>
                <c:pt idx="3521">
                  <c:v>64031</c:v>
                </c:pt>
                <c:pt idx="3522">
                  <c:v>64039</c:v>
                </c:pt>
                <c:pt idx="3523">
                  <c:v>64046</c:v>
                </c:pt>
                <c:pt idx="3524">
                  <c:v>64052</c:v>
                </c:pt>
                <c:pt idx="3525">
                  <c:v>64059</c:v>
                </c:pt>
                <c:pt idx="3526">
                  <c:v>64067</c:v>
                </c:pt>
                <c:pt idx="3527">
                  <c:v>64073</c:v>
                </c:pt>
                <c:pt idx="3528">
                  <c:v>64080</c:v>
                </c:pt>
                <c:pt idx="3529">
                  <c:v>64087</c:v>
                </c:pt>
                <c:pt idx="3530">
                  <c:v>64094</c:v>
                </c:pt>
                <c:pt idx="3531">
                  <c:v>64101</c:v>
                </c:pt>
                <c:pt idx="3532">
                  <c:v>64108</c:v>
                </c:pt>
                <c:pt idx="3533">
                  <c:v>64116</c:v>
                </c:pt>
              </c:numCache>
            </c:numRef>
          </c:cat>
          <c:val>
            <c:numRef>
              <c:f>[0]!Fwd3M</c:f>
              <c:numCache>
                <c:formatCode>0.0000%</c:formatCode>
                <c:ptCount val="3534"/>
                <c:pt idx="0">
                  <c:v>9.5700000000065665E-4</c:v>
                </c:pt>
                <c:pt idx="1">
                  <c:v>9.5676630687580521E-4</c:v>
                </c:pt>
                <c:pt idx="2">
                  <c:v>9.5654335419427115E-4</c:v>
                </c:pt>
                <c:pt idx="3">
                  <c:v>9.563299938500962E-4</c:v>
                </c:pt>
                <c:pt idx="4">
                  <c:v>9.5570895482617038E-4</c:v>
                </c:pt>
                <c:pt idx="5">
                  <c:v>9.5554951376084309E-4</c:v>
                </c:pt>
                <c:pt idx="6">
                  <c:v>9.5536689354015834E-4</c:v>
                </c:pt>
                <c:pt idx="7">
                  <c:v>9.5518697703237938E-4</c:v>
                </c:pt>
                <c:pt idx="8">
                  <c:v>9.550086161332857E-4</c:v>
                </c:pt>
                <c:pt idx="9">
                  <c:v>9.5439533715036581E-4</c:v>
                </c:pt>
                <c:pt idx="10">
                  <c:v>9.5428776658019359E-4</c:v>
                </c:pt>
                <c:pt idx="11">
                  <c:v>9.5409996218902466E-4</c:v>
                </c:pt>
                <c:pt idx="12">
                  <c:v>9.5390682479251404E-4</c:v>
                </c:pt>
                <c:pt idx="13">
                  <c:v>9.5370720628817917E-4</c:v>
                </c:pt>
                <c:pt idx="14">
                  <c:v>9.5326316822058718E-4</c:v>
                </c:pt>
                <c:pt idx="15">
                  <c:v>9.525717136221987E-4</c:v>
                </c:pt>
                <c:pt idx="16">
                  <c:v>9.525717136221987E-4</c:v>
                </c:pt>
                <c:pt idx="17">
                  <c:v>9.523090983552747E-4</c:v>
                </c:pt>
                <c:pt idx="18">
                  <c:v>9.5203196527791857E-4</c:v>
                </c:pt>
                <c:pt idx="19">
                  <c:v>9.5151306809789329E-4</c:v>
                </c:pt>
                <c:pt idx="20">
                  <c:v>9.5075529289445637E-4</c:v>
                </c:pt>
                <c:pt idx="21">
                  <c:v>9.5038834929286528E-4</c:v>
                </c:pt>
                <c:pt idx="22">
                  <c:v>9.4999999929548792E-4</c:v>
                </c:pt>
                <c:pt idx="23">
                  <c:v>9.4959002553011691E-4</c:v>
                </c:pt>
                <c:pt idx="24">
                  <c:v>9.4927842125057567E-4</c:v>
                </c:pt>
                <c:pt idx="25">
                  <c:v>9.4772838375993301E-4</c:v>
                </c:pt>
                <c:pt idx="26">
                  <c:v>9.4735710740406526E-4</c:v>
                </c:pt>
                <c:pt idx="27">
                  <c:v>9.4690496750202504E-4</c:v>
                </c:pt>
                <c:pt idx="28">
                  <c:v>9.4646132669445643E-4</c:v>
                </c:pt>
                <c:pt idx="29">
                  <c:v>9.4604311009135013E-4</c:v>
                </c:pt>
                <c:pt idx="30">
                  <c:v>9.4486047873330815E-4</c:v>
                </c:pt>
                <c:pt idx="31">
                  <c:v>9.4452587663076124E-4</c:v>
                </c:pt>
                <c:pt idx="32">
                  <c:v>9.442263909075838E-4</c:v>
                </c:pt>
                <c:pt idx="33">
                  <c:v>9.4396645777430541E-4</c:v>
                </c:pt>
                <c:pt idx="34">
                  <c:v>9.4426269318127775E-4</c:v>
                </c:pt>
                <c:pt idx="35">
                  <c:v>9.4341097536380144E-4</c:v>
                </c:pt>
                <c:pt idx="36">
                  <c:v>9.4341534835620442E-4</c:v>
                </c:pt>
                <c:pt idx="37">
                  <c:v>9.4348589122079767E-4</c:v>
                </c:pt>
                <c:pt idx="38">
                  <c:v>9.436270401776681E-4</c:v>
                </c:pt>
                <c:pt idx="39">
                  <c:v>9.4578196204667846E-4</c:v>
                </c:pt>
                <c:pt idx="40">
                  <c:v>9.4498642154687746E-4</c:v>
                </c:pt>
                <c:pt idx="41">
                  <c:v>9.4554714448017981E-4</c:v>
                </c:pt>
                <c:pt idx="42">
                  <c:v>9.4620509096008689E-4</c:v>
                </c:pt>
                <c:pt idx="43">
                  <c:v>9.469646972570801E-4</c:v>
                </c:pt>
                <c:pt idx="44">
                  <c:v>9.5000000010869484E-4</c:v>
                </c:pt>
                <c:pt idx="45">
                  <c:v>9.5111978712266289E-4</c:v>
                </c:pt>
                <c:pt idx="46">
                  <c:v>9.5246476724993425E-4</c:v>
                </c:pt>
                <c:pt idx="47">
                  <c:v>9.5390773971408777E-4</c:v>
                </c:pt>
                <c:pt idx="48">
                  <c:v>9.5544082291821014E-4</c:v>
                </c:pt>
                <c:pt idx="49">
                  <c:v>9.605019209178036E-4</c:v>
                </c:pt>
                <c:pt idx="50">
                  <c:v>9.6231663098705108E-4</c:v>
                </c:pt>
                <c:pt idx="51">
                  <c:v>9.6418204369926183E-4</c:v>
                </c:pt>
                <c:pt idx="52">
                  <c:v>9.6609027740306034E-4</c:v>
                </c:pt>
                <c:pt idx="53">
                  <c:v>9.6803345043301639E-4</c:v>
                </c:pt>
                <c:pt idx="54">
                  <c:v>9.7399378859274691E-4</c:v>
                </c:pt>
                <c:pt idx="55">
                  <c:v>9.7599790196734168E-4</c:v>
                </c:pt>
                <c:pt idx="56">
                  <c:v>9.7799754610991899E-4</c:v>
                </c:pt>
                <c:pt idx="57">
                  <c:v>9.7998483926281456E-4</c:v>
                </c:pt>
                <c:pt idx="58">
                  <c:v>9.8195189965167478E-4</c:v>
                </c:pt>
                <c:pt idx="59">
                  <c:v>9.9288799269732389E-4</c:v>
                </c:pt>
                <c:pt idx="60">
                  <c:v>9.9288799269732389E-4</c:v>
                </c:pt>
                <c:pt idx="61">
                  <c:v>9.9288799269732389E-4</c:v>
                </c:pt>
                <c:pt idx="62">
                  <c:v>9.9288799269732389E-4</c:v>
                </c:pt>
                <c:pt idx="63">
                  <c:v>9.97050703825801E-4</c:v>
                </c:pt>
                <c:pt idx="64">
                  <c:v>9.9925320623798749E-4</c:v>
                </c:pt>
                <c:pt idx="65">
                  <c:v>9.9999999999952384E-4</c:v>
                </c:pt>
                <c:pt idx="66">
                  <c:v>1.0011114564288338E-3</c:v>
                </c:pt>
                <c:pt idx="67">
                  <c:v>1.0021638737965969E-3</c:v>
                </c:pt>
                <c:pt idx="68">
                  <c:v>1.0028849176134834E-3</c:v>
                </c:pt>
                <c:pt idx="69">
                  <c:v>1.0048528720394702E-3</c:v>
                </c:pt>
                <c:pt idx="70">
                  <c:v>1.0052743353167917E-3</c:v>
                </c:pt>
                <c:pt idx="71">
                  <c:v>1.0056128944731537E-3</c:v>
                </c:pt>
                <c:pt idx="72">
                  <c:v>1.0058724593444894E-3</c:v>
                </c:pt>
                <c:pt idx="73">
                  <c:v>1.0041287879378863E-3</c:v>
                </c:pt>
                <c:pt idx="74">
                  <c:v>1.0061222141239559E-3</c:v>
                </c:pt>
                <c:pt idx="75">
                  <c:v>1.0061222141239559E-3</c:v>
                </c:pt>
                <c:pt idx="76">
                  <c:v>1.0059899201577394E-3</c:v>
                </c:pt>
                <c:pt idx="77">
                  <c:v>1.0058060008961798E-3</c:v>
                </c:pt>
                <c:pt idx="78">
                  <c:v>1.0036506733693096E-3</c:v>
                </c:pt>
                <c:pt idx="79">
                  <c:v>1.0046322682173039E-3</c:v>
                </c:pt>
                <c:pt idx="80">
                  <c:v>1.0042488704741855E-3</c:v>
                </c:pt>
                <c:pt idx="81">
                  <c:v>1.0038373066363928E-3</c:v>
                </c:pt>
                <c:pt idx="82">
                  <c:v>1.0034014865667946E-3</c:v>
                </c:pt>
                <c:pt idx="83">
                  <c:v>1.0007000670398309E-3</c:v>
                </c:pt>
                <c:pt idx="84">
                  <c:v>1.0014938412424798E-3</c:v>
                </c:pt>
                <c:pt idx="85">
                  <c:v>1.0009953879490567E-3</c:v>
                </c:pt>
                <c:pt idx="86">
                  <c:v>1.00049613758366E-3</c:v>
                </c:pt>
                <c:pt idx="87">
                  <c:v>9.9999999999960038E-4</c:v>
                </c:pt>
                <c:pt idx="88">
                  <c:v>1.0006713323395722E-3</c:v>
                </c:pt>
                <c:pt idx="89">
                  <c:v>9.9810992476675434E-4</c:v>
                </c:pt>
                <c:pt idx="90">
                  <c:v>9.9725737668592668E-4</c:v>
                </c:pt>
                <c:pt idx="91">
                  <c:v>9.9725737668592668E-4</c:v>
                </c:pt>
                <c:pt idx="92">
                  <c:v>9.968630369268192E-4</c:v>
                </c:pt>
                <c:pt idx="93">
                  <c:v>9.9474943194621801E-4</c:v>
                </c:pt>
                <c:pt idx="94">
                  <c:v>9.9555731901389711E-4</c:v>
                </c:pt>
                <c:pt idx="95">
                  <c:v>9.9531138822772647E-4</c:v>
                </c:pt>
                <c:pt idx="96">
                  <c:v>9.9451025710800361E-4</c:v>
                </c:pt>
                <c:pt idx="97">
                  <c:v>9.9493374885838582E-4</c:v>
                </c:pt>
                <c:pt idx="98">
                  <c:v>9.9403758964536869E-4</c:v>
                </c:pt>
                <c:pt idx="99">
                  <c:v>9.9470585407620995E-4</c:v>
                </c:pt>
                <c:pt idx="100">
                  <c:v>9.9477343854119079E-4</c:v>
                </c:pt>
                <c:pt idx="101">
                  <c:v>9.9489588164901766E-4</c:v>
                </c:pt>
                <c:pt idx="102">
                  <c:v>9.950757010935697E-4</c:v>
                </c:pt>
                <c:pt idx="103">
                  <c:v>9.9599576875359394E-4</c:v>
                </c:pt>
                <c:pt idx="104">
                  <c:v>9.9692356287455126E-4</c:v>
                </c:pt>
                <c:pt idx="105">
                  <c:v>9.9692356287455126E-4</c:v>
                </c:pt>
                <c:pt idx="106">
                  <c:v>9.9750051209946821E-4</c:v>
                </c:pt>
                <c:pt idx="107">
                  <c:v>9.9815246162079344E-4</c:v>
                </c:pt>
                <c:pt idx="108">
                  <c:v>1.0014691727644701E-3</c:v>
                </c:pt>
                <c:pt idx="109">
                  <c:v>1.0000000000004023E-3</c:v>
                </c:pt>
                <c:pt idx="110">
                  <c:v>1.0008990276562395E-3</c:v>
                </c:pt>
                <c:pt idx="111">
                  <c:v>1.0018786921964992E-3</c:v>
                </c:pt>
                <c:pt idx="112">
                  <c:v>1.0029365824615578E-3</c:v>
                </c:pt>
                <c:pt idx="113">
                  <c:v>1.0040702872926698E-3</c:v>
                </c:pt>
                <c:pt idx="114">
                  <c:v>1.0079021776273781E-3</c:v>
                </c:pt>
                <c:pt idx="115">
                  <c:v>1.0093150291695114E-3</c:v>
                </c:pt>
                <c:pt idx="116">
                  <c:v>1.0107916395050544E-3</c:v>
                </c:pt>
                <c:pt idx="117">
                  <c:v>1.0123295974778974E-3</c:v>
                </c:pt>
                <c:pt idx="118">
                  <c:v>1.0139264919328086E-3</c:v>
                </c:pt>
                <c:pt idx="119">
                  <c:v>1.0190466826174329E-3</c:v>
                </c:pt>
                <c:pt idx="120">
                  <c:v>1.0208552114184359E-3</c:v>
                </c:pt>
                <c:pt idx="121">
                  <c:v>1.0227106208998754E-3</c:v>
                </c:pt>
                <c:pt idx="122">
                  <c:v>1.0246104998951006E-3</c:v>
                </c:pt>
                <c:pt idx="123">
                  <c:v>1.0265524372330683E-3</c:v>
                </c:pt>
                <c:pt idx="124">
                  <c:v>1.0353092882224278E-3</c:v>
                </c:pt>
                <c:pt idx="125">
                  <c:v>1.0346925464790667E-3</c:v>
                </c:pt>
                <c:pt idx="126">
                  <c:v>1.0389522604575391E-3</c:v>
                </c:pt>
                <c:pt idx="127">
                  <c:v>1.0389522604575391E-3</c:v>
                </c:pt>
                <c:pt idx="128">
                  <c:v>1.0500000000000711E-3</c:v>
                </c:pt>
                <c:pt idx="129">
                  <c:v>1.0542017343421245E-3</c:v>
                </c:pt>
                <c:pt idx="130">
                  <c:v>1.0636819010952229E-3</c:v>
                </c:pt>
                <c:pt idx="131">
                  <c:v>1.0636819010952229E-3</c:v>
                </c:pt>
                <c:pt idx="132">
                  <c:v>1.0659791842870315E-3</c:v>
                </c:pt>
                <c:pt idx="133">
                  <c:v>1.0682762217729669E-3</c:v>
                </c:pt>
                <c:pt idx="134">
                  <c:v>1.0705711035819466E-3</c:v>
                </c:pt>
                <c:pt idx="135">
                  <c:v>1.0728619197358609E-3</c:v>
                </c:pt>
                <c:pt idx="136">
                  <c:v>1.0819463281262322E-3</c:v>
                </c:pt>
                <c:pt idx="137">
                  <c:v>1.0819463281262322E-3</c:v>
                </c:pt>
                <c:pt idx="138">
                  <c:v>1.0841881662075599E-3</c:v>
                </c:pt>
                <c:pt idx="139">
                  <c:v>1.0864144786852277E-3</c:v>
                </c:pt>
                <c:pt idx="140">
                  <c:v>1.0886233555521382E-3</c:v>
                </c:pt>
                <c:pt idx="141">
                  <c:v>1.0951262723602529E-3</c:v>
                </c:pt>
                <c:pt idx="142">
                  <c:v>1.097246306636736E-3</c:v>
                </c:pt>
                <c:pt idx="143">
                  <c:v>1.0993393552116337E-3</c:v>
                </c:pt>
                <c:pt idx="144">
                  <c:v>1.1014035080550097E-3</c:v>
                </c:pt>
                <c:pt idx="145">
                  <c:v>1.1034368551334139E-3</c:v>
                </c:pt>
                <c:pt idx="146">
                  <c:v>1.1093329614065217E-3</c:v>
                </c:pt>
                <c:pt idx="147">
                  <c:v>1.1112239850369539E-3</c:v>
                </c:pt>
                <c:pt idx="148">
                  <c:v>1.1130746526947562E-3</c:v>
                </c:pt>
                <c:pt idx="149">
                  <c:v>1.1148830543289108E-3</c:v>
                </c:pt>
                <c:pt idx="150">
                  <c:v>1.1173391152947687E-3</c:v>
                </c:pt>
                <c:pt idx="151">
                  <c:v>1.1179234900092819E-3</c:v>
                </c:pt>
                <c:pt idx="152">
                  <c:v>1.1202731576645116E-3</c:v>
                </c:pt>
                <c:pt idx="153">
                  <c:v>1.1226513894049199E-3</c:v>
                </c:pt>
                <c:pt idx="154">
                  <c:v>1.1250536733492281E-3</c:v>
                </c:pt>
                <c:pt idx="155">
                  <c:v>1.1274752993479236E-3</c:v>
                </c:pt>
                <c:pt idx="156">
                  <c:v>1.1310775841304782E-3</c:v>
                </c:pt>
                <c:pt idx="157">
                  <c:v>1.1334020126483324E-3</c:v>
                </c:pt>
                <c:pt idx="158">
                  <c:v>1.1343841912845321E-3</c:v>
                </c:pt>
                <c:pt idx="159">
                  <c:v>1.1360517176770557E-3</c:v>
                </c:pt>
                <c:pt idx="160">
                  <c:v>1.1360517176770557E-3</c:v>
                </c:pt>
                <c:pt idx="161">
                  <c:v>1.136250551403477E-3</c:v>
                </c:pt>
                <c:pt idx="162">
                  <c:v>1.1380838702539364E-3</c:v>
                </c:pt>
                <c:pt idx="163">
                  <c:v>1.1382963924502221E-3</c:v>
                </c:pt>
                <c:pt idx="164">
                  <c:v>1.1383824528490294E-3</c:v>
                </c:pt>
                <c:pt idx="165">
                  <c:v>1.1383379237575042E-3</c:v>
                </c:pt>
                <c:pt idx="166">
                  <c:v>1.1357646684353317E-3</c:v>
                </c:pt>
                <c:pt idx="167">
                  <c:v>1.1367713591523554E-3</c:v>
                </c:pt>
                <c:pt idx="168">
                  <c:v>1.1360119677421565E-3</c:v>
                </c:pt>
                <c:pt idx="169">
                  <c:v>1.135097221013126E-3</c:v>
                </c:pt>
                <c:pt idx="170">
                  <c:v>1.1340229913923139E-3</c:v>
                </c:pt>
                <c:pt idx="171">
                  <c:v>1.1266701389975201E-3</c:v>
                </c:pt>
                <c:pt idx="172">
                  <c:v>1.1249554872882074E-3</c:v>
                </c:pt>
                <c:pt idx="173">
                  <c:v>1.1230817777163615E-3</c:v>
                </c:pt>
                <c:pt idx="174">
                  <c:v>1.1210593093105691E-3</c:v>
                </c:pt>
                <c:pt idx="175">
                  <c:v>1.1160963023237643E-3</c:v>
                </c:pt>
                <c:pt idx="176">
                  <c:v>1.1116878277623963E-3</c:v>
                </c:pt>
                <c:pt idx="177">
                  <c:v>1.1090760503958434E-3</c:v>
                </c:pt>
                <c:pt idx="178">
                  <c:v>1.1063773081809243E-3</c:v>
                </c:pt>
                <c:pt idx="179">
                  <c:v>1.1036019000541255E-3</c:v>
                </c:pt>
                <c:pt idx="180">
                  <c:v>1.0985054572410654E-3</c:v>
                </c:pt>
                <c:pt idx="181">
                  <c:v>1.0919395862524941E-3</c:v>
                </c:pt>
                <c:pt idx="182">
                  <c:v>1.0889353316908498E-3</c:v>
                </c:pt>
                <c:pt idx="183">
                  <c:v>1.0859162042653953E-3</c:v>
                </c:pt>
                <c:pt idx="184">
                  <c:v>1.0828925027127768E-3</c:v>
                </c:pt>
                <c:pt idx="185">
                  <c:v>1.0783605165076468E-3</c:v>
                </c:pt>
                <c:pt idx="186">
                  <c:v>1.0680658365692509E-3</c:v>
                </c:pt>
                <c:pt idx="187">
                  <c:v>1.0680658365692509E-3</c:v>
                </c:pt>
                <c:pt idx="188">
                  <c:v>1.0652309619394258E-3</c:v>
                </c:pt>
                <c:pt idx="189">
                  <c:v>1.0624636034631384E-3</c:v>
                </c:pt>
                <c:pt idx="190">
                  <c:v>1.0500000000007968E-3</c:v>
                </c:pt>
                <c:pt idx="191">
                  <c:v>1.0478519125441906E-3</c:v>
                </c:pt>
                <c:pt idx="192">
                  <c:v>1.0458390701470934E-3</c:v>
                </c:pt>
                <c:pt idx="193">
                  <c:v>1.0438826567843512E-3</c:v>
                </c:pt>
                <c:pt idx="194">
                  <c:v>1.0387526471171767E-3</c:v>
                </c:pt>
                <c:pt idx="195">
                  <c:v>1.0372814276113941E-3</c:v>
                </c:pt>
                <c:pt idx="196">
                  <c:v>1.0359257867880607E-3</c:v>
                </c:pt>
                <c:pt idx="197">
                  <c:v>1.0346834367630081E-3</c:v>
                </c:pt>
                <c:pt idx="198">
                  <c:v>1.0335520896626099E-3</c:v>
                </c:pt>
                <c:pt idx="199">
                  <c:v>1.0308011873724735E-3</c:v>
                </c:pt>
                <c:pt idx="200">
                  <c:v>1.0300909734847733E-3</c:v>
                </c:pt>
                <c:pt idx="201">
                  <c:v>1.0294803233310338E-3</c:v>
                </c:pt>
                <c:pt idx="202">
                  <c:v>1.0289669491017526E-3</c:v>
                </c:pt>
                <c:pt idx="203">
                  <c:v>1.0285485629970901E-3</c:v>
                </c:pt>
                <c:pt idx="204">
                  <c:v>1.028596680684784E-3</c:v>
                </c:pt>
                <c:pt idx="205">
                  <c:v>1.0277791440755474E-3</c:v>
                </c:pt>
                <c:pt idx="206">
                  <c:v>1.0278013818423401E-3</c:v>
                </c:pt>
                <c:pt idx="207">
                  <c:v>1.0279048810787742E-3</c:v>
                </c:pt>
                <c:pt idx="208">
                  <c:v>1.0280873540289305E-3</c:v>
                </c:pt>
                <c:pt idx="209">
                  <c:v>1.0290857376631574E-3</c:v>
                </c:pt>
                <c:pt idx="210">
                  <c:v>1.029561227988952E-3</c:v>
                </c:pt>
                <c:pt idx="211">
                  <c:v>1.0301042533050937E-3</c:v>
                </c:pt>
                <c:pt idx="212">
                  <c:v>1.031633526491783E-3</c:v>
                </c:pt>
                <c:pt idx="213">
                  <c:v>1.0404377762914831E-3</c:v>
                </c:pt>
                <c:pt idx="214">
                  <c:v>1.0404377762914831E-3</c:v>
                </c:pt>
                <c:pt idx="215">
                  <c:v>1.0404377762914831E-3</c:v>
                </c:pt>
                <c:pt idx="216">
                  <c:v>1.0404377762914831E-3</c:v>
                </c:pt>
                <c:pt idx="217">
                  <c:v>1.0404377762914831E-3</c:v>
                </c:pt>
                <c:pt idx="218">
                  <c:v>1.0419807121218329E-3</c:v>
                </c:pt>
                <c:pt idx="219">
                  <c:v>1.043185781032579E-3</c:v>
                </c:pt>
                <c:pt idx="220">
                  <c:v>1.0453177726111836E-3</c:v>
                </c:pt>
                <c:pt idx="221">
                  <c:v>1.0456964464464083E-3</c:v>
                </c:pt>
                <c:pt idx="222">
                  <c:v>1.0487198957880824E-3</c:v>
                </c:pt>
                <c:pt idx="223">
                  <c:v>1.051056526935432E-3</c:v>
                </c:pt>
                <c:pt idx="224">
                  <c:v>1.0524539197299533E-3</c:v>
                </c:pt>
                <c:pt idx="225">
                  <c:v>1.0538697358073736E-3</c:v>
                </c:pt>
                <c:pt idx="226">
                  <c:v>1.0553017122726046E-3</c:v>
                </c:pt>
                <c:pt idx="227">
                  <c:v>1.0582374068575521E-3</c:v>
                </c:pt>
                <c:pt idx="228">
                  <c:v>1.0611459639369544E-3</c:v>
                </c:pt>
                <c:pt idx="229">
                  <c:v>1.0626247987593799E-3</c:v>
                </c:pt>
                <c:pt idx="230">
                  <c:v>1.064106216516541E-3</c:v>
                </c:pt>
                <c:pt idx="231">
                  <c:v>1.0655879542872829E-3</c:v>
                </c:pt>
                <c:pt idx="232">
                  <c:v>1.068777210373041E-3</c:v>
                </c:pt>
                <c:pt idx="233">
                  <c:v>1.0729222408792493E-3</c:v>
                </c:pt>
                <c:pt idx="234">
                  <c:v>1.0743583772073692E-3</c:v>
                </c:pt>
                <c:pt idx="235">
                  <c:v>1.0757789930106237E-3</c:v>
                </c:pt>
                <c:pt idx="236">
                  <c:v>1.0779399398600958E-3</c:v>
                </c:pt>
                <c:pt idx="237">
                  <c:v>1.0812609919827827E-3</c:v>
                </c:pt>
                <c:pt idx="238">
                  <c:v>1.0825700608951827E-3</c:v>
                </c:pt>
                <c:pt idx="239">
                  <c:v>1.0838500315559485E-3</c:v>
                </c:pt>
                <c:pt idx="240">
                  <c:v>1.0850986410030881E-3</c:v>
                </c:pt>
                <c:pt idx="241">
                  <c:v>1.0866056111512755E-3</c:v>
                </c:pt>
                <c:pt idx="242">
                  <c:v>1.0897342073156325E-3</c:v>
                </c:pt>
                <c:pt idx="243">
                  <c:v>1.0907920661752729E-3</c:v>
                </c:pt>
                <c:pt idx="244">
                  <c:v>1.091804986002418E-3</c:v>
                </c:pt>
                <c:pt idx="245">
                  <c:v>1.0927707038237808E-3</c:v>
                </c:pt>
                <c:pt idx="246">
                  <c:v>1.0933192583248168E-3</c:v>
                </c:pt>
                <c:pt idx="247">
                  <c:v>1.0961162955500454E-3</c:v>
                </c:pt>
                <c:pt idx="248">
                  <c:v>1.0968120587179944E-3</c:v>
                </c:pt>
                <c:pt idx="249">
                  <c:v>1.0971590424876494E-3</c:v>
                </c:pt>
                <c:pt idx="250">
                  <c:v>1.0980189825258459E-3</c:v>
                </c:pt>
                <c:pt idx="251">
                  <c:v>1.0977673391101938E-3</c:v>
                </c:pt>
                <c:pt idx="252">
                  <c:v>1.0996310568781153E-3</c:v>
                </c:pt>
                <c:pt idx="253">
                  <c:v>1.0998538387423759E-3</c:v>
                </c:pt>
                <c:pt idx="254">
                  <c:v>1.0999999999993866E-3</c:v>
                </c:pt>
                <c:pt idx="255">
                  <c:v>1.1000682059011827E-3</c:v>
                </c:pt>
                <c:pt idx="256">
                  <c:v>1.0987814888445972E-3</c:v>
                </c:pt>
                <c:pt idx="257">
                  <c:v>1.0996183195556143E-3</c:v>
                </c:pt>
                <c:pt idx="258">
                  <c:v>1.0993417019224672E-3</c:v>
                </c:pt>
                <c:pt idx="259">
                  <c:v>1.0990060384567489E-3</c:v>
                </c:pt>
                <c:pt idx="260">
                  <c:v>1.0986146354554349E-3</c:v>
                </c:pt>
                <c:pt idx="261">
                  <c:v>1.0958593001488474E-3</c:v>
                </c:pt>
                <c:pt idx="262">
                  <c:v>1.0965577540623999E-3</c:v>
                </c:pt>
                <c:pt idx="263">
                  <c:v>1.0959372478603275E-3</c:v>
                </c:pt>
                <c:pt idx="264">
                  <c:v>1.0952808399114621E-3</c:v>
                </c:pt>
                <c:pt idx="265">
                  <c:v>1.0945918365127792E-3</c:v>
                </c:pt>
                <c:pt idx="266">
                  <c:v>1.0923479245301161E-3</c:v>
                </c:pt>
                <c:pt idx="267">
                  <c:v>1.0907736080228751E-3</c:v>
                </c:pt>
                <c:pt idx="268">
                  <c:v>1.0907736080228751E-3</c:v>
                </c:pt>
                <c:pt idx="269">
                  <c:v>1.0899584640470781E-3</c:v>
                </c:pt>
                <c:pt idx="270">
                  <c:v>1.0891338686403391E-3</c:v>
                </c:pt>
                <c:pt idx="271">
                  <c:v>1.0870593789541825E-3</c:v>
                </c:pt>
                <c:pt idx="272">
                  <c:v>1.0858070982489999E-3</c:v>
                </c:pt>
                <c:pt idx="273">
                  <c:v>1.0849848398180909E-3</c:v>
                </c:pt>
                <c:pt idx="274">
                  <c:v>1.0841729675886461E-3</c:v>
                </c:pt>
                <c:pt idx="275">
                  <c:v>1.0833747878220171E-3</c:v>
                </c:pt>
                <c:pt idx="276">
                  <c:v>1.0818695681534983E-3</c:v>
                </c:pt>
                <c:pt idx="277">
                  <c:v>1.0803851185394442E-3</c:v>
                </c:pt>
                <c:pt idx="278">
                  <c:v>1.0797049949341836E-3</c:v>
                </c:pt>
                <c:pt idx="279">
                  <c:v>1.0789222446540693E-3</c:v>
                </c:pt>
                <c:pt idx="280">
                  <c:v>1.0784486439352964E-3</c:v>
                </c:pt>
                <c:pt idx="281">
                  <c:v>1.077888418071558E-3</c:v>
                </c:pt>
                <c:pt idx="282">
                  <c:v>1.0764441016874533E-3</c:v>
                </c:pt>
                <c:pt idx="283">
                  <c:v>1.0760681191736348E-3</c:v>
                </c:pt>
                <c:pt idx="284">
                  <c:v>1.0757488103724957E-3</c:v>
                </c:pt>
                <c:pt idx="285">
                  <c:v>1.0762258508021701E-3</c:v>
                </c:pt>
                <c:pt idx="286">
                  <c:v>1.0762258508021701E-3</c:v>
                </c:pt>
                <c:pt idx="287">
                  <c:v>1.0751180908046181E-3</c:v>
                </c:pt>
                <c:pt idx="288">
                  <c:v>1.0752082555672308E-3</c:v>
                </c:pt>
                <c:pt idx="289">
                  <c:v>1.0753782378354919E-3</c:v>
                </c:pt>
                <c:pt idx="290">
                  <c:v>1.0756313438820481E-3</c:v>
                </c:pt>
                <c:pt idx="291">
                  <c:v>1.0779917897002617E-3</c:v>
                </c:pt>
                <c:pt idx="292">
                  <c:v>1.0775411315222527E-3</c:v>
                </c:pt>
                <c:pt idx="293">
                  <c:v>1.0795790512012841E-3</c:v>
                </c:pt>
                <c:pt idx="294">
                  <c:v>1.079080731607934E-3</c:v>
                </c:pt>
                <c:pt idx="295">
                  <c:v>1.0800082803283735E-3</c:v>
                </c:pt>
                <c:pt idx="296">
                  <c:v>1.0842961677088349E-3</c:v>
                </c:pt>
                <c:pt idx="297">
                  <c:v>1.0863557648064044E-3</c:v>
                </c:pt>
                <c:pt idx="298">
                  <c:v>1.0859970991116874E-3</c:v>
                </c:pt>
                <c:pt idx="299">
                  <c:v>1.0876632057761886E-3</c:v>
                </c:pt>
                <c:pt idx="300">
                  <c:v>1.0894610135979224E-3</c:v>
                </c:pt>
                <c:pt idx="301">
                  <c:v>1.0956780718850069E-3</c:v>
                </c:pt>
                <c:pt idx="302">
                  <c:v>1.0980361123195689E-3</c:v>
                </c:pt>
                <c:pt idx="303">
                  <c:v>1.1005425680113577E-3</c:v>
                </c:pt>
                <c:pt idx="304">
                  <c:v>1.1032007818520509E-3</c:v>
                </c:pt>
                <c:pt idx="305">
                  <c:v>1.106014096757044E-3</c:v>
                </c:pt>
                <c:pt idx="306">
                  <c:v>1.115418077437804E-3</c:v>
                </c:pt>
                <c:pt idx="307">
                  <c:v>1.1188852263301883E-3</c:v>
                </c:pt>
                <c:pt idx="308">
                  <c:v>1.1225241913074488E-3</c:v>
                </c:pt>
                <c:pt idx="309">
                  <c:v>1.1263383154703267E-3</c:v>
                </c:pt>
                <c:pt idx="310">
                  <c:v>1.1303309419555781E-3</c:v>
                </c:pt>
                <c:pt idx="311">
                  <c:v>1.1481533352143646E-3</c:v>
                </c:pt>
                <c:pt idx="312">
                  <c:v>1.1481533352143646E-3</c:v>
                </c:pt>
                <c:pt idx="313">
                  <c:v>1.1530886217357996E-3</c:v>
                </c:pt>
                <c:pt idx="314">
                  <c:v>1.1864997309435354E-3</c:v>
                </c:pt>
                <c:pt idx="315">
                  <c:v>1.1864997309435354E-3</c:v>
                </c:pt>
                <c:pt idx="316">
                  <c:v>1.1904354205207314E-3</c:v>
                </c:pt>
                <c:pt idx="317">
                  <c:v>1.1918746936340451E-3</c:v>
                </c:pt>
                <c:pt idx="318">
                  <c:v>1.1933825986592179E-3</c:v>
                </c:pt>
                <c:pt idx="319">
                  <c:v>1.1999999999973204E-3</c:v>
                </c:pt>
                <c:pt idx="320">
                  <c:v>1.2068414847949034E-3</c:v>
                </c:pt>
                <c:pt idx="321">
                  <c:v>1.2397811254373546E-3</c:v>
                </c:pt>
                <c:pt idx="322">
                  <c:v>1.2419969590121947E-3</c:v>
                </c:pt>
                <c:pt idx="323">
                  <c:v>1.2499941703192836E-3</c:v>
                </c:pt>
                <c:pt idx="324">
                  <c:v>1.2581888535173856E-3</c:v>
                </c:pt>
                <c:pt idx="325">
                  <c:v>1.2844447711397471E-3</c:v>
                </c:pt>
                <c:pt idx="326">
                  <c:v>1.3019851508087818E-3</c:v>
                </c:pt>
                <c:pt idx="327">
                  <c:v>1.3019851508087818E-3</c:v>
                </c:pt>
                <c:pt idx="328">
                  <c:v>1.3112811469998592E-3</c:v>
                </c:pt>
                <c:pt idx="329">
                  <c:v>1.3207467755408425E-3</c:v>
                </c:pt>
                <c:pt idx="330">
                  <c:v>1.3431412336943702E-3</c:v>
                </c:pt>
                <c:pt idx="331">
                  <c:v>1.3602260703628249E-3</c:v>
                </c:pt>
                <c:pt idx="332">
                  <c:v>1.3704802033533681E-3</c:v>
                </c:pt>
                <c:pt idx="333">
                  <c:v>1.3808801056292492E-3</c:v>
                </c:pt>
                <c:pt idx="334">
                  <c:v>1.3914217999319459E-3</c:v>
                </c:pt>
                <c:pt idx="335">
                  <c:v>1.415438804885407E-3</c:v>
                </c:pt>
                <c:pt idx="336">
                  <c:v>1.4349269512560071E-3</c:v>
                </c:pt>
                <c:pt idx="337">
                  <c:v>1.4461179458148737E-3</c:v>
                </c:pt>
                <c:pt idx="338">
                  <c:v>1.4574268682325229E-3</c:v>
                </c:pt>
                <c:pt idx="339">
                  <c:v>1.4688497410306081E-3</c:v>
                </c:pt>
                <c:pt idx="340">
                  <c:v>1.4940083296797284E-3</c:v>
                </c:pt>
                <c:pt idx="341">
                  <c:v>1.5156011852039868E-3</c:v>
                </c:pt>
                <c:pt idx="342">
                  <c:v>1.5275341464474673E-3</c:v>
                </c:pt>
                <c:pt idx="343">
                  <c:v>1.5395571924115006E-3</c:v>
                </c:pt>
                <c:pt idx="344">
                  <c:v>1.5775145544045987E-3</c:v>
                </c:pt>
                <c:pt idx="345">
                  <c:v>1.5775145544045987E-3</c:v>
                </c:pt>
                <c:pt idx="346">
                  <c:v>1.6008844701441368E-3</c:v>
                </c:pt>
                <c:pt idx="347">
                  <c:v>1.61336449006945E-3</c:v>
                </c:pt>
                <c:pt idx="348">
                  <c:v>1.6259067495048309E-3</c:v>
                </c:pt>
                <c:pt idx="349">
                  <c:v>1.6385072703767566E-3</c:v>
                </c:pt>
                <c:pt idx="350">
                  <c:v>1.6646221319335263E-3</c:v>
                </c:pt>
                <c:pt idx="351">
                  <c:v>1.689412405059941E-3</c:v>
                </c:pt>
                <c:pt idx="352">
                  <c:v>1.7022445603018124E-3</c:v>
                </c:pt>
                <c:pt idx="353">
                  <c:v>1.7151111075042675E-3</c:v>
                </c:pt>
                <c:pt idx="354">
                  <c:v>1.7280080682436289E-3</c:v>
                </c:pt>
                <c:pt idx="355">
                  <c:v>1.7539956068062528E-3</c:v>
                </c:pt>
                <c:pt idx="356">
                  <c:v>1.7798204762971585E-3</c:v>
                </c:pt>
                <c:pt idx="357">
                  <c:v>1.7928098265569019E-3</c:v>
                </c:pt>
                <c:pt idx="358">
                  <c:v>1.818804174001883E-3</c:v>
                </c:pt>
                <c:pt idx="359">
                  <c:v>1.818804174001883E-3</c:v>
                </c:pt>
                <c:pt idx="360">
                  <c:v>1.8442994050037393E-3</c:v>
                </c:pt>
                <c:pt idx="361">
                  <c:v>1.8707440486283615E-3</c:v>
                </c:pt>
                <c:pt idx="362">
                  <c:v>1.8775768586946527E-3</c:v>
                </c:pt>
                <c:pt idx="363">
                  <c:v>1.8844479642687872E-3</c:v>
                </c:pt>
                <c:pt idx="364">
                  <c:v>1.8974575821069095E-3</c:v>
                </c:pt>
                <c:pt idx="365">
                  <c:v>1.9104404067649128E-3</c:v>
                </c:pt>
                <c:pt idx="366">
                  <c:v>1.9550252018777324E-3</c:v>
                </c:pt>
                <c:pt idx="367">
                  <c:v>1.962022420811671E-3</c:v>
                </c:pt>
                <c:pt idx="368">
                  <c:v>1.9748102645342769E-3</c:v>
                </c:pt>
                <c:pt idx="369">
                  <c:v>1.9875469087038411E-3</c:v>
                </c:pt>
                <c:pt idx="370">
                  <c:v>2.000228285416128E-3</c:v>
                </c:pt>
                <c:pt idx="371">
                  <c:v>2.0433123515592915E-3</c:v>
                </c:pt>
                <c:pt idx="372">
                  <c:v>2.0503197578598531E-3</c:v>
                </c:pt>
                <c:pt idx="373">
                  <c:v>2.0626637769911582E-3</c:v>
                </c:pt>
                <c:pt idx="374">
                  <c:v>2.074928120214814E-3</c:v>
                </c:pt>
                <c:pt idx="375">
                  <c:v>2.0871087192935178E-3</c:v>
                </c:pt>
                <c:pt idx="376">
                  <c:v>2.1329595419494751E-3</c:v>
                </c:pt>
                <c:pt idx="377">
                  <c:v>2.1397934749443582E-3</c:v>
                </c:pt>
                <c:pt idx="378">
                  <c:v>2.1466131611367345E-3</c:v>
                </c:pt>
                <c:pt idx="379">
                  <c:v>2.1582058599296516E-3</c:v>
                </c:pt>
                <c:pt idx="380">
                  <c:v>2.2252629685963754E-3</c:v>
                </c:pt>
                <c:pt idx="381">
                  <c:v>2.2252629685963754E-3</c:v>
                </c:pt>
                <c:pt idx="382">
                  <c:v>2.2359846652602045E-3</c:v>
                </c:pt>
                <c:pt idx="383">
                  <c:v>2.2507500838702074E-3</c:v>
                </c:pt>
                <c:pt idx="384">
                  <c:v>2.2973640970382903E-3</c:v>
                </c:pt>
                <c:pt idx="385">
                  <c:v>2.2973640970382903E-3</c:v>
                </c:pt>
                <c:pt idx="386">
                  <c:v>2.3071015229545466E-3</c:v>
                </c:pt>
                <c:pt idx="387">
                  <c:v>2.3166982376894296E-3</c:v>
                </c:pt>
                <c:pt idx="388">
                  <c:v>2.3536779647752581E-3</c:v>
                </c:pt>
                <c:pt idx="389">
                  <c:v>2.3536779647752581E-3</c:v>
                </c:pt>
                <c:pt idx="390">
                  <c:v>2.3625711087085222E-3</c:v>
                </c:pt>
                <c:pt idx="391">
                  <c:v>2.3713235356090934E-3</c:v>
                </c:pt>
                <c:pt idx="392">
                  <c:v>2.3799352445506017E-3</c:v>
                </c:pt>
                <c:pt idx="393">
                  <c:v>2.4108564948449357E-3</c:v>
                </c:pt>
                <c:pt idx="394">
                  <c:v>2.4158932287716389E-3</c:v>
                </c:pt>
                <c:pt idx="395">
                  <c:v>2.4208829886305239E-3</c:v>
                </c:pt>
                <c:pt idx="396">
                  <c:v>2.4286503712733776E-3</c:v>
                </c:pt>
                <c:pt idx="397">
                  <c:v>2.4362770299113379E-3</c:v>
                </c:pt>
                <c:pt idx="398">
                  <c:v>2.4608091170577029E-3</c:v>
                </c:pt>
                <c:pt idx="399">
                  <c:v>2.4653764085540431E-3</c:v>
                </c:pt>
                <c:pt idx="400">
                  <c:v>2.4722994354000605E-3</c:v>
                </c:pt>
                <c:pt idx="401">
                  <c:v>2.4790817336377557E-3</c:v>
                </c:pt>
                <c:pt idx="402">
                  <c:v>2.4857233025512571E-3</c:v>
                </c:pt>
                <c:pt idx="403">
                  <c:v>2.5006545455396145E-3</c:v>
                </c:pt>
                <c:pt idx="404">
                  <c:v>2.5047992969932211E-3</c:v>
                </c:pt>
                <c:pt idx="405">
                  <c:v>2.5168201832546089E-3</c:v>
                </c:pt>
                <c:pt idx="406">
                  <c:v>2.520777241680617E-3</c:v>
                </c:pt>
                <c:pt idx="407">
                  <c:v>2.5348840753188088E-3</c:v>
                </c:pt>
                <c:pt idx="408">
                  <c:v>2.545910639769135E-3</c:v>
                </c:pt>
                <c:pt idx="409">
                  <c:v>2.5494922354489802E-3</c:v>
                </c:pt>
                <c:pt idx="410">
                  <c:v>2.5530268694901981E-3</c:v>
                </c:pt>
                <c:pt idx="411">
                  <c:v>2.5579092341735301E-3</c:v>
                </c:pt>
                <c:pt idx="412">
                  <c:v>2.5626508622264223E-3</c:v>
                </c:pt>
                <c:pt idx="413">
                  <c:v>2.5781173109979765E-3</c:v>
                </c:pt>
                <c:pt idx="414">
                  <c:v>2.5812061018060106E-3</c:v>
                </c:pt>
                <c:pt idx="415">
                  <c:v>2.5842479362225708E-3</c:v>
                </c:pt>
                <c:pt idx="416">
                  <c:v>2.5881451346139871E-3</c:v>
                </c:pt>
                <c:pt idx="417">
                  <c:v>2.591901593220633E-3</c:v>
                </c:pt>
                <c:pt idx="418">
                  <c:v>2.6034276856951827E-3</c:v>
                </c:pt>
                <c:pt idx="419">
                  <c:v>2.6060237063196823E-3</c:v>
                </c:pt>
                <c:pt idx="420">
                  <c:v>2.608572776271305E-3</c:v>
                </c:pt>
                <c:pt idx="421">
                  <c:v>2.6114847884505603E-3</c:v>
                </c:pt>
                <c:pt idx="422">
                  <c:v>2.6142560584092411E-3</c:v>
                </c:pt>
                <c:pt idx="423">
                  <c:v>2.6218293686010854E-3</c:v>
                </c:pt>
                <c:pt idx="424">
                  <c:v>2.623826593642957E-3</c:v>
                </c:pt>
                <c:pt idx="425">
                  <c:v>2.6256830719131995E-3</c:v>
                </c:pt>
                <c:pt idx="426">
                  <c:v>2.6273988032111048E-3</c:v>
                </c:pt>
                <c:pt idx="427">
                  <c:v>2.6282456149406119E-3</c:v>
                </c:pt>
                <c:pt idx="428">
                  <c:v>2.6328542552168993E-3</c:v>
                </c:pt>
                <c:pt idx="429">
                  <c:v>2.6338662491846554E-3</c:v>
                </c:pt>
                <c:pt idx="430">
                  <c:v>2.6347374952999081E-3</c:v>
                </c:pt>
                <c:pt idx="431">
                  <c:v>2.6354679934662128E-3</c:v>
                </c:pt>
                <c:pt idx="432">
                  <c:v>2.6343444221530545E-3</c:v>
                </c:pt>
                <c:pt idx="433">
                  <c:v>2.6369825053056311E-3</c:v>
                </c:pt>
                <c:pt idx="434">
                  <c:v>2.6370092628539821E-3</c:v>
                </c:pt>
                <c:pt idx="435">
                  <c:v>2.6368952722092328E-3</c:v>
                </c:pt>
                <c:pt idx="436">
                  <c:v>2.6366405333844156E-3</c:v>
                </c:pt>
                <c:pt idx="437">
                  <c:v>2.6335464765864115E-3</c:v>
                </c:pt>
                <c:pt idx="438">
                  <c:v>2.6332556180416141E-3</c:v>
                </c:pt>
                <c:pt idx="439">
                  <c:v>2.6332556180416141E-3</c:v>
                </c:pt>
                <c:pt idx="440">
                  <c:v>2.6321563912398587E-3</c:v>
                </c:pt>
                <c:pt idx="441">
                  <c:v>2.6309164167689311E-3</c:v>
                </c:pt>
                <c:pt idx="442">
                  <c:v>2.6258517825495766E-3</c:v>
                </c:pt>
                <c:pt idx="443">
                  <c:v>2.6245490450911872E-3</c:v>
                </c:pt>
                <c:pt idx="444">
                  <c:v>2.6226053345812517E-3</c:v>
                </c:pt>
                <c:pt idx="445">
                  <c:v>2.620520877431756E-3</c:v>
                </c:pt>
                <c:pt idx="446">
                  <c:v>2.6182960040983627E-3</c:v>
                </c:pt>
                <c:pt idx="447">
                  <c:v>2.618194307121474E-3</c:v>
                </c:pt>
                <c:pt idx="448">
                  <c:v>2.6104841888545624E-3</c:v>
                </c:pt>
                <c:pt idx="449">
                  <c:v>2.6076460147992269E-3</c:v>
                </c:pt>
                <c:pt idx="450">
                  <c:v>2.6046771124647004E-3</c:v>
                </c:pt>
                <c:pt idx="451">
                  <c:v>2.6015794852831285E-3</c:v>
                </c:pt>
                <c:pt idx="452">
                  <c:v>2.5983551366945625E-3</c:v>
                </c:pt>
                <c:pt idx="453">
                  <c:v>2.5879417969647133E-3</c:v>
                </c:pt>
                <c:pt idx="454">
                  <c:v>2.5842305972497009E-3</c:v>
                </c:pt>
                <c:pt idx="455">
                  <c:v>2.5804026933982241E-3</c:v>
                </c:pt>
                <c:pt idx="456">
                  <c:v>2.5764600888766864E-3</c:v>
                </c:pt>
                <c:pt idx="457">
                  <c:v>2.5550966775914094E-3</c:v>
                </c:pt>
                <c:pt idx="458">
                  <c:v>2.5505079418843934E-3</c:v>
                </c:pt>
                <c:pt idx="459">
                  <c:v>2.545818529787954E-3</c:v>
                </c:pt>
                <c:pt idx="460">
                  <c:v>2.541030444768496E-3</c:v>
                </c:pt>
                <c:pt idx="461">
                  <c:v>2.5260941867930012E-3</c:v>
                </c:pt>
                <c:pt idx="462">
                  <c:v>2.5209314446884069E-3</c:v>
                </c:pt>
                <c:pt idx="463">
                  <c:v>2.5156800469488911E-3</c:v>
                </c:pt>
                <c:pt idx="464">
                  <c:v>2.5103419970180191E-3</c:v>
                </c:pt>
                <c:pt idx="465">
                  <c:v>2.4945204280431908E-3</c:v>
                </c:pt>
                <c:pt idx="466">
                  <c:v>2.4788865143730797E-3</c:v>
                </c:pt>
                <c:pt idx="467">
                  <c:v>2.44286843245608E-3</c:v>
                </c:pt>
                <c:pt idx="468">
                  <c:v>2.44286843245608E-3</c:v>
                </c:pt>
                <c:pt idx="469">
                  <c:v>2.44286843245608E-3</c:v>
                </c:pt>
                <c:pt idx="470">
                  <c:v>2.44286843245608E-3</c:v>
                </c:pt>
                <c:pt idx="471">
                  <c:v>2.4366386814879465E-3</c:v>
                </c:pt>
                <c:pt idx="472">
                  <c:v>2.430349432694017E-3</c:v>
                </c:pt>
                <c:pt idx="473">
                  <c:v>2.4131413489148984E-3</c:v>
                </c:pt>
                <c:pt idx="474">
                  <c:v>2.4103462715080338E-3</c:v>
                </c:pt>
                <c:pt idx="475">
                  <c:v>2.3980800761454024E-3</c:v>
                </c:pt>
                <c:pt idx="476">
                  <c:v>2.391475453136034E-3</c:v>
                </c:pt>
                <c:pt idx="477">
                  <c:v>2.3848252031123253E-3</c:v>
                </c:pt>
                <c:pt idx="478">
                  <c:v>2.3781313075744571E-3</c:v>
                </c:pt>
                <c:pt idx="479">
                  <c:v>2.3641391176236095E-3</c:v>
                </c:pt>
                <c:pt idx="480">
                  <c:v>2.3509588998471072E-3</c:v>
                </c:pt>
                <c:pt idx="481">
                  <c:v>2.344076498801514E-3</c:v>
                </c:pt>
                <c:pt idx="482">
                  <c:v>2.337162340978713E-3</c:v>
                </c:pt>
                <c:pt idx="483">
                  <c:v>2.3302184077893915E-3</c:v>
                </c:pt>
                <c:pt idx="484">
                  <c:v>2.3125012968351166E-3</c:v>
                </c:pt>
                <c:pt idx="485">
                  <c:v>2.2951214597893605E-3</c:v>
                </c:pt>
                <c:pt idx="486">
                  <c:v>2.2880404832746554E-3</c:v>
                </c:pt>
                <c:pt idx="487">
                  <c:v>2.2809436008894173E-3</c:v>
                </c:pt>
                <c:pt idx="488">
                  <c:v>2.2668106789661665E-3</c:v>
                </c:pt>
                <c:pt idx="489">
                  <c:v>2.2524366384414208E-3</c:v>
                </c:pt>
                <c:pt idx="490">
                  <c:v>2.2452899459271176E-3</c:v>
                </c:pt>
                <c:pt idx="491">
                  <c:v>2.2381392351323234E-3</c:v>
                </c:pt>
                <c:pt idx="492">
                  <c:v>2.2309864872713612E-3</c:v>
                </c:pt>
                <c:pt idx="493">
                  <c:v>2.2170197114954227E-3</c:v>
                </c:pt>
                <c:pt idx="494">
                  <c:v>2.2023947489440048E-3</c:v>
                </c:pt>
                <c:pt idx="495">
                  <c:v>2.1952615334613662E-3</c:v>
                </c:pt>
                <c:pt idx="496">
                  <c:v>2.1881381678961307E-3</c:v>
                </c:pt>
                <c:pt idx="497">
                  <c:v>2.1810266333609643E-3</c:v>
                </c:pt>
                <c:pt idx="498">
                  <c:v>2.1641026152999609E-3</c:v>
                </c:pt>
                <c:pt idx="499">
                  <c:v>2.1527384272964105E-3</c:v>
                </c:pt>
                <c:pt idx="500">
                  <c:v>2.145715764117605E-3</c:v>
                </c:pt>
                <c:pt idx="501">
                  <c:v>2.1387168183537877E-3</c:v>
                </c:pt>
                <c:pt idx="502">
                  <c:v>2.1317435710185733E-3</c:v>
                </c:pt>
                <c:pt idx="503">
                  <c:v>2.1185098215564919E-3</c:v>
                </c:pt>
                <c:pt idx="504">
                  <c:v>2.1041471857937651E-3</c:v>
                </c:pt>
                <c:pt idx="505">
                  <c:v>2.0973321453574365E-3</c:v>
                </c:pt>
                <c:pt idx="506">
                  <c:v>2.090554689159438E-3</c:v>
                </c:pt>
                <c:pt idx="507">
                  <c:v>2.0838167981230213E-3</c:v>
                </c:pt>
                <c:pt idx="508">
                  <c:v>2.0801405580041918E-3</c:v>
                </c:pt>
                <c:pt idx="509">
                  <c:v>2.0572793718317988E-3</c:v>
                </c:pt>
                <c:pt idx="510">
                  <c:v>2.0507488788541087E-3</c:v>
                </c:pt>
                <c:pt idx="511">
                  <c:v>2.0442599308960175E-3</c:v>
                </c:pt>
                <c:pt idx="512">
                  <c:v>2.037812527752471E-3</c:v>
                </c:pt>
                <c:pt idx="513">
                  <c:v>2.0228636786863738E-3</c:v>
                </c:pt>
                <c:pt idx="514">
                  <c:v>2.0124383592304887E-3</c:v>
                </c:pt>
                <c:pt idx="515">
                  <c:v>2.0061986771038516E-3</c:v>
                </c:pt>
                <c:pt idx="516">
                  <c:v>2.0000005385796852E-3</c:v>
                </c:pt>
                <c:pt idx="517">
                  <c:v>1.9938439434590187E-3</c:v>
                </c:pt>
                <c:pt idx="518">
                  <c:v>1.9519109766696909E-3</c:v>
                </c:pt>
                <c:pt idx="519">
                  <c:v>1.9120135619846278E-3</c:v>
                </c:pt>
                <c:pt idx="520">
                  <c:v>1.8672885251905275E-3</c:v>
                </c:pt>
                <c:pt idx="521">
                  <c:v>1.8383251432090685E-3</c:v>
                </c:pt>
                <c:pt idx="522">
                  <c:v>1.804534024196587E-3</c:v>
                </c:pt>
                <c:pt idx="523">
                  <c:v>1.7727782274435317E-3</c:v>
                </c:pt>
                <c:pt idx="524">
                  <c:v>1.744792201624429E-3</c:v>
                </c:pt>
                <c:pt idx="525">
                  <c:v>1.7169616681774053E-3</c:v>
                </c:pt>
                <c:pt idx="526">
                  <c:v>1.6911663090486834E-3</c:v>
                </c:pt>
                <c:pt idx="527">
                  <c:v>1.6674060844485534E-3</c:v>
                </c:pt>
                <c:pt idx="528">
                  <c:v>1.6456809577241368E-3</c:v>
                </c:pt>
                <c:pt idx="529">
                  <c:v>1.6249826631834546E-3</c:v>
                </c:pt>
                <c:pt idx="530">
                  <c:v>1.6074729133082153E-3</c:v>
                </c:pt>
                <c:pt idx="531">
                  <c:v>1.5919981783704081E-3</c:v>
                </c:pt>
                <c:pt idx="532">
                  <c:v>1.5785584342362948E-3</c:v>
                </c:pt>
                <c:pt idx="533">
                  <c:v>1.567153659948726E-3</c:v>
                </c:pt>
                <c:pt idx="534">
                  <c:v>1.5577838377193226E-3</c:v>
                </c:pt>
                <c:pt idx="535">
                  <c:v>1.5504489529371631E-3</c:v>
                </c:pt>
                <c:pt idx="536">
                  <c:v>1.5446588044685568E-3</c:v>
                </c:pt>
                <c:pt idx="537">
                  <c:v>1.5415893470001052E-3</c:v>
                </c:pt>
                <c:pt idx="538">
                  <c:v>1.5400685302662254E-3</c:v>
                </c:pt>
                <c:pt idx="539">
                  <c:v>1.5405826066032802E-3</c:v>
                </c:pt>
                <c:pt idx="540">
                  <c:v>1.5437080151497725E-3</c:v>
                </c:pt>
                <c:pt idx="541">
                  <c:v>1.5485363974807598E-3</c:v>
                </c:pt>
                <c:pt idx="542">
                  <c:v>1.5554458715820729E-3</c:v>
                </c:pt>
                <c:pt idx="543">
                  <c:v>1.5643902622155537E-3</c:v>
                </c:pt>
                <c:pt idx="544">
                  <c:v>1.5753695830245107E-3</c:v>
                </c:pt>
                <c:pt idx="545">
                  <c:v>1.588383850759989E-3</c:v>
                </c:pt>
                <c:pt idx="546">
                  <c:v>1.6019773518253519E-3</c:v>
                </c:pt>
                <c:pt idx="547">
                  <c:v>1.6189161417717679E-3</c:v>
                </c:pt>
                <c:pt idx="548">
                  <c:v>1.637889935351654E-3</c:v>
                </c:pt>
                <c:pt idx="549">
                  <c:v>1.6588987611902022E-3</c:v>
                </c:pt>
                <c:pt idx="550">
                  <c:v>1.6922690175118539E-3</c:v>
                </c:pt>
                <c:pt idx="551">
                  <c:v>1.7180754571294427E-3</c:v>
                </c:pt>
                <c:pt idx="552">
                  <c:v>1.7459171069116838E-3</c:v>
                </c:pt>
                <c:pt idx="553">
                  <c:v>1.7757940112222389E-3</c:v>
                </c:pt>
                <c:pt idx="554">
                  <c:v>1.8186164553517222E-3</c:v>
                </c:pt>
                <c:pt idx="555">
                  <c:v>1.8332012126024263E-3</c:v>
                </c:pt>
                <c:pt idx="556">
                  <c:v>1.8685213179650704E-3</c:v>
                </c:pt>
                <c:pt idx="557">
                  <c:v>1.905489154668096E-3</c:v>
                </c:pt>
                <c:pt idx="558">
                  <c:v>1.9560239596645083E-3</c:v>
                </c:pt>
                <c:pt idx="559">
                  <c:v>2.0098425116449087E-3</c:v>
                </c:pt>
                <c:pt idx="560">
                  <c:v>2.0336146035384722E-3</c:v>
                </c:pt>
                <c:pt idx="561">
                  <c:v>2.0752632548440815E-3</c:v>
                </c:pt>
                <c:pt idx="562">
                  <c:v>2.120646196075601E-3</c:v>
                </c:pt>
                <c:pt idx="563">
                  <c:v>2.1602977581330774E-3</c:v>
                </c:pt>
                <c:pt idx="564">
                  <c:v>2.2033083131833592E-3</c:v>
                </c:pt>
                <c:pt idx="565">
                  <c:v>2.2494257139545602E-3</c:v>
                </c:pt>
                <c:pt idx="566">
                  <c:v>2.2923738920976994E-3</c:v>
                </c:pt>
                <c:pt idx="567">
                  <c:v>2.3231551764080574E-3</c:v>
                </c:pt>
                <c:pt idx="568">
                  <c:v>2.377219497413114E-3</c:v>
                </c:pt>
                <c:pt idx="569">
                  <c:v>2.4160376725767623E-3</c:v>
                </c:pt>
                <c:pt idx="570">
                  <c:v>2.4572992883000648E-3</c:v>
                </c:pt>
                <c:pt idx="571">
                  <c:v>2.4980764813681867E-3</c:v>
                </c:pt>
                <c:pt idx="572">
                  <c:v>2.5383692363066977E-3</c:v>
                </c:pt>
                <c:pt idx="573">
                  <c:v>2.5781775378274012E-3</c:v>
                </c:pt>
                <c:pt idx="574">
                  <c:v>2.6175013708232332E-3</c:v>
                </c:pt>
                <c:pt idx="575">
                  <c:v>2.6563407203742135E-3</c:v>
                </c:pt>
                <c:pt idx="576">
                  <c:v>2.6867162310656141E-3</c:v>
                </c:pt>
                <c:pt idx="577">
                  <c:v>2.7246895414149604E-3</c:v>
                </c:pt>
                <c:pt idx="578">
                  <c:v>2.7621783268307254E-3</c:v>
                </c:pt>
                <c:pt idx="579">
                  <c:v>2.7991825735437029E-3</c:v>
                </c:pt>
                <c:pt idx="580">
                  <c:v>2.8357022679586148E-3</c:v>
                </c:pt>
                <c:pt idx="581">
                  <c:v>2.8792018528443022E-3</c:v>
                </c:pt>
                <c:pt idx="582">
                  <c:v>2.9170967236890463E-3</c:v>
                </c:pt>
                <c:pt idx="583">
                  <c:v>2.9496123827487046E-3</c:v>
                </c:pt>
                <c:pt idx="584">
                  <c:v>2.9840907401263474E-3</c:v>
                </c:pt>
                <c:pt idx="585">
                  <c:v>3.0180844749465867E-3</c:v>
                </c:pt>
                <c:pt idx="586">
                  <c:v>3.0539035497242992E-3</c:v>
                </c:pt>
                <c:pt idx="587">
                  <c:v>3.084618025500664E-3</c:v>
                </c:pt>
                <c:pt idx="588">
                  <c:v>3.1264921337705092E-3</c:v>
                </c:pt>
                <c:pt idx="589">
                  <c:v>3.1403525163833379E-3</c:v>
                </c:pt>
                <c:pt idx="590">
                  <c:v>3.1720603222877841E-3</c:v>
                </c:pt>
                <c:pt idx="591">
                  <c:v>3.2032834404409627E-3</c:v>
                </c:pt>
                <c:pt idx="592">
                  <c:v>3.2361388163533959E-3</c:v>
                </c:pt>
                <c:pt idx="593">
                  <c:v>3.2940445558287124E-3</c:v>
                </c:pt>
                <c:pt idx="594">
                  <c:v>3.3086878365311619E-3</c:v>
                </c:pt>
                <c:pt idx="595">
                  <c:v>3.3398450326433959E-3</c:v>
                </c:pt>
                <c:pt idx="596">
                  <c:v>3.368248943464412E-3</c:v>
                </c:pt>
                <c:pt idx="597">
                  <c:v>3.3962872221510419E-3</c:v>
                </c:pt>
                <c:pt idx="598">
                  <c:v>3.423840726733335E-3</c:v>
                </c:pt>
                <c:pt idx="599">
                  <c:v>3.4510264863882867E-3</c:v>
                </c:pt>
                <c:pt idx="600">
                  <c:v>3.4756692942699324E-3</c:v>
                </c:pt>
                <c:pt idx="601">
                  <c:v>3.5035924944127259E-3</c:v>
                </c:pt>
                <c:pt idx="602">
                  <c:v>3.5292068020346175E-3</c:v>
                </c:pt>
                <c:pt idx="603">
                  <c:v>3.5543362861812297E-3</c:v>
                </c:pt>
                <c:pt idx="604">
                  <c:v>3.5789809375174212E-3</c:v>
                </c:pt>
                <c:pt idx="605">
                  <c:v>3.6031407468887756E-3</c:v>
                </c:pt>
                <c:pt idx="606">
                  <c:v>3.6251990992273555E-3</c:v>
                </c:pt>
                <c:pt idx="607">
                  <c:v>3.6484653420998749E-3</c:v>
                </c:pt>
                <c:pt idx="608">
                  <c:v>3.6729585319221192E-3</c:v>
                </c:pt>
                <c:pt idx="609">
                  <c:v>3.7004403582914531E-3</c:v>
                </c:pt>
                <c:pt idx="610">
                  <c:v>3.7212574480990795E-3</c:v>
                </c:pt>
                <c:pt idx="611">
                  <c:v>3.7436297154369099E-3</c:v>
                </c:pt>
                <c:pt idx="612">
                  <c:v>3.7628139297105913E-3</c:v>
                </c:pt>
                <c:pt idx="613">
                  <c:v>3.7852820682654741E-3</c:v>
                </c:pt>
                <c:pt idx="614">
                  <c:v>3.8111810287973047E-3</c:v>
                </c:pt>
                <c:pt idx="615">
                  <c:v>3.8308348767968074E-3</c:v>
                </c:pt>
                <c:pt idx="616">
                  <c:v>3.854094236214431E-3</c:v>
                </c:pt>
                <c:pt idx="617">
                  <c:v>3.8777920289052199E-3</c:v>
                </c:pt>
                <c:pt idx="618">
                  <c:v>3.9020156050345351E-3</c:v>
                </c:pt>
                <c:pt idx="619">
                  <c:v>3.9268511712172672E-3</c:v>
                </c:pt>
                <c:pt idx="620">
                  <c:v>3.9523470792542396E-3</c:v>
                </c:pt>
                <c:pt idx="621">
                  <c:v>3.9822971842894067E-3</c:v>
                </c:pt>
                <c:pt idx="622">
                  <c:v>4.0053281215562718E-3</c:v>
                </c:pt>
                <c:pt idx="623">
                  <c:v>4.0328132827215516E-3</c:v>
                </c:pt>
                <c:pt idx="624">
                  <c:v>4.060961555726183E-3</c:v>
                </c:pt>
                <c:pt idx="625">
                  <c:v>4.0897729548630812E-3</c:v>
                </c:pt>
                <c:pt idx="626">
                  <c:v>4.1192474947605445E-3</c:v>
                </c:pt>
                <c:pt idx="627">
                  <c:v>4.1537447115237297E-3</c:v>
                </c:pt>
                <c:pt idx="628">
                  <c:v>4.1778366068145039E-3</c:v>
                </c:pt>
                <c:pt idx="629">
                  <c:v>4.2092529225409821E-3</c:v>
                </c:pt>
                <c:pt idx="630">
                  <c:v>4.2459693548328719E-3</c:v>
                </c:pt>
                <c:pt idx="631">
                  <c:v>4.2788068137282094E-3</c:v>
                </c:pt>
                <c:pt idx="632">
                  <c:v>4.3074810800803141E-3</c:v>
                </c:pt>
                <c:pt idx="633">
                  <c:v>4.3441385149520593E-3</c:v>
                </c:pt>
                <c:pt idx="634">
                  <c:v>4.3839414982474578E-3</c:v>
                </c:pt>
                <c:pt idx="635">
                  <c:v>4.4143622686614705E-3</c:v>
                </c:pt>
                <c:pt idx="636">
                  <c:v>4.4504690948886311E-3</c:v>
                </c:pt>
                <c:pt idx="637">
                  <c:v>4.4925462735986256E-3</c:v>
                </c:pt>
                <c:pt idx="638">
                  <c:v>4.5275046989775684E-3</c:v>
                </c:pt>
                <c:pt idx="639">
                  <c:v>4.5627695920900874E-3</c:v>
                </c:pt>
                <c:pt idx="640">
                  <c:v>4.6015298273601691E-3</c:v>
                </c:pt>
                <c:pt idx="641">
                  <c:v>4.6379824501058204E-3</c:v>
                </c:pt>
                <c:pt idx="642">
                  <c:v>4.6780215999713227E-3</c:v>
                </c:pt>
                <c:pt idx="643">
                  <c:v>4.7187241762170293E-3</c:v>
                </c:pt>
                <c:pt idx="644">
                  <c:v>4.7660537912890101E-3</c:v>
                </c:pt>
                <c:pt idx="645">
                  <c:v>4.8448126693579766E-3</c:v>
                </c:pt>
                <c:pt idx="646">
                  <c:v>4.8509658300035976E-3</c:v>
                </c:pt>
                <c:pt idx="647">
                  <c:v>4.8944171084935812E-3</c:v>
                </c:pt>
                <c:pt idx="648">
                  <c:v>4.9385319220592409E-3</c:v>
                </c:pt>
                <c:pt idx="649">
                  <c:v>4.9833102928630683E-3</c:v>
                </c:pt>
                <c:pt idx="650">
                  <c:v>5.0355760194809741E-3</c:v>
                </c:pt>
                <c:pt idx="651">
                  <c:v>5.0780385883104628E-3</c:v>
                </c:pt>
                <c:pt idx="652">
                  <c:v>5.1181258872734503E-3</c:v>
                </c:pt>
                <c:pt idx="653">
                  <c:v>5.1690598033164222E-3</c:v>
                </c:pt>
                <c:pt idx="654">
                  <c:v>5.2207581913772975E-3</c:v>
                </c:pt>
                <c:pt idx="655">
                  <c:v>5.2695665094314595E-3</c:v>
                </c:pt>
                <c:pt idx="656">
                  <c:v>5.3190385673669398E-3</c:v>
                </c:pt>
                <c:pt idx="657">
                  <c:v>5.3691743903079873E-3</c:v>
                </c:pt>
                <c:pt idx="658">
                  <c:v>5.4161794915524803E-3</c:v>
                </c:pt>
                <c:pt idx="659">
                  <c:v>5.4675765094267187E-3</c:v>
                </c:pt>
                <c:pt idx="660">
                  <c:v>5.5345003277871676E-3</c:v>
                </c:pt>
                <c:pt idx="661">
                  <c:v>5.5871152168912039E-3</c:v>
                </c:pt>
                <c:pt idx="662">
                  <c:v>5.6440501237149492E-3</c:v>
                </c:pt>
                <c:pt idx="663">
                  <c:v>5.697422424815384E-3</c:v>
                </c:pt>
                <c:pt idx="664">
                  <c:v>5.751054295871783E-3</c:v>
                </c:pt>
                <c:pt idx="665">
                  <c:v>5.8048731687222327E-3</c:v>
                </c:pt>
                <c:pt idx="666">
                  <c:v>5.858806471255802E-3</c:v>
                </c:pt>
                <c:pt idx="667">
                  <c:v>5.9127816273812682E-3</c:v>
                </c:pt>
                <c:pt idx="668">
                  <c:v>5.9667260570114731E-3</c:v>
                </c:pt>
                <c:pt idx="669">
                  <c:v>6.0205671760650619E-3</c:v>
                </c:pt>
                <c:pt idx="670">
                  <c:v>6.0742323964795191E-3</c:v>
                </c:pt>
                <c:pt idx="671">
                  <c:v>6.1276500785094039E-3</c:v>
                </c:pt>
                <c:pt idx="672">
                  <c:v>6.1807800394297419E-3</c:v>
                </c:pt>
                <c:pt idx="673">
                  <c:v>6.2336200102060084E-3</c:v>
                </c:pt>
                <c:pt idx="674">
                  <c:v>6.2861699790884712E-3</c:v>
                </c:pt>
                <c:pt idx="675">
                  <c:v>6.338429934394302E-3</c:v>
                </c:pt>
                <c:pt idx="676">
                  <c:v>6.3903998645023618E-3</c:v>
                </c:pt>
                <c:pt idx="677">
                  <c:v>6.4420797578584156E-3</c:v>
                </c:pt>
                <c:pt idx="678">
                  <c:v>6.4934696029707853E-3</c:v>
                </c:pt>
                <c:pt idx="679">
                  <c:v>6.544569388412959E-3</c:v>
                </c:pt>
                <c:pt idx="680">
                  <c:v>6.5917443840625136E-3</c:v>
                </c:pt>
                <c:pt idx="681">
                  <c:v>6.6422838090890264E-3</c:v>
                </c:pt>
                <c:pt idx="682">
                  <c:v>6.692533139652802E-3</c:v>
                </c:pt>
                <c:pt idx="683">
                  <c:v>6.7424923647042183E-3</c:v>
                </c:pt>
                <c:pt idx="684">
                  <c:v>6.8063726268472223E-3</c:v>
                </c:pt>
                <c:pt idx="685">
                  <c:v>6.8450762162198669E-3</c:v>
                </c:pt>
                <c:pt idx="686">
                  <c:v>6.8941452694361851E-3</c:v>
                </c:pt>
                <c:pt idx="687">
                  <c:v>6.9429241738883582E-3</c:v>
                </c:pt>
                <c:pt idx="688">
                  <c:v>6.9914129187294109E-3</c:v>
                </c:pt>
                <c:pt idx="689">
                  <c:v>7.0396114931757939E-3</c:v>
                </c:pt>
                <c:pt idx="690">
                  <c:v>7.0875198865117325E-3</c:v>
                </c:pt>
                <c:pt idx="691">
                  <c:v>7.1351380880814025E-3</c:v>
                </c:pt>
                <c:pt idx="692">
                  <c:v>7.1824660872967508E-3</c:v>
                </c:pt>
                <c:pt idx="693">
                  <c:v>7.2227471367858342E-3</c:v>
                </c:pt>
                <c:pt idx="694">
                  <c:v>7.2695342801587515E-3</c:v>
                </c:pt>
                <c:pt idx="695">
                  <c:v>7.3160311909177267E-3</c:v>
                </c:pt>
                <c:pt idx="696">
                  <c:v>7.3622378589472959E-3</c:v>
                </c:pt>
                <c:pt idx="697">
                  <c:v>7.4408376916689856E-3</c:v>
                </c:pt>
                <c:pt idx="698">
                  <c:v>7.4537804266689989E-3</c:v>
                </c:pt>
                <c:pt idx="699">
                  <c:v>7.4991163064463962E-3</c:v>
                </c:pt>
                <c:pt idx="700">
                  <c:v>7.544161903663138E-3</c:v>
                </c:pt>
                <c:pt idx="701">
                  <c:v>7.5889172085190637E-3</c:v>
                </c:pt>
                <c:pt idx="702">
                  <c:v>7.6365833600930749E-3</c:v>
                </c:pt>
                <c:pt idx="703">
                  <c:v>7.6806635090196085E-3</c:v>
                </c:pt>
                <c:pt idx="704">
                  <c:v>7.7182778797523456E-3</c:v>
                </c:pt>
                <c:pt idx="705">
                  <c:v>7.7618917203228621E-3</c:v>
                </c:pt>
                <c:pt idx="706">
                  <c:v>7.8145810525869133E-3</c:v>
                </c:pt>
                <c:pt idx="707">
                  <c:v>7.8575547896227484E-3</c:v>
                </c:pt>
                <c:pt idx="708">
                  <c:v>7.9002381636458195E-3</c:v>
                </c:pt>
                <c:pt idx="709">
                  <c:v>7.9426311651619817E-3</c:v>
                </c:pt>
                <c:pt idx="710">
                  <c:v>7.9816930267024057E-3</c:v>
                </c:pt>
                <c:pt idx="711">
                  <c:v>8.0235347284971659E-3</c:v>
                </c:pt>
                <c:pt idx="712">
                  <c:v>8.0651214818471522E-3</c:v>
                </c:pt>
                <c:pt idx="713">
                  <c:v>8.1064808509520789E-3</c:v>
                </c:pt>
                <c:pt idx="714">
                  <c:v>8.1535056325767845E-3</c:v>
                </c:pt>
                <c:pt idx="715">
                  <c:v>8.1916180217926817E-3</c:v>
                </c:pt>
                <c:pt idx="716">
                  <c:v>8.2324586123925046E-3</c:v>
                </c:pt>
                <c:pt idx="717">
                  <c:v>8.2731841015152834E-3</c:v>
                </c:pt>
                <c:pt idx="718">
                  <c:v>8.3138217601569121E-3</c:v>
                </c:pt>
                <c:pt idx="719">
                  <c:v>8.3543988604489038E-3</c:v>
                </c:pt>
                <c:pt idx="720">
                  <c:v>8.3949426756557699E-3</c:v>
                </c:pt>
                <c:pt idx="721">
                  <c:v>8.4354804801733008E-3</c:v>
                </c:pt>
                <c:pt idx="722">
                  <c:v>8.4760395495233343E-3</c:v>
                </c:pt>
                <c:pt idx="723">
                  <c:v>8.5166470543298831E-3</c:v>
                </c:pt>
                <c:pt idx="724">
                  <c:v>8.557320928454298E-3</c:v>
                </c:pt>
                <c:pt idx="725">
                  <c:v>8.5980628306931602E-3</c:v>
                </c:pt>
                <c:pt idx="726">
                  <c:v>8.6388727631578222E-3</c:v>
                </c:pt>
                <c:pt idx="727">
                  <c:v>8.6797507279639842E-3</c:v>
                </c:pt>
                <c:pt idx="728">
                  <c:v>8.7206967272299516E-3</c:v>
                </c:pt>
                <c:pt idx="729">
                  <c:v>8.7617107630775046E-3</c:v>
                </c:pt>
                <c:pt idx="730">
                  <c:v>8.802792837632769E-3</c:v>
                </c:pt>
                <c:pt idx="731">
                  <c:v>8.8439429530244775E-3</c:v>
                </c:pt>
                <c:pt idx="732">
                  <c:v>8.8820946888584357E-3</c:v>
                </c:pt>
                <c:pt idx="733">
                  <c:v>8.9233750120577167E-3</c:v>
                </c:pt>
                <c:pt idx="734">
                  <c:v>8.9647233759351467E-3</c:v>
                </c:pt>
                <c:pt idx="735">
                  <c:v>9.012061966770556E-3</c:v>
                </c:pt>
                <c:pt idx="736">
                  <c:v>9.0476242342003022E-3</c:v>
                </c:pt>
                <c:pt idx="737">
                  <c:v>9.0922726226242961E-3</c:v>
                </c:pt>
                <c:pt idx="738">
                  <c:v>9.1338990837866573E-3</c:v>
                </c:pt>
                <c:pt idx="739">
                  <c:v>9.1755936029473874E-3</c:v>
                </c:pt>
                <c:pt idx="740">
                  <c:v>9.2173561822664948E-3</c:v>
                </c:pt>
                <c:pt idx="741">
                  <c:v>9.2591868239083365E-3</c:v>
                </c:pt>
                <c:pt idx="742">
                  <c:v>9.310465818341572E-3</c:v>
                </c:pt>
                <c:pt idx="743">
                  <c:v>9.3430523028385001E-3</c:v>
                </c:pt>
                <c:pt idx="744">
                  <c:v>9.3850871444737787E-3</c:v>
                </c:pt>
                <c:pt idx="745">
                  <c:v>9.4209039092092439E-3</c:v>
                </c:pt>
                <c:pt idx="746">
                  <c:v>9.4630629610348294E-3</c:v>
                </c:pt>
                <c:pt idx="747">
                  <c:v>9.5052900744914126E-3</c:v>
                </c:pt>
                <c:pt idx="748">
                  <c:v>9.5536329762468952E-3</c:v>
                </c:pt>
                <c:pt idx="749">
                  <c:v>9.6202496284538697E-3</c:v>
                </c:pt>
                <c:pt idx="750">
                  <c:v>9.6384469786636728E-3</c:v>
                </c:pt>
                <c:pt idx="751">
                  <c:v>9.6809560845816378E-3</c:v>
                </c:pt>
                <c:pt idx="752">
                  <c:v>9.7235332631804283E-3</c:v>
                </c:pt>
                <c:pt idx="753">
                  <c:v>9.7661785166156534E-3</c:v>
                </c:pt>
                <c:pt idx="754">
                  <c:v>9.8120894188735343E-3</c:v>
                </c:pt>
                <c:pt idx="755">
                  <c:v>9.8732351762530982E-3</c:v>
                </c:pt>
                <c:pt idx="756">
                  <c:v>9.8913137417396529E-3</c:v>
                </c:pt>
                <c:pt idx="757">
                  <c:v>9.9342252727360782E-3</c:v>
                </c:pt>
                <c:pt idx="758">
                  <c:v>9.9933167400732791E-3</c:v>
                </c:pt>
                <c:pt idx="759">
                  <c:v>1.0036394729632601E-2</c:v>
                </c:pt>
                <c:pt idx="760">
                  <c:v>1.0079540838045461E-2</c:v>
                </c:pt>
                <c:pt idx="761">
                  <c:v>1.0122755067597687E-2</c:v>
                </c:pt>
                <c:pt idx="762">
                  <c:v>1.015629546653792E-2</c:v>
                </c:pt>
                <c:pt idx="763">
                  <c:v>1.0199621296564858E-2</c:v>
                </c:pt>
                <c:pt idx="764">
                  <c:v>1.0267788039665141E-2</c:v>
                </c:pt>
                <c:pt idx="765">
                  <c:v>1.0286388835354791E-2</c:v>
                </c:pt>
                <c:pt idx="766">
                  <c:v>1.0382922876991644E-2</c:v>
                </c:pt>
                <c:pt idx="767">
                  <c:v>1.0382922876991644E-2</c:v>
                </c:pt>
                <c:pt idx="768">
                  <c:v>1.0426272874783074E-2</c:v>
                </c:pt>
                <c:pt idx="769">
                  <c:v>1.0469572633204395E-2</c:v>
                </c:pt>
                <c:pt idx="770">
                  <c:v>1.0516026263821076E-2</c:v>
                </c:pt>
                <c:pt idx="771">
                  <c:v>1.0555950904517053E-2</c:v>
                </c:pt>
                <c:pt idx="772">
                  <c:v>1.0598994151723551E-2</c:v>
                </c:pt>
                <c:pt idx="773">
                  <c:v>1.0645109110570266E-2</c:v>
                </c:pt>
                <c:pt idx="774">
                  <c:v>1.0684700699153735E-2</c:v>
                </c:pt>
                <c:pt idx="775">
                  <c:v>1.0727328797548735E-2</c:v>
                </c:pt>
                <c:pt idx="776">
                  <c:v>1.0772949625073119E-2</c:v>
                </c:pt>
                <c:pt idx="777">
                  <c:v>1.0812081210655879E-2</c:v>
                </c:pt>
                <c:pt idx="778">
                  <c:v>1.085420444331698E-2</c:v>
                </c:pt>
                <c:pt idx="779">
                  <c:v>1.0896159019296267E-2</c:v>
                </c:pt>
                <c:pt idx="780">
                  <c:v>1.0937944933056045E-2</c:v>
                </c:pt>
                <c:pt idx="781">
                  <c:v>1.0979562179081576E-2</c:v>
                </c:pt>
                <c:pt idx="782">
                  <c:v>1.1021010751881081E-2</c:v>
                </c:pt>
                <c:pt idx="783">
                  <c:v>1.1062290645984045E-2</c:v>
                </c:pt>
                <c:pt idx="784">
                  <c:v>1.1094173956178805E-2</c:v>
                </c:pt>
                <c:pt idx="785">
                  <c:v>1.1135148835599686E-2</c:v>
                </c:pt>
                <c:pt idx="786">
                  <c:v>1.1175955022933455E-2</c:v>
                </c:pt>
                <c:pt idx="787">
                  <c:v>1.1240035864464834E-2</c:v>
                </c:pt>
                <c:pt idx="788">
                  <c:v>1.1257061300507088E-2</c:v>
                </c:pt>
                <c:pt idx="789">
                  <c:v>1.1309447546227844E-2</c:v>
                </c:pt>
                <c:pt idx="790">
                  <c:v>1.1346526446316112E-2</c:v>
                </c:pt>
                <c:pt idx="791">
                  <c:v>1.138645671656725E-2</c:v>
                </c:pt>
                <c:pt idx="792">
                  <c:v>1.1426218259886389E-2</c:v>
                </c:pt>
                <c:pt idx="793">
                  <c:v>1.1465811071024958E-2</c:v>
                </c:pt>
                <c:pt idx="794">
                  <c:v>1.1505235144758203E-2</c:v>
                </c:pt>
                <c:pt idx="795">
                  <c:v>1.1544490475880924E-2</c:v>
                </c:pt>
                <c:pt idx="796">
                  <c:v>1.1583577059211736E-2</c:v>
                </c:pt>
                <c:pt idx="797">
                  <c:v>1.1610750341830567E-2</c:v>
                </c:pt>
                <c:pt idx="798">
                  <c:v>1.1649542626374298E-2</c:v>
                </c:pt>
                <c:pt idx="799">
                  <c:v>1.1688166154380397E-2</c:v>
                </c:pt>
                <c:pt idx="800">
                  <c:v>1.1753985285378299E-2</c:v>
                </c:pt>
                <c:pt idx="801">
                  <c:v>1.1767801288140589E-2</c:v>
                </c:pt>
                <c:pt idx="802">
                  <c:v>1.180302415047052E-2</c:v>
                </c:pt>
                <c:pt idx="803">
                  <c:v>1.1840972603727629E-2</c:v>
                </c:pt>
                <c:pt idx="804">
                  <c:v>1.18787522762549E-2</c:v>
                </c:pt>
                <c:pt idx="805">
                  <c:v>1.1916363163274823E-2</c:v>
                </c:pt>
                <c:pt idx="806">
                  <c:v>1.1965160639943921E-2</c:v>
                </c:pt>
                <c:pt idx="807">
                  <c:v>1.1988248112838194E-2</c:v>
                </c:pt>
                <c:pt idx="808">
                  <c:v>1.2025363436353E-2</c:v>
                </c:pt>
                <c:pt idx="809">
                  <c:v>1.2062309957639879E-2</c:v>
                </c:pt>
                <c:pt idx="810">
                  <c:v>1.211306785899339E-2</c:v>
                </c:pt>
                <c:pt idx="811">
                  <c:v>1.214962261878955E-2</c:v>
                </c:pt>
                <c:pt idx="812">
                  <c:v>1.2186008550914715E-2</c:v>
                </c:pt>
                <c:pt idx="813">
                  <c:v>1.2222225650565072E-2</c:v>
                </c:pt>
                <c:pt idx="814">
                  <c:v>1.225001870703997E-2</c:v>
                </c:pt>
                <c:pt idx="815">
                  <c:v>1.2306385470768613E-2</c:v>
                </c:pt>
                <c:pt idx="816">
                  <c:v>1.2321692351563576E-2</c:v>
                </c:pt>
                <c:pt idx="817">
                  <c:v>1.2357306724369159E-2</c:v>
                </c:pt>
                <c:pt idx="818">
                  <c:v>1.24009535016517E-2</c:v>
                </c:pt>
                <c:pt idx="819">
                  <c:v>1.2445982695177176E-2</c:v>
                </c:pt>
                <c:pt idx="820">
                  <c:v>1.2471537499215063E-2</c:v>
                </c:pt>
                <c:pt idx="821">
                  <c:v>1.2506679049985673E-2</c:v>
                </c:pt>
                <c:pt idx="822">
                  <c:v>1.2544443891212179E-2</c:v>
                </c:pt>
                <c:pt idx="823">
                  <c:v>1.2576716200804128E-2</c:v>
                </c:pt>
                <c:pt idx="824">
                  <c:v>1.2611633780191173E-2</c:v>
                </c:pt>
                <c:pt idx="825">
                  <c:v>1.2649204634731397E-2</c:v>
                </c:pt>
                <c:pt idx="826">
                  <c:v>1.2681321898301359E-2</c:v>
                </c:pt>
                <c:pt idx="827">
                  <c:v>1.2707998908486094E-2</c:v>
                </c:pt>
                <c:pt idx="828">
                  <c:v>1.2753589447245554E-2</c:v>
                </c:pt>
                <c:pt idx="829">
                  <c:v>1.2785633313037028E-2</c:v>
                </c:pt>
                <c:pt idx="830">
                  <c:v>1.2820360850026934E-2</c:v>
                </c:pt>
                <c:pt idx="831">
                  <c:v>1.2855067111032461E-2</c:v>
                </c:pt>
                <c:pt idx="832">
                  <c:v>1.2889752095473647E-2</c:v>
                </c:pt>
                <c:pt idx="833">
                  <c:v>1.2933858460902168E-2</c:v>
                </c:pt>
                <c:pt idx="834">
                  <c:v>1.2959058232328697E-2</c:v>
                </c:pt>
                <c:pt idx="835">
                  <c:v>1.2993679383581787E-2</c:v>
                </c:pt>
                <c:pt idx="836">
                  <c:v>1.3020171373033393E-2</c:v>
                </c:pt>
                <c:pt idx="837">
                  <c:v>1.3054750775029263E-2</c:v>
                </c:pt>
                <c:pt idx="838">
                  <c:v>1.3089308889482856E-2</c:v>
                </c:pt>
                <c:pt idx="839">
                  <c:v>1.312384571583286E-2</c:v>
                </c:pt>
                <c:pt idx="840">
                  <c:v>1.3158361253519725E-2</c:v>
                </c:pt>
                <c:pt idx="841">
                  <c:v>1.320366079940153E-2</c:v>
                </c:pt>
                <c:pt idx="842">
                  <c:v>1.3235431600931257E-2</c:v>
                </c:pt>
                <c:pt idx="843">
                  <c:v>1.3269882504826009E-2</c:v>
                </c:pt>
                <c:pt idx="844">
                  <c:v>1.3304312125196031E-2</c:v>
                </c:pt>
                <c:pt idx="845">
                  <c:v>1.3348059966558853E-2</c:v>
                </c:pt>
                <c:pt idx="846">
                  <c:v>1.3375807640567484E-2</c:v>
                </c:pt>
                <c:pt idx="847">
                  <c:v>1.3407473279387863E-2</c:v>
                </c:pt>
                <c:pt idx="848">
                  <c:v>1.3441817759889962E-2</c:v>
                </c:pt>
                <c:pt idx="849">
                  <c:v>1.3468043010440066E-2</c:v>
                </c:pt>
                <c:pt idx="850">
                  <c:v>1.3502345630712242E-2</c:v>
                </c:pt>
                <c:pt idx="851">
                  <c:v>1.3536626956171473E-2</c:v>
                </c:pt>
                <c:pt idx="852">
                  <c:v>1.3570886986263474E-2</c:v>
                </c:pt>
                <c:pt idx="853">
                  <c:v>1.3602427432985564E-2</c:v>
                </c:pt>
                <c:pt idx="854">
                  <c:v>1.3639343158115493E-2</c:v>
                </c:pt>
                <c:pt idx="855">
                  <c:v>1.3673539298764309E-2</c:v>
                </c:pt>
                <c:pt idx="856">
                  <c:v>1.3707714141820863E-2</c:v>
                </c:pt>
                <c:pt idx="857">
                  <c:v>1.3741867686729995E-2</c:v>
                </c:pt>
                <c:pt idx="858">
                  <c:v>1.3773302765982542E-2</c:v>
                </c:pt>
                <c:pt idx="859">
                  <c:v>1.3807413929897372E-2</c:v>
                </c:pt>
                <c:pt idx="860">
                  <c:v>1.3841503791636178E-2</c:v>
                </c:pt>
                <c:pt idx="861">
                  <c:v>1.387557235065362E-2</c:v>
                </c:pt>
                <c:pt idx="862">
                  <c:v>1.3920405152518373E-2</c:v>
                </c:pt>
                <c:pt idx="863">
                  <c:v>1.3954430276595764E-2</c:v>
                </c:pt>
                <c:pt idx="864">
                  <c:v>1.3988434105664844E-2</c:v>
                </c:pt>
                <c:pt idx="865">
                  <c:v>1.4022416639155008E-2</c:v>
                </c:pt>
                <c:pt idx="866">
                  <c:v>1.4067688780639825E-2</c:v>
                </c:pt>
                <c:pt idx="867">
                  <c:v>1.4082234289439888E-2</c:v>
                </c:pt>
                <c:pt idx="868">
                  <c:v>1.4116172233630203E-2</c:v>
                </c:pt>
                <c:pt idx="869">
                  <c:v>1.4150120957206695E-2</c:v>
                </c:pt>
                <c:pt idx="870">
                  <c:v>1.4184096502503416E-2</c:v>
                </c:pt>
                <c:pt idx="871">
                  <c:v>1.4240304983748838E-2</c:v>
                </c:pt>
                <c:pt idx="872">
                  <c:v>1.4260385791665215E-2</c:v>
                </c:pt>
                <c:pt idx="873">
                  <c:v>1.4294571409431581E-2</c:v>
                </c:pt>
                <c:pt idx="874">
                  <c:v>1.4331608372538159E-2</c:v>
                </c:pt>
                <c:pt idx="875">
                  <c:v>1.4354938075039661E-2</c:v>
                </c:pt>
                <c:pt idx="876">
                  <c:v>1.4397754944783318E-2</c:v>
                </c:pt>
                <c:pt idx="877">
                  <c:v>1.4435208469544585E-2</c:v>
                </c:pt>
                <c:pt idx="878">
                  <c:v>1.4470034478884935E-2</c:v>
                </c:pt>
                <c:pt idx="879">
                  <c:v>1.4502204759163072E-2</c:v>
                </c:pt>
                <c:pt idx="880">
                  <c:v>1.4537372677094052E-2</c:v>
                </c:pt>
                <c:pt idx="881">
                  <c:v>1.4575585188393197E-2</c:v>
                </c:pt>
                <c:pt idx="882">
                  <c:v>1.4608270462170834E-2</c:v>
                </c:pt>
                <c:pt idx="883">
                  <c:v>1.4644000339667505E-2</c:v>
                </c:pt>
                <c:pt idx="884">
                  <c:v>1.4682819317779903E-2</c:v>
                </c:pt>
                <c:pt idx="885">
                  <c:v>1.4716022090664624E-2</c:v>
                </c:pt>
                <c:pt idx="886">
                  <c:v>1.4752313974680915E-2</c:v>
                </c:pt>
                <c:pt idx="887">
                  <c:v>1.4788793204764375E-2</c:v>
                </c:pt>
                <c:pt idx="888">
                  <c:v>1.4816585023574603E-2</c:v>
                </c:pt>
                <c:pt idx="889">
                  <c:v>1.4853394270319759E-2</c:v>
                </c:pt>
                <c:pt idx="890">
                  <c:v>1.4890390843581411E-2</c:v>
                </c:pt>
                <c:pt idx="891">
                  <c:v>1.4927574748589663E-2</c:v>
                </c:pt>
                <c:pt idx="892">
                  <c:v>1.4964945990600088E-2</c:v>
                </c:pt>
                <c:pt idx="893">
                  <c:v>1.5011603152885791E-2</c:v>
                </c:pt>
                <c:pt idx="894">
                  <c:v>1.5052444794650031E-2</c:v>
                </c:pt>
                <c:pt idx="895">
                  <c:v>1.5087372148795573E-2</c:v>
                </c:pt>
                <c:pt idx="896">
                  <c:v>1.5125537736465373E-2</c:v>
                </c:pt>
                <c:pt idx="897">
                  <c:v>1.5163890724700025E-2</c:v>
                </c:pt>
                <c:pt idx="898">
                  <c:v>1.5202431119099307E-2</c:v>
                </c:pt>
                <c:pt idx="899">
                  <c:v>1.5241158925291057E-2</c:v>
                </c:pt>
                <c:pt idx="900">
                  <c:v>1.5280074148931176E-2</c:v>
                </c:pt>
                <c:pt idx="901">
                  <c:v>1.5309718214188202E-2</c:v>
                </c:pt>
                <c:pt idx="902">
                  <c:v>1.5345798254875476E-2</c:v>
                </c:pt>
                <c:pt idx="903">
                  <c:v>1.5385215493242121E-2</c:v>
                </c:pt>
                <c:pt idx="904">
                  <c:v>1.5428015130330607E-2</c:v>
                </c:pt>
                <c:pt idx="905">
                  <c:v>1.5525014654844292E-2</c:v>
                </c:pt>
                <c:pt idx="906">
                  <c:v>1.5527521092996821E-2</c:v>
                </c:pt>
                <c:pt idx="907">
                  <c:v>1.5567795014142405E-2</c:v>
                </c:pt>
                <c:pt idx="908">
                  <c:v>1.5611520450635961E-2</c:v>
                </c:pt>
                <c:pt idx="909">
                  <c:v>1.564890510695971E-2</c:v>
                </c:pt>
                <c:pt idx="910">
                  <c:v>1.5696331657913714E-2</c:v>
                </c:pt>
                <c:pt idx="911">
                  <c:v>1.573333050705009E-2</c:v>
                </c:pt>
                <c:pt idx="912">
                  <c:v>1.5771975957756368E-2</c:v>
                </c:pt>
                <c:pt idx="913">
                  <c:v>1.5816714435842281E-2</c:v>
                </c:pt>
                <c:pt idx="914">
                  <c:v>1.5861672344900633E-2</c:v>
                </c:pt>
                <c:pt idx="915">
                  <c:v>1.5903476206948281E-2</c:v>
                </c:pt>
                <c:pt idx="916">
                  <c:v>1.5945467557027117E-2</c:v>
                </c:pt>
                <c:pt idx="917">
                  <c:v>1.5987646401137558E-2</c:v>
                </c:pt>
                <c:pt idx="918">
                  <c:v>1.6026594979211686E-2</c:v>
                </c:pt>
                <c:pt idx="919">
                  <c:v>1.6069128157290148E-2</c:v>
                </c:pt>
                <c:pt idx="920">
                  <c:v>1.6111824043314193E-2</c:v>
                </c:pt>
                <c:pt idx="921">
                  <c:v>1.616692293411004E-2</c:v>
                </c:pt>
                <c:pt idx="922">
                  <c:v>1.6213365013156313E-2</c:v>
                </c:pt>
                <c:pt idx="923">
                  <c:v>1.6256445695610758E-2</c:v>
                </c:pt>
                <c:pt idx="924">
                  <c:v>1.6299594360270283E-2</c:v>
                </c:pt>
                <c:pt idx="925">
                  <c:v>1.6342789551393361E-2</c:v>
                </c:pt>
                <c:pt idx="926">
                  <c:v>1.638600981229834E-2</c:v>
                </c:pt>
                <c:pt idx="927">
                  <c:v>1.6429233685359111E-2</c:v>
                </c:pt>
                <c:pt idx="928">
                  <c:v>1.6472439712006841E-2</c:v>
                </c:pt>
                <c:pt idx="929">
                  <c:v>1.6515606432728227E-2</c:v>
                </c:pt>
                <c:pt idx="930">
                  <c:v>1.6558712387068995E-2</c:v>
                </c:pt>
                <c:pt idx="931">
                  <c:v>1.6601736395172137E-2</c:v>
                </c:pt>
                <c:pt idx="932">
                  <c:v>1.6644666577510733E-2</c:v>
                </c:pt>
                <c:pt idx="933">
                  <c:v>1.6687502263638472E-2</c:v>
                </c:pt>
                <c:pt idx="934">
                  <c:v>1.6730243450453486E-2</c:v>
                </c:pt>
                <c:pt idx="935">
                  <c:v>1.6772890134862602E-2</c:v>
                </c:pt>
                <c:pt idx="936">
                  <c:v>1.681544231378046E-2</c:v>
                </c:pt>
                <c:pt idx="937">
                  <c:v>1.6857899984125173E-2</c:v>
                </c:pt>
                <c:pt idx="938">
                  <c:v>1.6900263142824421E-2</c:v>
                </c:pt>
                <c:pt idx="939">
                  <c:v>1.694253178681283E-2</c:v>
                </c:pt>
                <c:pt idx="940">
                  <c:v>1.6981311447576412E-2</c:v>
                </c:pt>
                <c:pt idx="941">
                  <c:v>1.7023395821335455E-2</c:v>
                </c:pt>
                <c:pt idx="942">
                  <c:v>1.7065385671013625E-2</c:v>
                </c:pt>
                <c:pt idx="943">
                  <c:v>1.7120799543939514E-2</c:v>
                </c:pt>
                <c:pt idx="944">
                  <c:v>1.7162581265849994E-2</c:v>
                </c:pt>
                <c:pt idx="945">
                  <c:v>1.7194158670939277E-2</c:v>
                </c:pt>
                <c:pt idx="946">
                  <c:v>1.7235765626661768E-2</c:v>
                </c:pt>
                <c:pt idx="947">
                  <c:v>1.7277278043387627E-2</c:v>
                </c:pt>
                <c:pt idx="948">
                  <c:v>1.7318695918111433E-2</c:v>
                </c:pt>
                <c:pt idx="949">
                  <c:v>1.736001924783645E-2</c:v>
                </c:pt>
                <c:pt idx="950">
                  <c:v>1.7401248029569424E-2</c:v>
                </c:pt>
                <c:pt idx="951">
                  <c:v>1.7442382260327523E-2</c:v>
                </c:pt>
                <c:pt idx="952">
                  <c:v>1.7483421937133131E-2</c:v>
                </c:pt>
                <c:pt idx="953">
                  <c:v>1.7517701741462943E-2</c:v>
                </c:pt>
                <c:pt idx="954">
                  <c:v>1.7558561837843101E-2</c:v>
                </c:pt>
                <c:pt idx="955">
                  <c:v>1.7599327371789819E-2</c:v>
                </c:pt>
                <c:pt idx="956">
                  <c:v>1.7666512236212097E-2</c:v>
                </c:pt>
                <c:pt idx="957">
                  <c:v>1.7710340511914086E-2</c:v>
                </c:pt>
                <c:pt idx="958">
                  <c:v>1.7721056570195515E-2</c:v>
                </c:pt>
                <c:pt idx="959">
                  <c:v>1.7761443825606626E-2</c:v>
                </c:pt>
                <c:pt idx="960">
                  <c:v>1.7801736504217125E-2</c:v>
                </c:pt>
                <c:pt idx="961">
                  <c:v>1.7845229281554985E-2</c:v>
                </c:pt>
                <c:pt idx="962">
                  <c:v>1.7885328027263472E-2</c:v>
                </c:pt>
                <c:pt idx="963">
                  <c:v>1.7918761567028103E-2</c:v>
                </c:pt>
                <c:pt idx="964">
                  <c:v>1.7958680681688231E-2</c:v>
                </c:pt>
                <c:pt idx="965">
                  <c:v>1.7998505205859213E-2</c:v>
                </c:pt>
                <c:pt idx="966">
                  <c:v>1.8048047596124991E-2</c:v>
                </c:pt>
                <c:pt idx="967">
                  <c:v>1.8087668610961827E-2</c:v>
                </c:pt>
                <c:pt idx="968">
                  <c:v>1.8127195025133103E-2</c:v>
                </c:pt>
                <c:pt idx="969">
                  <c:v>1.8166626835775888E-2</c:v>
                </c:pt>
                <c:pt idx="970">
                  <c:v>1.8202712664462054E-2</c:v>
                </c:pt>
                <c:pt idx="971">
                  <c:v>1.8241960035438948E-2</c:v>
                </c:pt>
                <c:pt idx="972">
                  <c:v>1.8281112795079935E-2</c:v>
                </c:pt>
                <c:pt idx="973">
                  <c:v>1.8320170940581981E-2</c:v>
                </c:pt>
                <c:pt idx="974">
                  <c:v>1.836236673639003E-2</c:v>
                </c:pt>
                <c:pt idx="975">
                  <c:v>1.8401230866153119E-2</c:v>
                </c:pt>
                <c:pt idx="976">
                  <c:v>1.8440000372548806E-2</c:v>
                </c:pt>
                <c:pt idx="977">
                  <c:v>1.8478675252768903E-2</c:v>
                </c:pt>
                <c:pt idx="978">
                  <c:v>1.851725550401391E-2</c:v>
                </c:pt>
                <c:pt idx="979">
                  <c:v>1.8555741123491277E-2</c:v>
                </c:pt>
                <c:pt idx="980">
                  <c:v>1.859413210841367E-2</c:v>
                </c:pt>
                <c:pt idx="981">
                  <c:v>1.8632428456002437E-2</c:v>
                </c:pt>
                <c:pt idx="982">
                  <c:v>1.8670630163484154E-2</c:v>
                </c:pt>
                <c:pt idx="983">
                  <c:v>1.8708737228092329E-2</c:v>
                </c:pt>
                <c:pt idx="984">
                  <c:v>1.8746749647069173E-2</c:v>
                </c:pt>
                <c:pt idx="985">
                  <c:v>1.8784667417661233E-2</c:v>
                </c:pt>
                <c:pt idx="986">
                  <c:v>1.8822490537123752E-2</c:v>
                </c:pt>
                <c:pt idx="987">
                  <c:v>1.8860219002718052E-2</c:v>
                </c:pt>
                <c:pt idx="988">
                  <c:v>1.8897852811713269E-2</c:v>
                </c:pt>
                <c:pt idx="989">
                  <c:v>1.8935391961382889E-2</c:v>
                </c:pt>
                <c:pt idx="990">
                  <c:v>1.897283644900909E-2</c:v>
                </c:pt>
                <c:pt idx="991">
                  <c:v>1.9010186271881863E-2</c:v>
                </c:pt>
                <c:pt idx="992">
                  <c:v>1.9044295339018445E-2</c:v>
                </c:pt>
                <c:pt idx="993">
                  <c:v>1.9081460623341921E-2</c:v>
                </c:pt>
                <c:pt idx="994">
                  <c:v>1.9118531236207034E-2</c:v>
                </c:pt>
                <c:pt idx="995">
                  <c:v>1.9155507174958324E-2</c:v>
                </c:pt>
                <c:pt idx="996">
                  <c:v>1.9204893881328382E-2</c:v>
                </c:pt>
                <c:pt idx="997">
                  <c:v>1.9232297098311212E-2</c:v>
                </c:pt>
                <c:pt idx="998">
                  <c:v>1.9268984192564176E-2</c:v>
                </c:pt>
                <c:pt idx="999">
                  <c:v>1.9305576600619129E-2</c:v>
                </c:pt>
                <c:pt idx="1000">
                  <c:v>1.9342074319826884E-2</c:v>
                </c:pt>
                <c:pt idx="1001">
                  <c:v>1.9378477347543468E-2</c:v>
                </c:pt>
                <c:pt idx="1002">
                  <c:v>1.9414785681134465E-2</c:v>
                </c:pt>
                <c:pt idx="1003">
                  <c:v>1.945099931796981E-2</c:v>
                </c:pt>
                <c:pt idx="1004">
                  <c:v>1.9487118255426383E-2</c:v>
                </c:pt>
                <c:pt idx="1005">
                  <c:v>1.9516974973730505E-2</c:v>
                </c:pt>
                <c:pt idx="1006">
                  <c:v>1.9552914143145195E-2</c:v>
                </c:pt>
                <c:pt idx="1007">
                  <c:v>1.9588758608866108E-2</c:v>
                </c:pt>
                <c:pt idx="1008">
                  <c:v>1.9624508368354832E-2</c:v>
                </c:pt>
                <c:pt idx="1009">
                  <c:v>1.9683557098559942E-2</c:v>
                </c:pt>
                <c:pt idx="1010">
                  <c:v>1.9695723758511363E-2</c:v>
                </c:pt>
                <c:pt idx="1011">
                  <c:v>1.973118938413343E-2</c:v>
                </c:pt>
                <c:pt idx="1012">
                  <c:v>1.9766560293433599E-2</c:v>
                </c:pt>
                <c:pt idx="1013">
                  <c:v>1.9801836483904545E-2</c:v>
                </c:pt>
                <c:pt idx="1014">
                  <c:v>1.9840058447950098E-2</c:v>
                </c:pt>
                <c:pt idx="1015">
                  <c:v>1.9874074039136592E-2</c:v>
                </c:pt>
                <c:pt idx="1016">
                  <c:v>1.9904065545487366E-2</c:v>
                </c:pt>
                <c:pt idx="1017">
                  <c:v>1.9938967675558826E-2</c:v>
                </c:pt>
                <c:pt idx="1018">
                  <c:v>1.9982838492922664E-2</c:v>
                </c:pt>
                <c:pt idx="1019">
                  <c:v>2.001753662968388E-2</c:v>
                </c:pt>
                <c:pt idx="1020">
                  <c:v>2.0052140026040877E-2</c:v>
                </c:pt>
                <c:pt idx="1021">
                  <c:v>2.0086648679487836E-2</c:v>
                </c:pt>
                <c:pt idx="1022">
                  <c:v>2.0118061190183355E-2</c:v>
                </c:pt>
                <c:pt idx="1023">
                  <c:v>2.0152385203270964E-2</c:v>
                </c:pt>
                <c:pt idx="1024">
                  <c:v>2.0186614468191456E-2</c:v>
                </c:pt>
                <c:pt idx="1025">
                  <c:v>2.0220748982492293E-2</c:v>
                </c:pt>
                <c:pt idx="1026">
                  <c:v>2.0259643831676329E-2</c:v>
                </c:pt>
                <c:pt idx="1027">
                  <c:v>2.0291710859574694E-2</c:v>
                </c:pt>
                <c:pt idx="1028">
                  <c:v>2.0325556243054876E-2</c:v>
                </c:pt>
                <c:pt idx="1029">
                  <c:v>2.0359306863823472E-2</c:v>
                </c:pt>
                <c:pt idx="1030">
                  <c:v>2.0392962719436341E-2</c:v>
                </c:pt>
                <c:pt idx="1031">
                  <c:v>2.0426523807455438E-2</c:v>
                </c:pt>
                <c:pt idx="1032">
                  <c:v>2.0459990125449665E-2</c:v>
                </c:pt>
                <c:pt idx="1033">
                  <c:v>2.0493361670996611E-2</c:v>
                </c:pt>
                <c:pt idx="1034">
                  <c:v>2.052663844167734E-2</c:v>
                </c:pt>
                <c:pt idx="1035">
                  <c:v>2.0559820435083344E-2</c:v>
                </c:pt>
                <c:pt idx="1036">
                  <c:v>2.0592907648811332E-2</c:v>
                </c:pt>
                <c:pt idx="1037">
                  <c:v>2.0625900080464086E-2</c:v>
                </c:pt>
                <c:pt idx="1038">
                  <c:v>2.0658797727652216E-2</c:v>
                </c:pt>
                <c:pt idx="1039">
                  <c:v>2.0691600587993277E-2</c:v>
                </c:pt>
                <c:pt idx="1040">
                  <c:v>2.0724308659111783E-2</c:v>
                </c:pt>
                <c:pt idx="1041">
                  <c:v>2.0756921938638317E-2</c:v>
                </c:pt>
                <c:pt idx="1042">
                  <c:v>2.078944042421043E-2</c:v>
                </c:pt>
                <c:pt idx="1043">
                  <c:v>2.082186411347348E-2</c:v>
                </c:pt>
                <c:pt idx="1044">
                  <c:v>2.0851298924941891E-2</c:v>
                </c:pt>
                <c:pt idx="1045">
                  <c:v>2.0883537922369595E-2</c:v>
                </c:pt>
                <c:pt idx="1046">
                  <c:v>2.0915682119249223E-2</c:v>
                </c:pt>
                <c:pt idx="1047">
                  <c:v>2.0952302258999703E-2</c:v>
                </c:pt>
                <c:pt idx="1048">
                  <c:v>2.0979686102165478E-2</c:v>
                </c:pt>
                <c:pt idx="1049">
                  <c:v>2.1014415395521915E-2</c:v>
                </c:pt>
                <c:pt idx="1050">
                  <c:v>2.1046175445246857E-2</c:v>
                </c:pt>
                <c:pt idx="1051">
                  <c:v>2.1077840680067177E-2</c:v>
                </c:pt>
                <c:pt idx="1052">
                  <c:v>2.1109411097688189E-2</c:v>
                </c:pt>
                <c:pt idx="1053">
                  <c:v>2.1140886695825631E-2</c:v>
                </c:pt>
                <c:pt idx="1054">
                  <c:v>2.1180799927170736E-2</c:v>
                </c:pt>
                <c:pt idx="1055">
                  <c:v>2.1203553424529273E-2</c:v>
                </c:pt>
                <c:pt idx="1056">
                  <c:v>2.1234744550558238E-2</c:v>
                </c:pt>
                <c:pt idx="1057">
                  <c:v>2.1263010795067903E-2</c:v>
                </c:pt>
                <c:pt idx="1058">
                  <c:v>2.1294017207699179E-2</c:v>
                </c:pt>
                <c:pt idx="1059">
                  <c:v>2.1324928790374696E-2</c:v>
                </c:pt>
                <c:pt idx="1060">
                  <c:v>2.13601401922788E-2</c:v>
                </c:pt>
                <c:pt idx="1061">
                  <c:v>2.1408353619727032E-2</c:v>
                </c:pt>
                <c:pt idx="1062">
                  <c:v>2.1421462091741259E-2</c:v>
                </c:pt>
                <c:pt idx="1063">
                  <c:v>2.1463177086875337E-2</c:v>
                </c:pt>
                <c:pt idx="1064">
                  <c:v>2.1482404634861337E-2</c:v>
                </c:pt>
                <c:pt idx="1065">
                  <c:v>2.151273364233032E-2</c:v>
                </c:pt>
                <c:pt idx="1066">
                  <c:v>2.1551320855157603E-2</c:v>
                </c:pt>
                <c:pt idx="1067">
                  <c:v>2.1585994931525479E-2</c:v>
                </c:pt>
                <c:pt idx="1068">
                  <c:v>2.1600376456219372E-2</c:v>
                </c:pt>
                <c:pt idx="1069">
                  <c:v>2.1630331049776963E-2</c:v>
                </c:pt>
                <c:pt idx="1070">
                  <c:v>2.1671249235422546E-2</c:v>
                </c:pt>
                <c:pt idx="1071">
                  <c:v>2.1700994169579147E-2</c:v>
                </c:pt>
                <c:pt idx="1072">
                  <c:v>2.1730644234957384E-2</c:v>
                </c:pt>
                <c:pt idx="1073">
                  <c:v>2.1760199429364115E-2</c:v>
                </c:pt>
                <c:pt idx="1074">
                  <c:v>2.1781426397804914E-2</c:v>
                </c:pt>
                <c:pt idx="1075">
                  <c:v>2.1810806852333085E-2</c:v>
                </c:pt>
                <c:pt idx="1076">
                  <c:v>2.18567844671834E-2</c:v>
                </c:pt>
                <c:pt idx="1077">
                  <c:v>2.1869283158337974E-2</c:v>
                </c:pt>
                <c:pt idx="1078">
                  <c:v>2.1906552260495631E-2</c:v>
                </c:pt>
                <c:pt idx="1079">
                  <c:v>2.1942497544726013E-2</c:v>
                </c:pt>
                <c:pt idx="1080">
                  <c:v>2.1964429220120523E-2</c:v>
                </c:pt>
                <c:pt idx="1081">
                  <c:v>2.199322536858796E-2</c:v>
                </c:pt>
                <c:pt idx="1082">
                  <c:v>2.2024630213688622E-2</c:v>
                </c:pt>
                <c:pt idx="1083">
                  <c:v>2.2050532992177515E-2</c:v>
                </c:pt>
                <c:pt idx="1084">
                  <c:v>2.2079044463056217E-2</c:v>
                </c:pt>
                <c:pt idx="1085">
                  <c:v>2.2110149515890947E-2</c:v>
                </c:pt>
                <c:pt idx="1086">
                  <c:v>2.213578271243246E-2</c:v>
                </c:pt>
                <c:pt idx="1087">
                  <c:v>2.2155972086550076E-2</c:v>
                </c:pt>
                <c:pt idx="1088">
                  <c:v>2.2194814694714089E-2</c:v>
                </c:pt>
                <c:pt idx="1089">
                  <c:v>2.2220178324096746E-2</c:v>
                </c:pt>
                <c:pt idx="1090">
                  <c:v>2.224812038300851E-2</c:v>
                </c:pt>
                <c:pt idx="1091">
                  <c:v>2.2275967532645789E-2</c:v>
                </c:pt>
                <c:pt idx="1092">
                  <c:v>2.2303719770946407E-2</c:v>
                </c:pt>
                <c:pt idx="1093">
                  <c:v>2.2337908353619765E-2</c:v>
                </c:pt>
                <c:pt idx="1094">
                  <c:v>2.2358939505332305E-2</c:v>
                </c:pt>
                <c:pt idx="1095">
                  <c:v>2.2386406997328093E-2</c:v>
                </c:pt>
                <c:pt idx="1096">
                  <c:v>2.2405878941946934E-2</c:v>
                </c:pt>
                <c:pt idx="1097">
                  <c:v>2.2433171848517317E-2</c:v>
                </c:pt>
                <c:pt idx="1098">
                  <c:v>2.2460369843504926E-2</c:v>
                </c:pt>
                <c:pt idx="1099">
                  <c:v>2.2504292035871648E-2</c:v>
                </c:pt>
                <c:pt idx="1100">
                  <c:v>2.251448109094115E-2</c:v>
                </c:pt>
                <c:pt idx="1101">
                  <c:v>2.2551825887243773E-2</c:v>
                </c:pt>
                <c:pt idx="1102">
                  <c:v>2.2576021582022092E-2</c:v>
                </c:pt>
                <c:pt idx="1103">
                  <c:v>2.2602729661591318E-2</c:v>
                </c:pt>
                <c:pt idx="1104">
                  <c:v>2.2629342805636419E-2</c:v>
                </c:pt>
                <c:pt idx="1105">
                  <c:v>2.2662026404498162E-2</c:v>
                </c:pt>
                <c:pt idx="1106">
                  <c:v>2.2684866024808001E-2</c:v>
                </c:pt>
                <c:pt idx="1107">
                  <c:v>2.2708612604962722E-2</c:v>
                </c:pt>
                <c:pt idx="1108">
                  <c:v>2.2734845987281076E-2</c:v>
                </c:pt>
                <c:pt idx="1109">
                  <c:v>2.2750715188028181E-2</c:v>
                </c:pt>
                <c:pt idx="1110">
                  <c:v>2.2776779231652888E-2</c:v>
                </c:pt>
                <c:pt idx="1111">
                  <c:v>2.2802748343139001E-2</c:v>
                </c:pt>
                <c:pt idx="1112">
                  <c:v>2.2828622520646213E-2</c:v>
                </c:pt>
                <c:pt idx="1113">
                  <c:v>2.2854401762340437E-2</c:v>
                </c:pt>
                <c:pt idx="1114">
                  <c:v>2.2880086066394689E-2</c:v>
                </c:pt>
                <c:pt idx="1115">
                  <c:v>2.2905675430987316E-2</c:v>
                </c:pt>
                <c:pt idx="1116">
                  <c:v>2.2931169854305544E-2</c:v>
                </c:pt>
                <c:pt idx="1117">
                  <c:v>2.2956569334541044E-2</c:v>
                </c:pt>
                <c:pt idx="1118">
                  <c:v>2.2979351993569746E-2</c:v>
                </c:pt>
                <c:pt idx="1119">
                  <c:v>2.3004566758431873E-2</c:v>
                </c:pt>
                <c:pt idx="1120">
                  <c:v>2.3029686579259342E-2</c:v>
                </c:pt>
                <c:pt idx="1121">
                  <c:v>2.3054711454290864E-2</c:v>
                </c:pt>
                <c:pt idx="1122">
                  <c:v>2.3092143211997644E-2</c:v>
                </c:pt>
                <c:pt idx="1123">
                  <c:v>2.3116952214779978E-2</c:v>
                </c:pt>
                <c:pt idx="1124">
                  <c:v>2.3141666243970769E-2</c:v>
                </c:pt>
                <c:pt idx="1125">
                  <c:v>2.3166285297739991E-2</c:v>
                </c:pt>
                <c:pt idx="1126">
                  <c:v>2.3197351924127158E-2</c:v>
                </c:pt>
                <c:pt idx="1127">
                  <c:v>2.3207816612241014E-2</c:v>
                </c:pt>
                <c:pt idx="1128">
                  <c:v>2.3232166383960837E-2</c:v>
                </c:pt>
                <c:pt idx="1129">
                  <c:v>2.3256421186834686E-2</c:v>
                </c:pt>
                <c:pt idx="1130">
                  <c:v>2.3290413367931532E-2</c:v>
                </c:pt>
                <c:pt idx="1131">
                  <c:v>2.3320805041159156E-2</c:v>
                </c:pt>
                <c:pt idx="1132">
                  <c:v>2.3335959210126576E-2</c:v>
                </c:pt>
                <c:pt idx="1133">
                  <c:v>2.3359818395504609E-2</c:v>
                </c:pt>
                <c:pt idx="1134">
                  <c:v>2.3386019123933198E-2</c:v>
                </c:pt>
                <c:pt idx="1135">
                  <c:v>2.3407251789786768E-2</c:v>
                </c:pt>
                <c:pt idx="1136">
                  <c:v>2.3430825995178806E-2</c:v>
                </c:pt>
                <c:pt idx="1137">
                  <c:v>2.3456725967630283E-2</c:v>
                </c:pt>
                <c:pt idx="1138">
                  <c:v>2.3480104911181056E-2</c:v>
                </c:pt>
                <c:pt idx="1139">
                  <c:v>2.3493745550042289E-2</c:v>
                </c:pt>
                <c:pt idx="1140">
                  <c:v>2.3526577781252837E-2</c:v>
                </c:pt>
                <c:pt idx="1141">
                  <c:v>2.3547272035048982E-2</c:v>
                </c:pt>
                <c:pt idx="1142">
                  <c:v>2.3570276233535515E-2</c:v>
                </c:pt>
                <c:pt idx="1143">
                  <c:v>2.3593185424867567E-2</c:v>
                </c:pt>
                <c:pt idx="1144">
                  <c:v>2.3615999607352018E-2</c:v>
                </c:pt>
                <c:pt idx="1145">
                  <c:v>2.3638718779296609E-2</c:v>
                </c:pt>
                <c:pt idx="1146">
                  <c:v>2.3661342939020984E-2</c:v>
                </c:pt>
                <c:pt idx="1147">
                  <c:v>2.3683872084849882E-2</c:v>
                </c:pt>
                <c:pt idx="1148">
                  <c:v>2.3699216089593744E-2</c:v>
                </c:pt>
                <c:pt idx="1149">
                  <c:v>2.3721571159555956E-2</c:v>
                </c:pt>
                <c:pt idx="1150">
                  <c:v>2.3743831225595195E-2</c:v>
                </c:pt>
                <c:pt idx="1151">
                  <c:v>2.3765996286115379E-2</c:v>
                </c:pt>
                <c:pt idx="1152">
                  <c:v>2.3788066339529203E-2</c:v>
                </c:pt>
                <c:pt idx="1153">
                  <c:v>2.3817051575096032E-2</c:v>
                </c:pt>
                <c:pt idx="1154">
                  <c:v>2.3841246147173336E-2</c:v>
                </c:pt>
                <c:pt idx="1155">
                  <c:v>2.3860684552549295E-2</c:v>
                </c:pt>
                <c:pt idx="1156">
                  <c:v>2.388235849909829E-2</c:v>
                </c:pt>
                <c:pt idx="1157">
                  <c:v>2.3903937415388727E-2</c:v>
                </c:pt>
                <c:pt idx="1158">
                  <c:v>2.3927730437461728E-2</c:v>
                </c:pt>
                <c:pt idx="1159">
                  <c:v>2.3946810150805856E-2</c:v>
                </c:pt>
                <c:pt idx="1160">
                  <c:v>2.3972607387930899E-2</c:v>
                </c:pt>
                <c:pt idx="1161">
                  <c:v>2.3980126581888861E-2</c:v>
                </c:pt>
                <c:pt idx="1162">
                  <c:v>2.4001251862157069E-2</c:v>
                </c:pt>
                <c:pt idx="1163">
                  <c:v>2.402228212348767E-2</c:v>
                </c:pt>
                <c:pt idx="1164">
                  <c:v>2.4043217364390301E-2</c:v>
                </c:pt>
                <c:pt idx="1165">
                  <c:v>2.4084802778980396E-2</c:v>
                </c:pt>
                <c:pt idx="1166">
                  <c:v>2.4095929858610574E-2</c:v>
                </c:pt>
                <c:pt idx="1167">
                  <c:v>2.4117210382497589E-2</c:v>
                </c:pt>
                <c:pt idx="1168">
                  <c:v>2.4139297016347681E-2</c:v>
                </c:pt>
                <c:pt idx="1169">
                  <c:v>2.4159705560082654E-2</c:v>
                </c:pt>
                <c:pt idx="1170">
                  <c:v>2.4180019063331712E-2</c:v>
                </c:pt>
                <c:pt idx="1171">
                  <c:v>2.4198643577059364E-2</c:v>
                </c:pt>
                <c:pt idx="1172">
                  <c:v>2.4218128544606123E-2</c:v>
                </c:pt>
                <c:pt idx="1173">
                  <c:v>2.4240389315481219E-2</c:v>
                </c:pt>
                <c:pt idx="1174">
                  <c:v>2.4260322642137459E-2</c:v>
                </c:pt>
                <c:pt idx="1175">
                  <c:v>2.4280160921016227E-2</c:v>
                </c:pt>
                <c:pt idx="1176">
                  <c:v>2.4299904150679539E-2</c:v>
                </c:pt>
                <c:pt idx="1177">
                  <c:v>2.4319552329697236E-2</c:v>
                </c:pt>
                <c:pt idx="1178">
                  <c:v>2.4336905790399748E-2</c:v>
                </c:pt>
                <c:pt idx="1179">
                  <c:v>2.4356368680986847E-2</c:v>
                </c:pt>
                <c:pt idx="1180">
                  <c:v>2.4377922634226185E-2</c:v>
                </c:pt>
                <c:pt idx="1181">
                  <c:v>2.4400488627150149E-2</c:v>
                </c:pt>
                <c:pt idx="1182">
                  <c:v>2.4419074520762866E-2</c:v>
                </c:pt>
                <c:pt idx="1183">
                  <c:v>2.4438119949932266E-2</c:v>
                </c:pt>
                <c:pt idx="1184">
                  <c:v>2.44543627126723E-2</c:v>
                </c:pt>
                <c:pt idx="1185">
                  <c:v>2.4473215840299187E-2</c:v>
                </c:pt>
                <c:pt idx="1186">
                  <c:v>2.4494632980006988E-2</c:v>
                </c:pt>
                <c:pt idx="1187">
                  <c:v>2.4510604145150432E-2</c:v>
                </c:pt>
                <c:pt idx="1188">
                  <c:v>2.4529136556582849E-2</c:v>
                </c:pt>
                <c:pt idx="1189">
                  <c:v>2.454755929679794E-2</c:v>
                </c:pt>
                <c:pt idx="1190">
                  <c:v>2.4565870982854988E-2</c:v>
                </c:pt>
                <c:pt idx="1191">
                  <c:v>2.4584070249923134E-2</c:v>
                </c:pt>
                <c:pt idx="1192">
                  <c:v>2.4602156331902152E-2</c:v>
                </c:pt>
                <c:pt idx="1193">
                  <c:v>2.4622687491284326E-2</c:v>
                </c:pt>
                <c:pt idx="1194">
                  <c:v>2.4637988805476546E-2</c:v>
                </c:pt>
                <c:pt idx="1195">
                  <c:v>2.4655735193981346E-2</c:v>
                </c:pt>
                <c:pt idx="1196">
                  <c:v>2.4673368348250246E-2</c:v>
                </c:pt>
                <c:pt idx="1197">
                  <c:v>2.4690888266763588E-2</c:v>
                </c:pt>
                <c:pt idx="1198">
                  <c:v>2.4708294948008677E-2</c:v>
                </c:pt>
                <c:pt idx="1199">
                  <c:v>2.4728049638195821E-2</c:v>
                </c:pt>
                <c:pt idx="1200">
                  <c:v>2.4740714428569413E-2</c:v>
                </c:pt>
                <c:pt idx="1201">
                  <c:v>2.4757788307677317E-2</c:v>
                </c:pt>
                <c:pt idx="1202">
                  <c:v>2.4777162655775908E-2</c:v>
                </c:pt>
                <c:pt idx="1203">
                  <c:v>2.4793993884216783E-2</c:v>
                </c:pt>
                <c:pt idx="1204">
                  <c:v>2.4808330522312374E-2</c:v>
                </c:pt>
                <c:pt idx="1205">
                  <c:v>2.4826970948233038E-2</c:v>
                </c:pt>
                <c:pt idx="1206">
                  <c:v>2.484581968028211E-2</c:v>
                </c:pt>
                <c:pt idx="1207">
                  <c:v>2.4859859157456844E-2</c:v>
                </c:pt>
                <c:pt idx="1208">
                  <c:v>2.4876133384997209E-2</c:v>
                </c:pt>
                <c:pt idx="1209">
                  <c:v>2.4894593824647177E-2</c:v>
                </c:pt>
                <c:pt idx="1210">
                  <c:v>2.4910326160803232E-2</c:v>
                </c:pt>
                <c:pt idx="1211">
                  <c:v>2.4924276542504727E-2</c:v>
                </c:pt>
                <c:pt idx="1212">
                  <c:v>2.4940097748685535E-2</c:v>
                </c:pt>
                <c:pt idx="1213">
                  <c:v>2.4953842029974891E-2</c:v>
                </c:pt>
                <c:pt idx="1214">
                  <c:v>2.4969443728939732E-2</c:v>
                </c:pt>
                <c:pt idx="1215">
                  <c:v>2.4984932173683624E-2</c:v>
                </c:pt>
                <c:pt idx="1216">
                  <c:v>2.5000552386527986E-2</c:v>
                </c:pt>
                <c:pt idx="1217">
                  <c:v>2.5030717969412471E-2</c:v>
                </c:pt>
                <c:pt idx="1218">
                  <c:v>2.5030944708042568E-2</c:v>
                </c:pt>
                <c:pt idx="1219">
                  <c:v>2.504789205479091E-2</c:v>
                </c:pt>
                <c:pt idx="1220">
                  <c:v>2.5060884020276397E-2</c:v>
                </c:pt>
                <c:pt idx="1221">
                  <c:v>2.507568379474634E-2</c:v>
                </c:pt>
                <c:pt idx="1222">
                  <c:v>2.5094169476053963E-2</c:v>
                </c:pt>
                <c:pt idx="1223">
                  <c:v>2.5105123848646566E-2</c:v>
                </c:pt>
                <c:pt idx="1224">
                  <c:v>2.5119403576601584E-2</c:v>
                </c:pt>
                <c:pt idx="1225">
                  <c:v>2.513562893952765E-2</c:v>
                </c:pt>
                <c:pt idx="1226">
                  <c:v>2.5151726250511781E-2</c:v>
                </c:pt>
                <c:pt idx="1227">
                  <c:v>2.5165832254593973E-2</c:v>
                </c:pt>
                <c:pt idx="1228">
                  <c:v>2.5179824980413747E-2</c:v>
                </c:pt>
                <c:pt idx="1229">
                  <c:v>2.5193704426762501E-2</c:v>
                </c:pt>
                <c:pt idx="1230">
                  <c:v>2.5205628140720891E-2</c:v>
                </c:pt>
                <c:pt idx="1231">
                  <c:v>2.521928816253436E-2</c:v>
                </c:pt>
                <c:pt idx="1232">
                  <c:v>2.5236684601851137E-2</c:v>
                </c:pt>
                <c:pt idx="1233">
                  <c:v>2.5250085706417406E-2</c:v>
                </c:pt>
                <c:pt idx="1234">
                  <c:v>2.5265185340389816E-2</c:v>
                </c:pt>
                <c:pt idx="1235">
                  <c:v>2.5278352717315142E-2</c:v>
                </c:pt>
                <c:pt idx="1236">
                  <c:v>2.5291406806263211E-2</c:v>
                </c:pt>
                <c:pt idx="1237">
                  <c:v>2.5304347606111437E-2</c:v>
                </c:pt>
                <c:pt idx="1238">
                  <c:v>2.5317175115739849E-2</c:v>
                </c:pt>
                <c:pt idx="1239">
                  <c:v>2.5329889334041504E-2</c:v>
                </c:pt>
                <c:pt idx="1240">
                  <c:v>2.5342490259919026E-2</c:v>
                </c:pt>
                <c:pt idx="1241">
                  <c:v>2.5354977892286319E-2</c:v>
                </c:pt>
                <c:pt idx="1242">
                  <c:v>2.5367352230063384E-2</c:v>
                </c:pt>
                <c:pt idx="1243">
                  <c:v>2.5379613272181505E-2</c:v>
                </c:pt>
                <c:pt idx="1244">
                  <c:v>2.5391761017585876E-2</c:v>
                </c:pt>
                <c:pt idx="1245">
                  <c:v>2.5403795465223429E-2</c:v>
                </c:pt>
                <c:pt idx="1246">
                  <c:v>2.5415716614059336E-2</c:v>
                </c:pt>
                <c:pt idx="1247">
                  <c:v>2.5427524463062248E-2</c:v>
                </c:pt>
                <c:pt idx="1248">
                  <c:v>2.5439219011212981E-2</c:v>
                </c:pt>
                <c:pt idx="1249">
                  <c:v>2.5450800257503649E-2</c:v>
                </c:pt>
                <c:pt idx="1250">
                  <c:v>2.5462268200932441E-2</c:v>
                </c:pt>
                <c:pt idx="1251">
                  <c:v>2.5473622840510583E-2</c:v>
                </c:pt>
                <c:pt idx="1252">
                  <c:v>2.5483182592138689E-2</c:v>
                </c:pt>
                <c:pt idx="1253">
                  <c:v>2.5494317928534072E-2</c:v>
                </c:pt>
                <c:pt idx="1254">
                  <c:v>2.5505339965893364E-2</c:v>
                </c:pt>
                <c:pt idx="1255">
                  <c:v>2.5522883524720635E-2</c:v>
                </c:pt>
                <c:pt idx="1256">
                  <c:v>2.5533649632254532E-2</c:v>
                </c:pt>
                <c:pt idx="1257">
                  <c:v>2.5539371242906107E-2</c:v>
                </c:pt>
                <c:pt idx="1258">
                  <c:v>2.5549932728631219E-2</c:v>
                </c:pt>
                <c:pt idx="1259">
                  <c:v>2.556038090293869E-2</c:v>
                </c:pt>
                <c:pt idx="1260">
                  <c:v>2.557071576492663E-2</c:v>
                </c:pt>
                <c:pt idx="1261">
                  <c:v>2.558093731370098E-2</c:v>
                </c:pt>
                <c:pt idx="1262">
                  <c:v>2.5591045548381569E-2</c:v>
                </c:pt>
                <c:pt idx="1263">
                  <c:v>2.5601040468094312E-2</c:v>
                </c:pt>
                <c:pt idx="1264">
                  <c:v>2.5610922071977293E-2</c:v>
                </c:pt>
                <c:pt idx="1265">
                  <c:v>2.5619104378315733E-2</c:v>
                </c:pt>
                <c:pt idx="1266">
                  <c:v>2.5628766756618033E-2</c:v>
                </c:pt>
                <c:pt idx="1267">
                  <c:v>2.5638315824405958E-2</c:v>
                </c:pt>
                <c:pt idx="1268">
                  <c:v>2.5654652052340219E-2</c:v>
                </c:pt>
                <c:pt idx="1269">
                  <c:v>2.566235026108243E-2</c:v>
                </c:pt>
                <c:pt idx="1270">
                  <c:v>2.5666283156573905E-2</c:v>
                </c:pt>
                <c:pt idx="1271">
                  <c:v>2.5675378974245707E-2</c:v>
                </c:pt>
                <c:pt idx="1272">
                  <c:v>2.5684361477423021E-2</c:v>
                </c:pt>
                <c:pt idx="1273">
                  <c:v>2.5694757157051329E-2</c:v>
                </c:pt>
                <c:pt idx="1274">
                  <c:v>2.5701986537233764E-2</c:v>
                </c:pt>
                <c:pt idx="1275">
                  <c:v>2.5709116909202301E-2</c:v>
                </c:pt>
                <c:pt idx="1276">
                  <c:v>2.571765363318157E-2</c:v>
                </c:pt>
                <c:pt idx="1277">
                  <c:v>2.5726077046849483E-2</c:v>
                </c:pt>
                <c:pt idx="1278">
                  <c:v>2.5737365904296598E-2</c:v>
                </c:pt>
                <c:pt idx="1279">
                  <c:v>2.5745547673843683E-2</c:v>
                </c:pt>
                <c:pt idx="1280">
                  <c:v>2.5753616115087502E-2</c:v>
                </c:pt>
                <c:pt idx="1281">
                  <c:v>2.5761571227328618E-2</c:v>
                </c:pt>
                <c:pt idx="1282">
                  <c:v>2.5767954048029208E-2</c:v>
                </c:pt>
                <c:pt idx="1283">
                  <c:v>2.5775690043270526E-2</c:v>
                </c:pt>
                <c:pt idx="1284">
                  <c:v>2.5783312715451902E-2</c:v>
                </c:pt>
                <c:pt idx="1285">
                  <c:v>2.5790822063922421E-2</c:v>
                </c:pt>
                <c:pt idx="1286">
                  <c:v>2.5799265411910667E-2</c:v>
                </c:pt>
                <c:pt idx="1287">
                  <c:v>2.5806921953988714E-2</c:v>
                </c:pt>
                <c:pt idx="1288">
                  <c:v>2.581408374454236E-2</c:v>
                </c:pt>
                <c:pt idx="1289">
                  <c:v>2.5821132200875733E-2</c:v>
                </c:pt>
                <c:pt idx="1290">
                  <c:v>2.5828067322378891E-2</c:v>
                </c:pt>
                <c:pt idx="1291">
                  <c:v>2.5834889108454918E-2</c:v>
                </c:pt>
                <c:pt idx="1292">
                  <c:v>2.5841597558512987E-2</c:v>
                </c:pt>
                <c:pt idx="1293">
                  <c:v>2.584819267197529E-2</c:v>
                </c:pt>
                <c:pt idx="1294">
                  <c:v>2.5854674448271858E-2</c:v>
                </c:pt>
                <c:pt idx="1295">
                  <c:v>2.5861042886843998E-2</c:v>
                </c:pt>
                <c:pt idx="1296">
                  <c:v>2.5867297987140856E-2</c:v>
                </c:pt>
                <c:pt idx="1297">
                  <c:v>2.5873439748621989E-2</c:v>
                </c:pt>
                <c:pt idx="1298">
                  <c:v>2.5879468170759992E-2</c:v>
                </c:pt>
                <c:pt idx="1299">
                  <c:v>2.5885383253030941E-2</c:v>
                </c:pt>
                <c:pt idx="1300">
                  <c:v>2.5891184994926542E-2</c:v>
                </c:pt>
                <c:pt idx="1301">
                  <c:v>2.589687339594372E-2</c:v>
                </c:pt>
                <c:pt idx="1302">
                  <c:v>2.5902448455595042E-2</c:v>
                </c:pt>
                <c:pt idx="1303">
                  <c:v>2.5907910173395676E-2</c:v>
                </c:pt>
                <c:pt idx="1304">
                  <c:v>2.5911967384888483E-2</c:v>
                </c:pt>
                <c:pt idx="1305">
                  <c:v>2.5917210137356247E-2</c:v>
                </c:pt>
                <c:pt idx="1306">
                  <c:v>2.5922339554679666E-2</c:v>
                </c:pt>
                <c:pt idx="1307">
                  <c:v>2.5928623616824839E-2</c:v>
                </c:pt>
                <c:pt idx="1308">
                  <c:v>2.5932258382150682E-2</c:v>
                </c:pt>
                <c:pt idx="1309">
                  <c:v>2.5938300275649504E-2</c:v>
                </c:pt>
                <c:pt idx="1310">
                  <c:v>2.5942968587850657E-2</c:v>
                </c:pt>
                <c:pt idx="1311">
                  <c:v>2.594752355470566E-2</c:v>
                </c:pt>
                <c:pt idx="1312">
                  <c:v>2.5951965175819172E-2</c:v>
                </c:pt>
                <c:pt idx="1313">
                  <c:v>2.5956293450810634E-2</c:v>
                </c:pt>
                <c:pt idx="1314">
                  <c:v>2.5964145067029924E-2</c:v>
                </c:pt>
                <c:pt idx="1315">
                  <c:v>2.5964609960933804E-2</c:v>
                </c:pt>
                <c:pt idx="1316">
                  <c:v>2.5968598195349565E-2</c:v>
                </c:pt>
                <c:pt idx="1317">
                  <c:v>2.597009204310563E-2</c:v>
                </c:pt>
                <c:pt idx="1318">
                  <c:v>2.597386923139311E-2</c:v>
                </c:pt>
                <c:pt idx="1319">
                  <c:v>2.5977533087733207E-2</c:v>
                </c:pt>
                <c:pt idx="1320">
                  <c:v>2.5981581577909196E-2</c:v>
                </c:pt>
                <c:pt idx="1321">
                  <c:v>2.5986906552698308E-2</c:v>
                </c:pt>
                <c:pt idx="1322">
                  <c:v>2.5988310247287316E-2</c:v>
                </c:pt>
                <c:pt idx="1323">
                  <c:v>2.5991504582363767E-2</c:v>
                </c:pt>
                <c:pt idx="1324">
                  <c:v>2.5994585584002472E-2</c:v>
                </c:pt>
                <c:pt idx="1325">
                  <c:v>2.5997553251943195E-2</c:v>
                </c:pt>
                <c:pt idx="1326">
                  <c:v>2.6001526612586593E-2</c:v>
                </c:pt>
                <c:pt idx="1327">
                  <c:v>2.6005396346236595E-2</c:v>
                </c:pt>
                <c:pt idx="1328">
                  <c:v>2.6004672327713623E-2</c:v>
                </c:pt>
                <c:pt idx="1329">
                  <c:v>2.6007194572171856E-2</c:v>
                </c:pt>
                <c:pt idx="1330">
                  <c:v>2.601503688401734E-2</c:v>
                </c:pt>
                <c:pt idx="1331">
                  <c:v>2.6017292813138297E-2</c:v>
                </c:pt>
                <c:pt idx="1332">
                  <c:v>2.6019435374351849E-2</c:v>
                </c:pt>
                <c:pt idx="1333">
                  <c:v>2.6021464567470069E-2</c:v>
                </c:pt>
                <c:pt idx="1334">
                  <c:v>2.6020217818491821E-2</c:v>
                </c:pt>
                <c:pt idx="1335">
                  <c:v>2.6022044173390345E-2</c:v>
                </c:pt>
                <c:pt idx="1336">
                  <c:v>2.6024685158266409E-2</c:v>
                </c:pt>
                <c:pt idx="1337">
                  <c:v>2.6025356850753537E-2</c:v>
                </c:pt>
                <c:pt idx="1338">
                  <c:v>2.6031258986844334E-2</c:v>
                </c:pt>
                <c:pt idx="1339">
                  <c:v>2.6031258986844334E-2</c:v>
                </c:pt>
                <c:pt idx="1340">
                  <c:v>2.6032494598840033E-2</c:v>
                </c:pt>
                <c:pt idx="1341">
                  <c:v>2.6033616841588975E-2</c:v>
                </c:pt>
                <c:pt idx="1342">
                  <c:v>2.6035614510631917E-2</c:v>
                </c:pt>
                <c:pt idx="1343">
                  <c:v>2.6035521218957115E-2</c:v>
                </c:pt>
                <c:pt idx="1344">
                  <c:v>2.6036303353408789E-2</c:v>
                </c:pt>
                <c:pt idx="1345">
                  <c:v>2.6037936787810054E-2</c:v>
                </c:pt>
                <c:pt idx="1346">
                  <c:v>2.6037527513502932E-2</c:v>
                </c:pt>
                <c:pt idx="1347">
                  <c:v>2.6037969539036556E-2</c:v>
                </c:pt>
                <c:pt idx="1348">
                  <c:v>2.6039238664695086E-2</c:v>
                </c:pt>
                <c:pt idx="1349">
                  <c:v>2.6038513480883863E-2</c:v>
                </c:pt>
                <c:pt idx="1350">
                  <c:v>2.6038615397149079E-2</c:v>
                </c:pt>
                <c:pt idx="1351">
                  <c:v>2.6038603943626691E-2</c:v>
                </c:pt>
                <c:pt idx="1352">
                  <c:v>2.6038479120318408E-2</c:v>
                </c:pt>
                <c:pt idx="1353">
                  <c:v>2.6038240927233575E-2</c:v>
                </c:pt>
                <c:pt idx="1354">
                  <c:v>2.6037889364395161E-2</c:v>
                </c:pt>
                <c:pt idx="1355">
                  <c:v>2.6037424431832924E-2</c:v>
                </c:pt>
                <c:pt idx="1356">
                  <c:v>2.6034214985594557E-2</c:v>
                </c:pt>
                <c:pt idx="1357">
                  <c:v>2.6033547751493621E-2</c:v>
                </c:pt>
                <c:pt idx="1358">
                  <c:v>2.6032767172315185E-2</c:v>
                </c:pt>
                <c:pt idx="1359">
                  <c:v>2.603315434957126E-2</c:v>
                </c:pt>
                <c:pt idx="1360">
                  <c:v>2.6030865978997241E-2</c:v>
                </c:pt>
                <c:pt idx="1361">
                  <c:v>2.6033088830109932E-2</c:v>
                </c:pt>
                <c:pt idx="1362">
                  <c:v>2.6030995556344791E-2</c:v>
                </c:pt>
                <c:pt idx="1363">
                  <c:v>2.6029623668310128E-2</c:v>
                </c:pt>
                <c:pt idx="1364">
                  <c:v>2.6028138411282972E-2</c:v>
                </c:pt>
                <c:pt idx="1365">
                  <c:v>2.6026539785390036E-2</c:v>
                </c:pt>
                <c:pt idx="1366">
                  <c:v>2.6024827790776726E-2</c:v>
                </c:pt>
                <c:pt idx="1367">
                  <c:v>2.6023002427590168E-2</c:v>
                </c:pt>
                <c:pt idx="1368">
                  <c:v>2.6021063695996178E-2</c:v>
                </c:pt>
                <c:pt idx="1369">
                  <c:v>2.6015928037365299E-2</c:v>
                </c:pt>
                <c:pt idx="1370">
                  <c:v>2.6013795574777454E-2</c:v>
                </c:pt>
                <c:pt idx="1371">
                  <c:v>2.6011549776868037E-2</c:v>
                </c:pt>
                <c:pt idx="1372">
                  <c:v>2.6007436160053743E-2</c:v>
                </c:pt>
                <c:pt idx="1373">
                  <c:v>2.6007457143577724E-2</c:v>
                </c:pt>
                <c:pt idx="1374">
                  <c:v>2.6004132373161681E-2</c:v>
                </c:pt>
                <c:pt idx="1375">
                  <c:v>2.6001433235963489E-2</c:v>
                </c:pt>
                <c:pt idx="1376">
                  <c:v>2.5998620764486446E-2</c:v>
                </c:pt>
                <c:pt idx="1377">
                  <c:v>2.5995694958972138E-2</c:v>
                </c:pt>
                <c:pt idx="1378">
                  <c:v>2.5995441160039399E-2</c:v>
                </c:pt>
                <c:pt idx="1379">
                  <c:v>2.5988813431928715E-2</c:v>
                </c:pt>
                <c:pt idx="1380">
                  <c:v>2.5985555955430735E-2</c:v>
                </c:pt>
                <c:pt idx="1381">
                  <c:v>2.5982185154041711E-2</c:v>
                </c:pt>
                <c:pt idx="1382">
                  <c:v>2.598201788453125E-2</c:v>
                </c:pt>
                <c:pt idx="1383">
                  <c:v>2.597837865290031E-2</c:v>
                </c:pt>
                <c:pt idx="1384">
                  <c:v>2.5974626056795815E-2</c:v>
                </c:pt>
                <c:pt idx="1385">
                  <c:v>2.5970760096547717E-2</c:v>
                </c:pt>
                <c:pt idx="1386">
                  <c:v>2.5964893389317671E-2</c:v>
                </c:pt>
                <c:pt idx="1387">
                  <c:v>2.5958450688198693E-2</c:v>
                </c:pt>
                <c:pt idx="1388">
                  <c:v>2.5956645014121621E-2</c:v>
                </c:pt>
                <c:pt idx="1389">
                  <c:v>2.5952350818577413E-2</c:v>
                </c:pt>
                <c:pt idx="1390">
                  <c:v>2.5949729845443754E-2</c:v>
                </c:pt>
                <c:pt idx="1391">
                  <c:v>2.5942034464712688E-2</c:v>
                </c:pt>
                <c:pt idx="1392">
                  <c:v>2.594052420870405E-2</c:v>
                </c:pt>
                <c:pt idx="1393">
                  <c:v>2.5935751348425982E-2</c:v>
                </c:pt>
                <c:pt idx="1394">
                  <c:v>2.5931425351670909E-2</c:v>
                </c:pt>
                <c:pt idx="1395">
                  <c:v>2.5925865546157275E-2</c:v>
                </c:pt>
                <c:pt idx="1396">
                  <c:v>2.5920752605038275E-2</c:v>
                </c:pt>
                <c:pt idx="1397">
                  <c:v>2.5916061134919843E-2</c:v>
                </c:pt>
                <c:pt idx="1398">
                  <c:v>2.5910186645088748E-2</c:v>
                </c:pt>
                <c:pt idx="1399">
                  <c:v>2.5903175330457176E-2</c:v>
                </c:pt>
                <c:pt idx="1400">
                  <c:v>2.5899676615659346E-2</c:v>
                </c:pt>
                <c:pt idx="1401">
                  <c:v>2.589348751794639E-2</c:v>
                </c:pt>
                <c:pt idx="1402">
                  <c:v>2.5887694427594286E-2</c:v>
                </c:pt>
                <c:pt idx="1403">
                  <c:v>2.5881787980767335E-2</c:v>
                </c:pt>
                <c:pt idx="1404">
                  <c:v>2.5875768177985974E-2</c:v>
                </c:pt>
                <c:pt idx="1405">
                  <c:v>2.5866043243438004E-2</c:v>
                </c:pt>
                <c:pt idx="1406">
                  <c:v>2.5863388506692786E-2</c:v>
                </c:pt>
                <c:pt idx="1407">
                  <c:v>2.5857028639273697E-2</c:v>
                </c:pt>
                <c:pt idx="1408">
                  <c:v>2.5849227331637335E-2</c:v>
                </c:pt>
                <c:pt idx="1409">
                  <c:v>2.5842666455734117E-2</c:v>
                </c:pt>
                <c:pt idx="1410">
                  <c:v>2.5835992251053326E-2</c:v>
                </c:pt>
                <c:pt idx="1411">
                  <c:v>2.5829204718161542E-2</c:v>
                </c:pt>
                <c:pt idx="1412">
                  <c:v>2.5822303857641157E-2</c:v>
                </c:pt>
                <c:pt idx="1413">
                  <c:v>2.5816887207159273E-2</c:v>
                </c:pt>
                <c:pt idx="1414">
                  <c:v>2.5809335694433472E-2</c:v>
                </c:pt>
                <c:pt idx="1415">
                  <c:v>2.5802069013396149E-2</c:v>
                </c:pt>
                <c:pt idx="1416">
                  <c:v>2.5794688983435385E-2</c:v>
                </c:pt>
                <c:pt idx="1417">
                  <c:v>2.5783227038594588E-2</c:v>
                </c:pt>
                <c:pt idx="1418">
                  <c:v>2.5779943940782282E-2</c:v>
                </c:pt>
                <c:pt idx="1419">
                  <c:v>2.5771868806574873E-2</c:v>
                </c:pt>
                <c:pt idx="1420">
                  <c:v>2.5764035387531237E-2</c:v>
                </c:pt>
                <c:pt idx="1421">
                  <c:v>2.5754764130285324E-2</c:v>
                </c:pt>
                <c:pt idx="1422">
                  <c:v>2.5746738694034654E-2</c:v>
                </c:pt>
                <c:pt idx="1423">
                  <c:v>2.5738599945015928E-2</c:v>
                </c:pt>
                <c:pt idx="1424">
                  <c:v>2.573034788391837E-2</c:v>
                </c:pt>
                <c:pt idx="1425">
                  <c:v>2.5722280137905316E-2</c:v>
                </c:pt>
                <c:pt idx="1426">
                  <c:v>2.5713503828278306E-2</c:v>
                </c:pt>
                <c:pt idx="1427">
                  <c:v>2.570491183515955E-2</c:v>
                </c:pt>
                <c:pt idx="1428">
                  <c:v>2.5696206532805022E-2</c:v>
                </c:pt>
                <c:pt idx="1429">
                  <c:v>2.5687387921950133E-2</c:v>
                </c:pt>
                <c:pt idx="1430">
                  <c:v>2.5678201123182167E-2</c:v>
                </c:pt>
                <c:pt idx="1431">
                  <c:v>2.5669164633295907E-2</c:v>
                </c:pt>
                <c:pt idx="1432">
                  <c:v>2.5660014844940616E-2</c:v>
                </c:pt>
                <c:pt idx="1433">
                  <c:v>2.5650751758883317E-2</c:v>
                </c:pt>
                <c:pt idx="1434">
                  <c:v>2.5642466568816535E-2</c:v>
                </c:pt>
                <c:pt idx="1435">
                  <c:v>2.5632933044392167E-2</c:v>
                </c:pt>
                <c:pt idx="1436">
                  <c:v>2.5623286185965193E-2</c:v>
                </c:pt>
                <c:pt idx="1437">
                  <c:v>2.5607526578863657E-2</c:v>
                </c:pt>
                <c:pt idx="1438">
                  <c:v>2.5603105614640111E-2</c:v>
                </c:pt>
                <c:pt idx="1439">
                  <c:v>2.5593146876945399E-2</c:v>
                </c:pt>
                <c:pt idx="1440">
                  <c:v>2.5583085118066135E-2</c:v>
                </c:pt>
                <c:pt idx="1441">
                  <c:v>2.5572930625059682E-2</c:v>
                </c:pt>
                <c:pt idx="1442">
                  <c:v>2.5563327361752864E-2</c:v>
                </c:pt>
                <c:pt idx="1443">
                  <c:v>2.5546619162057919E-2</c:v>
                </c:pt>
                <c:pt idx="1444">
                  <c:v>2.554247241244699E-2</c:v>
                </c:pt>
                <c:pt idx="1445">
                  <c:v>2.5532045066422909E-2</c:v>
                </c:pt>
                <c:pt idx="1446">
                  <c:v>2.5521728834622989E-2</c:v>
                </c:pt>
                <c:pt idx="1447">
                  <c:v>2.5511082320386014E-2</c:v>
                </c:pt>
                <c:pt idx="1448">
                  <c:v>2.5500566840779799E-2</c:v>
                </c:pt>
                <c:pt idx="1449">
                  <c:v>2.5490192460816723E-2</c:v>
                </c:pt>
                <c:pt idx="1450">
                  <c:v>2.5479668619792836E-2</c:v>
                </c:pt>
                <c:pt idx="1451">
                  <c:v>2.5468548397444835E-2</c:v>
                </c:pt>
                <c:pt idx="1452">
                  <c:v>2.5458660854715844E-2</c:v>
                </c:pt>
                <c:pt idx="1453">
                  <c:v>2.5448033495567141E-2</c:v>
                </c:pt>
                <c:pt idx="1454">
                  <c:v>2.5437579127815226E-2</c:v>
                </c:pt>
                <c:pt idx="1455">
                  <c:v>2.5427145181411329E-2</c:v>
                </c:pt>
                <c:pt idx="1456">
                  <c:v>2.5416731656190475E-2</c:v>
                </c:pt>
                <c:pt idx="1457">
                  <c:v>2.5406338551987689E-2</c:v>
                </c:pt>
                <c:pt idx="1458">
                  <c:v>2.5395965868636294E-2</c:v>
                </c:pt>
                <c:pt idx="1459">
                  <c:v>2.538561360597302E-2</c:v>
                </c:pt>
                <c:pt idx="1460">
                  <c:v>2.5374807079549064E-2</c:v>
                </c:pt>
                <c:pt idx="1461">
                  <c:v>2.5364493455725955E-2</c:v>
                </c:pt>
                <c:pt idx="1462">
                  <c:v>2.5354200246951838E-2</c:v>
                </c:pt>
                <c:pt idx="1463">
                  <c:v>2.5343927453071232E-2</c:v>
                </c:pt>
                <c:pt idx="1464">
                  <c:v>2.533367507392251E-2</c:v>
                </c:pt>
                <c:pt idx="1465">
                  <c:v>2.532392885525633E-2</c:v>
                </c:pt>
                <c:pt idx="1466">
                  <c:v>2.5313882348100947E-2</c:v>
                </c:pt>
                <c:pt idx="1467">
                  <c:v>2.5303530629773991E-2</c:v>
                </c:pt>
                <c:pt idx="1468">
                  <c:v>2.5293362145942869E-2</c:v>
                </c:pt>
                <c:pt idx="1469">
                  <c:v>2.528321408117138E-2</c:v>
                </c:pt>
                <c:pt idx="1470">
                  <c:v>2.5273252239470991E-2</c:v>
                </c:pt>
                <c:pt idx="1471">
                  <c:v>2.5262979208160168E-2</c:v>
                </c:pt>
                <c:pt idx="1472">
                  <c:v>2.5248240707782341E-2</c:v>
                </c:pt>
                <c:pt idx="1473">
                  <c:v>2.5242322298701155E-2</c:v>
                </c:pt>
                <c:pt idx="1474">
                  <c:v>2.5232274058273305E-2</c:v>
                </c:pt>
                <c:pt idx="1475">
                  <c:v>2.5222246230863544E-2</c:v>
                </c:pt>
                <c:pt idx="1476">
                  <c:v>2.5212238816316394E-2</c:v>
                </c:pt>
                <c:pt idx="1477">
                  <c:v>2.5192285225197661E-2</c:v>
                </c:pt>
                <c:pt idx="1478">
                  <c:v>2.5188020078495028E-2</c:v>
                </c:pt>
                <c:pt idx="1479">
                  <c:v>2.5176664683367971E-2</c:v>
                </c:pt>
                <c:pt idx="1480">
                  <c:v>2.5168165633174679E-2</c:v>
                </c:pt>
                <c:pt idx="1481">
                  <c:v>2.5158269028640119E-2</c:v>
                </c:pt>
                <c:pt idx="1482">
                  <c:v>2.514874295490999E-2</c:v>
                </c:pt>
                <c:pt idx="1483">
                  <c:v>2.5136954933814515E-2</c:v>
                </c:pt>
                <c:pt idx="1484">
                  <c:v>2.5128701685707414E-2</c:v>
                </c:pt>
                <c:pt idx="1485">
                  <c:v>2.5119064067009592E-2</c:v>
                </c:pt>
                <c:pt idx="1486">
                  <c:v>2.5109270297272654E-2</c:v>
                </c:pt>
                <c:pt idx="1487">
                  <c:v>2.5099496940332384E-2</c:v>
                </c:pt>
                <c:pt idx="1488">
                  <c:v>2.5089743996037604E-2</c:v>
                </c:pt>
                <c:pt idx="1489">
                  <c:v>2.5080011464235389E-2</c:v>
                </c:pt>
                <c:pt idx="1490">
                  <c:v>2.5070118104277058E-2</c:v>
                </c:pt>
                <c:pt idx="1491">
                  <c:v>2.5060425611749797E-2</c:v>
                </c:pt>
                <c:pt idx="1492">
                  <c:v>2.5047993826380746E-2</c:v>
                </c:pt>
                <c:pt idx="1493">
                  <c:v>2.5041285458945899E-2</c:v>
                </c:pt>
                <c:pt idx="1494">
                  <c:v>2.5031470595832557E-2</c:v>
                </c:pt>
                <c:pt idx="1495">
                  <c:v>2.5019302944962876E-2</c:v>
                </c:pt>
                <c:pt idx="1496">
                  <c:v>2.5012455278782701E-2</c:v>
                </c:pt>
                <c:pt idx="1497">
                  <c:v>2.5002886041512296E-2</c:v>
                </c:pt>
                <c:pt idx="1498">
                  <c:v>2.4991974763575467E-2</c:v>
                </c:pt>
                <c:pt idx="1499">
                  <c:v>2.4983808800255147E-2</c:v>
                </c:pt>
                <c:pt idx="1500">
                  <c:v>2.4974300795972116E-2</c:v>
                </c:pt>
                <c:pt idx="1501">
                  <c:v>2.4964813202388306E-2</c:v>
                </c:pt>
                <c:pt idx="1502">
                  <c:v>2.4955346019357741E-2</c:v>
                </c:pt>
                <c:pt idx="1503">
                  <c:v>2.4945899246731847E-2</c:v>
                </c:pt>
                <c:pt idx="1504">
                  <c:v>2.4936472884365523E-2</c:v>
                </c:pt>
                <c:pt idx="1505">
                  <c:v>2.4927066932110192E-2</c:v>
                </c:pt>
                <c:pt idx="1506">
                  <c:v>2.4916342264177337E-2</c:v>
                </c:pt>
                <c:pt idx="1507">
                  <c:v>2.4908316257352105E-2</c:v>
                </c:pt>
                <c:pt idx="1508">
                  <c:v>2.4898971534557404E-2</c:v>
                </c:pt>
                <c:pt idx="1509">
                  <c:v>2.4888316842616505E-2</c:v>
                </c:pt>
                <c:pt idx="1510">
                  <c:v>2.4880343317412928E-2</c:v>
                </c:pt>
                <c:pt idx="1511">
                  <c:v>2.486973527530472E-2</c:v>
                </c:pt>
                <c:pt idx="1512">
                  <c:v>2.486159783900968E-2</c:v>
                </c:pt>
                <c:pt idx="1513">
                  <c:v>2.4852354340909991E-2</c:v>
                </c:pt>
                <c:pt idx="1514">
                  <c:v>2.4841815331454964E-2</c:v>
                </c:pt>
                <c:pt idx="1515">
                  <c:v>2.4832817048434364E-2</c:v>
                </c:pt>
                <c:pt idx="1516">
                  <c:v>2.4824746289113651E-2</c:v>
                </c:pt>
                <c:pt idx="1517">
                  <c:v>2.4815787440916302E-2</c:v>
                </c:pt>
                <c:pt idx="1518">
                  <c:v>2.4805342668050571E-2</c:v>
                </c:pt>
                <c:pt idx="1519">
                  <c:v>2.4797526581049469E-2</c:v>
                </c:pt>
                <c:pt idx="1520">
                  <c:v>2.4788426763115507E-2</c:v>
                </c:pt>
                <c:pt idx="1521">
                  <c:v>2.4778051960342103E-2</c:v>
                </c:pt>
                <c:pt idx="1522">
                  <c:v>2.4770288350544456E-2</c:v>
                </c:pt>
                <c:pt idx="1523">
                  <c:v>2.4761249755624978E-2</c:v>
                </c:pt>
                <c:pt idx="1524">
                  <c:v>2.4750944921491151E-2</c:v>
                </c:pt>
                <c:pt idx="1525">
                  <c:v>2.4743024083330484E-2</c:v>
                </c:pt>
                <c:pt idx="1526">
                  <c:v>2.4734045867585999E-2</c:v>
                </c:pt>
                <c:pt idx="1527">
                  <c:v>2.4725088057203307E-2</c:v>
                </c:pt>
                <c:pt idx="1528">
                  <c:v>2.4716150652042745E-2</c:v>
                </c:pt>
                <c:pt idx="1529">
                  <c:v>2.4698550990271479E-2</c:v>
                </c:pt>
                <c:pt idx="1530">
                  <c:v>2.4695584835058071E-2</c:v>
                </c:pt>
                <c:pt idx="1531">
                  <c:v>2.4686713623788492E-2</c:v>
                </c:pt>
                <c:pt idx="1532">
                  <c:v>2.4677862815554619E-2</c:v>
                </c:pt>
                <c:pt idx="1533">
                  <c:v>2.4669032410219671E-2</c:v>
                </c:pt>
                <c:pt idx="1534">
                  <c:v>2.4660657496208032E-2</c:v>
                </c:pt>
                <c:pt idx="1535">
                  <c:v>2.4649960429763966E-2</c:v>
                </c:pt>
                <c:pt idx="1536">
                  <c:v>2.4642444487834016E-2</c:v>
                </c:pt>
                <c:pt idx="1537">
                  <c:v>2.4633914815201052E-2</c:v>
                </c:pt>
                <c:pt idx="1538">
                  <c:v>2.4625628389007066E-2</c:v>
                </c:pt>
                <c:pt idx="1539">
                  <c:v>2.4616922125752387E-2</c:v>
                </c:pt>
                <c:pt idx="1540">
                  <c:v>2.4608236267644842E-2</c:v>
                </c:pt>
                <c:pt idx="1541">
                  <c:v>2.4599570814550633E-2</c:v>
                </c:pt>
                <c:pt idx="1542">
                  <c:v>2.4590701271870061E-2</c:v>
                </c:pt>
                <c:pt idx="1543">
                  <c:v>2.458084520752649E-2</c:v>
                </c:pt>
                <c:pt idx="1544">
                  <c:v>2.4572243011595971E-2</c:v>
                </c:pt>
                <c:pt idx="1545">
                  <c:v>2.4563661218538688E-2</c:v>
                </c:pt>
                <c:pt idx="1546">
                  <c:v>2.4555327938063875E-2</c:v>
                </c:pt>
                <c:pt idx="1547">
                  <c:v>2.4546787827103726E-2</c:v>
                </c:pt>
                <c:pt idx="1548">
                  <c:v>2.4538268120200282E-2</c:v>
                </c:pt>
                <c:pt idx="1549">
                  <c:v>2.4529768817222346E-2</c:v>
                </c:pt>
                <c:pt idx="1550">
                  <c:v>2.4521289918037845E-2</c:v>
                </c:pt>
                <c:pt idx="1551">
                  <c:v>2.4512831422514713E-2</c:v>
                </c:pt>
                <c:pt idx="1552">
                  <c:v>2.4504393330522622E-2</c:v>
                </c:pt>
                <c:pt idx="1553">
                  <c:v>2.4495975641928631E-2</c:v>
                </c:pt>
                <c:pt idx="1554">
                  <c:v>2.448757835660241E-2</c:v>
                </c:pt>
                <c:pt idx="1555">
                  <c:v>2.44792014744145E-2</c:v>
                </c:pt>
                <c:pt idx="1556">
                  <c:v>2.447084499523457E-2</c:v>
                </c:pt>
                <c:pt idx="1557">
                  <c:v>2.4462508918933156E-2</c:v>
                </c:pt>
                <c:pt idx="1558">
                  <c:v>2.4454193245379056E-2</c:v>
                </c:pt>
                <c:pt idx="1559">
                  <c:v>2.4445897974444554E-2</c:v>
                </c:pt>
                <c:pt idx="1560">
                  <c:v>2.4437623105999316E-2</c:v>
                </c:pt>
                <c:pt idx="1561">
                  <c:v>2.4429368639915613E-2</c:v>
                </c:pt>
                <c:pt idx="1562">
                  <c:v>2.4421134576066598E-2</c:v>
                </c:pt>
                <c:pt idx="1563">
                  <c:v>2.4412920914322806E-2</c:v>
                </c:pt>
                <c:pt idx="1564">
                  <c:v>2.4404483522998118E-2</c:v>
                </c:pt>
                <c:pt idx="1565">
                  <c:v>2.4396309760143869E-2</c:v>
                </c:pt>
                <c:pt idx="1566">
                  <c:v>2.4388156397459962E-2</c:v>
                </c:pt>
                <c:pt idx="1567">
                  <c:v>2.4380023434820788E-2</c:v>
                </c:pt>
                <c:pt idx="1568">
                  <c:v>2.437290250353856E-2</c:v>
                </c:pt>
                <c:pt idx="1569">
                  <c:v>2.4364067380951066E-2</c:v>
                </c:pt>
                <c:pt idx="1570">
                  <c:v>2.4355996530391021E-2</c:v>
                </c:pt>
                <c:pt idx="1571">
                  <c:v>2.4347946080922226E-2</c:v>
                </c:pt>
                <c:pt idx="1572">
                  <c:v>2.4339916032424781E-2</c:v>
                </c:pt>
                <c:pt idx="1573">
                  <c:v>2.4331906384770088E-2</c:v>
                </c:pt>
                <c:pt idx="1574">
                  <c:v>2.4323917137833901E-2</c:v>
                </c:pt>
                <c:pt idx="1575">
                  <c:v>2.4315948291493708E-2</c:v>
                </c:pt>
                <c:pt idx="1576">
                  <c:v>2.4307999845625265E-2</c:v>
                </c:pt>
                <c:pt idx="1577">
                  <c:v>2.4299559866826748E-2</c:v>
                </c:pt>
                <c:pt idx="1578">
                  <c:v>2.429165037166392E-2</c:v>
                </c:pt>
                <c:pt idx="1579">
                  <c:v>2.4283761273531823E-2</c:v>
                </c:pt>
                <c:pt idx="1580">
                  <c:v>2.4275892572309665E-2</c:v>
                </c:pt>
                <c:pt idx="1581">
                  <c:v>2.4263828837310528E-2</c:v>
                </c:pt>
                <c:pt idx="1582">
                  <c:v>2.4260216360118214E-2</c:v>
                </c:pt>
                <c:pt idx="1583">
                  <c:v>2.4252408848910001E-2</c:v>
                </c:pt>
                <c:pt idx="1584">
                  <c:v>2.4244621734137439E-2</c:v>
                </c:pt>
                <c:pt idx="1585">
                  <c:v>2.4236855015678849E-2</c:v>
                </c:pt>
                <c:pt idx="1586">
                  <c:v>2.4229372988919806E-2</c:v>
                </c:pt>
                <c:pt idx="1587">
                  <c:v>2.4220015461757682E-2</c:v>
                </c:pt>
                <c:pt idx="1588">
                  <c:v>2.4213411164529033E-2</c:v>
                </c:pt>
                <c:pt idx="1589">
                  <c:v>2.4205725088675956E-2</c:v>
                </c:pt>
                <c:pt idx="1590">
                  <c:v>2.41988635843788E-2</c:v>
                </c:pt>
                <c:pt idx="1591">
                  <c:v>2.4191221130940011E-2</c:v>
                </c:pt>
                <c:pt idx="1592">
                  <c:v>2.4183599076034519E-2</c:v>
                </c:pt>
                <c:pt idx="1593">
                  <c:v>2.4175997419544158E-2</c:v>
                </c:pt>
                <c:pt idx="1594">
                  <c:v>2.4168144211419357E-2</c:v>
                </c:pt>
                <c:pt idx="1595">
                  <c:v>2.4160582400449437E-2</c:v>
                </c:pt>
                <c:pt idx="1596">
                  <c:v>2.4153040986027264E-2</c:v>
                </c:pt>
                <c:pt idx="1597">
                  <c:v>2.4145519968036891E-2</c:v>
                </c:pt>
                <c:pt idx="1598">
                  <c:v>2.4136949493981607E-2</c:v>
                </c:pt>
                <c:pt idx="1599">
                  <c:v>2.4130815840734569E-2</c:v>
                </c:pt>
                <c:pt idx="1600">
                  <c:v>2.412335696986145E-2</c:v>
                </c:pt>
                <c:pt idx="1601">
                  <c:v>2.4115918496470296E-2</c:v>
                </c:pt>
                <c:pt idx="1602">
                  <c:v>2.4108500420440333E-2</c:v>
                </c:pt>
                <c:pt idx="1603">
                  <c:v>2.4101102741661214E-2</c:v>
                </c:pt>
                <c:pt idx="1604">
                  <c:v>2.4093725460014776E-2</c:v>
                </c:pt>
                <c:pt idx="1605">
                  <c:v>2.4086368575386322E-2</c:v>
                </c:pt>
                <c:pt idx="1606">
                  <c:v>2.4079032087664643E-2</c:v>
                </c:pt>
                <c:pt idx="1607">
                  <c:v>2.4071715996731569E-2</c:v>
                </c:pt>
                <c:pt idx="1608">
                  <c:v>2.4064420302478493E-2</c:v>
                </c:pt>
                <c:pt idx="1609">
                  <c:v>2.4057145004787246E-2</c:v>
                </c:pt>
                <c:pt idx="1610">
                  <c:v>2.4049890103547484E-2</c:v>
                </c:pt>
                <c:pt idx="1611">
                  <c:v>2.4042655598645386E-2</c:v>
                </c:pt>
                <c:pt idx="1612">
                  <c:v>2.4035441489968865E-2</c:v>
                </c:pt>
                <c:pt idx="1613">
                  <c:v>2.4028247777406708E-2</c:v>
                </c:pt>
                <c:pt idx="1614">
                  <c:v>2.4021074460845959E-2</c:v>
                </c:pt>
                <c:pt idx="1615">
                  <c:v>2.4013921540175402E-2</c:v>
                </c:pt>
                <c:pt idx="1616">
                  <c:v>2.4006495796522209E-2</c:v>
                </c:pt>
                <c:pt idx="1617">
                  <c:v>2.3999382683323973E-2</c:v>
                </c:pt>
                <c:pt idx="1618">
                  <c:v>2.3992289964197226E-2</c:v>
                </c:pt>
                <c:pt idx="1619">
                  <c:v>2.3984208971672416E-2</c:v>
                </c:pt>
                <c:pt idx="1620">
                  <c:v>2.3978165707719861E-2</c:v>
                </c:pt>
                <c:pt idx="1621">
                  <c:v>2.3971432323651974E-2</c:v>
                </c:pt>
                <c:pt idx="1622">
                  <c:v>2.3964422171121338E-2</c:v>
                </c:pt>
                <c:pt idx="1623">
                  <c:v>2.3957432413601602E-2</c:v>
                </c:pt>
                <c:pt idx="1624">
                  <c:v>2.3950463050982411E-2</c:v>
                </c:pt>
                <c:pt idx="1625">
                  <c:v>2.3943514083157775E-2</c:v>
                </c:pt>
                <c:pt idx="1626">
                  <c:v>2.3937495538420311E-2</c:v>
                </c:pt>
                <c:pt idx="1627">
                  <c:v>2.392967733145597E-2</c:v>
                </c:pt>
                <c:pt idx="1628">
                  <c:v>2.3922789547365934E-2</c:v>
                </c:pt>
                <c:pt idx="1629">
                  <c:v>2.3915310014707813E-2</c:v>
                </c:pt>
                <c:pt idx="1630">
                  <c:v>2.3908461012987381E-2</c:v>
                </c:pt>
                <c:pt idx="1631">
                  <c:v>2.390163240247567E-2</c:v>
                </c:pt>
                <c:pt idx="1632">
                  <c:v>2.3893853244866925E-2</c:v>
                </c:pt>
                <c:pt idx="1633">
                  <c:v>2.3883200390020676E-2</c:v>
                </c:pt>
                <c:pt idx="1634">
                  <c:v>2.3880303804912018E-2</c:v>
                </c:pt>
                <c:pt idx="1635">
                  <c:v>2.3873559671153899E-2</c:v>
                </c:pt>
                <c:pt idx="1636">
                  <c:v>2.3866835928072483E-2</c:v>
                </c:pt>
                <c:pt idx="1637">
                  <c:v>2.3860132575565629E-2</c:v>
                </c:pt>
                <c:pt idx="1638">
                  <c:v>2.3853764855656347E-2</c:v>
                </c:pt>
                <c:pt idx="1639">
                  <c:v>2.3844254590579799E-2</c:v>
                </c:pt>
                <c:pt idx="1640">
                  <c:v>2.3839827695227741E-2</c:v>
                </c:pt>
                <c:pt idx="1641">
                  <c:v>2.3833204884809913E-2</c:v>
                </c:pt>
                <c:pt idx="1642">
                  <c:v>2.3828199604700159E-2</c:v>
                </c:pt>
                <c:pt idx="1643">
                  <c:v>2.3821622683748479E-2</c:v>
                </c:pt>
                <c:pt idx="1644">
                  <c:v>2.3815066158491292E-2</c:v>
                </c:pt>
                <c:pt idx="1645">
                  <c:v>2.3808530028827407E-2</c:v>
                </c:pt>
                <c:pt idx="1646">
                  <c:v>2.3801043376722602E-2</c:v>
                </c:pt>
                <c:pt idx="1647">
                  <c:v>2.3790840722373103E-2</c:v>
                </c:pt>
                <c:pt idx="1648">
                  <c:v>2.3788066919236912E-2</c:v>
                </c:pt>
                <c:pt idx="1649">
                  <c:v>2.3781609276780101E-2</c:v>
                </c:pt>
                <c:pt idx="1650">
                  <c:v>2.3769741552491855E-2</c:v>
                </c:pt>
                <c:pt idx="1651">
                  <c:v>2.3769741552491855E-2</c:v>
                </c:pt>
                <c:pt idx="1652">
                  <c:v>2.3763348189086358E-2</c:v>
                </c:pt>
                <c:pt idx="1653">
                  <c:v>2.375697522045269E-2</c:v>
                </c:pt>
                <c:pt idx="1654">
                  <c:v>2.3750954781865917E-2</c:v>
                </c:pt>
                <c:pt idx="1655">
                  <c:v>2.3744290467094357E-2</c:v>
                </c:pt>
                <c:pt idx="1656">
                  <c:v>2.3737978682168152E-2</c:v>
                </c:pt>
                <c:pt idx="1657">
                  <c:v>2.3732022552586891E-2</c:v>
                </c:pt>
                <c:pt idx="1658">
                  <c:v>2.3725416295323338E-2</c:v>
                </c:pt>
                <c:pt idx="1659">
                  <c:v>2.371916569320574E-2</c:v>
                </c:pt>
                <c:pt idx="1660">
                  <c:v>2.371327388470805E-2</c:v>
                </c:pt>
                <c:pt idx="1661">
                  <c:v>2.3706725671079284E-2</c:v>
                </c:pt>
                <c:pt idx="1662">
                  <c:v>2.3700536250873986E-2</c:v>
                </c:pt>
                <c:pt idx="1663">
                  <c:v>2.3694367224443867E-2</c:v>
                </c:pt>
                <c:pt idx="1664">
                  <c:v>2.3688218591689434E-2</c:v>
                </c:pt>
                <c:pt idx="1665">
                  <c:v>2.3682090352514593E-2</c:v>
                </c:pt>
                <c:pt idx="1666">
                  <c:v>2.3675982506821548E-2</c:v>
                </c:pt>
                <c:pt idx="1667">
                  <c:v>2.3669895054513355E-2</c:v>
                </c:pt>
                <c:pt idx="1668">
                  <c:v>2.3662788196588385E-2</c:v>
                </c:pt>
                <c:pt idx="1669">
                  <c:v>2.3656738350193107E-2</c:v>
                </c:pt>
                <c:pt idx="1670">
                  <c:v>2.3650708892604951E-2</c:v>
                </c:pt>
                <c:pt idx="1671">
                  <c:v>2.3642831114011078E-2</c:v>
                </c:pt>
                <c:pt idx="1672">
                  <c:v>2.3638711143475818E-2</c:v>
                </c:pt>
                <c:pt idx="1673">
                  <c:v>2.3634150745697236E-2</c:v>
                </c:pt>
                <c:pt idx="1674">
                  <c:v>2.3627853895049008E-2</c:v>
                </c:pt>
                <c:pt idx="1675">
                  <c:v>2.3621929586366233E-2</c:v>
                </c:pt>
                <c:pt idx="1676">
                  <c:v>2.3616025670210275E-2</c:v>
                </c:pt>
                <c:pt idx="1677">
                  <c:v>2.361014214648844E-2</c:v>
                </c:pt>
                <c:pt idx="1678">
                  <c:v>2.3604279015105489E-2</c:v>
                </c:pt>
                <c:pt idx="1679">
                  <c:v>2.3598436275970424E-2</c:v>
                </c:pt>
                <c:pt idx="1680">
                  <c:v>2.359261392898801E-2</c:v>
                </c:pt>
                <c:pt idx="1681">
                  <c:v>2.3585730494065343E-2</c:v>
                </c:pt>
                <c:pt idx="1682">
                  <c:v>2.3579945695015016E-2</c:v>
                </c:pt>
                <c:pt idx="1683">
                  <c:v>2.3574181283590342E-2</c:v>
                </c:pt>
                <c:pt idx="1684">
                  <c:v>2.3564346867615139E-2</c:v>
                </c:pt>
                <c:pt idx="1685">
                  <c:v>2.3562349045307407E-2</c:v>
                </c:pt>
                <c:pt idx="1686">
                  <c:v>2.3557010374190064E-2</c:v>
                </c:pt>
                <c:pt idx="1687">
                  <c:v>2.3551327512387827E-2</c:v>
                </c:pt>
                <c:pt idx="1688">
                  <c:v>2.3545665037772917E-2</c:v>
                </c:pt>
                <c:pt idx="1689">
                  <c:v>2.3540022950256607E-2</c:v>
                </c:pt>
                <c:pt idx="1690">
                  <c:v>2.3535882500569559E-2</c:v>
                </c:pt>
                <c:pt idx="1691">
                  <c:v>2.352842883299644E-2</c:v>
                </c:pt>
                <c:pt idx="1692">
                  <c:v>2.3522846813787801E-2</c:v>
                </c:pt>
                <c:pt idx="1693">
                  <c:v>2.3517285179925906E-2</c:v>
                </c:pt>
                <c:pt idx="1694">
                  <c:v>2.3513242196240857E-2</c:v>
                </c:pt>
                <c:pt idx="1695">
                  <c:v>2.3507725720659841E-2</c:v>
                </c:pt>
                <c:pt idx="1696">
                  <c:v>2.3502229635793473E-2</c:v>
                </c:pt>
                <c:pt idx="1697">
                  <c:v>2.3496753941553313E-2</c:v>
                </c:pt>
                <c:pt idx="1698">
                  <c:v>2.3487051516633824E-2</c:v>
                </c:pt>
                <c:pt idx="1699">
                  <c:v>2.3484723346658777E-2</c:v>
                </c:pt>
                <c:pt idx="1700">
                  <c:v>2.3479305511587653E-2</c:v>
                </c:pt>
                <c:pt idx="1701">
                  <c:v>2.3473908062594407E-2</c:v>
                </c:pt>
                <c:pt idx="1702">
                  <c:v>2.347006501390456E-2</c:v>
                </c:pt>
                <c:pt idx="1703">
                  <c:v>2.3460507578918974E-2</c:v>
                </c:pt>
                <c:pt idx="1704">
                  <c:v>2.3458995012170983E-2</c:v>
                </c:pt>
                <c:pt idx="1705">
                  <c:v>2.3453682439845098E-2</c:v>
                </c:pt>
                <c:pt idx="1706">
                  <c:v>2.3448778387407717E-2</c:v>
                </c:pt>
                <c:pt idx="1707">
                  <c:v>2.3443118464680678E-2</c:v>
                </c:pt>
                <c:pt idx="1708">
                  <c:v>2.3437867061672064E-2</c:v>
                </c:pt>
                <c:pt idx="1709">
                  <c:v>2.3433027525094765E-2</c:v>
                </c:pt>
                <c:pt idx="1710">
                  <c:v>2.3427425424391295E-2</c:v>
                </c:pt>
                <c:pt idx="1711">
                  <c:v>2.3421054788974726E-2</c:v>
                </c:pt>
                <c:pt idx="1712">
                  <c:v>2.3417460181018212E-2</c:v>
                </c:pt>
                <c:pt idx="1713">
                  <c:v>2.3411915889061226E-2</c:v>
                </c:pt>
                <c:pt idx="1714">
                  <c:v>2.3406786822448091E-2</c:v>
                </c:pt>
                <c:pt idx="1715">
                  <c:v>2.3401678144947487E-2</c:v>
                </c:pt>
                <c:pt idx="1716">
                  <c:v>2.339658985647692E-2</c:v>
                </c:pt>
                <c:pt idx="1717">
                  <c:v>2.3391521956956454E-2</c:v>
                </c:pt>
                <c:pt idx="1718">
                  <c:v>2.338647444630786E-2</c:v>
                </c:pt>
                <c:pt idx="1719">
                  <c:v>2.3381447324447791E-2</c:v>
                </c:pt>
                <c:pt idx="1720">
                  <c:v>2.3375229778505414E-2</c:v>
                </c:pt>
                <c:pt idx="1721">
                  <c:v>2.3370240034113678E-2</c:v>
                </c:pt>
                <c:pt idx="1722">
                  <c:v>2.3365270674126436E-2</c:v>
                </c:pt>
                <c:pt idx="1723">
                  <c:v>2.3360321698467267E-2</c:v>
                </c:pt>
                <c:pt idx="1724">
                  <c:v>2.3355393107059745E-2</c:v>
                </c:pt>
                <c:pt idx="1725">
                  <c:v>2.3351712753429621E-2</c:v>
                </c:pt>
                <c:pt idx="1726">
                  <c:v>2.334723902890997E-2</c:v>
                </c:pt>
                <c:pt idx="1727">
                  <c:v>2.3341964336496362E-2</c:v>
                </c:pt>
                <c:pt idx="1728">
                  <c:v>2.3337120710192914E-2</c:v>
                </c:pt>
                <c:pt idx="1729">
                  <c:v>2.3332297471895646E-2</c:v>
                </c:pt>
                <c:pt idx="1730">
                  <c:v>2.3327909875526413E-2</c:v>
                </c:pt>
                <c:pt idx="1731">
                  <c:v>2.3322712159017756E-2</c:v>
                </c:pt>
                <c:pt idx="1732">
                  <c:v>2.3315079733634562E-2</c:v>
                </c:pt>
                <c:pt idx="1733">
                  <c:v>2.3311534874386197E-2</c:v>
                </c:pt>
                <c:pt idx="1734">
                  <c:v>2.3306808970539272E-2</c:v>
                </c:pt>
                <c:pt idx="1735">
                  <c:v>2.3302103448755496E-2</c:v>
                </c:pt>
                <c:pt idx="1736">
                  <c:v>2.329741830896559E-2</c:v>
                </c:pt>
                <c:pt idx="1737">
                  <c:v>2.3288109175076954E-2</c:v>
                </c:pt>
                <c:pt idx="1738">
                  <c:v>2.3286549420413846E-2</c:v>
                </c:pt>
                <c:pt idx="1739">
                  <c:v>2.3280852049391676E-2</c:v>
                </c:pt>
                <c:pt idx="1740">
                  <c:v>2.3277768501561907E-2</c:v>
                </c:pt>
                <c:pt idx="1741">
                  <c:v>2.3273196327854441E-2</c:v>
                </c:pt>
                <c:pt idx="1742">
                  <c:v>2.3268644538421243E-2</c:v>
                </c:pt>
                <c:pt idx="1743">
                  <c:v>2.3262606475236147E-2</c:v>
                </c:pt>
                <c:pt idx="1744">
                  <c:v>2.3259170559156585E-2</c:v>
                </c:pt>
                <c:pt idx="1745">
                  <c:v>2.3255111475051313E-2</c:v>
                </c:pt>
                <c:pt idx="1746">
                  <c:v>2.3250641222007061E-2</c:v>
                </c:pt>
                <c:pt idx="1747">
                  <c:v>2.3246191352884315E-2</c:v>
                </c:pt>
                <c:pt idx="1748">
                  <c:v>2.3241761867613567E-2</c:v>
                </c:pt>
                <c:pt idx="1749">
                  <c:v>2.3237352766128785E-2</c:v>
                </c:pt>
                <c:pt idx="1750">
                  <c:v>2.3232525475051766E-2</c:v>
                </c:pt>
                <c:pt idx="1751">
                  <c:v>2.3228155966105449E-2</c:v>
                </c:pt>
                <c:pt idx="1752">
                  <c:v>2.3224247763701199E-2</c:v>
                </c:pt>
                <c:pt idx="1753">
                  <c:v>2.3218245054299043E-2</c:v>
                </c:pt>
                <c:pt idx="1754">
                  <c:v>2.3214999365102944E-2</c:v>
                </c:pt>
                <c:pt idx="1755">
                  <c:v>2.3210715476805803E-2</c:v>
                </c:pt>
                <c:pt idx="1756">
                  <c:v>2.3207059795998172E-2</c:v>
                </c:pt>
                <c:pt idx="1757">
                  <c:v>2.3202813762352618E-2</c:v>
                </c:pt>
                <c:pt idx="1758">
                  <c:v>2.3197986111463134E-2</c:v>
                </c:pt>
                <c:pt idx="1759">
                  <c:v>2.3194382844534824E-2</c:v>
                </c:pt>
                <c:pt idx="1760">
                  <c:v>2.3190197960232254E-2</c:v>
                </c:pt>
                <c:pt idx="1761">
                  <c:v>2.3186033458912809E-2</c:v>
                </c:pt>
                <c:pt idx="1762">
                  <c:v>2.318188934051393E-2</c:v>
                </c:pt>
                <c:pt idx="1763">
                  <c:v>2.3177765604967853E-2</c:v>
                </c:pt>
                <c:pt idx="1764">
                  <c:v>2.3173662252214618E-2</c:v>
                </c:pt>
                <c:pt idx="1765">
                  <c:v>2.3168997664647108E-2</c:v>
                </c:pt>
                <c:pt idx="1766">
                  <c:v>2.3165516694823418E-2</c:v>
                </c:pt>
                <c:pt idx="1767">
                  <c:v>2.3161474490060334E-2</c:v>
                </c:pt>
                <c:pt idx="1768">
                  <c:v>2.3157452667834647E-2</c:v>
                </c:pt>
                <c:pt idx="1769">
                  <c:v>2.3153451228084664E-2</c:v>
                </c:pt>
                <c:pt idx="1770">
                  <c:v>2.3149470170746964E-2</c:v>
                </c:pt>
                <c:pt idx="1771">
                  <c:v>2.3144945348910619E-2</c:v>
                </c:pt>
                <c:pt idx="1772">
                  <c:v>2.3141104470741219E-2</c:v>
                </c:pt>
                <c:pt idx="1773">
                  <c:v>2.3137183355711185E-2</c:v>
                </c:pt>
                <c:pt idx="1774">
                  <c:v>2.3132727037497403E-2</c:v>
                </c:pt>
                <c:pt idx="1775">
                  <c:v>2.3128849595585241E-2</c:v>
                </c:pt>
                <c:pt idx="1776">
                  <c:v>2.3125542295320378E-2</c:v>
                </c:pt>
                <c:pt idx="1777">
                  <c:v>2.3122173471797951E-2</c:v>
                </c:pt>
                <c:pt idx="1778">
                  <c:v>2.3117811706788775E-2</c:v>
                </c:pt>
                <c:pt idx="1779">
                  <c:v>2.3114557853201337E-2</c:v>
                </c:pt>
                <c:pt idx="1780">
                  <c:v>2.3110780616645628E-2</c:v>
                </c:pt>
                <c:pt idx="1781">
                  <c:v>2.3106488732110034E-2</c:v>
                </c:pt>
                <c:pt idx="1782">
                  <c:v>2.3103764263655673E-2</c:v>
                </c:pt>
                <c:pt idx="1783">
                  <c:v>2.3099571197247714E-2</c:v>
                </c:pt>
                <c:pt idx="1784">
                  <c:v>2.309587548734526E-2</c:v>
                </c:pt>
                <c:pt idx="1785">
                  <c:v>2.3091719662662692E-2</c:v>
                </c:pt>
                <c:pt idx="1786">
                  <c:v>2.3088063493753086E-2</c:v>
                </c:pt>
                <c:pt idx="1787">
                  <c:v>2.3084427704913861E-2</c:v>
                </c:pt>
                <c:pt idx="1788">
                  <c:v>2.3079813269080596E-2</c:v>
                </c:pt>
                <c:pt idx="1789">
                  <c:v>2.3074129237832832E-2</c:v>
                </c:pt>
                <c:pt idx="1790">
                  <c:v>2.3073133617773182E-2</c:v>
                </c:pt>
                <c:pt idx="1791">
                  <c:v>2.3069094374331023E-2</c:v>
                </c:pt>
                <c:pt idx="1792">
                  <c:v>2.3065562166389775E-2</c:v>
                </c:pt>
                <c:pt idx="1793">
                  <c:v>2.3062050336847939E-2</c:v>
                </c:pt>
                <c:pt idx="1794">
                  <c:v>2.3059542183821183E-2</c:v>
                </c:pt>
                <c:pt idx="1795">
                  <c:v>2.3054100757433287E-2</c:v>
                </c:pt>
                <c:pt idx="1796">
                  <c:v>2.305163711808067E-2</c:v>
                </c:pt>
                <c:pt idx="1797">
                  <c:v>2.3048702087346301E-2</c:v>
                </c:pt>
                <c:pt idx="1798">
                  <c:v>2.3045790050119811E-2</c:v>
                </c:pt>
                <c:pt idx="1799">
                  <c:v>2.3042402968680143E-2</c:v>
                </c:pt>
                <c:pt idx="1800">
                  <c:v>2.3039036267927179E-2</c:v>
                </c:pt>
                <c:pt idx="1801">
                  <c:v>2.303568994781139E-2</c:v>
                </c:pt>
                <c:pt idx="1802">
                  <c:v>2.3031862379190037E-2</c:v>
                </c:pt>
                <c:pt idx="1803">
                  <c:v>2.3027614517405516E-2</c:v>
                </c:pt>
                <c:pt idx="1804">
                  <c:v>2.3024333915357915E-2</c:v>
                </c:pt>
                <c:pt idx="1805">
                  <c:v>2.3021073692398624E-2</c:v>
                </c:pt>
                <c:pt idx="1806">
                  <c:v>2.3018340821799058E-2</c:v>
                </c:pt>
                <c:pt idx="1807">
                  <c:v>2.3015122607359773E-2</c:v>
                </c:pt>
                <c:pt idx="1808">
                  <c:v>2.3011924773184051E-2</c:v>
                </c:pt>
                <c:pt idx="1809">
                  <c:v>2.3008747319224972E-2</c:v>
                </c:pt>
                <c:pt idx="1810">
                  <c:v>2.3005590245429541E-2</c:v>
                </c:pt>
                <c:pt idx="1811">
                  <c:v>2.3002453551751699E-2</c:v>
                </c:pt>
                <c:pt idx="1812">
                  <c:v>2.2999337238141057E-2</c:v>
                </c:pt>
                <c:pt idx="1813">
                  <c:v>2.2996241304549827E-2</c:v>
                </c:pt>
                <c:pt idx="1814">
                  <c:v>2.2993165750930224E-2</c:v>
                </c:pt>
                <c:pt idx="1815">
                  <c:v>2.2990110577233581E-2</c:v>
                </c:pt>
                <c:pt idx="1816">
                  <c:v>2.298707578341299E-2</c:v>
                </c:pt>
                <c:pt idx="1817">
                  <c:v>2.2984061369420657E-2</c:v>
                </c:pt>
                <c:pt idx="1818">
                  <c:v>2.2981067335212272E-2</c:v>
                </c:pt>
                <c:pt idx="1819">
                  <c:v>2.2978093680738311E-2</c:v>
                </c:pt>
                <c:pt idx="1820">
                  <c:v>2.2975140405953588E-2</c:v>
                </c:pt>
                <c:pt idx="1821">
                  <c:v>2.2972207510811186E-2</c:v>
                </c:pt>
                <c:pt idx="1822">
                  <c:v>2.2969294995269399E-2</c:v>
                </c:pt>
                <c:pt idx="1823">
                  <c:v>2.2966402859277837E-2</c:v>
                </c:pt>
                <c:pt idx="1824">
                  <c:v>2.2963001418514022E-2</c:v>
                </c:pt>
                <c:pt idx="1825">
                  <c:v>2.2960148767250683E-2</c:v>
                </c:pt>
                <c:pt idx="1826">
                  <c:v>2.2957316494090944E-2</c:v>
                </c:pt>
                <c:pt idx="1827">
                  <c:v>2.2956639510382695E-2</c:v>
                </c:pt>
                <c:pt idx="1828">
                  <c:v>2.2953853107112895E-2</c:v>
                </c:pt>
                <c:pt idx="1829">
                  <c:v>2.2949478011447654E-2</c:v>
                </c:pt>
                <c:pt idx="1830">
                  <c:v>2.2946728531085141E-2</c:v>
                </c:pt>
                <c:pt idx="1831">
                  <c:v>2.2943999429925296E-2</c:v>
                </c:pt>
                <c:pt idx="1832">
                  <c:v>2.2941290707926422E-2</c:v>
                </c:pt>
                <c:pt idx="1833">
                  <c:v>2.2938602365044202E-2</c:v>
                </c:pt>
                <c:pt idx="1834">
                  <c:v>2.2935934401237801E-2</c:v>
                </c:pt>
                <c:pt idx="1835">
                  <c:v>2.2933286816466381E-2</c:v>
                </c:pt>
                <c:pt idx="1836">
                  <c:v>2.2930659610687368E-2</c:v>
                </c:pt>
                <c:pt idx="1837">
                  <c:v>2.292696022636509E-2</c:v>
                </c:pt>
                <c:pt idx="1838">
                  <c:v>2.2924371196014981E-2</c:v>
                </c:pt>
                <c:pt idx="1839">
                  <c:v>2.2921802541919334E-2</c:v>
                </c:pt>
                <c:pt idx="1840">
                  <c:v>2.2918909046243292E-2</c:v>
                </c:pt>
                <c:pt idx="1841">
                  <c:v>2.2915843114123726E-2</c:v>
                </c:pt>
                <c:pt idx="1842">
                  <c:v>2.2914218836761258E-2</c:v>
                </c:pt>
                <c:pt idx="1843">
                  <c:v>2.2911731687289105E-2</c:v>
                </c:pt>
                <c:pt idx="1844">
                  <c:v>2.2909264913879568E-2</c:v>
                </c:pt>
                <c:pt idx="1845">
                  <c:v>2.2907375087760092E-2</c:v>
                </c:pt>
                <c:pt idx="1846">
                  <c:v>2.2904950367952297E-2</c:v>
                </c:pt>
                <c:pt idx="1847">
                  <c:v>2.2901427821940261E-2</c:v>
                </c:pt>
                <c:pt idx="1848">
                  <c:v>2.2899041248374972E-2</c:v>
                </c:pt>
                <c:pt idx="1849">
                  <c:v>2.2896675049379131E-2</c:v>
                </c:pt>
                <c:pt idx="1850">
                  <c:v>2.2896018501825079E-2</c:v>
                </c:pt>
                <c:pt idx="1851">
                  <c:v>2.2893696976229838E-2</c:v>
                </c:pt>
                <c:pt idx="1852">
                  <c:v>2.2891395829011844E-2</c:v>
                </c:pt>
                <c:pt idx="1853">
                  <c:v>2.2889115060136342E-2</c:v>
                </c:pt>
                <c:pt idx="1854">
                  <c:v>2.2886286187642019E-2</c:v>
                </c:pt>
                <c:pt idx="1855">
                  <c:v>2.2884044861833115E-2</c:v>
                </c:pt>
                <c:pt idx="1856">
                  <c:v>2.2881823912958635E-2</c:v>
                </c:pt>
                <c:pt idx="1857">
                  <c:v>2.28796233409852E-2</c:v>
                </c:pt>
                <c:pt idx="1858">
                  <c:v>2.2878016889672843E-2</c:v>
                </c:pt>
                <c:pt idx="1859">
                  <c:v>2.2875858390121573E-2</c:v>
                </c:pt>
                <c:pt idx="1860">
                  <c:v>2.2873720268671249E-2</c:v>
                </c:pt>
                <c:pt idx="1861">
                  <c:v>2.2871602525288852E-2</c:v>
                </c:pt>
                <c:pt idx="1862">
                  <c:v>2.2869505159943106E-2</c:v>
                </c:pt>
                <c:pt idx="1863">
                  <c:v>2.2867428172599253E-2</c:v>
                </c:pt>
                <c:pt idx="1864">
                  <c:v>2.2865371563225146E-2</c:v>
                </c:pt>
                <c:pt idx="1865">
                  <c:v>2.2863335331791246E-2</c:v>
                </c:pt>
                <c:pt idx="1866">
                  <c:v>2.2861319478263663E-2</c:v>
                </c:pt>
                <c:pt idx="1867">
                  <c:v>2.285932400261112E-2</c:v>
                </c:pt>
                <c:pt idx="1868">
                  <c:v>2.2857348904804075E-2</c:v>
                </c:pt>
                <c:pt idx="1869">
                  <c:v>2.285539418481038E-2</c:v>
                </c:pt>
                <c:pt idx="1870">
                  <c:v>2.2853459842600496E-2</c:v>
                </c:pt>
                <c:pt idx="1871">
                  <c:v>2.2851545878144874E-2</c:v>
                </c:pt>
                <c:pt idx="1872">
                  <c:v>2.2849652291411372E-2</c:v>
                </c:pt>
                <c:pt idx="1873">
                  <c:v>2.2847779082373055E-2</c:v>
                </c:pt>
                <c:pt idx="1874">
                  <c:v>2.2845926251000379E-2</c:v>
                </c:pt>
                <c:pt idx="1875">
                  <c:v>2.2844093797263803E-2</c:v>
                </c:pt>
                <c:pt idx="1876">
                  <c:v>2.2841684041473076E-2</c:v>
                </c:pt>
                <c:pt idx="1877">
                  <c:v>2.2839891000825251E-2</c:v>
                </c:pt>
                <c:pt idx="1878">
                  <c:v>2.2838118336432834E-2</c:v>
                </c:pt>
                <c:pt idx="1879">
                  <c:v>2.2836366048269472E-2</c:v>
                </c:pt>
                <c:pt idx="1880">
                  <c:v>2.2837047283599206E-2</c:v>
                </c:pt>
                <c:pt idx="1881">
                  <c:v>2.2833527003641094E-2</c:v>
                </c:pt>
                <c:pt idx="1882">
                  <c:v>2.2831837192581316E-2</c:v>
                </c:pt>
                <c:pt idx="1883">
                  <c:v>2.2830167758940426E-2</c:v>
                </c:pt>
                <c:pt idx="1884">
                  <c:v>2.2828518702688875E-2</c:v>
                </c:pt>
                <c:pt idx="1885">
                  <c:v>2.2826890023806678E-2</c:v>
                </c:pt>
                <c:pt idx="1886">
                  <c:v>2.2825281722262562E-2</c:v>
                </c:pt>
                <c:pt idx="1887">
                  <c:v>2.2823693798035671E-2</c:v>
                </c:pt>
                <c:pt idx="1888">
                  <c:v>2.282212625109907E-2</c:v>
                </c:pt>
                <c:pt idx="1889">
                  <c:v>2.2819963853461835E-2</c:v>
                </c:pt>
                <c:pt idx="1890">
                  <c:v>2.2818435702109563E-2</c:v>
                </c:pt>
                <c:pt idx="1891">
                  <c:v>2.281692792668329E-2</c:v>
                </c:pt>
                <c:pt idx="1892">
                  <c:v>2.2815440527161061E-2</c:v>
                </c:pt>
                <c:pt idx="1893">
                  <c:v>2.2813144352641087E-2</c:v>
                </c:pt>
                <c:pt idx="1894">
                  <c:v>2.2812526855734733E-2</c:v>
                </c:pt>
                <c:pt idx="1895">
                  <c:v>2.2811100583787592E-2</c:v>
                </c:pt>
                <c:pt idx="1896">
                  <c:v>2.2809694687653138E-2</c:v>
                </c:pt>
                <c:pt idx="1897">
                  <c:v>2.2808309167311164E-2</c:v>
                </c:pt>
                <c:pt idx="1898">
                  <c:v>2.2807571527557025E-2</c:v>
                </c:pt>
                <c:pt idx="1899">
                  <c:v>2.280477989351315E-2</c:v>
                </c:pt>
                <c:pt idx="1900">
                  <c:v>2.2803644771140164E-2</c:v>
                </c:pt>
                <c:pt idx="1901">
                  <c:v>2.2802339380804781E-2</c:v>
                </c:pt>
                <c:pt idx="1902">
                  <c:v>2.280232019651484E-2</c:v>
                </c:pt>
                <c:pt idx="1903">
                  <c:v>2.2801058306203464E-2</c:v>
                </c:pt>
                <c:pt idx="1904">
                  <c:v>2.2799816792830489E-2</c:v>
                </c:pt>
                <c:pt idx="1905">
                  <c:v>2.2798595656378533E-2</c:v>
                </c:pt>
                <c:pt idx="1906">
                  <c:v>2.2796756391479801E-2</c:v>
                </c:pt>
                <c:pt idx="1907">
                  <c:v>2.2795574627942662E-2</c:v>
                </c:pt>
                <c:pt idx="1908">
                  <c:v>2.2794413239980157E-2</c:v>
                </c:pt>
                <c:pt idx="1909">
                  <c:v>2.2793272227574719E-2</c:v>
                </c:pt>
                <c:pt idx="1910">
                  <c:v>2.2792795627271972E-2</c:v>
                </c:pt>
                <c:pt idx="1911">
                  <c:v>2.2792833153235988E-2</c:v>
                </c:pt>
                <c:pt idx="1912">
                  <c:v>2.279061825343422E-2</c:v>
                </c:pt>
                <c:pt idx="1913">
                  <c:v>2.2789560131687474E-2</c:v>
                </c:pt>
                <c:pt idx="1914">
                  <c:v>2.2788522386704486E-2</c:v>
                </c:pt>
                <c:pt idx="1915">
                  <c:v>2.27875050184644E-2</c:v>
                </c:pt>
                <c:pt idx="1916">
                  <c:v>2.278650802695505E-2</c:v>
                </c:pt>
                <c:pt idx="1917">
                  <c:v>2.2785531412158191E-2</c:v>
                </c:pt>
                <c:pt idx="1918">
                  <c:v>2.2784575174060788E-2</c:v>
                </c:pt>
                <c:pt idx="1919">
                  <c:v>2.2783639312647208E-2</c:v>
                </c:pt>
                <c:pt idx="1920">
                  <c:v>2.2782723827901804E-2</c:v>
                </c:pt>
                <c:pt idx="1921">
                  <c:v>2.2781828719811548E-2</c:v>
                </c:pt>
                <c:pt idx="1922">
                  <c:v>2.2780953988363401E-2</c:v>
                </c:pt>
                <c:pt idx="1923">
                  <c:v>2.2780099633541731E-2</c:v>
                </c:pt>
                <c:pt idx="1924">
                  <c:v>2.2779265655333499E-2</c:v>
                </c:pt>
                <c:pt idx="1925">
                  <c:v>2.2779668300224005E-2</c:v>
                </c:pt>
                <c:pt idx="1926">
                  <c:v>2.2777658828709569E-2</c:v>
                </c:pt>
                <c:pt idx="1927">
                  <c:v>2.2776885980267805E-2</c:v>
                </c:pt>
                <c:pt idx="1928">
                  <c:v>2.2775464326374475E-2</c:v>
                </c:pt>
                <c:pt idx="1929">
                  <c:v>2.2774730821855813E-2</c:v>
                </c:pt>
                <c:pt idx="1930">
                  <c:v>2.277401769259204E-2</c:v>
                </c:pt>
                <c:pt idx="1931">
                  <c:v>2.2776597345019745E-2</c:v>
                </c:pt>
                <c:pt idx="1932">
                  <c:v>2.277265255978788E-2</c:v>
                </c:pt>
                <c:pt idx="1933">
                  <c:v>2.2772676797070162E-2</c:v>
                </c:pt>
                <c:pt idx="1934">
                  <c:v>2.277204658434381E-2</c:v>
                </c:pt>
                <c:pt idx="1935">
                  <c:v>2.2771436748106649E-2</c:v>
                </c:pt>
                <c:pt idx="1936">
                  <c:v>2.2770847288349123E-2</c:v>
                </c:pt>
                <c:pt idx="1937">
                  <c:v>2.2771563291465399E-2</c:v>
                </c:pt>
                <c:pt idx="1938">
                  <c:v>2.2769729498236479E-2</c:v>
                </c:pt>
                <c:pt idx="1939">
                  <c:v>2.2769201167864853E-2</c:v>
                </c:pt>
                <c:pt idx="1940">
                  <c:v>2.2768693213936368E-2</c:v>
                </c:pt>
                <c:pt idx="1941">
                  <c:v>2.2766830597714005E-2</c:v>
                </c:pt>
                <c:pt idx="1942">
                  <c:v>2.27663605450239E-2</c:v>
                </c:pt>
                <c:pt idx="1943">
                  <c:v>2.2765910866185735E-2</c:v>
                </c:pt>
                <c:pt idx="1944">
                  <c:v>2.276548156119329E-2</c:v>
                </c:pt>
                <c:pt idx="1945">
                  <c:v>2.2765709226316627E-2</c:v>
                </c:pt>
                <c:pt idx="1946">
                  <c:v>2.2764630227698035E-2</c:v>
                </c:pt>
                <c:pt idx="1947">
                  <c:v>2.2764264954750146E-2</c:v>
                </c:pt>
                <c:pt idx="1948">
                  <c:v>2.2763920055622222E-2</c:v>
                </c:pt>
                <c:pt idx="1949">
                  <c:v>2.2763595530309821E-2</c:v>
                </c:pt>
                <c:pt idx="1950">
                  <c:v>2.2766094458082652E-2</c:v>
                </c:pt>
                <c:pt idx="1951">
                  <c:v>2.2762305810449013E-2</c:v>
                </c:pt>
                <c:pt idx="1952">
                  <c:v>2.2762040967981057E-2</c:v>
                </c:pt>
                <c:pt idx="1953">
                  <c:v>2.2761796498026666E-2</c:v>
                </c:pt>
                <c:pt idx="1954">
                  <c:v>2.2765104624816238E-2</c:v>
                </c:pt>
                <c:pt idx="1955">
                  <c:v>2.2764908113831729E-2</c:v>
                </c:pt>
                <c:pt idx="1956">
                  <c:v>2.2764731981770453E-2</c:v>
                </c:pt>
                <c:pt idx="1957">
                  <c:v>2.276457622863326E-2</c:v>
                </c:pt>
                <c:pt idx="1958">
                  <c:v>2.2762303678352556E-2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228800"/>
        <c:axId val="493230720"/>
      </c:lineChart>
      <c:scatterChart>
        <c:scatterStyle val="lineMarker"/>
        <c:varyColors val="0"/>
        <c:ser>
          <c:idx val="1"/>
          <c:order val="1"/>
          <c:tx>
            <c:v>FRA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FF"/>
              </a:solidFill>
              <a:ln>
                <a:noFill/>
              </a:ln>
            </c:spPr>
          </c:marker>
          <c:xVal>
            <c:numRef>
              <c:f>[0]!FRA3MDates</c:f>
              <c:numCache>
                <c:formatCode>ddd\,\ dd\-mmm\-yyyy</c:formatCode>
                <c:ptCount val="11"/>
                <c:pt idx="0">
                  <c:v>42214</c:v>
                </c:pt>
                <c:pt idx="1">
                  <c:v>42244</c:v>
                </c:pt>
                <c:pt idx="2">
                  <c:v>42276</c:v>
                </c:pt>
                <c:pt idx="3">
                  <c:v>42306</c:v>
                </c:pt>
                <c:pt idx="4">
                  <c:v>42338</c:v>
                </c:pt>
                <c:pt idx="5">
                  <c:v>42367</c:v>
                </c:pt>
                <c:pt idx="6">
                  <c:v>42458</c:v>
                </c:pt>
                <c:pt idx="7">
                  <c:v>42550</c:v>
                </c:pt>
                <c:pt idx="8">
                  <c:v>42642</c:v>
                </c:pt>
                <c:pt idx="9">
                  <c:v>42733</c:v>
                </c:pt>
                <c:pt idx="10">
                  <c:v>42823</c:v>
                </c:pt>
              </c:numCache>
            </c:numRef>
          </c:xVal>
          <c:yVal>
            <c:numRef>
              <c:f>[0]!FRA3MSeries</c:f>
              <c:numCache>
                <c:formatCode>0.0000%</c:formatCode>
                <c:ptCount val="11"/>
                <c:pt idx="0">
                  <c:v>9.5E-4</c:v>
                </c:pt>
                <c:pt idx="1">
                  <c:v>9.5E-4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1.0500000000000002E-3</c:v>
                </c:pt>
                <c:pt idx="6">
                  <c:v>1.0500000000000002E-3</c:v>
                </c:pt>
                <c:pt idx="7">
                  <c:v>1.1000000000000001E-3</c:v>
                </c:pt>
                <c:pt idx="8">
                  <c:v>1.1999999999999999E-3</c:v>
                </c:pt>
                <c:pt idx="9">
                  <c:v>1.3500000000000001E-3</c:v>
                </c:pt>
                <c:pt idx="10">
                  <c:v>1.4000000000000002E-3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228800"/>
        <c:axId val="493230720"/>
      </c:scatterChart>
      <c:dateAx>
        <c:axId val="493228800"/>
        <c:scaling>
          <c:orientation val="minMax"/>
          <c:max val="42915"/>
          <c:min val="42185"/>
        </c:scaling>
        <c:delete val="0"/>
        <c:axPos val="b"/>
        <c:numFmt formatCode="[$-409]d\-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230720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493230720"/>
        <c:scaling>
          <c:orientation val="minMax"/>
          <c:max val="3.0000000000000001E-3"/>
          <c:min val="0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493228800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marker>
            <c:symbol val="none"/>
          </c:marker>
          <c:cat>
            <c:numRef>
              <c:f>[0]!SettlementDates</c:f>
              <c:numCache>
                <c:formatCode>dd\-mmm\-yy</c:formatCode>
                <c:ptCount val="3534"/>
                <c:pt idx="0">
                  <c:v>42184</c:v>
                </c:pt>
                <c:pt idx="1">
                  <c:v>42185</c:v>
                </c:pt>
                <c:pt idx="2">
                  <c:v>42186</c:v>
                </c:pt>
                <c:pt idx="3">
                  <c:v>42187</c:v>
                </c:pt>
                <c:pt idx="4">
                  <c:v>42188</c:v>
                </c:pt>
                <c:pt idx="5">
                  <c:v>42191</c:v>
                </c:pt>
                <c:pt idx="6">
                  <c:v>42192</c:v>
                </c:pt>
                <c:pt idx="7">
                  <c:v>42193</c:v>
                </c:pt>
                <c:pt idx="8">
                  <c:v>42194</c:v>
                </c:pt>
                <c:pt idx="9">
                  <c:v>42195</c:v>
                </c:pt>
                <c:pt idx="10">
                  <c:v>42198</c:v>
                </c:pt>
                <c:pt idx="11">
                  <c:v>42199</c:v>
                </c:pt>
                <c:pt idx="12">
                  <c:v>42200</c:v>
                </c:pt>
                <c:pt idx="13">
                  <c:v>42201</c:v>
                </c:pt>
                <c:pt idx="14">
                  <c:v>42202</c:v>
                </c:pt>
                <c:pt idx="15">
                  <c:v>42206</c:v>
                </c:pt>
                <c:pt idx="16">
                  <c:v>42206</c:v>
                </c:pt>
                <c:pt idx="17">
                  <c:v>42207</c:v>
                </c:pt>
                <c:pt idx="18">
                  <c:v>42208</c:v>
                </c:pt>
                <c:pt idx="19">
                  <c:v>42209</c:v>
                </c:pt>
                <c:pt idx="20">
                  <c:v>42212</c:v>
                </c:pt>
                <c:pt idx="21">
                  <c:v>42213</c:v>
                </c:pt>
                <c:pt idx="22">
                  <c:v>42214</c:v>
                </c:pt>
                <c:pt idx="23">
                  <c:v>42215</c:v>
                </c:pt>
                <c:pt idx="24">
                  <c:v>42216</c:v>
                </c:pt>
                <c:pt idx="25">
                  <c:v>42219</c:v>
                </c:pt>
                <c:pt idx="26">
                  <c:v>42220</c:v>
                </c:pt>
                <c:pt idx="27">
                  <c:v>42221</c:v>
                </c:pt>
                <c:pt idx="28">
                  <c:v>42222</c:v>
                </c:pt>
                <c:pt idx="29">
                  <c:v>42223</c:v>
                </c:pt>
                <c:pt idx="30">
                  <c:v>42226</c:v>
                </c:pt>
                <c:pt idx="31">
                  <c:v>42227</c:v>
                </c:pt>
                <c:pt idx="32">
                  <c:v>42228</c:v>
                </c:pt>
                <c:pt idx="33">
                  <c:v>42229</c:v>
                </c:pt>
                <c:pt idx="34">
                  <c:v>42230</c:v>
                </c:pt>
                <c:pt idx="35">
                  <c:v>42233</c:v>
                </c:pt>
                <c:pt idx="36">
                  <c:v>42234</c:v>
                </c:pt>
                <c:pt idx="37">
                  <c:v>42235</c:v>
                </c:pt>
                <c:pt idx="38">
                  <c:v>42236</c:v>
                </c:pt>
                <c:pt idx="39">
                  <c:v>42237</c:v>
                </c:pt>
                <c:pt idx="40">
                  <c:v>42240</c:v>
                </c:pt>
                <c:pt idx="41">
                  <c:v>42241</c:v>
                </c:pt>
                <c:pt idx="42">
                  <c:v>42242</c:v>
                </c:pt>
                <c:pt idx="43">
                  <c:v>42243</c:v>
                </c:pt>
                <c:pt idx="44">
                  <c:v>42244</c:v>
                </c:pt>
                <c:pt idx="45">
                  <c:v>42248</c:v>
                </c:pt>
                <c:pt idx="46">
                  <c:v>42249</c:v>
                </c:pt>
                <c:pt idx="47">
                  <c:v>42250</c:v>
                </c:pt>
                <c:pt idx="48">
                  <c:v>42251</c:v>
                </c:pt>
                <c:pt idx="49">
                  <c:v>42254</c:v>
                </c:pt>
                <c:pt idx="50">
                  <c:v>42255</c:v>
                </c:pt>
                <c:pt idx="51">
                  <c:v>42256</c:v>
                </c:pt>
                <c:pt idx="52">
                  <c:v>42257</c:v>
                </c:pt>
                <c:pt idx="53">
                  <c:v>42258</c:v>
                </c:pt>
                <c:pt idx="54">
                  <c:v>42261</c:v>
                </c:pt>
                <c:pt idx="55">
                  <c:v>42262</c:v>
                </c:pt>
                <c:pt idx="56">
                  <c:v>42263</c:v>
                </c:pt>
                <c:pt idx="57">
                  <c:v>42264</c:v>
                </c:pt>
                <c:pt idx="58">
                  <c:v>42265</c:v>
                </c:pt>
                <c:pt idx="59">
                  <c:v>42271</c:v>
                </c:pt>
                <c:pt idx="60">
                  <c:v>42271</c:v>
                </c:pt>
                <c:pt idx="61">
                  <c:v>42271</c:v>
                </c:pt>
                <c:pt idx="62">
                  <c:v>42271</c:v>
                </c:pt>
                <c:pt idx="63">
                  <c:v>42272</c:v>
                </c:pt>
                <c:pt idx="64">
                  <c:v>42275</c:v>
                </c:pt>
                <c:pt idx="65">
                  <c:v>42276</c:v>
                </c:pt>
                <c:pt idx="66">
                  <c:v>42277</c:v>
                </c:pt>
                <c:pt idx="67">
                  <c:v>42278</c:v>
                </c:pt>
                <c:pt idx="68">
                  <c:v>42279</c:v>
                </c:pt>
                <c:pt idx="69">
                  <c:v>42282</c:v>
                </c:pt>
                <c:pt idx="70">
                  <c:v>42283</c:v>
                </c:pt>
                <c:pt idx="71">
                  <c:v>42284</c:v>
                </c:pt>
                <c:pt idx="72">
                  <c:v>42285</c:v>
                </c:pt>
                <c:pt idx="73">
                  <c:v>42286</c:v>
                </c:pt>
                <c:pt idx="74">
                  <c:v>42290</c:v>
                </c:pt>
                <c:pt idx="75">
                  <c:v>42290</c:v>
                </c:pt>
                <c:pt idx="76">
                  <c:v>42291</c:v>
                </c:pt>
                <c:pt idx="77">
                  <c:v>42292</c:v>
                </c:pt>
                <c:pt idx="78">
                  <c:v>42293</c:v>
                </c:pt>
                <c:pt idx="79">
                  <c:v>42296</c:v>
                </c:pt>
                <c:pt idx="80">
                  <c:v>42297</c:v>
                </c:pt>
                <c:pt idx="81">
                  <c:v>42298</c:v>
                </c:pt>
                <c:pt idx="82">
                  <c:v>42299</c:v>
                </c:pt>
                <c:pt idx="83">
                  <c:v>42300</c:v>
                </c:pt>
                <c:pt idx="84">
                  <c:v>42303</c:v>
                </c:pt>
                <c:pt idx="85">
                  <c:v>42304</c:v>
                </c:pt>
                <c:pt idx="86">
                  <c:v>42305</c:v>
                </c:pt>
                <c:pt idx="87">
                  <c:v>42306</c:v>
                </c:pt>
                <c:pt idx="88">
                  <c:v>42307</c:v>
                </c:pt>
                <c:pt idx="89">
                  <c:v>42310</c:v>
                </c:pt>
                <c:pt idx="90">
                  <c:v>42312</c:v>
                </c:pt>
                <c:pt idx="91">
                  <c:v>42312</c:v>
                </c:pt>
                <c:pt idx="92">
                  <c:v>42313</c:v>
                </c:pt>
                <c:pt idx="93">
                  <c:v>42314</c:v>
                </c:pt>
                <c:pt idx="94">
                  <c:v>42317</c:v>
                </c:pt>
                <c:pt idx="95">
                  <c:v>42318</c:v>
                </c:pt>
                <c:pt idx="96">
                  <c:v>42319</c:v>
                </c:pt>
                <c:pt idx="97">
                  <c:v>42320</c:v>
                </c:pt>
                <c:pt idx="98">
                  <c:v>42321</c:v>
                </c:pt>
                <c:pt idx="99">
                  <c:v>42324</c:v>
                </c:pt>
                <c:pt idx="100">
                  <c:v>42325</c:v>
                </c:pt>
                <c:pt idx="101">
                  <c:v>42326</c:v>
                </c:pt>
                <c:pt idx="102">
                  <c:v>42327</c:v>
                </c:pt>
                <c:pt idx="103">
                  <c:v>42328</c:v>
                </c:pt>
                <c:pt idx="104">
                  <c:v>42332</c:v>
                </c:pt>
                <c:pt idx="105">
                  <c:v>42332</c:v>
                </c:pt>
                <c:pt idx="106">
                  <c:v>42333</c:v>
                </c:pt>
                <c:pt idx="107">
                  <c:v>42334</c:v>
                </c:pt>
                <c:pt idx="108">
                  <c:v>42335</c:v>
                </c:pt>
                <c:pt idx="109">
                  <c:v>42338</c:v>
                </c:pt>
                <c:pt idx="110">
                  <c:v>42339</c:v>
                </c:pt>
                <c:pt idx="111">
                  <c:v>42340</c:v>
                </c:pt>
                <c:pt idx="112">
                  <c:v>42341</c:v>
                </c:pt>
                <c:pt idx="113">
                  <c:v>42342</c:v>
                </c:pt>
                <c:pt idx="114">
                  <c:v>42345</c:v>
                </c:pt>
                <c:pt idx="115">
                  <c:v>42346</c:v>
                </c:pt>
                <c:pt idx="116">
                  <c:v>42347</c:v>
                </c:pt>
                <c:pt idx="117">
                  <c:v>42348</c:v>
                </c:pt>
                <c:pt idx="118">
                  <c:v>42349</c:v>
                </c:pt>
                <c:pt idx="119">
                  <c:v>42352</c:v>
                </c:pt>
                <c:pt idx="120">
                  <c:v>42353</c:v>
                </c:pt>
                <c:pt idx="121">
                  <c:v>42354</c:v>
                </c:pt>
                <c:pt idx="122">
                  <c:v>42355</c:v>
                </c:pt>
                <c:pt idx="123">
                  <c:v>42356</c:v>
                </c:pt>
                <c:pt idx="124">
                  <c:v>42359</c:v>
                </c:pt>
                <c:pt idx="125">
                  <c:v>42360</c:v>
                </c:pt>
                <c:pt idx="126">
                  <c:v>42362</c:v>
                </c:pt>
                <c:pt idx="127">
                  <c:v>42362</c:v>
                </c:pt>
                <c:pt idx="128">
                  <c:v>42367</c:v>
                </c:pt>
                <c:pt idx="129">
                  <c:v>42368</c:v>
                </c:pt>
                <c:pt idx="130">
                  <c:v>42373</c:v>
                </c:pt>
                <c:pt idx="131">
                  <c:v>42373</c:v>
                </c:pt>
                <c:pt idx="132">
                  <c:v>42374</c:v>
                </c:pt>
                <c:pt idx="133">
                  <c:v>42375</c:v>
                </c:pt>
                <c:pt idx="134">
                  <c:v>42376</c:v>
                </c:pt>
                <c:pt idx="135">
                  <c:v>42377</c:v>
                </c:pt>
                <c:pt idx="136">
                  <c:v>42381</c:v>
                </c:pt>
                <c:pt idx="137">
                  <c:v>42381</c:v>
                </c:pt>
                <c:pt idx="138">
                  <c:v>42382</c:v>
                </c:pt>
                <c:pt idx="139">
                  <c:v>42383</c:v>
                </c:pt>
                <c:pt idx="140">
                  <c:v>42384</c:v>
                </c:pt>
                <c:pt idx="141">
                  <c:v>42387</c:v>
                </c:pt>
                <c:pt idx="142">
                  <c:v>42388</c:v>
                </c:pt>
                <c:pt idx="143">
                  <c:v>42389</c:v>
                </c:pt>
                <c:pt idx="144">
                  <c:v>42390</c:v>
                </c:pt>
                <c:pt idx="145">
                  <c:v>42391</c:v>
                </c:pt>
                <c:pt idx="146">
                  <c:v>42394</c:v>
                </c:pt>
                <c:pt idx="147">
                  <c:v>42395</c:v>
                </c:pt>
                <c:pt idx="148">
                  <c:v>42396</c:v>
                </c:pt>
                <c:pt idx="149">
                  <c:v>42397</c:v>
                </c:pt>
                <c:pt idx="150">
                  <c:v>42398</c:v>
                </c:pt>
                <c:pt idx="151">
                  <c:v>42401</c:v>
                </c:pt>
                <c:pt idx="152">
                  <c:v>42402</c:v>
                </c:pt>
                <c:pt idx="153">
                  <c:v>42403</c:v>
                </c:pt>
                <c:pt idx="154">
                  <c:v>42404</c:v>
                </c:pt>
                <c:pt idx="155">
                  <c:v>42405</c:v>
                </c:pt>
                <c:pt idx="156">
                  <c:v>42408</c:v>
                </c:pt>
                <c:pt idx="157">
                  <c:v>42409</c:v>
                </c:pt>
                <c:pt idx="158">
                  <c:v>42410</c:v>
                </c:pt>
                <c:pt idx="159">
                  <c:v>42412</c:v>
                </c:pt>
                <c:pt idx="160">
                  <c:v>42412</c:v>
                </c:pt>
                <c:pt idx="161">
                  <c:v>42415</c:v>
                </c:pt>
                <c:pt idx="162">
                  <c:v>42416</c:v>
                </c:pt>
                <c:pt idx="163">
                  <c:v>42417</c:v>
                </c:pt>
                <c:pt idx="164">
                  <c:v>42418</c:v>
                </c:pt>
                <c:pt idx="165">
                  <c:v>42419</c:v>
                </c:pt>
                <c:pt idx="166">
                  <c:v>42422</c:v>
                </c:pt>
                <c:pt idx="167">
                  <c:v>42423</c:v>
                </c:pt>
                <c:pt idx="168">
                  <c:v>42424</c:v>
                </c:pt>
                <c:pt idx="169">
                  <c:v>42425</c:v>
                </c:pt>
                <c:pt idx="170">
                  <c:v>42426</c:v>
                </c:pt>
                <c:pt idx="171">
                  <c:v>42429</c:v>
                </c:pt>
                <c:pt idx="172">
                  <c:v>42430</c:v>
                </c:pt>
                <c:pt idx="173">
                  <c:v>42431</c:v>
                </c:pt>
                <c:pt idx="174">
                  <c:v>42432</c:v>
                </c:pt>
                <c:pt idx="175">
                  <c:v>42433</c:v>
                </c:pt>
                <c:pt idx="176">
                  <c:v>42436</c:v>
                </c:pt>
                <c:pt idx="177">
                  <c:v>42437</c:v>
                </c:pt>
                <c:pt idx="178">
                  <c:v>42438</c:v>
                </c:pt>
                <c:pt idx="179">
                  <c:v>42439</c:v>
                </c:pt>
                <c:pt idx="180">
                  <c:v>42440</c:v>
                </c:pt>
                <c:pt idx="181">
                  <c:v>42443</c:v>
                </c:pt>
                <c:pt idx="182">
                  <c:v>42444</c:v>
                </c:pt>
                <c:pt idx="183">
                  <c:v>42445</c:v>
                </c:pt>
                <c:pt idx="184">
                  <c:v>42446</c:v>
                </c:pt>
                <c:pt idx="185">
                  <c:v>42447</c:v>
                </c:pt>
                <c:pt idx="186">
                  <c:v>42451</c:v>
                </c:pt>
                <c:pt idx="187">
                  <c:v>42451</c:v>
                </c:pt>
                <c:pt idx="188">
                  <c:v>42452</c:v>
                </c:pt>
                <c:pt idx="189">
                  <c:v>42453</c:v>
                </c:pt>
                <c:pt idx="190">
                  <c:v>42458</c:v>
                </c:pt>
                <c:pt idx="191">
                  <c:v>42459</c:v>
                </c:pt>
                <c:pt idx="192">
                  <c:v>42460</c:v>
                </c:pt>
                <c:pt idx="193">
                  <c:v>42461</c:v>
                </c:pt>
                <c:pt idx="194">
                  <c:v>42464</c:v>
                </c:pt>
                <c:pt idx="195">
                  <c:v>42465</c:v>
                </c:pt>
                <c:pt idx="196">
                  <c:v>42466</c:v>
                </c:pt>
                <c:pt idx="197">
                  <c:v>42467</c:v>
                </c:pt>
                <c:pt idx="198">
                  <c:v>42468</c:v>
                </c:pt>
                <c:pt idx="199">
                  <c:v>42471</c:v>
                </c:pt>
                <c:pt idx="200">
                  <c:v>42472</c:v>
                </c:pt>
                <c:pt idx="201">
                  <c:v>42473</c:v>
                </c:pt>
                <c:pt idx="202">
                  <c:v>42474</c:v>
                </c:pt>
                <c:pt idx="203">
                  <c:v>42475</c:v>
                </c:pt>
                <c:pt idx="204">
                  <c:v>42478</c:v>
                </c:pt>
                <c:pt idx="205">
                  <c:v>42479</c:v>
                </c:pt>
                <c:pt idx="206">
                  <c:v>42480</c:v>
                </c:pt>
                <c:pt idx="207">
                  <c:v>42481</c:v>
                </c:pt>
                <c:pt idx="208">
                  <c:v>42482</c:v>
                </c:pt>
                <c:pt idx="209">
                  <c:v>42485</c:v>
                </c:pt>
                <c:pt idx="210">
                  <c:v>42486</c:v>
                </c:pt>
                <c:pt idx="211">
                  <c:v>42487</c:v>
                </c:pt>
                <c:pt idx="212">
                  <c:v>42488</c:v>
                </c:pt>
                <c:pt idx="213">
                  <c:v>42496</c:v>
                </c:pt>
                <c:pt idx="214">
                  <c:v>42496</c:v>
                </c:pt>
                <c:pt idx="215">
                  <c:v>42496</c:v>
                </c:pt>
                <c:pt idx="216">
                  <c:v>42496</c:v>
                </c:pt>
                <c:pt idx="217">
                  <c:v>42496</c:v>
                </c:pt>
                <c:pt idx="218">
                  <c:v>42499</c:v>
                </c:pt>
                <c:pt idx="219">
                  <c:v>42500</c:v>
                </c:pt>
                <c:pt idx="220">
                  <c:v>42501</c:v>
                </c:pt>
                <c:pt idx="221">
                  <c:v>42502</c:v>
                </c:pt>
                <c:pt idx="222">
                  <c:v>42503</c:v>
                </c:pt>
                <c:pt idx="223">
                  <c:v>42506</c:v>
                </c:pt>
                <c:pt idx="224">
                  <c:v>42507</c:v>
                </c:pt>
                <c:pt idx="225">
                  <c:v>42508</c:v>
                </c:pt>
                <c:pt idx="226">
                  <c:v>42509</c:v>
                </c:pt>
                <c:pt idx="227">
                  <c:v>42510</c:v>
                </c:pt>
                <c:pt idx="228">
                  <c:v>42513</c:v>
                </c:pt>
                <c:pt idx="229">
                  <c:v>42514</c:v>
                </c:pt>
                <c:pt idx="230">
                  <c:v>42515</c:v>
                </c:pt>
                <c:pt idx="231">
                  <c:v>42516</c:v>
                </c:pt>
                <c:pt idx="232">
                  <c:v>42517</c:v>
                </c:pt>
                <c:pt idx="233">
                  <c:v>42521</c:v>
                </c:pt>
                <c:pt idx="234">
                  <c:v>42522</c:v>
                </c:pt>
                <c:pt idx="235">
                  <c:v>42523</c:v>
                </c:pt>
                <c:pt idx="236">
                  <c:v>42524</c:v>
                </c:pt>
                <c:pt idx="237">
                  <c:v>42527</c:v>
                </c:pt>
                <c:pt idx="238">
                  <c:v>42528</c:v>
                </c:pt>
                <c:pt idx="239">
                  <c:v>42529</c:v>
                </c:pt>
                <c:pt idx="240">
                  <c:v>42530</c:v>
                </c:pt>
                <c:pt idx="241">
                  <c:v>42531</c:v>
                </c:pt>
                <c:pt idx="242">
                  <c:v>42534</c:v>
                </c:pt>
                <c:pt idx="243">
                  <c:v>42535</c:v>
                </c:pt>
                <c:pt idx="244">
                  <c:v>42536</c:v>
                </c:pt>
                <c:pt idx="245">
                  <c:v>42537</c:v>
                </c:pt>
                <c:pt idx="246">
                  <c:v>42538</c:v>
                </c:pt>
                <c:pt idx="247">
                  <c:v>42541</c:v>
                </c:pt>
                <c:pt idx="248">
                  <c:v>42542</c:v>
                </c:pt>
                <c:pt idx="249">
                  <c:v>42543</c:v>
                </c:pt>
                <c:pt idx="250">
                  <c:v>42544</c:v>
                </c:pt>
                <c:pt idx="251">
                  <c:v>42545</c:v>
                </c:pt>
                <c:pt idx="252">
                  <c:v>42548</c:v>
                </c:pt>
                <c:pt idx="253">
                  <c:v>42549</c:v>
                </c:pt>
                <c:pt idx="254">
                  <c:v>42550</c:v>
                </c:pt>
                <c:pt idx="255">
                  <c:v>42551</c:v>
                </c:pt>
                <c:pt idx="256">
                  <c:v>42552</c:v>
                </c:pt>
                <c:pt idx="257">
                  <c:v>42555</c:v>
                </c:pt>
                <c:pt idx="258">
                  <c:v>42556</c:v>
                </c:pt>
                <c:pt idx="259">
                  <c:v>42557</c:v>
                </c:pt>
                <c:pt idx="260">
                  <c:v>42558</c:v>
                </c:pt>
                <c:pt idx="261">
                  <c:v>42559</c:v>
                </c:pt>
                <c:pt idx="262">
                  <c:v>42562</c:v>
                </c:pt>
                <c:pt idx="263">
                  <c:v>42563</c:v>
                </c:pt>
                <c:pt idx="264">
                  <c:v>42564</c:v>
                </c:pt>
                <c:pt idx="265">
                  <c:v>42565</c:v>
                </c:pt>
                <c:pt idx="266">
                  <c:v>42566</c:v>
                </c:pt>
                <c:pt idx="267">
                  <c:v>42570</c:v>
                </c:pt>
                <c:pt idx="268">
                  <c:v>42570</c:v>
                </c:pt>
                <c:pt idx="269">
                  <c:v>42571</c:v>
                </c:pt>
                <c:pt idx="270">
                  <c:v>42572</c:v>
                </c:pt>
                <c:pt idx="271">
                  <c:v>42573</c:v>
                </c:pt>
                <c:pt idx="272">
                  <c:v>42576</c:v>
                </c:pt>
                <c:pt idx="273">
                  <c:v>42577</c:v>
                </c:pt>
                <c:pt idx="274">
                  <c:v>42578</c:v>
                </c:pt>
                <c:pt idx="275">
                  <c:v>42579</c:v>
                </c:pt>
                <c:pt idx="276">
                  <c:v>42580</c:v>
                </c:pt>
                <c:pt idx="277">
                  <c:v>42583</c:v>
                </c:pt>
                <c:pt idx="278">
                  <c:v>42584</c:v>
                </c:pt>
                <c:pt idx="279">
                  <c:v>42585</c:v>
                </c:pt>
                <c:pt idx="280">
                  <c:v>42586</c:v>
                </c:pt>
                <c:pt idx="281">
                  <c:v>42587</c:v>
                </c:pt>
                <c:pt idx="282">
                  <c:v>42590</c:v>
                </c:pt>
                <c:pt idx="283">
                  <c:v>42591</c:v>
                </c:pt>
                <c:pt idx="284">
                  <c:v>42592</c:v>
                </c:pt>
                <c:pt idx="285">
                  <c:v>42594</c:v>
                </c:pt>
                <c:pt idx="286">
                  <c:v>42594</c:v>
                </c:pt>
                <c:pt idx="287">
                  <c:v>42597</c:v>
                </c:pt>
                <c:pt idx="288">
                  <c:v>42598</c:v>
                </c:pt>
                <c:pt idx="289">
                  <c:v>42599</c:v>
                </c:pt>
                <c:pt idx="290">
                  <c:v>42600</c:v>
                </c:pt>
                <c:pt idx="291">
                  <c:v>42601</c:v>
                </c:pt>
                <c:pt idx="292">
                  <c:v>42604</c:v>
                </c:pt>
                <c:pt idx="293">
                  <c:v>42605</c:v>
                </c:pt>
                <c:pt idx="294">
                  <c:v>42606</c:v>
                </c:pt>
                <c:pt idx="295">
                  <c:v>42607</c:v>
                </c:pt>
                <c:pt idx="296">
                  <c:v>42608</c:v>
                </c:pt>
                <c:pt idx="297">
                  <c:v>42612</c:v>
                </c:pt>
                <c:pt idx="298">
                  <c:v>42613</c:v>
                </c:pt>
                <c:pt idx="299">
                  <c:v>42614</c:v>
                </c:pt>
                <c:pt idx="300">
                  <c:v>42615</c:v>
                </c:pt>
                <c:pt idx="301">
                  <c:v>42618</c:v>
                </c:pt>
                <c:pt idx="302">
                  <c:v>42619</c:v>
                </c:pt>
                <c:pt idx="303">
                  <c:v>42620</c:v>
                </c:pt>
                <c:pt idx="304">
                  <c:v>42621</c:v>
                </c:pt>
                <c:pt idx="305">
                  <c:v>42622</c:v>
                </c:pt>
                <c:pt idx="306">
                  <c:v>42625</c:v>
                </c:pt>
                <c:pt idx="307">
                  <c:v>42626</c:v>
                </c:pt>
                <c:pt idx="308">
                  <c:v>42627</c:v>
                </c:pt>
                <c:pt idx="309">
                  <c:v>42628</c:v>
                </c:pt>
                <c:pt idx="310">
                  <c:v>42629</c:v>
                </c:pt>
                <c:pt idx="311">
                  <c:v>42633</c:v>
                </c:pt>
                <c:pt idx="312">
                  <c:v>42633</c:v>
                </c:pt>
                <c:pt idx="313">
                  <c:v>42634</c:v>
                </c:pt>
                <c:pt idx="314">
                  <c:v>42636</c:v>
                </c:pt>
                <c:pt idx="315">
                  <c:v>42636</c:v>
                </c:pt>
                <c:pt idx="316">
                  <c:v>42639</c:v>
                </c:pt>
                <c:pt idx="317">
                  <c:v>42640</c:v>
                </c:pt>
                <c:pt idx="318">
                  <c:v>42641</c:v>
                </c:pt>
                <c:pt idx="319">
                  <c:v>42642</c:v>
                </c:pt>
                <c:pt idx="320">
                  <c:v>42643</c:v>
                </c:pt>
                <c:pt idx="321">
                  <c:v>42646</c:v>
                </c:pt>
                <c:pt idx="322">
                  <c:v>42647</c:v>
                </c:pt>
                <c:pt idx="323">
                  <c:v>42648</c:v>
                </c:pt>
                <c:pt idx="324">
                  <c:v>42649</c:v>
                </c:pt>
                <c:pt idx="325">
                  <c:v>42650</c:v>
                </c:pt>
                <c:pt idx="326">
                  <c:v>42654</c:v>
                </c:pt>
                <c:pt idx="327">
                  <c:v>42654</c:v>
                </c:pt>
                <c:pt idx="328">
                  <c:v>42655</c:v>
                </c:pt>
                <c:pt idx="329">
                  <c:v>42656</c:v>
                </c:pt>
                <c:pt idx="330">
                  <c:v>42657</c:v>
                </c:pt>
                <c:pt idx="331">
                  <c:v>42660</c:v>
                </c:pt>
                <c:pt idx="332">
                  <c:v>42661</c:v>
                </c:pt>
                <c:pt idx="333">
                  <c:v>42662</c:v>
                </c:pt>
                <c:pt idx="334">
                  <c:v>42663</c:v>
                </c:pt>
                <c:pt idx="335">
                  <c:v>42664</c:v>
                </c:pt>
                <c:pt idx="336">
                  <c:v>42667</c:v>
                </c:pt>
                <c:pt idx="337">
                  <c:v>42668</c:v>
                </c:pt>
                <c:pt idx="338">
                  <c:v>42669</c:v>
                </c:pt>
                <c:pt idx="339">
                  <c:v>42670</c:v>
                </c:pt>
                <c:pt idx="340">
                  <c:v>42671</c:v>
                </c:pt>
                <c:pt idx="341">
                  <c:v>42674</c:v>
                </c:pt>
                <c:pt idx="342">
                  <c:v>42675</c:v>
                </c:pt>
                <c:pt idx="343">
                  <c:v>42676</c:v>
                </c:pt>
                <c:pt idx="344">
                  <c:v>42678</c:v>
                </c:pt>
                <c:pt idx="345">
                  <c:v>42678</c:v>
                </c:pt>
                <c:pt idx="346">
                  <c:v>42681</c:v>
                </c:pt>
                <c:pt idx="347">
                  <c:v>42682</c:v>
                </c:pt>
                <c:pt idx="348">
                  <c:v>42683</c:v>
                </c:pt>
                <c:pt idx="349">
                  <c:v>42684</c:v>
                </c:pt>
                <c:pt idx="350">
                  <c:v>42685</c:v>
                </c:pt>
                <c:pt idx="351">
                  <c:v>42688</c:v>
                </c:pt>
                <c:pt idx="352">
                  <c:v>42689</c:v>
                </c:pt>
                <c:pt idx="353">
                  <c:v>42690</c:v>
                </c:pt>
                <c:pt idx="354">
                  <c:v>42691</c:v>
                </c:pt>
                <c:pt idx="355">
                  <c:v>42692</c:v>
                </c:pt>
                <c:pt idx="356">
                  <c:v>42695</c:v>
                </c:pt>
                <c:pt idx="357">
                  <c:v>42696</c:v>
                </c:pt>
                <c:pt idx="358">
                  <c:v>42698</c:v>
                </c:pt>
                <c:pt idx="359">
                  <c:v>42698</c:v>
                </c:pt>
                <c:pt idx="360">
                  <c:v>42699</c:v>
                </c:pt>
                <c:pt idx="361">
                  <c:v>42702</c:v>
                </c:pt>
                <c:pt idx="362">
                  <c:v>42703</c:v>
                </c:pt>
                <c:pt idx="363">
                  <c:v>42704</c:v>
                </c:pt>
                <c:pt idx="364">
                  <c:v>42705</c:v>
                </c:pt>
                <c:pt idx="365">
                  <c:v>42706</c:v>
                </c:pt>
                <c:pt idx="366">
                  <c:v>42709</c:v>
                </c:pt>
                <c:pt idx="367">
                  <c:v>42710</c:v>
                </c:pt>
                <c:pt idx="368">
                  <c:v>42711</c:v>
                </c:pt>
                <c:pt idx="369">
                  <c:v>42712</c:v>
                </c:pt>
                <c:pt idx="370">
                  <c:v>42713</c:v>
                </c:pt>
                <c:pt idx="371">
                  <c:v>42716</c:v>
                </c:pt>
                <c:pt idx="372">
                  <c:v>42717</c:v>
                </c:pt>
                <c:pt idx="373">
                  <c:v>42718</c:v>
                </c:pt>
                <c:pt idx="374">
                  <c:v>42719</c:v>
                </c:pt>
                <c:pt idx="375">
                  <c:v>42720</c:v>
                </c:pt>
                <c:pt idx="376">
                  <c:v>42723</c:v>
                </c:pt>
                <c:pt idx="377">
                  <c:v>42724</c:v>
                </c:pt>
                <c:pt idx="378">
                  <c:v>42725</c:v>
                </c:pt>
                <c:pt idx="379">
                  <c:v>42726</c:v>
                </c:pt>
                <c:pt idx="380">
                  <c:v>42732</c:v>
                </c:pt>
                <c:pt idx="381">
                  <c:v>42732</c:v>
                </c:pt>
                <c:pt idx="382">
                  <c:v>42733</c:v>
                </c:pt>
                <c:pt idx="383">
                  <c:v>42734</c:v>
                </c:pt>
                <c:pt idx="384">
                  <c:v>42739</c:v>
                </c:pt>
                <c:pt idx="385">
                  <c:v>42739</c:v>
                </c:pt>
                <c:pt idx="386">
                  <c:v>42740</c:v>
                </c:pt>
                <c:pt idx="387">
                  <c:v>42741</c:v>
                </c:pt>
                <c:pt idx="388">
                  <c:v>42745</c:v>
                </c:pt>
                <c:pt idx="389">
                  <c:v>42745</c:v>
                </c:pt>
                <c:pt idx="390">
                  <c:v>42746</c:v>
                </c:pt>
                <c:pt idx="391">
                  <c:v>42747</c:v>
                </c:pt>
                <c:pt idx="392">
                  <c:v>42748</c:v>
                </c:pt>
                <c:pt idx="393">
                  <c:v>42751</c:v>
                </c:pt>
                <c:pt idx="394">
                  <c:v>42752</c:v>
                </c:pt>
                <c:pt idx="395">
                  <c:v>42753</c:v>
                </c:pt>
                <c:pt idx="396">
                  <c:v>42754</c:v>
                </c:pt>
                <c:pt idx="397">
                  <c:v>42755</c:v>
                </c:pt>
                <c:pt idx="398">
                  <c:v>42758</c:v>
                </c:pt>
                <c:pt idx="399">
                  <c:v>42759</c:v>
                </c:pt>
                <c:pt idx="400">
                  <c:v>42760</c:v>
                </c:pt>
                <c:pt idx="401">
                  <c:v>42761</c:v>
                </c:pt>
                <c:pt idx="402">
                  <c:v>42762</c:v>
                </c:pt>
                <c:pt idx="403">
                  <c:v>42765</c:v>
                </c:pt>
                <c:pt idx="404">
                  <c:v>42766</c:v>
                </c:pt>
                <c:pt idx="405">
                  <c:v>42767</c:v>
                </c:pt>
                <c:pt idx="406">
                  <c:v>42768</c:v>
                </c:pt>
                <c:pt idx="407">
                  <c:v>42769</c:v>
                </c:pt>
                <c:pt idx="408">
                  <c:v>42772</c:v>
                </c:pt>
                <c:pt idx="409">
                  <c:v>42773</c:v>
                </c:pt>
                <c:pt idx="410">
                  <c:v>42774</c:v>
                </c:pt>
                <c:pt idx="411">
                  <c:v>42775</c:v>
                </c:pt>
                <c:pt idx="412">
                  <c:v>42776</c:v>
                </c:pt>
                <c:pt idx="413">
                  <c:v>42779</c:v>
                </c:pt>
                <c:pt idx="414">
                  <c:v>42780</c:v>
                </c:pt>
                <c:pt idx="415">
                  <c:v>42781</c:v>
                </c:pt>
                <c:pt idx="416">
                  <c:v>42782</c:v>
                </c:pt>
                <c:pt idx="417">
                  <c:v>42783</c:v>
                </c:pt>
                <c:pt idx="418">
                  <c:v>42786</c:v>
                </c:pt>
                <c:pt idx="419">
                  <c:v>42787</c:v>
                </c:pt>
                <c:pt idx="420">
                  <c:v>42788</c:v>
                </c:pt>
                <c:pt idx="421">
                  <c:v>42789</c:v>
                </c:pt>
                <c:pt idx="422">
                  <c:v>42790</c:v>
                </c:pt>
                <c:pt idx="423">
                  <c:v>42793</c:v>
                </c:pt>
                <c:pt idx="424">
                  <c:v>42794</c:v>
                </c:pt>
                <c:pt idx="425">
                  <c:v>42795</c:v>
                </c:pt>
                <c:pt idx="426">
                  <c:v>42796</c:v>
                </c:pt>
                <c:pt idx="427">
                  <c:v>42797</c:v>
                </c:pt>
                <c:pt idx="428">
                  <c:v>42800</c:v>
                </c:pt>
                <c:pt idx="429">
                  <c:v>42801</c:v>
                </c:pt>
                <c:pt idx="430">
                  <c:v>42802</c:v>
                </c:pt>
                <c:pt idx="431">
                  <c:v>42803</c:v>
                </c:pt>
                <c:pt idx="432">
                  <c:v>42804</c:v>
                </c:pt>
                <c:pt idx="433">
                  <c:v>42807</c:v>
                </c:pt>
                <c:pt idx="434">
                  <c:v>42808</c:v>
                </c:pt>
                <c:pt idx="435">
                  <c:v>42809</c:v>
                </c:pt>
                <c:pt idx="436">
                  <c:v>42810</c:v>
                </c:pt>
                <c:pt idx="437">
                  <c:v>42811</c:v>
                </c:pt>
                <c:pt idx="438">
                  <c:v>42815</c:v>
                </c:pt>
                <c:pt idx="439">
                  <c:v>42815</c:v>
                </c:pt>
                <c:pt idx="440">
                  <c:v>42816</c:v>
                </c:pt>
                <c:pt idx="441">
                  <c:v>42817</c:v>
                </c:pt>
                <c:pt idx="442">
                  <c:v>42818</c:v>
                </c:pt>
                <c:pt idx="443">
                  <c:v>42821</c:v>
                </c:pt>
                <c:pt idx="444">
                  <c:v>42822</c:v>
                </c:pt>
                <c:pt idx="445">
                  <c:v>42823</c:v>
                </c:pt>
                <c:pt idx="446">
                  <c:v>42824</c:v>
                </c:pt>
                <c:pt idx="447">
                  <c:v>42825</c:v>
                </c:pt>
                <c:pt idx="448">
                  <c:v>42828</c:v>
                </c:pt>
                <c:pt idx="449">
                  <c:v>42829</c:v>
                </c:pt>
                <c:pt idx="450">
                  <c:v>42830</c:v>
                </c:pt>
                <c:pt idx="451">
                  <c:v>42831</c:v>
                </c:pt>
                <c:pt idx="452">
                  <c:v>42832</c:v>
                </c:pt>
                <c:pt idx="453">
                  <c:v>42835</c:v>
                </c:pt>
                <c:pt idx="454">
                  <c:v>42836</c:v>
                </c:pt>
                <c:pt idx="455">
                  <c:v>42837</c:v>
                </c:pt>
                <c:pt idx="456">
                  <c:v>42838</c:v>
                </c:pt>
                <c:pt idx="457">
                  <c:v>42843</c:v>
                </c:pt>
                <c:pt idx="458">
                  <c:v>42844</c:v>
                </c:pt>
                <c:pt idx="459">
                  <c:v>42845</c:v>
                </c:pt>
                <c:pt idx="460">
                  <c:v>42846</c:v>
                </c:pt>
                <c:pt idx="461">
                  <c:v>42849</c:v>
                </c:pt>
                <c:pt idx="462">
                  <c:v>42850</c:v>
                </c:pt>
                <c:pt idx="463">
                  <c:v>42851</c:v>
                </c:pt>
                <c:pt idx="464">
                  <c:v>42852</c:v>
                </c:pt>
                <c:pt idx="465">
                  <c:v>42853</c:v>
                </c:pt>
                <c:pt idx="466">
                  <c:v>42857</c:v>
                </c:pt>
                <c:pt idx="467">
                  <c:v>42863</c:v>
                </c:pt>
                <c:pt idx="468">
                  <c:v>42863</c:v>
                </c:pt>
                <c:pt idx="469">
                  <c:v>42863</c:v>
                </c:pt>
                <c:pt idx="470">
                  <c:v>42863</c:v>
                </c:pt>
                <c:pt idx="471">
                  <c:v>42864</c:v>
                </c:pt>
                <c:pt idx="472">
                  <c:v>42865</c:v>
                </c:pt>
                <c:pt idx="473">
                  <c:v>42866</c:v>
                </c:pt>
                <c:pt idx="474">
                  <c:v>42867</c:v>
                </c:pt>
                <c:pt idx="475">
                  <c:v>42870</c:v>
                </c:pt>
                <c:pt idx="476">
                  <c:v>42871</c:v>
                </c:pt>
                <c:pt idx="477">
                  <c:v>42872</c:v>
                </c:pt>
                <c:pt idx="478">
                  <c:v>42873</c:v>
                </c:pt>
                <c:pt idx="479">
                  <c:v>42874</c:v>
                </c:pt>
                <c:pt idx="480">
                  <c:v>42877</c:v>
                </c:pt>
                <c:pt idx="481">
                  <c:v>42878</c:v>
                </c:pt>
                <c:pt idx="482">
                  <c:v>42879</c:v>
                </c:pt>
                <c:pt idx="483">
                  <c:v>42880</c:v>
                </c:pt>
                <c:pt idx="484">
                  <c:v>42881</c:v>
                </c:pt>
                <c:pt idx="485">
                  <c:v>42885</c:v>
                </c:pt>
                <c:pt idx="486">
                  <c:v>42886</c:v>
                </c:pt>
                <c:pt idx="487">
                  <c:v>42887</c:v>
                </c:pt>
                <c:pt idx="488">
                  <c:v>42888</c:v>
                </c:pt>
                <c:pt idx="489">
                  <c:v>42891</c:v>
                </c:pt>
                <c:pt idx="490">
                  <c:v>42892</c:v>
                </c:pt>
                <c:pt idx="491">
                  <c:v>42893</c:v>
                </c:pt>
                <c:pt idx="492">
                  <c:v>42894</c:v>
                </c:pt>
                <c:pt idx="493">
                  <c:v>42895</c:v>
                </c:pt>
                <c:pt idx="494">
                  <c:v>42898</c:v>
                </c:pt>
                <c:pt idx="495">
                  <c:v>42899</c:v>
                </c:pt>
                <c:pt idx="496">
                  <c:v>42900</c:v>
                </c:pt>
                <c:pt idx="497">
                  <c:v>42901</c:v>
                </c:pt>
                <c:pt idx="498">
                  <c:v>42902</c:v>
                </c:pt>
                <c:pt idx="499">
                  <c:v>42905</c:v>
                </c:pt>
                <c:pt idx="500">
                  <c:v>42906</c:v>
                </c:pt>
                <c:pt idx="501">
                  <c:v>42907</c:v>
                </c:pt>
                <c:pt idx="502">
                  <c:v>42908</c:v>
                </c:pt>
                <c:pt idx="503">
                  <c:v>42909</c:v>
                </c:pt>
                <c:pt idx="504">
                  <c:v>42912</c:v>
                </c:pt>
                <c:pt idx="505">
                  <c:v>42913</c:v>
                </c:pt>
                <c:pt idx="506">
                  <c:v>42914</c:v>
                </c:pt>
                <c:pt idx="507">
                  <c:v>42915</c:v>
                </c:pt>
                <c:pt idx="508">
                  <c:v>42916</c:v>
                </c:pt>
                <c:pt idx="509">
                  <c:v>42919</c:v>
                </c:pt>
                <c:pt idx="510">
                  <c:v>42920</c:v>
                </c:pt>
                <c:pt idx="511">
                  <c:v>42921</c:v>
                </c:pt>
                <c:pt idx="512">
                  <c:v>42922</c:v>
                </c:pt>
                <c:pt idx="513">
                  <c:v>42923</c:v>
                </c:pt>
                <c:pt idx="514">
                  <c:v>42926</c:v>
                </c:pt>
                <c:pt idx="515">
                  <c:v>42927</c:v>
                </c:pt>
                <c:pt idx="516">
                  <c:v>42928</c:v>
                </c:pt>
                <c:pt idx="517">
                  <c:v>42929</c:v>
                </c:pt>
                <c:pt idx="518">
                  <c:v>42936</c:v>
                </c:pt>
                <c:pt idx="519">
                  <c:v>42943</c:v>
                </c:pt>
                <c:pt idx="520">
                  <c:v>42950</c:v>
                </c:pt>
                <c:pt idx="521">
                  <c:v>42957</c:v>
                </c:pt>
                <c:pt idx="522">
                  <c:v>42964</c:v>
                </c:pt>
                <c:pt idx="523">
                  <c:v>42971</c:v>
                </c:pt>
                <c:pt idx="524">
                  <c:v>42978</c:v>
                </c:pt>
                <c:pt idx="525">
                  <c:v>42985</c:v>
                </c:pt>
                <c:pt idx="526">
                  <c:v>42992</c:v>
                </c:pt>
                <c:pt idx="527">
                  <c:v>42999</c:v>
                </c:pt>
                <c:pt idx="528">
                  <c:v>43006</c:v>
                </c:pt>
                <c:pt idx="529">
                  <c:v>43013</c:v>
                </c:pt>
                <c:pt idx="530">
                  <c:v>43020</c:v>
                </c:pt>
                <c:pt idx="531">
                  <c:v>43027</c:v>
                </c:pt>
                <c:pt idx="532">
                  <c:v>43034</c:v>
                </c:pt>
                <c:pt idx="533">
                  <c:v>43041</c:v>
                </c:pt>
                <c:pt idx="534">
                  <c:v>43048</c:v>
                </c:pt>
                <c:pt idx="535">
                  <c:v>43055</c:v>
                </c:pt>
                <c:pt idx="536">
                  <c:v>43063</c:v>
                </c:pt>
                <c:pt idx="537">
                  <c:v>43069</c:v>
                </c:pt>
                <c:pt idx="538">
                  <c:v>43076</c:v>
                </c:pt>
                <c:pt idx="539">
                  <c:v>43083</c:v>
                </c:pt>
                <c:pt idx="540">
                  <c:v>43090</c:v>
                </c:pt>
                <c:pt idx="541">
                  <c:v>43098</c:v>
                </c:pt>
                <c:pt idx="542">
                  <c:v>43105</c:v>
                </c:pt>
                <c:pt idx="543">
                  <c:v>43112</c:v>
                </c:pt>
                <c:pt idx="544">
                  <c:v>43119</c:v>
                </c:pt>
                <c:pt idx="545">
                  <c:v>43126</c:v>
                </c:pt>
                <c:pt idx="546">
                  <c:v>43133</c:v>
                </c:pt>
                <c:pt idx="547">
                  <c:v>43140</c:v>
                </c:pt>
                <c:pt idx="548">
                  <c:v>43147</c:v>
                </c:pt>
                <c:pt idx="549">
                  <c:v>43154</c:v>
                </c:pt>
                <c:pt idx="550">
                  <c:v>43161</c:v>
                </c:pt>
                <c:pt idx="551">
                  <c:v>43168</c:v>
                </c:pt>
                <c:pt idx="552">
                  <c:v>43175</c:v>
                </c:pt>
                <c:pt idx="553">
                  <c:v>43182</c:v>
                </c:pt>
                <c:pt idx="554">
                  <c:v>43193</c:v>
                </c:pt>
                <c:pt idx="555">
                  <c:v>43196</c:v>
                </c:pt>
                <c:pt idx="556">
                  <c:v>43203</c:v>
                </c:pt>
                <c:pt idx="557">
                  <c:v>43210</c:v>
                </c:pt>
                <c:pt idx="558">
                  <c:v>43217</c:v>
                </c:pt>
                <c:pt idx="559">
                  <c:v>43228</c:v>
                </c:pt>
                <c:pt idx="560">
                  <c:v>43231</c:v>
                </c:pt>
                <c:pt idx="561">
                  <c:v>43238</c:v>
                </c:pt>
                <c:pt idx="562">
                  <c:v>43245</c:v>
                </c:pt>
                <c:pt idx="563">
                  <c:v>43252</c:v>
                </c:pt>
                <c:pt idx="564">
                  <c:v>43259</c:v>
                </c:pt>
                <c:pt idx="565">
                  <c:v>43266</c:v>
                </c:pt>
                <c:pt idx="566">
                  <c:v>43273</c:v>
                </c:pt>
                <c:pt idx="567">
                  <c:v>43280</c:v>
                </c:pt>
                <c:pt idx="568">
                  <c:v>43287</c:v>
                </c:pt>
                <c:pt idx="569">
                  <c:v>43294</c:v>
                </c:pt>
                <c:pt idx="570">
                  <c:v>43301</c:v>
                </c:pt>
                <c:pt idx="571">
                  <c:v>43308</c:v>
                </c:pt>
                <c:pt idx="572">
                  <c:v>43315</c:v>
                </c:pt>
                <c:pt idx="573">
                  <c:v>43322</c:v>
                </c:pt>
                <c:pt idx="574">
                  <c:v>43329</c:v>
                </c:pt>
                <c:pt idx="575">
                  <c:v>43336</c:v>
                </c:pt>
                <c:pt idx="576">
                  <c:v>43343</c:v>
                </c:pt>
                <c:pt idx="577">
                  <c:v>43350</c:v>
                </c:pt>
                <c:pt idx="578">
                  <c:v>43357</c:v>
                </c:pt>
                <c:pt idx="579">
                  <c:v>43364</c:v>
                </c:pt>
                <c:pt idx="580">
                  <c:v>43371</c:v>
                </c:pt>
                <c:pt idx="581">
                  <c:v>43378</c:v>
                </c:pt>
                <c:pt idx="582">
                  <c:v>43385</c:v>
                </c:pt>
                <c:pt idx="583">
                  <c:v>43392</c:v>
                </c:pt>
                <c:pt idx="584">
                  <c:v>43399</c:v>
                </c:pt>
                <c:pt idx="585">
                  <c:v>43406</c:v>
                </c:pt>
                <c:pt idx="586">
                  <c:v>43413</c:v>
                </c:pt>
                <c:pt idx="587">
                  <c:v>43420</c:v>
                </c:pt>
                <c:pt idx="588">
                  <c:v>43430</c:v>
                </c:pt>
                <c:pt idx="589">
                  <c:v>43434</c:v>
                </c:pt>
                <c:pt idx="590">
                  <c:v>43441</c:v>
                </c:pt>
                <c:pt idx="591">
                  <c:v>43448</c:v>
                </c:pt>
                <c:pt idx="592">
                  <c:v>43455</c:v>
                </c:pt>
                <c:pt idx="593">
                  <c:v>43469</c:v>
                </c:pt>
                <c:pt idx="594">
                  <c:v>43472</c:v>
                </c:pt>
                <c:pt idx="595">
                  <c:v>43480</c:v>
                </c:pt>
                <c:pt idx="596">
                  <c:v>43486</c:v>
                </c:pt>
                <c:pt idx="597">
                  <c:v>43493</c:v>
                </c:pt>
                <c:pt idx="598">
                  <c:v>43500</c:v>
                </c:pt>
                <c:pt idx="599">
                  <c:v>43508</c:v>
                </c:pt>
                <c:pt idx="600">
                  <c:v>43514</c:v>
                </c:pt>
                <c:pt idx="601">
                  <c:v>43521</c:v>
                </c:pt>
                <c:pt idx="602">
                  <c:v>43528</c:v>
                </c:pt>
                <c:pt idx="603">
                  <c:v>43535</c:v>
                </c:pt>
                <c:pt idx="604">
                  <c:v>43542</c:v>
                </c:pt>
                <c:pt idx="605">
                  <c:v>43549</c:v>
                </c:pt>
                <c:pt idx="606">
                  <c:v>43556</c:v>
                </c:pt>
                <c:pt idx="607">
                  <c:v>43563</c:v>
                </c:pt>
                <c:pt idx="608">
                  <c:v>43570</c:v>
                </c:pt>
                <c:pt idx="609">
                  <c:v>43579</c:v>
                </c:pt>
                <c:pt idx="610">
                  <c:v>43585</c:v>
                </c:pt>
                <c:pt idx="611">
                  <c:v>43592</c:v>
                </c:pt>
                <c:pt idx="612">
                  <c:v>43598</c:v>
                </c:pt>
                <c:pt idx="613">
                  <c:v>43605</c:v>
                </c:pt>
                <c:pt idx="614">
                  <c:v>43613</c:v>
                </c:pt>
                <c:pt idx="615">
                  <c:v>43619</c:v>
                </c:pt>
                <c:pt idx="616">
                  <c:v>43626</c:v>
                </c:pt>
                <c:pt idx="617">
                  <c:v>43633</c:v>
                </c:pt>
                <c:pt idx="618">
                  <c:v>43640</c:v>
                </c:pt>
                <c:pt idx="619">
                  <c:v>43647</c:v>
                </c:pt>
                <c:pt idx="620">
                  <c:v>43654</c:v>
                </c:pt>
                <c:pt idx="621">
                  <c:v>43662</c:v>
                </c:pt>
                <c:pt idx="622">
                  <c:v>43668</c:v>
                </c:pt>
                <c:pt idx="623">
                  <c:v>43675</c:v>
                </c:pt>
                <c:pt idx="624">
                  <c:v>43682</c:v>
                </c:pt>
                <c:pt idx="625">
                  <c:v>43689</c:v>
                </c:pt>
                <c:pt idx="626">
                  <c:v>43696</c:v>
                </c:pt>
                <c:pt idx="627">
                  <c:v>43704</c:v>
                </c:pt>
                <c:pt idx="628">
                  <c:v>43710</c:v>
                </c:pt>
                <c:pt idx="629">
                  <c:v>43717</c:v>
                </c:pt>
                <c:pt idx="630">
                  <c:v>43725</c:v>
                </c:pt>
                <c:pt idx="631">
                  <c:v>43732</c:v>
                </c:pt>
                <c:pt idx="632">
                  <c:v>43738</c:v>
                </c:pt>
                <c:pt idx="633">
                  <c:v>43745</c:v>
                </c:pt>
                <c:pt idx="634">
                  <c:v>43753</c:v>
                </c:pt>
                <c:pt idx="635">
                  <c:v>43759</c:v>
                </c:pt>
                <c:pt idx="636">
                  <c:v>43766</c:v>
                </c:pt>
                <c:pt idx="637">
                  <c:v>43774</c:v>
                </c:pt>
                <c:pt idx="638">
                  <c:v>43780</c:v>
                </c:pt>
                <c:pt idx="639">
                  <c:v>43787</c:v>
                </c:pt>
                <c:pt idx="640">
                  <c:v>43794</c:v>
                </c:pt>
                <c:pt idx="641">
                  <c:v>43801</c:v>
                </c:pt>
                <c:pt idx="642">
                  <c:v>43808</c:v>
                </c:pt>
                <c:pt idx="643">
                  <c:v>43815</c:v>
                </c:pt>
                <c:pt idx="644">
                  <c:v>43823</c:v>
                </c:pt>
                <c:pt idx="645">
                  <c:v>43836</c:v>
                </c:pt>
                <c:pt idx="646">
                  <c:v>43837</c:v>
                </c:pt>
                <c:pt idx="647">
                  <c:v>43844</c:v>
                </c:pt>
                <c:pt idx="648">
                  <c:v>43851</c:v>
                </c:pt>
                <c:pt idx="649">
                  <c:v>43858</c:v>
                </c:pt>
                <c:pt idx="650">
                  <c:v>43865</c:v>
                </c:pt>
                <c:pt idx="651">
                  <c:v>43873</c:v>
                </c:pt>
                <c:pt idx="652">
                  <c:v>43879</c:v>
                </c:pt>
                <c:pt idx="653">
                  <c:v>43886</c:v>
                </c:pt>
                <c:pt idx="654">
                  <c:v>43893</c:v>
                </c:pt>
                <c:pt idx="655">
                  <c:v>43900</c:v>
                </c:pt>
                <c:pt idx="656">
                  <c:v>43907</c:v>
                </c:pt>
                <c:pt idx="657">
                  <c:v>43914</c:v>
                </c:pt>
                <c:pt idx="658">
                  <c:v>43921</c:v>
                </c:pt>
                <c:pt idx="659">
                  <c:v>43928</c:v>
                </c:pt>
                <c:pt idx="660">
                  <c:v>43937</c:v>
                </c:pt>
                <c:pt idx="661">
                  <c:v>43944</c:v>
                </c:pt>
                <c:pt idx="662">
                  <c:v>43951</c:v>
                </c:pt>
                <c:pt idx="663">
                  <c:v>43958</c:v>
                </c:pt>
                <c:pt idx="664">
                  <c:v>43965</c:v>
                </c:pt>
                <c:pt idx="665">
                  <c:v>43972</c:v>
                </c:pt>
                <c:pt idx="666">
                  <c:v>43979</c:v>
                </c:pt>
                <c:pt idx="667">
                  <c:v>43986</c:v>
                </c:pt>
                <c:pt idx="668">
                  <c:v>43993</c:v>
                </c:pt>
                <c:pt idx="669">
                  <c:v>44000</c:v>
                </c:pt>
                <c:pt idx="670">
                  <c:v>44007</c:v>
                </c:pt>
                <c:pt idx="671">
                  <c:v>44014</c:v>
                </c:pt>
                <c:pt idx="672">
                  <c:v>44021</c:v>
                </c:pt>
                <c:pt idx="673">
                  <c:v>44028</c:v>
                </c:pt>
                <c:pt idx="674">
                  <c:v>44035</c:v>
                </c:pt>
                <c:pt idx="675">
                  <c:v>44042</c:v>
                </c:pt>
                <c:pt idx="676">
                  <c:v>44049</c:v>
                </c:pt>
                <c:pt idx="677">
                  <c:v>44056</c:v>
                </c:pt>
                <c:pt idx="678">
                  <c:v>44063</c:v>
                </c:pt>
                <c:pt idx="679">
                  <c:v>44070</c:v>
                </c:pt>
                <c:pt idx="680">
                  <c:v>44077</c:v>
                </c:pt>
                <c:pt idx="681">
                  <c:v>44084</c:v>
                </c:pt>
                <c:pt idx="682">
                  <c:v>44091</c:v>
                </c:pt>
                <c:pt idx="683">
                  <c:v>44098</c:v>
                </c:pt>
                <c:pt idx="684">
                  <c:v>44105</c:v>
                </c:pt>
                <c:pt idx="685">
                  <c:v>44112</c:v>
                </c:pt>
                <c:pt idx="686">
                  <c:v>44119</c:v>
                </c:pt>
                <c:pt idx="687">
                  <c:v>44126</c:v>
                </c:pt>
                <c:pt idx="688">
                  <c:v>44133</c:v>
                </c:pt>
                <c:pt idx="689">
                  <c:v>44140</c:v>
                </c:pt>
                <c:pt idx="690">
                  <c:v>44147</c:v>
                </c:pt>
                <c:pt idx="691">
                  <c:v>44154</c:v>
                </c:pt>
                <c:pt idx="692">
                  <c:v>44161</c:v>
                </c:pt>
                <c:pt idx="693">
                  <c:v>44168</c:v>
                </c:pt>
                <c:pt idx="694">
                  <c:v>44175</c:v>
                </c:pt>
                <c:pt idx="695">
                  <c:v>44182</c:v>
                </c:pt>
                <c:pt idx="696">
                  <c:v>44189</c:v>
                </c:pt>
                <c:pt idx="697">
                  <c:v>44200</c:v>
                </c:pt>
                <c:pt idx="698">
                  <c:v>44203</c:v>
                </c:pt>
                <c:pt idx="699">
                  <c:v>44210</c:v>
                </c:pt>
                <c:pt idx="700">
                  <c:v>44217</c:v>
                </c:pt>
                <c:pt idx="701">
                  <c:v>44224</c:v>
                </c:pt>
                <c:pt idx="702">
                  <c:v>44231</c:v>
                </c:pt>
                <c:pt idx="703">
                  <c:v>44239</c:v>
                </c:pt>
                <c:pt idx="704">
                  <c:v>44245</c:v>
                </c:pt>
                <c:pt idx="705">
                  <c:v>44252</c:v>
                </c:pt>
                <c:pt idx="706">
                  <c:v>44259</c:v>
                </c:pt>
                <c:pt idx="707">
                  <c:v>44266</c:v>
                </c:pt>
                <c:pt idx="708">
                  <c:v>44273</c:v>
                </c:pt>
                <c:pt idx="709">
                  <c:v>44280</c:v>
                </c:pt>
                <c:pt idx="710">
                  <c:v>44287</c:v>
                </c:pt>
                <c:pt idx="711">
                  <c:v>44294</c:v>
                </c:pt>
                <c:pt idx="712">
                  <c:v>44301</c:v>
                </c:pt>
                <c:pt idx="713">
                  <c:v>44308</c:v>
                </c:pt>
                <c:pt idx="714">
                  <c:v>44316</c:v>
                </c:pt>
                <c:pt idx="715">
                  <c:v>44322</c:v>
                </c:pt>
                <c:pt idx="716">
                  <c:v>44329</c:v>
                </c:pt>
                <c:pt idx="717">
                  <c:v>44336</c:v>
                </c:pt>
                <c:pt idx="718">
                  <c:v>44343</c:v>
                </c:pt>
                <c:pt idx="719">
                  <c:v>44350</c:v>
                </c:pt>
                <c:pt idx="720">
                  <c:v>44357</c:v>
                </c:pt>
                <c:pt idx="721">
                  <c:v>44364</c:v>
                </c:pt>
                <c:pt idx="722">
                  <c:v>44371</c:v>
                </c:pt>
                <c:pt idx="723">
                  <c:v>44378</c:v>
                </c:pt>
                <c:pt idx="724">
                  <c:v>44385</c:v>
                </c:pt>
                <c:pt idx="725">
                  <c:v>44392</c:v>
                </c:pt>
                <c:pt idx="726">
                  <c:v>44399</c:v>
                </c:pt>
                <c:pt idx="727">
                  <c:v>44406</c:v>
                </c:pt>
                <c:pt idx="728">
                  <c:v>44413</c:v>
                </c:pt>
                <c:pt idx="729">
                  <c:v>44420</c:v>
                </c:pt>
                <c:pt idx="730">
                  <c:v>44427</c:v>
                </c:pt>
                <c:pt idx="731">
                  <c:v>44434</c:v>
                </c:pt>
                <c:pt idx="732">
                  <c:v>44441</c:v>
                </c:pt>
                <c:pt idx="733">
                  <c:v>44448</c:v>
                </c:pt>
                <c:pt idx="734">
                  <c:v>44455</c:v>
                </c:pt>
                <c:pt idx="735">
                  <c:v>44463</c:v>
                </c:pt>
                <c:pt idx="736">
                  <c:v>44469</c:v>
                </c:pt>
                <c:pt idx="737">
                  <c:v>44476</c:v>
                </c:pt>
                <c:pt idx="738">
                  <c:v>44483</c:v>
                </c:pt>
                <c:pt idx="739">
                  <c:v>44490</c:v>
                </c:pt>
                <c:pt idx="740">
                  <c:v>44497</c:v>
                </c:pt>
                <c:pt idx="741">
                  <c:v>44504</c:v>
                </c:pt>
                <c:pt idx="742">
                  <c:v>44511</c:v>
                </c:pt>
                <c:pt idx="743">
                  <c:v>44518</c:v>
                </c:pt>
                <c:pt idx="744">
                  <c:v>44525</c:v>
                </c:pt>
                <c:pt idx="745">
                  <c:v>44532</c:v>
                </c:pt>
                <c:pt idx="746">
                  <c:v>44539</c:v>
                </c:pt>
                <c:pt idx="747">
                  <c:v>44546</c:v>
                </c:pt>
                <c:pt idx="748">
                  <c:v>44554</c:v>
                </c:pt>
                <c:pt idx="749">
                  <c:v>44565</c:v>
                </c:pt>
                <c:pt idx="750">
                  <c:v>44568</c:v>
                </c:pt>
                <c:pt idx="751">
                  <c:v>44575</c:v>
                </c:pt>
                <c:pt idx="752">
                  <c:v>44582</c:v>
                </c:pt>
                <c:pt idx="753">
                  <c:v>44589</c:v>
                </c:pt>
                <c:pt idx="754">
                  <c:v>44596</c:v>
                </c:pt>
                <c:pt idx="755">
                  <c:v>44606</c:v>
                </c:pt>
                <c:pt idx="756">
                  <c:v>44610</c:v>
                </c:pt>
                <c:pt idx="757">
                  <c:v>44617</c:v>
                </c:pt>
                <c:pt idx="758">
                  <c:v>44624</c:v>
                </c:pt>
                <c:pt idx="759">
                  <c:v>44631</c:v>
                </c:pt>
                <c:pt idx="760">
                  <c:v>44638</c:v>
                </c:pt>
                <c:pt idx="761">
                  <c:v>44645</c:v>
                </c:pt>
                <c:pt idx="762">
                  <c:v>44652</c:v>
                </c:pt>
                <c:pt idx="763">
                  <c:v>44659</c:v>
                </c:pt>
                <c:pt idx="764">
                  <c:v>44670</c:v>
                </c:pt>
                <c:pt idx="765">
                  <c:v>44673</c:v>
                </c:pt>
                <c:pt idx="766">
                  <c:v>44687</c:v>
                </c:pt>
                <c:pt idx="767">
                  <c:v>44687</c:v>
                </c:pt>
                <c:pt idx="768">
                  <c:v>44694</c:v>
                </c:pt>
                <c:pt idx="769">
                  <c:v>44701</c:v>
                </c:pt>
                <c:pt idx="770">
                  <c:v>44708</c:v>
                </c:pt>
                <c:pt idx="771">
                  <c:v>44715</c:v>
                </c:pt>
                <c:pt idx="772">
                  <c:v>44722</c:v>
                </c:pt>
                <c:pt idx="773">
                  <c:v>44729</c:v>
                </c:pt>
                <c:pt idx="774">
                  <c:v>44736</c:v>
                </c:pt>
                <c:pt idx="775">
                  <c:v>44743</c:v>
                </c:pt>
                <c:pt idx="776">
                  <c:v>44750</c:v>
                </c:pt>
                <c:pt idx="777">
                  <c:v>44757</c:v>
                </c:pt>
                <c:pt idx="778">
                  <c:v>44764</c:v>
                </c:pt>
                <c:pt idx="779">
                  <c:v>44771</c:v>
                </c:pt>
                <c:pt idx="780">
                  <c:v>44778</c:v>
                </c:pt>
                <c:pt idx="781">
                  <c:v>44785</c:v>
                </c:pt>
                <c:pt idx="782">
                  <c:v>44792</c:v>
                </c:pt>
                <c:pt idx="783">
                  <c:v>44799</c:v>
                </c:pt>
                <c:pt idx="784">
                  <c:v>44806</c:v>
                </c:pt>
                <c:pt idx="785">
                  <c:v>44813</c:v>
                </c:pt>
                <c:pt idx="786">
                  <c:v>44820</c:v>
                </c:pt>
                <c:pt idx="787">
                  <c:v>44830</c:v>
                </c:pt>
                <c:pt idx="788">
                  <c:v>44834</c:v>
                </c:pt>
                <c:pt idx="789">
                  <c:v>44841</c:v>
                </c:pt>
                <c:pt idx="790">
                  <c:v>44848</c:v>
                </c:pt>
                <c:pt idx="791">
                  <c:v>44855</c:v>
                </c:pt>
                <c:pt idx="792">
                  <c:v>44862</c:v>
                </c:pt>
                <c:pt idx="793">
                  <c:v>44869</c:v>
                </c:pt>
                <c:pt idx="794">
                  <c:v>44876</c:v>
                </c:pt>
                <c:pt idx="795">
                  <c:v>44883</c:v>
                </c:pt>
                <c:pt idx="796">
                  <c:v>44890</c:v>
                </c:pt>
                <c:pt idx="797">
                  <c:v>44897</c:v>
                </c:pt>
                <c:pt idx="798">
                  <c:v>44904</c:v>
                </c:pt>
                <c:pt idx="799">
                  <c:v>44911</c:v>
                </c:pt>
                <c:pt idx="800">
                  <c:v>44923</c:v>
                </c:pt>
                <c:pt idx="801">
                  <c:v>44925</c:v>
                </c:pt>
                <c:pt idx="802">
                  <c:v>44932</c:v>
                </c:pt>
                <c:pt idx="803">
                  <c:v>44939</c:v>
                </c:pt>
                <c:pt idx="804">
                  <c:v>44946</c:v>
                </c:pt>
                <c:pt idx="805">
                  <c:v>44953</c:v>
                </c:pt>
                <c:pt idx="806">
                  <c:v>44960</c:v>
                </c:pt>
                <c:pt idx="807">
                  <c:v>44967</c:v>
                </c:pt>
                <c:pt idx="808">
                  <c:v>44974</c:v>
                </c:pt>
                <c:pt idx="809">
                  <c:v>44981</c:v>
                </c:pt>
                <c:pt idx="810">
                  <c:v>44988</c:v>
                </c:pt>
                <c:pt idx="811">
                  <c:v>44995</c:v>
                </c:pt>
                <c:pt idx="812">
                  <c:v>45002</c:v>
                </c:pt>
                <c:pt idx="813">
                  <c:v>45009</c:v>
                </c:pt>
                <c:pt idx="814">
                  <c:v>45016</c:v>
                </c:pt>
                <c:pt idx="815">
                  <c:v>45027</c:v>
                </c:pt>
                <c:pt idx="816">
                  <c:v>45030</c:v>
                </c:pt>
                <c:pt idx="817">
                  <c:v>45037</c:v>
                </c:pt>
                <c:pt idx="818">
                  <c:v>45044</c:v>
                </c:pt>
                <c:pt idx="819">
                  <c:v>45054</c:v>
                </c:pt>
                <c:pt idx="820">
                  <c:v>45058</c:v>
                </c:pt>
                <c:pt idx="821">
                  <c:v>45065</c:v>
                </c:pt>
                <c:pt idx="822">
                  <c:v>45072</c:v>
                </c:pt>
                <c:pt idx="823">
                  <c:v>45079</c:v>
                </c:pt>
                <c:pt idx="824">
                  <c:v>45086</c:v>
                </c:pt>
                <c:pt idx="825">
                  <c:v>45093</c:v>
                </c:pt>
                <c:pt idx="826">
                  <c:v>45100</c:v>
                </c:pt>
                <c:pt idx="827">
                  <c:v>45107</c:v>
                </c:pt>
                <c:pt idx="828">
                  <c:v>45114</c:v>
                </c:pt>
                <c:pt idx="829">
                  <c:v>45121</c:v>
                </c:pt>
                <c:pt idx="830">
                  <c:v>45128</c:v>
                </c:pt>
                <c:pt idx="831">
                  <c:v>45135</c:v>
                </c:pt>
                <c:pt idx="832">
                  <c:v>45142</c:v>
                </c:pt>
                <c:pt idx="833">
                  <c:v>45152</c:v>
                </c:pt>
                <c:pt idx="834">
                  <c:v>45156</c:v>
                </c:pt>
                <c:pt idx="835">
                  <c:v>45163</c:v>
                </c:pt>
                <c:pt idx="836">
                  <c:v>45170</c:v>
                </c:pt>
                <c:pt idx="837">
                  <c:v>45177</c:v>
                </c:pt>
                <c:pt idx="838">
                  <c:v>45184</c:v>
                </c:pt>
                <c:pt idx="839">
                  <c:v>45191</c:v>
                </c:pt>
                <c:pt idx="840">
                  <c:v>45198</c:v>
                </c:pt>
                <c:pt idx="841">
                  <c:v>45205</c:v>
                </c:pt>
                <c:pt idx="842">
                  <c:v>45212</c:v>
                </c:pt>
                <c:pt idx="843">
                  <c:v>45219</c:v>
                </c:pt>
                <c:pt idx="844">
                  <c:v>45226</c:v>
                </c:pt>
                <c:pt idx="845">
                  <c:v>45236</c:v>
                </c:pt>
                <c:pt idx="846">
                  <c:v>45240</c:v>
                </c:pt>
                <c:pt idx="847">
                  <c:v>45247</c:v>
                </c:pt>
                <c:pt idx="848">
                  <c:v>45254</c:v>
                </c:pt>
                <c:pt idx="849">
                  <c:v>45261</c:v>
                </c:pt>
                <c:pt idx="850">
                  <c:v>45268</c:v>
                </c:pt>
                <c:pt idx="851">
                  <c:v>45275</c:v>
                </c:pt>
                <c:pt idx="852">
                  <c:v>45282</c:v>
                </c:pt>
                <c:pt idx="853">
                  <c:v>45289</c:v>
                </c:pt>
                <c:pt idx="854">
                  <c:v>45296</c:v>
                </c:pt>
                <c:pt idx="855">
                  <c:v>45303</c:v>
                </c:pt>
                <c:pt idx="856">
                  <c:v>45310</c:v>
                </c:pt>
                <c:pt idx="857">
                  <c:v>45317</c:v>
                </c:pt>
                <c:pt idx="858">
                  <c:v>45324</c:v>
                </c:pt>
                <c:pt idx="859">
                  <c:v>45331</c:v>
                </c:pt>
                <c:pt idx="860">
                  <c:v>45338</c:v>
                </c:pt>
                <c:pt idx="861">
                  <c:v>45345</c:v>
                </c:pt>
                <c:pt idx="862">
                  <c:v>45352</c:v>
                </c:pt>
                <c:pt idx="863">
                  <c:v>45359</c:v>
                </c:pt>
                <c:pt idx="864">
                  <c:v>45366</c:v>
                </c:pt>
                <c:pt idx="865">
                  <c:v>45373</c:v>
                </c:pt>
                <c:pt idx="866">
                  <c:v>45384</c:v>
                </c:pt>
                <c:pt idx="867">
                  <c:v>45387</c:v>
                </c:pt>
                <c:pt idx="868">
                  <c:v>45394</c:v>
                </c:pt>
                <c:pt idx="869">
                  <c:v>45401</c:v>
                </c:pt>
                <c:pt idx="870">
                  <c:v>45408</c:v>
                </c:pt>
                <c:pt idx="871">
                  <c:v>45419</c:v>
                </c:pt>
                <c:pt idx="872">
                  <c:v>45422</c:v>
                </c:pt>
                <c:pt idx="873">
                  <c:v>45429</c:v>
                </c:pt>
                <c:pt idx="874">
                  <c:v>45436</c:v>
                </c:pt>
                <c:pt idx="875">
                  <c:v>45443</c:v>
                </c:pt>
                <c:pt idx="876">
                  <c:v>45450</c:v>
                </c:pt>
                <c:pt idx="877">
                  <c:v>45457</c:v>
                </c:pt>
                <c:pt idx="878">
                  <c:v>45464</c:v>
                </c:pt>
                <c:pt idx="879">
                  <c:v>45471</c:v>
                </c:pt>
                <c:pt idx="880">
                  <c:v>45478</c:v>
                </c:pt>
                <c:pt idx="881">
                  <c:v>45485</c:v>
                </c:pt>
                <c:pt idx="882">
                  <c:v>45492</c:v>
                </c:pt>
                <c:pt idx="883">
                  <c:v>45499</c:v>
                </c:pt>
                <c:pt idx="884">
                  <c:v>45506</c:v>
                </c:pt>
                <c:pt idx="885">
                  <c:v>45513</c:v>
                </c:pt>
                <c:pt idx="886">
                  <c:v>45520</c:v>
                </c:pt>
                <c:pt idx="887">
                  <c:v>45527</c:v>
                </c:pt>
                <c:pt idx="888">
                  <c:v>45534</c:v>
                </c:pt>
                <c:pt idx="889">
                  <c:v>45541</c:v>
                </c:pt>
                <c:pt idx="890">
                  <c:v>45548</c:v>
                </c:pt>
                <c:pt idx="891">
                  <c:v>45555</c:v>
                </c:pt>
                <c:pt idx="892">
                  <c:v>45562</c:v>
                </c:pt>
                <c:pt idx="893">
                  <c:v>45569</c:v>
                </c:pt>
                <c:pt idx="894">
                  <c:v>45576</c:v>
                </c:pt>
                <c:pt idx="895">
                  <c:v>45583</c:v>
                </c:pt>
                <c:pt idx="896">
                  <c:v>45590</c:v>
                </c:pt>
                <c:pt idx="897">
                  <c:v>45597</c:v>
                </c:pt>
                <c:pt idx="898">
                  <c:v>45604</c:v>
                </c:pt>
                <c:pt idx="899">
                  <c:v>45611</c:v>
                </c:pt>
                <c:pt idx="900">
                  <c:v>45618</c:v>
                </c:pt>
                <c:pt idx="901">
                  <c:v>45625</c:v>
                </c:pt>
                <c:pt idx="902">
                  <c:v>45632</c:v>
                </c:pt>
                <c:pt idx="903">
                  <c:v>45639</c:v>
                </c:pt>
                <c:pt idx="904">
                  <c:v>45646</c:v>
                </c:pt>
                <c:pt idx="905">
                  <c:v>45663</c:v>
                </c:pt>
                <c:pt idx="906">
                  <c:v>45664</c:v>
                </c:pt>
                <c:pt idx="907">
                  <c:v>45671</c:v>
                </c:pt>
                <c:pt idx="908">
                  <c:v>45678</c:v>
                </c:pt>
                <c:pt idx="909">
                  <c:v>45685</c:v>
                </c:pt>
                <c:pt idx="910">
                  <c:v>45692</c:v>
                </c:pt>
                <c:pt idx="911">
                  <c:v>45700</c:v>
                </c:pt>
                <c:pt idx="912">
                  <c:v>45706</c:v>
                </c:pt>
                <c:pt idx="913">
                  <c:v>45713</c:v>
                </c:pt>
                <c:pt idx="914">
                  <c:v>45720</c:v>
                </c:pt>
                <c:pt idx="915">
                  <c:v>45727</c:v>
                </c:pt>
                <c:pt idx="916">
                  <c:v>45734</c:v>
                </c:pt>
                <c:pt idx="917">
                  <c:v>45741</c:v>
                </c:pt>
                <c:pt idx="918">
                  <c:v>45748</c:v>
                </c:pt>
                <c:pt idx="919">
                  <c:v>45755</c:v>
                </c:pt>
                <c:pt idx="920">
                  <c:v>45762</c:v>
                </c:pt>
                <c:pt idx="921">
                  <c:v>45771</c:v>
                </c:pt>
                <c:pt idx="922">
                  <c:v>45778</c:v>
                </c:pt>
                <c:pt idx="923">
                  <c:v>45785</c:v>
                </c:pt>
                <c:pt idx="924">
                  <c:v>45792</c:v>
                </c:pt>
                <c:pt idx="925">
                  <c:v>45799</c:v>
                </c:pt>
                <c:pt idx="926">
                  <c:v>45806</c:v>
                </c:pt>
                <c:pt idx="927">
                  <c:v>45813</c:v>
                </c:pt>
                <c:pt idx="928">
                  <c:v>45820</c:v>
                </c:pt>
                <c:pt idx="929">
                  <c:v>45827</c:v>
                </c:pt>
                <c:pt idx="930">
                  <c:v>45834</c:v>
                </c:pt>
                <c:pt idx="931">
                  <c:v>45841</c:v>
                </c:pt>
                <c:pt idx="932">
                  <c:v>45848</c:v>
                </c:pt>
                <c:pt idx="933">
                  <c:v>45855</c:v>
                </c:pt>
                <c:pt idx="934">
                  <c:v>45862</c:v>
                </c:pt>
                <c:pt idx="935">
                  <c:v>45869</c:v>
                </c:pt>
                <c:pt idx="936">
                  <c:v>45876</c:v>
                </c:pt>
                <c:pt idx="937">
                  <c:v>45883</c:v>
                </c:pt>
                <c:pt idx="938">
                  <c:v>45890</c:v>
                </c:pt>
                <c:pt idx="939">
                  <c:v>45897</c:v>
                </c:pt>
                <c:pt idx="940">
                  <c:v>45904</c:v>
                </c:pt>
                <c:pt idx="941">
                  <c:v>45911</c:v>
                </c:pt>
                <c:pt idx="942">
                  <c:v>45918</c:v>
                </c:pt>
                <c:pt idx="943">
                  <c:v>45925</c:v>
                </c:pt>
                <c:pt idx="944">
                  <c:v>45932</c:v>
                </c:pt>
                <c:pt idx="945">
                  <c:v>45939</c:v>
                </c:pt>
                <c:pt idx="946">
                  <c:v>45946</c:v>
                </c:pt>
                <c:pt idx="947">
                  <c:v>45953</c:v>
                </c:pt>
                <c:pt idx="948">
                  <c:v>45960</c:v>
                </c:pt>
                <c:pt idx="949">
                  <c:v>45967</c:v>
                </c:pt>
                <c:pt idx="950">
                  <c:v>45974</c:v>
                </c:pt>
                <c:pt idx="951">
                  <c:v>45981</c:v>
                </c:pt>
                <c:pt idx="952">
                  <c:v>45988</c:v>
                </c:pt>
                <c:pt idx="953">
                  <c:v>45995</c:v>
                </c:pt>
                <c:pt idx="954">
                  <c:v>46002</c:v>
                </c:pt>
                <c:pt idx="955">
                  <c:v>46009</c:v>
                </c:pt>
                <c:pt idx="956">
                  <c:v>46020</c:v>
                </c:pt>
                <c:pt idx="957">
                  <c:v>46027</c:v>
                </c:pt>
                <c:pt idx="958">
                  <c:v>46030</c:v>
                </c:pt>
                <c:pt idx="959">
                  <c:v>46037</c:v>
                </c:pt>
                <c:pt idx="960">
                  <c:v>46044</c:v>
                </c:pt>
                <c:pt idx="961">
                  <c:v>46051</c:v>
                </c:pt>
                <c:pt idx="962">
                  <c:v>46058</c:v>
                </c:pt>
                <c:pt idx="963">
                  <c:v>46065</c:v>
                </c:pt>
                <c:pt idx="964">
                  <c:v>46072</c:v>
                </c:pt>
                <c:pt idx="965">
                  <c:v>46079</c:v>
                </c:pt>
                <c:pt idx="966">
                  <c:v>46086</c:v>
                </c:pt>
                <c:pt idx="967">
                  <c:v>46093</c:v>
                </c:pt>
                <c:pt idx="968">
                  <c:v>46100</c:v>
                </c:pt>
                <c:pt idx="969">
                  <c:v>46107</c:v>
                </c:pt>
                <c:pt idx="970">
                  <c:v>46114</c:v>
                </c:pt>
                <c:pt idx="971">
                  <c:v>46121</c:v>
                </c:pt>
                <c:pt idx="972">
                  <c:v>46128</c:v>
                </c:pt>
                <c:pt idx="973">
                  <c:v>46135</c:v>
                </c:pt>
                <c:pt idx="974">
                  <c:v>46142</c:v>
                </c:pt>
                <c:pt idx="975">
                  <c:v>46149</c:v>
                </c:pt>
                <c:pt idx="976">
                  <c:v>46156</c:v>
                </c:pt>
                <c:pt idx="977">
                  <c:v>46163</c:v>
                </c:pt>
                <c:pt idx="978">
                  <c:v>46170</c:v>
                </c:pt>
                <c:pt idx="979">
                  <c:v>46177</c:v>
                </c:pt>
                <c:pt idx="980">
                  <c:v>46184</c:v>
                </c:pt>
                <c:pt idx="981">
                  <c:v>46191</c:v>
                </c:pt>
                <c:pt idx="982">
                  <c:v>46198</c:v>
                </c:pt>
                <c:pt idx="983">
                  <c:v>46205</c:v>
                </c:pt>
                <c:pt idx="984">
                  <c:v>46212</c:v>
                </c:pt>
                <c:pt idx="985">
                  <c:v>46219</c:v>
                </c:pt>
                <c:pt idx="986">
                  <c:v>46226</c:v>
                </c:pt>
                <c:pt idx="987">
                  <c:v>46233</c:v>
                </c:pt>
                <c:pt idx="988">
                  <c:v>46240</c:v>
                </c:pt>
                <c:pt idx="989">
                  <c:v>46247</c:v>
                </c:pt>
                <c:pt idx="990">
                  <c:v>46254</c:v>
                </c:pt>
                <c:pt idx="991">
                  <c:v>46261</c:v>
                </c:pt>
                <c:pt idx="992">
                  <c:v>46268</c:v>
                </c:pt>
                <c:pt idx="993">
                  <c:v>46275</c:v>
                </c:pt>
                <c:pt idx="994">
                  <c:v>46282</c:v>
                </c:pt>
                <c:pt idx="995">
                  <c:v>46289</c:v>
                </c:pt>
                <c:pt idx="996">
                  <c:v>46296</c:v>
                </c:pt>
                <c:pt idx="997">
                  <c:v>46303</c:v>
                </c:pt>
                <c:pt idx="998">
                  <c:v>46310</c:v>
                </c:pt>
                <c:pt idx="999">
                  <c:v>46317</c:v>
                </c:pt>
                <c:pt idx="1000">
                  <c:v>46324</c:v>
                </c:pt>
                <c:pt idx="1001">
                  <c:v>46331</c:v>
                </c:pt>
                <c:pt idx="1002">
                  <c:v>46338</c:v>
                </c:pt>
                <c:pt idx="1003">
                  <c:v>46345</c:v>
                </c:pt>
                <c:pt idx="1004">
                  <c:v>46352</c:v>
                </c:pt>
                <c:pt idx="1005">
                  <c:v>46359</c:v>
                </c:pt>
                <c:pt idx="1006">
                  <c:v>46366</c:v>
                </c:pt>
                <c:pt idx="1007">
                  <c:v>46373</c:v>
                </c:pt>
                <c:pt idx="1008">
                  <c:v>46380</c:v>
                </c:pt>
                <c:pt idx="1009">
                  <c:v>46391</c:v>
                </c:pt>
                <c:pt idx="1010">
                  <c:v>46394</c:v>
                </c:pt>
                <c:pt idx="1011">
                  <c:v>46401</c:v>
                </c:pt>
                <c:pt idx="1012">
                  <c:v>46408</c:v>
                </c:pt>
                <c:pt idx="1013">
                  <c:v>46415</c:v>
                </c:pt>
                <c:pt idx="1014">
                  <c:v>46422</c:v>
                </c:pt>
                <c:pt idx="1015">
                  <c:v>46430</c:v>
                </c:pt>
                <c:pt idx="1016">
                  <c:v>46436</c:v>
                </c:pt>
                <c:pt idx="1017">
                  <c:v>46443</c:v>
                </c:pt>
                <c:pt idx="1018">
                  <c:v>46450</c:v>
                </c:pt>
                <c:pt idx="1019">
                  <c:v>46457</c:v>
                </c:pt>
                <c:pt idx="1020">
                  <c:v>46464</c:v>
                </c:pt>
                <c:pt idx="1021">
                  <c:v>46471</c:v>
                </c:pt>
                <c:pt idx="1022">
                  <c:v>46478</c:v>
                </c:pt>
                <c:pt idx="1023">
                  <c:v>46485</c:v>
                </c:pt>
                <c:pt idx="1024">
                  <c:v>46492</c:v>
                </c:pt>
                <c:pt idx="1025">
                  <c:v>46499</c:v>
                </c:pt>
                <c:pt idx="1026">
                  <c:v>46507</c:v>
                </c:pt>
                <c:pt idx="1027">
                  <c:v>46513</c:v>
                </c:pt>
                <c:pt idx="1028">
                  <c:v>46520</c:v>
                </c:pt>
                <c:pt idx="1029">
                  <c:v>46527</c:v>
                </c:pt>
                <c:pt idx="1030">
                  <c:v>46534</c:v>
                </c:pt>
                <c:pt idx="1031">
                  <c:v>46541</c:v>
                </c:pt>
                <c:pt idx="1032">
                  <c:v>46548</c:v>
                </c:pt>
                <c:pt idx="1033">
                  <c:v>46555</c:v>
                </c:pt>
                <c:pt idx="1034">
                  <c:v>46562</c:v>
                </c:pt>
                <c:pt idx="1035">
                  <c:v>46569</c:v>
                </c:pt>
                <c:pt idx="1036">
                  <c:v>46576</c:v>
                </c:pt>
                <c:pt idx="1037">
                  <c:v>46583</c:v>
                </c:pt>
                <c:pt idx="1038">
                  <c:v>46590</c:v>
                </c:pt>
                <c:pt idx="1039">
                  <c:v>46597</c:v>
                </c:pt>
                <c:pt idx="1040">
                  <c:v>46604</c:v>
                </c:pt>
                <c:pt idx="1041">
                  <c:v>46611</c:v>
                </c:pt>
                <c:pt idx="1042">
                  <c:v>46618</c:v>
                </c:pt>
                <c:pt idx="1043">
                  <c:v>46625</c:v>
                </c:pt>
                <c:pt idx="1044">
                  <c:v>46632</c:v>
                </c:pt>
                <c:pt idx="1045">
                  <c:v>46639</c:v>
                </c:pt>
                <c:pt idx="1046">
                  <c:v>46646</c:v>
                </c:pt>
                <c:pt idx="1047">
                  <c:v>46654</c:v>
                </c:pt>
                <c:pt idx="1048">
                  <c:v>46660</c:v>
                </c:pt>
                <c:pt idx="1049">
                  <c:v>46667</c:v>
                </c:pt>
                <c:pt idx="1050">
                  <c:v>46674</c:v>
                </c:pt>
                <c:pt idx="1051">
                  <c:v>46681</c:v>
                </c:pt>
                <c:pt idx="1052">
                  <c:v>46688</c:v>
                </c:pt>
                <c:pt idx="1053">
                  <c:v>46695</c:v>
                </c:pt>
                <c:pt idx="1054">
                  <c:v>46702</c:v>
                </c:pt>
                <c:pt idx="1055">
                  <c:v>46709</c:v>
                </c:pt>
                <c:pt idx="1056">
                  <c:v>46716</c:v>
                </c:pt>
                <c:pt idx="1057">
                  <c:v>46723</c:v>
                </c:pt>
                <c:pt idx="1058">
                  <c:v>46730</c:v>
                </c:pt>
                <c:pt idx="1059">
                  <c:v>46737</c:v>
                </c:pt>
                <c:pt idx="1060">
                  <c:v>46745</c:v>
                </c:pt>
                <c:pt idx="1061">
                  <c:v>46756</c:v>
                </c:pt>
                <c:pt idx="1062">
                  <c:v>46759</c:v>
                </c:pt>
                <c:pt idx="1063">
                  <c:v>46766</c:v>
                </c:pt>
                <c:pt idx="1064">
                  <c:v>46773</c:v>
                </c:pt>
                <c:pt idx="1065">
                  <c:v>46780</c:v>
                </c:pt>
                <c:pt idx="1066">
                  <c:v>46787</c:v>
                </c:pt>
                <c:pt idx="1067">
                  <c:v>46797</c:v>
                </c:pt>
                <c:pt idx="1068">
                  <c:v>46801</c:v>
                </c:pt>
                <c:pt idx="1069">
                  <c:v>46808</c:v>
                </c:pt>
                <c:pt idx="1070">
                  <c:v>46815</c:v>
                </c:pt>
                <c:pt idx="1071">
                  <c:v>46822</c:v>
                </c:pt>
                <c:pt idx="1072">
                  <c:v>46829</c:v>
                </c:pt>
                <c:pt idx="1073">
                  <c:v>46836</c:v>
                </c:pt>
                <c:pt idx="1074">
                  <c:v>46843</c:v>
                </c:pt>
                <c:pt idx="1075">
                  <c:v>46850</c:v>
                </c:pt>
                <c:pt idx="1076">
                  <c:v>46861</c:v>
                </c:pt>
                <c:pt idx="1077">
                  <c:v>46864</c:v>
                </c:pt>
                <c:pt idx="1078">
                  <c:v>46871</c:v>
                </c:pt>
                <c:pt idx="1079">
                  <c:v>46881</c:v>
                </c:pt>
                <c:pt idx="1080">
                  <c:v>46885</c:v>
                </c:pt>
                <c:pt idx="1081">
                  <c:v>46892</c:v>
                </c:pt>
                <c:pt idx="1082">
                  <c:v>46899</c:v>
                </c:pt>
                <c:pt idx="1083">
                  <c:v>46906</c:v>
                </c:pt>
                <c:pt idx="1084">
                  <c:v>46913</c:v>
                </c:pt>
                <c:pt idx="1085">
                  <c:v>46920</c:v>
                </c:pt>
                <c:pt idx="1086">
                  <c:v>46927</c:v>
                </c:pt>
                <c:pt idx="1087">
                  <c:v>46934</c:v>
                </c:pt>
                <c:pt idx="1088">
                  <c:v>46941</c:v>
                </c:pt>
                <c:pt idx="1089">
                  <c:v>46948</c:v>
                </c:pt>
                <c:pt idx="1090">
                  <c:v>46955</c:v>
                </c:pt>
                <c:pt idx="1091">
                  <c:v>46962</c:v>
                </c:pt>
                <c:pt idx="1092">
                  <c:v>46969</c:v>
                </c:pt>
                <c:pt idx="1093">
                  <c:v>46979</c:v>
                </c:pt>
                <c:pt idx="1094">
                  <c:v>46983</c:v>
                </c:pt>
                <c:pt idx="1095">
                  <c:v>46990</c:v>
                </c:pt>
                <c:pt idx="1096">
                  <c:v>46997</c:v>
                </c:pt>
                <c:pt idx="1097">
                  <c:v>47004</c:v>
                </c:pt>
                <c:pt idx="1098">
                  <c:v>47011</c:v>
                </c:pt>
                <c:pt idx="1099">
                  <c:v>47021</c:v>
                </c:pt>
                <c:pt idx="1100">
                  <c:v>47025</c:v>
                </c:pt>
                <c:pt idx="1101">
                  <c:v>47032</c:v>
                </c:pt>
                <c:pt idx="1102">
                  <c:v>47039</c:v>
                </c:pt>
                <c:pt idx="1103">
                  <c:v>47046</c:v>
                </c:pt>
                <c:pt idx="1104">
                  <c:v>47053</c:v>
                </c:pt>
                <c:pt idx="1105">
                  <c:v>47063</c:v>
                </c:pt>
                <c:pt idx="1106">
                  <c:v>47067</c:v>
                </c:pt>
                <c:pt idx="1107">
                  <c:v>47074</c:v>
                </c:pt>
                <c:pt idx="1108">
                  <c:v>47081</c:v>
                </c:pt>
                <c:pt idx="1109">
                  <c:v>47088</c:v>
                </c:pt>
                <c:pt idx="1110">
                  <c:v>47095</c:v>
                </c:pt>
                <c:pt idx="1111">
                  <c:v>47102</c:v>
                </c:pt>
                <c:pt idx="1112">
                  <c:v>47109</c:v>
                </c:pt>
                <c:pt idx="1113">
                  <c:v>47116</c:v>
                </c:pt>
                <c:pt idx="1114">
                  <c:v>47123</c:v>
                </c:pt>
                <c:pt idx="1115">
                  <c:v>47130</c:v>
                </c:pt>
                <c:pt idx="1116">
                  <c:v>47137</c:v>
                </c:pt>
                <c:pt idx="1117">
                  <c:v>47144</c:v>
                </c:pt>
                <c:pt idx="1118">
                  <c:v>47151</c:v>
                </c:pt>
                <c:pt idx="1119">
                  <c:v>47158</c:v>
                </c:pt>
                <c:pt idx="1120">
                  <c:v>47165</c:v>
                </c:pt>
                <c:pt idx="1121">
                  <c:v>47172</c:v>
                </c:pt>
                <c:pt idx="1122">
                  <c:v>47179</c:v>
                </c:pt>
                <c:pt idx="1123">
                  <c:v>47186</c:v>
                </c:pt>
                <c:pt idx="1124">
                  <c:v>47193</c:v>
                </c:pt>
                <c:pt idx="1125">
                  <c:v>47200</c:v>
                </c:pt>
                <c:pt idx="1126">
                  <c:v>47211</c:v>
                </c:pt>
                <c:pt idx="1127">
                  <c:v>47214</c:v>
                </c:pt>
                <c:pt idx="1128">
                  <c:v>47221</c:v>
                </c:pt>
                <c:pt idx="1129">
                  <c:v>47228</c:v>
                </c:pt>
                <c:pt idx="1130">
                  <c:v>47235</c:v>
                </c:pt>
                <c:pt idx="1131">
                  <c:v>47246</c:v>
                </c:pt>
                <c:pt idx="1132">
                  <c:v>47249</c:v>
                </c:pt>
                <c:pt idx="1133">
                  <c:v>47256</c:v>
                </c:pt>
                <c:pt idx="1134">
                  <c:v>47263</c:v>
                </c:pt>
                <c:pt idx="1135">
                  <c:v>47270</c:v>
                </c:pt>
                <c:pt idx="1136">
                  <c:v>47277</c:v>
                </c:pt>
                <c:pt idx="1137">
                  <c:v>47284</c:v>
                </c:pt>
                <c:pt idx="1138">
                  <c:v>47291</c:v>
                </c:pt>
                <c:pt idx="1139">
                  <c:v>47298</c:v>
                </c:pt>
                <c:pt idx="1140">
                  <c:v>47305</c:v>
                </c:pt>
                <c:pt idx="1141">
                  <c:v>47312</c:v>
                </c:pt>
                <c:pt idx="1142">
                  <c:v>47319</c:v>
                </c:pt>
                <c:pt idx="1143">
                  <c:v>47326</c:v>
                </c:pt>
                <c:pt idx="1144">
                  <c:v>47333</c:v>
                </c:pt>
                <c:pt idx="1145">
                  <c:v>47340</c:v>
                </c:pt>
                <c:pt idx="1146">
                  <c:v>47347</c:v>
                </c:pt>
                <c:pt idx="1147">
                  <c:v>47354</c:v>
                </c:pt>
                <c:pt idx="1148">
                  <c:v>47361</c:v>
                </c:pt>
                <c:pt idx="1149">
                  <c:v>47368</c:v>
                </c:pt>
                <c:pt idx="1150">
                  <c:v>47375</c:v>
                </c:pt>
                <c:pt idx="1151">
                  <c:v>47382</c:v>
                </c:pt>
                <c:pt idx="1152">
                  <c:v>47389</c:v>
                </c:pt>
                <c:pt idx="1153">
                  <c:v>47396</c:v>
                </c:pt>
                <c:pt idx="1154">
                  <c:v>47403</c:v>
                </c:pt>
                <c:pt idx="1155">
                  <c:v>47410</c:v>
                </c:pt>
                <c:pt idx="1156">
                  <c:v>47417</c:v>
                </c:pt>
                <c:pt idx="1157">
                  <c:v>47424</c:v>
                </c:pt>
                <c:pt idx="1158">
                  <c:v>47431</c:v>
                </c:pt>
                <c:pt idx="1159">
                  <c:v>47438</c:v>
                </c:pt>
                <c:pt idx="1160">
                  <c:v>47448</c:v>
                </c:pt>
                <c:pt idx="1161">
                  <c:v>47452</c:v>
                </c:pt>
                <c:pt idx="1162">
                  <c:v>47459</c:v>
                </c:pt>
                <c:pt idx="1163">
                  <c:v>47466</c:v>
                </c:pt>
                <c:pt idx="1164">
                  <c:v>47473</c:v>
                </c:pt>
                <c:pt idx="1165">
                  <c:v>47487</c:v>
                </c:pt>
                <c:pt idx="1166">
                  <c:v>47490</c:v>
                </c:pt>
                <c:pt idx="1167">
                  <c:v>47498</c:v>
                </c:pt>
                <c:pt idx="1168">
                  <c:v>47504</c:v>
                </c:pt>
                <c:pt idx="1169">
                  <c:v>47511</c:v>
                </c:pt>
                <c:pt idx="1170">
                  <c:v>47518</c:v>
                </c:pt>
                <c:pt idx="1171">
                  <c:v>47526</c:v>
                </c:pt>
                <c:pt idx="1172">
                  <c:v>47532</c:v>
                </c:pt>
                <c:pt idx="1173">
                  <c:v>47539</c:v>
                </c:pt>
                <c:pt idx="1174">
                  <c:v>47546</c:v>
                </c:pt>
                <c:pt idx="1175">
                  <c:v>47553</c:v>
                </c:pt>
                <c:pt idx="1176">
                  <c:v>47560</c:v>
                </c:pt>
                <c:pt idx="1177">
                  <c:v>47567</c:v>
                </c:pt>
                <c:pt idx="1178">
                  <c:v>47574</c:v>
                </c:pt>
                <c:pt idx="1179">
                  <c:v>47581</c:v>
                </c:pt>
                <c:pt idx="1180">
                  <c:v>47588</c:v>
                </c:pt>
                <c:pt idx="1181">
                  <c:v>47597</c:v>
                </c:pt>
                <c:pt idx="1182">
                  <c:v>47603</c:v>
                </c:pt>
                <c:pt idx="1183">
                  <c:v>47610</c:v>
                </c:pt>
                <c:pt idx="1184">
                  <c:v>47616</c:v>
                </c:pt>
                <c:pt idx="1185">
                  <c:v>47623</c:v>
                </c:pt>
                <c:pt idx="1186">
                  <c:v>47631</c:v>
                </c:pt>
                <c:pt idx="1187">
                  <c:v>47637</c:v>
                </c:pt>
                <c:pt idx="1188">
                  <c:v>47644</c:v>
                </c:pt>
                <c:pt idx="1189">
                  <c:v>47651</c:v>
                </c:pt>
                <c:pt idx="1190">
                  <c:v>47658</c:v>
                </c:pt>
                <c:pt idx="1191">
                  <c:v>47665</c:v>
                </c:pt>
                <c:pt idx="1192">
                  <c:v>47672</c:v>
                </c:pt>
                <c:pt idx="1193">
                  <c:v>47680</c:v>
                </c:pt>
                <c:pt idx="1194">
                  <c:v>47686</c:v>
                </c:pt>
                <c:pt idx="1195">
                  <c:v>47693</c:v>
                </c:pt>
                <c:pt idx="1196">
                  <c:v>47700</c:v>
                </c:pt>
                <c:pt idx="1197">
                  <c:v>47707</c:v>
                </c:pt>
                <c:pt idx="1198">
                  <c:v>47714</c:v>
                </c:pt>
                <c:pt idx="1199">
                  <c:v>47722</c:v>
                </c:pt>
                <c:pt idx="1200">
                  <c:v>47728</c:v>
                </c:pt>
                <c:pt idx="1201">
                  <c:v>47735</c:v>
                </c:pt>
                <c:pt idx="1202">
                  <c:v>47743</c:v>
                </c:pt>
                <c:pt idx="1203">
                  <c:v>47750</c:v>
                </c:pt>
                <c:pt idx="1204">
                  <c:v>47756</c:v>
                </c:pt>
                <c:pt idx="1205">
                  <c:v>47763</c:v>
                </c:pt>
                <c:pt idx="1206">
                  <c:v>47771</c:v>
                </c:pt>
                <c:pt idx="1207">
                  <c:v>47777</c:v>
                </c:pt>
                <c:pt idx="1208">
                  <c:v>47784</c:v>
                </c:pt>
                <c:pt idx="1209">
                  <c:v>47792</c:v>
                </c:pt>
                <c:pt idx="1210">
                  <c:v>47798</c:v>
                </c:pt>
                <c:pt idx="1211">
                  <c:v>47805</c:v>
                </c:pt>
                <c:pt idx="1212">
                  <c:v>47812</c:v>
                </c:pt>
                <c:pt idx="1213">
                  <c:v>47819</c:v>
                </c:pt>
                <c:pt idx="1214">
                  <c:v>47826</c:v>
                </c:pt>
                <c:pt idx="1215">
                  <c:v>47833</c:v>
                </c:pt>
                <c:pt idx="1216">
                  <c:v>47841</c:v>
                </c:pt>
                <c:pt idx="1217">
                  <c:v>47854</c:v>
                </c:pt>
                <c:pt idx="1218">
                  <c:v>47855</c:v>
                </c:pt>
                <c:pt idx="1219">
                  <c:v>47862</c:v>
                </c:pt>
                <c:pt idx="1220">
                  <c:v>47869</c:v>
                </c:pt>
                <c:pt idx="1221">
                  <c:v>47876</c:v>
                </c:pt>
                <c:pt idx="1222">
                  <c:v>47883</c:v>
                </c:pt>
                <c:pt idx="1223">
                  <c:v>47891</c:v>
                </c:pt>
                <c:pt idx="1224">
                  <c:v>47897</c:v>
                </c:pt>
                <c:pt idx="1225">
                  <c:v>47904</c:v>
                </c:pt>
                <c:pt idx="1226">
                  <c:v>47911</c:v>
                </c:pt>
                <c:pt idx="1227">
                  <c:v>47918</c:v>
                </c:pt>
                <c:pt idx="1228">
                  <c:v>47925</c:v>
                </c:pt>
                <c:pt idx="1229">
                  <c:v>47932</c:v>
                </c:pt>
                <c:pt idx="1230">
                  <c:v>47939</c:v>
                </c:pt>
                <c:pt idx="1231">
                  <c:v>47946</c:v>
                </c:pt>
                <c:pt idx="1232">
                  <c:v>47955</c:v>
                </c:pt>
                <c:pt idx="1233">
                  <c:v>47962</c:v>
                </c:pt>
                <c:pt idx="1234">
                  <c:v>47969</c:v>
                </c:pt>
                <c:pt idx="1235">
                  <c:v>47976</c:v>
                </c:pt>
                <c:pt idx="1236">
                  <c:v>47983</c:v>
                </c:pt>
                <c:pt idx="1237">
                  <c:v>47990</c:v>
                </c:pt>
                <c:pt idx="1238">
                  <c:v>47997</c:v>
                </c:pt>
                <c:pt idx="1239">
                  <c:v>48004</c:v>
                </c:pt>
                <c:pt idx="1240">
                  <c:v>48011</c:v>
                </c:pt>
                <c:pt idx="1241">
                  <c:v>48018</c:v>
                </c:pt>
                <c:pt idx="1242">
                  <c:v>48025</c:v>
                </c:pt>
                <c:pt idx="1243">
                  <c:v>48032</c:v>
                </c:pt>
                <c:pt idx="1244">
                  <c:v>48039</c:v>
                </c:pt>
                <c:pt idx="1245">
                  <c:v>48046</c:v>
                </c:pt>
                <c:pt idx="1246">
                  <c:v>48053</c:v>
                </c:pt>
                <c:pt idx="1247">
                  <c:v>48060</c:v>
                </c:pt>
                <c:pt idx="1248">
                  <c:v>48067</c:v>
                </c:pt>
                <c:pt idx="1249">
                  <c:v>48074</c:v>
                </c:pt>
                <c:pt idx="1250">
                  <c:v>48081</c:v>
                </c:pt>
                <c:pt idx="1251">
                  <c:v>48088</c:v>
                </c:pt>
                <c:pt idx="1252">
                  <c:v>48095</c:v>
                </c:pt>
                <c:pt idx="1253">
                  <c:v>48102</c:v>
                </c:pt>
                <c:pt idx="1254">
                  <c:v>48109</c:v>
                </c:pt>
                <c:pt idx="1255">
                  <c:v>48116</c:v>
                </c:pt>
                <c:pt idx="1256">
                  <c:v>48123</c:v>
                </c:pt>
                <c:pt idx="1257">
                  <c:v>48130</c:v>
                </c:pt>
                <c:pt idx="1258">
                  <c:v>48137</c:v>
                </c:pt>
                <c:pt idx="1259">
                  <c:v>48144</c:v>
                </c:pt>
                <c:pt idx="1260">
                  <c:v>48151</c:v>
                </c:pt>
                <c:pt idx="1261">
                  <c:v>48158</c:v>
                </c:pt>
                <c:pt idx="1262">
                  <c:v>48165</c:v>
                </c:pt>
                <c:pt idx="1263">
                  <c:v>48172</c:v>
                </c:pt>
                <c:pt idx="1264">
                  <c:v>48179</c:v>
                </c:pt>
                <c:pt idx="1265">
                  <c:v>48186</c:v>
                </c:pt>
                <c:pt idx="1266">
                  <c:v>48193</c:v>
                </c:pt>
                <c:pt idx="1267">
                  <c:v>48200</c:v>
                </c:pt>
                <c:pt idx="1268">
                  <c:v>48211</c:v>
                </c:pt>
                <c:pt idx="1269">
                  <c:v>48218</c:v>
                </c:pt>
                <c:pt idx="1270">
                  <c:v>48221</c:v>
                </c:pt>
                <c:pt idx="1271">
                  <c:v>48228</c:v>
                </c:pt>
                <c:pt idx="1272">
                  <c:v>48235</c:v>
                </c:pt>
                <c:pt idx="1273">
                  <c:v>48242</c:v>
                </c:pt>
                <c:pt idx="1274">
                  <c:v>48249</c:v>
                </c:pt>
                <c:pt idx="1275">
                  <c:v>48256</c:v>
                </c:pt>
                <c:pt idx="1276">
                  <c:v>48263</c:v>
                </c:pt>
                <c:pt idx="1277">
                  <c:v>48270</c:v>
                </c:pt>
                <c:pt idx="1278">
                  <c:v>48277</c:v>
                </c:pt>
                <c:pt idx="1279">
                  <c:v>48284</c:v>
                </c:pt>
                <c:pt idx="1280">
                  <c:v>48291</c:v>
                </c:pt>
                <c:pt idx="1281">
                  <c:v>48298</c:v>
                </c:pt>
                <c:pt idx="1282">
                  <c:v>48305</c:v>
                </c:pt>
                <c:pt idx="1283">
                  <c:v>48312</c:v>
                </c:pt>
                <c:pt idx="1284">
                  <c:v>48319</c:v>
                </c:pt>
                <c:pt idx="1285">
                  <c:v>48326</c:v>
                </c:pt>
                <c:pt idx="1286">
                  <c:v>48334</c:v>
                </c:pt>
                <c:pt idx="1287">
                  <c:v>48340</c:v>
                </c:pt>
                <c:pt idx="1288">
                  <c:v>48347</c:v>
                </c:pt>
                <c:pt idx="1289">
                  <c:v>48354</c:v>
                </c:pt>
                <c:pt idx="1290">
                  <c:v>48361</c:v>
                </c:pt>
                <c:pt idx="1291">
                  <c:v>48368</c:v>
                </c:pt>
                <c:pt idx="1292">
                  <c:v>48375</c:v>
                </c:pt>
                <c:pt idx="1293">
                  <c:v>48382</c:v>
                </c:pt>
                <c:pt idx="1294">
                  <c:v>48389</c:v>
                </c:pt>
                <c:pt idx="1295">
                  <c:v>48396</c:v>
                </c:pt>
                <c:pt idx="1296">
                  <c:v>48403</c:v>
                </c:pt>
                <c:pt idx="1297">
                  <c:v>48410</c:v>
                </c:pt>
                <c:pt idx="1298">
                  <c:v>48417</c:v>
                </c:pt>
                <c:pt idx="1299">
                  <c:v>48424</c:v>
                </c:pt>
                <c:pt idx="1300">
                  <c:v>48431</c:v>
                </c:pt>
                <c:pt idx="1301">
                  <c:v>48438</c:v>
                </c:pt>
                <c:pt idx="1302">
                  <c:v>48445</c:v>
                </c:pt>
                <c:pt idx="1303">
                  <c:v>48452</c:v>
                </c:pt>
                <c:pt idx="1304">
                  <c:v>48459</c:v>
                </c:pt>
                <c:pt idx="1305">
                  <c:v>48466</c:v>
                </c:pt>
                <c:pt idx="1306">
                  <c:v>48473</c:v>
                </c:pt>
                <c:pt idx="1307">
                  <c:v>48480</c:v>
                </c:pt>
                <c:pt idx="1308">
                  <c:v>48487</c:v>
                </c:pt>
                <c:pt idx="1309">
                  <c:v>48494</c:v>
                </c:pt>
                <c:pt idx="1310">
                  <c:v>48501</c:v>
                </c:pt>
                <c:pt idx="1311">
                  <c:v>48508</c:v>
                </c:pt>
                <c:pt idx="1312">
                  <c:v>48515</c:v>
                </c:pt>
                <c:pt idx="1313">
                  <c:v>48522</c:v>
                </c:pt>
                <c:pt idx="1314">
                  <c:v>48529</c:v>
                </c:pt>
                <c:pt idx="1315">
                  <c:v>48536</c:v>
                </c:pt>
                <c:pt idx="1316">
                  <c:v>48543</c:v>
                </c:pt>
                <c:pt idx="1317">
                  <c:v>48550</c:v>
                </c:pt>
                <c:pt idx="1318">
                  <c:v>48557</c:v>
                </c:pt>
                <c:pt idx="1319">
                  <c:v>48564</c:v>
                </c:pt>
                <c:pt idx="1320">
                  <c:v>48572</c:v>
                </c:pt>
                <c:pt idx="1321">
                  <c:v>48583</c:v>
                </c:pt>
                <c:pt idx="1322">
                  <c:v>48586</c:v>
                </c:pt>
                <c:pt idx="1323">
                  <c:v>48593</c:v>
                </c:pt>
                <c:pt idx="1324">
                  <c:v>48600</c:v>
                </c:pt>
                <c:pt idx="1325">
                  <c:v>48607</c:v>
                </c:pt>
                <c:pt idx="1326">
                  <c:v>48614</c:v>
                </c:pt>
                <c:pt idx="1327">
                  <c:v>48624</c:v>
                </c:pt>
                <c:pt idx="1328">
                  <c:v>48628</c:v>
                </c:pt>
                <c:pt idx="1329">
                  <c:v>48635</c:v>
                </c:pt>
                <c:pt idx="1330">
                  <c:v>48642</c:v>
                </c:pt>
                <c:pt idx="1331">
                  <c:v>48649</c:v>
                </c:pt>
                <c:pt idx="1332">
                  <c:v>48656</c:v>
                </c:pt>
                <c:pt idx="1333">
                  <c:v>48663</c:v>
                </c:pt>
                <c:pt idx="1334">
                  <c:v>48670</c:v>
                </c:pt>
                <c:pt idx="1335">
                  <c:v>48677</c:v>
                </c:pt>
                <c:pt idx="1336">
                  <c:v>48688</c:v>
                </c:pt>
                <c:pt idx="1337">
                  <c:v>48691</c:v>
                </c:pt>
                <c:pt idx="1338">
                  <c:v>48705</c:v>
                </c:pt>
                <c:pt idx="1339">
                  <c:v>48705</c:v>
                </c:pt>
                <c:pt idx="1340">
                  <c:v>48712</c:v>
                </c:pt>
                <c:pt idx="1341">
                  <c:v>48719</c:v>
                </c:pt>
                <c:pt idx="1342">
                  <c:v>48726</c:v>
                </c:pt>
                <c:pt idx="1343">
                  <c:v>48733</c:v>
                </c:pt>
                <c:pt idx="1344">
                  <c:v>48740</c:v>
                </c:pt>
                <c:pt idx="1345">
                  <c:v>48747</c:v>
                </c:pt>
                <c:pt idx="1346">
                  <c:v>48754</c:v>
                </c:pt>
                <c:pt idx="1347">
                  <c:v>48761</c:v>
                </c:pt>
                <c:pt idx="1348">
                  <c:v>48768</c:v>
                </c:pt>
                <c:pt idx="1349">
                  <c:v>48775</c:v>
                </c:pt>
                <c:pt idx="1350">
                  <c:v>48782</c:v>
                </c:pt>
                <c:pt idx="1351">
                  <c:v>48789</c:v>
                </c:pt>
                <c:pt idx="1352">
                  <c:v>48796</c:v>
                </c:pt>
                <c:pt idx="1353">
                  <c:v>48803</c:v>
                </c:pt>
                <c:pt idx="1354">
                  <c:v>48810</c:v>
                </c:pt>
                <c:pt idx="1355">
                  <c:v>48817</c:v>
                </c:pt>
                <c:pt idx="1356">
                  <c:v>48824</c:v>
                </c:pt>
                <c:pt idx="1357">
                  <c:v>48831</c:v>
                </c:pt>
                <c:pt idx="1358">
                  <c:v>48838</c:v>
                </c:pt>
                <c:pt idx="1359">
                  <c:v>48848</c:v>
                </c:pt>
                <c:pt idx="1360">
                  <c:v>48852</c:v>
                </c:pt>
                <c:pt idx="1361">
                  <c:v>48859</c:v>
                </c:pt>
                <c:pt idx="1362">
                  <c:v>48866</c:v>
                </c:pt>
                <c:pt idx="1363">
                  <c:v>48873</c:v>
                </c:pt>
                <c:pt idx="1364">
                  <c:v>48880</c:v>
                </c:pt>
                <c:pt idx="1365">
                  <c:v>48887</c:v>
                </c:pt>
                <c:pt idx="1366">
                  <c:v>48894</c:v>
                </c:pt>
                <c:pt idx="1367">
                  <c:v>48901</c:v>
                </c:pt>
                <c:pt idx="1368">
                  <c:v>48908</c:v>
                </c:pt>
                <c:pt idx="1369">
                  <c:v>48915</c:v>
                </c:pt>
                <c:pt idx="1370">
                  <c:v>48922</c:v>
                </c:pt>
                <c:pt idx="1371">
                  <c:v>48929</c:v>
                </c:pt>
                <c:pt idx="1372">
                  <c:v>48941</c:v>
                </c:pt>
                <c:pt idx="1373">
                  <c:v>48943</c:v>
                </c:pt>
                <c:pt idx="1374">
                  <c:v>48950</c:v>
                </c:pt>
                <c:pt idx="1375">
                  <c:v>48957</c:v>
                </c:pt>
                <c:pt idx="1376">
                  <c:v>48964</c:v>
                </c:pt>
                <c:pt idx="1377">
                  <c:v>48971</c:v>
                </c:pt>
                <c:pt idx="1378">
                  <c:v>48978</c:v>
                </c:pt>
                <c:pt idx="1379">
                  <c:v>48985</c:v>
                </c:pt>
                <c:pt idx="1380">
                  <c:v>48992</c:v>
                </c:pt>
                <c:pt idx="1381">
                  <c:v>48999</c:v>
                </c:pt>
                <c:pt idx="1382">
                  <c:v>49006</c:v>
                </c:pt>
                <c:pt idx="1383">
                  <c:v>49013</c:v>
                </c:pt>
                <c:pt idx="1384">
                  <c:v>49020</c:v>
                </c:pt>
                <c:pt idx="1385">
                  <c:v>49027</c:v>
                </c:pt>
                <c:pt idx="1386">
                  <c:v>49034</c:v>
                </c:pt>
                <c:pt idx="1387">
                  <c:v>49045</c:v>
                </c:pt>
                <c:pt idx="1388">
                  <c:v>49048</c:v>
                </c:pt>
                <c:pt idx="1389">
                  <c:v>49055</c:v>
                </c:pt>
                <c:pt idx="1390">
                  <c:v>49062</c:v>
                </c:pt>
                <c:pt idx="1391">
                  <c:v>49072</c:v>
                </c:pt>
                <c:pt idx="1392">
                  <c:v>49076</c:v>
                </c:pt>
                <c:pt idx="1393">
                  <c:v>49083</c:v>
                </c:pt>
                <c:pt idx="1394">
                  <c:v>49090</c:v>
                </c:pt>
                <c:pt idx="1395">
                  <c:v>49097</c:v>
                </c:pt>
                <c:pt idx="1396">
                  <c:v>49104</c:v>
                </c:pt>
                <c:pt idx="1397">
                  <c:v>49111</c:v>
                </c:pt>
                <c:pt idx="1398">
                  <c:v>49118</c:v>
                </c:pt>
                <c:pt idx="1399">
                  <c:v>49125</c:v>
                </c:pt>
                <c:pt idx="1400">
                  <c:v>49132</c:v>
                </c:pt>
                <c:pt idx="1401">
                  <c:v>49139</c:v>
                </c:pt>
                <c:pt idx="1402">
                  <c:v>49146</c:v>
                </c:pt>
                <c:pt idx="1403">
                  <c:v>49153</c:v>
                </c:pt>
                <c:pt idx="1404">
                  <c:v>49160</c:v>
                </c:pt>
                <c:pt idx="1405">
                  <c:v>49170</c:v>
                </c:pt>
                <c:pt idx="1406">
                  <c:v>49174</c:v>
                </c:pt>
                <c:pt idx="1407">
                  <c:v>49181</c:v>
                </c:pt>
                <c:pt idx="1408">
                  <c:v>49188</c:v>
                </c:pt>
                <c:pt idx="1409">
                  <c:v>49195</c:v>
                </c:pt>
                <c:pt idx="1410">
                  <c:v>49202</c:v>
                </c:pt>
                <c:pt idx="1411">
                  <c:v>49209</c:v>
                </c:pt>
                <c:pt idx="1412">
                  <c:v>49216</c:v>
                </c:pt>
                <c:pt idx="1413">
                  <c:v>49223</c:v>
                </c:pt>
                <c:pt idx="1414">
                  <c:v>49230</c:v>
                </c:pt>
                <c:pt idx="1415">
                  <c:v>49237</c:v>
                </c:pt>
                <c:pt idx="1416">
                  <c:v>49244</c:v>
                </c:pt>
                <c:pt idx="1417">
                  <c:v>49254</c:v>
                </c:pt>
                <c:pt idx="1418">
                  <c:v>49258</c:v>
                </c:pt>
                <c:pt idx="1419">
                  <c:v>49265</c:v>
                </c:pt>
                <c:pt idx="1420">
                  <c:v>49272</c:v>
                </c:pt>
                <c:pt idx="1421">
                  <c:v>49279</c:v>
                </c:pt>
                <c:pt idx="1422">
                  <c:v>49286</c:v>
                </c:pt>
                <c:pt idx="1423">
                  <c:v>49293</c:v>
                </c:pt>
                <c:pt idx="1424">
                  <c:v>49300</c:v>
                </c:pt>
                <c:pt idx="1425">
                  <c:v>49307</c:v>
                </c:pt>
                <c:pt idx="1426">
                  <c:v>49314</c:v>
                </c:pt>
                <c:pt idx="1427">
                  <c:v>49321</c:v>
                </c:pt>
                <c:pt idx="1428">
                  <c:v>49328</c:v>
                </c:pt>
                <c:pt idx="1429">
                  <c:v>49335</c:v>
                </c:pt>
                <c:pt idx="1430">
                  <c:v>49342</c:v>
                </c:pt>
                <c:pt idx="1431">
                  <c:v>49349</c:v>
                </c:pt>
                <c:pt idx="1432">
                  <c:v>49356</c:v>
                </c:pt>
                <c:pt idx="1433">
                  <c:v>49363</c:v>
                </c:pt>
                <c:pt idx="1434">
                  <c:v>49370</c:v>
                </c:pt>
                <c:pt idx="1435">
                  <c:v>49377</c:v>
                </c:pt>
                <c:pt idx="1436">
                  <c:v>49384</c:v>
                </c:pt>
                <c:pt idx="1437">
                  <c:v>49395</c:v>
                </c:pt>
                <c:pt idx="1438">
                  <c:v>49398</c:v>
                </c:pt>
                <c:pt idx="1439">
                  <c:v>49405</c:v>
                </c:pt>
                <c:pt idx="1440">
                  <c:v>49412</c:v>
                </c:pt>
                <c:pt idx="1441">
                  <c:v>49419</c:v>
                </c:pt>
                <c:pt idx="1442">
                  <c:v>49426</c:v>
                </c:pt>
                <c:pt idx="1443">
                  <c:v>49437</c:v>
                </c:pt>
                <c:pt idx="1444">
                  <c:v>49440</c:v>
                </c:pt>
                <c:pt idx="1445">
                  <c:v>49447</c:v>
                </c:pt>
                <c:pt idx="1446">
                  <c:v>49454</c:v>
                </c:pt>
                <c:pt idx="1447">
                  <c:v>49461</c:v>
                </c:pt>
                <c:pt idx="1448">
                  <c:v>49468</c:v>
                </c:pt>
                <c:pt idx="1449">
                  <c:v>49475</c:v>
                </c:pt>
                <c:pt idx="1450">
                  <c:v>49482</c:v>
                </c:pt>
                <c:pt idx="1451">
                  <c:v>49489</c:v>
                </c:pt>
                <c:pt idx="1452">
                  <c:v>49496</c:v>
                </c:pt>
                <c:pt idx="1453">
                  <c:v>49503</c:v>
                </c:pt>
                <c:pt idx="1454">
                  <c:v>49510</c:v>
                </c:pt>
                <c:pt idx="1455">
                  <c:v>49517</c:v>
                </c:pt>
                <c:pt idx="1456">
                  <c:v>49524</c:v>
                </c:pt>
                <c:pt idx="1457">
                  <c:v>49531</c:v>
                </c:pt>
                <c:pt idx="1458">
                  <c:v>49538</c:v>
                </c:pt>
                <c:pt idx="1459">
                  <c:v>49545</c:v>
                </c:pt>
                <c:pt idx="1460">
                  <c:v>49552</c:v>
                </c:pt>
                <c:pt idx="1461">
                  <c:v>49559</c:v>
                </c:pt>
                <c:pt idx="1462">
                  <c:v>49566</c:v>
                </c:pt>
                <c:pt idx="1463">
                  <c:v>49573</c:v>
                </c:pt>
                <c:pt idx="1464">
                  <c:v>49580</c:v>
                </c:pt>
                <c:pt idx="1465">
                  <c:v>49587</c:v>
                </c:pt>
                <c:pt idx="1466">
                  <c:v>49594</c:v>
                </c:pt>
                <c:pt idx="1467">
                  <c:v>49601</c:v>
                </c:pt>
                <c:pt idx="1468">
                  <c:v>49608</c:v>
                </c:pt>
                <c:pt idx="1469">
                  <c:v>49615</c:v>
                </c:pt>
                <c:pt idx="1470">
                  <c:v>49622</c:v>
                </c:pt>
                <c:pt idx="1471">
                  <c:v>49629</c:v>
                </c:pt>
                <c:pt idx="1472">
                  <c:v>49639</c:v>
                </c:pt>
                <c:pt idx="1473">
                  <c:v>49643</c:v>
                </c:pt>
                <c:pt idx="1474">
                  <c:v>49650</c:v>
                </c:pt>
                <c:pt idx="1475">
                  <c:v>49657</c:v>
                </c:pt>
                <c:pt idx="1476">
                  <c:v>49664</c:v>
                </c:pt>
                <c:pt idx="1477">
                  <c:v>49678</c:v>
                </c:pt>
                <c:pt idx="1478">
                  <c:v>49681</c:v>
                </c:pt>
                <c:pt idx="1479">
                  <c:v>49689</c:v>
                </c:pt>
                <c:pt idx="1480">
                  <c:v>49695</c:v>
                </c:pt>
                <c:pt idx="1481">
                  <c:v>49702</c:v>
                </c:pt>
                <c:pt idx="1482">
                  <c:v>49709</c:v>
                </c:pt>
                <c:pt idx="1483">
                  <c:v>49717</c:v>
                </c:pt>
                <c:pt idx="1484">
                  <c:v>49723</c:v>
                </c:pt>
                <c:pt idx="1485">
                  <c:v>49730</c:v>
                </c:pt>
                <c:pt idx="1486">
                  <c:v>49737</c:v>
                </c:pt>
                <c:pt idx="1487">
                  <c:v>49744</c:v>
                </c:pt>
                <c:pt idx="1488">
                  <c:v>49751</c:v>
                </c:pt>
                <c:pt idx="1489">
                  <c:v>49758</c:v>
                </c:pt>
                <c:pt idx="1490">
                  <c:v>49765</c:v>
                </c:pt>
                <c:pt idx="1491">
                  <c:v>49772</c:v>
                </c:pt>
                <c:pt idx="1492">
                  <c:v>49781</c:v>
                </c:pt>
                <c:pt idx="1493">
                  <c:v>49786</c:v>
                </c:pt>
                <c:pt idx="1494">
                  <c:v>49793</c:v>
                </c:pt>
                <c:pt idx="1495">
                  <c:v>49802</c:v>
                </c:pt>
                <c:pt idx="1496">
                  <c:v>49807</c:v>
                </c:pt>
                <c:pt idx="1497">
                  <c:v>49814</c:v>
                </c:pt>
                <c:pt idx="1498">
                  <c:v>49822</c:v>
                </c:pt>
                <c:pt idx="1499">
                  <c:v>49828</c:v>
                </c:pt>
                <c:pt idx="1500">
                  <c:v>49835</c:v>
                </c:pt>
                <c:pt idx="1501">
                  <c:v>49842</c:v>
                </c:pt>
                <c:pt idx="1502">
                  <c:v>49849</c:v>
                </c:pt>
                <c:pt idx="1503">
                  <c:v>49856</c:v>
                </c:pt>
                <c:pt idx="1504">
                  <c:v>49863</c:v>
                </c:pt>
                <c:pt idx="1505">
                  <c:v>49870</c:v>
                </c:pt>
                <c:pt idx="1506">
                  <c:v>49878</c:v>
                </c:pt>
                <c:pt idx="1507">
                  <c:v>49884</c:v>
                </c:pt>
                <c:pt idx="1508">
                  <c:v>49891</c:v>
                </c:pt>
                <c:pt idx="1509">
                  <c:v>49899</c:v>
                </c:pt>
                <c:pt idx="1510">
                  <c:v>49905</c:v>
                </c:pt>
                <c:pt idx="1511">
                  <c:v>49913</c:v>
                </c:pt>
                <c:pt idx="1512">
                  <c:v>49919</c:v>
                </c:pt>
                <c:pt idx="1513">
                  <c:v>49926</c:v>
                </c:pt>
                <c:pt idx="1514">
                  <c:v>49934</c:v>
                </c:pt>
                <c:pt idx="1515">
                  <c:v>49941</c:v>
                </c:pt>
                <c:pt idx="1516">
                  <c:v>49947</c:v>
                </c:pt>
                <c:pt idx="1517">
                  <c:v>49954</c:v>
                </c:pt>
                <c:pt idx="1518">
                  <c:v>49962</c:v>
                </c:pt>
                <c:pt idx="1519">
                  <c:v>49968</c:v>
                </c:pt>
                <c:pt idx="1520">
                  <c:v>49975</c:v>
                </c:pt>
                <c:pt idx="1521">
                  <c:v>49983</c:v>
                </c:pt>
                <c:pt idx="1522">
                  <c:v>49989</c:v>
                </c:pt>
                <c:pt idx="1523">
                  <c:v>49996</c:v>
                </c:pt>
                <c:pt idx="1524">
                  <c:v>50004</c:v>
                </c:pt>
                <c:pt idx="1525">
                  <c:v>50010</c:v>
                </c:pt>
                <c:pt idx="1526">
                  <c:v>50017</c:v>
                </c:pt>
                <c:pt idx="1527">
                  <c:v>50024</c:v>
                </c:pt>
                <c:pt idx="1528">
                  <c:v>50031</c:v>
                </c:pt>
                <c:pt idx="1529">
                  <c:v>50045</c:v>
                </c:pt>
                <c:pt idx="1530">
                  <c:v>50047</c:v>
                </c:pt>
                <c:pt idx="1531">
                  <c:v>50054</c:v>
                </c:pt>
                <c:pt idx="1532">
                  <c:v>50061</c:v>
                </c:pt>
                <c:pt idx="1533">
                  <c:v>50068</c:v>
                </c:pt>
                <c:pt idx="1534">
                  <c:v>50075</c:v>
                </c:pt>
                <c:pt idx="1535">
                  <c:v>50083</c:v>
                </c:pt>
                <c:pt idx="1536">
                  <c:v>50089</c:v>
                </c:pt>
                <c:pt idx="1537">
                  <c:v>50096</c:v>
                </c:pt>
                <c:pt idx="1538">
                  <c:v>50103</c:v>
                </c:pt>
                <c:pt idx="1539">
                  <c:v>50110</c:v>
                </c:pt>
                <c:pt idx="1540">
                  <c:v>50117</c:v>
                </c:pt>
                <c:pt idx="1541">
                  <c:v>50124</c:v>
                </c:pt>
                <c:pt idx="1542">
                  <c:v>50131</c:v>
                </c:pt>
                <c:pt idx="1543">
                  <c:v>50139</c:v>
                </c:pt>
                <c:pt idx="1544">
                  <c:v>50146</c:v>
                </c:pt>
                <c:pt idx="1545">
                  <c:v>50153</c:v>
                </c:pt>
                <c:pt idx="1546">
                  <c:v>50160</c:v>
                </c:pt>
                <c:pt idx="1547">
                  <c:v>50167</c:v>
                </c:pt>
                <c:pt idx="1548">
                  <c:v>50174</c:v>
                </c:pt>
                <c:pt idx="1549">
                  <c:v>50181</c:v>
                </c:pt>
                <c:pt idx="1550">
                  <c:v>50188</c:v>
                </c:pt>
                <c:pt idx="1551">
                  <c:v>50195</c:v>
                </c:pt>
                <c:pt idx="1552">
                  <c:v>50202</c:v>
                </c:pt>
                <c:pt idx="1553">
                  <c:v>50209</c:v>
                </c:pt>
                <c:pt idx="1554">
                  <c:v>50216</c:v>
                </c:pt>
                <c:pt idx="1555">
                  <c:v>50223</c:v>
                </c:pt>
                <c:pt idx="1556">
                  <c:v>50230</c:v>
                </c:pt>
                <c:pt idx="1557">
                  <c:v>50237</c:v>
                </c:pt>
                <c:pt idx="1558">
                  <c:v>50244</c:v>
                </c:pt>
                <c:pt idx="1559">
                  <c:v>50251</c:v>
                </c:pt>
                <c:pt idx="1560">
                  <c:v>50258</c:v>
                </c:pt>
                <c:pt idx="1561">
                  <c:v>50265</c:v>
                </c:pt>
                <c:pt idx="1562">
                  <c:v>50272</c:v>
                </c:pt>
                <c:pt idx="1563">
                  <c:v>50279</c:v>
                </c:pt>
                <c:pt idx="1564">
                  <c:v>50286</c:v>
                </c:pt>
                <c:pt idx="1565">
                  <c:v>50293</c:v>
                </c:pt>
                <c:pt idx="1566">
                  <c:v>50300</c:v>
                </c:pt>
                <c:pt idx="1567">
                  <c:v>50307</c:v>
                </c:pt>
                <c:pt idx="1568">
                  <c:v>50314</c:v>
                </c:pt>
                <c:pt idx="1569">
                  <c:v>50321</c:v>
                </c:pt>
                <c:pt idx="1570">
                  <c:v>50328</c:v>
                </c:pt>
                <c:pt idx="1571">
                  <c:v>50335</c:v>
                </c:pt>
                <c:pt idx="1572">
                  <c:v>50342</c:v>
                </c:pt>
                <c:pt idx="1573">
                  <c:v>50349</c:v>
                </c:pt>
                <c:pt idx="1574">
                  <c:v>50356</c:v>
                </c:pt>
                <c:pt idx="1575">
                  <c:v>50363</c:v>
                </c:pt>
                <c:pt idx="1576">
                  <c:v>50370</c:v>
                </c:pt>
                <c:pt idx="1577">
                  <c:v>50377</c:v>
                </c:pt>
                <c:pt idx="1578">
                  <c:v>50384</c:v>
                </c:pt>
                <c:pt idx="1579">
                  <c:v>50391</c:v>
                </c:pt>
                <c:pt idx="1580">
                  <c:v>50398</c:v>
                </c:pt>
                <c:pt idx="1581">
                  <c:v>50409</c:v>
                </c:pt>
                <c:pt idx="1582">
                  <c:v>50412</c:v>
                </c:pt>
                <c:pt idx="1583">
                  <c:v>50419</c:v>
                </c:pt>
                <c:pt idx="1584">
                  <c:v>50426</c:v>
                </c:pt>
                <c:pt idx="1585">
                  <c:v>50433</c:v>
                </c:pt>
                <c:pt idx="1586">
                  <c:v>50440</c:v>
                </c:pt>
                <c:pt idx="1587">
                  <c:v>50448</c:v>
                </c:pt>
                <c:pt idx="1588">
                  <c:v>50454</c:v>
                </c:pt>
                <c:pt idx="1589">
                  <c:v>50461</c:v>
                </c:pt>
                <c:pt idx="1590">
                  <c:v>50468</c:v>
                </c:pt>
                <c:pt idx="1591">
                  <c:v>50475</c:v>
                </c:pt>
                <c:pt idx="1592">
                  <c:v>50482</c:v>
                </c:pt>
                <c:pt idx="1593">
                  <c:v>50489</c:v>
                </c:pt>
                <c:pt idx="1594">
                  <c:v>50496</c:v>
                </c:pt>
                <c:pt idx="1595">
                  <c:v>50503</c:v>
                </c:pt>
                <c:pt idx="1596">
                  <c:v>50510</c:v>
                </c:pt>
                <c:pt idx="1597">
                  <c:v>50517</c:v>
                </c:pt>
                <c:pt idx="1598">
                  <c:v>50525</c:v>
                </c:pt>
                <c:pt idx="1599">
                  <c:v>50531</c:v>
                </c:pt>
                <c:pt idx="1600">
                  <c:v>50538</c:v>
                </c:pt>
                <c:pt idx="1601">
                  <c:v>50545</c:v>
                </c:pt>
                <c:pt idx="1602">
                  <c:v>50552</c:v>
                </c:pt>
                <c:pt idx="1603">
                  <c:v>50559</c:v>
                </c:pt>
                <c:pt idx="1604">
                  <c:v>50566</c:v>
                </c:pt>
                <c:pt idx="1605">
                  <c:v>50573</c:v>
                </c:pt>
                <c:pt idx="1606">
                  <c:v>50580</c:v>
                </c:pt>
                <c:pt idx="1607">
                  <c:v>50587</c:v>
                </c:pt>
                <c:pt idx="1608">
                  <c:v>50594</c:v>
                </c:pt>
                <c:pt idx="1609">
                  <c:v>50601</c:v>
                </c:pt>
                <c:pt idx="1610">
                  <c:v>50608</c:v>
                </c:pt>
                <c:pt idx="1611">
                  <c:v>50615</c:v>
                </c:pt>
                <c:pt idx="1612">
                  <c:v>50622</c:v>
                </c:pt>
                <c:pt idx="1613">
                  <c:v>50629</c:v>
                </c:pt>
                <c:pt idx="1614">
                  <c:v>50636</c:v>
                </c:pt>
                <c:pt idx="1615">
                  <c:v>50643</c:v>
                </c:pt>
                <c:pt idx="1616">
                  <c:v>50650</c:v>
                </c:pt>
                <c:pt idx="1617">
                  <c:v>50657</c:v>
                </c:pt>
                <c:pt idx="1618">
                  <c:v>50664</c:v>
                </c:pt>
                <c:pt idx="1619">
                  <c:v>50672</c:v>
                </c:pt>
                <c:pt idx="1620">
                  <c:v>50678</c:v>
                </c:pt>
                <c:pt idx="1621">
                  <c:v>50685</c:v>
                </c:pt>
                <c:pt idx="1622">
                  <c:v>50692</c:v>
                </c:pt>
                <c:pt idx="1623">
                  <c:v>50699</c:v>
                </c:pt>
                <c:pt idx="1624">
                  <c:v>50706</c:v>
                </c:pt>
                <c:pt idx="1625">
                  <c:v>50713</c:v>
                </c:pt>
                <c:pt idx="1626">
                  <c:v>50720</c:v>
                </c:pt>
                <c:pt idx="1627">
                  <c:v>50727</c:v>
                </c:pt>
                <c:pt idx="1628">
                  <c:v>50734</c:v>
                </c:pt>
                <c:pt idx="1629">
                  <c:v>50741</c:v>
                </c:pt>
                <c:pt idx="1630">
                  <c:v>50748</c:v>
                </c:pt>
                <c:pt idx="1631">
                  <c:v>50755</c:v>
                </c:pt>
                <c:pt idx="1632">
                  <c:v>50763</c:v>
                </c:pt>
                <c:pt idx="1633">
                  <c:v>50774</c:v>
                </c:pt>
                <c:pt idx="1634">
                  <c:v>50777</c:v>
                </c:pt>
                <c:pt idx="1635">
                  <c:v>50784</c:v>
                </c:pt>
                <c:pt idx="1636">
                  <c:v>50791</c:v>
                </c:pt>
                <c:pt idx="1637">
                  <c:v>50798</c:v>
                </c:pt>
                <c:pt idx="1638">
                  <c:v>50805</c:v>
                </c:pt>
                <c:pt idx="1639">
                  <c:v>50815</c:v>
                </c:pt>
                <c:pt idx="1640">
                  <c:v>50819</c:v>
                </c:pt>
                <c:pt idx="1641">
                  <c:v>50826</c:v>
                </c:pt>
                <c:pt idx="1642">
                  <c:v>50833</c:v>
                </c:pt>
                <c:pt idx="1643">
                  <c:v>50840</c:v>
                </c:pt>
                <c:pt idx="1644">
                  <c:v>50847</c:v>
                </c:pt>
                <c:pt idx="1645">
                  <c:v>50854</c:v>
                </c:pt>
                <c:pt idx="1646">
                  <c:v>50861</c:v>
                </c:pt>
                <c:pt idx="1647">
                  <c:v>50872</c:v>
                </c:pt>
                <c:pt idx="1648">
                  <c:v>50875</c:v>
                </c:pt>
                <c:pt idx="1649">
                  <c:v>50882</c:v>
                </c:pt>
                <c:pt idx="1650">
                  <c:v>50896</c:v>
                </c:pt>
                <c:pt idx="1651">
                  <c:v>50896</c:v>
                </c:pt>
                <c:pt idx="1652">
                  <c:v>50903</c:v>
                </c:pt>
                <c:pt idx="1653">
                  <c:v>50910</c:v>
                </c:pt>
                <c:pt idx="1654">
                  <c:v>50917</c:v>
                </c:pt>
                <c:pt idx="1655">
                  <c:v>50924</c:v>
                </c:pt>
                <c:pt idx="1656">
                  <c:v>50931</c:v>
                </c:pt>
                <c:pt idx="1657">
                  <c:v>50938</c:v>
                </c:pt>
                <c:pt idx="1658">
                  <c:v>50945</c:v>
                </c:pt>
                <c:pt idx="1659">
                  <c:v>50952</c:v>
                </c:pt>
                <c:pt idx="1660">
                  <c:v>50959</c:v>
                </c:pt>
                <c:pt idx="1661">
                  <c:v>50966</c:v>
                </c:pt>
                <c:pt idx="1662">
                  <c:v>50973</c:v>
                </c:pt>
                <c:pt idx="1663">
                  <c:v>50980</c:v>
                </c:pt>
                <c:pt idx="1664">
                  <c:v>50987</c:v>
                </c:pt>
                <c:pt idx="1665">
                  <c:v>50994</c:v>
                </c:pt>
                <c:pt idx="1666">
                  <c:v>51001</c:v>
                </c:pt>
                <c:pt idx="1667">
                  <c:v>51008</c:v>
                </c:pt>
                <c:pt idx="1668">
                  <c:v>51015</c:v>
                </c:pt>
                <c:pt idx="1669">
                  <c:v>51022</c:v>
                </c:pt>
                <c:pt idx="1670">
                  <c:v>51029</c:v>
                </c:pt>
                <c:pt idx="1671">
                  <c:v>51039</c:v>
                </c:pt>
                <c:pt idx="1672">
                  <c:v>51043</c:v>
                </c:pt>
                <c:pt idx="1673">
                  <c:v>51050</c:v>
                </c:pt>
                <c:pt idx="1674">
                  <c:v>51057</c:v>
                </c:pt>
                <c:pt idx="1675">
                  <c:v>51064</c:v>
                </c:pt>
                <c:pt idx="1676">
                  <c:v>51071</c:v>
                </c:pt>
                <c:pt idx="1677">
                  <c:v>51078</c:v>
                </c:pt>
                <c:pt idx="1678">
                  <c:v>51085</c:v>
                </c:pt>
                <c:pt idx="1679">
                  <c:v>51092</c:v>
                </c:pt>
                <c:pt idx="1680">
                  <c:v>51099</c:v>
                </c:pt>
                <c:pt idx="1681">
                  <c:v>51106</c:v>
                </c:pt>
                <c:pt idx="1682">
                  <c:v>51113</c:v>
                </c:pt>
                <c:pt idx="1683">
                  <c:v>51120</c:v>
                </c:pt>
                <c:pt idx="1684">
                  <c:v>51132</c:v>
                </c:pt>
                <c:pt idx="1685">
                  <c:v>51134</c:v>
                </c:pt>
                <c:pt idx="1686">
                  <c:v>51141</c:v>
                </c:pt>
                <c:pt idx="1687">
                  <c:v>51148</c:v>
                </c:pt>
                <c:pt idx="1688">
                  <c:v>51155</c:v>
                </c:pt>
                <c:pt idx="1689">
                  <c:v>51162</c:v>
                </c:pt>
                <c:pt idx="1690">
                  <c:v>51169</c:v>
                </c:pt>
                <c:pt idx="1691">
                  <c:v>51176</c:v>
                </c:pt>
                <c:pt idx="1692">
                  <c:v>51183</c:v>
                </c:pt>
                <c:pt idx="1693">
                  <c:v>51190</c:v>
                </c:pt>
                <c:pt idx="1694">
                  <c:v>51197</c:v>
                </c:pt>
                <c:pt idx="1695">
                  <c:v>51204</c:v>
                </c:pt>
                <c:pt idx="1696">
                  <c:v>51211</c:v>
                </c:pt>
                <c:pt idx="1697">
                  <c:v>51218</c:v>
                </c:pt>
                <c:pt idx="1698">
                  <c:v>51229</c:v>
                </c:pt>
                <c:pt idx="1699">
                  <c:v>51232</c:v>
                </c:pt>
                <c:pt idx="1700">
                  <c:v>51239</c:v>
                </c:pt>
                <c:pt idx="1701">
                  <c:v>51246</c:v>
                </c:pt>
                <c:pt idx="1702">
                  <c:v>51253</c:v>
                </c:pt>
                <c:pt idx="1703">
                  <c:v>51264</c:v>
                </c:pt>
                <c:pt idx="1704">
                  <c:v>51267</c:v>
                </c:pt>
                <c:pt idx="1705">
                  <c:v>51274</c:v>
                </c:pt>
                <c:pt idx="1706">
                  <c:v>51281</c:v>
                </c:pt>
                <c:pt idx="1707">
                  <c:v>51288</c:v>
                </c:pt>
                <c:pt idx="1708">
                  <c:v>51295</c:v>
                </c:pt>
                <c:pt idx="1709">
                  <c:v>51302</c:v>
                </c:pt>
                <c:pt idx="1710">
                  <c:v>51309</c:v>
                </c:pt>
                <c:pt idx="1711">
                  <c:v>51316</c:v>
                </c:pt>
                <c:pt idx="1712">
                  <c:v>51323</c:v>
                </c:pt>
                <c:pt idx="1713">
                  <c:v>51330</c:v>
                </c:pt>
                <c:pt idx="1714">
                  <c:v>51337</c:v>
                </c:pt>
                <c:pt idx="1715">
                  <c:v>51344</c:v>
                </c:pt>
                <c:pt idx="1716">
                  <c:v>51351</c:v>
                </c:pt>
                <c:pt idx="1717">
                  <c:v>51358</c:v>
                </c:pt>
                <c:pt idx="1718">
                  <c:v>51365</c:v>
                </c:pt>
                <c:pt idx="1719">
                  <c:v>51372</c:v>
                </c:pt>
                <c:pt idx="1720">
                  <c:v>51379</c:v>
                </c:pt>
                <c:pt idx="1721">
                  <c:v>51386</c:v>
                </c:pt>
                <c:pt idx="1722">
                  <c:v>51393</c:v>
                </c:pt>
                <c:pt idx="1723">
                  <c:v>51400</c:v>
                </c:pt>
                <c:pt idx="1724">
                  <c:v>51407</c:v>
                </c:pt>
                <c:pt idx="1725">
                  <c:v>51414</c:v>
                </c:pt>
                <c:pt idx="1726">
                  <c:v>51421</c:v>
                </c:pt>
                <c:pt idx="1727">
                  <c:v>51428</c:v>
                </c:pt>
                <c:pt idx="1728">
                  <c:v>51435</c:v>
                </c:pt>
                <c:pt idx="1729">
                  <c:v>51442</c:v>
                </c:pt>
                <c:pt idx="1730">
                  <c:v>51449</c:v>
                </c:pt>
                <c:pt idx="1731">
                  <c:v>51456</c:v>
                </c:pt>
                <c:pt idx="1732">
                  <c:v>51466</c:v>
                </c:pt>
                <c:pt idx="1733">
                  <c:v>51470</c:v>
                </c:pt>
                <c:pt idx="1734">
                  <c:v>51477</c:v>
                </c:pt>
                <c:pt idx="1735">
                  <c:v>51484</c:v>
                </c:pt>
                <c:pt idx="1736">
                  <c:v>51491</c:v>
                </c:pt>
                <c:pt idx="1737">
                  <c:v>51505</c:v>
                </c:pt>
                <c:pt idx="1738">
                  <c:v>51508</c:v>
                </c:pt>
                <c:pt idx="1739">
                  <c:v>51516</c:v>
                </c:pt>
                <c:pt idx="1740">
                  <c:v>51522</c:v>
                </c:pt>
                <c:pt idx="1741">
                  <c:v>51529</c:v>
                </c:pt>
                <c:pt idx="1742">
                  <c:v>51536</c:v>
                </c:pt>
                <c:pt idx="1743">
                  <c:v>51544</c:v>
                </c:pt>
                <c:pt idx="1744">
                  <c:v>51550</c:v>
                </c:pt>
                <c:pt idx="1745">
                  <c:v>51557</c:v>
                </c:pt>
                <c:pt idx="1746">
                  <c:v>51564</c:v>
                </c:pt>
                <c:pt idx="1747">
                  <c:v>51571</c:v>
                </c:pt>
                <c:pt idx="1748">
                  <c:v>51578</c:v>
                </c:pt>
                <c:pt idx="1749">
                  <c:v>51585</c:v>
                </c:pt>
                <c:pt idx="1750">
                  <c:v>51592</c:v>
                </c:pt>
                <c:pt idx="1751">
                  <c:v>51599</c:v>
                </c:pt>
                <c:pt idx="1752">
                  <c:v>51606</c:v>
                </c:pt>
                <c:pt idx="1753">
                  <c:v>51615</c:v>
                </c:pt>
                <c:pt idx="1754">
                  <c:v>51621</c:v>
                </c:pt>
                <c:pt idx="1755">
                  <c:v>51628</c:v>
                </c:pt>
                <c:pt idx="1756">
                  <c:v>51634</c:v>
                </c:pt>
                <c:pt idx="1757">
                  <c:v>51641</c:v>
                </c:pt>
                <c:pt idx="1758">
                  <c:v>51649</c:v>
                </c:pt>
                <c:pt idx="1759">
                  <c:v>51655</c:v>
                </c:pt>
                <c:pt idx="1760">
                  <c:v>51662</c:v>
                </c:pt>
                <c:pt idx="1761">
                  <c:v>51669</c:v>
                </c:pt>
                <c:pt idx="1762">
                  <c:v>51676</c:v>
                </c:pt>
                <c:pt idx="1763">
                  <c:v>51683</c:v>
                </c:pt>
                <c:pt idx="1764">
                  <c:v>51690</c:v>
                </c:pt>
                <c:pt idx="1765">
                  <c:v>51698</c:v>
                </c:pt>
                <c:pt idx="1766">
                  <c:v>51704</c:v>
                </c:pt>
                <c:pt idx="1767">
                  <c:v>51711</c:v>
                </c:pt>
                <c:pt idx="1768">
                  <c:v>51718</c:v>
                </c:pt>
                <c:pt idx="1769">
                  <c:v>51725</c:v>
                </c:pt>
                <c:pt idx="1770">
                  <c:v>51732</c:v>
                </c:pt>
                <c:pt idx="1771">
                  <c:v>51740</c:v>
                </c:pt>
                <c:pt idx="1772">
                  <c:v>51746</c:v>
                </c:pt>
                <c:pt idx="1773">
                  <c:v>51753</c:v>
                </c:pt>
                <c:pt idx="1774">
                  <c:v>51761</c:v>
                </c:pt>
                <c:pt idx="1775">
                  <c:v>51768</c:v>
                </c:pt>
                <c:pt idx="1776">
                  <c:v>51774</c:v>
                </c:pt>
                <c:pt idx="1777">
                  <c:v>51781</c:v>
                </c:pt>
                <c:pt idx="1778">
                  <c:v>51789</c:v>
                </c:pt>
                <c:pt idx="1779">
                  <c:v>51795</c:v>
                </c:pt>
                <c:pt idx="1780">
                  <c:v>51802</c:v>
                </c:pt>
                <c:pt idx="1781">
                  <c:v>51810</c:v>
                </c:pt>
                <c:pt idx="1782">
                  <c:v>51816</c:v>
                </c:pt>
                <c:pt idx="1783">
                  <c:v>51823</c:v>
                </c:pt>
                <c:pt idx="1784">
                  <c:v>51830</c:v>
                </c:pt>
                <c:pt idx="1785">
                  <c:v>51837</c:v>
                </c:pt>
                <c:pt idx="1786">
                  <c:v>51844</c:v>
                </c:pt>
                <c:pt idx="1787">
                  <c:v>51851</c:v>
                </c:pt>
                <c:pt idx="1788">
                  <c:v>51859</c:v>
                </c:pt>
                <c:pt idx="1789">
                  <c:v>51872</c:v>
                </c:pt>
                <c:pt idx="1790">
                  <c:v>51873</c:v>
                </c:pt>
                <c:pt idx="1791">
                  <c:v>51880</c:v>
                </c:pt>
                <c:pt idx="1792">
                  <c:v>51887</c:v>
                </c:pt>
                <c:pt idx="1793">
                  <c:v>51894</c:v>
                </c:pt>
                <c:pt idx="1794">
                  <c:v>51901</c:v>
                </c:pt>
                <c:pt idx="1795">
                  <c:v>51909</c:v>
                </c:pt>
                <c:pt idx="1796">
                  <c:v>51915</c:v>
                </c:pt>
                <c:pt idx="1797">
                  <c:v>51922</c:v>
                </c:pt>
                <c:pt idx="1798">
                  <c:v>51929</c:v>
                </c:pt>
                <c:pt idx="1799">
                  <c:v>51936</c:v>
                </c:pt>
                <c:pt idx="1800">
                  <c:v>51943</c:v>
                </c:pt>
                <c:pt idx="1801">
                  <c:v>51950</c:v>
                </c:pt>
                <c:pt idx="1802">
                  <c:v>51957</c:v>
                </c:pt>
                <c:pt idx="1803">
                  <c:v>51966</c:v>
                </c:pt>
                <c:pt idx="1804">
                  <c:v>51973</c:v>
                </c:pt>
                <c:pt idx="1805">
                  <c:v>51980</c:v>
                </c:pt>
                <c:pt idx="1806">
                  <c:v>51987</c:v>
                </c:pt>
                <c:pt idx="1807">
                  <c:v>51994</c:v>
                </c:pt>
                <c:pt idx="1808">
                  <c:v>52001</c:v>
                </c:pt>
                <c:pt idx="1809">
                  <c:v>52008</c:v>
                </c:pt>
                <c:pt idx="1810">
                  <c:v>52015</c:v>
                </c:pt>
                <c:pt idx="1811">
                  <c:v>52022</c:v>
                </c:pt>
                <c:pt idx="1812">
                  <c:v>52029</c:v>
                </c:pt>
                <c:pt idx="1813">
                  <c:v>52036</c:v>
                </c:pt>
                <c:pt idx="1814">
                  <c:v>52043</c:v>
                </c:pt>
                <c:pt idx="1815">
                  <c:v>52050</c:v>
                </c:pt>
                <c:pt idx="1816">
                  <c:v>52057</c:v>
                </c:pt>
                <c:pt idx="1817">
                  <c:v>52064</c:v>
                </c:pt>
                <c:pt idx="1818">
                  <c:v>52071</c:v>
                </c:pt>
                <c:pt idx="1819">
                  <c:v>52078</c:v>
                </c:pt>
                <c:pt idx="1820">
                  <c:v>52085</c:v>
                </c:pt>
                <c:pt idx="1821">
                  <c:v>52092</c:v>
                </c:pt>
                <c:pt idx="1822">
                  <c:v>52099</c:v>
                </c:pt>
                <c:pt idx="1823">
                  <c:v>52106</c:v>
                </c:pt>
                <c:pt idx="1824">
                  <c:v>52113</c:v>
                </c:pt>
                <c:pt idx="1825">
                  <c:v>52120</c:v>
                </c:pt>
                <c:pt idx="1826">
                  <c:v>52127</c:v>
                </c:pt>
                <c:pt idx="1827">
                  <c:v>52134</c:v>
                </c:pt>
                <c:pt idx="1828">
                  <c:v>52141</c:v>
                </c:pt>
                <c:pt idx="1829">
                  <c:v>52148</c:v>
                </c:pt>
                <c:pt idx="1830">
                  <c:v>52155</c:v>
                </c:pt>
                <c:pt idx="1831">
                  <c:v>52162</c:v>
                </c:pt>
                <c:pt idx="1832">
                  <c:v>52169</c:v>
                </c:pt>
                <c:pt idx="1833">
                  <c:v>52176</c:v>
                </c:pt>
                <c:pt idx="1834">
                  <c:v>52183</c:v>
                </c:pt>
                <c:pt idx="1835">
                  <c:v>52190</c:v>
                </c:pt>
                <c:pt idx="1836">
                  <c:v>52197</c:v>
                </c:pt>
                <c:pt idx="1837">
                  <c:v>52204</c:v>
                </c:pt>
                <c:pt idx="1838">
                  <c:v>52211</c:v>
                </c:pt>
                <c:pt idx="1839">
                  <c:v>52218</c:v>
                </c:pt>
                <c:pt idx="1840">
                  <c:v>52229</c:v>
                </c:pt>
                <c:pt idx="1841">
                  <c:v>52236</c:v>
                </c:pt>
                <c:pt idx="1842">
                  <c:v>52239</c:v>
                </c:pt>
                <c:pt idx="1843">
                  <c:v>52246</c:v>
                </c:pt>
                <c:pt idx="1844">
                  <c:v>52253</c:v>
                </c:pt>
                <c:pt idx="1845">
                  <c:v>52260</c:v>
                </c:pt>
                <c:pt idx="1846">
                  <c:v>52267</c:v>
                </c:pt>
                <c:pt idx="1847">
                  <c:v>52274</c:v>
                </c:pt>
                <c:pt idx="1848">
                  <c:v>52281</c:v>
                </c:pt>
                <c:pt idx="1849">
                  <c:v>52288</c:v>
                </c:pt>
                <c:pt idx="1850">
                  <c:v>52295</c:v>
                </c:pt>
                <c:pt idx="1851">
                  <c:v>52302</c:v>
                </c:pt>
                <c:pt idx="1852">
                  <c:v>52309</c:v>
                </c:pt>
                <c:pt idx="1853">
                  <c:v>52316</c:v>
                </c:pt>
                <c:pt idx="1854">
                  <c:v>52323</c:v>
                </c:pt>
                <c:pt idx="1855">
                  <c:v>52330</c:v>
                </c:pt>
                <c:pt idx="1856">
                  <c:v>52337</c:v>
                </c:pt>
                <c:pt idx="1857">
                  <c:v>52344</c:v>
                </c:pt>
                <c:pt idx="1858">
                  <c:v>52351</c:v>
                </c:pt>
                <c:pt idx="1859">
                  <c:v>52358</c:v>
                </c:pt>
                <c:pt idx="1860">
                  <c:v>52365</c:v>
                </c:pt>
                <c:pt idx="1861">
                  <c:v>52372</c:v>
                </c:pt>
                <c:pt idx="1862">
                  <c:v>52379</c:v>
                </c:pt>
                <c:pt idx="1863">
                  <c:v>52386</c:v>
                </c:pt>
                <c:pt idx="1864">
                  <c:v>52393</c:v>
                </c:pt>
                <c:pt idx="1865">
                  <c:v>52400</c:v>
                </c:pt>
                <c:pt idx="1866">
                  <c:v>52407</c:v>
                </c:pt>
                <c:pt idx="1867">
                  <c:v>52414</c:v>
                </c:pt>
                <c:pt idx="1868">
                  <c:v>52421</c:v>
                </c:pt>
                <c:pt idx="1869">
                  <c:v>52428</c:v>
                </c:pt>
                <c:pt idx="1870">
                  <c:v>52435</c:v>
                </c:pt>
                <c:pt idx="1871">
                  <c:v>52442</c:v>
                </c:pt>
                <c:pt idx="1872">
                  <c:v>52449</c:v>
                </c:pt>
                <c:pt idx="1873">
                  <c:v>52456</c:v>
                </c:pt>
                <c:pt idx="1874">
                  <c:v>52463</c:v>
                </c:pt>
                <c:pt idx="1875">
                  <c:v>52470</c:v>
                </c:pt>
                <c:pt idx="1876">
                  <c:v>52477</c:v>
                </c:pt>
                <c:pt idx="1877">
                  <c:v>52484</c:v>
                </c:pt>
                <c:pt idx="1878">
                  <c:v>52491</c:v>
                </c:pt>
                <c:pt idx="1879">
                  <c:v>52498</c:v>
                </c:pt>
                <c:pt idx="1880">
                  <c:v>52505</c:v>
                </c:pt>
                <c:pt idx="1881">
                  <c:v>52512</c:v>
                </c:pt>
                <c:pt idx="1882">
                  <c:v>52519</c:v>
                </c:pt>
                <c:pt idx="1883">
                  <c:v>52526</c:v>
                </c:pt>
                <c:pt idx="1884">
                  <c:v>52533</c:v>
                </c:pt>
                <c:pt idx="1885">
                  <c:v>52540</c:v>
                </c:pt>
                <c:pt idx="1886">
                  <c:v>52547</c:v>
                </c:pt>
                <c:pt idx="1887">
                  <c:v>52554</c:v>
                </c:pt>
                <c:pt idx="1888">
                  <c:v>52561</c:v>
                </c:pt>
                <c:pt idx="1889">
                  <c:v>52568</c:v>
                </c:pt>
                <c:pt idx="1890">
                  <c:v>52575</c:v>
                </c:pt>
                <c:pt idx="1891">
                  <c:v>52582</c:v>
                </c:pt>
                <c:pt idx="1892">
                  <c:v>52589</c:v>
                </c:pt>
                <c:pt idx="1893">
                  <c:v>52600</c:v>
                </c:pt>
                <c:pt idx="1894">
                  <c:v>52603</c:v>
                </c:pt>
                <c:pt idx="1895">
                  <c:v>52610</c:v>
                </c:pt>
                <c:pt idx="1896">
                  <c:v>52617</c:v>
                </c:pt>
                <c:pt idx="1897">
                  <c:v>52624</c:v>
                </c:pt>
                <c:pt idx="1898">
                  <c:v>52631</c:v>
                </c:pt>
                <c:pt idx="1899">
                  <c:v>52639</c:v>
                </c:pt>
                <c:pt idx="1900">
                  <c:v>52645</c:v>
                </c:pt>
                <c:pt idx="1901">
                  <c:v>52652</c:v>
                </c:pt>
                <c:pt idx="1902">
                  <c:v>52659</c:v>
                </c:pt>
                <c:pt idx="1903">
                  <c:v>52666</c:v>
                </c:pt>
                <c:pt idx="1904">
                  <c:v>52673</c:v>
                </c:pt>
                <c:pt idx="1905">
                  <c:v>52680</c:v>
                </c:pt>
                <c:pt idx="1906">
                  <c:v>52687</c:v>
                </c:pt>
                <c:pt idx="1907">
                  <c:v>52694</c:v>
                </c:pt>
                <c:pt idx="1908">
                  <c:v>52701</c:v>
                </c:pt>
                <c:pt idx="1909">
                  <c:v>52708</c:v>
                </c:pt>
                <c:pt idx="1910">
                  <c:v>52715</c:v>
                </c:pt>
                <c:pt idx="1911">
                  <c:v>52723</c:v>
                </c:pt>
                <c:pt idx="1912">
                  <c:v>52729</c:v>
                </c:pt>
                <c:pt idx="1913">
                  <c:v>52736</c:v>
                </c:pt>
                <c:pt idx="1914">
                  <c:v>52743</c:v>
                </c:pt>
                <c:pt idx="1915">
                  <c:v>52750</c:v>
                </c:pt>
                <c:pt idx="1916">
                  <c:v>52757</c:v>
                </c:pt>
                <c:pt idx="1917">
                  <c:v>52764</c:v>
                </c:pt>
                <c:pt idx="1918">
                  <c:v>52771</c:v>
                </c:pt>
                <c:pt idx="1919">
                  <c:v>52778</c:v>
                </c:pt>
                <c:pt idx="1920">
                  <c:v>52785</c:v>
                </c:pt>
                <c:pt idx="1921">
                  <c:v>52792</c:v>
                </c:pt>
                <c:pt idx="1922">
                  <c:v>52799</c:v>
                </c:pt>
                <c:pt idx="1923">
                  <c:v>52806</c:v>
                </c:pt>
                <c:pt idx="1924">
                  <c:v>52813</c:v>
                </c:pt>
                <c:pt idx="1925">
                  <c:v>52821</c:v>
                </c:pt>
                <c:pt idx="1926">
                  <c:v>52827</c:v>
                </c:pt>
                <c:pt idx="1927">
                  <c:v>52834</c:v>
                </c:pt>
                <c:pt idx="1928">
                  <c:v>52841</c:v>
                </c:pt>
                <c:pt idx="1929">
                  <c:v>52848</c:v>
                </c:pt>
                <c:pt idx="1930">
                  <c:v>52855</c:v>
                </c:pt>
                <c:pt idx="1931">
                  <c:v>52863</c:v>
                </c:pt>
                <c:pt idx="1932">
                  <c:v>52869</c:v>
                </c:pt>
                <c:pt idx="1933">
                  <c:v>52876</c:v>
                </c:pt>
                <c:pt idx="1934">
                  <c:v>52883</c:v>
                </c:pt>
                <c:pt idx="1935">
                  <c:v>52890</c:v>
                </c:pt>
                <c:pt idx="1936">
                  <c:v>52897</c:v>
                </c:pt>
                <c:pt idx="1937">
                  <c:v>52905</c:v>
                </c:pt>
                <c:pt idx="1938">
                  <c:v>52911</c:v>
                </c:pt>
                <c:pt idx="1939">
                  <c:v>52918</c:v>
                </c:pt>
                <c:pt idx="1940">
                  <c:v>52925</c:v>
                </c:pt>
                <c:pt idx="1941">
                  <c:v>52932</c:v>
                </c:pt>
                <c:pt idx="1942">
                  <c:v>52939</c:v>
                </c:pt>
                <c:pt idx="1943">
                  <c:v>52946</c:v>
                </c:pt>
                <c:pt idx="1944">
                  <c:v>52953</c:v>
                </c:pt>
                <c:pt idx="1945">
                  <c:v>52961</c:v>
                </c:pt>
                <c:pt idx="1946">
                  <c:v>52968</c:v>
                </c:pt>
                <c:pt idx="1947">
                  <c:v>52975</c:v>
                </c:pt>
                <c:pt idx="1948">
                  <c:v>52982</c:v>
                </c:pt>
                <c:pt idx="1949">
                  <c:v>52989</c:v>
                </c:pt>
                <c:pt idx="1950">
                  <c:v>52996</c:v>
                </c:pt>
                <c:pt idx="1951">
                  <c:v>53003</c:v>
                </c:pt>
                <c:pt idx="1952">
                  <c:v>53010</c:v>
                </c:pt>
                <c:pt idx="1953">
                  <c:v>53017</c:v>
                </c:pt>
                <c:pt idx="1954">
                  <c:v>53024</c:v>
                </c:pt>
                <c:pt idx="1955">
                  <c:v>53031</c:v>
                </c:pt>
                <c:pt idx="1956">
                  <c:v>53038</c:v>
                </c:pt>
                <c:pt idx="1957">
                  <c:v>53045</c:v>
                </c:pt>
                <c:pt idx="1958">
                  <c:v>53052</c:v>
                </c:pt>
                <c:pt idx="1959">
                  <c:v>53063</c:v>
                </c:pt>
                <c:pt idx="1960">
                  <c:v>53066</c:v>
                </c:pt>
                <c:pt idx="1961">
                  <c:v>53073</c:v>
                </c:pt>
                <c:pt idx="1962">
                  <c:v>53080</c:v>
                </c:pt>
                <c:pt idx="1963">
                  <c:v>53090</c:v>
                </c:pt>
                <c:pt idx="1964">
                  <c:v>53094</c:v>
                </c:pt>
                <c:pt idx="1965">
                  <c:v>53101</c:v>
                </c:pt>
                <c:pt idx="1966">
                  <c:v>53108</c:v>
                </c:pt>
                <c:pt idx="1967">
                  <c:v>53115</c:v>
                </c:pt>
                <c:pt idx="1968">
                  <c:v>53122</c:v>
                </c:pt>
                <c:pt idx="1969">
                  <c:v>53129</c:v>
                </c:pt>
                <c:pt idx="1970">
                  <c:v>53136</c:v>
                </c:pt>
                <c:pt idx="1971">
                  <c:v>53143</c:v>
                </c:pt>
                <c:pt idx="1972">
                  <c:v>53150</c:v>
                </c:pt>
                <c:pt idx="1973">
                  <c:v>53157</c:v>
                </c:pt>
                <c:pt idx="1974">
                  <c:v>53164</c:v>
                </c:pt>
                <c:pt idx="1975">
                  <c:v>53171</c:v>
                </c:pt>
                <c:pt idx="1976">
                  <c:v>53178</c:v>
                </c:pt>
                <c:pt idx="1977">
                  <c:v>53188</c:v>
                </c:pt>
                <c:pt idx="1978">
                  <c:v>53192</c:v>
                </c:pt>
                <c:pt idx="1979">
                  <c:v>53199</c:v>
                </c:pt>
                <c:pt idx="1980">
                  <c:v>53206</c:v>
                </c:pt>
                <c:pt idx="1981">
                  <c:v>53213</c:v>
                </c:pt>
                <c:pt idx="1982">
                  <c:v>53220</c:v>
                </c:pt>
                <c:pt idx="1983">
                  <c:v>53230</c:v>
                </c:pt>
                <c:pt idx="1984">
                  <c:v>53234</c:v>
                </c:pt>
                <c:pt idx="1985">
                  <c:v>53241</c:v>
                </c:pt>
                <c:pt idx="1986">
                  <c:v>53248</c:v>
                </c:pt>
                <c:pt idx="1987">
                  <c:v>53255</c:v>
                </c:pt>
                <c:pt idx="1988">
                  <c:v>53262</c:v>
                </c:pt>
                <c:pt idx="1989">
                  <c:v>53272</c:v>
                </c:pt>
                <c:pt idx="1990">
                  <c:v>53276</c:v>
                </c:pt>
                <c:pt idx="1991">
                  <c:v>53283</c:v>
                </c:pt>
                <c:pt idx="1992">
                  <c:v>53290</c:v>
                </c:pt>
                <c:pt idx="1993">
                  <c:v>53297</c:v>
                </c:pt>
                <c:pt idx="1994">
                  <c:v>53304</c:v>
                </c:pt>
                <c:pt idx="1995">
                  <c:v>53311</c:v>
                </c:pt>
                <c:pt idx="1996">
                  <c:v>53318</c:v>
                </c:pt>
                <c:pt idx="1997">
                  <c:v>53325</c:v>
                </c:pt>
                <c:pt idx="1998">
                  <c:v>53332</c:v>
                </c:pt>
                <c:pt idx="1999">
                  <c:v>53339</c:v>
                </c:pt>
                <c:pt idx="2000">
                  <c:v>53346</c:v>
                </c:pt>
                <c:pt idx="2001">
                  <c:v>53353</c:v>
                </c:pt>
                <c:pt idx="2002">
                  <c:v>53360</c:v>
                </c:pt>
                <c:pt idx="2003">
                  <c:v>53367</c:v>
                </c:pt>
                <c:pt idx="2004">
                  <c:v>53374</c:v>
                </c:pt>
                <c:pt idx="2005">
                  <c:v>53381</c:v>
                </c:pt>
                <c:pt idx="2006">
                  <c:v>53388</c:v>
                </c:pt>
                <c:pt idx="2007">
                  <c:v>53395</c:v>
                </c:pt>
                <c:pt idx="2008">
                  <c:v>53402</c:v>
                </c:pt>
                <c:pt idx="2009">
                  <c:v>53413</c:v>
                </c:pt>
                <c:pt idx="2010">
                  <c:v>53416</c:v>
                </c:pt>
                <c:pt idx="2011">
                  <c:v>53423</c:v>
                </c:pt>
                <c:pt idx="2012">
                  <c:v>53430</c:v>
                </c:pt>
                <c:pt idx="2013">
                  <c:v>53437</c:v>
                </c:pt>
                <c:pt idx="2014">
                  <c:v>53444</c:v>
                </c:pt>
                <c:pt idx="2015">
                  <c:v>53455</c:v>
                </c:pt>
                <c:pt idx="2016">
                  <c:v>53458</c:v>
                </c:pt>
                <c:pt idx="2017">
                  <c:v>53465</c:v>
                </c:pt>
                <c:pt idx="2018">
                  <c:v>53472</c:v>
                </c:pt>
                <c:pt idx="2019">
                  <c:v>53479</c:v>
                </c:pt>
                <c:pt idx="2020">
                  <c:v>53486</c:v>
                </c:pt>
                <c:pt idx="2021">
                  <c:v>53493</c:v>
                </c:pt>
                <c:pt idx="2022">
                  <c:v>53500</c:v>
                </c:pt>
                <c:pt idx="2023">
                  <c:v>53507</c:v>
                </c:pt>
                <c:pt idx="2024">
                  <c:v>53514</c:v>
                </c:pt>
                <c:pt idx="2025">
                  <c:v>53521</c:v>
                </c:pt>
                <c:pt idx="2026">
                  <c:v>53528</c:v>
                </c:pt>
                <c:pt idx="2027">
                  <c:v>53535</c:v>
                </c:pt>
                <c:pt idx="2028">
                  <c:v>53542</c:v>
                </c:pt>
                <c:pt idx="2029">
                  <c:v>53549</c:v>
                </c:pt>
                <c:pt idx="2030">
                  <c:v>53556</c:v>
                </c:pt>
                <c:pt idx="2031">
                  <c:v>53563</c:v>
                </c:pt>
                <c:pt idx="2032">
                  <c:v>53570</c:v>
                </c:pt>
                <c:pt idx="2033">
                  <c:v>53577</c:v>
                </c:pt>
                <c:pt idx="2034">
                  <c:v>53584</c:v>
                </c:pt>
                <c:pt idx="2035">
                  <c:v>53591</c:v>
                </c:pt>
                <c:pt idx="2036">
                  <c:v>53598</c:v>
                </c:pt>
                <c:pt idx="2037">
                  <c:v>53605</c:v>
                </c:pt>
                <c:pt idx="2038">
                  <c:v>53612</c:v>
                </c:pt>
                <c:pt idx="2039">
                  <c:v>53619</c:v>
                </c:pt>
                <c:pt idx="2040">
                  <c:v>53626</c:v>
                </c:pt>
                <c:pt idx="2041">
                  <c:v>53633</c:v>
                </c:pt>
                <c:pt idx="2042">
                  <c:v>53640</c:v>
                </c:pt>
                <c:pt idx="2043">
                  <c:v>53647</c:v>
                </c:pt>
                <c:pt idx="2044">
                  <c:v>53657</c:v>
                </c:pt>
                <c:pt idx="2045">
                  <c:v>53661</c:v>
                </c:pt>
                <c:pt idx="2046">
                  <c:v>53668</c:v>
                </c:pt>
                <c:pt idx="2047">
                  <c:v>53675</c:v>
                </c:pt>
                <c:pt idx="2048">
                  <c:v>53682</c:v>
                </c:pt>
                <c:pt idx="2049">
                  <c:v>53696</c:v>
                </c:pt>
                <c:pt idx="2050">
                  <c:v>53699</c:v>
                </c:pt>
                <c:pt idx="2051">
                  <c:v>53707</c:v>
                </c:pt>
                <c:pt idx="2052">
                  <c:v>53713</c:v>
                </c:pt>
                <c:pt idx="2053">
                  <c:v>53720</c:v>
                </c:pt>
                <c:pt idx="2054">
                  <c:v>53727</c:v>
                </c:pt>
                <c:pt idx="2055">
                  <c:v>53735</c:v>
                </c:pt>
                <c:pt idx="2056">
                  <c:v>53741</c:v>
                </c:pt>
                <c:pt idx="2057">
                  <c:v>53748</c:v>
                </c:pt>
                <c:pt idx="2058">
                  <c:v>53755</c:v>
                </c:pt>
                <c:pt idx="2059">
                  <c:v>53762</c:v>
                </c:pt>
                <c:pt idx="2060">
                  <c:v>53769</c:v>
                </c:pt>
                <c:pt idx="2061">
                  <c:v>53776</c:v>
                </c:pt>
                <c:pt idx="2062">
                  <c:v>53783</c:v>
                </c:pt>
                <c:pt idx="2063">
                  <c:v>53790</c:v>
                </c:pt>
                <c:pt idx="2064">
                  <c:v>53799</c:v>
                </c:pt>
                <c:pt idx="2065">
                  <c:v>53804</c:v>
                </c:pt>
                <c:pt idx="2066">
                  <c:v>53812</c:v>
                </c:pt>
                <c:pt idx="2067">
                  <c:v>53819</c:v>
                </c:pt>
                <c:pt idx="2068">
                  <c:v>53825</c:v>
                </c:pt>
                <c:pt idx="2069">
                  <c:v>53832</c:v>
                </c:pt>
                <c:pt idx="2070">
                  <c:v>53840</c:v>
                </c:pt>
                <c:pt idx="2071">
                  <c:v>53846</c:v>
                </c:pt>
                <c:pt idx="2072">
                  <c:v>53853</c:v>
                </c:pt>
                <c:pt idx="2073">
                  <c:v>53860</c:v>
                </c:pt>
                <c:pt idx="2074">
                  <c:v>53867</c:v>
                </c:pt>
                <c:pt idx="2075">
                  <c:v>53874</c:v>
                </c:pt>
                <c:pt idx="2076">
                  <c:v>53881</c:v>
                </c:pt>
                <c:pt idx="2077">
                  <c:v>53889</c:v>
                </c:pt>
                <c:pt idx="2078">
                  <c:v>53895</c:v>
                </c:pt>
                <c:pt idx="2079">
                  <c:v>53902</c:v>
                </c:pt>
                <c:pt idx="2080">
                  <c:v>53909</c:v>
                </c:pt>
                <c:pt idx="2081">
                  <c:v>53916</c:v>
                </c:pt>
                <c:pt idx="2082">
                  <c:v>53923</c:v>
                </c:pt>
                <c:pt idx="2083">
                  <c:v>53931</c:v>
                </c:pt>
                <c:pt idx="2084">
                  <c:v>53937</c:v>
                </c:pt>
                <c:pt idx="2085">
                  <c:v>53944</c:v>
                </c:pt>
                <c:pt idx="2086">
                  <c:v>53952</c:v>
                </c:pt>
                <c:pt idx="2087">
                  <c:v>53959</c:v>
                </c:pt>
                <c:pt idx="2088">
                  <c:v>53965</c:v>
                </c:pt>
                <c:pt idx="2089">
                  <c:v>53972</c:v>
                </c:pt>
                <c:pt idx="2090">
                  <c:v>53980</c:v>
                </c:pt>
                <c:pt idx="2091">
                  <c:v>53986</c:v>
                </c:pt>
                <c:pt idx="2092">
                  <c:v>53993</c:v>
                </c:pt>
                <c:pt idx="2093">
                  <c:v>54001</c:v>
                </c:pt>
                <c:pt idx="2094">
                  <c:v>54007</c:v>
                </c:pt>
                <c:pt idx="2095">
                  <c:v>54014</c:v>
                </c:pt>
                <c:pt idx="2096">
                  <c:v>54021</c:v>
                </c:pt>
                <c:pt idx="2097">
                  <c:v>54028</c:v>
                </c:pt>
                <c:pt idx="2098">
                  <c:v>54035</c:v>
                </c:pt>
                <c:pt idx="2099">
                  <c:v>54042</c:v>
                </c:pt>
                <c:pt idx="2100">
                  <c:v>54050</c:v>
                </c:pt>
                <c:pt idx="2101">
                  <c:v>54063</c:v>
                </c:pt>
                <c:pt idx="2102">
                  <c:v>54064</c:v>
                </c:pt>
                <c:pt idx="2103">
                  <c:v>54071</c:v>
                </c:pt>
                <c:pt idx="2104">
                  <c:v>54078</c:v>
                </c:pt>
                <c:pt idx="2105">
                  <c:v>54085</c:v>
                </c:pt>
                <c:pt idx="2106">
                  <c:v>54092</c:v>
                </c:pt>
                <c:pt idx="2107">
                  <c:v>54100</c:v>
                </c:pt>
                <c:pt idx="2108">
                  <c:v>54106</c:v>
                </c:pt>
                <c:pt idx="2109">
                  <c:v>54113</c:v>
                </c:pt>
                <c:pt idx="2110">
                  <c:v>54120</c:v>
                </c:pt>
                <c:pt idx="2111">
                  <c:v>54127</c:v>
                </c:pt>
                <c:pt idx="2112">
                  <c:v>54134</c:v>
                </c:pt>
                <c:pt idx="2113">
                  <c:v>54141</c:v>
                </c:pt>
                <c:pt idx="2114">
                  <c:v>54148</c:v>
                </c:pt>
                <c:pt idx="2115">
                  <c:v>54157</c:v>
                </c:pt>
                <c:pt idx="2116">
                  <c:v>54164</c:v>
                </c:pt>
                <c:pt idx="2117">
                  <c:v>54171</c:v>
                </c:pt>
                <c:pt idx="2118">
                  <c:v>54178</c:v>
                </c:pt>
                <c:pt idx="2119">
                  <c:v>54185</c:v>
                </c:pt>
                <c:pt idx="2120">
                  <c:v>54192</c:v>
                </c:pt>
                <c:pt idx="2121">
                  <c:v>54199</c:v>
                </c:pt>
                <c:pt idx="2122">
                  <c:v>54206</c:v>
                </c:pt>
                <c:pt idx="2123">
                  <c:v>54213</c:v>
                </c:pt>
                <c:pt idx="2124">
                  <c:v>54220</c:v>
                </c:pt>
                <c:pt idx="2125">
                  <c:v>54227</c:v>
                </c:pt>
                <c:pt idx="2126">
                  <c:v>54234</c:v>
                </c:pt>
                <c:pt idx="2127">
                  <c:v>54241</c:v>
                </c:pt>
                <c:pt idx="2128">
                  <c:v>54248</c:v>
                </c:pt>
                <c:pt idx="2129">
                  <c:v>54255</c:v>
                </c:pt>
                <c:pt idx="2130">
                  <c:v>54262</c:v>
                </c:pt>
                <c:pt idx="2131">
                  <c:v>54269</c:v>
                </c:pt>
                <c:pt idx="2132">
                  <c:v>54276</c:v>
                </c:pt>
                <c:pt idx="2133">
                  <c:v>54283</c:v>
                </c:pt>
                <c:pt idx="2134">
                  <c:v>54290</c:v>
                </c:pt>
                <c:pt idx="2135">
                  <c:v>54297</c:v>
                </c:pt>
                <c:pt idx="2136">
                  <c:v>54304</c:v>
                </c:pt>
                <c:pt idx="2137">
                  <c:v>54311</c:v>
                </c:pt>
                <c:pt idx="2138">
                  <c:v>54318</c:v>
                </c:pt>
                <c:pt idx="2139">
                  <c:v>54325</c:v>
                </c:pt>
                <c:pt idx="2140">
                  <c:v>54332</c:v>
                </c:pt>
                <c:pt idx="2141">
                  <c:v>54339</c:v>
                </c:pt>
                <c:pt idx="2142">
                  <c:v>54346</c:v>
                </c:pt>
                <c:pt idx="2143">
                  <c:v>54353</c:v>
                </c:pt>
                <c:pt idx="2144">
                  <c:v>54360</c:v>
                </c:pt>
                <c:pt idx="2145">
                  <c:v>54367</c:v>
                </c:pt>
                <c:pt idx="2146">
                  <c:v>54374</c:v>
                </c:pt>
                <c:pt idx="2147">
                  <c:v>54381</c:v>
                </c:pt>
                <c:pt idx="2148">
                  <c:v>54388</c:v>
                </c:pt>
                <c:pt idx="2149">
                  <c:v>54395</c:v>
                </c:pt>
                <c:pt idx="2150">
                  <c:v>54402</c:v>
                </c:pt>
                <c:pt idx="2151">
                  <c:v>54409</c:v>
                </c:pt>
                <c:pt idx="2152">
                  <c:v>54416</c:v>
                </c:pt>
                <c:pt idx="2153">
                  <c:v>54427</c:v>
                </c:pt>
                <c:pt idx="2154">
                  <c:v>54430</c:v>
                </c:pt>
                <c:pt idx="2155">
                  <c:v>54437</c:v>
                </c:pt>
                <c:pt idx="2156">
                  <c:v>54444</c:v>
                </c:pt>
                <c:pt idx="2157">
                  <c:v>54451</c:v>
                </c:pt>
                <c:pt idx="2158">
                  <c:v>54458</c:v>
                </c:pt>
                <c:pt idx="2159">
                  <c:v>54466</c:v>
                </c:pt>
                <c:pt idx="2160">
                  <c:v>54472</c:v>
                </c:pt>
                <c:pt idx="2161">
                  <c:v>54479</c:v>
                </c:pt>
                <c:pt idx="2162">
                  <c:v>54486</c:v>
                </c:pt>
                <c:pt idx="2163">
                  <c:v>54493</c:v>
                </c:pt>
                <c:pt idx="2164">
                  <c:v>54500</c:v>
                </c:pt>
                <c:pt idx="2165">
                  <c:v>54507</c:v>
                </c:pt>
                <c:pt idx="2166">
                  <c:v>54514</c:v>
                </c:pt>
                <c:pt idx="2167">
                  <c:v>54521</c:v>
                </c:pt>
                <c:pt idx="2168">
                  <c:v>54528</c:v>
                </c:pt>
                <c:pt idx="2169">
                  <c:v>54535</c:v>
                </c:pt>
                <c:pt idx="2170">
                  <c:v>54543</c:v>
                </c:pt>
                <c:pt idx="2171">
                  <c:v>54549</c:v>
                </c:pt>
                <c:pt idx="2172">
                  <c:v>54556</c:v>
                </c:pt>
                <c:pt idx="2173">
                  <c:v>54563</c:v>
                </c:pt>
                <c:pt idx="2174">
                  <c:v>54570</c:v>
                </c:pt>
                <c:pt idx="2175">
                  <c:v>54577</c:v>
                </c:pt>
                <c:pt idx="2176">
                  <c:v>54584</c:v>
                </c:pt>
                <c:pt idx="2177">
                  <c:v>54591</c:v>
                </c:pt>
                <c:pt idx="2178">
                  <c:v>54598</c:v>
                </c:pt>
                <c:pt idx="2179">
                  <c:v>54605</c:v>
                </c:pt>
                <c:pt idx="2180">
                  <c:v>54612</c:v>
                </c:pt>
                <c:pt idx="2181">
                  <c:v>54619</c:v>
                </c:pt>
                <c:pt idx="2182">
                  <c:v>54626</c:v>
                </c:pt>
                <c:pt idx="2183">
                  <c:v>54633</c:v>
                </c:pt>
                <c:pt idx="2184">
                  <c:v>54640</c:v>
                </c:pt>
                <c:pt idx="2185">
                  <c:v>54647</c:v>
                </c:pt>
                <c:pt idx="2186">
                  <c:v>54654</c:v>
                </c:pt>
                <c:pt idx="2187">
                  <c:v>54661</c:v>
                </c:pt>
                <c:pt idx="2188">
                  <c:v>54668</c:v>
                </c:pt>
                <c:pt idx="2189">
                  <c:v>54675</c:v>
                </c:pt>
                <c:pt idx="2190">
                  <c:v>54682</c:v>
                </c:pt>
                <c:pt idx="2191">
                  <c:v>54689</c:v>
                </c:pt>
                <c:pt idx="2192">
                  <c:v>54696</c:v>
                </c:pt>
                <c:pt idx="2193">
                  <c:v>54703</c:v>
                </c:pt>
                <c:pt idx="2194">
                  <c:v>54710</c:v>
                </c:pt>
                <c:pt idx="2195">
                  <c:v>54717</c:v>
                </c:pt>
                <c:pt idx="2196">
                  <c:v>54724</c:v>
                </c:pt>
                <c:pt idx="2197">
                  <c:v>54731</c:v>
                </c:pt>
                <c:pt idx="2198">
                  <c:v>54738</c:v>
                </c:pt>
                <c:pt idx="2199">
                  <c:v>54745</c:v>
                </c:pt>
                <c:pt idx="2200">
                  <c:v>54752</c:v>
                </c:pt>
                <c:pt idx="2201">
                  <c:v>54759</c:v>
                </c:pt>
                <c:pt idx="2202">
                  <c:v>54766</c:v>
                </c:pt>
                <c:pt idx="2203">
                  <c:v>54773</c:v>
                </c:pt>
                <c:pt idx="2204">
                  <c:v>54781</c:v>
                </c:pt>
                <c:pt idx="2205">
                  <c:v>54792</c:v>
                </c:pt>
                <c:pt idx="2206">
                  <c:v>54795</c:v>
                </c:pt>
                <c:pt idx="2207">
                  <c:v>54802</c:v>
                </c:pt>
                <c:pt idx="2208">
                  <c:v>54809</c:v>
                </c:pt>
                <c:pt idx="2209">
                  <c:v>54816</c:v>
                </c:pt>
                <c:pt idx="2210">
                  <c:v>54823</c:v>
                </c:pt>
                <c:pt idx="2211">
                  <c:v>54833</c:v>
                </c:pt>
                <c:pt idx="2212">
                  <c:v>54837</c:v>
                </c:pt>
                <c:pt idx="2213">
                  <c:v>54844</c:v>
                </c:pt>
                <c:pt idx="2214">
                  <c:v>54851</c:v>
                </c:pt>
                <c:pt idx="2215">
                  <c:v>54858</c:v>
                </c:pt>
                <c:pt idx="2216">
                  <c:v>54865</c:v>
                </c:pt>
                <c:pt idx="2217">
                  <c:v>54872</c:v>
                </c:pt>
                <c:pt idx="2218">
                  <c:v>54879</c:v>
                </c:pt>
                <c:pt idx="2219">
                  <c:v>54890</c:v>
                </c:pt>
                <c:pt idx="2220">
                  <c:v>54893</c:v>
                </c:pt>
                <c:pt idx="2221">
                  <c:v>54900</c:v>
                </c:pt>
                <c:pt idx="2222">
                  <c:v>54914</c:v>
                </c:pt>
                <c:pt idx="2223">
                  <c:v>54914</c:v>
                </c:pt>
                <c:pt idx="2224">
                  <c:v>54921</c:v>
                </c:pt>
                <c:pt idx="2225">
                  <c:v>54928</c:v>
                </c:pt>
                <c:pt idx="2226">
                  <c:v>54935</c:v>
                </c:pt>
                <c:pt idx="2227">
                  <c:v>54942</c:v>
                </c:pt>
                <c:pt idx="2228">
                  <c:v>54949</c:v>
                </c:pt>
                <c:pt idx="2229">
                  <c:v>54956</c:v>
                </c:pt>
                <c:pt idx="2230">
                  <c:v>54963</c:v>
                </c:pt>
                <c:pt idx="2231">
                  <c:v>54970</c:v>
                </c:pt>
                <c:pt idx="2232">
                  <c:v>54977</c:v>
                </c:pt>
                <c:pt idx="2233">
                  <c:v>54984</c:v>
                </c:pt>
                <c:pt idx="2234">
                  <c:v>54991</c:v>
                </c:pt>
                <c:pt idx="2235">
                  <c:v>54998</c:v>
                </c:pt>
                <c:pt idx="2236">
                  <c:v>55005</c:v>
                </c:pt>
                <c:pt idx="2237">
                  <c:v>55012</c:v>
                </c:pt>
                <c:pt idx="2238">
                  <c:v>55019</c:v>
                </c:pt>
                <c:pt idx="2239">
                  <c:v>55026</c:v>
                </c:pt>
                <c:pt idx="2240">
                  <c:v>55033</c:v>
                </c:pt>
                <c:pt idx="2241">
                  <c:v>55040</c:v>
                </c:pt>
                <c:pt idx="2242">
                  <c:v>55047</c:v>
                </c:pt>
                <c:pt idx="2243">
                  <c:v>55057</c:v>
                </c:pt>
                <c:pt idx="2244">
                  <c:v>55061</c:v>
                </c:pt>
                <c:pt idx="2245">
                  <c:v>55068</c:v>
                </c:pt>
                <c:pt idx="2246">
                  <c:v>55075</c:v>
                </c:pt>
                <c:pt idx="2247">
                  <c:v>55082</c:v>
                </c:pt>
                <c:pt idx="2248">
                  <c:v>55089</c:v>
                </c:pt>
                <c:pt idx="2249">
                  <c:v>55096</c:v>
                </c:pt>
                <c:pt idx="2250">
                  <c:v>55103</c:v>
                </c:pt>
                <c:pt idx="2251">
                  <c:v>55110</c:v>
                </c:pt>
                <c:pt idx="2252">
                  <c:v>55117</c:v>
                </c:pt>
                <c:pt idx="2253">
                  <c:v>55124</c:v>
                </c:pt>
                <c:pt idx="2254">
                  <c:v>55131</c:v>
                </c:pt>
                <c:pt idx="2255">
                  <c:v>55138</c:v>
                </c:pt>
                <c:pt idx="2256">
                  <c:v>55150</c:v>
                </c:pt>
                <c:pt idx="2257">
                  <c:v>55152</c:v>
                </c:pt>
                <c:pt idx="2258">
                  <c:v>55159</c:v>
                </c:pt>
                <c:pt idx="2259">
                  <c:v>55166</c:v>
                </c:pt>
                <c:pt idx="2260">
                  <c:v>55173</c:v>
                </c:pt>
                <c:pt idx="2261">
                  <c:v>55180</c:v>
                </c:pt>
                <c:pt idx="2262">
                  <c:v>55187</c:v>
                </c:pt>
                <c:pt idx="2263">
                  <c:v>55194</c:v>
                </c:pt>
                <c:pt idx="2264">
                  <c:v>55201</c:v>
                </c:pt>
                <c:pt idx="2265">
                  <c:v>55208</c:v>
                </c:pt>
                <c:pt idx="2266">
                  <c:v>55215</c:v>
                </c:pt>
                <c:pt idx="2267">
                  <c:v>55222</c:v>
                </c:pt>
                <c:pt idx="2268">
                  <c:v>55229</c:v>
                </c:pt>
                <c:pt idx="2269">
                  <c:v>55236</c:v>
                </c:pt>
                <c:pt idx="2270">
                  <c:v>55247</c:v>
                </c:pt>
                <c:pt idx="2271">
                  <c:v>55250</c:v>
                </c:pt>
                <c:pt idx="2272">
                  <c:v>55257</c:v>
                </c:pt>
                <c:pt idx="2273">
                  <c:v>55264</c:v>
                </c:pt>
                <c:pt idx="2274">
                  <c:v>55271</c:v>
                </c:pt>
                <c:pt idx="2275">
                  <c:v>55281</c:v>
                </c:pt>
                <c:pt idx="2276">
                  <c:v>55285</c:v>
                </c:pt>
                <c:pt idx="2277">
                  <c:v>55292</c:v>
                </c:pt>
                <c:pt idx="2278">
                  <c:v>55299</c:v>
                </c:pt>
                <c:pt idx="2279">
                  <c:v>55306</c:v>
                </c:pt>
                <c:pt idx="2280">
                  <c:v>55313</c:v>
                </c:pt>
                <c:pt idx="2281">
                  <c:v>55320</c:v>
                </c:pt>
                <c:pt idx="2282">
                  <c:v>55327</c:v>
                </c:pt>
                <c:pt idx="2283">
                  <c:v>55334</c:v>
                </c:pt>
                <c:pt idx="2284">
                  <c:v>55341</c:v>
                </c:pt>
                <c:pt idx="2285">
                  <c:v>55348</c:v>
                </c:pt>
                <c:pt idx="2286">
                  <c:v>55355</c:v>
                </c:pt>
                <c:pt idx="2287">
                  <c:v>55362</c:v>
                </c:pt>
                <c:pt idx="2288">
                  <c:v>55369</c:v>
                </c:pt>
                <c:pt idx="2289">
                  <c:v>55379</c:v>
                </c:pt>
                <c:pt idx="2290">
                  <c:v>55383</c:v>
                </c:pt>
                <c:pt idx="2291">
                  <c:v>55390</c:v>
                </c:pt>
                <c:pt idx="2292">
                  <c:v>55397</c:v>
                </c:pt>
                <c:pt idx="2293">
                  <c:v>55404</c:v>
                </c:pt>
                <c:pt idx="2294">
                  <c:v>55411</c:v>
                </c:pt>
                <c:pt idx="2295">
                  <c:v>55418</c:v>
                </c:pt>
                <c:pt idx="2296">
                  <c:v>55425</c:v>
                </c:pt>
                <c:pt idx="2297">
                  <c:v>55432</c:v>
                </c:pt>
                <c:pt idx="2298">
                  <c:v>55439</c:v>
                </c:pt>
                <c:pt idx="2299">
                  <c:v>55446</c:v>
                </c:pt>
                <c:pt idx="2300">
                  <c:v>55453</c:v>
                </c:pt>
                <c:pt idx="2301">
                  <c:v>55463</c:v>
                </c:pt>
                <c:pt idx="2302">
                  <c:v>55467</c:v>
                </c:pt>
                <c:pt idx="2303">
                  <c:v>55474</c:v>
                </c:pt>
                <c:pt idx="2304">
                  <c:v>55481</c:v>
                </c:pt>
                <c:pt idx="2305">
                  <c:v>55488</c:v>
                </c:pt>
                <c:pt idx="2306">
                  <c:v>55495</c:v>
                </c:pt>
                <c:pt idx="2307">
                  <c:v>55502</c:v>
                </c:pt>
                <c:pt idx="2308">
                  <c:v>55509</c:v>
                </c:pt>
                <c:pt idx="2309">
                  <c:v>55516</c:v>
                </c:pt>
                <c:pt idx="2310">
                  <c:v>55523</c:v>
                </c:pt>
                <c:pt idx="2311">
                  <c:v>55530</c:v>
                </c:pt>
                <c:pt idx="2312">
                  <c:v>55537</c:v>
                </c:pt>
                <c:pt idx="2313">
                  <c:v>55544</c:v>
                </c:pt>
                <c:pt idx="2314">
                  <c:v>55551</c:v>
                </c:pt>
                <c:pt idx="2315">
                  <c:v>55558</c:v>
                </c:pt>
                <c:pt idx="2316">
                  <c:v>55565</c:v>
                </c:pt>
                <c:pt idx="2317">
                  <c:v>55572</c:v>
                </c:pt>
                <c:pt idx="2318">
                  <c:v>55579</c:v>
                </c:pt>
                <c:pt idx="2319">
                  <c:v>55586</c:v>
                </c:pt>
                <c:pt idx="2320">
                  <c:v>55593</c:v>
                </c:pt>
                <c:pt idx="2321">
                  <c:v>55600</c:v>
                </c:pt>
                <c:pt idx="2322">
                  <c:v>55607</c:v>
                </c:pt>
                <c:pt idx="2323">
                  <c:v>55614</c:v>
                </c:pt>
                <c:pt idx="2324">
                  <c:v>55621</c:v>
                </c:pt>
                <c:pt idx="2325">
                  <c:v>55632</c:v>
                </c:pt>
                <c:pt idx="2326">
                  <c:v>55635</c:v>
                </c:pt>
                <c:pt idx="2327">
                  <c:v>55646</c:v>
                </c:pt>
                <c:pt idx="2328">
                  <c:v>55649</c:v>
                </c:pt>
                <c:pt idx="2329">
                  <c:v>55656</c:v>
                </c:pt>
                <c:pt idx="2330">
                  <c:v>55663</c:v>
                </c:pt>
                <c:pt idx="2331">
                  <c:v>55670</c:v>
                </c:pt>
                <c:pt idx="2332">
                  <c:v>55677</c:v>
                </c:pt>
                <c:pt idx="2333">
                  <c:v>55684</c:v>
                </c:pt>
                <c:pt idx="2334">
                  <c:v>55691</c:v>
                </c:pt>
                <c:pt idx="2335">
                  <c:v>55698</c:v>
                </c:pt>
                <c:pt idx="2336">
                  <c:v>55705</c:v>
                </c:pt>
                <c:pt idx="2337">
                  <c:v>55712</c:v>
                </c:pt>
                <c:pt idx="2338">
                  <c:v>55719</c:v>
                </c:pt>
                <c:pt idx="2339">
                  <c:v>55726</c:v>
                </c:pt>
                <c:pt idx="2340">
                  <c:v>55733</c:v>
                </c:pt>
                <c:pt idx="2341">
                  <c:v>55740</c:v>
                </c:pt>
                <c:pt idx="2342">
                  <c:v>55747</c:v>
                </c:pt>
                <c:pt idx="2343">
                  <c:v>55754</c:v>
                </c:pt>
                <c:pt idx="2344">
                  <c:v>55761</c:v>
                </c:pt>
                <c:pt idx="2345">
                  <c:v>55768</c:v>
                </c:pt>
                <c:pt idx="2346">
                  <c:v>55775</c:v>
                </c:pt>
                <c:pt idx="2347">
                  <c:v>55782</c:v>
                </c:pt>
                <c:pt idx="2348">
                  <c:v>55789</c:v>
                </c:pt>
                <c:pt idx="2349">
                  <c:v>55796</c:v>
                </c:pt>
                <c:pt idx="2350">
                  <c:v>55803</c:v>
                </c:pt>
                <c:pt idx="2351">
                  <c:v>55810</c:v>
                </c:pt>
                <c:pt idx="2352">
                  <c:v>55817</c:v>
                </c:pt>
                <c:pt idx="2353">
                  <c:v>55824</c:v>
                </c:pt>
                <c:pt idx="2354">
                  <c:v>55831</c:v>
                </c:pt>
                <c:pt idx="2355">
                  <c:v>55838</c:v>
                </c:pt>
                <c:pt idx="2356">
                  <c:v>55845</c:v>
                </c:pt>
                <c:pt idx="2357">
                  <c:v>55852</c:v>
                </c:pt>
                <c:pt idx="2358">
                  <c:v>55859</c:v>
                </c:pt>
                <c:pt idx="2359">
                  <c:v>55866</c:v>
                </c:pt>
                <c:pt idx="2360">
                  <c:v>55873</c:v>
                </c:pt>
                <c:pt idx="2361">
                  <c:v>55890</c:v>
                </c:pt>
                <c:pt idx="2362">
                  <c:v>55891</c:v>
                </c:pt>
                <c:pt idx="2363">
                  <c:v>55898</c:v>
                </c:pt>
                <c:pt idx="2364">
                  <c:v>55905</c:v>
                </c:pt>
                <c:pt idx="2365">
                  <c:v>55912</c:v>
                </c:pt>
                <c:pt idx="2366">
                  <c:v>55919</c:v>
                </c:pt>
                <c:pt idx="2367">
                  <c:v>55927</c:v>
                </c:pt>
                <c:pt idx="2368">
                  <c:v>55933</c:v>
                </c:pt>
                <c:pt idx="2369">
                  <c:v>55940</c:v>
                </c:pt>
                <c:pt idx="2370">
                  <c:v>55947</c:v>
                </c:pt>
                <c:pt idx="2371">
                  <c:v>55954</c:v>
                </c:pt>
                <c:pt idx="2372">
                  <c:v>55961</c:v>
                </c:pt>
                <c:pt idx="2373">
                  <c:v>55968</c:v>
                </c:pt>
                <c:pt idx="2374">
                  <c:v>55975</c:v>
                </c:pt>
                <c:pt idx="2375">
                  <c:v>55984</c:v>
                </c:pt>
                <c:pt idx="2376">
                  <c:v>55991</c:v>
                </c:pt>
                <c:pt idx="2377">
                  <c:v>55998</c:v>
                </c:pt>
                <c:pt idx="2378">
                  <c:v>56005</c:v>
                </c:pt>
                <c:pt idx="2379">
                  <c:v>56012</c:v>
                </c:pt>
                <c:pt idx="2380">
                  <c:v>56019</c:v>
                </c:pt>
                <c:pt idx="2381">
                  <c:v>56026</c:v>
                </c:pt>
                <c:pt idx="2382">
                  <c:v>56033</c:v>
                </c:pt>
                <c:pt idx="2383">
                  <c:v>56040</c:v>
                </c:pt>
                <c:pt idx="2384">
                  <c:v>56047</c:v>
                </c:pt>
                <c:pt idx="2385">
                  <c:v>56054</c:v>
                </c:pt>
                <c:pt idx="2386">
                  <c:v>56061</c:v>
                </c:pt>
                <c:pt idx="2387">
                  <c:v>56068</c:v>
                </c:pt>
                <c:pt idx="2388">
                  <c:v>56075</c:v>
                </c:pt>
                <c:pt idx="2389">
                  <c:v>56082</c:v>
                </c:pt>
                <c:pt idx="2390">
                  <c:v>56089</c:v>
                </c:pt>
                <c:pt idx="2391">
                  <c:v>56096</c:v>
                </c:pt>
                <c:pt idx="2392">
                  <c:v>56103</c:v>
                </c:pt>
                <c:pt idx="2393">
                  <c:v>56110</c:v>
                </c:pt>
                <c:pt idx="2394">
                  <c:v>56117</c:v>
                </c:pt>
                <c:pt idx="2395">
                  <c:v>56124</c:v>
                </c:pt>
                <c:pt idx="2396">
                  <c:v>56131</c:v>
                </c:pt>
                <c:pt idx="2397">
                  <c:v>56138</c:v>
                </c:pt>
                <c:pt idx="2398">
                  <c:v>56145</c:v>
                </c:pt>
                <c:pt idx="2399">
                  <c:v>56152</c:v>
                </c:pt>
                <c:pt idx="2400">
                  <c:v>56159</c:v>
                </c:pt>
                <c:pt idx="2401">
                  <c:v>56166</c:v>
                </c:pt>
                <c:pt idx="2402">
                  <c:v>56173</c:v>
                </c:pt>
                <c:pt idx="2403">
                  <c:v>56180</c:v>
                </c:pt>
                <c:pt idx="2404">
                  <c:v>56187</c:v>
                </c:pt>
                <c:pt idx="2405">
                  <c:v>56194</c:v>
                </c:pt>
                <c:pt idx="2406">
                  <c:v>56201</c:v>
                </c:pt>
                <c:pt idx="2407">
                  <c:v>56208</c:v>
                </c:pt>
                <c:pt idx="2408">
                  <c:v>56215</c:v>
                </c:pt>
                <c:pt idx="2409">
                  <c:v>56222</c:v>
                </c:pt>
                <c:pt idx="2410">
                  <c:v>56229</c:v>
                </c:pt>
                <c:pt idx="2411">
                  <c:v>56236</c:v>
                </c:pt>
                <c:pt idx="2412">
                  <c:v>56247</c:v>
                </c:pt>
                <c:pt idx="2413">
                  <c:v>56254</c:v>
                </c:pt>
                <c:pt idx="2414">
                  <c:v>56257</c:v>
                </c:pt>
                <c:pt idx="2415">
                  <c:v>56264</c:v>
                </c:pt>
                <c:pt idx="2416">
                  <c:v>56271</c:v>
                </c:pt>
                <c:pt idx="2417">
                  <c:v>56278</c:v>
                </c:pt>
                <c:pt idx="2418">
                  <c:v>56285</c:v>
                </c:pt>
                <c:pt idx="2419">
                  <c:v>56292</c:v>
                </c:pt>
                <c:pt idx="2420">
                  <c:v>56299</c:v>
                </c:pt>
                <c:pt idx="2421">
                  <c:v>56306</c:v>
                </c:pt>
                <c:pt idx="2422">
                  <c:v>56313</c:v>
                </c:pt>
                <c:pt idx="2423">
                  <c:v>56320</c:v>
                </c:pt>
                <c:pt idx="2424">
                  <c:v>56327</c:v>
                </c:pt>
                <c:pt idx="2425">
                  <c:v>56334</c:v>
                </c:pt>
                <c:pt idx="2426">
                  <c:v>56341</c:v>
                </c:pt>
                <c:pt idx="2427">
                  <c:v>56348</c:v>
                </c:pt>
                <c:pt idx="2428">
                  <c:v>56355</c:v>
                </c:pt>
                <c:pt idx="2429">
                  <c:v>56362</c:v>
                </c:pt>
                <c:pt idx="2430">
                  <c:v>56369</c:v>
                </c:pt>
                <c:pt idx="2431">
                  <c:v>56376</c:v>
                </c:pt>
                <c:pt idx="2432">
                  <c:v>56383</c:v>
                </c:pt>
                <c:pt idx="2433">
                  <c:v>56390</c:v>
                </c:pt>
                <c:pt idx="2434">
                  <c:v>56397</c:v>
                </c:pt>
                <c:pt idx="2435">
                  <c:v>56404</c:v>
                </c:pt>
                <c:pt idx="2436">
                  <c:v>56411</c:v>
                </c:pt>
                <c:pt idx="2437">
                  <c:v>56418</c:v>
                </c:pt>
                <c:pt idx="2438">
                  <c:v>56425</c:v>
                </c:pt>
                <c:pt idx="2439">
                  <c:v>56432</c:v>
                </c:pt>
                <c:pt idx="2440">
                  <c:v>56439</c:v>
                </c:pt>
                <c:pt idx="2441">
                  <c:v>56446</c:v>
                </c:pt>
                <c:pt idx="2442">
                  <c:v>56453</c:v>
                </c:pt>
                <c:pt idx="2443">
                  <c:v>56460</c:v>
                </c:pt>
                <c:pt idx="2444">
                  <c:v>56467</c:v>
                </c:pt>
                <c:pt idx="2445">
                  <c:v>56474</c:v>
                </c:pt>
                <c:pt idx="2446">
                  <c:v>56481</c:v>
                </c:pt>
                <c:pt idx="2447">
                  <c:v>56488</c:v>
                </c:pt>
                <c:pt idx="2448">
                  <c:v>56495</c:v>
                </c:pt>
                <c:pt idx="2449">
                  <c:v>56502</c:v>
                </c:pt>
                <c:pt idx="2450">
                  <c:v>56509</c:v>
                </c:pt>
                <c:pt idx="2451">
                  <c:v>56516</c:v>
                </c:pt>
                <c:pt idx="2452">
                  <c:v>56523</c:v>
                </c:pt>
                <c:pt idx="2453">
                  <c:v>56530</c:v>
                </c:pt>
                <c:pt idx="2454">
                  <c:v>56537</c:v>
                </c:pt>
                <c:pt idx="2455">
                  <c:v>56544</c:v>
                </c:pt>
                <c:pt idx="2456">
                  <c:v>56551</c:v>
                </c:pt>
                <c:pt idx="2457">
                  <c:v>56558</c:v>
                </c:pt>
                <c:pt idx="2458">
                  <c:v>56565</c:v>
                </c:pt>
                <c:pt idx="2459">
                  <c:v>56572</c:v>
                </c:pt>
                <c:pt idx="2460">
                  <c:v>56579</c:v>
                </c:pt>
                <c:pt idx="2461">
                  <c:v>56586</c:v>
                </c:pt>
                <c:pt idx="2462">
                  <c:v>56593</c:v>
                </c:pt>
                <c:pt idx="2463">
                  <c:v>56600</c:v>
                </c:pt>
                <c:pt idx="2464">
                  <c:v>56607</c:v>
                </c:pt>
                <c:pt idx="2465">
                  <c:v>56618</c:v>
                </c:pt>
                <c:pt idx="2466">
                  <c:v>56621</c:v>
                </c:pt>
                <c:pt idx="2467">
                  <c:v>56628</c:v>
                </c:pt>
                <c:pt idx="2468">
                  <c:v>56635</c:v>
                </c:pt>
                <c:pt idx="2469">
                  <c:v>56642</c:v>
                </c:pt>
                <c:pt idx="2470">
                  <c:v>56649</c:v>
                </c:pt>
                <c:pt idx="2471">
                  <c:v>56657</c:v>
                </c:pt>
                <c:pt idx="2472">
                  <c:v>56663</c:v>
                </c:pt>
                <c:pt idx="2473">
                  <c:v>56670</c:v>
                </c:pt>
                <c:pt idx="2474">
                  <c:v>56677</c:v>
                </c:pt>
                <c:pt idx="2475">
                  <c:v>56684</c:v>
                </c:pt>
                <c:pt idx="2476">
                  <c:v>56691</c:v>
                </c:pt>
                <c:pt idx="2477">
                  <c:v>56698</c:v>
                </c:pt>
                <c:pt idx="2478">
                  <c:v>56705</c:v>
                </c:pt>
                <c:pt idx="2479">
                  <c:v>56712</c:v>
                </c:pt>
                <c:pt idx="2480">
                  <c:v>56719</c:v>
                </c:pt>
                <c:pt idx="2481">
                  <c:v>56726</c:v>
                </c:pt>
                <c:pt idx="2482">
                  <c:v>56734</c:v>
                </c:pt>
                <c:pt idx="2483">
                  <c:v>56740</c:v>
                </c:pt>
                <c:pt idx="2484">
                  <c:v>56747</c:v>
                </c:pt>
                <c:pt idx="2485">
                  <c:v>56754</c:v>
                </c:pt>
                <c:pt idx="2486">
                  <c:v>56761</c:v>
                </c:pt>
                <c:pt idx="2487">
                  <c:v>56768</c:v>
                </c:pt>
                <c:pt idx="2488">
                  <c:v>56775</c:v>
                </c:pt>
                <c:pt idx="2489">
                  <c:v>56782</c:v>
                </c:pt>
                <c:pt idx="2490">
                  <c:v>56789</c:v>
                </c:pt>
                <c:pt idx="2491">
                  <c:v>56796</c:v>
                </c:pt>
                <c:pt idx="2492">
                  <c:v>56803</c:v>
                </c:pt>
                <c:pt idx="2493">
                  <c:v>56810</c:v>
                </c:pt>
                <c:pt idx="2494">
                  <c:v>56817</c:v>
                </c:pt>
                <c:pt idx="2495">
                  <c:v>56824</c:v>
                </c:pt>
                <c:pt idx="2496">
                  <c:v>56831</c:v>
                </c:pt>
                <c:pt idx="2497">
                  <c:v>56838</c:v>
                </c:pt>
                <c:pt idx="2498">
                  <c:v>56845</c:v>
                </c:pt>
                <c:pt idx="2499">
                  <c:v>56852</c:v>
                </c:pt>
                <c:pt idx="2500">
                  <c:v>56859</c:v>
                </c:pt>
                <c:pt idx="2501">
                  <c:v>56866</c:v>
                </c:pt>
                <c:pt idx="2502">
                  <c:v>56873</c:v>
                </c:pt>
                <c:pt idx="2503">
                  <c:v>56881</c:v>
                </c:pt>
                <c:pt idx="2504">
                  <c:v>56887</c:v>
                </c:pt>
                <c:pt idx="2505">
                  <c:v>56894</c:v>
                </c:pt>
                <c:pt idx="2506">
                  <c:v>56901</c:v>
                </c:pt>
                <c:pt idx="2507">
                  <c:v>56908</c:v>
                </c:pt>
                <c:pt idx="2508">
                  <c:v>56915</c:v>
                </c:pt>
                <c:pt idx="2509">
                  <c:v>56922</c:v>
                </c:pt>
                <c:pt idx="2510">
                  <c:v>56929</c:v>
                </c:pt>
                <c:pt idx="2511">
                  <c:v>56936</c:v>
                </c:pt>
                <c:pt idx="2512">
                  <c:v>56943</c:v>
                </c:pt>
                <c:pt idx="2513">
                  <c:v>56950</c:v>
                </c:pt>
                <c:pt idx="2514">
                  <c:v>56957</c:v>
                </c:pt>
                <c:pt idx="2515">
                  <c:v>56964</c:v>
                </c:pt>
                <c:pt idx="2516">
                  <c:v>56972</c:v>
                </c:pt>
                <c:pt idx="2517">
                  <c:v>56983</c:v>
                </c:pt>
                <c:pt idx="2518">
                  <c:v>56986</c:v>
                </c:pt>
                <c:pt idx="2519">
                  <c:v>56993</c:v>
                </c:pt>
                <c:pt idx="2520">
                  <c:v>57000</c:v>
                </c:pt>
                <c:pt idx="2521">
                  <c:v>57007</c:v>
                </c:pt>
                <c:pt idx="2522">
                  <c:v>57014</c:v>
                </c:pt>
                <c:pt idx="2523">
                  <c:v>57024</c:v>
                </c:pt>
                <c:pt idx="2524">
                  <c:v>57028</c:v>
                </c:pt>
                <c:pt idx="2525">
                  <c:v>57035</c:v>
                </c:pt>
                <c:pt idx="2526">
                  <c:v>57042</c:v>
                </c:pt>
                <c:pt idx="2527">
                  <c:v>57049</c:v>
                </c:pt>
                <c:pt idx="2528">
                  <c:v>57056</c:v>
                </c:pt>
                <c:pt idx="2529">
                  <c:v>57063</c:v>
                </c:pt>
                <c:pt idx="2530">
                  <c:v>57074</c:v>
                </c:pt>
                <c:pt idx="2531">
                  <c:v>57077</c:v>
                </c:pt>
                <c:pt idx="2532">
                  <c:v>57084</c:v>
                </c:pt>
                <c:pt idx="2533">
                  <c:v>57091</c:v>
                </c:pt>
                <c:pt idx="2534">
                  <c:v>57098</c:v>
                </c:pt>
                <c:pt idx="2535">
                  <c:v>57108</c:v>
                </c:pt>
                <c:pt idx="2536">
                  <c:v>57112</c:v>
                </c:pt>
                <c:pt idx="2537">
                  <c:v>57119</c:v>
                </c:pt>
                <c:pt idx="2538">
                  <c:v>57126</c:v>
                </c:pt>
                <c:pt idx="2539">
                  <c:v>57133</c:v>
                </c:pt>
                <c:pt idx="2540">
                  <c:v>57140</c:v>
                </c:pt>
                <c:pt idx="2541">
                  <c:v>57147</c:v>
                </c:pt>
                <c:pt idx="2542">
                  <c:v>57154</c:v>
                </c:pt>
                <c:pt idx="2543">
                  <c:v>57161</c:v>
                </c:pt>
                <c:pt idx="2544">
                  <c:v>57168</c:v>
                </c:pt>
                <c:pt idx="2545">
                  <c:v>57175</c:v>
                </c:pt>
                <c:pt idx="2546">
                  <c:v>57182</c:v>
                </c:pt>
                <c:pt idx="2547">
                  <c:v>57189</c:v>
                </c:pt>
                <c:pt idx="2548">
                  <c:v>57196</c:v>
                </c:pt>
                <c:pt idx="2549">
                  <c:v>57206</c:v>
                </c:pt>
                <c:pt idx="2550">
                  <c:v>57210</c:v>
                </c:pt>
                <c:pt idx="2551">
                  <c:v>57217</c:v>
                </c:pt>
                <c:pt idx="2552">
                  <c:v>57224</c:v>
                </c:pt>
                <c:pt idx="2553">
                  <c:v>57231</c:v>
                </c:pt>
                <c:pt idx="2554">
                  <c:v>57238</c:v>
                </c:pt>
                <c:pt idx="2555">
                  <c:v>57248</c:v>
                </c:pt>
                <c:pt idx="2556">
                  <c:v>57252</c:v>
                </c:pt>
                <c:pt idx="2557">
                  <c:v>57259</c:v>
                </c:pt>
                <c:pt idx="2558">
                  <c:v>57266</c:v>
                </c:pt>
                <c:pt idx="2559">
                  <c:v>57273</c:v>
                </c:pt>
                <c:pt idx="2560">
                  <c:v>57280</c:v>
                </c:pt>
                <c:pt idx="2561">
                  <c:v>57290</c:v>
                </c:pt>
                <c:pt idx="2562">
                  <c:v>57294</c:v>
                </c:pt>
                <c:pt idx="2563">
                  <c:v>57301</c:v>
                </c:pt>
                <c:pt idx="2564">
                  <c:v>57308</c:v>
                </c:pt>
                <c:pt idx="2565">
                  <c:v>57315</c:v>
                </c:pt>
                <c:pt idx="2566">
                  <c:v>57322</c:v>
                </c:pt>
                <c:pt idx="2567">
                  <c:v>57329</c:v>
                </c:pt>
                <c:pt idx="2568">
                  <c:v>57336</c:v>
                </c:pt>
                <c:pt idx="2569">
                  <c:v>57343</c:v>
                </c:pt>
                <c:pt idx="2570">
                  <c:v>57350</c:v>
                </c:pt>
                <c:pt idx="2571">
                  <c:v>57357</c:v>
                </c:pt>
                <c:pt idx="2572">
                  <c:v>57364</c:v>
                </c:pt>
                <c:pt idx="2573">
                  <c:v>57371</c:v>
                </c:pt>
                <c:pt idx="2574">
                  <c:v>57378</c:v>
                </c:pt>
                <c:pt idx="2575">
                  <c:v>57385</c:v>
                </c:pt>
                <c:pt idx="2576">
                  <c:v>57392</c:v>
                </c:pt>
                <c:pt idx="2577">
                  <c:v>57399</c:v>
                </c:pt>
                <c:pt idx="2578">
                  <c:v>57406</c:v>
                </c:pt>
                <c:pt idx="2579">
                  <c:v>57413</c:v>
                </c:pt>
                <c:pt idx="2580">
                  <c:v>57420</c:v>
                </c:pt>
                <c:pt idx="2581">
                  <c:v>57427</c:v>
                </c:pt>
                <c:pt idx="2582">
                  <c:v>57434</c:v>
                </c:pt>
                <c:pt idx="2583">
                  <c:v>57441</c:v>
                </c:pt>
                <c:pt idx="2584">
                  <c:v>57448</c:v>
                </c:pt>
                <c:pt idx="2585">
                  <c:v>57459</c:v>
                </c:pt>
                <c:pt idx="2586">
                  <c:v>57462</c:v>
                </c:pt>
                <c:pt idx="2587">
                  <c:v>57473</c:v>
                </c:pt>
                <c:pt idx="2588">
                  <c:v>57476</c:v>
                </c:pt>
                <c:pt idx="2589">
                  <c:v>57483</c:v>
                </c:pt>
                <c:pt idx="2590">
                  <c:v>57490</c:v>
                </c:pt>
                <c:pt idx="2591">
                  <c:v>57497</c:v>
                </c:pt>
                <c:pt idx="2592">
                  <c:v>57504</c:v>
                </c:pt>
                <c:pt idx="2593">
                  <c:v>57511</c:v>
                </c:pt>
                <c:pt idx="2594">
                  <c:v>57518</c:v>
                </c:pt>
                <c:pt idx="2595">
                  <c:v>57525</c:v>
                </c:pt>
                <c:pt idx="2596">
                  <c:v>57532</c:v>
                </c:pt>
                <c:pt idx="2597">
                  <c:v>57539</c:v>
                </c:pt>
                <c:pt idx="2598">
                  <c:v>57546</c:v>
                </c:pt>
                <c:pt idx="2599">
                  <c:v>57553</c:v>
                </c:pt>
                <c:pt idx="2600">
                  <c:v>57560</c:v>
                </c:pt>
                <c:pt idx="2601">
                  <c:v>57567</c:v>
                </c:pt>
                <c:pt idx="2602">
                  <c:v>57574</c:v>
                </c:pt>
                <c:pt idx="2603">
                  <c:v>57581</c:v>
                </c:pt>
                <c:pt idx="2604">
                  <c:v>57588</c:v>
                </c:pt>
                <c:pt idx="2605">
                  <c:v>57595</c:v>
                </c:pt>
                <c:pt idx="2606">
                  <c:v>57602</c:v>
                </c:pt>
                <c:pt idx="2607">
                  <c:v>57609</c:v>
                </c:pt>
                <c:pt idx="2608">
                  <c:v>57616</c:v>
                </c:pt>
                <c:pt idx="2609">
                  <c:v>57623</c:v>
                </c:pt>
                <c:pt idx="2610">
                  <c:v>57630</c:v>
                </c:pt>
                <c:pt idx="2611">
                  <c:v>57637</c:v>
                </c:pt>
                <c:pt idx="2612">
                  <c:v>57644</c:v>
                </c:pt>
                <c:pt idx="2613">
                  <c:v>57651</c:v>
                </c:pt>
                <c:pt idx="2614">
                  <c:v>57658</c:v>
                </c:pt>
                <c:pt idx="2615">
                  <c:v>57665</c:v>
                </c:pt>
                <c:pt idx="2616">
                  <c:v>57675</c:v>
                </c:pt>
                <c:pt idx="2617">
                  <c:v>57679</c:v>
                </c:pt>
                <c:pt idx="2618">
                  <c:v>57686</c:v>
                </c:pt>
                <c:pt idx="2619">
                  <c:v>57693</c:v>
                </c:pt>
                <c:pt idx="2620">
                  <c:v>57700</c:v>
                </c:pt>
                <c:pt idx="2621">
                  <c:v>57714</c:v>
                </c:pt>
                <c:pt idx="2622">
                  <c:v>57717</c:v>
                </c:pt>
                <c:pt idx="2623">
                  <c:v>57725</c:v>
                </c:pt>
                <c:pt idx="2624">
                  <c:v>57731</c:v>
                </c:pt>
                <c:pt idx="2625">
                  <c:v>57738</c:v>
                </c:pt>
                <c:pt idx="2626">
                  <c:v>57745</c:v>
                </c:pt>
                <c:pt idx="2627">
                  <c:v>57753</c:v>
                </c:pt>
                <c:pt idx="2628">
                  <c:v>57759</c:v>
                </c:pt>
                <c:pt idx="2629">
                  <c:v>57766</c:v>
                </c:pt>
                <c:pt idx="2630">
                  <c:v>57773</c:v>
                </c:pt>
                <c:pt idx="2631">
                  <c:v>57780</c:v>
                </c:pt>
                <c:pt idx="2632">
                  <c:v>57787</c:v>
                </c:pt>
                <c:pt idx="2633">
                  <c:v>57794</c:v>
                </c:pt>
                <c:pt idx="2634">
                  <c:v>57801</c:v>
                </c:pt>
                <c:pt idx="2635">
                  <c:v>57808</c:v>
                </c:pt>
                <c:pt idx="2636">
                  <c:v>57817</c:v>
                </c:pt>
                <c:pt idx="2637">
                  <c:v>57822</c:v>
                </c:pt>
                <c:pt idx="2638">
                  <c:v>57830</c:v>
                </c:pt>
                <c:pt idx="2639">
                  <c:v>57837</c:v>
                </c:pt>
                <c:pt idx="2640">
                  <c:v>57843</c:v>
                </c:pt>
                <c:pt idx="2641">
                  <c:v>57850</c:v>
                </c:pt>
                <c:pt idx="2642">
                  <c:v>57858</c:v>
                </c:pt>
                <c:pt idx="2643">
                  <c:v>57864</c:v>
                </c:pt>
                <c:pt idx="2644">
                  <c:v>57871</c:v>
                </c:pt>
                <c:pt idx="2645">
                  <c:v>57878</c:v>
                </c:pt>
                <c:pt idx="2646">
                  <c:v>57885</c:v>
                </c:pt>
                <c:pt idx="2647">
                  <c:v>57892</c:v>
                </c:pt>
                <c:pt idx="2648">
                  <c:v>57899</c:v>
                </c:pt>
                <c:pt idx="2649">
                  <c:v>57907</c:v>
                </c:pt>
                <c:pt idx="2650">
                  <c:v>57913</c:v>
                </c:pt>
                <c:pt idx="2651">
                  <c:v>57920</c:v>
                </c:pt>
                <c:pt idx="2652">
                  <c:v>57927</c:v>
                </c:pt>
                <c:pt idx="2653">
                  <c:v>57934</c:v>
                </c:pt>
                <c:pt idx="2654">
                  <c:v>57941</c:v>
                </c:pt>
                <c:pt idx="2655">
                  <c:v>57949</c:v>
                </c:pt>
                <c:pt idx="2656">
                  <c:v>57955</c:v>
                </c:pt>
                <c:pt idx="2657">
                  <c:v>57962</c:v>
                </c:pt>
                <c:pt idx="2658">
                  <c:v>57970</c:v>
                </c:pt>
                <c:pt idx="2659">
                  <c:v>57977</c:v>
                </c:pt>
                <c:pt idx="2660">
                  <c:v>57983</c:v>
                </c:pt>
                <c:pt idx="2661">
                  <c:v>57990</c:v>
                </c:pt>
                <c:pt idx="2662">
                  <c:v>57998</c:v>
                </c:pt>
                <c:pt idx="2663">
                  <c:v>58004</c:v>
                </c:pt>
                <c:pt idx="2664">
                  <c:v>58011</c:v>
                </c:pt>
                <c:pt idx="2665">
                  <c:v>58019</c:v>
                </c:pt>
                <c:pt idx="2666">
                  <c:v>58025</c:v>
                </c:pt>
                <c:pt idx="2667">
                  <c:v>58032</c:v>
                </c:pt>
                <c:pt idx="2668">
                  <c:v>58039</c:v>
                </c:pt>
                <c:pt idx="2669">
                  <c:v>58046</c:v>
                </c:pt>
                <c:pt idx="2670">
                  <c:v>58053</c:v>
                </c:pt>
                <c:pt idx="2671">
                  <c:v>58060</c:v>
                </c:pt>
                <c:pt idx="2672">
                  <c:v>58068</c:v>
                </c:pt>
                <c:pt idx="2673">
                  <c:v>58081</c:v>
                </c:pt>
                <c:pt idx="2674">
                  <c:v>58082</c:v>
                </c:pt>
                <c:pt idx="2675">
                  <c:v>58089</c:v>
                </c:pt>
                <c:pt idx="2676">
                  <c:v>58096</c:v>
                </c:pt>
                <c:pt idx="2677">
                  <c:v>58103</c:v>
                </c:pt>
                <c:pt idx="2678">
                  <c:v>58110</c:v>
                </c:pt>
                <c:pt idx="2679">
                  <c:v>58118</c:v>
                </c:pt>
                <c:pt idx="2680">
                  <c:v>58124</c:v>
                </c:pt>
                <c:pt idx="2681">
                  <c:v>58131</c:v>
                </c:pt>
                <c:pt idx="2682">
                  <c:v>58138</c:v>
                </c:pt>
                <c:pt idx="2683">
                  <c:v>58145</c:v>
                </c:pt>
                <c:pt idx="2684">
                  <c:v>58152</c:v>
                </c:pt>
                <c:pt idx="2685">
                  <c:v>58159</c:v>
                </c:pt>
                <c:pt idx="2686">
                  <c:v>58168</c:v>
                </c:pt>
                <c:pt idx="2687">
                  <c:v>58175</c:v>
                </c:pt>
                <c:pt idx="2688">
                  <c:v>58182</c:v>
                </c:pt>
                <c:pt idx="2689">
                  <c:v>58189</c:v>
                </c:pt>
                <c:pt idx="2690">
                  <c:v>58196</c:v>
                </c:pt>
                <c:pt idx="2691">
                  <c:v>58203</c:v>
                </c:pt>
                <c:pt idx="2692">
                  <c:v>58210</c:v>
                </c:pt>
                <c:pt idx="2693">
                  <c:v>58217</c:v>
                </c:pt>
                <c:pt idx="2694">
                  <c:v>58224</c:v>
                </c:pt>
                <c:pt idx="2695">
                  <c:v>58231</c:v>
                </c:pt>
                <c:pt idx="2696">
                  <c:v>58238</c:v>
                </c:pt>
                <c:pt idx="2697">
                  <c:v>58245</c:v>
                </c:pt>
                <c:pt idx="2698">
                  <c:v>58252</c:v>
                </c:pt>
                <c:pt idx="2699">
                  <c:v>58259</c:v>
                </c:pt>
                <c:pt idx="2700">
                  <c:v>58266</c:v>
                </c:pt>
                <c:pt idx="2701">
                  <c:v>58273</c:v>
                </c:pt>
                <c:pt idx="2702">
                  <c:v>58280</c:v>
                </c:pt>
                <c:pt idx="2703">
                  <c:v>58287</c:v>
                </c:pt>
                <c:pt idx="2704">
                  <c:v>58294</c:v>
                </c:pt>
                <c:pt idx="2705">
                  <c:v>58301</c:v>
                </c:pt>
                <c:pt idx="2706">
                  <c:v>58308</c:v>
                </c:pt>
                <c:pt idx="2707">
                  <c:v>58315</c:v>
                </c:pt>
                <c:pt idx="2708">
                  <c:v>58322</c:v>
                </c:pt>
                <c:pt idx="2709">
                  <c:v>58329</c:v>
                </c:pt>
                <c:pt idx="2710">
                  <c:v>58336</c:v>
                </c:pt>
                <c:pt idx="2711">
                  <c:v>58343</c:v>
                </c:pt>
                <c:pt idx="2712">
                  <c:v>58350</c:v>
                </c:pt>
                <c:pt idx="2713">
                  <c:v>58357</c:v>
                </c:pt>
                <c:pt idx="2714">
                  <c:v>58364</c:v>
                </c:pt>
                <c:pt idx="2715">
                  <c:v>58371</c:v>
                </c:pt>
                <c:pt idx="2716">
                  <c:v>58378</c:v>
                </c:pt>
                <c:pt idx="2717">
                  <c:v>58385</c:v>
                </c:pt>
                <c:pt idx="2718">
                  <c:v>58392</c:v>
                </c:pt>
                <c:pt idx="2719">
                  <c:v>58399</c:v>
                </c:pt>
                <c:pt idx="2720">
                  <c:v>58406</c:v>
                </c:pt>
                <c:pt idx="2721">
                  <c:v>58413</c:v>
                </c:pt>
                <c:pt idx="2722">
                  <c:v>58420</c:v>
                </c:pt>
                <c:pt idx="2723">
                  <c:v>58427</c:v>
                </c:pt>
                <c:pt idx="2724">
                  <c:v>58438</c:v>
                </c:pt>
                <c:pt idx="2725">
                  <c:v>58445</c:v>
                </c:pt>
                <c:pt idx="2726">
                  <c:v>58448</c:v>
                </c:pt>
                <c:pt idx="2727">
                  <c:v>58455</c:v>
                </c:pt>
                <c:pt idx="2728">
                  <c:v>58462</c:v>
                </c:pt>
                <c:pt idx="2729">
                  <c:v>58469</c:v>
                </c:pt>
                <c:pt idx="2730">
                  <c:v>58476</c:v>
                </c:pt>
                <c:pt idx="2731">
                  <c:v>58483</c:v>
                </c:pt>
                <c:pt idx="2732">
                  <c:v>58490</c:v>
                </c:pt>
                <c:pt idx="2733">
                  <c:v>58497</c:v>
                </c:pt>
                <c:pt idx="2734">
                  <c:v>58504</c:v>
                </c:pt>
                <c:pt idx="2735">
                  <c:v>58511</c:v>
                </c:pt>
                <c:pt idx="2736">
                  <c:v>58518</c:v>
                </c:pt>
                <c:pt idx="2737">
                  <c:v>58525</c:v>
                </c:pt>
                <c:pt idx="2738">
                  <c:v>58532</c:v>
                </c:pt>
                <c:pt idx="2739">
                  <c:v>58539</c:v>
                </c:pt>
                <c:pt idx="2740">
                  <c:v>58546</c:v>
                </c:pt>
                <c:pt idx="2741">
                  <c:v>58553</c:v>
                </c:pt>
                <c:pt idx="2742">
                  <c:v>58561</c:v>
                </c:pt>
                <c:pt idx="2743">
                  <c:v>58567</c:v>
                </c:pt>
                <c:pt idx="2744">
                  <c:v>58574</c:v>
                </c:pt>
                <c:pt idx="2745">
                  <c:v>58581</c:v>
                </c:pt>
                <c:pt idx="2746">
                  <c:v>58588</c:v>
                </c:pt>
                <c:pt idx="2747">
                  <c:v>58595</c:v>
                </c:pt>
                <c:pt idx="2748">
                  <c:v>58602</c:v>
                </c:pt>
                <c:pt idx="2749">
                  <c:v>58609</c:v>
                </c:pt>
                <c:pt idx="2750">
                  <c:v>58616</c:v>
                </c:pt>
                <c:pt idx="2751">
                  <c:v>58623</c:v>
                </c:pt>
                <c:pt idx="2752">
                  <c:v>58630</c:v>
                </c:pt>
                <c:pt idx="2753">
                  <c:v>58637</c:v>
                </c:pt>
                <c:pt idx="2754">
                  <c:v>58644</c:v>
                </c:pt>
                <c:pt idx="2755">
                  <c:v>58651</c:v>
                </c:pt>
                <c:pt idx="2756">
                  <c:v>58658</c:v>
                </c:pt>
                <c:pt idx="2757">
                  <c:v>58665</c:v>
                </c:pt>
                <c:pt idx="2758">
                  <c:v>58672</c:v>
                </c:pt>
                <c:pt idx="2759">
                  <c:v>58679</c:v>
                </c:pt>
                <c:pt idx="2760">
                  <c:v>58686</c:v>
                </c:pt>
                <c:pt idx="2761">
                  <c:v>58693</c:v>
                </c:pt>
                <c:pt idx="2762">
                  <c:v>58700</c:v>
                </c:pt>
                <c:pt idx="2763">
                  <c:v>58707</c:v>
                </c:pt>
                <c:pt idx="2764">
                  <c:v>58714</c:v>
                </c:pt>
                <c:pt idx="2765">
                  <c:v>58721</c:v>
                </c:pt>
                <c:pt idx="2766">
                  <c:v>58728</c:v>
                </c:pt>
                <c:pt idx="2767">
                  <c:v>58735</c:v>
                </c:pt>
                <c:pt idx="2768">
                  <c:v>58742</c:v>
                </c:pt>
                <c:pt idx="2769">
                  <c:v>58749</c:v>
                </c:pt>
                <c:pt idx="2770">
                  <c:v>58756</c:v>
                </c:pt>
                <c:pt idx="2771">
                  <c:v>58763</c:v>
                </c:pt>
                <c:pt idx="2772">
                  <c:v>58770</c:v>
                </c:pt>
                <c:pt idx="2773">
                  <c:v>58777</c:v>
                </c:pt>
                <c:pt idx="2774">
                  <c:v>58784</c:v>
                </c:pt>
                <c:pt idx="2775">
                  <c:v>58791</c:v>
                </c:pt>
                <c:pt idx="2776">
                  <c:v>58799</c:v>
                </c:pt>
                <c:pt idx="2777">
                  <c:v>58810</c:v>
                </c:pt>
                <c:pt idx="2778">
                  <c:v>58813</c:v>
                </c:pt>
                <c:pt idx="2779">
                  <c:v>58820</c:v>
                </c:pt>
                <c:pt idx="2780">
                  <c:v>58827</c:v>
                </c:pt>
                <c:pt idx="2781">
                  <c:v>58834</c:v>
                </c:pt>
                <c:pt idx="2782">
                  <c:v>58841</c:v>
                </c:pt>
                <c:pt idx="2783">
                  <c:v>58851</c:v>
                </c:pt>
                <c:pt idx="2784">
                  <c:v>58855</c:v>
                </c:pt>
                <c:pt idx="2785">
                  <c:v>58862</c:v>
                </c:pt>
                <c:pt idx="2786">
                  <c:v>58869</c:v>
                </c:pt>
                <c:pt idx="2787">
                  <c:v>58876</c:v>
                </c:pt>
                <c:pt idx="2788">
                  <c:v>58883</c:v>
                </c:pt>
                <c:pt idx="2789">
                  <c:v>58890</c:v>
                </c:pt>
                <c:pt idx="2790">
                  <c:v>58897</c:v>
                </c:pt>
                <c:pt idx="2791">
                  <c:v>58908</c:v>
                </c:pt>
                <c:pt idx="2792">
                  <c:v>58911</c:v>
                </c:pt>
                <c:pt idx="2793">
                  <c:v>58918</c:v>
                </c:pt>
                <c:pt idx="2794">
                  <c:v>58932</c:v>
                </c:pt>
                <c:pt idx="2795">
                  <c:v>58932</c:v>
                </c:pt>
                <c:pt idx="2796">
                  <c:v>58939</c:v>
                </c:pt>
                <c:pt idx="2797">
                  <c:v>58946</c:v>
                </c:pt>
                <c:pt idx="2798">
                  <c:v>58953</c:v>
                </c:pt>
                <c:pt idx="2799">
                  <c:v>58960</c:v>
                </c:pt>
                <c:pt idx="2800">
                  <c:v>58967</c:v>
                </c:pt>
                <c:pt idx="2801">
                  <c:v>58974</c:v>
                </c:pt>
                <c:pt idx="2802">
                  <c:v>58981</c:v>
                </c:pt>
                <c:pt idx="2803">
                  <c:v>58988</c:v>
                </c:pt>
                <c:pt idx="2804">
                  <c:v>58995</c:v>
                </c:pt>
                <c:pt idx="2805">
                  <c:v>59002</c:v>
                </c:pt>
                <c:pt idx="2806">
                  <c:v>59009</c:v>
                </c:pt>
                <c:pt idx="2807">
                  <c:v>59016</c:v>
                </c:pt>
                <c:pt idx="2808">
                  <c:v>59023</c:v>
                </c:pt>
                <c:pt idx="2809">
                  <c:v>59030</c:v>
                </c:pt>
                <c:pt idx="2810">
                  <c:v>59037</c:v>
                </c:pt>
                <c:pt idx="2811">
                  <c:v>59044</c:v>
                </c:pt>
                <c:pt idx="2812">
                  <c:v>59051</c:v>
                </c:pt>
                <c:pt idx="2813">
                  <c:v>59058</c:v>
                </c:pt>
                <c:pt idx="2814">
                  <c:v>59065</c:v>
                </c:pt>
                <c:pt idx="2815">
                  <c:v>59072</c:v>
                </c:pt>
                <c:pt idx="2816">
                  <c:v>59079</c:v>
                </c:pt>
                <c:pt idx="2817">
                  <c:v>59086</c:v>
                </c:pt>
                <c:pt idx="2818">
                  <c:v>59093</c:v>
                </c:pt>
                <c:pt idx="2819">
                  <c:v>59100</c:v>
                </c:pt>
                <c:pt idx="2820">
                  <c:v>59107</c:v>
                </c:pt>
                <c:pt idx="2821">
                  <c:v>59114</c:v>
                </c:pt>
                <c:pt idx="2822">
                  <c:v>59121</c:v>
                </c:pt>
                <c:pt idx="2823">
                  <c:v>59128</c:v>
                </c:pt>
                <c:pt idx="2824">
                  <c:v>59135</c:v>
                </c:pt>
                <c:pt idx="2825">
                  <c:v>59142</c:v>
                </c:pt>
                <c:pt idx="2826">
                  <c:v>59149</c:v>
                </c:pt>
                <c:pt idx="2827">
                  <c:v>59156</c:v>
                </c:pt>
                <c:pt idx="2828">
                  <c:v>59168</c:v>
                </c:pt>
                <c:pt idx="2829">
                  <c:v>59170</c:v>
                </c:pt>
                <c:pt idx="2830">
                  <c:v>59177</c:v>
                </c:pt>
                <c:pt idx="2831">
                  <c:v>59184</c:v>
                </c:pt>
                <c:pt idx="2832">
                  <c:v>59191</c:v>
                </c:pt>
                <c:pt idx="2833">
                  <c:v>59198</c:v>
                </c:pt>
                <c:pt idx="2834">
                  <c:v>59205</c:v>
                </c:pt>
                <c:pt idx="2835">
                  <c:v>59212</c:v>
                </c:pt>
                <c:pt idx="2836">
                  <c:v>59219</c:v>
                </c:pt>
                <c:pt idx="2837">
                  <c:v>59226</c:v>
                </c:pt>
                <c:pt idx="2838">
                  <c:v>59233</c:v>
                </c:pt>
                <c:pt idx="2839">
                  <c:v>59240</c:v>
                </c:pt>
                <c:pt idx="2840">
                  <c:v>59247</c:v>
                </c:pt>
                <c:pt idx="2841">
                  <c:v>59258</c:v>
                </c:pt>
                <c:pt idx="2842">
                  <c:v>59261</c:v>
                </c:pt>
                <c:pt idx="2843">
                  <c:v>59268</c:v>
                </c:pt>
                <c:pt idx="2844">
                  <c:v>59275</c:v>
                </c:pt>
                <c:pt idx="2845">
                  <c:v>59282</c:v>
                </c:pt>
                <c:pt idx="2846">
                  <c:v>59289</c:v>
                </c:pt>
                <c:pt idx="2847">
                  <c:v>59299</c:v>
                </c:pt>
                <c:pt idx="2848">
                  <c:v>59303</c:v>
                </c:pt>
                <c:pt idx="2849">
                  <c:v>59310</c:v>
                </c:pt>
                <c:pt idx="2850">
                  <c:v>59317</c:v>
                </c:pt>
                <c:pt idx="2851">
                  <c:v>59324</c:v>
                </c:pt>
                <c:pt idx="2852">
                  <c:v>59331</c:v>
                </c:pt>
                <c:pt idx="2853">
                  <c:v>59338</c:v>
                </c:pt>
                <c:pt idx="2854">
                  <c:v>59345</c:v>
                </c:pt>
                <c:pt idx="2855">
                  <c:v>59352</c:v>
                </c:pt>
                <c:pt idx="2856">
                  <c:v>59359</c:v>
                </c:pt>
                <c:pt idx="2857">
                  <c:v>59366</c:v>
                </c:pt>
                <c:pt idx="2858">
                  <c:v>59373</c:v>
                </c:pt>
                <c:pt idx="2859">
                  <c:v>59380</c:v>
                </c:pt>
                <c:pt idx="2860">
                  <c:v>59387</c:v>
                </c:pt>
                <c:pt idx="2861">
                  <c:v>59397</c:v>
                </c:pt>
                <c:pt idx="2862">
                  <c:v>59401</c:v>
                </c:pt>
                <c:pt idx="2863">
                  <c:v>59408</c:v>
                </c:pt>
                <c:pt idx="2864">
                  <c:v>59415</c:v>
                </c:pt>
                <c:pt idx="2865">
                  <c:v>59422</c:v>
                </c:pt>
                <c:pt idx="2866">
                  <c:v>59429</c:v>
                </c:pt>
                <c:pt idx="2867">
                  <c:v>59436</c:v>
                </c:pt>
                <c:pt idx="2868">
                  <c:v>59443</c:v>
                </c:pt>
                <c:pt idx="2869">
                  <c:v>59450</c:v>
                </c:pt>
                <c:pt idx="2870">
                  <c:v>59457</c:v>
                </c:pt>
                <c:pt idx="2871">
                  <c:v>59464</c:v>
                </c:pt>
                <c:pt idx="2872">
                  <c:v>59471</c:v>
                </c:pt>
                <c:pt idx="2873">
                  <c:v>59481</c:v>
                </c:pt>
                <c:pt idx="2874">
                  <c:v>59485</c:v>
                </c:pt>
                <c:pt idx="2875">
                  <c:v>59492</c:v>
                </c:pt>
                <c:pt idx="2876">
                  <c:v>59499</c:v>
                </c:pt>
                <c:pt idx="2877">
                  <c:v>59506</c:v>
                </c:pt>
                <c:pt idx="2878">
                  <c:v>59513</c:v>
                </c:pt>
                <c:pt idx="2879">
                  <c:v>59520</c:v>
                </c:pt>
                <c:pt idx="2880">
                  <c:v>59527</c:v>
                </c:pt>
                <c:pt idx="2881">
                  <c:v>59534</c:v>
                </c:pt>
                <c:pt idx="2882">
                  <c:v>59541</c:v>
                </c:pt>
                <c:pt idx="2883">
                  <c:v>59548</c:v>
                </c:pt>
                <c:pt idx="2884">
                  <c:v>59555</c:v>
                </c:pt>
                <c:pt idx="2885">
                  <c:v>59562</c:v>
                </c:pt>
                <c:pt idx="2886">
                  <c:v>59569</c:v>
                </c:pt>
                <c:pt idx="2887">
                  <c:v>59576</c:v>
                </c:pt>
                <c:pt idx="2888">
                  <c:v>59583</c:v>
                </c:pt>
                <c:pt idx="2889">
                  <c:v>59590</c:v>
                </c:pt>
                <c:pt idx="2890">
                  <c:v>59597</c:v>
                </c:pt>
                <c:pt idx="2891">
                  <c:v>59604</c:v>
                </c:pt>
                <c:pt idx="2892">
                  <c:v>59611</c:v>
                </c:pt>
                <c:pt idx="2893">
                  <c:v>59618</c:v>
                </c:pt>
                <c:pt idx="2894">
                  <c:v>59625</c:v>
                </c:pt>
                <c:pt idx="2895">
                  <c:v>59632</c:v>
                </c:pt>
                <c:pt idx="2896">
                  <c:v>59643</c:v>
                </c:pt>
                <c:pt idx="2897">
                  <c:v>59646</c:v>
                </c:pt>
                <c:pt idx="2898">
                  <c:v>59653</c:v>
                </c:pt>
                <c:pt idx="2899">
                  <c:v>59664</c:v>
                </c:pt>
                <c:pt idx="2900">
                  <c:v>59667</c:v>
                </c:pt>
                <c:pt idx="2901">
                  <c:v>59674</c:v>
                </c:pt>
                <c:pt idx="2902">
                  <c:v>59681</c:v>
                </c:pt>
                <c:pt idx="2903">
                  <c:v>59688</c:v>
                </c:pt>
                <c:pt idx="2904">
                  <c:v>59695</c:v>
                </c:pt>
                <c:pt idx="2905">
                  <c:v>59702</c:v>
                </c:pt>
                <c:pt idx="2906">
                  <c:v>59709</c:v>
                </c:pt>
                <c:pt idx="2907">
                  <c:v>59716</c:v>
                </c:pt>
                <c:pt idx="2908">
                  <c:v>59723</c:v>
                </c:pt>
                <c:pt idx="2909">
                  <c:v>59730</c:v>
                </c:pt>
                <c:pt idx="2910">
                  <c:v>59737</c:v>
                </c:pt>
                <c:pt idx="2911">
                  <c:v>59744</c:v>
                </c:pt>
                <c:pt idx="2912">
                  <c:v>59751</c:v>
                </c:pt>
                <c:pt idx="2913">
                  <c:v>59758</c:v>
                </c:pt>
                <c:pt idx="2914">
                  <c:v>59765</c:v>
                </c:pt>
                <c:pt idx="2915">
                  <c:v>59772</c:v>
                </c:pt>
                <c:pt idx="2916">
                  <c:v>59779</c:v>
                </c:pt>
                <c:pt idx="2917">
                  <c:v>59786</c:v>
                </c:pt>
                <c:pt idx="2918">
                  <c:v>59793</c:v>
                </c:pt>
                <c:pt idx="2919">
                  <c:v>59800</c:v>
                </c:pt>
                <c:pt idx="2920">
                  <c:v>59807</c:v>
                </c:pt>
                <c:pt idx="2921">
                  <c:v>59814</c:v>
                </c:pt>
                <c:pt idx="2922">
                  <c:v>59821</c:v>
                </c:pt>
                <c:pt idx="2923">
                  <c:v>59828</c:v>
                </c:pt>
                <c:pt idx="2924">
                  <c:v>59835</c:v>
                </c:pt>
                <c:pt idx="2925">
                  <c:v>59842</c:v>
                </c:pt>
                <c:pt idx="2926">
                  <c:v>59849</c:v>
                </c:pt>
                <c:pt idx="2927">
                  <c:v>59856</c:v>
                </c:pt>
                <c:pt idx="2928">
                  <c:v>59866</c:v>
                </c:pt>
                <c:pt idx="2929">
                  <c:v>59870</c:v>
                </c:pt>
                <c:pt idx="2930">
                  <c:v>59877</c:v>
                </c:pt>
                <c:pt idx="2931">
                  <c:v>59884</c:v>
                </c:pt>
                <c:pt idx="2932">
                  <c:v>59891</c:v>
                </c:pt>
                <c:pt idx="2933">
                  <c:v>59905</c:v>
                </c:pt>
                <c:pt idx="2934">
                  <c:v>59908</c:v>
                </c:pt>
                <c:pt idx="2935">
                  <c:v>59916</c:v>
                </c:pt>
                <c:pt idx="2936">
                  <c:v>59922</c:v>
                </c:pt>
                <c:pt idx="2937">
                  <c:v>59929</c:v>
                </c:pt>
                <c:pt idx="2938">
                  <c:v>59936</c:v>
                </c:pt>
                <c:pt idx="2939">
                  <c:v>59944</c:v>
                </c:pt>
                <c:pt idx="2940">
                  <c:v>59950</c:v>
                </c:pt>
                <c:pt idx="2941">
                  <c:v>59957</c:v>
                </c:pt>
                <c:pt idx="2942">
                  <c:v>59964</c:v>
                </c:pt>
                <c:pt idx="2943">
                  <c:v>59971</c:v>
                </c:pt>
                <c:pt idx="2944">
                  <c:v>59978</c:v>
                </c:pt>
                <c:pt idx="2945">
                  <c:v>59985</c:v>
                </c:pt>
                <c:pt idx="2946">
                  <c:v>59992</c:v>
                </c:pt>
                <c:pt idx="2947">
                  <c:v>60001</c:v>
                </c:pt>
                <c:pt idx="2948">
                  <c:v>60006</c:v>
                </c:pt>
                <c:pt idx="2949">
                  <c:v>60013</c:v>
                </c:pt>
                <c:pt idx="2950">
                  <c:v>60020</c:v>
                </c:pt>
                <c:pt idx="2951">
                  <c:v>60029</c:v>
                </c:pt>
                <c:pt idx="2952">
                  <c:v>60034</c:v>
                </c:pt>
                <c:pt idx="2953">
                  <c:v>60041</c:v>
                </c:pt>
                <c:pt idx="2954">
                  <c:v>60049</c:v>
                </c:pt>
                <c:pt idx="2955">
                  <c:v>60055</c:v>
                </c:pt>
                <c:pt idx="2956">
                  <c:v>60062</c:v>
                </c:pt>
                <c:pt idx="2957">
                  <c:v>60069</c:v>
                </c:pt>
                <c:pt idx="2958">
                  <c:v>60076</c:v>
                </c:pt>
                <c:pt idx="2959">
                  <c:v>60083</c:v>
                </c:pt>
                <c:pt idx="2960">
                  <c:v>60090</c:v>
                </c:pt>
                <c:pt idx="2961">
                  <c:v>60097</c:v>
                </c:pt>
                <c:pt idx="2962">
                  <c:v>60105</c:v>
                </c:pt>
                <c:pt idx="2963">
                  <c:v>60111</c:v>
                </c:pt>
                <c:pt idx="2964">
                  <c:v>60118</c:v>
                </c:pt>
                <c:pt idx="2965">
                  <c:v>60126</c:v>
                </c:pt>
                <c:pt idx="2966">
                  <c:v>60132</c:v>
                </c:pt>
                <c:pt idx="2967">
                  <c:v>60140</c:v>
                </c:pt>
                <c:pt idx="2968">
                  <c:v>60146</c:v>
                </c:pt>
                <c:pt idx="2969">
                  <c:v>60153</c:v>
                </c:pt>
                <c:pt idx="2970">
                  <c:v>60161</c:v>
                </c:pt>
                <c:pt idx="2971">
                  <c:v>60168</c:v>
                </c:pt>
                <c:pt idx="2972">
                  <c:v>60174</c:v>
                </c:pt>
                <c:pt idx="2973">
                  <c:v>60181</c:v>
                </c:pt>
                <c:pt idx="2974">
                  <c:v>60189</c:v>
                </c:pt>
                <c:pt idx="2975">
                  <c:v>60195</c:v>
                </c:pt>
                <c:pt idx="2976">
                  <c:v>60202</c:v>
                </c:pt>
                <c:pt idx="2977">
                  <c:v>60210</c:v>
                </c:pt>
                <c:pt idx="2978">
                  <c:v>60216</c:v>
                </c:pt>
                <c:pt idx="2979">
                  <c:v>60223</c:v>
                </c:pt>
                <c:pt idx="2980">
                  <c:v>60231</c:v>
                </c:pt>
                <c:pt idx="2981">
                  <c:v>60237</c:v>
                </c:pt>
                <c:pt idx="2982">
                  <c:v>60244</c:v>
                </c:pt>
                <c:pt idx="2983">
                  <c:v>60251</c:v>
                </c:pt>
                <c:pt idx="2984">
                  <c:v>60258</c:v>
                </c:pt>
                <c:pt idx="2985">
                  <c:v>60272</c:v>
                </c:pt>
                <c:pt idx="2986">
                  <c:v>60274</c:v>
                </c:pt>
                <c:pt idx="2987">
                  <c:v>60281</c:v>
                </c:pt>
                <c:pt idx="2988">
                  <c:v>60288</c:v>
                </c:pt>
                <c:pt idx="2989">
                  <c:v>60295</c:v>
                </c:pt>
                <c:pt idx="2990">
                  <c:v>60302</c:v>
                </c:pt>
                <c:pt idx="2991">
                  <c:v>60310</c:v>
                </c:pt>
                <c:pt idx="2992">
                  <c:v>60316</c:v>
                </c:pt>
                <c:pt idx="2993">
                  <c:v>60323</c:v>
                </c:pt>
                <c:pt idx="2994">
                  <c:v>60330</c:v>
                </c:pt>
                <c:pt idx="2995">
                  <c:v>60337</c:v>
                </c:pt>
                <c:pt idx="2996">
                  <c:v>60344</c:v>
                </c:pt>
                <c:pt idx="2997">
                  <c:v>60351</c:v>
                </c:pt>
                <c:pt idx="2998">
                  <c:v>60359</c:v>
                </c:pt>
                <c:pt idx="2999">
                  <c:v>60366</c:v>
                </c:pt>
                <c:pt idx="3000">
                  <c:v>60373</c:v>
                </c:pt>
                <c:pt idx="3001">
                  <c:v>60380</c:v>
                </c:pt>
                <c:pt idx="3002">
                  <c:v>60387</c:v>
                </c:pt>
                <c:pt idx="3003">
                  <c:v>60394</c:v>
                </c:pt>
                <c:pt idx="3004">
                  <c:v>60401</c:v>
                </c:pt>
                <c:pt idx="3005">
                  <c:v>60408</c:v>
                </c:pt>
                <c:pt idx="3006">
                  <c:v>60415</c:v>
                </c:pt>
                <c:pt idx="3007">
                  <c:v>60422</c:v>
                </c:pt>
                <c:pt idx="3008">
                  <c:v>60429</c:v>
                </c:pt>
                <c:pt idx="3009">
                  <c:v>60436</c:v>
                </c:pt>
                <c:pt idx="3010">
                  <c:v>60443</c:v>
                </c:pt>
                <c:pt idx="3011">
                  <c:v>60450</c:v>
                </c:pt>
                <c:pt idx="3012">
                  <c:v>60457</c:v>
                </c:pt>
                <c:pt idx="3013">
                  <c:v>60464</c:v>
                </c:pt>
                <c:pt idx="3014">
                  <c:v>60471</c:v>
                </c:pt>
                <c:pt idx="3015">
                  <c:v>60478</c:v>
                </c:pt>
                <c:pt idx="3016">
                  <c:v>60485</c:v>
                </c:pt>
                <c:pt idx="3017">
                  <c:v>60492</c:v>
                </c:pt>
                <c:pt idx="3018">
                  <c:v>60499</c:v>
                </c:pt>
                <c:pt idx="3019">
                  <c:v>60506</c:v>
                </c:pt>
                <c:pt idx="3020">
                  <c:v>60513</c:v>
                </c:pt>
                <c:pt idx="3021">
                  <c:v>60520</c:v>
                </c:pt>
                <c:pt idx="3022">
                  <c:v>60527</c:v>
                </c:pt>
                <c:pt idx="3023">
                  <c:v>60534</c:v>
                </c:pt>
                <c:pt idx="3024">
                  <c:v>60541</c:v>
                </c:pt>
                <c:pt idx="3025">
                  <c:v>60548</c:v>
                </c:pt>
                <c:pt idx="3026">
                  <c:v>60555</c:v>
                </c:pt>
                <c:pt idx="3027">
                  <c:v>60562</c:v>
                </c:pt>
                <c:pt idx="3028">
                  <c:v>60569</c:v>
                </c:pt>
                <c:pt idx="3029">
                  <c:v>60576</c:v>
                </c:pt>
                <c:pt idx="3030">
                  <c:v>60583</c:v>
                </c:pt>
                <c:pt idx="3031">
                  <c:v>60590</c:v>
                </c:pt>
                <c:pt idx="3032">
                  <c:v>60597</c:v>
                </c:pt>
                <c:pt idx="3033">
                  <c:v>60604</c:v>
                </c:pt>
                <c:pt idx="3034">
                  <c:v>60611</c:v>
                </c:pt>
                <c:pt idx="3035">
                  <c:v>60618</c:v>
                </c:pt>
                <c:pt idx="3036">
                  <c:v>60625</c:v>
                </c:pt>
                <c:pt idx="3037">
                  <c:v>60636</c:v>
                </c:pt>
                <c:pt idx="3038">
                  <c:v>60639</c:v>
                </c:pt>
                <c:pt idx="3039">
                  <c:v>60646</c:v>
                </c:pt>
                <c:pt idx="3040">
                  <c:v>60653</c:v>
                </c:pt>
                <c:pt idx="3041">
                  <c:v>60660</c:v>
                </c:pt>
                <c:pt idx="3042">
                  <c:v>60667</c:v>
                </c:pt>
                <c:pt idx="3043">
                  <c:v>60675</c:v>
                </c:pt>
                <c:pt idx="3044">
                  <c:v>60681</c:v>
                </c:pt>
                <c:pt idx="3045">
                  <c:v>60688</c:v>
                </c:pt>
                <c:pt idx="3046">
                  <c:v>60695</c:v>
                </c:pt>
                <c:pt idx="3047">
                  <c:v>60702</c:v>
                </c:pt>
                <c:pt idx="3048">
                  <c:v>60709</c:v>
                </c:pt>
                <c:pt idx="3049">
                  <c:v>60716</c:v>
                </c:pt>
                <c:pt idx="3050">
                  <c:v>60723</c:v>
                </c:pt>
                <c:pt idx="3051">
                  <c:v>60730</c:v>
                </c:pt>
                <c:pt idx="3052">
                  <c:v>60737</c:v>
                </c:pt>
                <c:pt idx="3053">
                  <c:v>60744</c:v>
                </c:pt>
                <c:pt idx="3054">
                  <c:v>60752</c:v>
                </c:pt>
                <c:pt idx="3055">
                  <c:v>60758</c:v>
                </c:pt>
                <c:pt idx="3056">
                  <c:v>60765</c:v>
                </c:pt>
                <c:pt idx="3057">
                  <c:v>60772</c:v>
                </c:pt>
                <c:pt idx="3058">
                  <c:v>60779</c:v>
                </c:pt>
                <c:pt idx="3059">
                  <c:v>60786</c:v>
                </c:pt>
                <c:pt idx="3060">
                  <c:v>60793</c:v>
                </c:pt>
                <c:pt idx="3061">
                  <c:v>60800</c:v>
                </c:pt>
                <c:pt idx="3062">
                  <c:v>60807</c:v>
                </c:pt>
                <c:pt idx="3063">
                  <c:v>60814</c:v>
                </c:pt>
                <c:pt idx="3064">
                  <c:v>60821</c:v>
                </c:pt>
                <c:pt idx="3065">
                  <c:v>60828</c:v>
                </c:pt>
                <c:pt idx="3066">
                  <c:v>60835</c:v>
                </c:pt>
                <c:pt idx="3067">
                  <c:v>60842</c:v>
                </c:pt>
                <c:pt idx="3068">
                  <c:v>60849</c:v>
                </c:pt>
                <c:pt idx="3069">
                  <c:v>60856</c:v>
                </c:pt>
                <c:pt idx="3070">
                  <c:v>60863</c:v>
                </c:pt>
                <c:pt idx="3071">
                  <c:v>60870</c:v>
                </c:pt>
                <c:pt idx="3072">
                  <c:v>60877</c:v>
                </c:pt>
                <c:pt idx="3073">
                  <c:v>60884</c:v>
                </c:pt>
                <c:pt idx="3074">
                  <c:v>60891</c:v>
                </c:pt>
                <c:pt idx="3075">
                  <c:v>60899</c:v>
                </c:pt>
                <c:pt idx="3076">
                  <c:v>60905</c:v>
                </c:pt>
                <c:pt idx="3077">
                  <c:v>60912</c:v>
                </c:pt>
                <c:pt idx="3078">
                  <c:v>60919</c:v>
                </c:pt>
                <c:pt idx="3079">
                  <c:v>60926</c:v>
                </c:pt>
                <c:pt idx="3080">
                  <c:v>60933</c:v>
                </c:pt>
                <c:pt idx="3081">
                  <c:v>60940</c:v>
                </c:pt>
                <c:pt idx="3082">
                  <c:v>60947</c:v>
                </c:pt>
                <c:pt idx="3083">
                  <c:v>60954</c:v>
                </c:pt>
                <c:pt idx="3084">
                  <c:v>60961</c:v>
                </c:pt>
                <c:pt idx="3085">
                  <c:v>60968</c:v>
                </c:pt>
                <c:pt idx="3086">
                  <c:v>60975</c:v>
                </c:pt>
                <c:pt idx="3087">
                  <c:v>60982</c:v>
                </c:pt>
                <c:pt idx="3088">
                  <c:v>60990</c:v>
                </c:pt>
                <c:pt idx="3089">
                  <c:v>61001</c:v>
                </c:pt>
                <c:pt idx="3090">
                  <c:v>61004</c:v>
                </c:pt>
                <c:pt idx="3091">
                  <c:v>61011</c:v>
                </c:pt>
                <c:pt idx="3092">
                  <c:v>61018</c:v>
                </c:pt>
                <c:pt idx="3093">
                  <c:v>61025</c:v>
                </c:pt>
                <c:pt idx="3094">
                  <c:v>61032</c:v>
                </c:pt>
                <c:pt idx="3095">
                  <c:v>61042</c:v>
                </c:pt>
                <c:pt idx="3096">
                  <c:v>61046</c:v>
                </c:pt>
                <c:pt idx="3097">
                  <c:v>61053</c:v>
                </c:pt>
                <c:pt idx="3098">
                  <c:v>61060</c:v>
                </c:pt>
                <c:pt idx="3099">
                  <c:v>61067</c:v>
                </c:pt>
                <c:pt idx="3100">
                  <c:v>61074</c:v>
                </c:pt>
                <c:pt idx="3101">
                  <c:v>61081</c:v>
                </c:pt>
                <c:pt idx="3102">
                  <c:v>61092</c:v>
                </c:pt>
                <c:pt idx="3103">
                  <c:v>61095</c:v>
                </c:pt>
                <c:pt idx="3104">
                  <c:v>61102</c:v>
                </c:pt>
                <c:pt idx="3105">
                  <c:v>61109</c:v>
                </c:pt>
                <c:pt idx="3106">
                  <c:v>61123</c:v>
                </c:pt>
                <c:pt idx="3107">
                  <c:v>61123</c:v>
                </c:pt>
                <c:pt idx="3108">
                  <c:v>61130</c:v>
                </c:pt>
                <c:pt idx="3109">
                  <c:v>61137</c:v>
                </c:pt>
                <c:pt idx="3110">
                  <c:v>61144</c:v>
                </c:pt>
                <c:pt idx="3111">
                  <c:v>61151</c:v>
                </c:pt>
                <c:pt idx="3112">
                  <c:v>61158</c:v>
                </c:pt>
                <c:pt idx="3113">
                  <c:v>61165</c:v>
                </c:pt>
                <c:pt idx="3114">
                  <c:v>61172</c:v>
                </c:pt>
                <c:pt idx="3115">
                  <c:v>61179</c:v>
                </c:pt>
                <c:pt idx="3116">
                  <c:v>61186</c:v>
                </c:pt>
                <c:pt idx="3117">
                  <c:v>61193</c:v>
                </c:pt>
                <c:pt idx="3118">
                  <c:v>61200</c:v>
                </c:pt>
                <c:pt idx="3119">
                  <c:v>61207</c:v>
                </c:pt>
                <c:pt idx="3120">
                  <c:v>61214</c:v>
                </c:pt>
                <c:pt idx="3121">
                  <c:v>61221</c:v>
                </c:pt>
                <c:pt idx="3122">
                  <c:v>61228</c:v>
                </c:pt>
                <c:pt idx="3123">
                  <c:v>61235</c:v>
                </c:pt>
                <c:pt idx="3124">
                  <c:v>61242</c:v>
                </c:pt>
                <c:pt idx="3125">
                  <c:v>61249</c:v>
                </c:pt>
                <c:pt idx="3126">
                  <c:v>61256</c:v>
                </c:pt>
                <c:pt idx="3127">
                  <c:v>61266</c:v>
                </c:pt>
                <c:pt idx="3128">
                  <c:v>61270</c:v>
                </c:pt>
                <c:pt idx="3129">
                  <c:v>61277</c:v>
                </c:pt>
                <c:pt idx="3130">
                  <c:v>61284</c:v>
                </c:pt>
                <c:pt idx="3131">
                  <c:v>61291</c:v>
                </c:pt>
                <c:pt idx="3132">
                  <c:v>61298</c:v>
                </c:pt>
                <c:pt idx="3133">
                  <c:v>61305</c:v>
                </c:pt>
                <c:pt idx="3134">
                  <c:v>61312</c:v>
                </c:pt>
                <c:pt idx="3135">
                  <c:v>61319</c:v>
                </c:pt>
                <c:pt idx="3136">
                  <c:v>61326</c:v>
                </c:pt>
                <c:pt idx="3137">
                  <c:v>61333</c:v>
                </c:pt>
                <c:pt idx="3138">
                  <c:v>61340</c:v>
                </c:pt>
                <c:pt idx="3139">
                  <c:v>61347</c:v>
                </c:pt>
                <c:pt idx="3140">
                  <c:v>61359</c:v>
                </c:pt>
                <c:pt idx="3141">
                  <c:v>61361</c:v>
                </c:pt>
                <c:pt idx="3142">
                  <c:v>61368</c:v>
                </c:pt>
                <c:pt idx="3143">
                  <c:v>61375</c:v>
                </c:pt>
                <c:pt idx="3144">
                  <c:v>61382</c:v>
                </c:pt>
                <c:pt idx="3145">
                  <c:v>61389</c:v>
                </c:pt>
                <c:pt idx="3146">
                  <c:v>61396</c:v>
                </c:pt>
                <c:pt idx="3147">
                  <c:v>61403</c:v>
                </c:pt>
                <c:pt idx="3148">
                  <c:v>61410</c:v>
                </c:pt>
                <c:pt idx="3149">
                  <c:v>61417</c:v>
                </c:pt>
                <c:pt idx="3150">
                  <c:v>61424</c:v>
                </c:pt>
                <c:pt idx="3151">
                  <c:v>61431</c:v>
                </c:pt>
                <c:pt idx="3152">
                  <c:v>61438</c:v>
                </c:pt>
                <c:pt idx="3153">
                  <c:v>61445</c:v>
                </c:pt>
                <c:pt idx="3154">
                  <c:v>61452</c:v>
                </c:pt>
                <c:pt idx="3155">
                  <c:v>61459</c:v>
                </c:pt>
                <c:pt idx="3156">
                  <c:v>61466</c:v>
                </c:pt>
                <c:pt idx="3157">
                  <c:v>61477</c:v>
                </c:pt>
                <c:pt idx="3158">
                  <c:v>61480</c:v>
                </c:pt>
                <c:pt idx="3159">
                  <c:v>61491</c:v>
                </c:pt>
                <c:pt idx="3160">
                  <c:v>61494</c:v>
                </c:pt>
                <c:pt idx="3161">
                  <c:v>61501</c:v>
                </c:pt>
                <c:pt idx="3162">
                  <c:v>61508</c:v>
                </c:pt>
                <c:pt idx="3163">
                  <c:v>61515</c:v>
                </c:pt>
                <c:pt idx="3164">
                  <c:v>61522</c:v>
                </c:pt>
                <c:pt idx="3165">
                  <c:v>61529</c:v>
                </c:pt>
                <c:pt idx="3166">
                  <c:v>61536</c:v>
                </c:pt>
                <c:pt idx="3167">
                  <c:v>61543</c:v>
                </c:pt>
                <c:pt idx="3168">
                  <c:v>61550</c:v>
                </c:pt>
                <c:pt idx="3169">
                  <c:v>61557</c:v>
                </c:pt>
                <c:pt idx="3170">
                  <c:v>61564</c:v>
                </c:pt>
                <c:pt idx="3171">
                  <c:v>61571</c:v>
                </c:pt>
                <c:pt idx="3172">
                  <c:v>61578</c:v>
                </c:pt>
                <c:pt idx="3173">
                  <c:v>61585</c:v>
                </c:pt>
                <c:pt idx="3174">
                  <c:v>61592</c:v>
                </c:pt>
                <c:pt idx="3175">
                  <c:v>61599</c:v>
                </c:pt>
                <c:pt idx="3176">
                  <c:v>61606</c:v>
                </c:pt>
                <c:pt idx="3177">
                  <c:v>61613</c:v>
                </c:pt>
                <c:pt idx="3178">
                  <c:v>61620</c:v>
                </c:pt>
                <c:pt idx="3179">
                  <c:v>61627</c:v>
                </c:pt>
                <c:pt idx="3180">
                  <c:v>61634</c:v>
                </c:pt>
                <c:pt idx="3181">
                  <c:v>61641</c:v>
                </c:pt>
                <c:pt idx="3182">
                  <c:v>61648</c:v>
                </c:pt>
                <c:pt idx="3183">
                  <c:v>61655</c:v>
                </c:pt>
                <c:pt idx="3184">
                  <c:v>61662</c:v>
                </c:pt>
                <c:pt idx="3185">
                  <c:v>61669</c:v>
                </c:pt>
                <c:pt idx="3186">
                  <c:v>61676</c:v>
                </c:pt>
                <c:pt idx="3187">
                  <c:v>61683</c:v>
                </c:pt>
                <c:pt idx="3188">
                  <c:v>61693</c:v>
                </c:pt>
                <c:pt idx="3189">
                  <c:v>61697</c:v>
                </c:pt>
                <c:pt idx="3190">
                  <c:v>61704</c:v>
                </c:pt>
                <c:pt idx="3191">
                  <c:v>61711</c:v>
                </c:pt>
                <c:pt idx="3192">
                  <c:v>61718</c:v>
                </c:pt>
                <c:pt idx="3193">
                  <c:v>61732</c:v>
                </c:pt>
                <c:pt idx="3194">
                  <c:v>61735</c:v>
                </c:pt>
                <c:pt idx="3195">
                  <c:v>61743</c:v>
                </c:pt>
                <c:pt idx="3196">
                  <c:v>61749</c:v>
                </c:pt>
                <c:pt idx="3197">
                  <c:v>61756</c:v>
                </c:pt>
                <c:pt idx="3198">
                  <c:v>61763</c:v>
                </c:pt>
                <c:pt idx="3199">
                  <c:v>61771</c:v>
                </c:pt>
                <c:pt idx="3200">
                  <c:v>61777</c:v>
                </c:pt>
                <c:pt idx="3201">
                  <c:v>61784</c:v>
                </c:pt>
                <c:pt idx="3202">
                  <c:v>61791</c:v>
                </c:pt>
                <c:pt idx="3203">
                  <c:v>61798</c:v>
                </c:pt>
                <c:pt idx="3204">
                  <c:v>61805</c:v>
                </c:pt>
                <c:pt idx="3205">
                  <c:v>61812</c:v>
                </c:pt>
                <c:pt idx="3206">
                  <c:v>61819</c:v>
                </c:pt>
                <c:pt idx="3207">
                  <c:v>61826</c:v>
                </c:pt>
                <c:pt idx="3208">
                  <c:v>61835</c:v>
                </c:pt>
                <c:pt idx="3209">
                  <c:v>61840</c:v>
                </c:pt>
                <c:pt idx="3210">
                  <c:v>61848</c:v>
                </c:pt>
                <c:pt idx="3211">
                  <c:v>61855</c:v>
                </c:pt>
                <c:pt idx="3212">
                  <c:v>61861</c:v>
                </c:pt>
                <c:pt idx="3213">
                  <c:v>61868</c:v>
                </c:pt>
                <c:pt idx="3214">
                  <c:v>61876</c:v>
                </c:pt>
                <c:pt idx="3215">
                  <c:v>61882</c:v>
                </c:pt>
                <c:pt idx="3216">
                  <c:v>61889</c:v>
                </c:pt>
                <c:pt idx="3217">
                  <c:v>61896</c:v>
                </c:pt>
                <c:pt idx="3218">
                  <c:v>61903</c:v>
                </c:pt>
                <c:pt idx="3219">
                  <c:v>61910</c:v>
                </c:pt>
                <c:pt idx="3220">
                  <c:v>61917</c:v>
                </c:pt>
                <c:pt idx="3221">
                  <c:v>61925</c:v>
                </c:pt>
                <c:pt idx="3222">
                  <c:v>61931</c:v>
                </c:pt>
                <c:pt idx="3223">
                  <c:v>61938</c:v>
                </c:pt>
                <c:pt idx="3224">
                  <c:v>61945</c:v>
                </c:pt>
                <c:pt idx="3225">
                  <c:v>61952</c:v>
                </c:pt>
                <c:pt idx="3226">
                  <c:v>61959</c:v>
                </c:pt>
                <c:pt idx="3227">
                  <c:v>61967</c:v>
                </c:pt>
                <c:pt idx="3228">
                  <c:v>61973</c:v>
                </c:pt>
                <c:pt idx="3229">
                  <c:v>61980</c:v>
                </c:pt>
                <c:pt idx="3230">
                  <c:v>61988</c:v>
                </c:pt>
                <c:pt idx="3231">
                  <c:v>61995</c:v>
                </c:pt>
                <c:pt idx="3232">
                  <c:v>62001</c:v>
                </c:pt>
                <c:pt idx="3233">
                  <c:v>62008</c:v>
                </c:pt>
                <c:pt idx="3234">
                  <c:v>62016</c:v>
                </c:pt>
                <c:pt idx="3235">
                  <c:v>62022</c:v>
                </c:pt>
                <c:pt idx="3236">
                  <c:v>62029</c:v>
                </c:pt>
                <c:pt idx="3237">
                  <c:v>62037</c:v>
                </c:pt>
                <c:pt idx="3238">
                  <c:v>62043</c:v>
                </c:pt>
                <c:pt idx="3239">
                  <c:v>62050</c:v>
                </c:pt>
                <c:pt idx="3240">
                  <c:v>62057</c:v>
                </c:pt>
                <c:pt idx="3241">
                  <c:v>62064</c:v>
                </c:pt>
                <c:pt idx="3242">
                  <c:v>62071</c:v>
                </c:pt>
                <c:pt idx="3243">
                  <c:v>62078</c:v>
                </c:pt>
                <c:pt idx="3244">
                  <c:v>62086</c:v>
                </c:pt>
                <c:pt idx="3245">
                  <c:v>62099</c:v>
                </c:pt>
                <c:pt idx="3246">
                  <c:v>62100</c:v>
                </c:pt>
                <c:pt idx="3247">
                  <c:v>62107</c:v>
                </c:pt>
                <c:pt idx="3248">
                  <c:v>62114</c:v>
                </c:pt>
                <c:pt idx="3249">
                  <c:v>62121</c:v>
                </c:pt>
                <c:pt idx="3250">
                  <c:v>62128</c:v>
                </c:pt>
                <c:pt idx="3251">
                  <c:v>62136</c:v>
                </c:pt>
                <c:pt idx="3252">
                  <c:v>62142</c:v>
                </c:pt>
                <c:pt idx="3253">
                  <c:v>62149</c:v>
                </c:pt>
                <c:pt idx="3254">
                  <c:v>62156</c:v>
                </c:pt>
                <c:pt idx="3255">
                  <c:v>62163</c:v>
                </c:pt>
                <c:pt idx="3256">
                  <c:v>62170</c:v>
                </c:pt>
                <c:pt idx="3257">
                  <c:v>62177</c:v>
                </c:pt>
                <c:pt idx="3258">
                  <c:v>62186</c:v>
                </c:pt>
                <c:pt idx="3259">
                  <c:v>62193</c:v>
                </c:pt>
                <c:pt idx="3260">
                  <c:v>62200</c:v>
                </c:pt>
                <c:pt idx="3261">
                  <c:v>62207</c:v>
                </c:pt>
                <c:pt idx="3262">
                  <c:v>62214</c:v>
                </c:pt>
                <c:pt idx="3263">
                  <c:v>62221</c:v>
                </c:pt>
                <c:pt idx="3264">
                  <c:v>62228</c:v>
                </c:pt>
                <c:pt idx="3265">
                  <c:v>62235</c:v>
                </c:pt>
                <c:pt idx="3266">
                  <c:v>62242</c:v>
                </c:pt>
                <c:pt idx="3267">
                  <c:v>62249</c:v>
                </c:pt>
                <c:pt idx="3268">
                  <c:v>62256</c:v>
                </c:pt>
                <c:pt idx="3269">
                  <c:v>62263</c:v>
                </c:pt>
                <c:pt idx="3270">
                  <c:v>62270</c:v>
                </c:pt>
                <c:pt idx="3271">
                  <c:v>62277</c:v>
                </c:pt>
                <c:pt idx="3272">
                  <c:v>62284</c:v>
                </c:pt>
                <c:pt idx="3273">
                  <c:v>62291</c:v>
                </c:pt>
                <c:pt idx="3274">
                  <c:v>62298</c:v>
                </c:pt>
                <c:pt idx="3275">
                  <c:v>62305</c:v>
                </c:pt>
                <c:pt idx="3276">
                  <c:v>62312</c:v>
                </c:pt>
                <c:pt idx="3277">
                  <c:v>62319</c:v>
                </c:pt>
                <c:pt idx="3278">
                  <c:v>62326</c:v>
                </c:pt>
                <c:pt idx="3279">
                  <c:v>62333</c:v>
                </c:pt>
                <c:pt idx="3280">
                  <c:v>62340</c:v>
                </c:pt>
                <c:pt idx="3281">
                  <c:v>62347</c:v>
                </c:pt>
                <c:pt idx="3282">
                  <c:v>62354</c:v>
                </c:pt>
                <c:pt idx="3283">
                  <c:v>62361</c:v>
                </c:pt>
                <c:pt idx="3284">
                  <c:v>62368</c:v>
                </c:pt>
                <c:pt idx="3285">
                  <c:v>62375</c:v>
                </c:pt>
                <c:pt idx="3286">
                  <c:v>62382</c:v>
                </c:pt>
                <c:pt idx="3287">
                  <c:v>62389</c:v>
                </c:pt>
                <c:pt idx="3288">
                  <c:v>62396</c:v>
                </c:pt>
                <c:pt idx="3289">
                  <c:v>62403</c:v>
                </c:pt>
                <c:pt idx="3290">
                  <c:v>62410</c:v>
                </c:pt>
                <c:pt idx="3291">
                  <c:v>62417</c:v>
                </c:pt>
                <c:pt idx="3292">
                  <c:v>62424</c:v>
                </c:pt>
                <c:pt idx="3293">
                  <c:v>62431</c:v>
                </c:pt>
                <c:pt idx="3294">
                  <c:v>62438</c:v>
                </c:pt>
                <c:pt idx="3295">
                  <c:v>62445</c:v>
                </c:pt>
                <c:pt idx="3296">
                  <c:v>62456</c:v>
                </c:pt>
                <c:pt idx="3297">
                  <c:v>62463</c:v>
                </c:pt>
                <c:pt idx="3298">
                  <c:v>62466</c:v>
                </c:pt>
                <c:pt idx="3299">
                  <c:v>62473</c:v>
                </c:pt>
                <c:pt idx="3300">
                  <c:v>62480</c:v>
                </c:pt>
                <c:pt idx="3301">
                  <c:v>62487</c:v>
                </c:pt>
                <c:pt idx="3302">
                  <c:v>62494</c:v>
                </c:pt>
                <c:pt idx="3303">
                  <c:v>62501</c:v>
                </c:pt>
                <c:pt idx="3304">
                  <c:v>62508</c:v>
                </c:pt>
                <c:pt idx="3305">
                  <c:v>62515</c:v>
                </c:pt>
                <c:pt idx="3306">
                  <c:v>62522</c:v>
                </c:pt>
                <c:pt idx="3307">
                  <c:v>62529</c:v>
                </c:pt>
                <c:pt idx="3308">
                  <c:v>62536</c:v>
                </c:pt>
                <c:pt idx="3309">
                  <c:v>62543</c:v>
                </c:pt>
                <c:pt idx="3310">
                  <c:v>62550</c:v>
                </c:pt>
                <c:pt idx="3311">
                  <c:v>62557</c:v>
                </c:pt>
                <c:pt idx="3312">
                  <c:v>62564</c:v>
                </c:pt>
                <c:pt idx="3313">
                  <c:v>62571</c:v>
                </c:pt>
                <c:pt idx="3314">
                  <c:v>62578</c:v>
                </c:pt>
                <c:pt idx="3315">
                  <c:v>62585</c:v>
                </c:pt>
                <c:pt idx="3316">
                  <c:v>62592</c:v>
                </c:pt>
                <c:pt idx="3317">
                  <c:v>62599</c:v>
                </c:pt>
                <c:pt idx="3318">
                  <c:v>62606</c:v>
                </c:pt>
                <c:pt idx="3319">
                  <c:v>62613</c:v>
                </c:pt>
                <c:pt idx="3320">
                  <c:v>62620</c:v>
                </c:pt>
                <c:pt idx="3321">
                  <c:v>62627</c:v>
                </c:pt>
                <c:pt idx="3322">
                  <c:v>62634</c:v>
                </c:pt>
                <c:pt idx="3323">
                  <c:v>62641</c:v>
                </c:pt>
                <c:pt idx="3324">
                  <c:v>62648</c:v>
                </c:pt>
                <c:pt idx="3325">
                  <c:v>62655</c:v>
                </c:pt>
                <c:pt idx="3326">
                  <c:v>62662</c:v>
                </c:pt>
                <c:pt idx="3327">
                  <c:v>62669</c:v>
                </c:pt>
                <c:pt idx="3328">
                  <c:v>62676</c:v>
                </c:pt>
                <c:pt idx="3329">
                  <c:v>62683</c:v>
                </c:pt>
                <c:pt idx="3330">
                  <c:v>62690</c:v>
                </c:pt>
                <c:pt idx="3331">
                  <c:v>62697</c:v>
                </c:pt>
                <c:pt idx="3332">
                  <c:v>62704</c:v>
                </c:pt>
                <c:pt idx="3333">
                  <c:v>62711</c:v>
                </c:pt>
                <c:pt idx="3334">
                  <c:v>62718</c:v>
                </c:pt>
                <c:pt idx="3335">
                  <c:v>62725</c:v>
                </c:pt>
                <c:pt idx="3336">
                  <c:v>62732</c:v>
                </c:pt>
                <c:pt idx="3337">
                  <c:v>62739</c:v>
                </c:pt>
                <c:pt idx="3338">
                  <c:v>62746</c:v>
                </c:pt>
                <c:pt idx="3339">
                  <c:v>62753</c:v>
                </c:pt>
                <c:pt idx="3340">
                  <c:v>62760</c:v>
                </c:pt>
                <c:pt idx="3341">
                  <c:v>62767</c:v>
                </c:pt>
                <c:pt idx="3342">
                  <c:v>62774</c:v>
                </c:pt>
                <c:pt idx="3343">
                  <c:v>62781</c:v>
                </c:pt>
                <c:pt idx="3344">
                  <c:v>62788</c:v>
                </c:pt>
                <c:pt idx="3345">
                  <c:v>62795</c:v>
                </c:pt>
                <c:pt idx="3346">
                  <c:v>62802</c:v>
                </c:pt>
                <c:pt idx="3347">
                  <c:v>62809</c:v>
                </c:pt>
                <c:pt idx="3348">
                  <c:v>62816</c:v>
                </c:pt>
                <c:pt idx="3349">
                  <c:v>62827</c:v>
                </c:pt>
                <c:pt idx="3350">
                  <c:v>62830</c:v>
                </c:pt>
                <c:pt idx="3351">
                  <c:v>62837</c:v>
                </c:pt>
                <c:pt idx="3352">
                  <c:v>62844</c:v>
                </c:pt>
                <c:pt idx="3353">
                  <c:v>62851</c:v>
                </c:pt>
                <c:pt idx="3354">
                  <c:v>62858</c:v>
                </c:pt>
                <c:pt idx="3355">
                  <c:v>62866</c:v>
                </c:pt>
                <c:pt idx="3356">
                  <c:v>62872</c:v>
                </c:pt>
                <c:pt idx="3357">
                  <c:v>62879</c:v>
                </c:pt>
                <c:pt idx="3358">
                  <c:v>62886</c:v>
                </c:pt>
                <c:pt idx="3359">
                  <c:v>62893</c:v>
                </c:pt>
                <c:pt idx="3360">
                  <c:v>62900</c:v>
                </c:pt>
                <c:pt idx="3361">
                  <c:v>62907</c:v>
                </c:pt>
                <c:pt idx="3362">
                  <c:v>62914</c:v>
                </c:pt>
                <c:pt idx="3363">
                  <c:v>62921</c:v>
                </c:pt>
                <c:pt idx="3364">
                  <c:v>62928</c:v>
                </c:pt>
                <c:pt idx="3365">
                  <c:v>62935</c:v>
                </c:pt>
                <c:pt idx="3366">
                  <c:v>62942</c:v>
                </c:pt>
                <c:pt idx="3367">
                  <c:v>62950</c:v>
                </c:pt>
                <c:pt idx="3368">
                  <c:v>62956</c:v>
                </c:pt>
                <c:pt idx="3369">
                  <c:v>62963</c:v>
                </c:pt>
                <c:pt idx="3370">
                  <c:v>62970</c:v>
                </c:pt>
                <c:pt idx="3371">
                  <c:v>62977</c:v>
                </c:pt>
                <c:pt idx="3372">
                  <c:v>62984</c:v>
                </c:pt>
                <c:pt idx="3373">
                  <c:v>62991</c:v>
                </c:pt>
                <c:pt idx="3374">
                  <c:v>62998</c:v>
                </c:pt>
                <c:pt idx="3375">
                  <c:v>63005</c:v>
                </c:pt>
                <c:pt idx="3376">
                  <c:v>63012</c:v>
                </c:pt>
                <c:pt idx="3377">
                  <c:v>63019</c:v>
                </c:pt>
                <c:pt idx="3378">
                  <c:v>63026</c:v>
                </c:pt>
                <c:pt idx="3379">
                  <c:v>63033</c:v>
                </c:pt>
                <c:pt idx="3380">
                  <c:v>63040</c:v>
                </c:pt>
                <c:pt idx="3381">
                  <c:v>63048</c:v>
                </c:pt>
                <c:pt idx="3382">
                  <c:v>63054</c:v>
                </c:pt>
                <c:pt idx="3383">
                  <c:v>63061</c:v>
                </c:pt>
                <c:pt idx="3384">
                  <c:v>63068</c:v>
                </c:pt>
                <c:pt idx="3385">
                  <c:v>63075</c:v>
                </c:pt>
                <c:pt idx="3386">
                  <c:v>63082</c:v>
                </c:pt>
                <c:pt idx="3387">
                  <c:v>63090</c:v>
                </c:pt>
                <c:pt idx="3388">
                  <c:v>63096</c:v>
                </c:pt>
                <c:pt idx="3389">
                  <c:v>63103</c:v>
                </c:pt>
                <c:pt idx="3390">
                  <c:v>63110</c:v>
                </c:pt>
                <c:pt idx="3391">
                  <c:v>63117</c:v>
                </c:pt>
                <c:pt idx="3392">
                  <c:v>63124</c:v>
                </c:pt>
                <c:pt idx="3393">
                  <c:v>63132</c:v>
                </c:pt>
                <c:pt idx="3394">
                  <c:v>63138</c:v>
                </c:pt>
                <c:pt idx="3395">
                  <c:v>63145</c:v>
                </c:pt>
                <c:pt idx="3396">
                  <c:v>63152</c:v>
                </c:pt>
                <c:pt idx="3397">
                  <c:v>63159</c:v>
                </c:pt>
                <c:pt idx="3398">
                  <c:v>63166</c:v>
                </c:pt>
                <c:pt idx="3399">
                  <c:v>63173</c:v>
                </c:pt>
                <c:pt idx="3400">
                  <c:v>63180</c:v>
                </c:pt>
                <c:pt idx="3401">
                  <c:v>63188</c:v>
                </c:pt>
                <c:pt idx="3402">
                  <c:v>63195</c:v>
                </c:pt>
                <c:pt idx="3403">
                  <c:v>63202</c:v>
                </c:pt>
                <c:pt idx="3404">
                  <c:v>63209</c:v>
                </c:pt>
                <c:pt idx="3405">
                  <c:v>63216</c:v>
                </c:pt>
                <c:pt idx="3406">
                  <c:v>63223</c:v>
                </c:pt>
                <c:pt idx="3407">
                  <c:v>63230</c:v>
                </c:pt>
                <c:pt idx="3408">
                  <c:v>63237</c:v>
                </c:pt>
                <c:pt idx="3409">
                  <c:v>63244</c:v>
                </c:pt>
                <c:pt idx="3410">
                  <c:v>63251</c:v>
                </c:pt>
                <c:pt idx="3411">
                  <c:v>63258</c:v>
                </c:pt>
                <c:pt idx="3412">
                  <c:v>63265</c:v>
                </c:pt>
                <c:pt idx="3413">
                  <c:v>63276</c:v>
                </c:pt>
                <c:pt idx="3414">
                  <c:v>63279</c:v>
                </c:pt>
                <c:pt idx="3415">
                  <c:v>63286</c:v>
                </c:pt>
                <c:pt idx="3416">
                  <c:v>63293</c:v>
                </c:pt>
                <c:pt idx="3417">
                  <c:v>63300</c:v>
                </c:pt>
                <c:pt idx="3418">
                  <c:v>63307</c:v>
                </c:pt>
                <c:pt idx="3419">
                  <c:v>63317</c:v>
                </c:pt>
                <c:pt idx="3420">
                  <c:v>63321</c:v>
                </c:pt>
                <c:pt idx="3421">
                  <c:v>63328</c:v>
                </c:pt>
                <c:pt idx="3422">
                  <c:v>63335</c:v>
                </c:pt>
                <c:pt idx="3423">
                  <c:v>63342</c:v>
                </c:pt>
                <c:pt idx="3424">
                  <c:v>63349</c:v>
                </c:pt>
                <c:pt idx="3425">
                  <c:v>63356</c:v>
                </c:pt>
                <c:pt idx="3426">
                  <c:v>63363</c:v>
                </c:pt>
                <c:pt idx="3427">
                  <c:v>63370</c:v>
                </c:pt>
                <c:pt idx="3428">
                  <c:v>63377</c:v>
                </c:pt>
                <c:pt idx="3429">
                  <c:v>63384</c:v>
                </c:pt>
                <c:pt idx="3430">
                  <c:v>63391</c:v>
                </c:pt>
                <c:pt idx="3431">
                  <c:v>63398</c:v>
                </c:pt>
                <c:pt idx="3432">
                  <c:v>63405</c:v>
                </c:pt>
                <c:pt idx="3433">
                  <c:v>63415</c:v>
                </c:pt>
                <c:pt idx="3434">
                  <c:v>63419</c:v>
                </c:pt>
                <c:pt idx="3435">
                  <c:v>63426</c:v>
                </c:pt>
                <c:pt idx="3436">
                  <c:v>63433</c:v>
                </c:pt>
                <c:pt idx="3437">
                  <c:v>63440</c:v>
                </c:pt>
                <c:pt idx="3438">
                  <c:v>63447</c:v>
                </c:pt>
                <c:pt idx="3439">
                  <c:v>63457</c:v>
                </c:pt>
                <c:pt idx="3440">
                  <c:v>63461</c:v>
                </c:pt>
                <c:pt idx="3441">
                  <c:v>63468</c:v>
                </c:pt>
                <c:pt idx="3442">
                  <c:v>63475</c:v>
                </c:pt>
                <c:pt idx="3443">
                  <c:v>63482</c:v>
                </c:pt>
                <c:pt idx="3444">
                  <c:v>63489</c:v>
                </c:pt>
                <c:pt idx="3445">
                  <c:v>63499</c:v>
                </c:pt>
                <c:pt idx="3446">
                  <c:v>63503</c:v>
                </c:pt>
                <c:pt idx="3447">
                  <c:v>63510</c:v>
                </c:pt>
                <c:pt idx="3448">
                  <c:v>63517</c:v>
                </c:pt>
                <c:pt idx="3449">
                  <c:v>63524</c:v>
                </c:pt>
                <c:pt idx="3450">
                  <c:v>63531</c:v>
                </c:pt>
                <c:pt idx="3451">
                  <c:v>63538</c:v>
                </c:pt>
                <c:pt idx="3452">
                  <c:v>63545</c:v>
                </c:pt>
                <c:pt idx="3453">
                  <c:v>63552</c:v>
                </c:pt>
                <c:pt idx="3454">
                  <c:v>63559</c:v>
                </c:pt>
                <c:pt idx="3455">
                  <c:v>63566</c:v>
                </c:pt>
                <c:pt idx="3456">
                  <c:v>63573</c:v>
                </c:pt>
                <c:pt idx="3457">
                  <c:v>63580</c:v>
                </c:pt>
                <c:pt idx="3458">
                  <c:v>63587</c:v>
                </c:pt>
                <c:pt idx="3459">
                  <c:v>63594</c:v>
                </c:pt>
                <c:pt idx="3460">
                  <c:v>63601</c:v>
                </c:pt>
                <c:pt idx="3461">
                  <c:v>63608</c:v>
                </c:pt>
                <c:pt idx="3462">
                  <c:v>63615</c:v>
                </c:pt>
                <c:pt idx="3463">
                  <c:v>63622</c:v>
                </c:pt>
                <c:pt idx="3464">
                  <c:v>63629</c:v>
                </c:pt>
                <c:pt idx="3465">
                  <c:v>63636</c:v>
                </c:pt>
                <c:pt idx="3466">
                  <c:v>63643</c:v>
                </c:pt>
                <c:pt idx="3467">
                  <c:v>63650</c:v>
                </c:pt>
                <c:pt idx="3468">
                  <c:v>63661</c:v>
                </c:pt>
                <c:pt idx="3469">
                  <c:v>63664</c:v>
                </c:pt>
                <c:pt idx="3470">
                  <c:v>63671</c:v>
                </c:pt>
                <c:pt idx="3471">
                  <c:v>63682</c:v>
                </c:pt>
                <c:pt idx="3472">
                  <c:v>63685</c:v>
                </c:pt>
                <c:pt idx="3473">
                  <c:v>63692</c:v>
                </c:pt>
                <c:pt idx="3474">
                  <c:v>63699</c:v>
                </c:pt>
                <c:pt idx="3475">
                  <c:v>63706</c:v>
                </c:pt>
                <c:pt idx="3476">
                  <c:v>63713</c:v>
                </c:pt>
                <c:pt idx="3477">
                  <c:v>63720</c:v>
                </c:pt>
                <c:pt idx="3478">
                  <c:v>63727</c:v>
                </c:pt>
                <c:pt idx="3479">
                  <c:v>63734</c:v>
                </c:pt>
                <c:pt idx="3480">
                  <c:v>63741</c:v>
                </c:pt>
                <c:pt idx="3481">
                  <c:v>63748</c:v>
                </c:pt>
                <c:pt idx="3482">
                  <c:v>63755</c:v>
                </c:pt>
                <c:pt idx="3483">
                  <c:v>63762</c:v>
                </c:pt>
                <c:pt idx="3484">
                  <c:v>63769</c:v>
                </c:pt>
                <c:pt idx="3485">
                  <c:v>63776</c:v>
                </c:pt>
                <c:pt idx="3486">
                  <c:v>63783</c:v>
                </c:pt>
                <c:pt idx="3487">
                  <c:v>63790</c:v>
                </c:pt>
                <c:pt idx="3488">
                  <c:v>63797</c:v>
                </c:pt>
                <c:pt idx="3489">
                  <c:v>63804</c:v>
                </c:pt>
                <c:pt idx="3490">
                  <c:v>63811</c:v>
                </c:pt>
                <c:pt idx="3491">
                  <c:v>63818</c:v>
                </c:pt>
                <c:pt idx="3492">
                  <c:v>63825</c:v>
                </c:pt>
                <c:pt idx="3493">
                  <c:v>63832</c:v>
                </c:pt>
                <c:pt idx="3494">
                  <c:v>63839</c:v>
                </c:pt>
                <c:pt idx="3495">
                  <c:v>63846</c:v>
                </c:pt>
                <c:pt idx="3496">
                  <c:v>63853</c:v>
                </c:pt>
                <c:pt idx="3497">
                  <c:v>63860</c:v>
                </c:pt>
                <c:pt idx="3498">
                  <c:v>63867</c:v>
                </c:pt>
                <c:pt idx="3499">
                  <c:v>63874</c:v>
                </c:pt>
                <c:pt idx="3500">
                  <c:v>63884</c:v>
                </c:pt>
                <c:pt idx="3501">
                  <c:v>63888</c:v>
                </c:pt>
                <c:pt idx="3502">
                  <c:v>63895</c:v>
                </c:pt>
                <c:pt idx="3503">
                  <c:v>63902</c:v>
                </c:pt>
                <c:pt idx="3504">
                  <c:v>63909</c:v>
                </c:pt>
                <c:pt idx="3505">
                  <c:v>63923</c:v>
                </c:pt>
                <c:pt idx="3506">
                  <c:v>63926</c:v>
                </c:pt>
                <c:pt idx="3507">
                  <c:v>63934</c:v>
                </c:pt>
                <c:pt idx="3508">
                  <c:v>63940</c:v>
                </c:pt>
                <c:pt idx="3509">
                  <c:v>63947</c:v>
                </c:pt>
                <c:pt idx="3510">
                  <c:v>63954</c:v>
                </c:pt>
                <c:pt idx="3511">
                  <c:v>63962</c:v>
                </c:pt>
                <c:pt idx="3512">
                  <c:v>63968</c:v>
                </c:pt>
                <c:pt idx="3513">
                  <c:v>63975</c:v>
                </c:pt>
                <c:pt idx="3514">
                  <c:v>63982</c:v>
                </c:pt>
                <c:pt idx="3515">
                  <c:v>63989</c:v>
                </c:pt>
                <c:pt idx="3516">
                  <c:v>63996</c:v>
                </c:pt>
                <c:pt idx="3517">
                  <c:v>64003</c:v>
                </c:pt>
                <c:pt idx="3518">
                  <c:v>64010</c:v>
                </c:pt>
                <c:pt idx="3519">
                  <c:v>64019</c:v>
                </c:pt>
                <c:pt idx="3520">
                  <c:v>64024</c:v>
                </c:pt>
                <c:pt idx="3521">
                  <c:v>64031</c:v>
                </c:pt>
                <c:pt idx="3522">
                  <c:v>64039</c:v>
                </c:pt>
                <c:pt idx="3523">
                  <c:v>64046</c:v>
                </c:pt>
                <c:pt idx="3524">
                  <c:v>64052</c:v>
                </c:pt>
                <c:pt idx="3525">
                  <c:v>64059</c:v>
                </c:pt>
                <c:pt idx="3526">
                  <c:v>64067</c:v>
                </c:pt>
                <c:pt idx="3527">
                  <c:v>64073</c:v>
                </c:pt>
                <c:pt idx="3528">
                  <c:v>64080</c:v>
                </c:pt>
                <c:pt idx="3529">
                  <c:v>64087</c:v>
                </c:pt>
                <c:pt idx="3530">
                  <c:v>64094</c:v>
                </c:pt>
                <c:pt idx="3531">
                  <c:v>64101</c:v>
                </c:pt>
                <c:pt idx="3532">
                  <c:v>64108</c:v>
                </c:pt>
                <c:pt idx="3533">
                  <c:v>64116</c:v>
                </c:pt>
              </c:numCache>
            </c:numRef>
          </c:cat>
          <c:val>
            <c:numRef>
              <c:f>[0]!ONFwd3M</c:f>
              <c:numCache>
                <c:formatCode>0.0000%</c:formatCode>
                <c:ptCount val="3534"/>
                <c:pt idx="0">
                  <c:v>9.5361849353103878E-4</c:v>
                </c:pt>
                <c:pt idx="1">
                  <c:v>9.5366751008185702E-4</c:v>
                </c:pt>
                <c:pt idx="2">
                  <c:v>9.5376554310355743E-4</c:v>
                </c:pt>
                <c:pt idx="3">
                  <c:v>9.5391259275601215E-4</c:v>
                </c:pt>
                <c:pt idx="4">
                  <c:v>9.5437261045994148E-4</c:v>
                </c:pt>
                <c:pt idx="5">
                  <c:v>9.5499095647433307E-4</c:v>
                </c:pt>
                <c:pt idx="6">
                  <c:v>9.5538308880094291E-4</c:v>
                </c:pt>
                <c:pt idx="7">
                  <c:v>9.5582423767837099E-4</c:v>
                </c:pt>
                <c:pt idx="8">
                  <c:v>9.5631440302668125E-4</c:v>
                </c:pt>
                <c:pt idx="9">
                  <c:v>9.5746066866908563E-4</c:v>
                </c:pt>
                <c:pt idx="10">
                  <c:v>9.5876522984816859E-4</c:v>
                </c:pt>
                <c:pt idx="11">
                  <c:v>9.5950047787063397E-4</c:v>
                </c:pt>
                <c:pt idx="12">
                  <c:v>9.6028474252385365E-4</c:v>
                </c:pt>
                <c:pt idx="13">
                  <c:v>9.6111802364795551E-4</c:v>
                </c:pt>
                <c:pt idx="14">
                  <c:v>9.6345017675858458E-4</c:v>
                </c:pt>
                <c:pt idx="15">
                  <c:v>9.6601967737086625E-4</c:v>
                </c:pt>
                <c:pt idx="16">
                  <c:v>9.6601967737086625E-4</c:v>
                </c:pt>
                <c:pt idx="17">
                  <c:v>9.6714705771994147E-4</c:v>
                </c:pt>
                <c:pt idx="18">
                  <c:v>9.6832345461983493E-4</c:v>
                </c:pt>
                <c:pt idx="19">
                  <c:v>9.7084225506804955E-4</c:v>
                </c:pt>
                <c:pt idx="20">
                  <c:v>9.7351920772759115E-4</c:v>
                </c:pt>
                <c:pt idx="21">
                  <c:v>9.749406873815758E-4</c:v>
                </c:pt>
                <c:pt idx="22">
                  <c:v>9.7637985640552927E-4</c:v>
                </c:pt>
                <c:pt idx="23">
                  <c:v>9.7771140671554235E-4</c:v>
                </c:pt>
                <c:pt idx="24">
                  <c:v>9.7991402171260233E-4</c:v>
                </c:pt>
                <c:pt idx="25">
                  <c:v>9.8164814916756882E-4</c:v>
                </c:pt>
                <c:pt idx="26">
                  <c:v>9.8228497008356896E-4</c:v>
                </c:pt>
                <c:pt idx="27">
                  <c:v>9.8278284518471537E-4</c:v>
                </c:pt>
                <c:pt idx="28">
                  <c:v>9.8314177423119986E-4</c:v>
                </c:pt>
                <c:pt idx="29">
                  <c:v>9.8339916596579258E-4</c:v>
                </c:pt>
                <c:pt idx="30">
                  <c:v>9.8318803210872829E-4</c:v>
                </c:pt>
                <c:pt idx="31">
                  <c:v>9.828522318411359E-4</c:v>
                </c:pt>
                <c:pt idx="32">
                  <c:v>9.8237748567875371E-4</c:v>
                </c:pt>
                <c:pt idx="33">
                  <c:v>9.8176379370151778E-4</c:v>
                </c:pt>
                <c:pt idx="34">
                  <c:v>9.8007592495008566E-4</c:v>
                </c:pt>
                <c:pt idx="35">
                  <c:v>9.7791956692461213E-4</c:v>
                </c:pt>
                <c:pt idx="36">
                  <c:v>9.766111454734272E-4</c:v>
                </c:pt>
                <c:pt idx="37">
                  <c:v>9.7516377820738853E-4</c:v>
                </c:pt>
                <c:pt idx="38">
                  <c:v>9.7357746512649612E-4</c:v>
                </c:pt>
                <c:pt idx="39">
                  <c:v>9.6994429919838865E-4</c:v>
                </c:pt>
                <c:pt idx="40">
                  <c:v>9.6584275385502849E-4</c:v>
                </c:pt>
                <c:pt idx="41">
                  <c:v>9.6356171138012314E-4</c:v>
                </c:pt>
                <c:pt idx="42">
                  <c:v>9.6114172309036405E-4</c:v>
                </c:pt>
                <c:pt idx="43">
                  <c:v>9.5858278890581516E-4</c:v>
                </c:pt>
                <c:pt idx="44">
                  <c:v>9.5218097089011522E-4</c:v>
                </c:pt>
                <c:pt idx="45">
                  <c:v>9.4632109340686554E-4</c:v>
                </c:pt>
                <c:pt idx="46">
                  <c:v>9.4421561353641437E-4</c:v>
                </c:pt>
                <c:pt idx="47">
                  <c:v>9.4222861369175348E-4</c:v>
                </c:pt>
                <c:pt idx="48">
                  <c:v>9.3865199482401351E-4</c:v>
                </c:pt>
                <c:pt idx="49">
                  <c:v>9.3546541457101284E-4</c:v>
                </c:pt>
                <c:pt idx="50">
                  <c:v>9.3407081485530341E-4</c:v>
                </c:pt>
                <c:pt idx="51">
                  <c:v>9.3279469516538427E-4</c:v>
                </c:pt>
                <c:pt idx="52">
                  <c:v>9.3163705542131936E-4</c:v>
                </c:pt>
                <c:pt idx="53">
                  <c:v>9.2971911044514854E-4</c:v>
                </c:pt>
                <c:pt idx="54">
                  <c:v>9.2819129670296263E-4</c:v>
                </c:pt>
                <c:pt idx="55">
                  <c:v>9.2762605708784918E-4</c:v>
                </c:pt>
                <c:pt idx="56">
                  <c:v>9.2717929749852601E-4</c:v>
                </c:pt>
                <c:pt idx="57">
                  <c:v>9.2685101785505708E-4</c:v>
                </c:pt>
                <c:pt idx="58">
                  <c:v>9.2681381771875238E-4</c:v>
                </c:pt>
                <c:pt idx="59">
                  <c:v>9.2787050083309452E-4</c:v>
                </c:pt>
                <c:pt idx="60">
                  <c:v>9.2787050083309452E-4</c:v>
                </c:pt>
                <c:pt idx="61">
                  <c:v>9.2787050083309452E-4</c:v>
                </c:pt>
                <c:pt idx="62">
                  <c:v>9.2787050083309452E-4</c:v>
                </c:pt>
                <c:pt idx="63">
                  <c:v>9.2926999378128983E-4</c:v>
                </c:pt>
                <c:pt idx="64">
                  <c:v>9.3105962267969744E-4</c:v>
                </c:pt>
                <c:pt idx="65">
                  <c:v>9.3212392596520033E-4</c:v>
                </c:pt>
                <c:pt idx="66">
                  <c:v>9.3316082301342362E-4</c:v>
                </c:pt>
                <c:pt idx="67">
                  <c:v>9.3414113668366383E-4</c:v>
                </c:pt>
                <c:pt idx="68">
                  <c:v>9.3591558564476429E-4</c:v>
                </c:pt>
                <c:pt idx="69">
                  <c:v>9.3749655694530531E-4</c:v>
                </c:pt>
                <c:pt idx="70">
                  <c:v>9.3819395332594979E-4</c:v>
                </c:pt>
                <c:pt idx="71">
                  <c:v>9.3883476640854724E-4</c:v>
                </c:pt>
                <c:pt idx="72">
                  <c:v>9.3941899595328948E-4</c:v>
                </c:pt>
                <c:pt idx="73">
                  <c:v>9.4060033919651787E-4</c:v>
                </c:pt>
                <c:pt idx="74">
                  <c:v>9.4149139244770197E-4</c:v>
                </c:pt>
                <c:pt idx="75">
                  <c:v>9.4149139244770197E-4</c:v>
                </c:pt>
                <c:pt idx="76">
                  <c:v>9.4173612140480145E-4</c:v>
                </c:pt>
                <c:pt idx="77">
                  <c:v>9.4192426698391785E-4</c:v>
                </c:pt>
                <c:pt idx="78">
                  <c:v>9.4211441213687408E-4</c:v>
                </c:pt>
                <c:pt idx="79">
                  <c:v>9.4211101480112802E-4</c:v>
                </c:pt>
                <c:pt idx="80">
                  <c:v>9.4201624317058474E-4</c:v>
                </c:pt>
                <c:pt idx="81">
                  <c:v>9.4186488808212232E-4</c:v>
                </c:pt>
                <c:pt idx="82">
                  <c:v>9.4165694961567681E-4</c:v>
                </c:pt>
                <c:pt idx="83">
                  <c:v>9.4105492105533983E-4</c:v>
                </c:pt>
                <c:pt idx="84">
                  <c:v>9.402593611707033E-4</c:v>
                </c:pt>
                <c:pt idx="85">
                  <c:v>9.3976850549459812E-4</c:v>
                </c:pt>
                <c:pt idx="86">
                  <c:v>9.3922106636057379E-4</c:v>
                </c:pt>
                <c:pt idx="87">
                  <c:v>9.3867132251013174E-4</c:v>
                </c:pt>
                <c:pt idx="88">
                  <c:v>9.383626862735639E-4</c:v>
                </c:pt>
                <c:pt idx="89">
                  <c:v>9.3931805761560128E-4</c:v>
                </c:pt>
                <c:pt idx="90">
                  <c:v>9.4069805393282024E-4</c:v>
                </c:pt>
                <c:pt idx="91">
                  <c:v>9.4069805393282024E-4</c:v>
                </c:pt>
                <c:pt idx="92">
                  <c:v>9.4197765371895059E-4</c:v>
                </c:pt>
                <c:pt idx="93">
                  <c:v>9.4543629906240767E-4</c:v>
                </c:pt>
                <c:pt idx="94">
                  <c:v>9.4978694165526178E-4</c:v>
                </c:pt>
                <c:pt idx="95">
                  <c:v>9.5241198591722309E-4</c:v>
                </c:pt>
                <c:pt idx="96">
                  <c:v>9.5530611917027386E-4</c:v>
                </c:pt>
                <c:pt idx="97">
                  <c:v>9.5846934133447803E-4</c:v>
                </c:pt>
                <c:pt idx="98">
                  <c:v>9.6569533921453399E-4</c:v>
                </c:pt>
                <c:pt idx="99">
                  <c:v>9.7381311934263692E-4</c:v>
                </c:pt>
                <c:pt idx="100">
                  <c:v>9.7832178630241629E-4</c:v>
                </c:pt>
                <c:pt idx="101">
                  <c:v>9.8309954225328511E-4</c:v>
                </c:pt>
                <c:pt idx="102">
                  <c:v>9.8814638719524339E-4</c:v>
                </c:pt>
                <c:pt idx="103">
                  <c:v>1.0021131287984986E-3</c:v>
                </c:pt>
                <c:pt idx="104">
                  <c:v>1.017416947171057E-3</c:v>
                </c:pt>
                <c:pt idx="105">
                  <c:v>1.017416947171057E-3</c:v>
                </c:pt>
                <c:pt idx="106">
                  <c:v>1.0240783262993602E-3</c:v>
                </c:pt>
                <c:pt idx="107">
                  <c:v>1.031008794578625E-3</c:v>
                </c:pt>
                <c:pt idx="108">
                  <c:v>1.0457697325971793E-3</c:v>
                </c:pt>
                <c:pt idx="109">
                  <c:v>1.0612769466433747E-3</c:v>
                </c:pt>
                <c:pt idx="110">
                  <c:v>1.0686851877039771E-3</c:v>
                </c:pt>
                <c:pt idx="111">
                  <c:v>1.075494845101943E-3</c:v>
                </c:pt>
                <c:pt idx="112">
                  <c:v>1.0817059187573363E-3</c:v>
                </c:pt>
                <c:pt idx="113">
                  <c:v>1.0921360997429019E-3</c:v>
                </c:pt>
                <c:pt idx="114">
                  <c:v>1.1005643749939509E-3</c:v>
                </c:pt>
                <c:pt idx="115">
                  <c:v>1.1037825293769288E-3</c:v>
                </c:pt>
                <c:pt idx="116">
                  <c:v>1.106402099857462E-3</c:v>
                </c:pt>
                <c:pt idx="117">
                  <c:v>1.1084230865154865E-3</c:v>
                </c:pt>
                <c:pt idx="118">
                  <c:v>1.1104732053368593E-3</c:v>
                </c:pt>
                <c:pt idx="119">
                  <c:v>1.1105211936435211E-3</c:v>
                </c:pt>
                <c:pt idx="120">
                  <c:v>1.1095492606294499E-3</c:v>
                </c:pt>
                <c:pt idx="121">
                  <c:v>1.107978743632998E-3</c:v>
                </c:pt>
                <c:pt idx="122">
                  <c:v>1.1058096427341013E-3</c:v>
                </c:pt>
                <c:pt idx="123">
                  <c:v>1.0994795191887619E-3</c:v>
                </c:pt>
                <c:pt idx="124">
                  <c:v>1.0911474002739396E-3</c:v>
                </c:pt>
                <c:pt idx="125">
                  <c:v>1.0831067072825107E-3</c:v>
                </c:pt>
                <c:pt idx="126">
                  <c:v>1.0587591049002754E-3</c:v>
                </c:pt>
                <c:pt idx="127">
                  <c:v>1.0587591049002754E-3</c:v>
                </c:pt>
                <c:pt idx="128">
                  <c:v>1.0332411627089755E-3</c:v>
                </c:pt>
                <c:pt idx="129">
                  <c:v>1.0073117074380633E-3</c:v>
                </c:pt>
                <c:pt idx="130">
                  <c:v>9.834922047158301E-4</c:v>
                </c:pt>
                <c:pt idx="131">
                  <c:v>9.834922047158301E-4</c:v>
                </c:pt>
                <c:pt idx="132">
                  <c:v>9.7626132474104566E-4</c:v>
                </c:pt>
                <c:pt idx="133">
                  <c:v>9.6933347700556283E-4</c:v>
                </c:pt>
                <c:pt idx="134">
                  <c:v>9.6270866158931767E-4</c:v>
                </c:pt>
                <c:pt idx="135">
                  <c:v>9.4766552563241291E-4</c:v>
                </c:pt>
                <c:pt idx="136">
                  <c:v>9.3413006689857525E-4</c:v>
                </c:pt>
                <c:pt idx="137">
                  <c:v>9.3413006689857525E-4</c:v>
                </c:pt>
                <c:pt idx="138">
                  <c:v>9.2932344435858738E-4</c:v>
                </c:pt>
                <c:pt idx="139">
                  <c:v>9.2481985405790113E-4</c:v>
                </c:pt>
                <c:pt idx="140">
                  <c:v>9.1682511524027177E-4</c:v>
                </c:pt>
                <c:pt idx="141">
                  <c:v>9.098358136494511E-4</c:v>
                </c:pt>
                <c:pt idx="142">
                  <c:v>9.0684738374591234E-4</c:v>
                </c:pt>
                <c:pt idx="143">
                  <c:v>9.0416198592180308E-4</c:v>
                </c:pt>
                <c:pt idx="144">
                  <c:v>9.0177962017712332E-4</c:v>
                </c:pt>
                <c:pt idx="145">
                  <c:v>8.9802723564069709E-4</c:v>
                </c:pt>
                <c:pt idx="146">
                  <c:v>8.9528047767295504E-4</c:v>
                </c:pt>
                <c:pt idx="147">
                  <c:v>8.9441327208561461E-4</c:v>
                </c:pt>
                <c:pt idx="148">
                  <c:v>8.9384909865763973E-4</c:v>
                </c:pt>
                <c:pt idx="149">
                  <c:v>8.9358795714922223E-4</c:v>
                </c:pt>
                <c:pt idx="150">
                  <c:v>8.9437444175999303E-4</c:v>
                </c:pt>
                <c:pt idx="151">
                  <c:v>8.9679240449669351E-4</c:v>
                </c:pt>
                <c:pt idx="152">
                  <c:v>8.9883692672820814E-4</c:v>
                </c:pt>
                <c:pt idx="153">
                  <c:v>9.0138210679491237E-4</c:v>
                </c:pt>
                <c:pt idx="154">
                  <c:v>9.0442794485667832E-4</c:v>
                </c:pt>
                <c:pt idx="155">
                  <c:v>9.1219079212834231E-4</c:v>
                </c:pt>
                <c:pt idx="156">
                  <c:v>9.2161787657474292E-4</c:v>
                </c:pt>
                <c:pt idx="157">
                  <c:v>9.2716700461181745E-4</c:v>
                </c:pt>
                <c:pt idx="158">
                  <c:v>9.3649323064326495E-4</c:v>
                </c:pt>
                <c:pt idx="159">
                  <c:v>9.5453951391100134E-4</c:v>
                </c:pt>
                <c:pt idx="160">
                  <c:v>9.5453951391100134E-4</c:v>
                </c:pt>
                <c:pt idx="161">
                  <c:v>9.7097559192960148E-4</c:v>
                </c:pt>
                <c:pt idx="162">
                  <c:v>9.8002932681140464E-4</c:v>
                </c:pt>
                <c:pt idx="163">
                  <c:v>9.8958371984814164E-4</c:v>
                </c:pt>
                <c:pt idx="164">
                  <c:v>9.9963877127962064E-4</c:v>
                </c:pt>
                <c:pt idx="165">
                  <c:v>1.0214206330871889E-3</c:v>
                </c:pt>
                <c:pt idx="166">
                  <c:v>1.0448655605532764E-3</c:v>
                </c:pt>
                <c:pt idx="167">
                  <c:v>1.0574239041183375E-3</c:v>
                </c:pt>
                <c:pt idx="168">
                  <c:v>1.0704829062380128E-3</c:v>
                </c:pt>
                <c:pt idx="169">
                  <c:v>1.0840425669922382E-3</c:v>
                </c:pt>
                <c:pt idx="170">
                  <c:v>1.1128341907173933E-3</c:v>
                </c:pt>
                <c:pt idx="171">
                  <c:v>1.1430680295099194E-3</c:v>
                </c:pt>
                <c:pt idx="172">
                  <c:v>1.1578123758937409E-3</c:v>
                </c:pt>
                <c:pt idx="173">
                  <c:v>1.1717387728094053E-3</c:v>
                </c:pt>
                <c:pt idx="174">
                  <c:v>1.1848472199371685E-3</c:v>
                </c:pt>
                <c:pt idx="175">
                  <c:v>1.2083416706687444E-3</c:v>
                </c:pt>
                <c:pt idx="176">
                  <c:v>1.2291015103294001E-3</c:v>
                </c:pt>
                <c:pt idx="177">
                  <c:v>1.2381202079581044E-3</c:v>
                </c:pt>
                <c:pt idx="178">
                  <c:v>1.2463209554791632E-3</c:v>
                </c:pt>
                <c:pt idx="179">
                  <c:v>1.2537037528126405E-3</c:v>
                </c:pt>
                <c:pt idx="180">
                  <c:v>1.2657472968946593E-3</c:v>
                </c:pt>
                <c:pt idx="181">
                  <c:v>1.2750554394713731E-3</c:v>
                </c:pt>
                <c:pt idx="182">
                  <c:v>1.2783484853073901E-3</c:v>
                </c:pt>
                <c:pt idx="183">
                  <c:v>1.2808235807160173E-3</c:v>
                </c:pt>
                <c:pt idx="184">
                  <c:v>1.2824807256972548E-3</c:v>
                </c:pt>
                <c:pt idx="185">
                  <c:v>1.2825406898708813E-3</c:v>
                </c:pt>
                <c:pt idx="186">
                  <c:v>1.2784971944324042E-3</c:v>
                </c:pt>
                <c:pt idx="187">
                  <c:v>1.2784971944324042E-3</c:v>
                </c:pt>
                <c:pt idx="188">
                  <c:v>1.2752466370091753E-3</c:v>
                </c:pt>
                <c:pt idx="189">
                  <c:v>1.2597781288548049E-3</c:v>
                </c:pt>
                <c:pt idx="190">
                  <c:v>1.23872420576987E-3</c:v>
                </c:pt>
                <c:pt idx="191">
                  <c:v>1.2306952180551889E-3</c:v>
                </c:pt>
                <c:pt idx="192">
                  <c:v>1.2227955018939696E-3</c:v>
                </c:pt>
                <c:pt idx="193">
                  <c:v>1.2074310241771968E-3</c:v>
                </c:pt>
                <c:pt idx="194">
                  <c:v>1.1924893521442215E-3</c:v>
                </c:pt>
                <c:pt idx="195">
                  <c:v>1.1852359933506307E-3</c:v>
                </c:pt>
                <c:pt idx="196">
                  <c:v>1.1781119061105016E-3</c:v>
                </c:pt>
                <c:pt idx="197">
                  <c:v>1.1711170902639623E-3</c:v>
                </c:pt>
                <c:pt idx="198">
                  <c:v>1.1575620853587765E-3</c:v>
                </c:pt>
                <c:pt idx="199">
                  <c:v>1.1444305411334454E-3</c:v>
                </c:pt>
                <c:pt idx="200">
                  <c:v>1.1380820824147264E-3</c:v>
                </c:pt>
                <c:pt idx="201">
                  <c:v>1.1318628951695331E-3</c:v>
                </c:pt>
                <c:pt idx="202">
                  <c:v>1.1257729792379934E-3</c:v>
                </c:pt>
                <c:pt idx="203">
                  <c:v>1.1140274993692856E-3</c:v>
                </c:pt>
                <c:pt idx="204">
                  <c:v>1.1027060294477309E-3</c:v>
                </c:pt>
                <c:pt idx="205">
                  <c:v>1.0972624704841394E-3</c:v>
                </c:pt>
                <c:pt idx="206">
                  <c:v>1.0919481827542654E-3</c:v>
                </c:pt>
                <c:pt idx="207">
                  <c:v>1.0867631664979172E-3</c:v>
                </c:pt>
                <c:pt idx="208">
                  <c:v>1.0768272593342232E-3</c:v>
                </c:pt>
                <c:pt idx="209">
                  <c:v>1.0673158147689321E-3</c:v>
                </c:pt>
                <c:pt idx="210">
                  <c:v>1.0627771551607879E-3</c:v>
                </c:pt>
                <c:pt idx="211">
                  <c:v>1.0583677668662972E-3</c:v>
                </c:pt>
                <c:pt idx="212">
                  <c:v>1.0404751142867319E-3</c:v>
                </c:pt>
                <c:pt idx="213">
                  <c:v>1.0214297946387063E-3</c:v>
                </c:pt>
                <c:pt idx="214">
                  <c:v>1.0214297946387063E-3</c:v>
                </c:pt>
                <c:pt idx="215">
                  <c:v>1.0214297946387063E-3</c:v>
                </c:pt>
                <c:pt idx="216">
                  <c:v>1.0214297946387063E-3</c:v>
                </c:pt>
                <c:pt idx="217">
                  <c:v>1.0214297946387063E-3</c:v>
                </c:pt>
                <c:pt idx="218">
                  <c:v>1.0155382693977089E-3</c:v>
                </c:pt>
                <c:pt idx="219">
                  <c:v>1.0128094079409067E-3</c:v>
                </c:pt>
                <c:pt idx="220">
                  <c:v>1.0102098178776941E-3</c:v>
                </c:pt>
                <c:pt idx="221">
                  <c:v>1.0077394989682631E-3</c:v>
                </c:pt>
                <c:pt idx="222">
                  <c:v>1.0032325611586401E-3</c:v>
                </c:pt>
                <c:pt idx="223">
                  <c:v>9.9915093598745841E-4</c:v>
                </c:pt>
                <c:pt idx="224">
                  <c:v>9.9732697348642319E-4</c:v>
                </c:pt>
                <c:pt idx="225">
                  <c:v>9.9563228213916943E-4</c:v>
                </c:pt>
                <c:pt idx="226">
                  <c:v>9.9406686202563321E-4</c:v>
                </c:pt>
                <c:pt idx="227">
                  <c:v>9.9136965607371508E-4</c:v>
                </c:pt>
                <c:pt idx="228">
                  <c:v>9.8909789422840788E-4</c:v>
                </c:pt>
                <c:pt idx="229">
                  <c:v>9.8817883036339538E-4</c:v>
                </c:pt>
                <c:pt idx="230">
                  <c:v>9.8738903781203646E-4</c:v>
                </c:pt>
                <c:pt idx="231">
                  <c:v>9.8672851641445902E-4</c:v>
                </c:pt>
                <c:pt idx="232">
                  <c:v>9.8572761785042928E-4</c:v>
                </c:pt>
                <c:pt idx="233">
                  <c:v>9.8536497833201508E-4</c:v>
                </c:pt>
                <c:pt idx="234">
                  <c:v>9.8548008441667889E-4</c:v>
                </c:pt>
                <c:pt idx="235">
                  <c:v>9.8572446181499629E-4</c:v>
                </c:pt>
                <c:pt idx="236">
                  <c:v>9.8664682469440379E-4</c:v>
                </c:pt>
                <c:pt idx="237">
                  <c:v>9.8799468358556908E-4</c:v>
                </c:pt>
                <c:pt idx="238">
                  <c:v>9.8888541715247413E-4</c:v>
                </c:pt>
                <c:pt idx="239">
                  <c:v>9.8990542195309672E-4</c:v>
                </c:pt>
                <c:pt idx="240">
                  <c:v>9.9105469798743684E-4</c:v>
                </c:pt>
                <c:pt idx="241">
                  <c:v>9.9378689762730232E-4</c:v>
                </c:pt>
                <c:pt idx="242">
                  <c:v>9.969445147017808E-4</c:v>
                </c:pt>
                <c:pt idx="243">
                  <c:v>9.9874014698464464E-4</c:v>
                </c:pt>
                <c:pt idx="244">
                  <c:v>1.0006650505811621E-3</c:v>
                </c:pt>
                <c:pt idx="245">
                  <c:v>1.002719225411397E-3</c:v>
                </c:pt>
                <c:pt idx="246">
                  <c:v>1.0072612974632023E-3</c:v>
                </c:pt>
                <c:pt idx="247">
                  <c:v>1.0122286373093203E-3</c:v>
                </c:pt>
                <c:pt idx="248">
                  <c:v>1.014929168388079E-3</c:v>
                </c:pt>
                <c:pt idx="249">
                  <c:v>1.0177589708604273E-3</c:v>
                </c:pt>
                <c:pt idx="250">
                  <c:v>1.0207180444865571E-3</c:v>
                </c:pt>
                <c:pt idx="251">
                  <c:v>1.0270700263603771E-3</c:v>
                </c:pt>
                <c:pt idx="252">
                  <c:v>1.0338470521276122E-3</c:v>
                </c:pt>
                <c:pt idx="253">
                  <c:v>1.0374524822420739E-3</c:v>
                </c:pt>
                <c:pt idx="254">
                  <c:v>1.0411524948583661E-3</c:v>
                </c:pt>
                <c:pt idx="255">
                  <c:v>1.044808334729197E-3</c:v>
                </c:pt>
                <c:pt idx="256">
                  <c:v>1.0518602157283397E-3</c:v>
                </c:pt>
                <c:pt idx="257">
                  <c:v>1.0586430781600598E-3</c:v>
                </c:pt>
                <c:pt idx="258">
                  <c:v>1.0619046100845964E-3</c:v>
                </c:pt>
                <c:pt idx="259">
                  <c:v>1.0650872803719125E-3</c:v>
                </c:pt>
                <c:pt idx="260">
                  <c:v>1.0681910890220081E-3</c:v>
                </c:pt>
                <c:pt idx="261">
                  <c:v>1.0741390392876582E-3</c:v>
                </c:pt>
                <c:pt idx="262">
                  <c:v>1.0798177077298021E-3</c:v>
                </c:pt>
                <c:pt idx="263">
                  <c:v>1.0825272083536674E-3</c:v>
                </c:pt>
                <c:pt idx="264">
                  <c:v>1.0851578474202483E-3</c:v>
                </c:pt>
                <c:pt idx="265">
                  <c:v>1.0877096249295448E-3</c:v>
                </c:pt>
                <c:pt idx="266">
                  <c:v>1.0936997444299656E-3</c:v>
                </c:pt>
                <c:pt idx="267">
                  <c:v>1.0992855878377839E-3</c:v>
                </c:pt>
                <c:pt idx="268">
                  <c:v>1.0992855878377839E-3</c:v>
                </c:pt>
                <c:pt idx="269">
                  <c:v>1.1013641955237574E-3</c:v>
                </c:pt>
                <c:pt idx="270">
                  <c:v>1.1033639416524466E-3</c:v>
                </c:pt>
                <c:pt idx="271">
                  <c:v>1.1071039664223292E-3</c:v>
                </c:pt>
                <c:pt idx="272">
                  <c:v>1.1105743098749343E-3</c:v>
                </c:pt>
                <c:pt idx="273">
                  <c:v>1.112179747817521E-3</c:v>
                </c:pt>
                <c:pt idx="274">
                  <c:v>1.1137063241228873E-3</c:v>
                </c:pt>
                <c:pt idx="275">
                  <c:v>1.1151540388709691E-3</c:v>
                </c:pt>
                <c:pt idx="276">
                  <c:v>1.1177900668535301E-3</c:v>
                </c:pt>
                <c:pt idx="277">
                  <c:v>1.1201562814111554E-3</c:v>
                </c:pt>
                <c:pt idx="278">
                  <c:v>1.1212096878931987E-3</c:v>
                </c:pt>
                <c:pt idx="279">
                  <c:v>1.1221842328179576E-3</c:v>
                </c:pt>
                <c:pt idx="280">
                  <c:v>1.12307991602556E-3</c:v>
                </c:pt>
                <c:pt idx="281">
                  <c:v>1.1246119236663077E-3</c:v>
                </c:pt>
                <c:pt idx="282">
                  <c:v>1.1258740328035088E-3</c:v>
                </c:pt>
                <c:pt idx="283">
                  <c:v>1.1263754078250088E-3</c:v>
                </c:pt>
                <c:pt idx="284">
                  <c:v>1.1269715111517087E-3</c:v>
                </c:pt>
                <c:pt idx="285">
                  <c:v>1.1275695361945282E-3</c:v>
                </c:pt>
                <c:pt idx="286">
                  <c:v>1.1275695361945282E-3</c:v>
                </c:pt>
                <c:pt idx="287">
                  <c:v>1.1277275638121864E-3</c:v>
                </c:pt>
                <c:pt idx="288">
                  <c:v>1.127676907373143E-3</c:v>
                </c:pt>
                <c:pt idx="289">
                  <c:v>1.1275473893768151E-3</c:v>
                </c:pt>
                <c:pt idx="290">
                  <c:v>1.1273390097432667E-3</c:v>
                </c:pt>
                <c:pt idx="291">
                  <c:v>1.126662904171738E-3</c:v>
                </c:pt>
                <c:pt idx="292">
                  <c:v>1.1257168745171242E-3</c:v>
                </c:pt>
                <c:pt idx="293">
                  <c:v>1.1251141866175374E-3</c:v>
                </c:pt>
                <c:pt idx="294">
                  <c:v>1.1244326371606661E-3</c:v>
                </c:pt>
                <c:pt idx="295">
                  <c:v>1.1236722259866383E-3</c:v>
                </c:pt>
                <c:pt idx="296">
                  <c:v>1.1213821293942772E-3</c:v>
                </c:pt>
                <c:pt idx="297">
                  <c:v>1.118687245558192E-3</c:v>
                </c:pt>
                <c:pt idx="298">
                  <c:v>1.1174536645608413E-3</c:v>
                </c:pt>
                <c:pt idx="299">
                  <c:v>1.1161412219262701E-3</c:v>
                </c:pt>
                <c:pt idx="300">
                  <c:v>1.1132569072191956E-3</c:v>
                </c:pt>
                <c:pt idx="301">
                  <c:v>1.1101028351756526E-3</c:v>
                </c:pt>
                <c:pt idx="302">
                  <c:v>1.108396084434915E-3</c:v>
                </c:pt>
                <c:pt idx="303">
                  <c:v>1.106610472056957E-3</c:v>
                </c:pt>
                <c:pt idx="304">
                  <c:v>1.1047459979618424E-3</c:v>
                </c:pt>
                <c:pt idx="305">
                  <c:v>1.1007575435684203E-3</c:v>
                </c:pt>
                <c:pt idx="306">
                  <c:v>1.0964994856887955E-3</c:v>
                </c:pt>
                <c:pt idx="307">
                  <c:v>1.0942407034875146E-3</c:v>
                </c:pt>
                <c:pt idx="308">
                  <c:v>1.0919030597289492E-3</c:v>
                </c:pt>
                <c:pt idx="309">
                  <c:v>1.0894865544130994E-3</c:v>
                </c:pt>
                <c:pt idx="310">
                  <c:v>1.0830558703278648E-3</c:v>
                </c:pt>
                <c:pt idx="311">
                  <c:v>1.0762211032755431E-3</c:v>
                </c:pt>
                <c:pt idx="312">
                  <c:v>1.0762211032755431E-3</c:v>
                </c:pt>
                <c:pt idx="313">
                  <c:v>1.0718487555516631E-3</c:v>
                </c:pt>
                <c:pt idx="314">
                  <c:v>1.0641660919397111E-3</c:v>
                </c:pt>
                <c:pt idx="315">
                  <c:v>1.0641660919397111E-3</c:v>
                </c:pt>
                <c:pt idx="316">
                  <c:v>1.0577001290013044E-3</c:v>
                </c:pt>
                <c:pt idx="317">
                  <c:v>1.054337284358553E-3</c:v>
                </c:pt>
                <c:pt idx="318">
                  <c:v>1.0508955780785811E-3</c:v>
                </c:pt>
                <c:pt idx="319">
                  <c:v>1.047425692499715E-3</c:v>
                </c:pt>
                <c:pt idx="320">
                  <c:v>1.0411383405806163E-3</c:v>
                </c:pt>
                <c:pt idx="321">
                  <c:v>1.0355957393226589E-3</c:v>
                </c:pt>
                <c:pt idx="322">
                  <c:v>1.0332013304914511E-3</c:v>
                </c:pt>
                <c:pt idx="323">
                  <c:v>1.0310321535733635E-3</c:v>
                </c:pt>
                <c:pt idx="324">
                  <c:v>1.0290882082486519E-3</c:v>
                </c:pt>
                <c:pt idx="325">
                  <c:v>1.0253588847985995E-3</c:v>
                </c:pt>
                <c:pt idx="326">
                  <c:v>1.0227469588830473E-3</c:v>
                </c:pt>
                <c:pt idx="327">
                  <c:v>1.0227469588830473E-3</c:v>
                </c:pt>
                <c:pt idx="328">
                  <c:v>1.0221544043176323E-3</c:v>
                </c:pt>
                <c:pt idx="329">
                  <c:v>1.0217870815054653E-3</c:v>
                </c:pt>
                <c:pt idx="330">
                  <c:v>1.0218061087119423E-3</c:v>
                </c:pt>
                <c:pt idx="331">
                  <c:v>1.0225701080290861E-3</c:v>
                </c:pt>
                <c:pt idx="332">
                  <c:v>1.0233289440630955E-3</c:v>
                </c:pt>
                <c:pt idx="333">
                  <c:v>1.024313011850353E-3</c:v>
                </c:pt>
                <c:pt idx="334">
                  <c:v>1.0255223114707945E-3</c:v>
                </c:pt>
                <c:pt idx="335">
                  <c:v>1.0286946227111571E-3</c:v>
                </c:pt>
                <c:pt idx="336">
                  <c:v>1.0326118276449137E-3</c:v>
                </c:pt>
                <c:pt idx="337">
                  <c:v>1.0349472861115316E-3</c:v>
                </c:pt>
                <c:pt idx="338">
                  <c:v>1.0375079764113337E-3</c:v>
                </c:pt>
                <c:pt idx="339">
                  <c:v>1.04029389854432E-3</c:v>
                </c:pt>
                <c:pt idx="340">
                  <c:v>1.0466195581937399E-3</c:v>
                </c:pt>
                <c:pt idx="341">
                  <c:v>1.0536899050084259E-3</c:v>
                </c:pt>
                <c:pt idx="342">
                  <c:v>1.0576019861474606E-3</c:v>
                </c:pt>
                <c:pt idx="343">
                  <c:v>1.0639221437447333E-3</c:v>
                </c:pt>
                <c:pt idx="344">
                  <c:v>1.0755809200890809E-3</c:v>
                </c:pt>
                <c:pt idx="345">
                  <c:v>1.0755809200890809E-3</c:v>
                </c:pt>
                <c:pt idx="346">
                  <c:v>1.0858043420380881E-3</c:v>
                </c:pt>
                <c:pt idx="347">
                  <c:v>1.0912930462492199E-3</c:v>
                </c:pt>
                <c:pt idx="348">
                  <c:v>1.0970069823734718E-3</c:v>
                </c:pt>
                <c:pt idx="349">
                  <c:v>1.102946150410844E-3</c:v>
                </c:pt>
                <c:pt idx="350">
                  <c:v>1.1155787164174313E-3</c:v>
                </c:pt>
                <c:pt idx="351">
                  <c:v>1.1289551417714705E-3</c:v>
                </c:pt>
                <c:pt idx="352">
                  <c:v>1.1360204694543796E-3</c:v>
                </c:pt>
                <c:pt idx="353">
                  <c:v>1.143311029210281E-3</c:v>
                </c:pt>
                <c:pt idx="354">
                  <c:v>1.1508268209592387E-3</c:v>
                </c:pt>
                <c:pt idx="355">
                  <c:v>1.1666129582099671E-3</c:v>
                </c:pt>
                <c:pt idx="356">
                  <c:v>1.1831423080455039E-3</c:v>
                </c:pt>
                <c:pt idx="357">
                  <c:v>1.196219839383339E-3</c:v>
                </c:pt>
                <c:pt idx="358">
                  <c:v>1.2097438601266219E-3</c:v>
                </c:pt>
                <c:pt idx="359">
                  <c:v>1.2097438601266219E-3</c:v>
                </c:pt>
                <c:pt idx="360">
                  <c:v>1.2286836595087891E-3</c:v>
                </c:pt>
                <c:pt idx="361">
                  <c:v>1.248365845976096E-3</c:v>
                </c:pt>
                <c:pt idx="362">
                  <c:v>1.2585844228407694E-3</c:v>
                </c:pt>
                <c:pt idx="363">
                  <c:v>1.2690282320182433E-3</c:v>
                </c:pt>
                <c:pt idx="364">
                  <c:v>1.2796972733486456E-3</c:v>
                </c:pt>
                <c:pt idx="365">
                  <c:v>1.3017908375001497E-3</c:v>
                </c:pt>
                <c:pt idx="366">
                  <c:v>1.3246257614785151E-3</c:v>
                </c:pt>
                <c:pt idx="367">
                  <c:v>1.3364209642929836E-3</c:v>
                </c:pt>
                <c:pt idx="368">
                  <c:v>1.3484413995001887E-3</c:v>
                </c:pt>
                <c:pt idx="369">
                  <c:v>1.3606870670201943E-3</c:v>
                </c:pt>
                <c:pt idx="370">
                  <c:v>1.3859345122746447E-3</c:v>
                </c:pt>
                <c:pt idx="371">
                  <c:v>1.4119220615871342E-3</c:v>
                </c:pt>
                <c:pt idx="372">
                  <c:v>1.4252938913905666E-3</c:v>
                </c:pt>
                <c:pt idx="373">
                  <c:v>1.4388909537466077E-3</c:v>
                </c:pt>
                <c:pt idx="374">
                  <c:v>1.4527132486552574E-3</c:v>
                </c:pt>
                <c:pt idx="375">
                  <c:v>1.4811147071203123E-3</c:v>
                </c:pt>
                <c:pt idx="376">
                  <c:v>1.5102547542955591E-3</c:v>
                </c:pt>
                <c:pt idx="377">
                  <c:v>1.5252032123669323E-3</c:v>
                </c:pt>
                <c:pt idx="378">
                  <c:v>1.5403769031507863E-3</c:v>
                </c:pt>
                <c:pt idx="379">
                  <c:v>1.5956046723220041E-3</c:v>
                </c:pt>
                <c:pt idx="380">
                  <c:v>1.6528992569853074E-3</c:v>
                </c:pt>
                <c:pt idx="381">
                  <c:v>1.6528992569853074E-3</c:v>
                </c:pt>
                <c:pt idx="382">
                  <c:v>1.6698138294479747E-3</c:v>
                </c:pt>
                <c:pt idx="383">
                  <c:v>1.7197723472825999E-3</c:v>
                </c:pt>
                <c:pt idx="384">
                  <c:v>1.7687134313959518E-3</c:v>
                </c:pt>
                <c:pt idx="385">
                  <c:v>1.7687134313959518E-3</c:v>
                </c:pt>
                <c:pt idx="386">
                  <c:v>1.7847044116159339E-3</c:v>
                </c:pt>
                <c:pt idx="387">
                  <c:v>1.823992456952972E-3</c:v>
                </c:pt>
                <c:pt idx="388">
                  <c:v>1.8625495115820456E-3</c:v>
                </c:pt>
                <c:pt idx="389">
                  <c:v>1.8625495115820456E-3</c:v>
                </c:pt>
                <c:pt idx="390">
                  <c:v>1.8776965711886362E-3</c:v>
                </c:pt>
                <c:pt idx="391">
                  <c:v>1.8927029772264348E-3</c:v>
                </c:pt>
                <c:pt idx="392">
                  <c:v>1.9222572080757061E-3</c:v>
                </c:pt>
                <c:pt idx="393">
                  <c:v>1.9513220660893893E-3</c:v>
                </c:pt>
                <c:pt idx="394">
                  <c:v>1.9656252042832278E-3</c:v>
                </c:pt>
                <c:pt idx="395">
                  <c:v>1.9797876889882104E-3</c:v>
                </c:pt>
                <c:pt idx="396">
                  <c:v>1.993809520044465E-3</c:v>
                </c:pt>
                <c:pt idx="397">
                  <c:v>2.0213956863557314E-3</c:v>
                </c:pt>
                <c:pt idx="398">
                  <c:v>2.0484903073825222E-3</c:v>
                </c:pt>
                <c:pt idx="399">
                  <c:v>2.0618088701152004E-3</c:v>
                </c:pt>
                <c:pt idx="400">
                  <c:v>2.0749867789593424E-3</c:v>
                </c:pt>
                <c:pt idx="401">
                  <c:v>2.0880240340748202E-3</c:v>
                </c:pt>
                <c:pt idx="402">
                  <c:v>2.1136421079503975E-3</c:v>
                </c:pt>
                <c:pt idx="403">
                  <c:v>2.1387665170102821E-3</c:v>
                </c:pt>
                <c:pt idx="404">
                  <c:v>2.1511005032426311E-3</c:v>
                </c:pt>
                <c:pt idx="405">
                  <c:v>2.16329383566638E-3</c:v>
                </c:pt>
                <c:pt idx="406">
                  <c:v>2.1753465142015926E-3</c:v>
                </c:pt>
                <c:pt idx="407">
                  <c:v>2.198996456952429E-3</c:v>
                </c:pt>
                <c:pt idx="408">
                  <c:v>2.2221506896169529E-3</c:v>
                </c:pt>
                <c:pt idx="409">
                  <c:v>2.2335000987094844E-3</c:v>
                </c:pt>
                <c:pt idx="410">
                  <c:v>2.2447088539134796E-3</c:v>
                </c:pt>
                <c:pt idx="411">
                  <c:v>2.2557769551490026E-3</c:v>
                </c:pt>
                <c:pt idx="412">
                  <c:v>2.2774587187068818E-3</c:v>
                </c:pt>
                <c:pt idx="413">
                  <c:v>2.2986428204863074E-3</c:v>
                </c:pt>
                <c:pt idx="414">
                  <c:v>2.3090076518794689E-3</c:v>
                </c:pt>
                <c:pt idx="415">
                  <c:v>2.3192318291442859E-3</c:v>
                </c:pt>
                <c:pt idx="416">
                  <c:v>2.3293153524406307E-3</c:v>
                </c:pt>
                <c:pt idx="417">
                  <c:v>2.3490288796246261E-3</c:v>
                </c:pt>
                <c:pt idx="418">
                  <c:v>2.3682429052218623E-3</c:v>
                </c:pt>
                <c:pt idx="419">
                  <c:v>2.3776231581962293E-3</c:v>
                </c:pt>
                <c:pt idx="420">
                  <c:v>2.3868627571221879E-3</c:v>
                </c:pt>
                <c:pt idx="421">
                  <c:v>2.3959617019198021E-3</c:v>
                </c:pt>
                <c:pt idx="422">
                  <c:v>2.4137069274221545E-3</c:v>
                </c:pt>
                <c:pt idx="423">
                  <c:v>2.4309509397468787E-3</c:v>
                </c:pt>
                <c:pt idx="424">
                  <c:v>2.4393466138228348E-3</c:v>
                </c:pt>
                <c:pt idx="425">
                  <c:v>2.4476016338503825E-3</c:v>
                </c:pt>
                <c:pt idx="426">
                  <c:v>2.4557159995097777E-3</c:v>
                </c:pt>
                <c:pt idx="427">
                  <c:v>2.4714928509350642E-3</c:v>
                </c:pt>
                <c:pt idx="428">
                  <c:v>2.4867669206241061E-3</c:v>
                </c:pt>
                <c:pt idx="429">
                  <c:v>2.494178015322035E-3</c:v>
                </c:pt>
                <c:pt idx="430">
                  <c:v>2.5014484558116834E-3</c:v>
                </c:pt>
                <c:pt idx="431">
                  <c:v>2.5085782420131153E-3</c:v>
                </c:pt>
                <c:pt idx="432">
                  <c:v>2.5223866402246387E-3</c:v>
                </c:pt>
                <c:pt idx="433">
                  <c:v>2.535690844416294E-3</c:v>
                </c:pt>
                <c:pt idx="434">
                  <c:v>2.5421173594164514E-3</c:v>
                </c:pt>
                <c:pt idx="435">
                  <c:v>2.5484032199685203E-3</c:v>
                </c:pt>
                <c:pt idx="436">
                  <c:v>2.5545484263922447E-3</c:v>
                </c:pt>
                <c:pt idx="437">
                  <c:v>2.5692356741702227E-3</c:v>
                </c:pt>
                <c:pt idx="438">
                  <c:v>2.5831646433083222E-3</c:v>
                </c:pt>
                <c:pt idx="439">
                  <c:v>2.5831646433083222E-3</c:v>
                </c:pt>
                <c:pt idx="440">
                  <c:v>2.5884659237629393E-3</c:v>
                </c:pt>
                <c:pt idx="441">
                  <c:v>2.5936265498494038E-3</c:v>
                </c:pt>
                <c:pt idx="442">
                  <c:v>2.6034977821609573E-3</c:v>
                </c:pt>
                <c:pt idx="443">
                  <c:v>2.612862510513736E-3</c:v>
                </c:pt>
                <c:pt idx="444">
                  <c:v>2.6173198647594376E-3</c:v>
                </c:pt>
                <c:pt idx="445">
                  <c:v>2.6216365646369866E-3</c:v>
                </c:pt>
                <c:pt idx="446">
                  <c:v>2.625812610146383E-3</c:v>
                </c:pt>
                <c:pt idx="447">
                  <c:v>2.6337151208721821E-3</c:v>
                </c:pt>
                <c:pt idx="448">
                  <c:v>2.6411102482626347E-3</c:v>
                </c:pt>
                <c:pt idx="449">
                  <c:v>2.6445830217713961E-3</c:v>
                </c:pt>
                <c:pt idx="450">
                  <c:v>2.647915140912005E-3</c:v>
                </c:pt>
                <c:pt idx="451">
                  <c:v>2.6511066055245891E-3</c:v>
                </c:pt>
                <c:pt idx="452">
                  <c:v>2.6570402973824514E-3</c:v>
                </c:pt>
                <c:pt idx="453">
                  <c:v>2.6624659201335277E-3</c:v>
                </c:pt>
                <c:pt idx="454">
                  <c:v>2.6649541127454768E-3</c:v>
                </c:pt>
                <c:pt idx="455">
                  <c:v>2.6673016509093372E-3</c:v>
                </c:pt>
                <c:pt idx="456">
                  <c:v>2.6733993892875674E-3</c:v>
                </c:pt>
                <c:pt idx="457">
                  <c:v>2.6784331365625746E-3</c:v>
                </c:pt>
                <c:pt idx="458">
                  <c:v>2.6797960935898146E-3</c:v>
                </c:pt>
                <c:pt idx="459">
                  <c:v>2.681018396168966E-3</c:v>
                </c:pt>
                <c:pt idx="460">
                  <c:v>2.6830141489853077E-3</c:v>
                </c:pt>
                <c:pt idx="461">
                  <c:v>2.684501062084621E-3</c:v>
                </c:pt>
                <c:pt idx="462">
                  <c:v>2.6850200923433931E-3</c:v>
                </c:pt>
                <c:pt idx="463">
                  <c:v>2.6853984682340126E-3</c:v>
                </c:pt>
                <c:pt idx="464">
                  <c:v>2.6856361895966074E-3</c:v>
                </c:pt>
                <c:pt idx="465">
                  <c:v>2.685557271284722E-3</c:v>
                </c:pt>
                <c:pt idx="466">
                  <c:v>2.6827805983398179E-3</c:v>
                </c:pt>
                <c:pt idx="467">
                  <c:v>2.6789679310912362E-3</c:v>
                </c:pt>
                <c:pt idx="468">
                  <c:v>2.6789679310912362E-3</c:v>
                </c:pt>
                <c:pt idx="469">
                  <c:v>2.6789679310912362E-3</c:v>
                </c:pt>
                <c:pt idx="470">
                  <c:v>2.6789679310912362E-3</c:v>
                </c:pt>
                <c:pt idx="471">
                  <c:v>2.6775177990767673E-3</c:v>
                </c:pt>
                <c:pt idx="472">
                  <c:v>2.6759270125342738E-3</c:v>
                </c:pt>
                <c:pt idx="473">
                  <c:v>2.6741955716236276E-3</c:v>
                </c:pt>
                <c:pt idx="474">
                  <c:v>2.6702836480652081E-3</c:v>
                </c:pt>
                <c:pt idx="475">
                  <c:v>2.6658632634202206E-3</c:v>
                </c:pt>
                <c:pt idx="476">
                  <c:v>2.6634285503490673E-3</c:v>
                </c:pt>
                <c:pt idx="477">
                  <c:v>2.6608531827498894E-3</c:v>
                </c:pt>
                <c:pt idx="478">
                  <c:v>2.6581371607825588E-3</c:v>
                </c:pt>
                <c:pt idx="479">
                  <c:v>2.6522558086039538E-3</c:v>
                </c:pt>
                <c:pt idx="480">
                  <c:v>2.6458665285922223E-3</c:v>
                </c:pt>
                <c:pt idx="481">
                  <c:v>2.6424472344643846E-3</c:v>
                </c:pt>
                <c:pt idx="482">
                  <c:v>2.6388872860483303E-3</c:v>
                </c:pt>
                <c:pt idx="483">
                  <c:v>2.6351866831042514E-3</c:v>
                </c:pt>
                <c:pt idx="484">
                  <c:v>2.6252606200327655E-3</c:v>
                </c:pt>
                <c:pt idx="485">
                  <c:v>2.614573852781632E-3</c:v>
                </c:pt>
                <c:pt idx="486">
                  <c:v>2.6100293235487015E-3</c:v>
                </c:pt>
                <c:pt idx="487">
                  <c:v>2.6053441399476185E-3</c:v>
                </c:pt>
                <c:pt idx="488">
                  <c:v>2.5955236378827351E-3</c:v>
                </c:pt>
                <c:pt idx="489">
                  <c:v>2.5851968621015686E-3</c:v>
                </c:pt>
                <c:pt idx="490">
                  <c:v>2.5798084067396587E-3</c:v>
                </c:pt>
                <c:pt idx="491">
                  <c:v>2.5742792970895323E-3</c:v>
                </c:pt>
                <c:pt idx="492">
                  <c:v>2.5686095330712533E-3</c:v>
                </c:pt>
                <c:pt idx="493">
                  <c:v>2.5568193163483244E-3</c:v>
                </c:pt>
                <c:pt idx="494">
                  <c:v>2.5445239339560999E-3</c:v>
                </c:pt>
                <c:pt idx="495">
                  <c:v>2.5381508984168022E-3</c:v>
                </c:pt>
                <c:pt idx="496">
                  <c:v>2.531637208589288E-3</c:v>
                </c:pt>
                <c:pt idx="497">
                  <c:v>2.5249828645534933E-3</c:v>
                </c:pt>
                <c:pt idx="498">
                  <c:v>2.5112228459089891E-3</c:v>
                </c:pt>
                <c:pt idx="499">
                  <c:v>2.4969589456080854E-3</c:v>
                </c:pt>
                <c:pt idx="500">
                  <c:v>2.4896013302111442E-3</c:v>
                </c:pt>
                <c:pt idx="501">
                  <c:v>2.4821030606858585E-3</c:v>
                </c:pt>
                <c:pt idx="502">
                  <c:v>2.4744641368723563E-3</c:v>
                </c:pt>
                <c:pt idx="503">
                  <c:v>2.4587342343718177E-3</c:v>
                </c:pt>
                <c:pt idx="504">
                  <c:v>2.4425018996954151E-3</c:v>
                </c:pt>
                <c:pt idx="505">
                  <c:v>2.4341597049204466E-3</c:v>
                </c:pt>
                <c:pt idx="506">
                  <c:v>2.4256768560171338E-3</c:v>
                </c:pt>
                <c:pt idx="507">
                  <c:v>2.4170837140591317E-3</c:v>
                </c:pt>
                <c:pt idx="508">
                  <c:v>2.3999910840011296E-3</c:v>
                </c:pt>
                <c:pt idx="509">
                  <c:v>2.3830048310635732E-3</c:v>
                </c:pt>
                <c:pt idx="510">
                  <c:v>2.3745888925574832E-3</c:v>
                </c:pt>
                <c:pt idx="511">
                  <c:v>2.3662144670044682E-3</c:v>
                </c:pt>
                <c:pt idx="512">
                  <c:v>2.3578815543245923E-3</c:v>
                </c:pt>
                <c:pt idx="513">
                  <c:v>2.341369332947707E-3</c:v>
                </c:pt>
                <c:pt idx="514">
                  <c:v>2.3249650327361593E-3</c:v>
                </c:pt>
                <c:pt idx="515">
                  <c:v>2.3168396845818506E-3</c:v>
                </c:pt>
                <c:pt idx="516">
                  <c:v>2.308755849300681E-3</c:v>
                </c:pt>
                <c:pt idx="517">
                  <c:v>2.3007135268926504E-3</c:v>
                </c:pt>
                <c:pt idx="518">
                  <c:v>2.2455796308040732E-3</c:v>
                </c:pt>
                <c:pt idx="519">
                  <c:v>2.192479865099628E-3</c:v>
                </c:pt>
                <c:pt idx="520">
                  <c:v>2.1414142289799543E-3</c:v>
                </c:pt>
                <c:pt idx="521">
                  <c:v>2.0821846236995789E-3</c:v>
                </c:pt>
                <c:pt idx="522">
                  <c:v>2.0453853416579904E-3</c:v>
                </c:pt>
                <c:pt idx="523">
                  <c:v>2.0004220889369151E-3</c:v>
                </c:pt>
                <c:pt idx="524">
                  <c:v>1.9574929624432968E-3</c:v>
                </c:pt>
                <c:pt idx="525">
                  <c:v>1.9165979615376472E-3</c:v>
                </c:pt>
                <c:pt idx="526">
                  <c:v>1.8777370854206055E-3</c:v>
                </c:pt>
                <c:pt idx="527">
                  <c:v>1.8409103334526833E-3</c:v>
                </c:pt>
                <c:pt idx="528">
                  <c:v>1.8061177050743282E-3</c:v>
                </c:pt>
                <c:pt idx="529">
                  <c:v>1.7733591996460518E-3</c:v>
                </c:pt>
                <c:pt idx="530">
                  <c:v>1.7426348166083017E-3</c:v>
                </c:pt>
                <c:pt idx="531">
                  <c:v>1.7139445554814614E-3</c:v>
                </c:pt>
                <c:pt idx="532">
                  <c:v>1.6872884157059787E-3</c:v>
                </c:pt>
                <c:pt idx="533">
                  <c:v>1.6576922883571044E-3</c:v>
                </c:pt>
                <c:pt idx="534">
                  <c:v>1.6400784986903005E-3</c:v>
                </c:pt>
                <c:pt idx="535">
                  <c:v>1.6195247205708085E-3</c:v>
                </c:pt>
                <c:pt idx="536">
                  <c:v>1.5961082591076092E-3</c:v>
                </c:pt>
                <c:pt idx="537">
                  <c:v>1.5845195233499254E-3</c:v>
                </c:pt>
                <c:pt idx="538">
                  <c:v>1.5700681037689179E-3</c:v>
                </c:pt>
                <c:pt idx="539">
                  <c:v>1.5576508030612501E-3</c:v>
                </c:pt>
                <c:pt idx="540">
                  <c:v>1.54726762106705E-3</c:v>
                </c:pt>
                <c:pt idx="541">
                  <c:v>1.5355837345554235E-3</c:v>
                </c:pt>
                <c:pt idx="542">
                  <c:v>1.5308769478683537E-3</c:v>
                </c:pt>
                <c:pt idx="543">
                  <c:v>1.527493625106402E-3</c:v>
                </c:pt>
                <c:pt idx="544">
                  <c:v>1.5258280792451728E-3</c:v>
                </c:pt>
                <c:pt idx="545">
                  <c:v>1.5261966688306927E-3</c:v>
                </c:pt>
                <c:pt idx="546">
                  <c:v>1.5285993939162523E-3</c:v>
                </c:pt>
                <c:pt idx="547">
                  <c:v>1.5334463838723167E-3</c:v>
                </c:pt>
                <c:pt idx="548">
                  <c:v>1.5395072510937524E-3</c:v>
                </c:pt>
                <c:pt idx="549">
                  <c:v>1.5480123837452453E-3</c:v>
                </c:pt>
                <c:pt idx="550">
                  <c:v>1.5585516529892374E-3</c:v>
                </c:pt>
                <c:pt idx="551">
                  <c:v>1.5711250593586357E-3</c:v>
                </c:pt>
                <c:pt idx="552">
                  <c:v>1.5857326034662833E-3</c:v>
                </c:pt>
                <c:pt idx="553">
                  <c:v>1.6023742861115409E-3</c:v>
                </c:pt>
                <c:pt idx="554">
                  <c:v>1.6296555128558765E-3</c:v>
                </c:pt>
                <c:pt idx="555">
                  <c:v>1.6417600703455548E-3</c:v>
                </c:pt>
                <c:pt idx="556">
                  <c:v>1.6645041739860034E-3</c:v>
                </c:pt>
                <c:pt idx="557">
                  <c:v>1.6892824201608647E-3</c:v>
                </c:pt>
                <c:pt idx="558">
                  <c:v>1.7181040256897262E-3</c:v>
                </c:pt>
                <c:pt idx="559">
                  <c:v>1.757904422028389E-3</c:v>
                </c:pt>
                <c:pt idx="560">
                  <c:v>1.7758220267616309E-3</c:v>
                </c:pt>
                <c:pt idx="561">
                  <c:v>1.8087368565833373E-3</c:v>
                </c:pt>
                <c:pt idx="562">
                  <c:v>1.8462768716465128E-3</c:v>
                </c:pt>
                <c:pt idx="563">
                  <c:v>1.8806689675177068E-3</c:v>
                </c:pt>
                <c:pt idx="564">
                  <c:v>1.9196862523074287E-3</c:v>
                </c:pt>
                <c:pt idx="565">
                  <c:v>1.9607376926078501E-3</c:v>
                </c:pt>
                <c:pt idx="566">
                  <c:v>2.0038232904706632E-3</c:v>
                </c:pt>
                <c:pt idx="567">
                  <c:v>2.048865944930256E-3</c:v>
                </c:pt>
                <c:pt idx="568">
                  <c:v>2.0942207899832255E-3</c:v>
                </c:pt>
                <c:pt idx="569">
                  <c:v>2.1422810630045142E-3</c:v>
                </c:pt>
                <c:pt idx="570">
                  <c:v>2.1834768526574067E-3</c:v>
                </c:pt>
                <c:pt idx="571">
                  <c:v>2.2273780691328682E-3</c:v>
                </c:pt>
                <c:pt idx="572">
                  <c:v>2.2707947416567009E-3</c:v>
                </c:pt>
                <c:pt idx="573">
                  <c:v>2.3137268697226432E-3</c:v>
                </c:pt>
                <c:pt idx="574">
                  <c:v>2.3561744528244333E-3</c:v>
                </c:pt>
                <c:pt idx="575">
                  <c:v>2.401121432022979E-3</c:v>
                </c:pt>
                <c:pt idx="576">
                  <c:v>2.4396159819772834E-3</c:v>
                </c:pt>
                <c:pt idx="577">
                  <c:v>2.4806099270424653E-3</c:v>
                </c:pt>
                <c:pt idx="578">
                  <c:v>2.5240002757831448E-3</c:v>
                </c:pt>
                <c:pt idx="579">
                  <c:v>2.5639907983565635E-3</c:v>
                </c:pt>
                <c:pt idx="580">
                  <c:v>2.6006844781711891E-3</c:v>
                </c:pt>
                <c:pt idx="581">
                  <c:v>2.6425182016764914E-3</c:v>
                </c:pt>
                <c:pt idx="582">
                  <c:v>2.6783114374584471E-3</c:v>
                </c:pt>
                <c:pt idx="583">
                  <c:v>2.7163980932076726E-3</c:v>
                </c:pt>
                <c:pt idx="584">
                  <c:v>2.7540001991166463E-3</c:v>
                </c:pt>
                <c:pt idx="585">
                  <c:v>2.7911177546791066E-3</c:v>
                </c:pt>
                <c:pt idx="586">
                  <c:v>2.8277507594953732E-3</c:v>
                </c:pt>
                <c:pt idx="587">
                  <c:v>2.8638992130591845E-3</c:v>
                </c:pt>
                <c:pt idx="588">
                  <c:v>2.9096435815123556E-3</c:v>
                </c:pt>
                <c:pt idx="589">
                  <c:v>2.934742464857365E-3</c:v>
                </c:pt>
                <c:pt idx="590">
                  <c:v>2.9694372622124376E-3</c:v>
                </c:pt>
                <c:pt idx="591">
                  <c:v>3.0036475066363977E-3</c:v>
                </c:pt>
                <c:pt idx="592">
                  <c:v>3.0445645863075299E-3</c:v>
                </c:pt>
                <c:pt idx="593">
                  <c:v>3.1033709181649272E-3</c:v>
                </c:pt>
                <c:pt idx="594">
                  <c:v>3.112617326204159E-3</c:v>
                </c:pt>
                <c:pt idx="595">
                  <c:v>3.1493012290795264E-3</c:v>
                </c:pt>
                <c:pt idx="596">
                  <c:v>3.1763988256461317E-3</c:v>
                </c:pt>
                <c:pt idx="597">
                  <c:v>3.2075627469296819E-3</c:v>
                </c:pt>
                <c:pt idx="598">
                  <c:v>3.2382421156551544E-3</c:v>
                </c:pt>
                <c:pt idx="599">
                  <c:v>3.272710921624622E-3</c:v>
                </c:pt>
                <c:pt idx="600">
                  <c:v>3.2981471951920582E-3</c:v>
                </c:pt>
                <c:pt idx="601">
                  <c:v>3.3273729056837453E-3</c:v>
                </c:pt>
                <c:pt idx="602">
                  <c:v>3.3561140632976105E-3</c:v>
                </c:pt>
                <c:pt idx="603">
                  <c:v>3.3843706677938457E-3</c:v>
                </c:pt>
                <c:pt idx="604">
                  <c:v>3.4121427190125786E-3</c:v>
                </c:pt>
                <c:pt idx="605">
                  <c:v>3.4394302169538093E-3</c:v>
                </c:pt>
                <c:pt idx="606">
                  <c:v>3.4662331615376019E-3</c:v>
                </c:pt>
                <c:pt idx="607">
                  <c:v>3.4925515524442119E-3</c:v>
                </c:pt>
                <c:pt idx="608">
                  <c:v>3.5183853898335116E-3</c:v>
                </c:pt>
                <c:pt idx="609">
                  <c:v>3.5508883260959578E-3</c:v>
                </c:pt>
                <c:pt idx="610">
                  <c:v>3.5721119519127598E-3</c:v>
                </c:pt>
                <c:pt idx="611">
                  <c:v>3.5964229057228181E-3</c:v>
                </c:pt>
                <c:pt idx="612">
                  <c:v>3.6168752006204841E-3</c:v>
                </c:pt>
                <c:pt idx="613">
                  <c:v>3.6402862682649584E-3</c:v>
                </c:pt>
                <c:pt idx="614">
                  <c:v>3.6664484422921362E-3</c:v>
                </c:pt>
                <c:pt idx="615">
                  <c:v>3.6856547406038942E-3</c:v>
                </c:pt>
                <c:pt idx="616">
                  <c:v>3.7076121452184196E-3</c:v>
                </c:pt>
                <c:pt idx="617">
                  <c:v>3.729084995276466E-3</c:v>
                </c:pt>
                <c:pt idx="618">
                  <c:v>3.7500732906980971E-3</c:v>
                </c:pt>
                <c:pt idx="619">
                  <c:v>3.7707213560356223E-3</c:v>
                </c:pt>
                <c:pt idx="620">
                  <c:v>3.7918873367637218E-3</c:v>
                </c:pt>
                <c:pt idx="621">
                  <c:v>3.8168879351552221E-3</c:v>
                </c:pt>
                <c:pt idx="622">
                  <c:v>3.8362060183683155E-3</c:v>
                </c:pt>
                <c:pt idx="623">
                  <c:v>3.859358719564554E-3</c:v>
                </c:pt>
                <c:pt idx="624">
                  <c:v>3.8831736611832923E-3</c:v>
                </c:pt>
                <c:pt idx="625">
                  <c:v>3.9076508432245305E-3</c:v>
                </c:pt>
                <c:pt idx="626">
                  <c:v>3.9327902660080127E-3</c:v>
                </c:pt>
                <c:pt idx="627">
                  <c:v>3.9623319420734049E-3</c:v>
                </c:pt>
                <c:pt idx="628">
                  <c:v>3.9850558342013898E-3</c:v>
                </c:pt>
                <c:pt idx="629">
                  <c:v>4.0121819798510927E-3</c:v>
                </c:pt>
                <c:pt idx="630">
                  <c:v>4.0439941967918003E-3</c:v>
                </c:pt>
                <c:pt idx="631">
                  <c:v>4.0725394309681917E-3</c:v>
                </c:pt>
                <c:pt idx="632">
                  <c:v>4.0975338648507886E-3</c:v>
                </c:pt>
                <c:pt idx="633">
                  <c:v>4.127308976427102E-3</c:v>
                </c:pt>
                <c:pt idx="634">
                  <c:v>4.1621485837861627E-3</c:v>
                </c:pt>
                <c:pt idx="635">
                  <c:v>4.1888459254035837E-3</c:v>
                </c:pt>
                <c:pt idx="636">
                  <c:v>4.2206077631234962E-3</c:v>
                </c:pt>
                <c:pt idx="637">
                  <c:v>4.2577179152747391E-3</c:v>
                </c:pt>
                <c:pt idx="638">
                  <c:v>4.2861181659059611E-3</c:v>
                </c:pt>
                <c:pt idx="639">
                  <c:v>4.3198667313681938E-3</c:v>
                </c:pt>
                <c:pt idx="640">
                  <c:v>4.3542775398108802E-3</c:v>
                </c:pt>
                <c:pt idx="641">
                  <c:v>4.3893505913139563E-3</c:v>
                </c:pt>
                <c:pt idx="642">
                  <c:v>4.4250858861971665E-3</c:v>
                </c:pt>
                <c:pt idx="643">
                  <c:v>4.4614834245404467E-3</c:v>
                </c:pt>
                <c:pt idx="644">
                  <c:v>4.509314339449233E-3</c:v>
                </c:pt>
                <c:pt idx="645">
                  <c:v>4.5746495028886613E-3</c:v>
                </c:pt>
                <c:pt idx="646">
                  <c:v>4.58018703084484E-3</c:v>
                </c:pt>
                <c:pt idx="647">
                  <c:v>4.6193281517492579E-3</c:v>
                </c:pt>
                <c:pt idx="648">
                  <c:v>4.6591315172328507E-3</c:v>
                </c:pt>
                <c:pt idx="649">
                  <c:v>4.6995971275354265E-3</c:v>
                </c:pt>
                <c:pt idx="650">
                  <c:v>4.7407249828967934E-3</c:v>
                </c:pt>
                <c:pt idx="651">
                  <c:v>4.7885391586355297E-3</c:v>
                </c:pt>
                <c:pt idx="652">
                  <c:v>4.8249674295952616E-3</c:v>
                </c:pt>
                <c:pt idx="653">
                  <c:v>4.8680820214119791E-3</c:v>
                </c:pt>
                <c:pt idx="654">
                  <c:v>4.9118588592467205E-3</c:v>
                </c:pt>
                <c:pt idx="655">
                  <c:v>4.9562979432593579E-3</c:v>
                </c:pt>
                <c:pt idx="656">
                  <c:v>5.0013992737696356E-3</c:v>
                </c:pt>
                <c:pt idx="657">
                  <c:v>5.0471628509374256E-3</c:v>
                </c:pt>
                <c:pt idx="658">
                  <c:v>5.0935886750824722E-3</c:v>
                </c:pt>
                <c:pt idx="659">
                  <c:v>5.1406767465245196E-3</c:v>
                </c:pt>
                <c:pt idx="660">
                  <c:v>5.2021916508948607E-3</c:v>
                </c:pt>
                <c:pt idx="661">
                  <c:v>5.2507934311751825E-3</c:v>
                </c:pt>
                <c:pt idx="662">
                  <c:v>5.3000574594719296E-3</c:v>
                </c:pt>
                <c:pt idx="663">
                  <c:v>5.3499837361847824E-3</c:v>
                </c:pt>
                <c:pt idx="664">
                  <c:v>5.400572261553549E-3</c:v>
                </c:pt>
                <c:pt idx="665">
                  <c:v>5.4518230357381015E-3</c:v>
                </c:pt>
                <c:pt idx="666">
                  <c:v>5.5037360592180562E-3</c:v>
                </c:pt>
                <c:pt idx="667">
                  <c:v>5.5563113320733493E-3</c:v>
                </c:pt>
                <c:pt idx="668">
                  <c:v>5.609548854783597E-3</c:v>
                </c:pt>
                <c:pt idx="669">
                  <c:v>5.6634486275086715E-3</c:v>
                </c:pt>
                <c:pt idx="670">
                  <c:v>5.7180106506482531E-3</c:v>
                </c:pt>
                <c:pt idx="671">
                  <c:v>5.7731150525697217E-3</c:v>
                </c:pt>
                <c:pt idx="672">
                  <c:v>5.8280490820550312E-3</c:v>
                </c:pt>
                <c:pt idx="673">
                  <c:v>5.8826928672317536E-3</c:v>
                </c:pt>
                <c:pt idx="674">
                  <c:v>5.9370464078600804E-3</c:v>
                </c:pt>
                <c:pt idx="675">
                  <c:v>5.9911097038600758E-3</c:v>
                </c:pt>
                <c:pt idx="676">
                  <c:v>6.0448827550718676E-3</c:v>
                </c:pt>
                <c:pt idx="677">
                  <c:v>6.0983655614155197E-3</c:v>
                </c:pt>
                <c:pt idx="678">
                  <c:v>6.15155812273116E-3</c:v>
                </c:pt>
                <c:pt idx="679">
                  <c:v>6.2044604388589164E-3</c:v>
                </c:pt>
                <c:pt idx="680">
                  <c:v>6.2570725097188529E-3</c:v>
                </c:pt>
                <c:pt idx="681">
                  <c:v>6.3093943352310333E-3</c:v>
                </c:pt>
                <c:pt idx="682">
                  <c:v>6.3614259151556496E-3</c:v>
                </c:pt>
                <c:pt idx="683">
                  <c:v>6.4131672494127656E-3</c:v>
                </c:pt>
                <c:pt idx="684">
                  <c:v>6.4646183378425093E-3</c:v>
                </c:pt>
                <c:pt idx="685">
                  <c:v>6.5157791805248166E-3</c:v>
                </c:pt>
                <c:pt idx="686">
                  <c:v>6.5666497770600074E-3</c:v>
                </c:pt>
                <c:pt idx="687">
                  <c:v>6.6172301273681455E-3</c:v>
                </c:pt>
                <c:pt idx="688">
                  <c:v>6.6675202315291671E-3</c:v>
                </c:pt>
                <c:pt idx="689">
                  <c:v>6.7175200892233278E-3</c:v>
                </c:pt>
                <c:pt idx="690">
                  <c:v>6.7672297003706916E-3</c:v>
                </c:pt>
                <c:pt idx="691">
                  <c:v>6.8166490648913225E-3</c:v>
                </c:pt>
                <c:pt idx="692">
                  <c:v>6.8657781826253483E-3</c:v>
                </c:pt>
                <c:pt idx="693">
                  <c:v>6.9146170535727691E-3</c:v>
                </c:pt>
                <c:pt idx="694">
                  <c:v>6.9631656774138406E-3</c:v>
                </c:pt>
                <c:pt idx="695">
                  <c:v>7.0114240542284989E-3</c:v>
                </c:pt>
                <c:pt idx="696">
                  <c:v>7.0733160674070206E-3</c:v>
                </c:pt>
                <c:pt idx="697">
                  <c:v>7.1341842548733325E-3</c:v>
                </c:pt>
                <c:pt idx="698">
                  <c:v>7.154457700675465E-3</c:v>
                </c:pt>
                <c:pt idx="699">
                  <c:v>7.2015550877857493E-3</c:v>
                </c:pt>
                <c:pt idx="700">
                  <c:v>7.2483622272301318E-3</c:v>
                </c:pt>
                <c:pt idx="701">
                  <c:v>7.2948791189286766E-3</c:v>
                </c:pt>
                <c:pt idx="702">
                  <c:v>7.3411057626415754E-3</c:v>
                </c:pt>
                <c:pt idx="703">
                  <c:v>7.4002636741710148E-3</c:v>
                </c:pt>
                <c:pt idx="704">
                  <c:v>7.4326883058706272E-3</c:v>
                </c:pt>
                <c:pt idx="705">
                  <c:v>7.478044205226908E-3</c:v>
                </c:pt>
                <c:pt idx="706">
                  <c:v>7.5231098561179266E-3</c:v>
                </c:pt>
                <c:pt idx="707">
                  <c:v>7.5678852586236189E-3</c:v>
                </c:pt>
                <c:pt idx="708">
                  <c:v>7.6123704125041769E-3</c:v>
                </c:pt>
                <c:pt idx="709">
                  <c:v>7.6565653176796644E-3</c:v>
                </c:pt>
                <c:pt idx="710">
                  <c:v>7.7132854323327393E-3</c:v>
                </c:pt>
                <c:pt idx="711">
                  <c:v>7.7440843815956839E-3</c:v>
                </c:pt>
                <c:pt idx="712">
                  <c:v>7.7874085400964077E-3</c:v>
                </c:pt>
                <c:pt idx="713">
                  <c:v>7.8304424494923808E-3</c:v>
                </c:pt>
                <c:pt idx="714">
                  <c:v>7.8948732633898899E-3</c:v>
                </c:pt>
                <c:pt idx="715">
                  <c:v>7.9156395204904584E-3</c:v>
                </c:pt>
                <c:pt idx="716">
                  <c:v>7.9578026819326908E-3</c:v>
                </c:pt>
                <c:pt idx="717">
                  <c:v>7.9996755938704922E-3</c:v>
                </c:pt>
                <c:pt idx="718">
                  <c:v>8.0412582562239265E-3</c:v>
                </c:pt>
                <c:pt idx="719">
                  <c:v>8.0825506687531856E-3</c:v>
                </c:pt>
                <c:pt idx="720">
                  <c:v>8.1235528315382055E-3</c:v>
                </c:pt>
                <c:pt idx="721">
                  <c:v>8.164264744339178E-3</c:v>
                </c:pt>
                <c:pt idx="722">
                  <c:v>8.2046864070761671E-3</c:v>
                </c:pt>
                <c:pt idx="723">
                  <c:v>8.2448409373370168E-3</c:v>
                </c:pt>
                <c:pt idx="724">
                  <c:v>8.284988712041752E-3</c:v>
                </c:pt>
                <c:pt idx="725">
                  <c:v>8.3252039508607822E-3</c:v>
                </c:pt>
                <c:pt idx="726">
                  <c:v>8.3654866537141714E-3</c:v>
                </c:pt>
                <c:pt idx="727">
                  <c:v>8.4058368206818557E-3</c:v>
                </c:pt>
                <c:pt idx="728">
                  <c:v>8.4462544517638349E-3</c:v>
                </c:pt>
                <c:pt idx="729">
                  <c:v>8.4867395470400453E-3</c:v>
                </c:pt>
                <c:pt idx="730">
                  <c:v>8.5272921064305507E-3</c:v>
                </c:pt>
                <c:pt idx="731">
                  <c:v>8.5679121300152872E-3</c:v>
                </c:pt>
                <c:pt idx="732">
                  <c:v>8.6085996178741908E-3</c:v>
                </c:pt>
                <c:pt idx="733">
                  <c:v>8.6493545699273255E-3</c:v>
                </c:pt>
                <c:pt idx="734">
                  <c:v>8.6901769863345635E-3</c:v>
                </c:pt>
                <c:pt idx="735">
                  <c:v>8.742974864004438E-3</c:v>
                </c:pt>
                <c:pt idx="736">
                  <c:v>8.7720242119715408E-3</c:v>
                </c:pt>
                <c:pt idx="737">
                  <c:v>8.8130490212812163E-3</c:v>
                </c:pt>
                <c:pt idx="738">
                  <c:v>8.8541412949449949E-3</c:v>
                </c:pt>
                <c:pt idx="739">
                  <c:v>8.8953010329628768E-3</c:v>
                </c:pt>
                <c:pt idx="740">
                  <c:v>8.9365282354147979E-3</c:v>
                </c:pt>
                <c:pt idx="741">
                  <c:v>8.9778229023007583E-3</c:v>
                </c:pt>
                <c:pt idx="742">
                  <c:v>9.019185033700694E-3</c:v>
                </c:pt>
                <c:pt idx="743">
                  <c:v>9.060614629534669E-3</c:v>
                </c:pt>
                <c:pt idx="744">
                  <c:v>9.1021116898026833E-3</c:v>
                </c:pt>
                <c:pt idx="745">
                  <c:v>9.1436762146646089E-3</c:v>
                </c:pt>
                <c:pt idx="746">
                  <c:v>9.1853082040405098E-3</c:v>
                </c:pt>
                <c:pt idx="747">
                  <c:v>9.2270076580103222E-3</c:v>
                </c:pt>
                <c:pt idx="748">
                  <c:v>9.2871758523731529E-3</c:v>
                </c:pt>
                <c:pt idx="749">
                  <c:v>9.3405319669237485E-3</c:v>
                </c:pt>
                <c:pt idx="750">
                  <c:v>9.3678585945644599E-3</c:v>
                </c:pt>
                <c:pt idx="751">
                  <c:v>9.4067299879085908E-3</c:v>
                </c:pt>
                <c:pt idx="752">
                  <c:v>9.4487882434268755E-3</c:v>
                </c:pt>
                <c:pt idx="753">
                  <c:v>9.49091397702162E-3</c:v>
                </c:pt>
                <c:pt idx="754">
                  <c:v>9.533107188826051E-3</c:v>
                </c:pt>
                <c:pt idx="755">
                  <c:v>9.587198976781508E-3</c:v>
                </c:pt>
                <c:pt idx="756">
                  <c:v>9.6176960472238449E-3</c:v>
                </c:pt>
                <c:pt idx="757">
                  <c:v>9.6600916939504344E-3</c:v>
                </c:pt>
                <c:pt idx="758">
                  <c:v>9.7025548191531641E-3</c:v>
                </c:pt>
                <c:pt idx="759">
                  <c:v>9.7450854228853245E-3</c:v>
                </c:pt>
                <c:pt idx="760">
                  <c:v>9.7908623432529929E-3</c:v>
                </c:pt>
                <c:pt idx="761">
                  <c:v>9.8303490662043913E-3</c:v>
                </c:pt>
                <c:pt idx="762">
                  <c:v>9.8730821059511698E-3</c:v>
                </c:pt>
                <c:pt idx="763">
                  <c:v>9.9158826245204779E-3</c:v>
                </c:pt>
                <c:pt idx="764">
                  <c:v>9.9768663221322385E-3</c:v>
                </c:pt>
                <c:pt idx="765">
                  <c:v>1.0001686098393137E-2</c:v>
                </c:pt>
                <c:pt idx="766">
                  <c:v>1.0087759488408565E-2</c:v>
                </c:pt>
                <c:pt idx="767">
                  <c:v>1.0087759488408565E-2</c:v>
                </c:pt>
                <c:pt idx="768">
                  <c:v>1.013089740212969E-2</c:v>
                </c:pt>
                <c:pt idx="769">
                  <c:v>1.0174102795126316E-2</c:v>
                </c:pt>
                <c:pt idx="770">
                  <c:v>1.0220614648395188E-2</c:v>
                </c:pt>
                <c:pt idx="771">
                  <c:v>1.0260716019159233E-2</c:v>
                </c:pt>
                <c:pt idx="772">
                  <c:v>1.030412385032875E-2</c:v>
                </c:pt>
                <c:pt idx="773">
                  <c:v>1.0347599161093513E-2</c:v>
                </c:pt>
                <c:pt idx="774">
                  <c:v>1.0391141951426874E-2</c:v>
                </c:pt>
                <c:pt idx="775">
                  <c:v>1.0434720899770156E-2</c:v>
                </c:pt>
                <c:pt idx="776">
                  <c:v>1.0478162532034929E-2</c:v>
                </c:pt>
                <c:pt idx="777">
                  <c:v>1.0524672835623416E-2</c:v>
                </c:pt>
                <c:pt idx="778">
                  <c:v>1.0564539882533808E-2</c:v>
                </c:pt>
                <c:pt idx="779">
                  <c:v>1.0607475600421523E-2</c:v>
                </c:pt>
                <c:pt idx="780">
                  <c:v>1.0650242679819399E-2</c:v>
                </c:pt>
                <c:pt idx="781">
                  <c:v>1.0692841120540919E-2</c:v>
                </c:pt>
                <c:pt idx="782">
                  <c:v>1.0735270922399565E-2</c:v>
                </c:pt>
                <c:pt idx="783">
                  <c:v>1.0780704696415899E-2</c:v>
                </c:pt>
                <c:pt idx="784">
                  <c:v>1.0819624608888745E-2</c:v>
                </c:pt>
                <c:pt idx="785">
                  <c:v>1.0861548493119599E-2</c:v>
                </c:pt>
                <c:pt idx="786">
                  <c:v>1.0906443999065818E-2</c:v>
                </c:pt>
                <c:pt idx="787">
                  <c:v>1.0956408946665164E-2</c:v>
                </c:pt>
                <c:pt idx="788">
                  <c:v>1.0986308307785464E-2</c:v>
                </c:pt>
                <c:pt idx="789">
                  <c:v>1.1030665541358342E-2</c:v>
                </c:pt>
                <c:pt idx="790">
                  <c:v>1.1068638317421886E-2</c:v>
                </c:pt>
                <c:pt idx="791">
                  <c:v>1.1109550361680931E-2</c:v>
                </c:pt>
                <c:pt idx="792">
                  <c:v>1.1150293765318509E-2</c:v>
                </c:pt>
                <c:pt idx="793">
                  <c:v>1.1190868528148101E-2</c:v>
                </c:pt>
                <c:pt idx="794">
                  <c:v>1.1231274650063128E-2</c:v>
                </c:pt>
                <c:pt idx="795">
                  <c:v>1.127151213087707E-2</c:v>
                </c:pt>
                <c:pt idx="796">
                  <c:v>1.1311580970350121E-2</c:v>
                </c:pt>
                <c:pt idx="797">
                  <c:v>1.1351481168402344E-2</c:v>
                </c:pt>
                <c:pt idx="798">
                  <c:v>1.1391212724793931E-2</c:v>
                </c:pt>
                <c:pt idx="799">
                  <c:v>1.1430775639444946E-2</c:v>
                </c:pt>
                <c:pt idx="800">
                  <c:v>1.1492239486123879E-2</c:v>
                </c:pt>
                <c:pt idx="801">
                  <c:v>1.1515351457836331E-2</c:v>
                </c:pt>
                <c:pt idx="802">
                  <c:v>1.1551420175572868E-2</c:v>
                </c:pt>
                <c:pt idx="803">
                  <c:v>1.1587340876619834E-2</c:v>
                </c:pt>
                <c:pt idx="804">
                  <c:v>1.1626060579770225E-2</c:v>
                </c:pt>
                <c:pt idx="805">
                  <c:v>1.1664611640140876E-2</c:v>
                </c:pt>
                <c:pt idx="806">
                  <c:v>1.1702994057571914E-2</c:v>
                </c:pt>
                <c:pt idx="807">
                  <c:v>1.1741207831876821E-2</c:v>
                </c:pt>
                <c:pt idx="808">
                  <c:v>1.1779252962922371E-2</c:v>
                </c:pt>
                <c:pt idx="809">
                  <c:v>1.1817129450522046E-2</c:v>
                </c:pt>
                <c:pt idx="810">
                  <c:v>1.1854837294542619E-2</c:v>
                </c:pt>
                <c:pt idx="811">
                  <c:v>1.1892376494824219E-2</c:v>
                </c:pt>
                <c:pt idx="812">
                  <c:v>1.1929747051180328E-2</c:v>
                </c:pt>
                <c:pt idx="813">
                  <c:v>1.1966948963477719E-2</c:v>
                </c:pt>
                <c:pt idx="814">
                  <c:v>1.200398223155652E-2</c:v>
                </c:pt>
                <c:pt idx="815">
                  <c:v>1.2056191741738331E-2</c:v>
                </c:pt>
                <c:pt idx="816">
                  <c:v>1.2077542834392219E-2</c:v>
                </c:pt>
                <c:pt idx="817">
                  <c:v>1.2114070168882662E-2</c:v>
                </c:pt>
                <c:pt idx="818">
                  <c:v>1.215322357914328E-2</c:v>
                </c:pt>
                <c:pt idx="819">
                  <c:v>1.2196515874611791E-2</c:v>
                </c:pt>
                <c:pt idx="820">
                  <c:v>1.2222640302645971E-2</c:v>
                </c:pt>
                <c:pt idx="821">
                  <c:v>1.2258493056824804E-2</c:v>
                </c:pt>
                <c:pt idx="822">
                  <c:v>1.229692858140119E-2</c:v>
                </c:pt>
                <c:pt idx="823">
                  <c:v>1.232969262868977E-2</c:v>
                </c:pt>
                <c:pt idx="824">
                  <c:v>1.2365039446056159E-2</c:v>
                </c:pt>
                <c:pt idx="825">
                  <c:v>1.2400217617551945E-2</c:v>
                </c:pt>
                <c:pt idx="826">
                  <c:v>1.2435227142963967E-2</c:v>
                </c:pt>
                <c:pt idx="827">
                  <c:v>1.2470078531965356E-2</c:v>
                </c:pt>
                <c:pt idx="828">
                  <c:v>1.2504876881953564E-2</c:v>
                </c:pt>
                <c:pt idx="829">
                  <c:v>1.2542355305384945E-2</c:v>
                </c:pt>
                <c:pt idx="830">
                  <c:v>1.2574409052588109E-2</c:v>
                </c:pt>
                <c:pt idx="831">
                  <c:v>1.2609142873207801E-2</c:v>
                </c:pt>
                <c:pt idx="832">
                  <c:v>1.2643855184020225E-2</c:v>
                </c:pt>
                <c:pt idx="833">
                  <c:v>1.2688006650769523E-2</c:v>
                </c:pt>
                <c:pt idx="834">
                  <c:v>1.2713215276063394E-2</c:v>
                </c:pt>
                <c:pt idx="835">
                  <c:v>1.2750562735461823E-2</c:v>
                </c:pt>
                <c:pt idx="836">
                  <c:v>1.278248932858439E-2</c:v>
                </c:pt>
                <c:pt idx="837">
                  <c:v>1.2817094089987435E-2</c:v>
                </c:pt>
                <c:pt idx="838">
                  <c:v>1.2854376101885112E-2</c:v>
                </c:pt>
                <c:pt idx="839">
                  <c:v>1.2886239082945394E-2</c:v>
                </c:pt>
                <c:pt idx="840">
                  <c:v>1.2920779314473663E-2</c:v>
                </c:pt>
                <c:pt idx="841">
                  <c:v>1.2957995901665686E-2</c:v>
                </c:pt>
                <c:pt idx="842">
                  <c:v>1.2989795247522196E-2</c:v>
                </c:pt>
                <c:pt idx="843">
                  <c:v>1.3024270949015815E-2</c:v>
                </c:pt>
                <c:pt idx="844">
                  <c:v>1.3058725140462357E-2</c:v>
                </c:pt>
                <c:pt idx="845">
                  <c:v>1.3102515043099672E-2</c:v>
                </c:pt>
                <c:pt idx="846">
                  <c:v>1.3127568993134275E-2</c:v>
                </c:pt>
                <c:pt idx="847">
                  <c:v>1.3161958654333006E-2</c:v>
                </c:pt>
                <c:pt idx="848">
                  <c:v>1.3196326805404723E-2</c:v>
                </c:pt>
                <c:pt idx="849">
                  <c:v>1.3230673446322783E-2</c:v>
                </c:pt>
                <c:pt idx="850">
                  <c:v>1.3264998577113829E-2</c:v>
                </c:pt>
                <c:pt idx="851">
                  <c:v>1.3299302197697926E-2</c:v>
                </c:pt>
                <c:pt idx="852">
                  <c:v>1.3338973906053653E-2</c:v>
                </c:pt>
                <c:pt idx="853">
                  <c:v>1.3375928570851237E-2</c:v>
                </c:pt>
                <c:pt idx="854">
                  <c:v>1.3404778247585458E-2</c:v>
                </c:pt>
                <c:pt idx="855">
                  <c:v>1.3436301577911536E-2</c:v>
                </c:pt>
                <c:pt idx="856">
                  <c:v>1.3470497647327662E-2</c:v>
                </c:pt>
                <c:pt idx="857">
                  <c:v>1.3504672206456902E-2</c:v>
                </c:pt>
                <c:pt idx="858">
                  <c:v>1.3538825255299258E-2</c:v>
                </c:pt>
                <c:pt idx="859">
                  <c:v>1.3575649763382103E-2</c:v>
                </c:pt>
                <c:pt idx="860">
                  <c:v>1.3607066821963443E-2</c:v>
                </c:pt>
                <c:pt idx="861">
                  <c:v>1.3641155339785271E-2</c:v>
                </c:pt>
                <c:pt idx="862">
                  <c:v>1.3675222347186988E-2</c:v>
                </c:pt>
                <c:pt idx="863">
                  <c:v>1.3709267844221884E-2</c:v>
                </c:pt>
                <c:pt idx="864">
                  <c:v>1.3743291830810023E-2</c:v>
                </c:pt>
                <c:pt idx="865">
                  <c:v>1.3777294307004695E-2</c:v>
                </c:pt>
                <c:pt idx="866">
                  <c:v>1.3825301156940029E-2</c:v>
                </c:pt>
                <c:pt idx="867">
                  <c:v>1.3845234727947187E-2</c:v>
                </c:pt>
                <c:pt idx="868">
                  <c:v>1.3879172672721651E-2</c:v>
                </c:pt>
                <c:pt idx="869">
                  <c:v>1.3913089106969423E-2</c:v>
                </c:pt>
                <c:pt idx="870">
                  <c:v>1.3949674396647183E-2</c:v>
                </c:pt>
                <c:pt idx="871">
                  <c:v>1.3994824133476413E-2</c:v>
                </c:pt>
                <c:pt idx="872">
                  <c:v>1.4014709346472642E-2</c:v>
                </c:pt>
                <c:pt idx="873">
                  <c:v>1.4048539738533705E-2</c:v>
                </c:pt>
                <c:pt idx="874">
                  <c:v>1.4085038110205339E-2</c:v>
                </c:pt>
                <c:pt idx="875">
                  <c:v>1.4116135990756007E-2</c:v>
                </c:pt>
                <c:pt idx="876">
                  <c:v>1.4149901850970537E-2</c:v>
                </c:pt>
                <c:pt idx="877">
                  <c:v>1.4183646200498501E-2</c:v>
                </c:pt>
                <c:pt idx="878">
                  <c:v>1.42173690393399E-2</c:v>
                </c:pt>
                <c:pt idx="879">
                  <c:v>1.4251076729552281E-2</c:v>
                </c:pt>
                <c:pt idx="880">
                  <c:v>1.4284904994514847E-2</c:v>
                </c:pt>
                <c:pt idx="881">
                  <c:v>1.4321642282020264E-2</c:v>
                </c:pt>
                <c:pt idx="882">
                  <c:v>1.4353120472261338E-2</c:v>
                </c:pt>
                <c:pt idx="883">
                  <c:v>1.4387507685418299E-2</c:v>
                </c:pt>
                <c:pt idx="884">
                  <c:v>1.4422081214924276E-2</c:v>
                </c:pt>
                <c:pt idx="885">
                  <c:v>1.4456841060965786E-2</c:v>
                </c:pt>
                <c:pt idx="886">
                  <c:v>1.4491787223729347E-2</c:v>
                </c:pt>
                <c:pt idx="887">
                  <c:v>1.4529730597518942E-2</c:v>
                </c:pt>
                <c:pt idx="888">
                  <c:v>1.4562238500035463E-2</c:v>
                </c:pt>
                <c:pt idx="889">
                  <c:v>1.4597743613871117E-2</c:v>
                </c:pt>
                <c:pt idx="890">
                  <c:v>1.4636290180496392E-2</c:v>
                </c:pt>
                <c:pt idx="891">
                  <c:v>1.4672182698534098E-2</c:v>
                </c:pt>
                <c:pt idx="892">
                  <c:v>1.4705376860266739E-2</c:v>
                </c:pt>
                <c:pt idx="893">
                  <c:v>1.4741627244561073E-2</c:v>
                </c:pt>
                <c:pt idx="894">
                  <c:v>1.4780978226920372E-2</c:v>
                </c:pt>
                <c:pt idx="895">
                  <c:v>1.4814686967392632E-2</c:v>
                </c:pt>
                <c:pt idx="896">
                  <c:v>1.4851496306276246E-2</c:v>
                </c:pt>
                <c:pt idx="897">
                  <c:v>1.4891450721432609E-2</c:v>
                </c:pt>
                <c:pt idx="898">
                  <c:v>1.4925673939858441E-2</c:v>
                </c:pt>
                <c:pt idx="899">
                  <c:v>1.4963042234876767E-2</c:v>
                </c:pt>
                <c:pt idx="900">
                  <c:v>1.5000596848988579E-2</c:v>
                </c:pt>
                <c:pt idx="901">
                  <c:v>1.5038337782327105E-2</c:v>
                </c:pt>
                <c:pt idx="902">
                  <c:v>1.5076265035052216E-2</c:v>
                </c:pt>
                <c:pt idx="903">
                  <c:v>1.5114378607403722E-2</c:v>
                </c:pt>
                <c:pt idx="904">
                  <c:v>1.5155741445158633E-2</c:v>
                </c:pt>
                <c:pt idx="905">
                  <c:v>1.5240274300953871E-2</c:v>
                </c:pt>
                <c:pt idx="906">
                  <c:v>1.524582129333929E-2</c:v>
                </c:pt>
                <c:pt idx="907">
                  <c:v>1.5284756695361779E-2</c:v>
                </c:pt>
                <c:pt idx="908">
                  <c:v>1.5323878393642687E-2</c:v>
                </c:pt>
                <c:pt idx="909">
                  <c:v>1.5363186388341887E-2</c:v>
                </c:pt>
                <c:pt idx="910">
                  <c:v>1.5402680679299507E-2</c:v>
                </c:pt>
                <c:pt idx="911">
                  <c:v>1.5448045130055377E-2</c:v>
                </c:pt>
                <c:pt idx="912">
                  <c:v>1.5482228150869304E-2</c:v>
                </c:pt>
                <c:pt idx="913">
                  <c:v>1.552228133148148E-2</c:v>
                </c:pt>
                <c:pt idx="914">
                  <c:v>1.556252080867182E-2</c:v>
                </c:pt>
                <c:pt idx="915">
                  <c:v>1.5602946582600197E-2</c:v>
                </c:pt>
                <c:pt idx="916">
                  <c:v>1.5643558653426481E-2</c:v>
                </c:pt>
                <c:pt idx="917">
                  <c:v>1.5684357020990802E-2</c:v>
                </c:pt>
                <c:pt idx="918">
                  <c:v>1.5725341685373095E-2</c:v>
                </c:pt>
                <c:pt idx="919">
                  <c:v>1.5766512646893105E-2</c:v>
                </c:pt>
                <c:pt idx="920">
                  <c:v>1.5807869905311023E-2</c:v>
                </c:pt>
                <c:pt idx="921">
                  <c:v>1.5861317266008257E-2</c:v>
                </c:pt>
                <c:pt idx="922">
                  <c:v>1.5903100346523757E-2</c:v>
                </c:pt>
                <c:pt idx="923">
                  <c:v>1.5945069724176975E-2</c:v>
                </c:pt>
                <c:pt idx="924">
                  <c:v>1.5987225399287652E-2</c:v>
                </c:pt>
                <c:pt idx="925">
                  <c:v>1.6029567371615983E-2</c:v>
                </c:pt>
                <c:pt idx="926">
                  <c:v>1.607209564148171E-2</c:v>
                </c:pt>
                <c:pt idx="927">
                  <c:v>1.6114810208804897E-2</c:v>
                </c:pt>
                <c:pt idx="928">
                  <c:v>1.6157711073665482E-2</c:v>
                </c:pt>
                <c:pt idx="929">
                  <c:v>1.6200798236223335E-2</c:v>
                </c:pt>
                <c:pt idx="930">
                  <c:v>1.6244071696478457E-2</c:v>
                </c:pt>
                <c:pt idx="931">
                  <c:v>1.6287496108304822E-2</c:v>
                </c:pt>
                <c:pt idx="932">
                  <c:v>1.6330861305338118E-2</c:v>
                </c:pt>
                <c:pt idx="933">
                  <c:v>1.6374131941372383E-2</c:v>
                </c:pt>
                <c:pt idx="934">
                  <c:v>1.6417308016327681E-2</c:v>
                </c:pt>
                <c:pt idx="935">
                  <c:v>1.6460389530124075E-2</c:v>
                </c:pt>
                <c:pt idx="936">
                  <c:v>1.6503376482841503E-2</c:v>
                </c:pt>
                <c:pt idx="937">
                  <c:v>1.6546268874400027E-2</c:v>
                </c:pt>
                <c:pt idx="938">
                  <c:v>1.6589066704799649E-2</c:v>
                </c:pt>
                <c:pt idx="939">
                  <c:v>1.6631769974040367E-2</c:v>
                </c:pt>
                <c:pt idx="940">
                  <c:v>1.667437868196231E-2</c:v>
                </c:pt>
                <c:pt idx="941">
                  <c:v>1.6716892828485541E-2</c:v>
                </c:pt>
                <c:pt idx="942">
                  <c:v>1.6759312413849869E-2</c:v>
                </c:pt>
                <c:pt idx="943">
                  <c:v>1.680163743773555E-2</c:v>
                </c:pt>
                <c:pt idx="944">
                  <c:v>1.6843867900302456E-2</c:v>
                </c:pt>
                <c:pt idx="945">
                  <c:v>1.6886003801390714E-2</c:v>
                </c:pt>
                <c:pt idx="946">
                  <c:v>1.6928045141080261E-2</c:v>
                </c:pt>
                <c:pt idx="947">
                  <c:v>1.6969991919291161E-2</c:v>
                </c:pt>
                <c:pt idx="948">
                  <c:v>1.7011844135863541E-2</c:v>
                </c:pt>
                <c:pt idx="949">
                  <c:v>1.7053601790957273E-2</c:v>
                </c:pt>
                <c:pt idx="950">
                  <c:v>1.7095264884492423E-2</c:v>
                </c:pt>
                <c:pt idx="951">
                  <c:v>1.7136833416389052E-2</c:v>
                </c:pt>
                <c:pt idx="952">
                  <c:v>1.7178307386567226E-2</c:v>
                </c:pt>
                <c:pt idx="953">
                  <c:v>1.7219686795186817E-2</c:v>
                </c:pt>
                <c:pt idx="954">
                  <c:v>1.726097164192808E-2</c:v>
                </c:pt>
                <c:pt idx="955">
                  <c:v>1.7302161927030824E-2</c:v>
                </c:pt>
                <c:pt idx="956">
                  <c:v>1.7366698464424957E-2</c:v>
                </c:pt>
                <c:pt idx="957">
                  <c:v>1.7407645590514775E-2</c:v>
                </c:pt>
                <c:pt idx="958">
                  <c:v>1.7425165411388832E-2</c:v>
                </c:pt>
                <c:pt idx="959">
                  <c:v>1.7465977449138137E-2</c:v>
                </c:pt>
                <c:pt idx="960">
                  <c:v>1.7506694924929178E-2</c:v>
                </c:pt>
                <c:pt idx="961">
                  <c:v>1.7547317838841892E-2</c:v>
                </c:pt>
                <c:pt idx="962">
                  <c:v>1.7587846190716405E-2</c:v>
                </c:pt>
                <c:pt idx="963">
                  <c:v>1.7628279980552719E-2</c:v>
                </c:pt>
                <c:pt idx="964">
                  <c:v>1.7668619208430769E-2</c:v>
                </c:pt>
                <c:pt idx="965">
                  <c:v>1.7708863874110747E-2</c:v>
                </c:pt>
                <c:pt idx="966">
                  <c:v>1.7749013977832462E-2</c:v>
                </c:pt>
                <c:pt idx="967">
                  <c:v>1.7789069519356104E-2</c:v>
                </c:pt>
                <c:pt idx="968">
                  <c:v>1.783890584748038E-2</c:v>
                </c:pt>
                <c:pt idx="969">
                  <c:v>1.7868896915809174E-2</c:v>
                </c:pt>
                <c:pt idx="970">
                  <c:v>1.7921796986293259E-2</c:v>
                </c:pt>
                <c:pt idx="971">
                  <c:v>1.7948346063390019E-2</c:v>
                </c:pt>
                <c:pt idx="972">
                  <c:v>1.798792879376343E-2</c:v>
                </c:pt>
                <c:pt idx="973">
                  <c:v>1.8027416961778897E-2</c:v>
                </c:pt>
                <c:pt idx="974">
                  <c:v>1.8066810567516356E-2</c:v>
                </c:pt>
                <c:pt idx="975">
                  <c:v>1.8106109610735999E-2</c:v>
                </c:pt>
                <c:pt idx="976">
                  <c:v>1.8145314091677633E-2</c:v>
                </c:pt>
                <c:pt idx="977">
                  <c:v>1.8184424010101452E-2</c:v>
                </c:pt>
                <c:pt idx="978">
                  <c:v>1.8223439366007455E-2</c:v>
                </c:pt>
                <c:pt idx="979">
                  <c:v>1.8262360159475577E-2</c:v>
                </c:pt>
                <c:pt idx="980">
                  <c:v>1.8301186390345947E-2</c:v>
                </c:pt>
                <c:pt idx="981">
                  <c:v>1.8339918058698501E-2</c:v>
                </c:pt>
                <c:pt idx="982">
                  <c:v>1.8378555164373367E-2</c:v>
                </c:pt>
                <c:pt idx="983">
                  <c:v>1.841709770745048E-2</c:v>
                </c:pt>
                <c:pt idx="984">
                  <c:v>1.8455545687849906E-2</c:v>
                </c:pt>
                <c:pt idx="985">
                  <c:v>1.8493899105571643E-2</c:v>
                </c:pt>
                <c:pt idx="986">
                  <c:v>1.8532157960535756E-2</c:v>
                </c:pt>
                <c:pt idx="987">
                  <c:v>1.857032225282218E-2</c:v>
                </c:pt>
                <c:pt idx="988">
                  <c:v>1.8608391982271044E-2</c:v>
                </c:pt>
                <c:pt idx="989">
                  <c:v>1.8646367148962284E-2</c:v>
                </c:pt>
                <c:pt idx="990">
                  <c:v>1.8684247752736027E-2</c:v>
                </c:pt>
                <c:pt idx="991">
                  <c:v>1.8722033793592274E-2</c:v>
                </c:pt>
                <c:pt idx="992">
                  <c:v>1.8759725271610961E-2</c:v>
                </c:pt>
                <c:pt idx="993">
                  <c:v>1.8797322186712151E-2</c:v>
                </c:pt>
                <c:pt idx="994">
                  <c:v>1.8834824538815909E-2</c:v>
                </c:pt>
                <c:pt idx="995">
                  <c:v>1.887223232800217E-2</c:v>
                </c:pt>
                <c:pt idx="996">
                  <c:v>1.8909545554111062E-2</c:v>
                </c:pt>
                <c:pt idx="997">
                  <c:v>1.8946764217142587E-2</c:v>
                </c:pt>
                <c:pt idx="998">
                  <c:v>1.8983888317096742E-2</c:v>
                </c:pt>
                <c:pt idx="999">
                  <c:v>1.9020917853973529E-2</c:v>
                </c:pt>
                <c:pt idx="1000">
                  <c:v>1.9057852827772948E-2</c:v>
                </c:pt>
                <c:pt idx="1001">
                  <c:v>1.9094693238255189E-2</c:v>
                </c:pt>
                <c:pt idx="1002">
                  <c:v>1.9131439085660062E-2</c:v>
                </c:pt>
                <c:pt idx="1003">
                  <c:v>1.9168090369747759E-2</c:v>
                </c:pt>
                <c:pt idx="1004">
                  <c:v>1.9204647090598215E-2</c:v>
                </c:pt>
                <c:pt idx="1005">
                  <c:v>1.924110924821143E-2</c:v>
                </c:pt>
                <c:pt idx="1006">
                  <c:v>1.9277476842507468E-2</c:v>
                </c:pt>
                <c:pt idx="1007">
                  <c:v>1.9313749873406394E-2</c:v>
                </c:pt>
                <c:pt idx="1008">
                  <c:v>1.936232818768957E-2</c:v>
                </c:pt>
                <c:pt idx="1009">
                  <c:v>1.9406589161903298E-2</c:v>
                </c:pt>
                <c:pt idx="1010">
                  <c:v>1.9422001585880366E-2</c:v>
                </c:pt>
                <c:pt idx="1011">
                  <c:v>1.9457896363190841E-2</c:v>
                </c:pt>
                <c:pt idx="1012">
                  <c:v>1.949369657694433E-2</c:v>
                </c:pt>
                <c:pt idx="1013">
                  <c:v>1.9529402227220771E-2</c:v>
                </c:pt>
                <c:pt idx="1014">
                  <c:v>1.9565013314020163E-2</c:v>
                </c:pt>
                <c:pt idx="1015">
                  <c:v>1.9611727694597292E-2</c:v>
                </c:pt>
                <c:pt idx="1016">
                  <c:v>1.9635951796708184E-2</c:v>
                </c:pt>
                <c:pt idx="1017">
                  <c:v>1.9671279192756685E-2</c:v>
                </c:pt>
                <c:pt idx="1018">
                  <c:v>1.970651202508833E-2</c:v>
                </c:pt>
                <c:pt idx="1019">
                  <c:v>1.9741650293623181E-2</c:v>
                </c:pt>
                <c:pt idx="1020">
                  <c:v>1.9776693998521111E-2</c:v>
                </c:pt>
                <c:pt idx="1021">
                  <c:v>1.982379218667063E-2</c:v>
                </c:pt>
                <c:pt idx="1022">
                  <c:v>1.98464977171664E-2</c:v>
                </c:pt>
                <c:pt idx="1023">
                  <c:v>1.9881257730753887E-2</c:v>
                </c:pt>
                <c:pt idx="1024">
                  <c:v>1.9915923180624517E-2</c:v>
                </c:pt>
                <c:pt idx="1025">
                  <c:v>1.9950494066538482E-2</c:v>
                </c:pt>
                <c:pt idx="1026">
                  <c:v>2.0004948860239402E-2</c:v>
                </c:pt>
                <c:pt idx="1027">
                  <c:v>2.0019352146816161E-2</c:v>
                </c:pt>
                <c:pt idx="1028">
                  <c:v>2.0053639341099938E-2</c:v>
                </c:pt>
                <c:pt idx="1029">
                  <c:v>2.008783197142705E-2</c:v>
                </c:pt>
                <c:pt idx="1030">
                  <c:v>2.0121930037717561E-2</c:v>
                </c:pt>
                <c:pt idx="1031">
                  <c:v>2.0155933540051407E-2</c:v>
                </c:pt>
                <c:pt idx="1032">
                  <c:v>2.0189842478348652E-2</c:v>
                </c:pt>
                <c:pt idx="1033">
                  <c:v>2.0223656852609295E-2</c:v>
                </c:pt>
                <c:pt idx="1034">
                  <c:v>2.0257376662753401E-2</c:v>
                </c:pt>
                <c:pt idx="1035">
                  <c:v>2.029100190878097E-2</c:v>
                </c:pt>
                <c:pt idx="1036">
                  <c:v>2.0324532590692002E-2</c:v>
                </c:pt>
                <c:pt idx="1037">
                  <c:v>2.035796870840656E-2</c:v>
                </c:pt>
                <c:pt idx="1038">
                  <c:v>2.0391310261924644E-2</c:v>
                </c:pt>
                <c:pt idx="1039">
                  <c:v>2.0424557251246256E-2</c:v>
                </c:pt>
                <c:pt idx="1040">
                  <c:v>2.0457709676291458E-2</c:v>
                </c:pt>
                <c:pt idx="1041">
                  <c:v>2.049076753706025E-2</c:v>
                </c:pt>
                <c:pt idx="1042">
                  <c:v>2.052373083363257E-2</c:v>
                </c:pt>
                <c:pt idx="1043">
                  <c:v>2.0556599565768607E-2</c:v>
                </c:pt>
                <c:pt idx="1044">
                  <c:v>2.0589373733628236E-2</c:v>
                </c:pt>
                <c:pt idx="1045">
                  <c:v>2.0622053337051582E-2</c:v>
                </c:pt>
                <c:pt idx="1046">
                  <c:v>2.0654638376038648E-2</c:v>
                </c:pt>
                <c:pt idx="1047">
                  <c:v>2.0697583689237575E-2</c:v>
                </c:pt>
                <c:pt idx="1048">
                  <c:v>2.0719524760863806E-2</c:v>
                </c:pt>
                <c:pt idx="1049">
                  <c:v>2.075182610646209E-2</c:v>
                </c:pt>
                <c:pt idx="1050">
                  <c:v>2.0784032887704029E-2</c:v>
                </c:pt>
                <c:pt idx="1051">
                  <c:v>2.0816145104349815E-2</c:v>
                </c:pt>
                <c:pt idx="1052">
                  <c:v>2.0848162756399446E-2</c:v>
                </c:pt>
                <c:pt idx="1053">
                  <c:v>2.0880085844012797E-2</c:v>
                </c:pt>
                <c:pt idx="1054">
                  <c:v>2.0911914366870121E-2</c:v>
                </c:pt>
                <c:pt idx="1055">
                  <c:v>2.0943648325131292E-2</c:v>
                </c:pt>
                <c:pt idx="1056">
                  <c:v>2.0975287718796309E-2</c:v>
                </c:pt>
                <c:pt idx="1057">
                  <c:v>2.1006832547785237E-2</c:v>
                </c:pt>
                <c:pt idx="1058">
                  <c:v>2.1038282811938203E-2</c:v>
                </c:pt>
                <c:pt idx="1059">
                  <c:v>2.1069638511495015E-2</c:v>
                </c:pt>
                <c:pt idx="1060">
                  <c:v>2.111674327705515E-2</c:v>
                </c:pt>
                <c:pt idx="1061">
                  <c:v>2.1154270155108179E-2</c:v>
                </c:pt>
                <c:pt idx="1062">
                  <c:v>2.1176079429074957E-2</c:v>
                </c:pt>
                <c:pt idx="1063">
                  <c:v>2.1204197162862926E-2</c:v>
                </c:pt>
                <c:pt idx="1064">
                  <c:v>2.1235056657236129E-2</c:v>
                </c:pt>
                <c:pt idx="1065">
                  <c:v>2.1265821580831457E-2</c:v>
                </c:pt>
                <c:pt idx="1066">
                  <c:v>2.1296491933568973E-2</c:v>
                </c:pt>
                <c:pt idx="1067">
                  <c:v>2.1334522562828084E-2</c:v>
                </c:pt>
                <c:pt idx="1068">
                  <c:v>2.1357548926284053E-2</c:v>
                </c:pt>
                <c:pt idx="1069">
                  <c:v>2.13879355660751E-2</c:v>
                </c:pt>
                <c:pt idx="1070">
                  <c:v>2.1418227634741882E-2</c:v>
                </c:pt>
                <c:pt idx="1071">
                  <c:v>2.1448425132231108E-2</c:v>
                </c:pt>
                <c:pt idx="1072">
                  <c:v>2.1481314920397399E-2</c:v>
                </c:pt>
                <c:pt idx="1073">
                  <c:v>2.1508536413303858E-2</c:v>
                </c:pt>
                <c:pt idx="1074">
                  <c:v>2.1538450196754155E-2</c:v>
                </c:pt>
                <c:pt idx="1075">
                  <c:v>2.1568269408707152E-2</c:v>
                </c:pt>
                <c:pt idx="1076">
                  <c:v>2.1609407718505835E-2</c:v>
                </c:pt>
                <c:pt idx="1077">
                  <c:v>2.1627624117934729E-2</c:v>
                </c:pt>
                <c:pt idx="1078">
                  <c:v>2.1659916646266097E-2</c:v>
                </c:pt>
                <c:pt idx="1079">
                  <c:v>2.1693688213169082E-2</c:v>
                </c:pt>
                <c:pt idx="1080">
                  <c:v>2.1715946893854365E-2</c:v>
                </c:pt>
                <c:pt idx="1081">
                  <c:v>2.174519867546465E-2</c:v>
                </c:pt>
                <c:pt idx="1082">
                  <c:v>2.1777092963874978E-2</c:v>
                </c:pt>
                <c:pt idx="1083">
                  <c:v>2.1803418522701179E-2</c:v>
                </c:pt>
                <c:pt idx="1084">
                  <c:v>2.1832386588167552E-2</c:v>
                </c:pt>
                <c:pt idx="1085">
                  <c:v>2.186126008147049E-2</c:v>
                </c:pt>
                <c:pt idx="1086">
                  <c:v>2.189003900253006E-2</c:v>
                </c:pt>
                <c:pt idx="1087">
                  <c:v>2.1918723351266323E-2</c:v>
                </c:pt>
                <c:pt idx="1088">
                  <c:v>2.1947313127625989E-2</c:v>
                </c:pt>
                <c:pt idx="1089">
                  <c:v>2.1978510362774539E-2</c:v>
                </c:pt>
                <c:pt idx="1090">
                  <c:v>2.2004208962922434E-2</c:v>
                </c:pt>
                <c:pt idx="1091">
                  <c:v>2.2032515021725985E-2</c:v>
                </c:pt>
                <c:pt idx="1092">
                  <c:v>2.2060726507886486E-2</c:v>
                </c:pt>
                <c:pt idx="1093">
                  <c:v>2.2095503927790361E-2</c:v>
                </c:pt>
                <c:pt idx="1094">
                  <c:v>2.2116865761985238E-2</c:v>
                </c:pt>
                <c:pt idx="1095">
                  <c:v>2.2147465382869047E-2</c:v>
                </c:pt>
                <c:pt idx="1096">
                  <c:v>2.2172626724685784E-2</c:v>
                </c:pt>
                <c:pt idx="1097">
                  <c:v>2.2200365346591866E-2</c:v>
                </c:pt>
                <c:pt idx="1098">
                  <c:v>2.2230666110256703E-2</c:v>
                </c:pt>
                <c:pt idx="1099">
                  <c:v>2.2262036732536572E-2</c:v>
                </c:pt>
                <c:pt idx="1100">
                  <c:v>2.2283013773760629E-2</c:v>
                </c:pt>
                <c:pt idx="1101">
                  <c:v>2.231301564608712E-2</c:v>
                </c:pt>
                <c:pt idx="1102">
                  <c:v>2.2337639859095759E-2</c:v>
                </c:pt>
                <c:pt idx="1103">
                  <c:v>2.2364811041732935E-2</c:v>
                </c:pt>
                <c:pt idx="1104">
                  <c:v>2.2391887650954345E-2</c:v>
                </c:pt>
                <c:pt idx="1105">
                  <c:v>2.2425165172252903E-2</c:v>
                </c:pt>
                <c:pt idx="1106">
                  <c:v>2.244575714880348E-2</c:v>
                </c:pt>
                <c:pt idx="1107">
                  <c:v>2.2472550037324623E-2</c:v>
                </c:pt>
                <c:pt idx="1108">
                  <c:v>2.2499248352136902E-2</c:v>
                </c:pt>
                <c:pt idx="1109">
                  <c:v>2.2525852093213672E-2</c:v>
                </c:pt>
                <c:pt idx="1110">
                  <c:v>2.255236126044835E-2</c:v>
                </c:pt>
                <c:pt idx="1111">
                  <c:v>2.2578775853840938E-2</c:v>
                </c:pt>
                <c:pt idx="1112">
                  <c:v>2.2610266727967954E-2</c:v>
                </c:pt>
                <c:pt idx="1113">
                  <c:v>2.2639061708109587E-2</c:v>
                </c:pt>
                <c:pt idx="1114">
                  <c:v>2.2660027586489662E-2</c:v>
                </c:pt>
                <c:pt idx="1115">
                  <c:v>2.2683488487285075E-2</c:v>
                </c:pt>
                <c:pt idx="1116">
                  <c:v>2.2709430210348103E-2</c:v>
                </c:pt>
                <c:pt idx="1117">
                  <c:v>2.2735277359142714E-2</c:v>
                </c:pt>
                <c:pt idx="1118">
                  <c:v>2.2761029933588972E-2</c:v>
                </c:pt>
                <c:pt idx="1119">
                  <c:v>2.2789237708551457E-2</c:v>
                </c:pt>
                <c:pt idx="1120">
                  <c:v>2.281225135938314E-2</c:v>
                </c:pt>
                <c:pt idx="1121">
                  <c:v>2.2837720210544532E-2</c:v>
                </c:pt>
                <c:pt idx="1122">
                  <c:v>2.2863094487197699E-2</c:v>
                </c:pt>
                <c:pt idx="1123">
                  <c:v>2.2888374189209415E-2</c:v>
                </c:pt>
                <c:pt idx="1124">
                  <c:v>2.2913559316553034E-2</c:v>
                </c:pt>
                <c:pt idx="1125">
                  <c:v>2.2938649869121974E-2</c:v>
                </c:pt>
                <c:pt idx="1126">
                  <c:v>2.297286409047139E-2</c:v>
                </c:pt>
                <c:pt idx="1127">
                  <c:v>2.2988547249882529E-2</c:v>
                </c:pt>
                <c:pt idx="1128">
                  <c:v>2.3013354077940917E-2</c:v>
                </c:pt>
                <c:pt idx="1129">
                  <c:v>2.3038066331011464E-2</c:v>
                </c:pt>
                <c:pt idx="1130">
                  <c:v>2.3065177046051044E-2</c:v>
                </c:pt>
                <c:pt idx="1131">
                  <c:v>2.3096206910109274E-2</c:v>
                </c:pt>
                <c:pt idx="1132">
                  <c:v>2.3111635639843087E-2</c:v>
                </c:pt>
                <c:pt idx="1133">
                  <c:v>2.3135969592456007E-2</c:v>
                </c:pt>
                <c:pt idx="1134">
                  <c:v>2.3162681244586203E-2</c:v>
                </c:pt>
                <c:pt idx="1135">
                  <c:v>2.3184353771865673E-2</c:v>
                </c:pt>
                <c:pt idx="1136">
                  <c:v>2.3208403998529192E-2</c:v>
                </c:pt>
                <c:pt idx="1137">
                  <c:v>2.3232359649751899E-2</c:v>
                </c:pt>
                <c:pt idx="1138">
                  <c:v>2.3256220725507148E-2</c:v>
                </c:pt>
                <c:pt idx="1139">
                  <c:v>2.3279987225688359E-2</c:v>
                </c:pt>
                <c:pt idx="1140">
                  <c:v>2.330365915029553E-2</c:v>
                </c:pt>
                <c:pt idx="1141">
                  <c:v>2.3329672267595747E-2</c:v>
                </c:pt>
                <c:pt idx="1142">
                  <c:v>2.3350719272494658E-2</c:v>
                </c:pt>
                <c:pt idx="1143">
                  <c:v>2.3374107469953387E-2</c:v>
                </c:pt>
                <c:pt idx="1144">
                  <c:v>2.3397401091624914E-2</c:v>
                </c:pt>
                <c:pt idx="1145">
                  <c:v>2.3420600137376013E-2</c:v>
                </c:pt>
                <c:pt idx="1146">
                  <c:v>2.3443704607206683E-2</c:v>
                </c:pt>
                <c:pt idx="1147">
                  <c:v>2.3469118799197553E-2</c:v>
                </c:pt>
                <c:pt idx="1148">
                  <c:v>2.3489629818866931E-2</c:v>
                </c:pt>
                <c:pt idx="1149">
                  <c:v>2.3512450560589926E-2</c:v>
                </c:pt>
                <c:pt idx="1150">
                  <c:v>2.3537565225904E-2</c:v>
                </c:pt>
                <c:pt idx="1151">
                  <c:v>2.3560191539646613E-2</c:v>
                </c:pt>
                <c:pt idx="1152">
                  <c:v>2.3580345328584329E-2</c:v>
                </c:pt>
                <c:pt idx="1153">
                  <c:v>2.3605160423942895E-2</c:v>
                </c:pt>
                <c:pt idx="1154">
                  <c:v>2.362513562584212E-2</c:v>
                </c:pt>
                <c:pt idx="1155">
                  <c:v>2.3647388909857625E-2</c:v>
                </c:pt>
                <c:pt idx="1156">
                  <c:v>2.366954761739315E-2</c:v>
                </c:pt>
                <c:pt idx="1157">
                  <c:v>2.3691611748422048E-2</c:v>
                </c:pt>
                <c:pt idx="1158">
                  <c:v>2.3713581302864384E-2</c:v>
                </c:pt>
                <c:pt idx="1159">
                  <c:v>2.3735456280693512E-2</c:v>
                </c:pt>
                <c:pt idx="1160">
                  <c:v>2.3761874483811951E-2</c:v>
                </c:pt>
                <c:pt idx="1161">
                  <c:v>2.3778922506245692E-2</c:v>
                </c:pt>
                <c:pt idx="1162">
                  <c:v>2.3800513753915453E-2</c:v>
                </c:pt>
                <c:pt idx="1163">
                  <c:v>2.3822010424732198E-2</c:v>
                </c:pt>
                <c:pt idx="1164">
                  <c:v>2.3850353898620114E-2</c:v>
                </c:pt>
                <c:pt idx="1165">
                  <c:v>2.3885932975664659E-2</c:v>
                </c:pt>
                <c:pt idx="1166">
                  <c:v>2.3890391633774044E-2</c:v>
                </c:pt>
                <c:pt idx="1167">
                  <c:v>2.3914485103393446E-2</c:v>
                </c:pt>
                <c:pt idx="1168">
                  <c:v>2.393247414812727E-2</c:v>
                </c:pt>
                <c:pt idx="1169">
                  <c:v>2.3953373554812529E-2</c:v>
                </c:pt>
                <c:pt idx="1170">
                  <c:v>2.3974178394503554E-2</c:v>
                </c:pt>
                <c:pt idx="1171">
                  <c:v>2.3997839557692302E-2</c:v>
                </c:pt>
                <c:pt idx="1172">
                  <c:v>2.4015504372583152E-2</c:v>
                </c:pt>
                <c:pt idx="1173">
                  <c:v>2.4036025511051662E-2</c:v>
                </c:pt>
                <c:pt idx="1174">
                  <c:v>2.4056452082446E-2</c:v>
                </c:pt>
                <c:pt idx="1175">
                  <c:v>2.4076784086766168E-2</c:v>
                </c:pt>
                <c:pt idx="1176">
                  <c:v>2.4097021523852291E-2</c:v>
                </c:pt>
                <c:pt idx="1177">
                  <c:v>2.4117164393864243E-2</c:v>
                </c:pt>
                <c:pt idx="1178">
                  <c:v>2.4137212696722088E-2</c:v>
                </c:pt>
                <c:pt idx="1179">
                  <c:v>2.4157166432425825E-2</c:v>
                </c:pt>
                <c:pt idx="1180">
                  <c:v>2.4177025600895519E-2</c:v>
                </c:pt>
                <c:pt idx="1181">
                  <c:v>2.4202419861589775E-2</c:v>
                </c:pt>
                <c:pt idx="1182">
                  <c:v>2.421926252133666E-2</c:v>
                </c:pt>
                <c:pt idx="1183">
                  <c:v>2.4238824478590715E-2</c:v>
                </c:pt>
                <c:pt idx="1184">
                  <c:v>2.4255516602673666E-2</c:v>
                </c:pt>
                <c:pt idx="1185">
                  <c:v>2.4274902934973142E-2</c:v>
                </c:pt>
                <c:pt idx="1186">
                  <c:v>2.429694294670881E-2</c:v>
                </c:pt>
                <c:pt idx="1187">
                  <c:v>2.4313391897790027E-2</c:v>
                </c:pt>
                <c:pt idx="1188">
                  <c:v>2.43324945282275E-2</c:v>
                </c:pt>
                <c:pt idx="1189">
                  <c:v>2.4351502591350993E-2</c:v>
                </c:pt>
                <c:pt idx="1190">
                  <c:v>2.4370416087080571E-2</c:v>
                </c:pt>
                <c:pt idx="1191">
                  <c:v>2.438923274467264E-2</c:v>
                </c:pt>
                <c:pt idx="1192">
                  <c:v>2.4407939062287554E-2</c:v>
                </c:pt>
                <c:pt idx="1193">
                  <c:v>2.4429179820080194E-2</c:v>
                </c:pt>
                <c:pt idx="1194">
                  <c:v>2.4445013864795584E-2</c:v>
                </c:pt>
                <c:pt idx="1195">
                  <c:v>2.4463382349768636E-2</c:v>
                </c:pt>
                <c:pt idx="1196">
                  <c:v>2.4481638223701196E-2</c:v>
                </c:pt>
                <c:pt idx="1197">
                  <c:v>2.4499781486833072E-2</c:v>
                </c:pt>
                <c:pt idx="1198">
                  <c:v>2.4517812138924455E-2</c:v>
                </c:pt>
                <c:pt idx="1199">
                  <c:v>2.4538280707524507E-2</c:v>
                </c:pt>
                <c:pt idx="1200">
                  <c:v>2.4553535610225552E-2</c:v>
                </c:pt>
                <c:pt idx="1201">
                  <c:v>2.457122842935533E-2</c:v>
                </c:pt>
                <c:pt idx="1202">
                  <c:v>2.4591310903119279E-2</c:v>
                </c:pt>
                <c:pt idx="1203">
                  <c:v>2.4608762412956509E-2</c:v>
                </c:pt>
                <c:pt idx="1204">
                  <c:v>2.4623631220741515E-2</c:v>
                </c:pt>
                <c:pt idx="1205">
                  <c:v>2.4640873595789259E-2</c:v>
                </c:pt>
                <c:pt idx="1206">
                  <c:v>2.4660441275985434E-2</c:v>
                </c:pt>
                <c:pt idx="1207">
                  <c:v>2.4675020512443524E-2</c:v>
                </c:pt>
                <c:pt idx="1208">
                  <c:v>2.4691925054129982E-2</c:v>
                </c:pt>
                <c:pt idx="1209">
                  <c:v>2.471110663917031E-2</c:v>
                </c:pt>
                <c:pt idx="1210">
                  <c:v>2.4725396304141611E-2</c:v>
                </c:pt>
                <c:pt idx="1211">
                  <c:v>2.4741963012386847E-2</c:v>
                </c:pt>
                <c:pt idx="1212">
                  <c:v>2.4758417109511655E-2</c:v>
                </c:pt>
                <c:pt idx="1213">
                  <c:v>2.4774758595356161E-2</c:v>
                </c:pt>
                <c:pt idx="1214">
                  <c:v>2.4790987470080239E-2</c:v>
                </c:pt>
                <c:pt idx="1215">
                  <c:v>2.4807103733524016E-2</c:v>
                </c:pt>
                <c:pt idx="1216">
                  <c:v>2.482937070467095E-2</c:v>
                </c:pt>
                <c:pt idx="1217">
                  <c:v>2.4854776856413352E-2</c:v>
                </c:pt>
                <c:pt idx="1218">
                  <c:v>2.4857021725024353E-2</c:v>
                </c:pt>
                <c:pt idx="1219">
                  <c:v>2.4872671456055429E-2</c:v>
                </c:pt>
                <c:pt idx="1220">
                  <c:v>2.4888208575886139E-2</c:v>
                </c:pt>
                <c:pt idx="1221">
                  <c:v>2.4903633084356613E-2</c:v>
                </c:pt>
                <c:pt idx="1222">
                  <c:v>2.4918944981466851E-2</c:v>
                </c:pt>
                <c:pt idx="1223">
                  <c:v>2.4936306401048824E-2</c:v>
                </c:pt>
                <c:pt idx="1224">
                  <c:v>2.4949230941686551E-2</c:v>
                </c:pt>
                <c:pt idx="1225">
                  <c:v>2.4964205004796014E-2</c:v>
                </c:pt>
                <c:pt idx="1226">
                  <c:v>2.4979066456385368E-2</c:v>
                </c:pt>
                <c:pt idx="1227">
                  <c:v>2.4993815296694422E-2</c:v>
                </c:pt>
                <c:pt idx="1228">
                  <c:v>2.5008451525563302E-2</c:v>
                </c:pt>
                <c:pt idx="1229">
                  <c:v>2.502297514299201E-2</c:v>
                </c:pt>
                <c:pt idx="1230">
                  <c:v>2.5037386148980545E-2</c:v>
                </c:pt>
                <c:pt idx="1231">
                  <c:v>2.5051684543528907E-2</c:v>
                </c:pt>
                <c:pt idx="1232">
                  <c:v>2.5069902723773296E-2</c:v>
                </c:pt>
                <c:pt idx="1233">
                  <c:v>2.5083943720618507E-2</c:v>
                </c:pt>
                <c:pt idx="1234">
                  <c:v>2.5097872105943608E-2</c:v>
                </c:pt>
                <c:pt idx="1235">
                  <c:v>2.5111687879828537E-2</c:v>
                </c:pt>
                <c:pt idx="1236">
                  <c:v>2.5125391042113421E-2</c:v>
                </c:pt>
                <c:pt idx="1237">
                  <c:v>2.5138981592958132E-2</c:v>
                </c:pt>
                <c:pt idx="1238">
                  <c:v>2.5152459532282734E-2</c:v>
                </c:pt>
                <c:pt idx="1239">
                  <c:v>2.5165824859927355E-2</c:v>
                </c:pt>
                <c:pt idx="1240">
                  <c:v>2.5179077575971931E-2</c:v>
                </c:pt>
                <c:pt idx="1241">
                  <c:v>2.5192217680576334E-2</c:v>
                </c:pt>
                <c:pt idx="1242">
                  <c:v>2.520524517342082E-2</c:v>
                </c:pt>
                <c:pt idx="1243">
                  <c:v>2.5218160054745198E-2</c:v>
                </c:pt>
                <c:pt idx="1244">
                  <c:v>2.523096232446953E-2</c:v>
                </c:pt>
                <c:pt idx="1245">
                  <c:v>2.5243651982433946E-2</c:v>
                </c:pt>
                <c:pt idx="1246">
                  <c:v>2.5256229028958188E-2</c:v>
                </c:pt>
                <c:pt idx="1247">
                  <c:v>2.5268693463562641E-2</c:v>
                </c:pt>
                <c:pt idx="1248">
                  <c:v>2.5281045286726922E-2</c:v>
                </c:pt>
                <c:pt idx="1249">
                  <c:v>2.5293284498051349E-2</c:v>
                </c:pt>
                <c:pt idx="1250">
                  <c:v>2.5305411097775732E-2</c:v>
                </c:pt>
                <c:pt idx="1251">
                  <c:v>2.5317425085740197E-2</c:v>
                </c:pt>
                <c:pt idx="1252">
                  <c:v>2.5329326462024682E-2</c:v>
                </c:pt>
                <c:pt idx="1253">
                  <c:v>2.5341115226549249E-2</c:v>
                </c:pt>
                <c:pt idx="1254">
                  <c:v>2.5352791379313899E-2</c:v>
                </c:pt>
                <c:pt idx="1255">
                  <c:v>2.5364354920398569E-2</c:v>
                </c:pt>
                <c:pt idx="1256">
                  <c:v>2.5375805849643385E-2</c:v>
                </c:pt>
                <c:pt idx="1257">
                  <c:v>2.5387144167128284E-2</c:v>
                </c:pt>
                <c:pt idx="1258">
                  <c:v>2.5398369872853266E-2</c:v>
                </c:pt>
                <c:pt idx="1259">
                  <c:v>2.5409482966738395E-2</c:v>
                </c:pt>
                <c:pt idx="1260">
                  <c:v>2.5420483448863607E-2</c:v>
                </c:pt>
                <c:pt idx="1261">
                  <c:v>2.5431371319228901E-2</c:v>
                </c:pt>
                <c:pt idx="1262">
                  <c:v>2.5442146577754343E-2</c:v>
                </c:pt>
                <c:pt idx="1263">
                  <c:v>2.5452809224359996E-2</c:v>
                </c:pt>
                <c:pt idx="1264">
                  <c:v>2.5463359259205731E-2</c:v>
                </c:pt>
                <c:pt idx="1265">
                  <c:v>2.5473796682131677E-2</c:v>
                </c:pt>
                <c:pt idx="1266">
                  <c:v>2.5484121493217771E-2</c:v>
                </c:pt>
                <c:pt idx="1267">
                  <c:v>2.5494333692464011E-2</c:v>
                </c:pt>
                <c:pt idx="1268">
                  <c:v>2.5510153912078337E-2</c:v>
                </c:pt>
                <c:pt idx="1269">
                  <c:v>2.5520076537839387E-2</c:v>
                </c:pt>
                <c:pt idx="1270">
                  <c:v>2.5524294618683996E-2</c:v>
                </c:pt>
                <c:pt idx="1271">
                  <c:v>2.5534056370251079E-2</c:v>
                </c:pt>
                <c:pt idx="1272">
                  <c:v>2.5543705509978309E-2</c:v>
                </c:pt>
                <c:pt idx="1273">
                  <c:v>2.5553242037785751E-2</c:v>
                </c:pt>
                <c:pt idx="1274">
                  <c:v>2.5562665953593466E-2</c:v>
                </c:pt>
                <c:pt idx="1275">
                  <c:v>2.5571977257481393E-2</c:v>
                </c:pt>
                <c:pt idx="1276">
                  <c:v>2.5581175949369594E-2</c:v>
                </c:pt>
                <c:pt idx="1277">
                  <c:v>2.5590262029338007E-2</c:v>
                </c:pt>
                <c:pt idx="1278">
                  <c:v>2.5599235497306694E-2</c:v>
                </c:pt>
                <c:pt idx="1279">
                  <c:v>2.5608096353355592E-2</c:v>
                </c:pt>
                <c:pt idx="1280">
                  <c:v>2.5616844597324828E-2</c:v>
                </c:pt>
                <c:pt idx="1281">
                  <c:v>2.5631573666712981E-2</c:v>
                </c:pt>
                <c:pt idx="1282">
                  <c:v>2.5634003249344062E-2</c:v>
                </c:pt>
                <c:pt idx="1283">
                  <c:v>2.5642413657314123E-2</c:v>
                </c:pt>
                <c:pt idx="1284">
                  <c:v>2.5650711453284458E-2</c:v>
                </c:pt>
                <c:pt idx="1285">
                  <c:v>2.5658896637255069E-2</c:v>
                </c:pt>
                <c:pt idx="1286">
                  <c:v>2.5675536725415782E-2</c:v>
                </c:pt>
                <c:pt idx="1287">
                  <c:v>2.5674929168957306E-2</c:v>
                </c:pt>
                <c:pt idx="1288">
                  <c:v>2.5682776516768868E-2</c:v>
                </c:pt>
                <c:pt idx="1289">
                  <c:v>2.569051125250077E-2</c:v>
                </c:pt>
                <c:pt idx="1290">
                  <c:v>2.569813337615301E-2</c:v>
                </c:pt>
                <c:pt idx="1291">
                  <c:v>2.5705642887805524E-2</c:v>
                </c:pt>
                <c:pt idx="1292">
                  <c:v>2.5713039787298442E-2</c:v>
                </c:pt>
                <c:pt idx="1293">
                  <c:v>2.5720324074711698E-2</c:v>
                </c:pt>
                <c:pt idx="1294">
                  <c:v>2.5727495750045293E-2</c:v>
                </c:pt>
                <c:pt idx="1295">
                  <c:v>2.573455481321929E-2</c:v>
                </c:pt>
                <c:pt idx="1296">
                  <c:v>2.5741501264393563E-2</c:v>
                </c:pt>
                <c:pt idx="1297">
                  <c:v>2.5748335103328301E-2</c:v>
                </c:pt>
                <c:pt idx="1298">
                  <c:v>2.5755056330263315E-2</c:v>
                </c:pt>
                <c:pt idx="1299">
                  <c:v>2.5761664944958795E-2</c:v>
                </c:pt>
                <c:pt idx="1300">
                  <c:v>2.576816094765455E-2</c:v>
                </c:pt>
                <c:pt idx="1301">
                  <c:v>2.5774544338030836E-2</c:v>
                </c:pt>
                <c:pt idx="1302">
                  <c:v>2.578081511632746E-2</c:v>
                </c:pt>
                <c:pt idx="1303">
                  <c:v>2.5786973282544423E-2</c:v>
                </c:pt>
                <c:pt idx="1304">
                  <c:v>2.5793018836521853E-2</c:v>
                </c:pt>
                <c:pt idx="1305">
                  <c:v>2.5798951778419621E-2</c:v>
                </c:pt>
                <c:pt idx="1306">
                  <c:v>2.5804772108077856E-2</c:v>
                </c:pt>
                <c:pt idx="1307">
                  <c:v>2.5810479825576493E-2</c:v>
                </c:pt>
                <c:pt idx="1308">
                  <c:v>2.5816074930915534E-2</c:v>
                </c:pt>
                <c:pt idx="1309">
                  <c:v>2.582155742401504E-2</c:v>
                </c:pt>
                <c:pt idx="1310">
                  <c:v>2.582692730495495E-2</c:v>
                </c:pt>
                <c:pt idx="1311">
                  <c:v>2.5832184573735262E-2</c:v>
                </c:pt>
                <c:pt idx="1312">
                  <c:v>2.583732923027604E-2</c:v>
                </c:pt>
                <c:pt idx="1313">
                  <c:v>2.5842361274577286E-2</c:v>
                </c:pt>
                <c:pt idx="1314">
                  <c:v>2.5847280706718934E-2</c:v>
                </c:pt>
                <c:pt idx="1315">
                  <c:v>2.5852087526621048E-2</c:v>
                </c:pt>
                <c:pt idx="1316">
                  <c:v>2.5856781734363565E-2</c:v>
                </c:pt>
                <c:pt idx="1317">
                  <c:v>2.5861363329866549E-2</c:v>
                </c:pt>
                <c:pt idx="1318">
                  <c:v>2.5865832313050063E-2</c:v>
                </c:pt>
                <c:pt idx="1319">
                  <c:v>2.587018868407398E-2</c:v>
                </c:pt>
                <c:pt idx="1320">
                  <c:v>2.587993457306581E-2</c:v>
                </c:pt>
                <c:pt idx="1321">
                  <c:v>2.5881445462063724E-2</c:v>
                </c:pt>
                <c:pt idx="1322">
                  <c:v>2.5886780307629031E-2</c:v>
                </c:pt>
                <c:pt idx="1323">
                  <c:v>2.5889444192914723E-2</c:v>
                </c:pt>
                <c:pt idx="1324">
                  <c:v>2.5893205868765534E-2</c:v>
                </c:pt>
                <c:pt idx="1325">
                  <c:v>2.5896854916229728E-2</c:v>
                </c:pt>
                <c:pt idx="1326">
                  <c:v>2.5900391335307305E-2</c:v>
                </c:pt>
                <c:pt idx="1327">
                  <c:v>2.5902909606765334E-2</c:v>
                </c:pt>
                <c:pt idx="1328">
                  <c:v>2.5907126288249316E-2</c:v>
                </c:pt>
                <c:pt idx="1329">
                  <c:v>2.5910324822087105E-2</c:v>
                </c:pt>
                <c:pt idx="1330">
                  <c:v>2.5913410727511632E-2</c:v>
                </c:pt>
                <c:pt idx="1331">
                  <c:v>2.5916384004496251E-2</c:v>
                </c:pt>
                <c:pt idx="1332">
                  <c:v>2.5920377040085096E-2</c:v>
                </c:pt>
                <c:pt idx="1333">
                  <c:v>2.5921992673119121E-2</c:v>
                </c:pt>
                <c:pt idx="1334">
                  <c:v>2.5924628064757371E-2</c:v>
                </c:pt>
                <c:pt idx="1335">
                  <c:v>2.5927150827902423E-2</c:v>
                </c:pt>
                <c:pt idx="1336">
                  <c:v>2.5928692628802708E-2</c:v>
                </c:pt>
                <c:pt idx="1337">
                  <c:v>2.5931858468792868E-2</c:v>
                </c:pt>
                <c:pt idx="1338">
                  <c:v>2.5936115595763809E-2</c:v>
                </c:pt>
                <c:pt idx="1339">
                  <c:v>2.5936115595763809E-2</c:v>
                </c:pt>
                <c:pt idx="1340">
                  <c:v>2.5938075216469514E-2</c:v>
                </c:pt>
                <c:pt idx="1341">
                  <c:v>2.593992220868202E-2</c:v>
                </c:pt>
                <c:pt idx="1342">
                  <c:v>2.5942710118931345E-2</c:v>
                </c:pt>
                <c:pt idx="1343">
                  <c:v>2.5943278307574147E-2</c:v>
                </c:pt>
                <c:pt idx="1344">
                  <c:v>2.5944787414253767E-2</c:v>
                </c:pt>
                <c:pt idx="1345">
                  <c:v>2.5946183892386898E-2</c:v>
                </c:pt>
                <c:pt idx="1346">
                  <c:v>2.5947467742026831E-2</c:v>
                </c:pt>
                <c:pt idx="1347">
                  <c:v>2.5948638963093629E-2</c:v>
                </c:pt>
                <c:pt idx="1348">
                  <c:v>2.5949697555640583E-2</c:v>
                </c:pt>
                <c:pt idx="1349">
                  <c:v>2.5951641395569602E-2</c:v>
                </c:pt>
                <c:pt idx="1350">
                  <c:v>2.5951476855148314E-2</c:v>
                </c:pt>
                <c:pt idx="1351">
                  <c:v>2.5952197562055801E-2</c:v>
                </c:pt>
                <c:pt idx="1352">
                  <c:v>2.5952805640470089E-2</c:v>
                </c:pt>
                <c:pt idx="1353">
                  <c:v>2.5953301090284597E-2</c:v>
                </c:pt>
                <c:pt idx="1354">
                  <c:v>2.5953683911579262E-2</c:v>
                </c:pt>
                <c:pt idx="1355">
                  <c:v>2.5954903945979435E-2</c:v>
                </c:pt>
                <c:pt idx="1356">
                  <c:v>2.5954111668502478E-2</c:v>
                </c:pt>
                <c:pt idx="1357">
                  <c:v>2.5954156604131029E-2</c:v>
                </c:pt>
                <c:pt idx="1358">
                  <c:v>2.595501462620442E-2</c:v>
                </c:pt>
                <c:pt idx="1359">
                  <c:v>2.5951966257666825E-2</c:v>
                </c:pt>
                <c:pt idx="1360">
                  <c:v>2.5953615639764394E-2</c:v>
                </c:pt>
                <c:pt idx="1361">
                  <c:v>2.595411157636951E-2</c:v>
                </c:pt>
                <c:pt idx="1362">
                  <c:v>2.5952691854103094E-2</c:v>
                </c:pt>
                <c:pt idx="1363">
                  <c:v>2.5952061018426065E-2</c:v>
                </c:pt>
                <c:pt idx="1364">
                  <c:v>2.5951317554229192E-2</c:v>
                </c:pt>
                <c:pt idx="1365">
                  <c:v>2.595046146148583E-2</c:v>
                </c:pt>
                <c:pt idx="1366">
                  <c:v>2.5949492740222624E-2</c:v>
                </c:pt>
                <c:pt idx="1367">
                  <c:v>2.5948411390359638E-2</c:v>
                </c:pt>
                <c:pt idx="1368">
                  <c:v>2.5947217412030099E-2</c:v>
                </c:pt>
                <c:pt idx="1369">
                  <c:v>2.5945910805127426E-2</c:v>
                </c:pt>
                <c:pt idx="1370">
                  <c:v>2.5944491569731554E-2</c:v>
                </c:pt>
                <c:pt idx="1371">
                  <c:v>2.5942959705789193E-2</c:v>
                </c:pt>
                <c:pt idx="1372">
                  <c:v>2.5938456757987893E-2</c:v>
                </c:pt>
                <c:pt idx="1373">
                  <c:v>2.594116532337587E-2</c:v>
                </c:pt>
                <c:pt idx="1374">
                  <c:v>2.5938484148297913E-2</c:v>
                </c:pt>
                <c:pt idx="1375">
                  <c:v>2.5935705964901246E-2</c:v>
                </c:pt>
                <c:pt idx="1376">
                  <c:v>2.5933610958386311E-2</c:v>
                </c:pt>
                <c:pt idx="1377">
                  <c:v>2.5931403323431468E-2</c:v>
                </c:pt>
                <c:pt idx="1378">
                  <c:v>2.5929083059956781E-2</c:v>
                </c:pt>
                <c:pt idx="1379">
                  <c:v>2.5926650168015541E-2</c:v>
                </c:pt>
                <c:pt idx="1380">
                  <c:v>2.5924104647607749E-2</c:v>
                </c:pt>
                <c:pt idx="1381">
                  <c:v>2.5921446498733403E-2</c:v>
                </c:pt>
                <c:pt idx="1382">
                  <c:v>2.5918675721392503E-2</c:v>
                </c:pt>
                <c:pt idx="1383">
                  <c:v>2.5915792315585051E-2</c:v>
                </c:pt>
                <c:pt idx="1384">
                  <c:v>2.5913509839636806E-2</c:v>
                </c:pt>
                <c:pt idx="1385">
                  <c:v>2.5909687618677069E-2</c:v>
                </c:pt>
                <c:pt idx="1386">
                  <c:v>2.5906466327576538E-2</c:v>
                </c:pt>
                <c:pt idx="1387">
                  <c:v>2.5899806495557343E-2</c:v>
                </c:pt>
                <c:pt idx="1388">
                  <c:v>2.5899685860162336E-2</c:v>
                </c:pt>
                <c:pt idx="1389">
                  <c:v>2.5896126683848664E-2</c:v>
                </c:pt>
                <c:pt idx="1390">
                  <c:v>2.5893118701159068E-2</c:v>
                </c:pt>
                <c:pt idx="1391">
                  <c:v>2.5885707908939182E-2</c:v>
                </c:pt>
                <c:pt idx="1392">
                  <c:v>2.5884773384641235E-2</c:v>
                </c:pt>
                <c:pt idx="1393">
                  <c:v>2.5880763694834386E-2</c:v>
                </c:pt>
                <c:pt idx="1394">
                  <c:v>2.5877271879903851E-2</c:v>
                </c:pt>
                <c:pt idx="1395">
                  <c:v>2.5872406430194061E-2</c:v>
                </c:pt>
                <c:pt idx="1396">
                  <c:v>2.5868058855387233E-2</c:v>
                </c:pt>
                <c:pt idx="1397">
                  <c:v>2.5863598652300368E-2</c:v>
                </c:pt>
                <c:pt idx="1398">
                  <c:v>2.5859025820880177E-2</c:v>
                </c:pt>
                <c:pt idx="1399">
                  <c:v>2.5854340361206596E-2</c:v>
                </c:pt>
                <c:pt idx="1400">
                  <c:v>2.5849542273252979E-2</c:v>
                </c:pt>
                <c:pt idx="1401">
                  <c:v>2.5845203442858011E-2</c:v>
                </c:pt>
                <c:pt idx="1402">
                  <c:v>2.5839608212585574E-2</c:v>
                </c:pt>
                <c:pt idx="1403">
                  <c:v>2.5834472239898432E-2</c:v>
                </c:pt>
                <c:pt idx="1404">
                  <c:v>2.582922363901119E-2</c:v>
                </c:pt>
                <c:pt idx="1405">
                  <c:v>2.5820458731757867E-2</c:v>
                </c:pt>
                <c:pt idx="1406">
                  <c:v>2.5818388552636407E-2</c:v>
                </c:pt>
                <c:pt idx="1407">
                  <c:v>2.5813323396874921E-2</c:v>
                </c:pt>
                <c:pt idx="1408">
                  <c:v>2.5807102953594452E-2</c:v>
                </c:pt>
                <c:pt idx="1409">
                  <c:v>2.5801291211839938E-2</c:v>
                </c:pt>
                <c:pt idx="1410">
                  <c:v>2.5795862785717993E-2</c:v>
                </c:pt>
                <c:pt idx="1411">
                  <c:v>2.5789329844023712E-2</c:v>
                </c:pt>
                <c:pt idx="1412">
                  <c:v>2.5783180217961998E-2</c:v>
                </c:pt>
                <c:pt idx="1413">
                  <c:v>2.5777388449956806E-2</c:v>
                </c:pt>
                <c:pt idx="1414">
                  <c:v>2.5770543081691244E-2</c:v>
                </c:pt>
                <c:pt idx="1415">
                  <c:v>2.5764055571508848E-2</c:v>
                </c:pt>
                <c:pt idx="1416">
                  <c:v>2.575745543325958E-2</c:v>
                </c:pt>
                <c:pt idx="1417">
                  <c:v>2.574696336340665E-2</c:v>
                </c:pt>
                <c:pt idx="1418">
                  <c:v>2.5743917272880168E-2</c:v>
                </c:pt>
                <c:pt idx="1419">
                  <c:v>2.573697925072338E-2</c:v>
                </c:pt>
                <c:pt idx="1420">
                  <c:v>2.5729928600632945E-2</c:v>
                </c:pt>
                <c:pt idx="1421">
                  <c:v>2.5722765322608865E-2</c:v>
                </c:pt>
                <c:pt idx="1422">
                  <c:v>2.5715489416704429E-2</c:v>
                </c:pt>
                <c:pt idx="1423">
                  <c:v>2.5708100882919638E-2</c:v>
                </c:pt>
                <c:pt idx="1424">
                  <c:v>2.5701351982174714E-2</c:v>
                </c:pt>
                <c:pt idx="1425">
                  <c:v>2.5694087353196338E-2</c:v>
                </c:pt>
                <c:pt idx="1426">
                  <c:v>2.56856188593102E-2</c:v>
                </c:pt>
                <c:pt idx="1427">
                  <c:v>2.5677420469403245E-2</c:v>
                </c:pt>
                <c:pt idx="1428">
                  <c:v>2.5669468796536421E-2</c:v>
                </c:pt>
                <c:pt idx="1429">
                  <c:v>2.5661404495922469E-2</c:v>
                </c:pt>
                <c:pt idx="1430">
                  <c:v>2.5653227567588033E-2</c:v>
                </c:pt>
                <c:pt idx="1431">
                  <c:v>2.5645254254971217E-2</c:v>
                </c:pt>
                <c:pt idx="1432">
                  <c:v>2.5636535827837648E-2</c:v>
                </c:pt>
                <c:pt idx="1433">
                  <c:v>2.5628021016448344E-2</c:v>
                </c:pt>
                <c:pt idx="1434">
                  <c:v>2.5619393577445138E-2</c:v>
                </c:pt>
                <c:pt idx="1435">
                  <c:v>2.5610653510801384E-2</c:v>
                </c:pt>
                <c:pt idx="1436">
                  <c:v>2.560180081659702E-2</c:v>
                </c:pt>
                <c:pt idx="1437">
                  <c:v>2.5587140843308376E-2</c:v>
                </c:pt>
                <c:pt idx="1438">
                  <c:v>2.5583757545559749E-2</c:v>
                </c:pt>
                <c:pt idx="1439">
                  <c:v>2.5574566968753487E-2</c:v>
                </c:pt>
                <c:pt idx="1440">
                  <c:v>2.556526376446655E-2</c:v>
                </c:pt>
                <c:pt idx="1441">
                  <c:v>2.5555847932698939E-2</c:v>
                </c:pt>
                <c:pt idx="1442">
                  <c:v>2.5546540206595747E-2</c:v>
                </c:pt>
                <c:pt idx="1443">
                  <c:v>2.5530702136240535E-2</c:v>
                </c:pt>
                <c:pt idx="1444">
                  <c:v>2.5526924673044959E-2</c:v>
                </c:pt>
                <c:pt idx="1445">
                  <c:v>2.5517058331727682E-2</c:v>
                </c:pt>
                <c:pt idx="1446">
                  <c:v>2.5507265132502788E-2</c:v>
                </c:pt>
                <c:pt idx="1447">
                  <c:v>2.5496987767184009E-2</c:v>
                </c:pt>
                <c:pt idx="1448">
                  <c:v>2.5486783544010905E-2</c:v>
                </c:pt>
                <c:pt idx="1449">
                  <c:v>2.5476466693623578E-2</c:v>
                </c:pt>
                <c:pt idx="1450">
                  <c:v>2.546603721596874E-2</c:v>
                </c:pt>
                <c:pt idx="1451">
                  <c:v>2.5455499179285468E-2</c:v>
                </c:pt>
                <c:pt idx="1452">
                  <c:v>2.5444939369378972E-2</c:v>
                </c:pt>
                <c:pt idx="1453">
                  <c:v>2.5434546283380488E-2</c:v>
                </c:pt>
                <c:pt idx="1454">
                  <c:v>2.5423880540751398E-2</c:v>
                </c:pt>
                <c:pt idx="1455">
                  <c:v>2.5413381522030321E-2</c:v>
                </c:pt>
                <c:pt idx="1456">
                  <c:v>2.5402902766993307E-2</c:v>
                </c:pt>
                <c:pt idx="1457">
                  <c:v>2.5392444275613713E-2</c:v>
                </c:pt>
                <c:pt idx="1458">
                  <c:v>2.5382006047971473E-2</c:v>
                </c:pt>
                <c:pt idx="1459">
                  <c:v>2.537173879738841E-2</c:v>
                </c:pt>
                <c:pt idx="1460">
                  <c:v>2.5361190383739185E-2</c:v>
                </c:pt>
                <c:pt idx="1461">
                  <c:v>2.5350812947122492E-2</c:v>
                </c:pt>
                <c:pt idx="1462">
                  <c:v>2.5340608637558493E-2</c:v>
                </c:pt>
                <c:pt idx="1463">
                  <c:v>2.5330272448413904E-2</c:v>
                </c:pt>
                <c:pt idx="1464">
                  <c:v>2.5319802219296861E-2</c:v>
                </c:pt>
                <c:pt idx="1465">
                  <c:v>2.5309660866232875E-2</c:v>
                </c:pt>
                <c:pt idx="1466">
                  <c:v>2.5299229719060179E-2</c:v>
                </c:pt>
                <c:pt idx="1467">
                  <c:v>2.5288973864387998E-2</c:v>
                </c:pt>
                <c:pt idx="1468">
                  <c:v>2.5278738273373236E-2</c:v>
                </c:pt>
                <c:pt idx="1469">
                  <c:v>2.5268522945989247E-2</c:v>
                </c:pt>
                <c:pt idx="1470">
                  <c:v>2.5258327882236031E-2</c:v>
                </c:pt>
                <c:pt idx="1471">
                  <c:v>2.5248153082113589E-2</c:v>
                </c:pt>
                <c:pt idx="1472">
                  <c:v>2.5233332122587271E-2</c:v>
                </c:pt>
                <c:pt idx="1473">
                  <c:v>2.5227864272707734E-2</c:v>
                </c:pt>
                <c:pt idx="1474">
                  <c:v>2.5217750263450966E-2</c:v>
                </c:pt>
                <c:pt idx="1475">
                  <c:v>2.5207656517798327E-2</c:v>
                </c:pt>
                <c:pt idx="1476">
                  <c:v>2.5198072573799912E-2</c:v>
                </c:pt>
                <c:pt idx="1477">
                  <c:v>2.5177496862305304E-2</c:v>
                </c:pt>
                <c:pt idx="1478">
                  <c:v>2.517287364236509E-2</c:v>
                </c:pt>
                <c:pt idx="1479">
                  <c:v>2.5161440436143323E-2</c:v>
                </c:pt>
                <c:pt idx="1480">
                  <c:v>2.5152882897225837E-2</c:v>
                </c:pt>
                <c:pt idx="1481">
                  <c:v>2.5142917914946494E-2</c:v>
                </c:pt>
                <c:pt idx="1482">
                  <c:v>2.5132973192860675E-2</c:v>
                </c:pt>
                <c:pt idx="1483">
                  <c:v>2.5121632604552246E-2</c:v>
                </c:pt>
                <c:pt idx="1484">
                  <c:v>2.5113144529189668E-2</c:v>
                </c:pt>
                <c:pt idx="1485">
                  <c:v>2.5103260587604481E-2</c:v>
                </c:pt>
                <c:pt idx="1486">
                  <c:v>2.5093396906212817E-2</c:v>
                </c:pt>
                <c:pt idx="1487">
                  <c:v>2.5083553485014676E-2</c:v>
                </c:pt>
                <c:pt idx="1488">
                  <c:v>2.5073730323930121E-2</c:v>
                </c:pt>
                <c:pt idx="1489">
                  <c:v>2.506392742303909E-2</c:v>
                </c:pt>
                <c:pt idx="1490">
                  <c:v>2.5054144782501453E-2</c:v>
                </c:pt>
                <c:pt idx="1491">
                  <c:v>2.5044382401917531E-2</c:v>
                </c:pt>
                <c:pt idx="1492">
                  <c:v>2.503186053989026E-2</c:v>
                </c:pt>
                <c:pt idx="1493">
                  <c:v>2.5024918421410192E-2</c:v>
                </c:pt>
                <c:pt idx="1494">
                  <c:v>2.5015393741405489E-2</c:v>
                </c:pt>
                <c:pt idx="1495">
                  <c:v>2.5002773105669007E-2</c:v>
                </c:pt>
                <c:pt idx="1496">
                  <c:v>2.4995874401900764E-2</c:v>
                </c:pt>
                <c:pt idx="1497">
                  <c:v>2.4986233582318107E-2</c:v>
                </c:pt>
                <c:pt idx="1498">
                  <c:v>2.4975240311304603E-2</c:v>
                </c:pt>
                <c:pt idx="1499">
                  <c:v>2.4967012723813298E-2</c:v>
                </c:pt>
                <c:pt idx="1500">
                  <c:v>2.4957432684731273E-2</c:v>
                </c:pt>
                <c:pt idx="1501">
                  <c:v>2.4947872905922708E-2</c:v>
                </c:pt>
                <c:pt idx="1502">
                  <c:v>2.4938333387147793E-2</c:v>
                </c:pt>
                <c:pt idx="1503">
                  <c:v>2.4928814128566401E-2</c:v>
                </c:pt>
                <c:pt idx="1504">
                  <c:v>2.4919315130178532E-2</c:v>
                </c:pt>
                <c:pt idx="1505">
                  <c:v>2.490983639190425E-2</c:v>
                </c:pt>
                <c:pt idx="1506">
                  <c:v>2.4899028356477615E-2</c:v>
                </c:pt>
                <c:pt idx="1507">
                  <c:v>2.4890939695776382E-2</c:v>
                </c:pt>
                <c:pt idx="1508">
                  <c:v>2.4881521737922796E-2</c:v>
                </c:pt>
                <c:pt idx="1509">
                  <c:v>2.4870783165811261E-2</c:v>
                </c:pt>
                <c:pt idx="1510">
                  <c:v>2.4862746602636321E-2</c:v>
                </c:pt>
                <c:pt idx="1511">
                  <c:v>2.4852054339481455E-2</c:v>
                </c:pt>
                <c:pt idx="1512">
                  <c:v>2.4844052507884129E-2</c:v>
                </c:pt>
                <c:pt idx="1513">
                  <c:v>2.4834735850838285E-2</c:v>
                </c:pt>
                <c:pt idx="1514">
                  <c:v>2.482411305099852E-2</c:v>
                </c:pt>
                <c:pt idx="1515">
                  <c:v>2.4814839808424694E-2</c:v>
                </c:pt>
                <c:pt idx="1516">
                  <c:v>2.4806907440142467E-2</c:v>
                </c:pt>
                <c:pt idx="1517">
                  <c:v>2.4797671823550971E-2</c:v>
                </c:pt>
                <c:pt idx="1518">
                  <c:v>2.4787141641464672E-2</c:v>
                </c:pt>
                <c:pt idx="1519">
                  <c:v>2.4779261370788674E-2</c:v>
                </c:pt>
                <c:pt idx="1520">
                  <c:v>2.4770086534458002E-2</c:v>
                </c:pt>
                <c:pt idx="1521">
                  <c:v>2.4759625815686803E-2</c:v>
                </c:pt>
                <c:pt idx="1522">
                  <c:v>2.4751797642377227E-2</c:v>
                </c:pt>
                <c:pt idx="1523">
                  <c:v>2.4742683586547187E-2</c:v>
                </c:pt>
                <c:pt idx="1524">
                  <c:v>2.4732292331011152E-2</c:v>
                </c:pt>
                <c:pt idx="1525">
                  <c:v>2.4724516255147932E-2</c:v>
                </c:pt>
                <c:pt idx="1526">
                  <c:v>2.4715462979658653E-2</c:v>
                </c:pt>
                <c:pt idx="1527">
                  <c:v>2.4706429964203025E-2</c:v>
                </c:pt>
                <c:pt idx="1528">
                  <c:v>2.4697621393570124E-2</c:v>
                </c:pt>
                <c:pt idx="1529">
                  <c:v>2.4679452478757469E-2</c:v>
                </c:pt>
                <c:pt idx="1530">
                  <c:v>2.4676892704205144E-2</c:v>
                </c:pt>
                <c:pt idx="1531">
                  <c:v>2.4667946517853423E-2</c:v>
                </c:pt>
                <c:pt idx="1532">
                  <c:v>2.4659020591535352E-2</c:v>
                </c:pt>
                <c:pt idx="1533">
                  <c:v>2.465011492549074E-2</c:v>
                </c:pt>
                <c:pt idx="1534">
                  <c:v>2.4641229519399843E-2</c:v>
                </c:pt>
                <c:pt idx="1535">
                  <c:v>2.4631099577954174E-2</c:v>
                </c:pt>
                <c:pt idx="1536">
                  <c:v>2.4623519487638745E-2</c:v>
                </c:pt>
                <c:pt idx="1537">
                  <c:v>2.4614694861888609E-2</c:v>
                </c:pt>
                <c:pt idx="1538">
                  <c:v>2.4605890496331995E-2</c:v>
                </c:pt>
                <c:pt idx="1539">
                  <c:v>2.4597106390729095E-2</c:v>
                </c:pt>
                <c:pt idx="1540">
                  <c:v>2.4588342545239783E-2</c:v>
                </c:pt>
                <c:pt idx="1541">
                  <c:v>2.4579598959943993E-2</c:v>
                </c:pt>
                <c:pt idx="1542">
                  <c:v>2.4570875634601919E-2</c:v>
                </c:pt>
                <c:pt idx="1543">
                  <c:v>2.4560930928343438E-2</c:v>
                </c:pt>
                <c:pt idx="1544">
                  <c:v>2.4552251017553317E-2</c:v>
                </c:pt>
                <c:pt idx="1545">
                  <c:v>2.4543591366876782E-2</c:v>
                </c:pt>
                <c:pt idx="1546">
                  <c:v>2.4534951976233899E-2</c:v>
                </c:pt>
                <c:pt idx="1547">
                  <c:v>2.4526332845704601E-2</c:v>
                </c:pt>
                <c:pt idx="1548">
                  <c:v>2.4517733975288891E-2</c:v>
                </c:pt>
                <c:pt idx="1549">
                  <c:v>2.4509155364906832E-2</c:v>
                </c:pt>
                <c:pt idx="1550">
                  <c:v>2.4500597014558423E-2</c:v>
                </c:pt>
                <c:pt idx="1551">
                  <c:v>2.4492058924403537E-2</c:v>
                </c:pt>
                <c:pt idx="1552">
                  <c:v>2.4483541094282302E-2</c:v>
                </c:pt>
                <c:pt idx="1553">
                  <c:v>2.4475043524194717E-2</c:v>
                </c:pt>
                <c:pt idx="1554">
                  <c:v>2.446656621422072E-2</c:v>
                </c:pt>
                <c:pt idx="1555">
                  <c:v>2.4458109164280373E-2</c:v>
                </c:pt>
                <c:pt idx="1556">
                  <c:v>2.4449672374453613E-2</c:v>
                </c:pt>
                <c:pt idx="1557">
                  <c:v>2.4441255844660503E-2</c:v>
                </c:pt>
                <c:pt idx="1558">
                  <c:v>2.4432859574980981E-2</c:v>
                </c:pt>
                <c:pt idx="1559">
                  <c:v>2.4424483565335109E-2</c:v>
                </c:pt>
                <c:pt idx="1560">
                  <c:v>2.4416127815802824E-2</c:v>
                </c:pt>
                <c:pt idx="1561">
                  <c:v>2.440779232630419E-2</c:v>
                </c:pt>
                <c:pt idx="1562">
                  <c:v>2.4399477096839206E-2</c:v>
                </c:pt>
                <c:pt idx="1563">
                  <c:v>2.4391182127487809E-2</c:v>
                </c:pt>
                <c:pt idx="1564">
                  <c:v>2.4382907418170063E-2</c:v>
                </c:pt>
                <c:pt idx="1565">
                  <c:v>2.4374652968806032E-2</c:v>
                </c:pt>
                <c:pt idx="1566">
                  <c:v>2.4366418779635524E-2</c:v>
                </c:pt>
                <c:pt idx="1567">
                  <c:v>2.435820485041873E-2</c:v>
                </c:pt>
                <c:pt idx="1568">
                  <c:v>2.4350011181395459E-2</c:v>
                </c:pt>
                <c:pt idx="1569">
                  <c:v>2.4341837772405839E-2</c:v>
                </c:pt>
                <c:pt idx="1570">
                  <c:v>2.4333684623369933E-2</c:v>
                </c:pt>
                <c:pt idx="1571">
                  <c:v>2.4325551734447615E-2</c:v>
                </c:pt>
                <c:pt idx="1572">
                  <c:v>2.4317439105558947E-2</c:v>
                </c:pt>
                <c:pt idx="1573">
                  <c:v>2.430934673670393E-2</c:v>
                </c:pt>
                <c:pt idx="1574">
                  <c:v>2.4301274627882563E-2</c:v>
                </c:pt>
                <c:pt idx="1575">
                  <c:v>2.4293222779094847E-2</c:v>
                </c:pt>
                <c:pt idx="1576">
                  <c:v>2.4285191190420718E-2</c:v>
                </c:pt>
                <c:pt idx="1577">
                  <c:v>2.4277179861700304E-2</c:v>
                </c:pt>
                <c:pt idx="1578">
                  <c:v>2.4269188793093477E-2</c:v>
                </c:pt>
                <c:pt idx="1579">
                  <c:v>2.42612179845203E-2</c:v>
                </c:pt>
                <c:pt idx="1580">
                  <c:v>2.4254267488805326E-2</c:v>
                </c:pt>
                <c:pt idx="1581">
                  <c:v>2.4240814650378084E-2</c:v>
                </c:pt>
                <c:pt idx="1582">
                  <c:v>2.4237427119002675E-2</c:v>
                </c:pt>
                <c:pt idx="1583">
                  <c:v>2.4229537350564101E-2</c:v>
                </c:pt>
                <c:pt idx="1584">
                  <c:v>2.4221667842159178E-2</c:v>
                </c:pt>
                <c:pt idx="1585">
                  <c:v>2.421381859370797E-2</c:v>
                </c:pt>
                <c:pt idx="1586">
                  <c:v>2.4205989605370348E-2</c:v>
                </c:pt>
                <c:pt idx="1587">
                  <c:v>2.4197579941125369E-2</c:v>
                </c:pt>
                <c:pt idx="1588">
                  <c:v>2.4190392408796058E-2</c:v>
                </c:pt>
                <c:pt idx="1589">
                  <c:v>2.4182624200479452E-2</c:v>
                </c:pt>
                <c:pt idx="1590">
                  <c:v>2.4174876252276434E-2</c:v>
                </c:pt>
                <c:pt idx="1591">
                  <c:v>2.416714856402713E-2</c:v>
                </c:pt>
                <c:pt idx="1592">
                  <c:v>2.4159441135891413E-2</c:v>
                </c:pt>
                <c:pt idx="1593">
                  <c:v>2.4151753967629475E-2</c:v>
                </c:pt>
                <c:pt idx="1594">
                  <c:v>2.4144087059481123E-2</c:v>
                </c:pt>
                <c:pt idx="1595">
                  <c:v>2.4136440411286486E-2</c:v>
                </c:pt>
                <c:pt idx="1596">
                  <c:v>2.4128814023205436E-2</c:v>
                </c:pt>
                <c:pt idx="1597">
                  <c:v>2.4122270889250785E-2</c:v>
                </c:pt>
                <c:pt idx="1598">
                  <c:v>2.4113874350093489E-2</c:v>
                </c:pt>
                <c:pt idx="1599">
                  <c:v>2.4106056418924382E-2</c:v>
                </c:pt>
                <c:pt idx="1600">
                  <c:v>2.4098511070818063E-2</c:v>
                </c:pt>
                <c:pt idx="1601">
                  <c:v>2.4090985982745394E-2</c:v>
                </c:pt>
                <c:pt idx="1602">
                  <c:v>2.4083481154706377E-2</c:v>
                </c:pt>
                <c:pt idx="1603">
                  <c:v>2.407599658670101E-2</c:v>
                </c:pt>
                <c:pt idx="1604">
                  <c:v>2.4068532278569421E-2</c:v>
                </c:pt>
                <c:pt idx="1605">
                  <c:v>2.406108823055142E-2</c:v>
                </c:pt>
                <c:pt idx="1606">
                  <c:v>2.4053664442567069E-2</c:v>
                </c:pt>
                <c:pt idx="1607">
                  <c:v>2.4046260914456496E-2</c:v>
                </c:pt>
                <c:pt idx="1608">
                  <c:v>2.4038877646459511E-2</c:v>
                </c:pt>
                <c:pt idx="1609">
                  <c:v>2.4031514638496176E-2</c:v>
                </c:pt>
                <c:pt idx="1610">
                  <c:v>2.4024171890486556E-2</c:v>
                </c:pt>
                <c:pt idx="1611">
                  <c:v>2.4016849402430651E-2</c:v>
                </c:pt>
                <c:pt idx="1612">
                  <c:v>2.4009547174408397E-2</c:v>
                </c:pt>
                <c:pt idx="1613">
                  <c:v>2.4002265206339857E-2</c:v>
                </c:pt>
                <c:pt idx="1614">
                  <c:v>2.3995003498304968E-2</c:v>
                </c:pt>
                <c:pt idx="1615">
                  <c:v>2.3987762050223793E-2</c:v>
                </c:pt>
                <c:pt idx="1616">
                  <c:v>2.3980540862256206E-2</c:v>
                </c:pt>
                <c:pt idx="1617">
                  <c:v>2.3973339934242333E-2</c:v>
                </c:pt>
                <c:pt idx="1618">
                  <c:v>2.3966159266102238E-2</c:v>
                </c:pt>
                <c:pt idx="1619">
                  <c:v>2.3958551187561739E-2</c:v>
                </c:pt>
                <c:pt idx="1620">
                  <c:v>2.3951858709843066E-2</c:v>
                </c:pt>
                <c:pt idx="1621">
                  <c:v>2.3944738821803924E-2</c:v>
                </c:pt>
                <c:pt idx="1622">
                  <c:v>2.393763919363856E-2</c:v>
                </c:pt>
                <c:pt idx="1623">
                  <c:v>2.3930559825506847E-2</c:v>
                </c:pt>
                <c:pt idx="1624">
                  <c:v>2.3923500717328849E-2</c:v>
                </c:pt>
                <c:pt idx="1625">
                  <c:v>2.3916461869104566E-2</c:v>
                </c:pt>
                <c:pt idx="1626">
                  <c:v>2.3909443280913933E-2</c:v>
                </c:pt>
                <c:pt idx="1627">
                  <c:v>2.3902444952756952E-2</c:v>
                </c:pt>
                <c:pt idx="1628">
                  <c:v>2.3895466884473748E-2</c:v>
                </c:pt>
                <c:pt idx="1629">
                  <c:v>2.388850907614426E-2</c:v>
                </c:pt>
                <c:pt idx="1630">
                  <c:v>2.3881571527848422E-2</c:v>
                </c:pt>
                <c:pt idx="1631">
                  <c:v>2.3874654239506299E-2</c:v>
                </c:pt>
                <c:pt idx="1632">
                  <c:v>2.3867972217482603E-2</c:v>
                </c:pt>
                <c:pt idx="1633">
                  <c:v>2.3855980869456062E-2</c:v>
                </c:pt>
                <c:pt idx="1634">
                  <c:v>2.3853950862313678E-2</c:v>
                </c:pt>
                <c:pt idx="1635">
                  <c:v>2.3846817797661402E-2</c:v>
                </c:pt>
                <c:pt idx="1636">
                  <c:v>2.3840006695685645E-2</c:v>
                </c:pt>
                <c:pt idx="1637">
                  <c:v>2.3833215856594592E-2</c:v>
                </c:pt>
                <c:pt idx="1638">
                  <c:v>2.3826445280441533E-2</c:v>
                </c:pt>
                <c:pt idx="1639">
                  <c:v>2.3816194269041802E-2</c:v>
                </c:pt>
                <c:pt idx="1640">
                  <c:v>2.3812964916789525E-2</c:v>
                </c:pt>
                <c:pt idx="1641">
                  <c:v>2.3806255129263931E-2</c:v>
                </c:pt>
                <c:pt idx="1642">
                  <c:v>2.3799565604702977E-2</c:v>
                </c:pt>
                <c:pt idx="1643">
                  <c:v>2.3792896342973435E-2</c:v>
                </c:pt>
                <c:pt idx="1644">
                  <c:v>2.3786559058995849E-2</c:v>
                </c:pt>
                <c:pt idx="1645">
                  <c:v>2.3779618608221753E-2</c:v>
                </c:pt>
                <c:pt idx="1646">
                  <c:v>2.3773010135146322E-2</c:v>
                </c:pt>
                <c:pt idx="1647">
                  <c:v>2.3762036008045939E-2</c:v>
                </c:pt>
                <c:pt idx="1648">
                  <c:v>2.3759853977596279E-2</c:v>
                </c:pt>
                <c:pt idx="1649">
                  <c:v>2.3753306293148313E-2</c:v>
                </c:pt>
                <c:pt idx="1650">
                  <c:v>2.374027171279991E-2</c:v>
                </c:pt>
                <c:pt idx="1651">
                  <c:v>2.374027171279991E-2</c:v>
                </c:pt>
                <c:pt idx="1652">
                  <c:v>2.3733784816926118E-2</c:v>
                </c:pt>
                <c:pt idx="1653">
                  <c:v>2.3727318183883739E-2</c:v>
                </c:pt>
                <c:pt idx="1654">
                  <c:v>2.3721193689718589E-2</c:v>
                </c:pt>
                <c:pt idx="1655">
                  <c:v>2.371444570634651E-2</c:v>
                </c:pt>
                <c:pt idx="1656">
                  <c:v>2.3708039861878305E-2</c:v>
                </c:pt>
                <c:pt idx="1657">
                  <c:v>2.3701654280188222E-2</c:v>
                </c:pt>
                <c:pt idx="1658">
                  <c:v>2.3695288961409489E-2</c:v>
                </c:pt>
                <c:pt idx="1659">
                  <c:v>2.3688943905408877E-2</c:v>
                </c:pt>
                <c:pt idx="1660">
                  <c:v>2.3682619112239678E-2</c:v>
                </c:pt>
                <c:pt idx="1661">
                  <c:v>2.3676643657095653E-2</c:v>
                </c:pt>
                <c:pt idx="1662">
                  <c:v>2.3670030314422164E-2</c:v>
                </c:pt>
                <c:pt idx="1663">
                  <c:v>2.3663766309747203E-2</c:v>
                </c:pt>
                <c:pt idx="1664">
                  <c:v>2.365752256787701E-2</c:v>
                </c:pt>
                <c:pt idx="1665">
                  <c:v>2.3651299088838229E-2</c:v>
                </c:pt>
                <c:pt idx="1666">
                  <c:v>2.3645095872577571E-2</c:v>
                </c:pt>
                <c:pt idx="1667">
                  <c:v>2.3639248221307696E-2</c:v>
                </c:pt>
                <c:pt idx="1668">
                  <c:v>2.3632750228523847E-2</c:v>
                </c:pt>
                <c:pt idx="1669">
                  <c:v>2.3626607800704136E-2</c:v>
                </c:pt>
                <c:pt idx="1670">
                  <c:v>2.362082407070254E-2</c:v>
                </c:pt>
                <c:pt idx="1671">
                  <c:v>2.3611095316660169E-2</c:v>
                </c:pt>
                <c:pt idx="1672">
                  <c:v>2.3608302094020317E-2</c:v>
                </c:pt>
                <c:pt idx="1673">
                  <c:v>2.3602582298150043E-2</c:v>
                </c:pt>
                <c:pt idx="1674">
                  <c:v>2.3596199603517221E-2</c:v>
                </c:pt>
                <c:pt idx="1675">
                  <c:v>2.3590178752419533E-2</c:v>
                </c:pt>
                <c:pt idx="1676">
                  <c:v>2.3584178164099967E-2</c:v>
                </c:pt>
                <c:pt idx="1677">
                  <c:v>2.3578197838585169E-2</c:v>
                </c:pt>
                <c:pt idx="1678">
                  <c:v>2.3572237775821847E-2</c:v>
                </c:pt>
                <c:pt idx="1679">
                  <c:v>2.3566297975863293E-2</c:v>
                </c:pt>
                <c:pt idx="1680">
                  <c:v>2.3560378438656215E-2</c:v>
                </c:pt>
                <c:pt idx="1681">
                  <c:v>2.355447916422726E-2</c:v>
                </c:pt>
                <c:pt idx="1682">
                  <c:v>2.3548600152523136E-2</c:v>
                </c:pt>
                <c:pt idx="1683">
                  <c:v>2.3542741403597134E-2</c:v>
                </c:pt>
                <c:pt idx="1684">
                  <c:v>2.3532037352564927E-2</c:v>
                </c:pt>
                <c:pt idx="1685">
                  <c:v>2.3531793395838108E-2</c:v>
                </c:pt>
                <c:pt idx="1686">
                  <c:v>2.3525642094222032E-2</c:v>
                </c:pt>
                <c:pt idx="1687">
                  <c:v>2.3519509035434538E-2</c:v>
                </c:pt>
                <c:pt idx="1688">
                  <c:v>2.351375160026592E-2</c:v>
                </c:pt>
                <c:pt idx="1689">
                  <c:v>2.3508014427822133E-2</c:v>
                </c:pt>
                <c:pt idx="1690">
                  <c:v>2.3502297518129822E-2</c:v>
                </c:pt>
                <c:pt idx="1691">
                  <c:v>2.3496600871162343E-2</c:v>
                </c:pt>
                <c:pt idx="1692">
                  <c:v>2.3490924486946341E-2</c:v>
                </c:pt>
                <c:pt idx="1693">
                  <c:v>2.3485268365428524E-2</c:v>
                </c:pt>
                <c:pt idx="1694">
                  <c:v>2.347963250668883E-2</c:v>
                </c:pt>
                <c:pt idx="1695">
                  <c:v>2.3474016910620676E-2</c:v>
                </c:pt>
                <c:pt idx="1696">
                  <c:v>2.3468421577303999E-2</c:v>
                </c:pt>
                <c:pt idx="1697">
                  <c:v>2.3462846506712154E-2</c:v>
                </c:pt>
                <c:pt idx="1698">
                  <c:v>2.3453389150214221E-2</c:v>
                </c:pt>
                <c:pt idx="1699">
                  <c:v>2.3451757153649666E-2</c:v>
                </c:pt>
                <c:pt idx="1700">
                  <c:v>2.3446242871179024E-2</c:v>
                </c:pt>
                <c:pt idx="1701">
                  <c:v>2.3440748851406568E-2</c:v>
                </c:pt>
                <c:pt idx="1702">
                  <c:v>2.3435647743790256E-2</c:v>
                </c:pt>
                <c:pt idx="1703">
                  <c:v>2.3425966042589508E-2</c:v>
                </c:pt>
                <c:pt idx="1704">
                  <c:v>2.3424388368358251E-2</c:v>
                </c:pt>
                <c:pt idx="1705">
                  <c:v>2.3418975399405184E-2</c:v>
                </c:pt>
                <c:pt idx="1706">
                  <c:v>2.3413959720912647E-2</c:v>
                </c:pt>
                <c:pt idx="1707">
                  <c:v>2.3408210249540318E-2</c:v>
                </c:pt>
                <c:pt idx="1708">
                  <c:v>2.3402858068681809E-2</c:v>
                </c:pt>
                <c:pt idx="1709">
                  <c:v>2.3397526150468195E-2</c:v>
                </c:pt>
                <c:pt idx="1710">
                  <c:v>2.3392214494952768E-2</c:v>
                </c:pt>
                <c:pt idx="1711">
                  <c:v>2.3386923102108881E-2</c:v>
                </c:pt>
                <c:pt idx="1712">
                  <c:v>2.338165197196318E-2</c:v>
                </c:pt>
                <c:pt idx="1713">
                  <c:v>2.3376785848152615E-2</c:v>
                </c:pt>
                <c:pt idx="1714">
                  <c:v>2.3371170499659755E-2</c:v>
                </c:pt>
                <c:pt idx="1715">
                  <c:v>2.3365960157475385E-2</c:v>
                </c:pt>
                <c:pt idx="1716">
                  <c:v>2.3360770078042492E-2</c:v>
                </c:pt>
                <c:pt idx="1717">
                  <c:v>2.3355600261201204E-2</c:v>
                </c:pt>
                <c:pt idx="1718">
                  <c:v>2.3350450707058101E-2</c:v>
                </c:pt>
                <c:pt idx="1719">
                  <c:v>2.3345712827176346E-2</c:v>
                </c:pt>
                <c:pt idx="1720">
                  <c:v>2.3340212386706582E-2</c:v>
                </c:pt>
                <c:pt idx="1721">
                  <c:v>2.3335123620524811E-2</c:v>
                </c:pt>
                <c:pt idx="1722">
                  <c:v>2.3330449881309168E-2</c:v>
                </c:pt>
                <c:pt idx="1723">
                  <c:v>2.3325006876095955E-2</c:v>
                </c:pt>
                <c:pt idx="1724">
                  <c:v>2.3319978897875515E-2</c:v>
                </c:pt>
                <c:pt idx="1725">
                  <c:v>2.3315369311736056E-2</c:v>
                </c:pt>
                <c:pt idx="1726">
                  <c:v>2.3309983729316031E-2</c:v>
                </c:pt>
                <c:pt idx="1727">
                  <c:v>2.3305016539003631E-2</c:v>
                </c:pt>
                <c:pt idx="1728">
                  <c:v>2.3300069611336127E-2</c:v>
                </c:pt>
                <c:pt idx="1729">
                  <c:v>2.3295142946260228E-2</c:v>
                </c:pt>
                <c:pt idx="1730">
                  <c:v>2.3290236543855869E-2</c:v>
                </c:pt>
                <c:pt idx="1731">
                  <c:v>2.3285350404043115E-2</c:v>
                </c:pt>
                <c:pt idx="1732">
                  <c:v>2.3277592698978111E-2</c:v>
                </c:pt>
                <c:pt idx="1733">
                  <c:v>2.3275638912352292E-2</c:v>
                </c:pt>
                <c:pt idx="1734">
                  <c:v>2.3270813560420933E-2</c:v>
                </c:pt>
                <c:pt idx="1735">
                  <c:v>2.3266008471134469E-2</c:v>
                </c:pt>
                <c:pt idx="1736">
                  <c:v>2.3262455746566602E-2</c:v>
                </c:pt>
                <c:pt idx="1737">
                  <c:v>2.3251714778931287E-2</c:v>
                </c:pt>
                <c:pt idx="1738">
                  <c:v>2.3248861400277931E-2</c:v>
                </c:pt>
                <c:pt idx="1739">
                  <c:v>2.3243471465299592E-2</c:v>
                </c:pt>
                <c:pt idx="1740">
                  <c:v>2.3239446379674789E-2</c:v>
                </c:pt>
                <c:pt idx="1741">
                  <c:v>2.3234769259143917E-2</c:v>
                </c:pt>
                <c:pt idx="1742">
                  <c:v>2.323011239856676E-2</c:v>
                </c:pt>
                <c:pt idx="1743">
                  <c:v>2.3224815080062911E-2</c:v>
                </c:pt>
                <c:pt idx="1744">
                  <c:v>2.322085945687391E-2</c:v>
                </c:pt>
                <c:pt idx="1745">
                  <c:v>2.3216263375678281E-2</c:v>
                </c:pt>
                <c:pt idx="1746">
                  <c:v>2.3211687554516303E-2</c:v>
                </c:pt>
                <c:pt idx="1747">
                  <c:v>2.3207131993228103E-2</c:v>
                </c:pt>
                <c:pt idx="1748">
                  <c:v>2.3202596691733746E-2</c:v>
                </c:pt>
                <c:pt idx="1749">
                  <c:v>2.3198081650033231E-2</c:v>
                </c:pt>
                <c:pt idx="1750">
                  <c:v>2.3193586868286431E-2</c:v>
                </c:pt>
                <c:pt idx="1751">
                  <c:v>2.318911234641341E-2</c:v>
                </c:pt>
                <c:pt idx="1752">
                  <c:v>2.3184658084414167E-2</c:v>
                </c:pt>
                <c:pt idx="1753">
                  <c:v>2.3178960945653415E-2</c:v>
                </c:pt>
                <c:pt idx="1754">
                  <c:v>2.31751814590897E-2</c:v>
                </c:pt>
                <c:pt idx="1755">
                  <c:v>2.3170790870876701E-2</c:v>
                </c:pt>
                <c:pt idx="1756">
                  <c:v>2.3167043634755302E-2</c:v>
                </c:pt>
                <c:pt idx="1757">
                  <c:v>2.316269067196508E-2</c:v>
                </c:pt>
                <c:pt idx="1758">
                  <c:v>2.3157740665400439E-2</c:v>
                </c:pt>
                <c:pt idx="1759">
                  <c:v>2.3154045526005973E-2</c:v>
                </c:pt>
                <c:pt idx="1760">
                  <c:v>2.3149753342837087E-2</c:v>
                </c:pt>
                <c:pt idx="1761">
                  <c:v>2.3145481419382108E-2</c:v>
                </c:pt>
                <c:pt idx="1762">
                  <c:v>2.3141229755880843E-2</c:v>
                </c:pt>
                <c:pt idx="1763">
                  <c:v>2.3136998352173421E-2</c:v>
                </c:pt>
                <c:pt idx="1764">
                  <c:v>2.3132787208419714E-2</c:v>
                </c:pt>
                <c:pt idx="1765">
                  <c:v>2.3127999280525557E-2</c:v>
                </c:pt>
                <c:pt idx="1766">
                  <c:v>2.3124425700293827E-2</c:v>
                </c:pt>
                <c:pt idx="1767">
                  <c:v>2.3120275335921647E-2</c:v>
                </c:pt>
                <c:pt idx="1768">
                  <c:v>2.3116145231583118E-2</c:v>
                </c:pt>
                <c:pt idx="1769">
                  <c:v>2.3112035386958496E-2</c:v>
                </c:pt>
                <c:pt idx="1770">
                  <c:v>2.3107945802207652E-2</c:v>
                </c:pt>
                <c:pt idx="1771">
                  <c:v>2.310329679902523E-2</c:v>
                </c:pt>
                <c:pt idx="1772">
                  <c:v>2.3099827412167429E-2</c:v>
                </c:pt>
                <c:pt idx="1773">
                  <c:v>2.3095798607037921E-2</c:v>
                </c:pt>
                <c:pt idx="1774">
                  <c:v>2.3091219066211366E-2</c:v>
                </c:pt>
                <c:pt idx="1775">
                  <c:v>2.3087233674914387E-2</c:v>
                </c:pt>
                <c:pt idx="1776">
                  <c:v>2.3083833750332516E-2</c:v>
                </c:pt>
                <c:pt idx="1777">
                  <c:v>2.3079885984538251E-2</c:v>
                </c:pt>
                <c:pt idx="1778">
                  <c:v>2.3075399060026314E-2</c:v>
                </c:pt>
                <c:pt idx="1779">
                  <c:v>2.3072051232251312E-2</c:v>
                </c:pt>
                <c:pt idx="1780">
                  <c:v>2.3068164245998446E-2</c:v>
                </c:pt>
                <c:pt idx="1781">
                  <c:v>2.3063746783842376E-2</c:v>
                </c:pt>
                <c:pt idx="1782">
                  <c:v>2.306045105271437E-2</c:v>
                </c:pt>
                <c:pt idx="1783">
                  <c:v>2.3056624845922968E-2</c:v>
                </c:pt>
                <c:pt idx="1784">
                  <c:v>2.3052818898925409E-2</c:v>
                </c:pt>
                <c:pt idx="1785">
                  <c:v>2.3049033211801628E-2</c:v>
                </c:pt>
                <c:pt idx="1786">
                  <c:v>2.3045267784391754E-2</c:v>
                </c:pt>
                <c:pt idx="1787">
                  <c:v>2.3041522617015531E-2</c:v>
                </c:pt>
                <c:pt idx="1788">
                  <c:v>2.303821148279539E-2</c:v>
                </c:pt>
                <c:pt idx="1789">
                  <c:v>2.3030408673330172E-2</c:v>
                </c:pt>
                <c:pt idx="1790">
                  <c:v>2.3029883986156463E-2</c:v>
                </c:pt>
                <c:pt idx="1791">
                  <c:v>2.302622275228039E-2</c:v>
                </c:pt>
                <c:pt idx="1792">
                  <c:v>2.3022581778038287E-2</c:v>
                </c:pt>
                <c:pt idx="1793">
                  <c:v>2.3018961063829835E-2</c:v>
                </c:pt>
                <c:pt idx="1794">
                  <c:v>2.3015360609415225E-2</c:v>
                </c:pt>
                <c:pt idx="1795">
                  <c:v>2.3011270612354195E-2</c:v>
                </c:pt>
                <c:pt idx="1796">
                  <c:v>2.300822048004747E-2</c:v>
                </c:pt>
                <c:pt idx="1797">
                  <c:v>2.3004680805014388E-2</c:v>
                </c:pt>
                <c:pt idx="1798">
                  <c:v>2.3001161389855085E-2</c:v>
                </c:pt>
                <c:pt idx="1799">
                  <c:v>2.2997662234649496E-2</c:v>
                </c:pt>
                <c:pt idx="1800">
                  <c:v>2.2994183339157814E-2</c:v>
                </c:pt>
                <c:pt idx="1801">
                  <c:v>2.2990724703459975E-2</c:v>
                </c:pt>
                <c:pt idx="1802">
                  <c:v>2.298728632771585E-2</c:v>
                </c:pt>
                <c:pt idx="1803">
                  <c:v>2.298289532831177E-2</c:v>
                </c:pt>
                <c:pt idx="1804">
                  <c:v>2.2979503260565082E-2</c:v>
                </c:pt>
                <c:pt idx="1805">
                  <c:v>2.2976131452772108E-2</c:v>
                </c:pt>
                <c:pt idx="1806">
                  <c:v>2.2972779904772977E-2</c:v>
                </c:pt>
                <c:pt idx="1807">
                  <c:v>2.2969448616567689E-2</c:v>
                </c:pt>
                <c:pt idx="1808">
                  <c:v>2.2966137588156244E-2</c:v>
                </c:pt>
                <c:pt idx="1809">
                  <c:v>2.296284681953864E-2</c:v>
                </c:pt>
                <c:pt idx="1810">
                  <c:v>2.2959576310874752E-2</c:v>
                </c:pt>
                <c:pt idx="1811">
                  <c:v>2.2956326061844834E-2</c:v>
                </c:pt>
                <c:pt idx="1812">
                  <c:v>2.2953096072848567E-2</c:v>
                </c:pt>
                <c:pt idx="1813">
                  <c:v>2.294988634348627E-2</c:v>
                </c:pt>
                <c:pt idx="1814">
                  <c:v>2.2946696873997752E-2</c:v>
                </c:pt>
                <c:pt idx="1815">
                  <c:v>2.2943527664383012E-2</c:v>
                </c:pt>
                <c:pt idx="1816">
                  <c:v>2.2940378714562115E-2</c:v>
                </c:pt>
                <c:pt idx="1817">
                  <c:v>2.2937250024455125E-2</c:v>
                </c:pt>
                <c:pt idx="1818">
                  <c:v>2.2934141594301849E-2</c:v>
                </c:pt>
                <c:pt idx="1819">
                  <c:v>2.293105342386248E-2</c:v>
                </c:pt>
                <c:pt idx="1820">
                  <c:v>2.2927985513296889E-2</c:v>
                </c:pt>
                <c:pt idx="1821">
                  <c:v>2.2924937862525141E-2</c:v>
                </c:pt>
                <c:pt idx="1822">
                  <c:v>2.2921910471547235E-2</c:v>
                </c:pt>
                <c:pt idx="1823">
                  <c:v>2.2918903340363173E-2</c:v>
                </c:pt>
                <c:pt idx="1824">
                  <c:v>2.2915916469132824E-2</c:v>
                </c:pt>
                <c:pt idx="1825">
                  <c:v>2.2912949857536447E-2</c:v>
                </c:pt>
                <c:pt idx="1826">
                  <c:v>2.2910003505813847E-2</c:v>
                </c:pt>
                <c:pt idx="1827">
                  <c:v>2.2907077413885091E-2</c:v>
                </c:pt>
                <c:pt idx="1828">
                  <c:v>2.2904171581830113E-2</c:v>
                </c:pt>
                <c:pt idx="1829">
                  <c:v>2.2901286009568977E-2</c:v>
                </c:pt>
                <c:pt idx="1830">
                  <c:v>2.2898420697021749E-2</c:v>
                </c:pt>
                <c:pt idx="1831">
                  <c:v>2.2895575644348298E-2</c:v>
                </c:pt>
                <c:pt idx="1832">
                  <c:v>2.2892750851548627E-2</c:v>
                </c:pt>
                <c:pt idx="1833">
                  <c:v>2.2889946318462862E-2</c:v>
                </c:pt>
                <c:pt idx="1834">
                  <c:v>2.2887162045170939E-2</c:v>
                </c:pt>
                <c:pt idx="1835">
                  <c:v>2.2884398031752795E-2</c:v>
                </c:pt>
                <c:pt idx="1836">
                  <c:v>2.2881654278048558E-2</c:v>
                </c:pt>
                <c:pt idx="1837">
                  <c:v>2.2878930784218099E-2</c:v>
                </c:pt>
                <c:pt idx="1838">
                  <c:v>2.2876227550261419E-2</c:v>
                </c:pt>
                <c:pt idx="1839">
                  <c:v>2.2873544576018645E-2</c:v>
                </c:pt>
                <c:pt idx="1840">
                  <c:v>2.2869369406608442E-2</c:v>
                </c:pt>
                <c:pt idx="1841">
                  <c:v>2.2866738529012665E-2</c:v>
                </c:pt>
                <c:pt idx="1842">
                  <c:v>2.2865617212133316E-2</c:v>
                </c:pt>
                <c:pt idx="1843">
                  <c:v>2.2863015277065912E-2</c:v>
                </c:pt>
                <c:pt idx="1844">
                  <c:v>2.2860433601872288E-2</c:v>
                </c:pt>
                <c:pt idx="1845">
                  <c:v>2.2857872186472505E-2</c:v>
                </c:pt>
                <c:pt idx="1846">
                  <c:v>2.2855331030866566E-2</c:v>
                </c:pt>
                <c:pt idx="1847">
                  <c:v>2.2852810134974533E-2</c:v>
                </c:pt>
                <c:pt idx="1848">
                  <c:v>2.2850309499036214E-2</c:v>
                </c:pt>
                <c:pt idx="1849">
                  <c:v>2.2847829122731866E-2</c:v>
                </c:pt>
                <c:pt idx="1850">
                  <c:v>2.2845369006381233E-2</c:v>
                </c:pt>
                <c:pt idx="1851">
                  <c:v>2.2842929149744506E-2</c:v>
                </c:pt>
                <c:pt idx="1852">
                  <c:v>2.2840509552981558E-2</c:v>
                </c:pt>
                <c:pt idx="1853">
                  <c:v>2.2840326499313335E-2</c:v>
                </c:pt>
                <c:pt idx="1854">
                  <c:v>2.2835731138757254E-2</c:v>
                </c:pt>
                <c:pt idx="1855">
                  <c:v>2.2833372321295897E-2</c:v>
                </c:pt>
                <c:pt idx="1856">
                  <c:v>2.2831033763628383E-2</c:v>
                </c:pt>
                <c:pt idx="1857">
                  <c:v>2.2828715465834648E-2</c:v>
                </c:pt>
                <c:pt idx="1858">
                  <c:v>2.2826417427754819E-2</c:v>
                </c:pt>
                <c:pt idx="1859">
                  <c:v>2.2824139649628705E-2</c:v>
                </c:pt>
                <c:pt idx="1860">
                  <c:v>2.2821882131136562E-2</c:v>
                </c:pt>
                <c:pt idx="1861">
                  <c:v>2.2819644872518197E-2</c:v>
                </c:pt>
                <c:pt idx="1862">
                  <c:v>2.2817427873693674E-2</c:v>
                </c:pt>
                <c:pt idx="1863">
                  <c:v>2.2815231134503122E-2</c:v>
                </c:pt>
                <c:pt idx="1864">
                  <c:v>2.2813054655266285E-2</c:v>
                </c:pt>
                <c:pt idx="1865">
                  <c:v>2.2810898435743354E-2</c:v>
                </c:pt>
                <c:pt idx="1866">
                  <c:v>2.2808762476094202E-2</c:v>
                </c:pt>
                <c:pt idx="1867">
                  <c:v>2.2806646776238892E-2</c:v>
                </c:pt>
                <c:pt idx="1868">
                  <c:v>2.2804551336177425E-2</c:v>
                </c:pt>
                <c:pt idx="1869">
                  <c:v>2.2802476155829865E-2</c:v>
                </c:pt>
                <c:pt idx="1870">
                  <c:v>2.2800421235276147E-2</c:v>
                </c:pt>
                <c:pt idx="1871">
                  <c:v>2.2798386574676144E-2</c:v>
                </c:pt>
                <c:pt idx="1872">
                  <c:v>2.2796372173710111E-2</c:v>
                </c:pt>
                <c:pt idx="1873">
                  <c:v>2.2794378032457985E-2</c:v>
                </c:pt>
                <c:pt idx="1874">
                  <c:v>2.2792404151159573E-2</c:v>
                </c:pt>
                <c:pt idx="1875">
                  <c:v>2.2790450529655004E-2</c:v>
                </c:pt>
                <c:pt idx="1876">
                  <c:v>2.2788517167784406E-2</c:v>
                </c:pt>
                <c:pt idx="1877">
                  <c:v>2.2786604065867522E-2</c:v>
                </c:pt>
                <c:pt idx="1878">
                  <c:v>2.2784711223664544E-2</c:v>
                </c:pt>
                <c:pt idx="1879">
                  <c:v>2.278283864125541E-2</c:v>
                </c:pt>
                <c:pt idx="1880">
                  <c:v>2.2780986318720053E-2</c:v>
                </c:pt>
                <c:pt idx="1881">
                  <c:v>2.2779154255818668E-2</c:v>
                </c:pt>
                <c:pt idx="1882">
                  <c:v>2.2777342452791061E-2</c:v>
                </c:pt>
                <c:pt idx="1883">
                  <c:v>2.2775550909557296E-2</c:v>
                </c:pt>
                <c:pt idx="1884">
                  <c:v>2.2773779626037438E-2</c:v>
                </c:pt>
                <c:pt idx="1885">
                  <c:v>2.2772028602391359E-2</c:v>
                </c:pt>
                <c:pt idx="1886">
                  <c:v>2.2770297838539122E-2</c:v>
                </c:pt>
                <c:pt idx="1887">
                  <c:v>2.2768587334400792E-2</c:v>
                </c:pt>
                <c:pt idx="1888">
                  <c:v>2.2766897090056304E-2</c:v>
                </c:pt>
                <c:pt idx="1889">
                  <c:v>2.2765227105585595E-2</c:v>
                </c:pt>
                <c:pt idx="1890">
                  <c:v>2.2763577380828792E-2</c:v>
                </c:pt>
                <c:pt idx="1891">
                  <c:v>2.2761947915865832E-2</c:v>
                </c:pt>
                <c:pt idx="1892">
                  <c:v>2.2762761100345585E-2</c:v>
                </c:pt>
                <c:pt idx="1893">
                  <c:v>2.2757850892665132E-2</c:v>
                </c:pt>
                <c:pt idx="1894">
                  <c:v>2.2757181079660072E-2</c:v>
                </c:pt>
                <c:pt idx="1895">
                  <c:v>2.2755632653792546E-2</c:v>
                </c:pt>
                <c:pt idx="1896">
                  <c:v>2.2754104487798799E-2</c:v>
                </c:pt>
                <c:pt idx="1897">
                  <c:v>2.2752596581518958E-2</c:v>
                </c:pt>
                <c:pt idx="1898">
                  <c:v>2.2751108935112896E-2</c:v>
                </c:pt>
                <c:pt idx="1899">
                  <c:v>2.2750663760122691E-2</c:v>
                </c:pt>
                <c:pt idx="1900">
                  <c:v>2.2748194421522427E-2</c:v>
                </c:pt>
                <c:pt idx="1901">
                  <c:v>2.2746767554338021E-2</c:v>
                </c:pt>
                <c:pt idx="1902">
                  <c:v>2.2745360947027393E-2</c:v>
                </c:pt>
                <c:pt idx="1903">
                  <c:v>2.2743974599430672E-2</c:v>
                </c:pt>
                <c:pt idx="1904">
                  <c:v>2.2742608511627793E-2</c:v>
                </c:pt>
                <c:pt idx="1905">
                  <c:v>2.2741262683618757E-2</c:v>
                </c:pt>
                <c:pt idx="1906">
                  <c:v>2.2739937115483499E-2</c:v>
                </c:pt>
                <c:pt idx="1907">
                  <c:v>2.2738631807062148E-2</c:v>
                </c:pt>
                <c:pt idx="1908">
                  <c:v>2.2739855975556722E-2</c:v>
                </c:pt>
                <c:pt idx="1909">
                  <c:v>2.2736081969441102E-2</c:v>
                </c:pt>
                <c:pt idx="1910">
                  <c:v>2.2739249374579273E-2</c:v>
                </c:pt>
                <c:pt idx="1911">
                  <c:v>2.2734702828559605E-2</c:v>
                </c:pt>
                <c:pt idx="1912">
                  <c:v>2.2732409161543288E-2</c:v>
                </c:pt>
                <c:pt idx="1913">
                  <c:v>2.273122541172512E-2</c:v>
                </c:pt>
                <c:pt idx="1914">
                  <c:v>2.2730061921700795E-2</c:v>
                </c:pt>
                <c:pt idx="1915">
                  <c:v>2.2728918691550248E-2</c:v>
                </c:pt>
                <c:pt idx="1916">
                  <c:v>2.2727795721193544E-2</c:v>
                </c:pt>
                <c:pt idx="1917">
                  <c:v>2.2726693010470811E-2</c:v>
                </c:pt>
                <c:pt idx="1918">
                  <c:v>2.2725610559621856E-2</c:v>
                </c:pt>
                <c:pt idx="1919">
                  <c:v>2.272454836864668E-2</c:v>
                </c:pt>
                <c:pt idx="1920">
                  <c:v>2.2723506437225538E-2</c:v>
                </c:pt>
                <c:pt idx="1921">
                  <c:v>2.2722484765678175E-2</c:v>
                </c:pt>
                <c:pt idx="1922">
                  <c:v>2.272148335400459E-2</c:v>
                </c:pt>
                <c:pt idx="1923">
                  <c:v>2.2720502202044912E-2</c:v>
                </c:pt>
                <c:pt idx="1924">
                  <c:v>2.2719541309799141E-2</c:v>
                </c:pt>
                <c:pt idx="1925">
                  <c:v>2.2719769488848129E-2</c:v>
                </c:pt>
                <c:pt idx="1926">
                  <c:v>2.2717680304769061E-2</c:v>
                </c:pt>
                <c:pt idx="1927">
                  <c:v>2.2716780191984753E-2</c:v>
                </c:pt>
                <c:pt idx="1928">
                  <c:v>2.2715900338834416E-2</c:v>
                </c:pt>
                <c:pt idx="1929">
                  <c:v>2.2715040745557857E-2</c:v>
                </c:pt>
                <c:pt idx="1930">
                  <c:v>2.2714201412075141E-2</c:v>
                </c:pt>
                <c:pt idx="1931">
                  <c:v>2.2714585226548678E-2</c:v>
                </c:pt>
                <c:pt idx="1932">
                  <c:v>2.2712583524251428E-2</c:v>
                </c:pt>
                <c:pt idx="1933">
                  <c:v>2.271180497015024E-2</c:v>
                </c:pt>
                <c:pt idx="1934">
                  <c:v>2.2711046675683022E-2</c:v>
                </c:pt>
                <c:pt idx="1935">
                  <c:v>2.2710308641089583E-2</c:v>
                </c:pt>
                <c:pt idx="1936">
                  <c:v>2.2709590866130114E-2</c:v>
                </c:pt>
                <c:pt idx="1937">
                  <c:v>2.2710130408380991E-2</c:v>
                </c:pt>
                <c:pt idx="1938">
                  <c:v>2.2708216095752576E-2</c:v>
                </c:pt>
                <c:pt idx="1939">
                  <c:v>2.2707559100254571E-2</c:v>
                </c:pt>
                <c:pt idx="1940">
                  <c:v>2.2706922364390536E-2</c:v>
                </c:pt>
                <c:pt idx="1941">
                  <c:v>2.270630588840028E-2</c:v>
                </c:pt>
                <c:pt idx="1942">
                  <c:v>2.2705709672203866E-2</c:v>
                </c:pt>
                <c:pt idx="1943">
                  <c:v>2.2705133715801296E-2</c:v>
                </c:pt>
                <c:pt idx="1944">
                  <c:v>2.2707965155364107E-2</c:v>
                </c:pt>
                <c:pt idx="1945">
                  <c:v>2.2706683591053434E-2</c:v>
                </c:pt>
                <c:pt idx="1946">
                  <c:v>2.2705496347046328E-2</c:v>
                </c:pt>
                <c:pt idx="1947">
                  <c:v>2.2704326698148591E-2</c:v>
                </c:pt>
                <c:pt idx="1948">
                  <c:v>2.2703857769945657E-2</c:v>
                </c:pt>
                <c:pt idx="1949">
                  <c:v>2.2703409104067873E-2</c:v>
                </c:pt>
                <c:pt idx="1950">
                  <c:v>2.2702980700541886E-2</c:v>
                </c:pt>
                <c:pt idx="1951">
                  <c:v>2.270257255934105E-2</c:v>
                </c:pt>
                <c:pt idx="1952">
                  <c:v>2.2702184680465365E-2</c:v>
                </c:pt>
                <c:pt idx="1953">
                  <c:v>2.2701817063914831E-2</c:v>
                </c:pt>
                <c:pt idx="1954">
                  <c:v>2.2701469709689448E-2</c:v>
                </c:pt>
                <c:pt idx="1955">
                  <c:v>2.2701142617842507E-2</c:v>
                </c:pt>
                <c:pt idx="1956">
                  <c:v>2.2701530469659836E-2</c:v>
                </c:pt>
                <c:pt idx="1957">
                  <c:v>2.2700549221070787E-2</c:v>
                </c:pt>
                <c:pt idx="1958">
                  <c:v>2.2700282916146008E-2</c:v>
                </c:pt>
                <c:pt idx="1959">
                  <c:v>2.2698506288874043E-2</c:v>
                </c:pt>
                <c:pt idx="1960">
                  <c:v>2.2699811093378486E-2</c:v>
                </c:pt>
                <c:pt idx="1961">
                  <c:v>2.2699605575455806E-2</c:v>
                </c:pt>
                <c:pt idx="1962">
                  <c:v>2.2700123596421928E-2</c:v>
                </c:pt>
                <c:pt idx="1963">
                  <c:v>2.2697780658198496E-2</c:v>
                </c:pt>
                <c:pt idx="1964">
                  <c:v>2.2699110595718608E-2</c:v>
                </c:pt>
                <c:pt idx="1965">
                  <c:v>2.2698986127123177E-2</c:v>
                </c:pt>
                <c:pt idx="1966">
                  <c:v>2.2699590953072502E-2</c:v>
                </c:pt>
                <c:pt idx="1967">
                  <c:v>2.2698797976934415E-2</c:v>
                </c:pt>
                <c:pt idx="1968">
                  <c:v>2.2698734295341083E-2</c:v>
                </c:pt>
                <c:pt idx="1969">
                  <c:v>2.2698690876046257E-2</c:v>
                </c:pt>
                <c:pt idx="1970">
                  <c:v>2.2698667719103227E-2</c:v>
                </c:pt>
                <c:pt idx="1971">
                  <c:v>2.2698663377163086E-2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288064"/>
        <c:axId val="493384064"/>
      </c:lineChart>
      <c:dateAx>
        <c:axId val="493288064"/>
        <c:scaling>
          <c:orientation val="minMax"/>
          <c:max val="42915"/>
          <c:min val="42185"/>
        </c:scaling>
        <c:delete val="0"/>
        <c:axPos val="b"/>
        <c:numFmt formatCode="[$-409]d\-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384064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493384064"/>
        <c:scaling>
          <c:orientation val="minMax"/>
          <c:max val="3.0000000000000001E-3"/>
          <c:min val="0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493288064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marker>
            <c:symbol val="none"/>
          </c:marker>
          <c:cat>
            <c:numRef>
              <c:f>[0]!SettlementDates</c:f>
              <c:numCache>
                <c:formatCode>dd\-mmm\-yy</c:formatCode>
                <c:ptCount val="3534"/>
                <c:pt idx="0">
                  <c:v>42184</c:v>
                </c:pt>
                <c:pt idx="1">
                  <c:v>42185</c:v>
                </c:pt>
                <c:pt idx="2">
                  <c:v>42186</c:v>
                </c:pt>
                <c:pt idx="3">
                  <c:v>42187</c:v>
                </c:pt>
                <c:pt idx="4">
                  <c:v>42188</c:v>
                </c:pt>
                <c:pt idx="5">
                  <c:v>42191</c:v>
                </c:pt>
                <c:pt idx="6">
                  <c:v>42192</c:v>
                </c:pt>
                <c:pt idx="7">
                  <c:v>42193</c:v>
                </c:pt>
                <c:pt idx="8">
                  <c:v>42194</c:v>
                </c:pt>
                <c:pt idx="9">
                  <c:v>42195</c:v>
                </c:pt>
                <c:pt idx="10">
                  <c:v>42198</c:v>
                </c:pt>
                <c:pt idx="11">
                  <c:v>42199</c:v>
                </c:pt>
                <c:pt idx="12">
                  <c:v>42200</c:v>
                </c:pt>
                <c:pt idx="13">
                  <c:v>42201</c:v>
                </c:pt>
                <c:pt idx="14">
                  <c:v>42202</c:v>
                </c:pt>
                <c:pt idx="15">
                  <c:v>42206</c:v>
                </c:pt>
                <c:pt idx="16">
                  <c:v>42206</c:v>
                </c:pt>
                <c:pt idx="17">
                  <c:v>42207</c:v>
                </c:pt>
                <c:pt idx="18">
                  <c:v>42208</c:v>
                </c:pt>
                <c:pt idx="19">
                  <c:v>42209</c:v>
                </c:pt>
                <c:pt idx="20">
                  <c:v>42212</c:v>
                </c:pt>
                <c:pt idx="21">
                  <c:v>42213</c:v>
                </c:pt>
                <c:pt idx="22">
                  <c:v>42214</c:v>
                </c:pt>
                <c:pt idx="23">
                  <c:v>42215</c:v>
                </c:pt>
                <c:pt idx="24">
                  <c:v>42216</c:v>
                </c:pt>
                <c:pt idx="25">
                  <c:v>42219</c:v>
                </c:pt>
                <c:pt idx="26">
                  <c:v>42220</c:v>
                </c:pt>
                <c:pt idx="27">
                  <c:v>42221</c:v>
                </c:pt>
                <c:pt idx="28">
                  <c:v>42222</c:v>
                </c:pt>
                <c:pt idx="29">
                  <c:v>42223</c:v>
                </c:pt>
                <c:pt idx="30">
                  <c:v>42226</c:v>
                </c:pt>
                <c:pt idx="31">
                  <c:v>42227</c:v>
                </c:pt>
                <c:pt idx="32">
                  <c:v>42228</c:v>
                </c:pt>
                <c:pt idx="33">
                  <c:v>42229</c:v>
                </c:pt>
                <c:pt idx="34">
                  <c:v>42230</c:v>
                </c:pt>
                <c:pt idx="35">
                  <c:v>42233</c:v>
                </c:pt>
                <c:pt idx="36">
                  <c:v>42234</c:v>
                </c:pt>
                <c:pt idx="37">
                  <c:v>42235</c:v>
                </c:pt>
                <c:pt idx="38">
                  <c:v>42236</c:v>
                </c:pt>
                <c:pt idx="39">
                  <c:v>42237</c:v>
                </c:pt>
                <c:pt idx="40">
                  <c:v>42240</c:v>
                </c:pt>
                <c:pt idx="41">
                  <c:v>42241</c:v>
                </c:pt>
                <c:pt idx="42">
                  <c:v>42242</c:v>
                </c:pt>
                <c:pt idx="43">
                  <c:v>42243</c:v>
                </c:pt>
                <c:pt idx="44">
                  <c:v>42244</c:v>
                </c:pt>
                <c:pt idx="45">
                  <c:v>42248</c:v>
                </c:pt>
                <c:pt idx="46">
                  <c:v>42249</c:v>
                </c:pt>
                <c:pt idx="47">
                  <c:v>42250</c:v>
                </c:pt>
                <c:pt idx="48">
                  <c:v>42251</c:v>
                </c:pt>
                <c:pt idx="49">
                  <c:v>42254</c:v>
                </c:pt>
                <c:pt idx="50">
                  <c:v>42255</c:v>
                </c:pt>
                <c:pt idx="51">
                  <c:v>42256</c:v>
                </c:pt>
                <c:pt idx="52">
                  <c:v>42257</c:v>
                </c:pt>
                <c:pt idx="53">
                  <c:v>42258</c:v>
                </c:pt>
                <c:pt idx="54">
                  <c:v>42261</c:v>
                </c:pt>
                <c:pt idx="55">
                  <c:v>42262</c:v>
                </c:pt>
                <c:pt idx="56">
                  <c:v>42263</c:v>
                </c:pt>
                <c:pt idx="57">
                  <c:v>42264</c:v>
                </c:pt>
                <c:pt idx="58">
                  <c:v>42265</c:v>
                </c:pt>
                <c:pt idx="59">
                  <c:v>42271</c:v>
                </c:pt>
                <c:pt idx="60">
                  <c:v>42271</c:v>
                </c:pt>
                <c:pt idx="61">
                  <c:v>42271</c:v>
                </c:pt>
                <c:pt idx="62">
                  <c:v>42271</c:v>
                </c:pt>
                <c:pt idx="63">
                  <c:v>42272</c:v>
                </c:pt>
                <c:pt idx="64">
                  <c:v>42275</c:v>
                </c:pt>
                <c:pt idx="65">
                  <c:v>42276</c:v>
                </c:pt>
                <c:pt idx="66">
                  <c:v>42277</c:v>
                </c:pt>
                <c:pt idx="67">
                  <c:v>42278</c:v>
                </c:pt>
                <c:pt idx="68">
                  <c:v>42279</c:v>
                </c:pt>
                <c:pt idx="69">
                  <c:v>42282</c:v>
                </c:pt>
                <c:pt idx="70">
                  <c:v>42283</c:v>
                </c:pt>
                <c:pt idx="71">
                  <c:v>42284</c:v>
                </c:pt>
                <c:pt idx="72">
                  <c:v>42285</c:v>
                </c:pt>
                <c:pt idx="73">
                  <c:v>42286</c:v>
                </c:pt>
                <c:pt idx="74">
                  <c:v>42290</c:v>
                </c:pt>
                <c:pt idx="75">
                  <c:v>42290</c:v>
                </c:pt>
                <c:pt idx="76">
                  <c:v>42291</c:v>
                </c:pt>
                <c:pt idx="77">
                  <c:v>42292</c:v>
                </c:pt>
                <c:pt idx="78">
                  <c:v>42293</c:v>
                </c:pt>
                <c:pt idx="79">
                  <c:v>42296</c:v>
                </c:pt>
                <c:pt idx="80">
                  <c:v>42297</c:v>
                </c:pt>
                <c:pt idx="81">
                  <c:v>42298</c:v>
                </c:pt>
                <c:pt idx="82">
                  <c:v>42299</c:v>
                </c:pt>
                <c:pt idx="83">
                  <c:v>42300</c:v>
                </c:pt>
                <c:pt idx="84">
                  <c:v>42303</c:v>
                </c:pt>
                <c:pt idx="85">
                  <c:v>42304</c:v>
                </c:pt>
                <c:pt idx="86">
                  <c:v>42305</c:v>
                </c:pt>
                <c:pt idx="87">
                  <c:v>42306</c:v>
                </c:pt>
                <c:pt idx="88">
                  <c:v>42307</c:v>
                </c:pt>
                <c:pt idx="89">
                  <c:v>42310</c:v>
                </c:pt>
                <c:pt idx="90">
                  <c:v>42312</c:v>
                </c:pt>
                <c:pt idx="91">
                  <c:v>42312</c:v>
                </c:pt>
                <c:pt idx="92">
                  <c:v>42313</c:v>
                </c:pt>
                <c:pt idx="93">
                  <c:v>42314</c:v>
                </c:pt>
                <c:pt idx="94">
                  <c:v>42317</c:v>
                </c:pt>
                <c:pt idx="95">
                  <c:v>42318</c:v>
                </c:pt>
                <c:pt idx="96">
                  <c:v>42319</c:v>
                </c:pt>
                <c:pt idx="97">
                  <c:v>42320</c:v>
                </c:pt>
                <c:pt idx="98">
                  <c:v>42321</c:v>
                </c:pt>
                <c:pt idx="99">
                  <c:v>42324</c:v>
                </c:pt>
                <c:pt idx="100">
                  <c:v>42325</c:v>
                </c:pt>
                <c:pt idx="101">
                  <c:v>42326</c:v>
                </c:pt>
                <c:pt idx="102">
                  <c:v>42327</c:v>
                </c:pt>
                <c:pt idx="103">
                  <c:v>42328</c:v>
                </c:pt>
                <c:pt idx="104">
                  <c:v>42332</c:v>
                </c:pt>
                <c:pt idx="105">
                  <c:v>42332</c:v>
                </c:pt>
                <c:pt idx="106">
                  <c:v>42333</c:v>
                </c:pt>
                <c:pt idx="107">
                  <c:v>42334</c:v>
                </c:pt>
                <c:pt idx="108">
                  <c:v>42335</c:v>
                </c:pt>
                <c:pt idx="109">
                  <c:v>42338</c:v>
                </c:pt>
                <c:pt idx="110">
                  <c:v>42339</c:v>
                </c:pt>
                <c:pt idx="111">
                  <c:v>42340</c:v>
                </c:pt>
                <c:pt idx="112">
                  <c:v>42341</c:v>
                </c:pt>
                <c:pt idx="113">
                  <c:v>42342</c:v>
                </c:pt>
                <c:pt idx="114">
                  <c:v>42345</c:v>
                </c:pt>
                <c:pt idx="115">
                  <c:v>42346</c:v>
                </c:pt>
                <c:pt idx="116">
                  <c:v>42347</c:v>
                </c:pt>
                <c:pt idx="117">
                  <c:v>42348</c:v>
                </c:pt>
                <c:pt idx="118">
                  <c:v>42349</c:v>
                </c:pt>
                <c:pt idx="119">
                  <c:v>42352</c:v>
                </c:pt>
                <c:pt idx="120">
                  <c:v>42353</c:v>
                </c:pt>
                <c:pt idx="121">
                  <c:v>42354</c:v>
                </c:pt>
                <c:pt idx="122">
                  <c:v>42355</c:v>
                </c:pt>
                <c:pt idx="123">
                  <c:v>42356</c:v>
                </c:pt>
                <c:pt idx="124">
                  <c:v>42359</c:v>
                </c:pt>
                <c:pt idx="125">
                  <c:v>42360</c:v>
                </c:pt>
                <c:pt idx="126">
                  <c:v>42362</c:v>
                </c:pt>
                <c:pt idx="127">
                  <c:v>42362</c:v>
                </c:pt>
                <c:pt idx="128">
                  <c:v>42367</c:v>
                </c:pt>
                <c:pt idx="129">
                  <c:v>42368</c:v>
                </c:pt>
                <c:pt idx="130">
                  <c:v>42373</c:v>
                </c:pt>
                <c:pt idx="131">
                  <c:v>42373</c:v>
                </c:pt>
                <c:pt idx="132">
                  <c:v>42374</c:v>
                </c:pt>
                <c:pt idx="133">
                  <c:v>42375</c:v>
                </c:pt>
                <c:pt idx="134">
                  <c:v>42376</c:v>
                </c:pt>
                <c:pt idx="135">
                  <c:v>42377</c:v>
                </c:pt>
                <c:pt idx="136">
                  <c:v>42381</c:v>
                </c:pt>
                <c:pt idx="137">
                  <c:v>42381</c:v>
                </c:pt>
                <c:pt idx="138">
                  <c:v>42382</c:v>
                </c:pt>
                <c:pt idx="139">
                  <c:v>42383</c:v>
                </c:pt>
                <c:pt idx="140">
                  <c:v>42384</c:v>
                </c:pt>
                <c:pt idx="141">
                  <c:v>42387</c:v>
                </c:pt>
                <c:pt idx="142">
                  <c:v>42388</c:v>
                </c:pt>
                <c:pt idx="143">
                  <c:v>42389</c:v>
                </c:pt>
                <c:pt idx="144">
                  <c:v>42390</c:v>
                </c:pt>
                <c:pt idx="145">
                  <c:v>42391</c:v>
                </c:pt>
                <c:pt idx="146">
                  <c:v>42394</c:v>
                </c:pt>
                <c:pt idx="147">
                  <c:v>42395</c:v>
                </c:pt>
                <c:pt idx="148">
                  <c:v>42396</c:v>
                </c:pt>
                <c:pt idx="149">
                  <c:v>42397</c:v>
                </c:pt>
                <c:pt idx="150">
                  <c:v>42398</c:v>
                </c:pt>
                <c:pt idx="151">
                  <c:v>42401</c:v>
                </c:pt>
                <c:pt idx="152">
                  <c:v>42402</c:v>
                </c:pt>
                <c:pt idx="153">
                  <c:v>42403</c:v>
                </c:pt>
                <c:pt idx="154">
                  <c:v>42404</c:v>
                </c:pt>
                <c:pt idx="155">
                  <c:v>42405</c:v>
                </c:pt>
                <c:pt idx="156">
                  <c:v>42408</c:v>
                </c:pt>
                <c:pt idx="157">
                  <c:v>42409</c:v>
                </c:pt>
                <c:pt idx="158">
                  <c:v>42410</c:v>
                </c:pt>
                <c:pt idx="159">
                  <c:v>42412</c:v>
                </c:pt>
                <c:pt idx="160">
                  <c:v>42412</c:v>
                </c:pt>
                <c:pt idx="161">
                  <c:v>42415</c:v>
                </c:pt>
                <c:pt idx="162">
                  <c:v>42416</c:v>
                </c:pt>
                <c:pt idx="163">
                  <c:v>42417</c:v>
                </c:pt>
                <c:pt idx="164">
                  <c:v>42418</c:v>
                </c:pt>
                <c:pt idx="165">
                  <c:v>42419</c:v>
                </c:pt>
                <c:pt idx="166">
                  <c:v>42422</c:v>
                </c:pt>
                <c:pt idx="167">
                  <c:v>42423</c:v>
                </c:pt>
                <c:pt idx="168">
                  <c:v>42424</c:v>
                </c:pt>
                <c:pt idx="169">
                  <c:v>42425</c:v>
                </c:pt>
                <c:pt idx="170">
                  <c:v>42426</c:v>
                </c:pt>
                <c:pt idx="171">
                  <c:v>42429</c:v>
                </c:pt>
                <c:pt idx="172">
                  <c:v>42430</c:v>
                </c:pt>
                <c:pt idx="173">
                  <c:v>42431</c:v>
                </c:pt>
                <c:pt idx="174">
                  <c:v>42432</c:v>
                </c:pt>
                <c:pt idx="175">
                  <c:v>42433</c:v>
                </c:pt>
                <c:pt idx="176">
                  <c:v>42436</c:v>
                </c:pt>
                <c:pt idx="177">
                  <c:v>42437</c:v>
                </c:pt>
                <c:pt idx="178">
                  <c:v>42438</c:v>
                </c:pt>
                <c:pt idx="179">
                  <c:v>42439</c:v>
                </c:pt>
                <c:pt idx="180">
                  <c:v>42440</c:v>
                </c:pt>
                <c:pt idx="181">
                  <c:v>42443</c:v>
                </c:pt>
                <c:pt idx="182">
                  <c:v>42444</c:v>
                </c:pt>
                <c:pt idx="183">
                  <c:v>42445</c:v>
                </c:pt>
                <c:pt idx="184">
                  <c:v>42446</c:v>
                </c:pt>
                <c:pt idx="185">
                  <c:v>42447</c:v>
                </c:pt>
                <c:pt idx="186">
                  <c:v>42451</c:v>
                </c:pt>
                <c:pt idx="187">
                  <c:v>42451</c:v>
                </c:pt>
                <c:pt idx="188">
                  <c:v>42452</c:v>
                </c:pt>
                <c:pt idx="189">
                  <c:v>42453</c:v>
                </c:pt>
                <c:pt idx="190">
                  <c:v>42458</c:v>
                </c:pt>
                <c:pt idx="191">
                  <c:v>42459</c:v>
                </c:pt>
                <c:pt idx="192">
                  <c:v>42460</c:v>
                </c:pt>
                <c:pt idx="193">
                  <c:v>42461</c:v>
                </c:pt>
                <c:pt idx="194">
                  <c:v>42464</c:v>
                </c:pt>
                <c:pt idx="195">
                  <c:v>42465</c:v>
                </c:pt>
                <c:pt idx="196">
                  <c:v>42466</c:v>
                </c:pt>
                <c:pt idx="197">
                  <c:v>42467</c:v>
                </c:pt>
                <c:pt idx="198">
                  <c:v>42468</c:v>
                </c:pt>
                <c:pt idx="199">
                  <c:v>42471</c:v>
                </c:pt>
                <c:pt idx="200">
                  <c:v>42472</c:v>
                </c:pt>
                <c:pt idx="201">
                  <c:v>42473</c:v>
                </c:pt>
                <c:pt idx="202">
                  <c:v>42474</c:v>
                </c:pt>
                <c:pt idx="203">
                  <c:v>42475</c:v>
                </c:pt>
                <c:pt idx="204">
                  <c:v>42478</c:v>
                </c:pt>
                <c:pt idx="205">
                  <c:v>42479</c:v>
                </c:pt>
                <c:pt idx="206">
                  <c:v>42480</c:v>
                </c:pt>
                <c:pt idx="207">
                  <c:v>42481</c:v>
                </c:pt>
                <c:pt idx="208">
                  <c:v>42482</c:v>
                </c:pt>
                <c:pt idx="209">
                  <c:v>42485</c:v>
                </c:pt>
                <c:pt idx="210">
                  <c:v>42486</c:v>
                </c:pt>
                <c:pt idx="211">
                  <c:v>42487</c:v>
                </c:pt>
                <c:pt idx="212">
                  <c:v>42488</c:v>
                </c:pt>
                <c:pt idx="213">
                  <c:v>42496</c:v>
                </c:pt>
                <c:pt idx="214">
                  <c:v>42496</c:v>
                </c:pt>
                <c:pt idx="215">
                  <c:v>42496</c:v>
                </c:pt>
                <c:pt idx="216">
                  <c:v>42496</c:v>
                </c:pt>
                <c:pt idx="217">
                  <c:v>42496</c:v>
                </c:pt>
                <c:pt idx="218">
                  <c:v>42499</c:v>
                </c:pt>
                <c:pt idx="219">
                  <c:v>42500</c:v>
                </c:pt>
                <c:pt idx="220">
                  <c:v>42501</c:v>
                </c:pt>
                <c:pt idx="221">
                  <c:v>42502</c:v>
                </c:pt>
                <c:pt idx="222">
                  <c:v>42503</c:v>
                </c:pt>
                <c:pt idx="223">
                  <c:v>42506</c:v>
                </c:pt>
                <c:pt idx="224">
                  <c:v>42507</c:v>
                </c:pt>
                <c:pt idx="225">
                  <c:v>42508</c:v>
                </c:pt>
                <c:pt idx="226">
                  <c:v>42509</c:v>
                </c:pt>
                <c:pt idx="227">
                  <c:v>42510</c:v>
                </c:pt>
                <c:pt idx="228">
                  <c:v>42513</c:v>
                </c:pt>
                <c:pt idx="229">
                  <c:v>42514</c:v>
                </c:pt>
                <c:pt idx="230">
                  <c:v>42515</c:v>
                </c:pt>
                <c:pt idx="231">
                  <c:v>42516</c:v>
                </c:pt>
                <c:pt idx="232">
                  <c:v>42517</c:v>
                </c:pt>
                <c:pt idx="233">
                  <c:v>42521</c:v>
                </c:pt>
                <c:pt idx="234">
                  <c:v>42522</c:v>
                </c:pt>
                <c:pt idx="235">
                  <c:v>42523</c:v>
                </c:pt>
                <c:pt idx="236">
                  <c:v>42524</c:v>
                </c:pt>
                <c:pt idx="237">
                  <c:v>42527</c:v>
                </c:pt>
                <c:pt idx="238">
                  <c:v>42528</c:v>
                </c:pt>
                <c:pt idx="239">
                  <c:v>42529</c:v>
                </c:pt>
                <c:pt idx="240">
                  <c:v>42530</c:v>
                </c:pt>
                <c:pt idx="241">
                  <c:v>42531</c:v>
                </c:pt>
                <c:pt idx="242">
                  <c:v>42534</c:v>
                </c:pt>
                <c:pt idx="243">
                  <c:v>42535</c:v>
                </c:pt>
                <c:pt idx="244">
                  <c:v>42536</c:v>
                </c:pt>
                <c:pt idx="245">
                  <c:v>42537</c:v>
                </c:pt>
                <c:pt idx="246">
                  <c:v>42538</c:v>
                </c:pt>
                <c:pt idx="247">
                  <c:v>42541</c:v>
                </c:pt>
                <c:pt idx="248">
                  <c:v>42542</c:v>
                </c:pt>
                <c:pt idx="249">
                  <c:v>42543</c:v>
                </c:pt>
                <c:pt idx="250">
                  <c:v>42544</c:v>
                </c:pt>
                <c:pt idx="251">
                  <c:v>42545</c:v>
                </c:pt>
                <c:pt idx="252">
                  <c:v>42548</c:v>
                </c:pt>
                <c:pt idx="253">
                  <c:v>42549</c:v>
                </c:pt>
                <c:pt idx="254">
                  <c:v>42550</c:v>
                </c:pt>
                <c:pt idx="255">
                  <c:v>42551</c:v>
                </c:pt>
                <c:pt idx="256">
                  <c:v>42552</c:v>
                </c:pt>
                <c:pt idx="257">
                  <c:v>42555</c:v>
                </c:pt>
                <c:pt idx="258">
                  <c:v>42556</c:v>
                </c:pt>
                <c:pt idx="259">
                  <c:v>42557</c:v>
                </c:pt>
                <c:pt idx="260">
                  <c:v>42558</c:v>
                </c:pt>
                <c:pt idx="261">
                  <c:v>42559</c:v>
                </c:pt>
                <c:pt idx="262">
                  <c:v>42562</c:v>
                </c:pt>
                <c:pt idx="263">
                  <c:v>42563</c:v>
                </c:pt>
                <c:pt idx="264">
                  <c:v>42564</c:v>
                </c:pt>
                <c:pt idx="265">
                  <c:v>42565</c:v>
                </c:pt>
                <c:pt idx="266">
                  <c:v>42566</c:v>
                </c:pt>
                <c:pt idx="267">
                  <c:v>42570</c:v>
                </c:pt>
                <c:pt idx="268">
                  <c:v>42570</c:v>
                </c:pt>
                <c:pt idx="269">
                  <c:v>42571</c:v>
                </c:pt>
                <c:pt idx="270">
                  <c:v>42572</c:v>
                </c:pt>
                <c:pt idx="271">
                  <c:v>42573</c:v>
                </c:pt>
                <c:pt idx="272">
                  <c:v>42576</c:v>
                </c:pt>
                <c:pt idx="273">
                  <c:v>42577</c:v>
                </c:pt>
                <c:pt idx="274">
                  <c:v>42578</c:v>
                </c:pt>
                <c:pt idx="275">
                  <c:v>42579</c:v>
                </c:pt>
                <c:pt idx="276">
                  <c:v>42580</c:v>
                </c:pt>
                <c:pt idx="277">
                  <c:v>42583</c:v>
                </c:pt>
                <c:pt idx="278">
                  <c:v>42584</c:v>
                </c:pt>
                <c:pt idx="279">
                  <c:v>42585</c:v>
                </c:pt>
                <c:pt idx="280">
                  <c:v>42586</c:v>
                </c:pt>
                <c:pt idx="281">
                  <c:v>42587</c:v>
                </c:pt>
                <c:pt idx="282">
                  <c:v>42590</c:v>
                </c:pt>
                <c:pt idx="283">
                  <c:v>42591</c:v>
                </c:pt>
                <c:pt idx="284">
                  <c:v>42592</c:v>
                </c:pt>
                <c:pt idx="285">
                  <c:v>42594</c:v>
                </c:pt>
                <c:pt idx="286">
                  <c:v>42594</c:v>
                </c:pt>
                <c:pt idx="287">
                  <c:v>42597</c:v>
                </c:pt>
                <c:pt idx="288">
                  <c:v>42598</c:v>
                </c:pt>
                <c:pt idx="289">
                  <c:v>42599</c:v>
                </c:pt>
                <c:pt idx="290">
                  <c:v>42600</c:v>
                </c:pt>
                <c:pt idx="291">
                  <c:v>42601</c:v>
                </c:pt>
                <c:pt idx="292">
                  <c:v>42604</c:v>
                </c:pt>
                <c:pt idx="293">
                  <c:v>42605</c:v>
                </c:pt>
                <c:pt idx="294">
                  <c:v>42606</c:v>
                </c:pt>
                <c:pt idx="295">
                  <c:v>42607</c:v>
                </c:pt>
                <c:pt idx="296">
                  <c:v>42608</c:v>
                </c:pt>
                <c:pt idx="297">
                  <c:v>42612</c:v>
                </c:pt>
                <c:pt idx="298">
                  <c:v>42613</c:v>
                </c:pt>
                <c:pt idx="299">
                  <c:v>42614</c:v>
                </c:pt>
                <c:pt idx="300">
                  <c:v>42615</c:v>
                </c:pt>
                <c:pt idx="301">
                  <c:v>42618</c:v>
                </c:pt>
                <c:pt idx="302">
                  <c:v>42619</c:v>
                </c:pt>
                <c:pt idx="303">
                  <c:v>42620</c:v>
                </c:pt>
                <c:pt idx="304">
                  <c:v>42621</c:v>
                </c:pt>
                <c:pt idx="305">
                  <c:v>42622</c:v>
                </c:pt>
                <c:pt idx="306">
                  <c:v>42625</c:v>
                </c:pt>
                <c:pt idx="307">
                  <c:v>42626</c:v>
                </c:pt>
                <c:pt idx="308">
                  <c:v>42627</c:v>
                </c:pt>
                <c:pt idx="309">
                  <c:v>42628</c:v>
                </c:pt>
                <c:pt idx="310">
                  <c:v>42629</c:v>
                </c:pt>
                <c:pt idx="311">
                  <c:v>42633</c:v>
                </c:pt>
                <c:pt idx="312">
                  <c:v>42633</c:v>
                </c:pt>
                <c:pt idx="313">
                  <c:v>42634</c:v>
                </c:pt>
                <c:pt idx="314">
                  <c:v>42636</c:v>
                </c:pt>
                <c:pt idx="315">
                  <c:v>42636</c:v>
                </c:pt>
                <c:pt idx="316">
                  <c:v>42639</c:v>
                </c:pt>
                <c:pt idx="317">
                  <c:v>42640</c:v>
                </c:pt>
                <c:pt idx="318">
                  <c:v>42641</c:v>
                </c:pt>
                <c:pt idx="319">
                  <c:v>42642</c:v>
                </c:pt>
                <c:pt idx="320">
                  <c:v>42643</c:v>
                </c:pt>
                <c:pt idx="321">
                  <c:v>42646</c:v>
                </c:pt>
                <c:pt idx="322">
                  <c:v>42647</c:v>
                </c:pt>
                <c:pt idx="323">
                  <c:v>42648</c:v>
                </c:pt>
                <c:pt idx="324">
                  <c:v>42649</c:v>
                </c:pt>
                <c:pt idx="325">
                  <c:v>42650</c:v>
                </c:pt>
                <c:pt idx="326">
                  <c:v>42654</c:v>
                </c:pt>
                <c:pt idx="327">
                  <c:v>42654</c:v>
                </c:pt>
                <c:pt idx="328">
                  <c:v>42655</c:v>
                </c:pt>
                <c:pt idx="329">
                  <c:v>42656</c:v>
                </c:pt>
                <c:pt idx="330">
                  <c:v>42657</c:v>
                </c:pt>
                <c:pt idx="331">
                  <c:v>42660</c:v>
                </c:pt>
                <c:pt idx="332">
                  <c:v>42661</c:v>
                </c:pt>
                <c:pt idx="333">
                  <c:v>42662</c:v>
                </c:pt>
                <c:pt idx="334">
                  <c:v>42663</c:v>
                </c:pt>
                <c:pt idx="335">
                  <c:v>42664</c:v>
                </c:pt>
                <c:pt idx="336">
                  <c:v>42667</c:v>
                </c:pt>
                <c:pt idx="337">
                  <c:v>42668</c:v>
                </c:pt>
                <c:pt idx="338">
                  <c:v>42669</c:v>
                </c:pt>
                <c:pt idx="339">
                  <c:v>42670</c:v>
                </c:pt>
                <c:pt idx="340">
                  <c:v>42671</c:v>
                </c:pt>
                <c:pt idx="341">
                  <c:v>42674</c:v>
                </c:pt>
                <c:pt idx="342">
                  <c:v>42675</c:v>
                </c:pt>
                <c:pt idx="343">
                  <c:v>42676</c:v>
                </c:pt>
                <c:pt idx="344">
                  <c:v>42678</c:v>
                </c:pt>
                <c:pt idx="345">
                  <c:v>42678</c:v>
                </c:pt>
                <c:pt idx="346">
                  <c:v>42681</c:v>
                </c:pt>
                <c:pt idx="347">
                  <c:v>42682</c:v>
                </c:pt>
                <c:pt idx="348">
                  <c:v>42683</c:v>
                </c:pt>
                <c:pt idx="349">
                  <c:v>42684</c:v>
                </c:pt>
                <c:pt idx="350">
                  <c:v>42685</c:v>
                </c:pt>
                <c:pt idx="351">
                  <c:v>42688</c:v>
                </c:pt>
                <c:pt idx="352">
                  <c:v>42689</c:v>
                </c:pt>
                <c:pt idx="353">
                  <c:v>42690</c:v>
                </c:pt>
                <c:pt idx="354">
                  <c:v>42691</c:v>
                </c:pt>
                <c:pt idx="355">
                  <c:v>42692</c:v>
                </c:pt>
                <c:pt idx="356">
                  <c:v>42695</c:v>
                </c:pt>
                <c:pt idx="357">
                  <c:v>42696</c:v>
                </c:pt>
                <c:pt idx="358">
                  <c:v>42698</c:v>
                </c:pt>
                <c:pt idx="359">
                  <c:v>42698</c:v>
                </c:pt>
                <c:pt idx="360">
                  <c:v>42699</c:v>
                </c:pt>
                <c:pt idx="361">
                  <c:v>42702</c:v>
                </c:pt>
                <c:pt idx="362">
                  <c:v>42703</c:v>
                </c:pt>
                <c:pt idx="363">
                  <c:v>42704</c:v>
                </c:pt>
                <c:pt idx="364">
                  <c:v>42705</c:v>
                </c:pt>
                <c:pt idx="365">
                  <c:v>42706</c:v>
                </c:pt>
                <c:pt idx="366">
                  <c:v>42709</c:v>
                </c:pt>
                <c:pt idx="367">
                  <c:v>42710</c:v>
                </c:pt>
                <c:pt idx="368">
                  <c:v>42711</c:v>
                </c:pt>
                <c:pt idx="369">
                  <c:v>42712</c:v>
                </c:pt>
                <c:pt idx="370">
                  <c:v>42713</c:v>
                </c:pt>
                <c:pt idx="371">
                  <c:v>42716</c:v>
                </c:pt>
                <c:pt idx="372">
                  <c:v>42717</c:v>
                </c:pt>
                <c:pt idx="373">
                  <c:v>42718</c:v>
                </c:pt>
                <c:pt idx="374">
                  <c:v>42719</c:v>
                </c:pt>
                <c:pt idx="375">
                  <c:v>42720</c:v>
                </c:pt>
                <c:pt idx="376">
                  <c:v>42723</c:v>
                </c:pt>
                <c:pt idx="377">
                  <c:v>42724</c:v>
                </c:pt>
                <c:pt idx="378">
                  <c:v>42725</c:v>
                </c:pt>
                <c:pt idx="379">
                  <c:v>42726</c:v>
                </c:pt>
                <c:pt idx="380">
                  <c:v>42732</c:v>
                </c:pt>
                <c:pt idx="381">
                  <c:v>42732</c:v>
                </c:pt>
                <c:pt idx="382">
                  <c:v>42733</c:v>
                </c:pt>
                <c:pt idx="383">
                  <c:v>42734</c:v>
                </c:pt>
                <c:pt idx="384">
                  <c:v>42739</c:v>
                </c:pt>
                <c:pt idx="385">
                  <c:v>42739</c:v>
                </c:pt>
                <c:pt idx="386">
                  <c:v>42740</c:v>
                </c:pt>
                <c:pt idx="387">
                  <c:v>42741</c:v>
                </c:pt>
                <c:pt idx="388">
                  <c:v>42745</c:v>
                </c:pt>
                <c:pt idx="389">
                  <c:v>42745</c:v>
                </c:pt>
                <c:pt idx="390">
                  <c:v>42746</c:v>
                </c:pt>
                <c:pt idx="391">
                  <c:v>42747</c:v>
                </c:pt>
                <c:pt idx="392">
                  <c:v>42748</c:v>
                </c:pt>
                <c:pt idx="393">
                  <c:v>42751</c:v>
                </c:pt>
                <c:pt idx="394">
                  <c:v>42752</c:v>
                </c:pt>
                <c:pt idx="395">
                  <c:v>42753</c:v>
                </c:pt>
                <c:pt idx="396">
                  <c:v>42754</c:v>
                </c:pt>
                <c:pt idx="397">
                  <c:v>42755</c:v>
                </c:pt>
                <c:pt idx="398">
                  <c:v>42758</c:v>
                </c:pt>
                <c:pt idx="399">
                  <c:v>42759</c:v>
                </c:pt>
                <c:pt idx="400">
                  <c:v>42760</c:v>
                </c:pt>
                <c:pt idx="401">
                  <c:v>42761</c:v>
                </c:pt>
                <c:pt idx="402">
                  <c:v>42762</c:v>
                </c:pt>
                <c:pt idx="403">
                  <c:v>42765</c:v>
                </c:pt>
                <c:pt idx="404">
                  <c:v>42766</c:v>
                </c:pt>
                <c:pt idx="405">
                  <c:v>42767</c:v>
                </c:pt>
                <c:pt idx="406">
                  <c:v>42768</c:v>
                </c:pt>
                <c:pt idx="407">
                  <c:v>42769</c:v>
                </c:pt>
                <c:pt idx="408">
                  <c:v>42772</c:v>
                </c:pt>
                <c:pt idx="409">
                  <c:v>42773</c:v>
                </c:pt>
                <c:pt idx="410">
                  <c:v>42774</c:v>
                </c:pt>
                <c:pt idx="411">
                  <c:v>42775</c:v>
                </c:pt>
                <c:pt idx="412">
                  <c:v>42776</c:v>
                </c:pt>
                <c:pt idx="413">
                  <c:v>42779</c:v>
                </c:pt>
                <c:pt idx="414">
                  <c:v>42780</c:v>
                </c:pt>
                <c:pt idx="415">
                  <c:v>42781</c:v>
                </c:pt>
                <c:pt idx="416">
                  <c:v>42782</c:v>
                </c:pt>
                <c:pt idx="417">
                  <c:v>42783</c:v>
                </c:pt>
                <c:pt idx="418">
                  <c:v>42786</c:v>
                </c:pt>
                <c:pt idx="419">
                  <c:v>42787</c:v>
                </c:pt>
                <c:pt idx="420">
                  <c:v>42788</c:v>
                </c:pt>
                <c:pt idx="421">
                  <c:v>42789</c:v>
                </c:pt>
                <c:pt idx="422">
                  <c:v>42790</c:v>
                </c:pt>
                <c:pt idx="423">
                  <c:v>42793</c:v>
                </c:pt>
                <c:pt idx="424">
                  <c:v>42794</c:v>
                </c:pt>
                <c:pt idx="425">
                  <c:v>42795</c:v>
                </c:pt>
                <c:pt idx="426">
                  <c:v>42796</c:v>
                </c:pt>
                <c:pt idx="427">
                  <c:v>42797</c:v>
                </c:pt>
                <c:pt idx="428">
                  <c:v>42800</c:v>
                </c:pt>
                <c:pt idx="429">
                  <c:v>42801</c:v>
                </c:pt>
                <c:pt idx="430">
                  <c:v>42802</c:v>
                </c:pt>
                <c:pt idx="431">
                  <c:v>42803</c:v>
                </c:pt>
                <c:pt idx="432">
                  <c:v>42804</c:v>
                </c:pt>
                <c:pt idx="433">
                  <c:v>42807</c:v>
                </c:pt>
                <c:pt idx="434">
                  <c:v>42808</c:v>
                </c:pt>
                <c:pt idx="435">
                  <c:v>42809</c:v>
                </c:pt>
                <c:pt idx="436">
                  <c:v>42810</c:v>
                </c:pt>
                <c:pt idx="437">
                  <c:v>42811</c:v>
                </c:pt>
                <c:pt idx="438">
                  <c:v>42815</c:v>
                </c:pt>
                <c:pt idx="439">
                  <c:v>42815</c:v>
                </c:pt>
                <c:pt idx="440">
                  <c:v>42816</c:v>
                </c:pt>
                <c:pt idx="441">
                  <c:v>42817</c:v>
                </c:pt>
                <c:pt idx="442">
                  <c:v>42818</c:v>
                </c:pt>
                <c:pt idx="443">
                  <c:v>42821</c:v>
                </c:pt>
                <c:pt idx="444">
                  <c:v>42822</c:v>
                </c:pt>
                <c:pt idx="445">
                  <c:v>42823</c:v>
                </c:pt>
                <c:pt idx="446">
                  <c:v>42824</c:v>
                </c:pt>
                <c:pt idx="447">
                  <c:v>42825</c:v>
                </c:pt>
                <c:pt idx="448">
                  <c:v>42828</c:v>
                </c:pt>
                <c:pt idx="449">
                  <c:v>42829</c:v>
                </c:pt>
                <c:pt idx="450">
                  <c:v>42830</c:v>
                </c:pt>
                <c:pt idx="451">
                  <c:v>42831</c:v>
                </c:pt>
                <c:pt idx="452">
                  <c:v>42832</c:v>
                </c:pt>
                <c:pt idx="453">
                  <c:v>42835</c:v>
                </c:pt>
                <c:pt idx="454">
                  <c:v>42836</c:v>
                </c:pt>
                <c:pt idx="455">
                  <c:v>42837</c:v>
                </c:pt>
                <c:pt idx="456">
                  <c:v>42838</c:v>
                </c:pt>
                <c:pt idx="457">
                  <c:v>42843</c:v>
                </c:pt>
                <c:pt idx="458">
                  <c:v>42844</c:v>
                </c:pt>
                <c:pt idx="459">
                  <c:v>42845</c:v>
                </c:pt>
                <c:pt idx="460">
                  <c:v>42846</c:v>
                </c:pt>
                <c:pt idx="461">
                  <c:v>42849</c:v>
                </c:pt>
                <c:pt idx="462">
                  <c:v>42850</c:v>
                </c:pt>
                <c:pt idx="463">
                  <c:v>42851</c:v>
                </c:pt>
                <c:pt idx="464">
                  <c:v>42852</c:v>
                </c:pt>
                <c:pt idx="465">
                  <c:v>42853</c:v>
                </c:pt>
                <c:pt idx="466">
                  <c:v>42857</c:v>
                </c:pt>
                <c:pt idx="467">
                  <c:v>42863</c:v>
                </c:pt>
                <c:pt idx="468">
                  <c:v>42863</c:v>
                </c:pt>
                <c:pt idx="469">
                  <c:v>42863</c:v>
                </c:pt>
                <c:pt idx="470">
                  <c:v>42863</c:v>
                </c:pt>
                <c:pt idx="471">
                  <c:v>42864</c:v>
                </c:pt>
                <c:pt idx="472">
                  <c:v>42865</c:v>
                </c:pt>
                <c:pt idx="473">
                  <c:v>42866</c:v>
                </c:pt>
                <c:pt idx="474">
                  <c:v>42867</c:v>
                </c:pt>
                <c:pt idx="475">
                  <c:v>42870</c:v>
                </c:pt>
                <c:pt idx="476">
                  <c:v>42871</c:v>
                </c:pt>
                <c:pt idx="477">
                  <c:v>42872</c:v>
                </c:pt>
                <c:pt idx="478">
                  <c:v>42873</c:v>
                </c:pt>
                <c:pt idx="479">
                  <c:v>42874</c:v>
                </c:pt>
                <c:pt idx="480">
                  <c:v>42877</c:v>
                </c:pt>
                <c:pt idx="481">
                  <c:v>42878</c:v>
                </c:pt>
                <c:pt idx="482">
                  <c:v>42879</c:v>
                </c:pt>
                <c:pt idx="483">
                  <c:v>42880</c:v>
                </c:pt>
                <c:pt idx="484">
                  <c:v>42881</c:v>
                </c:pt>
                <c:pt idx="485">
                  <c:v>42885</c:v>
                </c:pt>
                <c:pt idx="486">
                  <c:v>42886</c:v>
                </c:pt>
                <c:pt idx="487">
                  <c:v>42887</c:v>
                </c:pt>
                <c:pt idx="488">
                  <c:v>42888</c:v>
                </c:pt>
                <c:pt idx="489">
                  <c:v>42891</c:v>
                </c:pt>
                <c:pt idx="490">
                  <c:v>42892</c:v>
                </c:pt>
                <c:pt idx="491">
                  <c:v>42893</c:v>
                </c:pt>
                <c:pt idx="492">
                  <c:v>42894</c:v>
                </c:pt>
                <c:pt idx="493">
                  <c:v>42895</c:v>
                </c:pt>
                <c:pt idx="494">
                  <c:v>42898</c:v>
                </c:pt>
                <c:pt idx="495">
                  <c:v>42899</c:v>
                </c:pt>
                <c:pt idx="496">
                  <c:v>42900</c:v>
                </c:pt>
                <c:pt idx="497">
                  <c:v>42901</c:v>
                </c:pt>
                <c:pt idx="498">
                  <c:v>42902</c:v>
                </c:pt>
                <c:pt idx="499">
                  <c:v>42905</c:v>
                </c:pt>
                <c:pt idx="500">
                  <c:v>42906</c:v>
                </c:pt>
                <c:pt idx="501">
                  <c:v>42907</c:v>
                </c:pt>
                <c:pt idx="502">
                  <c:v>42908</c:v>
                </c:pt>
                <c:pt idx="503">
                  <c:v>42909</c:v>
                </c:pt>
                <c:pt idx="504">
                  <c:v>42912</c:v>
                </c:pt>
                <c:pt idx="505">
                  <c:v>42913</c:v>
                </c:pt>
                <c:pt idx="506">
                  <c:v>42914</c:v>
                </c:pt>
                <c:pt idx="507">
                  <c:v>42915</c:v>
                </c:pt>
                <c:pt idx="508">
                  <c:v>42916</c:v>
                </c:pt>
                <c:pt idx="509">
                  <c:v>42919</c:v>
                </c:pt>
                <c:pt idx="510">
                  <c:v>42920</c:v>
                </c:pt>
                <c:pt idx="511">
                  <c:v>42921</c:v>
                </c:pt>
                <c:pt idx="512">
                  <c:v>42922</c:v>
                </c:pt>
                <c:pt idx="513">
                  <c:v>42923</c:v>
                </c:pt>
                <c:pt idx="514">
                  <c:v>42926</c:v>
                </c:pt>
                <c:pt idx="515">
                  <c:v>42927</c:v>
                </c:pt>
                <c:pt idx="516">
                  <c:v>42928</c:v>
                </c:pt>
                <c:pt idx="517">
                  <c:v>42929</c:v>
                </c:pt>
                <c:pt idx="518">
                  <c:v>42936</c:v>
                </c:pt>
                <c:pt idx="519">
                  <c:v>42943</c:v>
                </c:pt>
                <c:pt idx="520">
                  <c:v>42950</c:v>
                </c:pt>
                <c:pt idx="521">
                  <c:v>42957</c:v>
                </c:pt>
                <c:pt idx="522">
                  <c:v>42964</c:v>
                </c:pt>
                <c:pt idx="523">
                  <c:v>42971</c:v>
                </c:pt>
                <c:pt idx="524">
                  <c:v>42978</c:v>
                </c:pt>
                <c:pt idx="525">
                  <c:v>42985</c:v>
                </c:pt>
                <c:pt idx="526">
                  <c:v>42992</c:v>
                </c:pt>
                <c:pt idx="527">
                  <c:v>42999</c:v>
                </c:pt>
                <c:pt idx="528">
                  <c:v>43006</c:v>
                </c:pt>
                <c:pt idx="529">
                  <c:v>43013</c:v>
                </c:pt>
                <c:pt idx="530">
                  <c:v>43020</c:v>
                </c:pt>
                <c:pt idx="531">
                  <c:v>43027</c:v>
                </c:pt>
                <c:pt idx="532">
                  <c:v>43034</c:v>
                </c:pt>
                <c:pt idx="533">
                  <c:v>43041</c:v>
                </c:pt>
                <c:pt idx="534">
                  <c:v>43048</c:v>
                </c:pt>
                <c:pt idx="535">
                  <c:v>43055</c:v>
                </c:pt>
                <c:pt idx="536">
                  <c:v>43063</c:v>
                </c:pt>
                <c:pt idx="537">
                  <c:v>43069</c:v>
                </c:pt>
                <c:pt idx="538">
                  <c:v>43076</c:v>
                </c:pt>
                <c:pt idx="539">
                  <c:v>43083</c:v>
                </c:pt>
                <c:pt idx="540">
                  <c:v>43090</c:v>
                </c:pt>
                <c:pt idx="541">
                  <c:v>43098</c:v>
                </c:pt>
                <c:pt idx="542">
                  <c:v>43105</c:v>
                </c:pt>
                <c:pt idx="543">
                  <c:v>43112</c:v>
                </c:pt>
                <c:pt idx="544">
                  <c:v>43119</c:v>
                </c:pt>
                <c:pt idx="545">
                  <c:v>43126</c:v>
                </c:pt>
                <c:pt idx="546">
                  <c:v>43133</c:v>
                </c:pt>
                <c:pt idx="547">
                  <c:v>43140</c:v>
                </c:pt>
                <c:pt idx="548">
                  <c:v>43147</c:v>
                </c:pt>
                <c:pt idx="549">
                  <c:v>43154</c:v>
                </c:pt>
                <c:pt idx="550">
                  <c:v>43161</c:v>
                </c:pt>
                <c:pt idx="551">
                  <c:v>43168</c:v>
                </c:pt>
                <c:pt idx="552">
                  <c:v>43175</c:v>
                </c:pt>
                <c:pt idx="553">
                  <c:v>43182</c:v>
                </c:pt>
                <c:pt idx="554">
                  <c:v>43193</c:v>
                </c:pt>
                <c:pt idx="555">
                  <c:v>43196</c:v>
                </c:pt>
                <c:pt idx="556">
                  <c:v>43203</c:v>
                </c:pt>
                <c:pt idx="557">
                  <c:v>43210</c:v>
                </c:pt>
                <c:pt idx="558">
                  <c:v>43217</c:v>
                </c:pt>
                <c:pt idx="559">
                  <c:v>43228</c:v>
                </c:pt>
                <c:pt idx="560">
                  <c:v>43231</c:v>
                </c:pt>
                <c:pt idx="561">
                  <c:v>43238</c:v>
                </c:pt>
                <c:pt idx="562">
                  <c:v>43245</c:v>
                </c:pt>
                <c:pt idx="563">
                  <c:v>43252</c:v>
                </c:pt>
                <c:pt idx="564">
                  <c:v>43259</c:v>
                </c:pt>
                <c:pt idx="565">
                  <c:v>43266</c:v>
                </c:pt>
                <c:pt idx="566">
                  <c:v>43273</c:v>
                </c:pt>
                <c:pt idx="567">
                  <c:v>43280</c:v>
                </c:pt>
                <c:pt idx="568">
                  <c:v>43287</c:v>
                </c:pt>
                <c:pt idx="569">
                  <c:v>43294</c:v>
                </c:pt>
                <c:pt idx="570">
                  <c:v>43301</c:v>
                </c:pt>
                <c:pt idx="571">
                  <c:v>43308</c:v>
                </c:pt>
                <c:pt idx="572">
                  <c:v>43315</c:v>
                </c:pt>
                <c:pt idx="573">
                  <c:v>43322</c:v>
                </c:pt>
                <c:pt idx="574">
                  <c:v>43329</c:v>
                </c:pt>
                <c:pt idx="575">
                  <c:v>43336</c:v>
                </c:pt>
                <c:pt idx="576">
                  <c:v>43343</c:v>
                </c:pt>
                <c:pt idx="577">
                  <c:v>43350</c:v>
                </c:pt>
                <c:pt idx="578">
                  <c:v>43357</c:v>
                </c:pt>
                <c:pt idx="579">
                  <c:v>43364</c:v>
                </c:pt>
                <c:pt idx="580">
                  <c:v>43371</c:v>
                </c:pt>
                <c:pt idx="581">
                  <c:v>43378</c:v>
                </c:pt>
                <c:pt idx="582">
                  <c:v>43385</c:v>
                </c:pt>
                <c:pt idx="583">
                  <c:v>43392</c:v>
                </c:pt>
                <c:pt idx="584">
                  <c:v>43399</c:v>
                </c:pt>
                <c:pt idx="585">
                  <c:v>43406</c:v>
                </c:pt>
                <c:pt idx="586">
                  <c:v>43413</c:v>
                </c:pt>
                <c:pt idx="587">
                  <c:v>43420</c:v>
                </c:pt>
                <c:pt idx="588">
                  <c:v>43430</c:v>
                </c:pt>
                <c:pt idx="589">
                  <c:v>43434</c:v>
                </c:pt>
                <c:pt idx="590">
                  <c:v>43441</c:v>
                </c:pt>
                <c:pt idx="591">
                  <c:v>43448</c:v>
                </c:pt>
                <c:pt idx="592">
                  <c:v>43455</c:v>
                </c:pt>
                <c:pt idx="593">
                  <c:v>43469</c:v>
                </c:pt>
                <c:pt idx="594">
                  <c:v>43472</c:v>
                </c:pt>
                <c:pt idx="595">
                  <c:v>43480</c:v>
                </c:pt>
                <c:pt idx="596">
                  <c:v>43486</c:v>
                </c:pt>
                <c:pt idx="597">
                  <c:v>43493</c:v>
                </c:pt>
                <c:pt idx="598">
                  <c:v>43500</c:v>
                </c:pt>
                <c:pt idx="599">
                  <c:v>43508</c:v>
                </c:pt>
                <c:pt idx="600">
                  <c:v>43514</c:v>
                </c:pt>
                <c:pt idx="601">
                  <c:v>43521</c:v>
                </c:pt>
                <c:pt idx="602">
                  <c:v>43528</c:v>
                </c:pt>
                <c:pt idx="603">
                  <c:v>43535</c:v>
                </c:pt>
                <c:pt idx="604">
                  <c:v>43542</c:v>
                </c:pt>
                <c:pt idx="605">
                  <c:v>43549</c:v>
                </c:pt>
                <c:pt idx="606">
                  <c:v>43556</c:v>
                </c:pt>
                <c:pt idx="607">
                  <c:v>43563</c:v>
                </c:pt>
                <c:pt idx="608">
                  <c:v>43570</c:v>
                </c:pt>
                <c:pt idx="609">
                  <c:v>43579</c:v>
                </c:pt>
                <c:pt idx="610">
                  <c:v>43585</c:v>
                </c:pt>
                <c:pt idx="611">
                  <c:v>43592</c:v>
                </c:pt>
                <c:pt idx="612">
                  <c:v>43598</c:v>
                </c:pt>
                <c:pt idx="613">
                  <c:v>43605</c:v>
                </c:pt>
                <c:pt idx="614">
                  <c:v>43613</c:v>
                </c:pt>
                <c:pt idx="615">
                  <c:v>43619</c:v>
                </c:pt>
                <c:pt idx="616">
                  <c:v>43626</c:v>
                </c:pt>
                <c:pt idx="617">
                  <c:v>43633</c:v>
                </c:pt>
                <c:pt idx="618">
                  <c:v>43640</c:v>
                </c:pt>
                <c:pt idx="619">
                  <c:v>43647</c:v>
                </c:pt>
                <c:pt idx="620">
                  <c:v>43654</c:v>
                </c:pt>
                <c:pt idx="621">
                  <c:v>43662</c:v>
                </c:pt>
                <c:pt idx="622">
                  <c:v>43668</c:v>
                </c:pt>
                <c:pt idx="623">
                  <c:v>43675</c:v>
                </c:pt>
                <c:pt idx="624">
                  <c:v>43682</c:v>
                </c:pt>
                <c:pt idx="625">
                  <c:v>43689</c:v>
                </c:pt>
                <c:pt idx="626">
                  <c:v>43696</c:v>
                </c:pt>
                <c:pt idx="627">
                  <c:v>43704</c:v>
                </c:pt>
                <c:pt idx="628">
                  <c:v>43710</c:v>
                </c:pt>
                <c:pt idx="629">
                  <c:v>43717</c:v>
                </c:pt>
                <c:pt idx="630">
                  <c:v>43725</c:v>
                </c:pt>
                <c:pt idx="631">
                  <c:v>43732</c:v>
                </c:pt>
                <c:pt idx="632">
                  <c:v>43738</c:v>
                </c:pt>
                <c:pt idx="633">
                  <c:v>43745</c:v>
                </c:pt>
                <c:pt idx="634">
                  <c:v>43753</c:v>
                </c:pt>
                <c:pt idx="635">
                  <c:v>43759</c:v>
                </c:pt>
                <c:pt idx="636">
                  <c:v>43766</c:v>
                </c:pt>
                <c:pt idx="637">
                  <c:v>43774</c:v>
                </c:pt>
                <c:pt idx="638">
                  <c:v>43780</c:v>
                </c:pt>
                <c:pt idx="639">
                  <c:v>43787</c:v>
                </c:pt>
                <c:pt idx="640">
                  <c:v>43794</c:v>
                </c:pt>
                <c:pt idx="641">
                  <c:v>43801</c:v>
                </c:pt>
                <c:pt idx="642">
                  <c:v>43808</c:v>
                </c:pt>
                <c:pt idx="643">
                  <c:v>43815</c:v>
                </c:pt>
                <c:pt idx="644">
                  <c:v>43823</c:v>
                </c:pt>
                <c:pt idx="645">
                  <c:v>43836</c:v>
                </c:pt>
                <c:pt idx="646">
                  <c:v>43837</c:v>
                </c:pt>
                <c:pt idx="647">
                  <c:v>43844</c:v>
                </c:pt>
                <c:pt idx="648">
                  <c:v>43851</c:v>
                </c:pt>
                <c:pt idx="649">
                  <c:v>43858</c:v>
                </c:pt>
                <c:pt idx="650">
                  <c:v>43865</c:v>
                </c:pt>
                <c:pt idx="651">
                  <c:v>43873</c:v>
                </c:pt>
                <c:pt idx="652">
                  <c:v>43879</c:v>
                </c:pt>
                <c:pt idx="653">
                  <c:v>43886</c:v>
                </c:pt>
                <c:pt idx="654">
                  <c:v>43893</c:v>
                </c:pt>
                <c:pt idx="655">
                  <c:v>43900</c:v>
                </c:pt>
                <c:pt idx="656">
                  <c:v>43907</c:v>
                </c:pt>
                <c:pt idx="657">
                  <c:v>43914</c:v>
                </c:pt>
                <c:pt idx="658">
                  <c:v>43921</c:v>
                </c:pt>
                <c:pt idx="659">
                  <c:v>43928</c:v>
                </c:pt>
                <c:pt idx="660">
                  <c:v>43937</c:v>
                </c:pt>
                <c:pt idx="661">
                  <c:v>43944</c:v>
                </c:pt>
                <c:pt idx="662">
                  <c:v>43951</c:v>
                </c:pt>
                <c:pt idx="663">
                  <c:v>43958</c:v>
                </c:pt>
                <c:pt idx="664">
                  <c:v>43965</c:v>
                </c:pt>
                <c:pt idx="665">
                  <c:v>43972</c:v>
                </c:pt>
                <c:pt idx="666">
                  <c:v>43979</c:v>
                </c:pt>
                <c:pt idx="667">
                  <c:v>43986</c:v>
                </c:pt>
                <c:pt idx="668">
                  <c:v>43993</c:v>
                </c:pt>
                <c:pt idx="669">
                  <c:v>44000</c:v>
                </c:pt>
                <c:pt idx="670">
                  <c:v>44007</c:v>
                </c:pt>
                <c:pt idx="671">
                  <c:v>44014</c:v>
                </c:pt>
                <c:pt idx="672">
                  <c:v>44021</c:v>
                </c:pt>
                <c:pt idx="673">
                  <c:v>44028</c:v>
                </c:pt>
                <c:pt idx="674">
                  <c:v>44035</c:v>
                </c:pt>
                <c:pt idx="675">
                  <c:v>44042</c:v>
                </c:pt>
                <c:pt idx="676">
                  <c:v>44049</c:v>
                </c:pt>
                <c:pt idx="677">
                  <c:v>44056</c:v>
                </c:pt>
                <c:pt idx="678">
                  <c:v>44063</c:v>
                </c:pt>
                <c:pt idx="679">
                  <c:v>44070</c:v>
                </c:pt>
                <c:pt idx="680">
                  <c:v>44077</c:v>
                </c:pt>
                <c:pt idx="681">
                  <c:v>44084</c:v>
                </c:pt>
                <c:pt idx="682">
                  <c:v>44091</c:v>
                </c:pt>
                <c:pt idx="683">
                  <c:v>44098</c:v>
                </c:pt>
                <c:pt idx="684">
                  <c:v>44105</c:v>
                </c:pt>
                <c:pt idx="685">
                  <c:v>44112</c:v>
                </c:pt>
                <c:pt idx="686">
                  <c:v>44119</c:v>
                </c:pt>
                <c:pt idx="687">
                  <c:v>44126</c:v>
                </c:pt>
                <c:pt idx="688">
                  <c:v>44133</c:v>
                </c:pt>
                <c:pt idx="689">
                  <c:v>44140</c:v>
                </c:pt>
                <c:pt idx="690">
                  <c:v>44147</c:v>
                </c:pt>
                <c:pt idx="691">
                  <c:v>44154</c:v>
                </c:pt>
                <c:pt idx="692">
                  <c:v>44161</c:v>
                </c:pt>
                <c:pt idx="693">
                  <c:v>44168</c:v>
                </c:pt>
                <c:pt idx="694">
                  <c:v>44175</c:v>
                </c:pt>
                <c:pt idx="695">
                  <c:v>44182</c:v>
                </c:pt>
                <c:pt idx="696">
                  <c:v>44189</c:v>
                </c:pt>
                <c:pt idx="697">
                  <c:v>44200</c:v>
                </c:pt>
                <c:pt idx="698">
                  <c:v>44203</c:v>
                </c:pt>
                <c:pt idx="699">
                  <c:v>44210</c:v>
                </c:pt>
                <c:pt idx="700">
                  <c:v>44217</c:v>
                </c:pt>
                <c:pt idx="701">
                  <c:v>44224</c:v>
                </c:pt>
                <c:pt idx="702">
                  <c:v>44231</c:v>
                </c:pt>
                <c:pt idx="703">
                  <c:v>44239</c:v>
                </c:pt>
                <c:pt idx="704">
                  <c:v>44245</c:v>
                </c:pt>
                <c:pt idx="705">
                  <c:v>44252</c:v>
                </c:pt>
                <c:pt idx="706">
                  <c:v>44259</c:v>
                </c:pt>
                <c:pt idx="707">
                  <c:v>44266</c:v>
                </c:pt>
                <c:pt idx="708">
                  <c:v>44273</c:v>
                </c:pt>
                <c:pt idx="709">
                  <c:v>44280</c:v>
                </c:pt>
                <c:pt idx="710">
                  <c:v>44287</c:v>
                </c:pt>
                <c:pt idx="711">
                  <c:v>44294</c:v>
                </c:pt>
                <c:pt idx="712">
                  <c:v>44301</c:v>
                </c:pt>
                <c:pt idx="713">
                  <c:v>44308</c:v>
                </c:pt>
                <c:pt idx="714">
                  <c:v>44316</c:v>
                </c:pt>
                <c:pt idx="715">
                  <c:v>44322</c:v>
                </c:pt>
                <c:pt idx="716">
                  <c:v>44329</c:v>
                </c:pt>
                <c:pt idx="717">
                  <c:v>44336</c:v>
                </c:pt>
                <c:pt idx="718">
                  <c:v>44343</c:v>
                </c:pt>
                <c:pt idx="719">
                  <c:v>44350</c:v>
                </c:pt>
                <c:pt idx="720">
                  <c:v>44357</c:v>
                </c:pt>
                <c:pt idx="721">
                  <c:v>44364</c:v>
                </c:pt>
                <c:pt idx="722">
                  <c:v>44371</c:v>
                </c:pt>
                <c:pt idx="723">
                  <c:v>44378</c:v>
                </c:pt>
                <c:pt idx="724">
                  <c:v>44385</c:v>
                </c:pt>
                <c:pt idx="725">
                  <c:v>44392</c:v>
                </c:pt>
                <c:pt idx="726">
                  <c:v>44399</c:v>
                </c:pt>
                <c:pt idx="727">
                  <c:v>44406</c:v>
                </c:pt>
                <c:pt idx="728">
                  <c:v>44413</c:v>
                </c:pt>
                <c:pt idx="729">
                  <c:v>44420</c:v>
                </c:pt>
                <c:pt idx="730">
                  <c:v>44427</c:v>
                </c:pt>
                <c:pt idx="731">
                  <c:v>44434</c:v>
                </c:pt>
                <c:pt idx="732">
                  <c:v>44441</c:v>
                </c:pt>
                <c:pt idx="733">
                  <c:v>44448</c:v>
                </c:pt>
                <c:pt idx="734">
                  <c:v>44455</c:v>
                </c:pt>
                <c:pt idx="735">
                  <c:v>44463</c:v>
                </c:pt>
                <c:pt idx="736">
                  <c:v>44469</c:v>
                </c:pt>
                <c:pt idx="737">
                  <c:v>44476</c:v>
                </c:pt>
                <c:pt idx="738">
                  <c:v>44483</c:v>
                </c:pt>
                <c:pt idx="739">
                  <c:v>44490</c:v>
                </c:pt>
                <c:pt idx="740">
                  <c:v>44497</c:v>
                </c:pt>
                <c:pt idx="741">
                  <c:v>44504</c:v>
                </c:pt>
                <c:pt idx="742">
                  <c:v>44511</c:v>
                </c:pt>
                <c:pt idx="743">
                  <c:v>44518</c:v>
                </c:pt>
                <c:pt idx="744">
                  <c:v>44525</c:v>
                </c:pt>
                <c:pt idx="745">
                  <c:v>44532</c:v>
                </c:pt>
                <c:pt idx="746">
                  <c:v>44539</c:v>
                </c:pt>
                <c:pt idx="747">
                  <c:v>44546</c:v>
                </c:pt>
                <c:pt idx="748">
                  <c:v>44554</c:v>
                </c:pt>
                <c:pt idx="749">
                  <c:v>44565</c:v>
                </c:pt>
                <c:pt idx="750">
                  <c:v>44568</c:v>
                </c:pt>
                <c:pt idx="751">
                  <c:v>44575</c:v>
                </c:pt>
                <c:pt idx="752">
                  <c:v>44582</c:v>
                </c:pt>
                <c:pt idx="753">
                  <c:v>44589</c:v>
                </c:pt>
                <c:pt idx="754">
                  <c:v>44596</c:v>
                </c:pt>
                <c:pt idx="755">
                  <c:v>44606</c:v>
                </c:pt>
                <c:pt idx="756">
                  <c:v>44610</c:v>
                </c:pt>
                <c:pt idx="757">
                  <c:v>44617</c:v>
                </c:pt>
                <c:pt idx="758">
                  <c:v>44624</c:v>
                </c:pt>
                <c:pt idx="759">
                  <c:v>44631</c:v>
                </c:pt>
                <c:pt idx="760">
                  <c:v>44638</c:v>
                </c:pt>
                <c:pt idx="761">
                  <c:v>44645</c:v>
                </c:pt>
                <c:pt idx="762">
                  <c:v>44652</c:v>
                </c:pt>
                <c:pt idx="763">
                  <c:v>44659</c:v>
                </c:pt>
                <c:pt idx="764">
                  <c:v>44670</c:v>
                </c:pt>
                <c:pt idx="765">
                  <c:v>44673</c:v>
                </c:pt>
                <c:pt idx="766">
                  <c:v>44687</c:v>
                </c:pt>
                <c:pt idx="767">
                  <c:v>44687</c:v>
                </c:pt>
                <c:pt idx="768">
                  <c:v>44694</c:v>
                </c:pt>
                <c:pt idx="769">
                  <c:v>44701</c:v>
                </c:pt>
                <c:pt idx="770">
                  <c:v>44708</c:v>
                </c:pt>
                <c:pt idx="771">
                  <c:v>44715</c:v>
                </c:pt>
                <c:pt idx="772">
                  <c:v>44722</c:v>
                </c:pt>
                <c:pt idx="773">
                  <c:v>44729</c:v>
                </c:pt>
                <c:pt idx="774">
                  <c:v>44736</c:v>
                </c:pt>
                <c:pt idx="775">
                  <c:v>44743</c:v>
                </c:pt>
                <c:pt idx="776">
                  <c:v>44750</c:v>
                </c:pt>
                <c:pt idx="777">
                  <c:v>44757</c:v>
                </c:pt>
                <c:pt idx="778">
                  <c:v>44764</c:v>
                </c:pt>
                <c:pt idx="779">
                  <c:v>44771</c:v>
                </c:pt>
                <c:pt idx="780">
                  <c:v>44778</c:v>
                </c:pt>
                <c:pt idx="781">
                  <c:v>44785</c:v>
                </c:pt>
                <c:pt idx="782">
                  <c:v>44792</c:v>
                </c:pt>
                <c:pt idx="783">
                  <c:v>44799</c:v>
                </c:pt>
                <c:pt idx="784">
                  <c:v>44806</c:v>
                </c:pt>
                <c:pt idx="785">
                  <c:v>44813</c:v>
                </c:pt>
                <c:pt idx="786">
                  <c:v>44820</c:v>
                </c:pt>
                <c:pt idx="787">
                  <c:v>44830</c:v>
                </c:pt>
                <c:pt idx="788">
                  <c:v>44834</c:v>
                </c:pt>
                <c:pt idx="789">
                  <c:v>44841</c:v>
                </c:pt>
                <c:pt idx="790">
                  <c:v>44848</c:v>
                </c:pt>
                <c:pt idx="791">
                  <c:v>44855</c:v>
                </c:pt>
                <c:pt idx="792">
                  <c:v>44862</c:v>
                </c:pt>
                <c:pt idx="793">
                  <c:v>44869</c:v>
                </c:pt>
                <c:pt idx="794">
                  <c:v>44876</c:v>
                </c:pt>
                <c:pt idx="795">
                  <c:v>44883</c:v>
                </c:pt>
                <c:pt idx="796">
                  <c:v>44890</c:v>
                </c:pt>
                <c:pt idx="797">
                  <c:v>44897</c:v>
                </c:pt>
                <c:pt idx="798">
                  <c:v>44904</c:v>
                </c:pt>
                <c:pt idx="799">
                  <c:v>44911</c:v>
                </c:pt>
                <c:pt idx="800">
                  <c:v>44923</c:v>
                </c:pt>
                <c:pt idx="801">
                  <c:v>44925</c:v>
                </c:pt>
                <c:pt idx="802">
                  <c:v>44932</c:v>
                </c:pt>
                <c:pt idx="803">
                  <c:v>44939</c:v>
                </c:pt>
                <c:pt idx="804">
                  <c:v>44946</c:v>
                </c:pt>
                <c:pt idx="805">
                  <c:v>44953</c:v>
                </c:pt>
                <c:pt idx="806">
                  <c:v>44960</c:v>
                </c:pt>
                <c:pt idx="807">
                  <c:v>44967</c:v>
                </c:pt>
                <c:pt idx="808">
                  <c:v>44974</c:v>
                </c:pt>
                <c:pt idx="809">
                  <c:v>44981</c:v>
                </c:pt>
                <c:pt idx="810">
                  <c:v>44988</c:v>
                </c:pt>
                <c:pt idx="811">
                  <c:v>44995</c:v>
                </c:pt>
                <c:pt idx="812">
                  <c:v>45002</c:v>
                </c:pt>
                <c:pt idx="813">
                  <c:v>45009</c:v>
                </c:pt>
                <c:pt idx="814">
                  <c:v>45016</c:v>
                </c:pt>
                <c:pt idx="815">
                  <c:v>45027</c:v>
                </c:pt>
                <c:pt idx="816">
                  <c:v>45030</c:v>
                </c:pt>
                <c:pt idx="817">
                  <c:v>45037</c:v>
                </c:pt>
                <c:pt idx="818">
                  <c:v>45044</c:v>
                </c:pt>
                <c:pt idx="819">
                  <c:v>45054</c:v>
                </c:pt>
                <c:pt idx="820">
                  <c:v>45058</c:v>
                </c:pt>
                <c:pt idx="821">
                  <c:v>45065</c:v>
                </c:pt>
                <c:pt idx="822">
                  <c:v>45072</c:v>
                </c:pt>
                <c:pt idx="823">
                  <c:v>45079</c:v>
                </c:pt>
                <c:pt idx="824">
                  <c:v>45086</c:v>
                </c:pt>
                <c:pt idx="825">
                  <c:v>45093</c:v>
                </c:pt>
                <c:pt idx="826">
                  <c:v>45100</c:v>
                </c:pt>
                <c:pt idx="827">
                  <c:v>45107</c:v>
                </c:pt>
                <c:pt idx="828">
                  <c:v>45114</c:v>
                </c:pt>
                <c:pt idx="829">
                  <c:v>45121</c:v>
                </c:pt>
                <c:pt idx="830">
                  <c:v>45128</c:v>
                </c:pt>
                <c:pt idx="831">
                  <c:v>45135</c:v>
                </c:pt>
                <c:pt idx="832">
                  <c:v>45142</c:v>
                </c:pt>
                <c:pt idx="833">
                  <c:v>45152</c:v>
                </c:pt>
                <c:pt idx="834">
                  <c:v>45156</c:v>
                </c:pt>
                <c:pt idx="835">
                  <c:v>45163</c:v>
                </c:pt>
                <c:pt idx="836">
                  <c:v>45170</c:v>
                </c:pt>
                <c:pt idx="837">
                  <c:v>45177</c:v>
                </c:pt>
                <c:pt idx="838">
                  <c:v>45184</c:v>
                </c:pt>
                <c:pt idx="839">
                  <c:v>45191</c:v>
                </c:pt>
                <c:pt idx="840">
                  <c:v>45198</c:v>
                </c:pt>
                <c:pt idx="841">
                  <c:v>45205</c:v>
                </c:pt>
                <c:pt idx="842">
                  <c:v>45212</c:v>
                </c:pt>
                <c:pt idx="843">
                  <c:v>45219</c:v>
                </c:pt>
                <c:pt idx="844">
                  <c:v>45226</c:v>
                </c:pt>
                <c:pt idx="845">
                  <c:v>45236</c:v>
                </c:pt>
                <c:pt idx="846">
                  <c:v>45240</c:v>
                </c:pt>
                <c:pt idx="847">
                  <c:v>45247</c:v>
                </c:pt>
                <c:pt idx="848">
                  <c:v>45254</c:v>
                </c:pt>
                <c:pt idx="849">
                  <c:v>45261</c:v>
                </c:pt>
                <c:pt idx="850">
                  <c:v>45268</c:v>
                </c:pt>
                <c:pt idx="851">
                  <c:v>45275</c:v>
                </c:pt>
                <c:pt idx="852">
                  <c:v>45282</c:v>
                </c:pt>
                <c:pt idx="853">
                  <c:v>45289</c:v>
                </c:pt>
                <c:pt idx="854">
                  <c:v>45296</c:v>
                </c:pt>
                <c:pt idx="855">
                  <c:v>45303</c:v>
                </c:pt>
                <c:pt idx="856">
                  <c:v>45310</c:v>
                </c:pt>
                <c:pt idx="857">
                  <c:v>45317</c:v>
                </c:pt>
                <c:pt idx="858">
                  <c:v>45324</c:v>
                </c:pt>
                <c:pt idx="859">
                  <c:v>45331</c:v>
                </c:pt>
                <c:pt idx="860">
                  <c:v>45338</c:v>
                </c:pt>
                <c:pt idx="861">
                  <c:v>45345</c:v>
                </c:pt>
                <c:pt idx="862">
                  <c:v>45352</c:v>
                </c:pt>
                <c:pt idx="863">
                  <c:v>45359</c:v>
                </c:pt>
                <c:pt idx="864">
                  <c:v>45366</c:v>
                </c:pt>
                <c:pt idx="865">
                  <c:v>45373</c:v>
                </c:pt>
                <c:pt idx="866">
                  <c:v>45384</c:v>
                </c:pt>
                <c:pt idx="867">
                  <c:v>45387</c:v>
                </c:pt>
                <c:pt idx="868">
                  <c:v>45394</c:v>
                </c:pt>
                <c:pt idx="869">
                  <c:v>45401</c:v>
                </c:pt>
                <c:pt idx="870">
                  <c:v>45408</c:v>
                </c:pt>
                <c:pt idx="871">
                  <c:v>45419</c:v>
                </c:pt>
                <c:pt idx="872">
                  <c:v>45422</c:v>
                </c:pt>
                <c:pt idx="873">
                  <c:v>45429</c:v>
                </c:pt>
                <c:pt idx="874">
                  <c:v>45436</c:v>
                </c:pt>
                <c:pt idx="875">
                  <c:v>45443</c:v>
                </c:pt>
                <c:pt idx="876">
                  <c:v>45450</c:v>
                </c:pt>
                <c:pt idx="877">
                  <c:v>45457</c:v>
                </c:pt>
                <c:pt idx="878">
                  <c:v>45464</c:v>
                </c:pt>
                <c:pt idx="879">
                  <c:v>45471</c:v>
                </c:pt>
                <c:pt idx="880">
                  <c:v>45478</c:v>
                </c:pt>
                <c:pt idx="881">
                  <c:v>45485</c:v>
                </c:pt>
                <c:pt idx="882">
                  <c:v>45492</c:v>
                </c:pt>
                <c:pt idx="883">
                  <c:v>45499</c:v>
                </c:pt>
                <c:pt idx="884">
                  <c:v>45506</c:v>
                </c:pt>
                <c:pt idx="885">
                  <c:v>45513</c:v>
                </c:pt>
                <c:pt idx="886">
                  <c:v>45520</c:v>
                </c:pt>
                <c:pt idx="887">
                  <c:v>45527</c:v>
                </c:pt>
                <c:pt idx="888">
                  <c:v>45534</c:v>
                </c:pt>
                <c:pt idx="889">
                  <c:v>45541</c:v>
                </c:pt>
                <c:pt idx="890">
                  <c:v>45548</c:v>
                </c:pt>
                <c:pt idx="891">
                  <c:v>45555</c:v>
                </c:pt>
                <c:pt idx="892">
                  <c:v>45562</c:v>
                </c:pt>
                <c:pt idx="893">
                  <c:v>45569</c:v>
                </c:pt>
                <c:pt idx="894">
                  <c:v>45576</c:v>
                </c:pt>
                <c:pt idx="895">
                  <c:v>45583</c:v>
                </c:pt>
                <c:pt idx="896">
                  <c:v>45590</c:v>
                </c:pt>
                <c:pt idx="897">
                  <c:v>45597</c:v>
                </c:pt>
                <c:pt idx="898">
                  <c:v>45604</c:v>
                </c:pt>
                <c:pt idx="899">
                  <c:v>45611</c:v>
                </c:pt>
                <c:pt idx="900">
                  <c:v>45618</c:v>
                </c:pt>
                <c:pt idx="901">
                  <c:v>45625</c:v>
                </c:pt>
                <c:pt idx="902">
                  <c:v>45632</c:v>
                </c:pt>
                <c:pt idx="903">
                  <c:v>45639</c:v>
                </c:pt>
                <c:pt idx="904">
                  <c:v>45646</c:v>
                </c:pt>
                <c:pt idx="905">
                  <c:v>45663</c:v>
                </c:pt>
                <c:pt idx="906">
                  <c:v>45664</c:v>
                </c:pt>
                <c:pt idx="907">
                  <c:v>45671</c:v>
                </c:pt>
                <c:pt idx="908">
                  <c:v>45678</c:v>
                </c:pt>
                <c:pt idx="909">
                  <c:v>45685</c:v>
                </c:pt>
                <c:pt idx="910">
                  <c:v>45692</c:v>
                </c:pt>
                <c:pt idx="911">
                  <c:v>45700</c:v>
                </c:pt>
                <c:pt idx="912">
                  <c:v>45706</c:v>
                </c:pt>
                <c:pt idx="913">
                  <c:v>45713</c:v>
                </c:pt>
                <c:pt idx="914">
                  <c:v>45720</c:v>
                </c:pt>
                <c:pt idx="915">
                  <c:v>45727</c:v>
                </c:pt>
                <c:pt idx="916">
                  <c:v>45734</c:v>
                </c:pt>
                <c:pt idx="917">
                  <c:v>45741</c:v>
                </c:pt>
                <c:pt idx="918">
                  <c:v>45748</c:v>
                </c:pt>
                <c:pt idx="919">
                  <c:v>45755</c:v>
                </c:pt>
                <c:pt idx="920">
                  <c:v>45762</c:v>
                </c:pt>
                <c:pt idx="921">
                  <c:v>45771</c:v>
                </c:pt>
                <c:pt idx="922">
                  <c:v>45778</c:v>
                </c:pt>
                <c:pt idx="923">
                  <c:v>45785</c:v>
                </c:pt>
                <c:pt idx="924">
                  <c:v>45792</c:v>
                </c:pt>
                <c:pt idx="925">
                  <c:v>45799</c:v>
                </c:pt>
                <c:pt idx="926">
                  <c:v>45806</c:v>
                </c:pt>
                <c:pt idx="927">
                  <c:v>45813</c:v>
                </c:pt>
                <c:pt idx="928">
                  <c:v>45820</c:v>
                </c:pt>
                <c:pt idx="929">
                  <c:v>45827</c:v>
                </c:pt>
                <c:pt idx="930">
                  <c:v>45834</c:v>
                </c:pt>
                <c:pt idx="931">
                  <c:v>45841</c:v>
                </c:pt>
                <c:pt idx="932">
                  <c:v>45848</c:v>
                </c:pt>
                <c:pt idx="933">
                  <c:v>45855</c:v>
                </c:pt>
                <c:pt idx="934">
                  <c:v>45862</c:v>
                </c:pt>
                <c:pt idx="935">
                  <c:v>45869</c:v>
                </c:pt>
                <c:pt idx="936">
                  <c:v>45876</c:v>
                </c:pt>
                <c:pt idx="937">
                  <c:v>45883</c:v>
                </c:pt>
                <c:pt idx="938">
                  <c:v>45890</c:v>
                </c:pt>
                <c:pt idx="939">
                  <c:v>45897</c:v>
                </c:pt>
                <c:pt idx="940">
                  <c:v>45904</c:v>
                </c:pt>
                <c:pt idx="941">
                  <c:v>45911</c:v>
                </c:pt>
                <c:pt idx="942">
                  <c:v>45918</c:v>
                </c:pt>
                <c:pt idx="943">
                  <c:v>45925</c:v>
                </c:pt>
                <c:pt idx="944">
                  <c:v>45932</c:v>
                </c:pt>
                <c:pt idx="945">
                  <c:v>45939</c:v>
                </c:pt>
                <c:pt idx="946">
                  <c:v>45946</c:v>
                </c:pt>
                <c:pt idx="947">
                  <c:v>45953</c:v>
                </c:pt>
                <c:pt idx="948">
                  <c:v>45960</c:v>
                </c:pt>
                <c:pt idx="949">
                  <c:v>45967</c:v>
                </c:pt>
                <c:pt idx="950">
                  <c:v>45974</c:v>
                </c:pt>
                <c:pt idx="951">
                  <c:v>45981</c:v>
                </c:pt>
                <c:pt idx="952">
                  <c:v>45988</c:v>
                </c:pt>
                <c:pt idx="953">
                  <c:v>45995</c:v>
                </c:pt>
                <c:pt idx="954">
                  <c:v>46002</c:v>
                </c:pt>
                <c:pt idx="955">
                  <c:v>46009</c:v>
                </c:pt>
                <c:pt idx="956">
                  <c:v>46020</c:v>
                </c:pt>
                <c:pt idx="957">
                  <c:v>46027</c:v>
                </c:pt>
                <c:pt idx="958">
                  <c:v>46030</c:v>
                </c:pt>
                <c:pt idx="959">
                  <c:v>46037</c:v>
                </c:pt>
                <c:pt idx="960">
                  <c:v>46044</c:v>
                </c:pt>
                <c:pt idx="961">
                  <c:v>46051</c:v>
                </c:pt>
                <c:pt idx="962">
                  <c:v>46058</c:v>
                </c:pt>
                <c:pt idx="963">
                  <c:v>46065</c:v>
                </c:pt>
                <c:pt idx="964">
                  <c:v>46072</c:v>
                </c:pt>
                <c:pt idx="965">
                  <c:v>46079</c:v>
                </c:pt>
                <c:pt idx="966">
                  <c:v>46086</c:v>
                </c:pt>
                <c:pt idx="967">
                  <c:v>46093</c:v>
                </c:pt>
                <c:pt idx="968">
                  <c:v>46100</c:v>
                </c:pt>
                <c:pt idx="969">
                  <c:v>46107</c:v>
                </c:pt>
                <c:pt idx="970">
                  <c:v>46114</c:v>
                </c:pt>
                <c:pt idx="971">
                  <c:v>46121</c:v>
                </c:pt>
                <c:pt idx="972">
                  <c:v>46128</c:v>
                </c:pt>
                <c:pt idx="973">
                  <c:v>46135</c:v>
                </c:pt>
                <c:pt idx="974">
                  <c:v>46142</c:v>
                </c:pt>
                <c:pt idx="975">
                  <c:v>46149</c:v>
                </c:pt>
                <c:pt idx="976">
                  <c:v>46156</c:v>
                </c:pt>
                <c:pt idx="977">
                  <c:v>46163</c:v>
                </c:pt>
                <c:pt idx="978">
                  <c:v>46170</c:v>
                </c:pt>
                <c:pt idx="979">
                  <c:v>46177</c:v>
                </c:pt>
                <c:pt idx="980">
                  <c:v>46184</c:v>
                </c:pt>
                <c:pt idx="981">
                  <c:v>46191</c:v>
                </c:pt>
                <c:pt idx="982">
                  <c:v>46198</c:v>
                </c:pt>
                <c:pt idx="983">
                  <c:v>46205</c:v>
                </c:pt>
                <c:pt idx="984">
                  <c:v>46212</c:v>
                </c:pt>
                <c:pt idx="985">
                  <c:v>46219</c:v>
                </c:pt>
                <c:pt idx="986">
                  <c:v>46226</c:v>
                </c:pt>
                <c:pt idx="987">
                  <c:v>46233</c:v>
                </c:pt>
                <c:pt idx="988">
                  <c:v>46240</c:v>
                </c:pt>
                <c:pt idx="989">
                  <c:v>46247</c:v>
                </c:pt>
                <c:pt idx="990">
                  <c:v>46254</c:v>
                </c:pt>
                <c:pt idx="991">
                  <c:v>46261</c:v>
                </c:pt>
                <c:pt idx="992">
                  <c:v>46268</c:v>
                </c:pt>
                <c:pt idx="993">
                  <c:v>46275</c:v>
                </c:pt>
                <c:pt idx="994">
                  <c:v>46282</c:v>
                </c:pt>
                <c:pt idx="995">
                  <c:v>46289</c:v>
                </c:pt>
                <c:pt idx="996">
                  <c:v>46296</c:v>
                </c:pt>
                <c:pt idx="997">
                  <c:v>46303</c:v>
                </c:pt>
                <c:pt idx="998">
                  <c:v>46310</c:v>
                </c:pt>
                <c:pt idx="999">
                  <c:v>46317</c:v>
                </c:pt>
                <c:pt idx="1000">
                  <c:v>46324</c:v>
                </c:pt>
                <c:pt idx="1001">
                  <c:v>46331</c:v>
                </c:pt>
                <c:pt idx="1002">
                  <c:v>46338</c:v>
                </c:pt>
                <c:pt idx="1003">
                  <c:v>46345</c:v>
                </c:pt>
                <c:pt idx="1004">
                  <c:v>46352</c:v>
                </c:pt>
                <c:pt idx="1005">
                  <c:v>46359</c:v>
                </c:pt>
                <c:pt idx="1006">
                  <c:v>46366</c:v>
                </c:pt>
                <c:pt idx="1007">
                  <c:v>46373</c:v>
                </c:pt>
                <c:pt idx="1008">
                  <c:v>46380</c:v>
                </c:pt>
                <c:pt idx="1009">
                  <c:v>46391</c:v>
                </c:pt>
                <c:pt idx="1010">
                  <c:v>46394</c:v>
                </c:pt>
                <c:pt idx="1011">
                  <c:v>46401</c:v>
                </c:pt>
                <c:pt idx="1012">
                  <c:v>46408</c:v>
                </c:pt>
                <c:pt idx="1013">
                  <c:v>46415</c:v>
                </c:pt>
                <c:pt idx="1014">
                  <c:v>46422</c:v>
                </c:pt>
                <c:pt idx="1015">
                  <c:v>46430</c:v>
                </c:pt>
                <c:pt idx="1016">
                  <c:v>46436</c:v>
                </c:pt>
                <c:pt idx="1017">
                  <c:v>46443</c:v>
                </c:pt>
                <c:pt idx="1018">
                  <c:v>46450</c:v>
                </c:pt>
                <c:pt idx="1019">
                  <c:v>46457</c:v>
                </c:pt>
                <c:pt idx="1020">
                  <c:v>46464</c:v>
                </c:pt>
                <c:pt idx="1021">
                  <c:v>46471</c:v>
                </c:pt>
                <c:pt idx="1022">
                  <c:v>46478</c:v>
                </c:pt>
                <c:pt idx="1023">
                  <c:v>46485</c:v>
                </c:pt>
                <c:pt idx="1024">
                  <c:v>46492</c:v>
                </c:pt>
                <c:pt idx="1025">
                  <c:v>46499</c:v>
                </c:pt>
                <c:pt idx="1026">
                  <c:v>46507</c:v>
                </c:pt>
                <c:pt idx="1027">
                  <c:v>46513</c:v>
                </c:pt>
                <c:pt idx="1028">
                  <c:v>46520</c:v>
                </c:pt>
                <c:pt idx="1029">
                  <c:v>46527</c:v>
                </c:pt>
                <c:pt idx="1030">
                  <c:v>46534</c:v>
                </c:pt>
                <c:pt idx="1031">
                  <c:v>46541</c:v>
                </c:pt>
                <c:pt idx="1032">
                  <c:v>46548</c:v>
                </c:pt>
                <c:pt idx="1033">
                  <c:v>46555</c:v>
                </c:pt>
                <c:pt idx="1034">
                  <c:v>46562</c:v>
                </c:pt>
                <c:pt idx="1035">
                  <c:v>46569</c:v>
                </c:pt>
                <c:pt idx="1036">
                  <c:v>46576</c:v>
                </c:pt>
                <c:pt idx="1037">
                  <c:v>46583</c:v>
                </c:pt>
                <c:pt idx="1038">
                  <c:v>46590</c:v>
                </c:pt>
                <c:pt idx="1039">
                  <c:v>46597</c:v>
                </c:pt>
                <c:pt idx="1040">
                  <c:v>46604</c:v>
                </c:pt>
                <c:pt idx="1041">
                  <c:v>46611</c:v>
                </c:pt>
                <c:pt idx="1042">
                  <c:v>46618</c:v>
                </c:pt>
                <c:pt idx="1043">
                  <c:v>46625</c:v>
                </c:pt>
                <c:pt idx="1044">
                  <c:v>46632</c:v>
                </c:pt>
                <c:pt idx="1045">
                  <c:v>46639</c:v>
                </c:pt>
                <c:pt idx="1046">
                  <c:v>46646</c:v>
                </c:pt>
                <c:pt idx="1047">
                  <c:v>46654</c:v>
                </c:pt>
                <c:pt idx="1048">
                  <c:v>46660</c:v>
                </c:pt>
                <c:pt idx="1049">
                  <c:v>46667</c:v>
                </c:pt>
                <c:pt idx="1050">
                  <c:v>46674</c:v>
                </c:pt>
                <c:pt idx="1051">
                  <c:v>46681</c:v>
                </c:pt>
                <c:pt idx="1052">
                  <c:v>46688</c:v>
                </c:pt>
                <c:pt idx="1053">
                  <c:v>46695</c:v>
                </c:pt>
                <c:pt idx="1054">
                  <c:v>46702</c:v>
                </c:pt>
                <c:pt idx="1055">
                  <c:v>46709</c:v>
                </c:pt>
                <c:pt idx="1056">
                  <c:v>46716</c:v>
                </c:pt>
                <c:pt idx="1057">
                  <c:v>46723</c:v>
                </c:pt>
                <c:pt idx="1058">
                  <c:v>46730</c:v>
                </c:pt>
                <c:pt idx="1059">
                  <c:v>46737</c:v>
                </c:pt>
                <c:pt idx="1060">
                  <c:v>46745</c:v>
                </c:pt>
                <c:pt idx="1061">
                  <c:v>46756</c:v>
                </c:pt>
                <c:pt idx="1062">
                  <c:v>46759</c:v>
                </c:pt>
                <c:pt idx="1063">
                  <c:v>46766</c:v>
                </c:pt>
                <c:pt idx="1064">
                  <c:v>46773</c:v>
                </c:pt>
                <c:pt idx="1065">
                  <c:v>46780</c:v>
                </c:pt>
                <c:pt idx="1066">
                  <c:v>46787</c:v>
                </c:pt>
                <c:pt idx="1067">
                  <c:v>46797</c:v>
                </c:pt>
                <c:pt idx="1068">
                  <c:v>46801</c:v>
                </c:pt>
                <c:pt idx="1069">
                  <c:v>46808</c:v>
                </c:pt>
                <c:pt idx="1070">
                  <c:v>46815</c:v>
                </c:pt>
                <c:pt idx="1071">
                  <c:v>46822</c:v>
                </c:pt>
                <c:pt idx="1072">
                  <c:v>46829</c:v>
                </c:pt>
                <c:pt idx="1073">
                  <c:v>46836</c:v>
                </c:pt>
                <c:pt idx="1074">
                  <c:v>46843</c:v>
                </c:pt>
                <c:pt idx="1075">
                  <c:v>46850</c:v>
                </c:pt>
                <c:pt idx="1076">
                  <c:v>46861</c:v>
                </c:pt>
                <c:pt idx="1077">
                  <c:v>46864</c:v>
                </c:pt>
                <c:pt idx="1078">
                  <c:v>46871</c:v>
                </c:pt>
                <c:pt idx="1079">
                  <c:v>46881</c:v>
                </c:pt>
                <c:pt idx="1080">
                  <c:v>46885</c:v>
                </c:pt>
                <c:pt idx="1081">
                  <c:v>46892</c:v>
                </c:pt>
                <c:pt idx="1082">
                  <c:v>46899</c:v>
                </c:pt>
                <c:pt idx="1083">
                  <c:v>46906</c:v>
                </c:pt>
                <c:pt idx="1084">
                  <c:v>46913</c:v>
                </c:pt>
                <c:pt idx="1085">
                  <c:v>46920</c:v>
                </c:pt>
                <c:pt idx="1086">
                  <c:v>46927</c:v>
                </c:pt>
                <c:pt idx="1087">
                  <c:v>46934</c:v>
                </c:pt>
                <c:pt idx="1088">
                  <c:v>46941</c:v>
                </c:pt>
                <c:pt idx="1089">
                  <c:v>46948</c:v>
                </c:pt>
                <c:pt idx="1090">
                  <c:v>46955</c:v>
                </c:pt>
                <c:pt idx="1091">
                  <c:v>46962</c:v>
                </c:pt>
                <c:pt idx="1092">
                  <c:v>46969</c:v>
                </c:pt>
                <c:pt idx="1093">
                  <c:v>46979</c:v>
                </c:pt>
                <c:pt idx="1094">
                  <c:v>46983</c:v>
                </c:pt>
                <c:pt idx="1095">
                  <c:v>46990</c:v>
                </c:pt>
                <c:pt idx="1096">
                  <c:v>46997</c:v>
                </c:pt>
                <c:pt idx="1097">
                  <c:v>47004</c:v>
                </c:pt>
                <c:pt idx="1098">
                  <c:v>47011</c:v>
                </c:pt>
                <c:pt idx="1099">
                  <c:v>47021</c:v>
                </c:pt>
                <c:pt idx="1100">
                  <c:v>47025</c:v>
                </c:pt>
                <c:pt idx="1101">
                  <c:v>47032</c:v>
                </c:pt>
                <c:pt idx="1102">
                  <c:v>47039</c:v>
                </c:pt>
                <c:pt idx="1103">
                  <c:v>47046</c:v>
                </c:pt>
                <c:pt idx="1104">
                  <c:v>47053</c:v>
                </c:pt>
                <c:pt idx="1105">
                  <c:v>47063</c:v>
                </c:pt>
                <c:pt idx="1106">
                  <c:v>47067</c:v>
                </c:pt>
                <c:pt idx="1107">
                  <c:v>47074</c:v>
                </c:pt>
                <c:pt idx="1108">
                  <c:v>47081</c:v>
                </c:pt>
                <c:pt idx="1109">
                  <c:v>47088</c:v>
                </c:pt>
                <c:pt idx="1110">
                  <c:v>47095</c:v>
                </c:pt>
                <c:pt idx="1111">
                  <c:v>47102</c:v>
                </c:pt>
                <c:pt idx="1112">
                  <c:v>47109</c:v>
                </c:pt>
                <c:pt idx="1113">
                  <c:v>47116</c:v>
                </c:pt>
                <c:pt idx="1114">
                  <c:v>47123</c:v>
                </c:pt>
                <c:pt idx="1115">
                  <c:v>47130</c:v>
                </c:pt>
                <c:pt idx="1116">
                  <c:v>47137</c:v>
                </c:pt>
                <c:pt idx="1117">
                  <c:v>47144</c:v>
                </c:pt>
                <c:pt idx="1118">
                  <c:v>47151</c:v>
                </c:pt>
                <c:pt idx="1119">
                  <c:v>47158</c:v>
                </c:pt>
                <c:pt idx="1120">
                  <c:v>47165</c:v>
                </c:pt>
                <c:pt idx="1121">
                  <c:v>47172</c:v>
                </c:pt>
                <c:pt idx="1122">
                  <c:v>47179</c:v>
                </c:pt>
                <c:pt idx="1123">
                  <c:v>47186</c:v>
                </c:pt>
                <c:pt idx="1124">
                  <c:v>47193</c:v>
                </c:pt>
                <c:pt idx="1125">
                  <c:v>47200</c:v>
                </c:pt>
                <c:pt idx="1126">
                  <c:v>47211</c:v>
                </c:pt>
                <c:pt idx="1127">
                  <c:v>47214</c:v>
                </c:pt>
                <c:pt idx="1128">
                  <c:v>47221</c:v>
                </c:pt>
                <c:pt idx="1129">
                  <c:v>47228</c:v>
                </c:pt>
                <c:pt idx="1130">
                  <c:v>47235</c:v>
                </c:pt>
                <c:pt idx="1131">
                  <c:v>47246</c:v>
                </c:pt>
                <c:pt idx="1132">
                  <c:v>47249</c:v>
                </c:pt>
                <c:pt idx="1133">
                  <c:v>47256</c:v>
                </c:pt>
                <c:pt idx="1134">
                  <c:v>47263</c:v>
                </c:pt>
                <c:pt idx="1135">
                  <c:v>47270</c:v>
                </c:pt>
                <c:pt idx="1136">
                  <c:v>47277</c:v>
                </c:pt>
                <c:pt idx="1137">
                  <c:v>47284</c:v>
                </c:pt>
                <c:pt idx="1138">
                  <c:v>47291</c:v>
                </c:pt>
                <c:pt idx="1139">
                  <c:v>47298</c:v>
                </c:pt>
                <c:pt idx="1140">
                  <c:v>47305</c:v>
                </c:pt>
                <c:pt idx="1141">
                  <c:v>47312</c:v>
                </c:pt>
                <c:pt idx="1142">
                  <c:v>47319</c:v>
                </c:pt>
                <c:pt idx="1143">
                  <c:v>47326</c:v>
                </c:pt>
                <c:pt idx="1144">
                  <c:v>47333</c:v>
                </c:pt>
                <c:pt idx="1145">
                  <c:v>47340</c:v>
                </c:pt>
                <c:pt idx="1146">
                  <c:v>47347</c:v>
                </c:pt>
                <c:pt idx="1147">
                  <c:v>47354</c:v>
                </c:pt>
                <c:pt idx="1148">
                  <c:v>47361</c:v>
                </c:pt>
                <c:pt idx="1149">
                  <c:v>47368</c:v>
                </c:pt>
                <c:pt idx="1150">
                  <c:v>47375</c:v>
                </c:pt>
                <c:pt idx="1151">
                  <c:v>47382</c:v>
                </c:pt>
                <c:pt idx="1152">
                  <c:v>47389</c:v>
                </c:pt>
                <c:pt idx="1153">
                  <c:v>47396</c:v>
                </c:pt>
                <c:pt idx="1154">
                  <c:v>47403</c:v>
                </c:pt>
                <c:pt idx="1155">
                  <c:v>47410</c:v>
                </c:pt>
                <c:pt idx="1156">
                  <c:v>47417</c:v>
                </c:pt>
                <c:pt idx="1157">
                  <c:v>47424</c:v>
                </c:pt>
                <c:pt idx="1158">
                  <c:v>47431</c:v>
                </c:pt>
                <c:pt idx="1159">
                  <c:v>47438</c:v>
                </c:pt>
                <c:pt idx="1160">
                  <c:v>47448</c:v>
                </c:pt>
                <c:pt idx="1161">
                  <c:v>47452</c:v>
                </c:pt>
                <c:pt idx="1162">
                  <c:v>47459</c:v>
                </c:pt>
                <c:pt idx="1163">
                  <c:v>47466</c:v>
                </c:pt>
                <c:pt idx="1164">
                  <c:v>47473</c:v>
                </c:pt>
                <c:pt idx="1165">
                  <c:v>47487</c:v>
                </c:pt>
                <c:pt idx="1166">
                  <c:v>47490</c:v>
                </c:pt>
                <c:pt idx="1167">
                  <c:v>47498</c:v>
                </c:pt>
                <c:pt idx="1168">
                  <c:v>47504</c:v>
                </c:pt>
                <c:pt idx="1169">
                  <c:v>47511</c:v>
                </c:pt>
                <c:pt idx="1170">
                  <c:v>47518</c:v>
                </c:pt>
                <c:pt idx="1171">
                  <c:v>47526</c:v>
                </c:pt>
                <c:pt idx="1172">
                  <c:v>47532</c:v>
                </c:pt>
                <c:pt idx="1173">
                  <c:v>47539</c:v>
                </c:pt>
                <c:pt idx="1174">
                  <c:v>47546</c:v>
                </c:pt>
                <c:pt idx="1175">
                  <c:v>47553</c:v>
                </c:pt>
                <c:pt idx="1176">
                  <c:v>47560</c:v>
                </c:pt>
                <c:pt idx="1177">
                  <c:v>47567</c:v>
                </c:pt>
                <c:pt idx="1178">
                  <c:v>47574</c:v>
                </c:pt>
                <c:pt idx="1179">
                  <c:v>47581</c:v>
                </c:pt>
                <c:pt idx="1180">
                  <c:v>47588</c:v>
                </c:pt>
                <c:pt idx="1181">
                  <c:v>47597</c:v>
                </c:pt>
                <c:pt idx="1182">
                  <c:v>47603</c:v>
                </c:pt>
                <c:pt idx="1183">
                  <c:v>47610</c:v>
                </c:pt>
                <c:pt idx="1184">
                  <c:v>47616</c:v>
                </c:pt>
                <c:pt idx="1185">
                  <c:v>47623</c:v>
                </c:pt>
                <c:pt idx="1186">
                  <c:v>47631</c:v>
                </c:pt>
                <c:pt idx="1187">
                  <c:v>47637</c:v>
                </c:pt>
                <c:pt idx="1188">
                  <c:v>47644</c:v>
                </c:pt>
                <c:pt idx="1189">
                  <c:v>47651</c:v>
                </c:pt>
                <c:pt idx="1190">
                  <c:v>47658</c:v>
                </c:pt>
                <c:pt idx="1191">
                  <c:v>47665</c:v>
                </c:pt>
                <c:pt idx="1192">
                  <c:v>47672</c:v>
                </c:pt>
                <c:pt idx="1193">
                  <c:v>47680</c:v>
                </c:pt>
                <c:pt idx="1194">
                  <c:v>47686</c:v>
                </c:pt>
                <c:pt idx="1195">
                  <c:v>47693</c:v>
                </c:pt>
                <c:pt idx="1196">
                  <c:v>47700</c:v>
                </c:pt>
                <c:pt idx="1197">
                  <c:v>47707</c:v>
                </c:pt>
                <c:pt idx="1198">
                  <c:v>47714</c:v>
                </c:pt>
                <c:pt idx="1199">
                  <c:v>47722</c:v>
                </c:pt>
                <c:pt idx="1200">
                  <c:v>47728</c:v>
                </c:pt>
                <c:pt idx="1201">
                  <c:v>47735</c:v>
                </c:pt>
                <c:pt idx="1202">
                  <c:v>47743</c:v>
                </c:pt>
                <c:pt idx="1203">
                  <c:v>47750</c:v>
                </c:pt>
                <c:pt idx="1204">
                  <c:v>47756</c:v>
                </c:pt>
                <c:pt idx="1205">
                  <c:v>47763</c:v>
                </c:pt>
                <c:pt idx="1206">
                  <c:v>47771</c:v>
                </c:pt>
                <c:pt idx="1207">
                  <c:v>47777</c:v>
                </c:pt>
                <c:pt idx="1208">
                  <c:v>47784</c:v>
                </c:pt>
                <c:pt idx="1209">
                  <c:v>47792</c:v>
                </c:pt>
                <c:pt idx="1210">
                  <c:v>47798</c:v>
                </c:pt>
                <c:pt idx="1211">
                  <c:v>47805</c:v>
                </c:pt>
                <c:pt idx="1212">
                  <c:v>47812</c:v>
                </c:pt>
                <c:pt idx="1213">
                  <c:v>47819</c:v>
                </c:pt>
                <c:pt idx="1214">
                  <c:v>47826</c:v>
                </c:pt>
                <c:pt idx="1215">
                  <c:v>47833</c:v>
                </c:pt>
                <c:pt idx="1216">
                  <c:v>47841</c:v>
                </c:pt>
                <c:pt idx="1217">
                  <c:v>47854</c:v>
                </c:pt>
                <c:pt idx="1218">
                  <c:v>47855</c:v>
                </c:pt>
                <c:pt idx="1219">
                  <c:v>47862</c:v>
                </c:pt>
                <c:pt idx="1220">
                  <c:v>47869</c:v>
                </c:pt>
                <c:pt idx="1221">
                  <c:v>47876</c:v>
                </c:pt>
                <c:pt idx="1222">
                  <c:v>47883</c:v>
                </c:pt>
                <c:pt idx="1223">
                  <c:v>47891</c:v>
                </c:pt>
                <c:pt idx="1224">
                  <c:v>47897</c:v>
                </c:pt>
                <c:pt idx="1225">
                  <c:v>47904</c:v>
                </c:pt>
                <c:pt idx="1226">
                  <c:v>47911</c:v>
                </c:pt>
                <c:pt idx="1227">
                  <c:v>47918</c:v>
                </c:pt>
                <c:pt idx="1228">
                  <c:v>47925</c:v>
                </c:pt>
                <c:pt idx="1229">
                  <c:v>47932</c:v>
                </c:pt>
                <c:pt idx="1230">
                  <c:v>47939</c:v>
                </c:pt>
                <c:pt idx="1231">
                  <c:v>47946</c:v>
                </c:pt>
                <c:pt idx="1232">
                  <c:v>47955</c:v>
                </c:pt>
                <c:pt idx="1233">
                  <c:v>47962</c:v>
                </c:pt>
                <c:pt idx="1234">
                  <c:v>47969</c:v>
                </c:pt>
                <c:pt idx="1235">
                  <c:v>47976</c:v>
                </c:pt>
                <c:pt idx="1236">
                  <c:v>47983</c:v>
                </c:pt>
                <c:pt idx="1237">
                  <c:v>47990</c:v>
                </c:pt>
                <c:pt idx="1238">
                  <c:v>47997</c:v>
                </c:pt>
                <c:pt idx="1239">
                  <c:v>48004</c:v>
                </c:pt>
                <c:pt idx="1240">
                  <c:v>48011</c:v>
                </c:pt>
                <c:pt idx="1241">
                  <c:v>48018</c:v>
                </c:pt>
                <c:pt idx="1242">
                  <c:v>48025</c:v>
                </c:pt>
                <c:pt idx="1243">
                  <c:v>48032</c:v>
                </c:pt>
                <c:pt idx="1244">
                  <c:v>48039</c:v>
                </c:pt>
                <c:pt idx="1245">
                  <c:v>48046</c:v>
                </c:pt>
                <c:pt idx="1246">
                  <c:v>48053</c:v>
                </c:pt>
                <c:pt idx="1247">
                  <c:v>48060</c:v>
                </c:pt>
                <c:pt idx="1248">
                  <c:v>48067</c:v>
                </c:pt>
                <c:pt idx="1249">
                  <c:v>48074</c:v>
                </c:pt>
                <c:pt idx="1250">
                  <c:v>48081</c:v>
                </c:pt>
                <c:pt idx="1251">
                  <c:v>48088</c:v>
                </c:pt>
                <c:pt idx="1252">
                  <c:v>48095</c:v>
                </c:pt>
                <c:pt idx="1253">
                  <c:v>48102</c:v>
                </c:pt>
                <c:pt idx="1254">
                  <c:v>48109</c:v>
                </c:pt>
                <c:pt idx="1255">
                  <c:v>48116</c:v>
                </c:pt>
                <c:pt idx="1256">
                  <c:v>48123</c:v>
                </c:pt>
                <c:pt idx="1257">
                  <c:v>48130</c:v>
                </c:pt>
                <c:pt idx="1258">
                  <c:v>48137</c:v>
                </c:pt>
                <c:pt idx="1259">
                  <c:v>48144</c:v>
                </c:pt>
                <c:pt idx="1260">
                  <c:v>48151</c:v>
                </c:pt>
                <c:pt idx="1261">
                  <c:v>48158</c:v>
                </c:pt>
                <c:pt idx="1262">
                  <c:v>48165</c:v>
                </c:pt>
                <c:pt idx="1263">
                  <c:v>48172</c:v>
                </c:pt>
                <c:pt idx="1264">
                  <c:v>48179</c:v>
                </c:pt>
                <c:pt idx="1265">
                  <c:v>48186</c:v>
                </c:pt>
                <c:pt idx="1266">
                  <c:v>48193</c:v>
                </c:pt>
                <c:pt idx="1267">
                  <c:v>48200</c:v>
                </c:pt>
                <c:pt idx="1268">
                  <c:v>48211</c:v>
                </c:pt>
                <c:pt idx="1269">
                  <c:v>48218</c:v>
                </c:pt>
                <c:pt idx="1270">
                  <c:v>48221</c:v>
                </c:pt>
                <c:pt idx="1271">
                  <c:v>48228</c:v>
                </c:pt>
                <c:pt idx="1272">
                  <c:v>48235</c:v>
                </c:pt>
                <c:pt idx="1273">
                  <c:v>48242</c:v>
                </c:pt>
                <c:pt idx="1274">
                  <c:v>48249</c:v>
                </c:pt>
                <c:pt idx="1275">
                  <c:v>48256</c:v>
                </c:pt>
                <c:pt idx="1276">
                  <c:v>48263</c:v>
                </c:pt>
                <c:pt idx="1277">
                  <c:v>48270</c:v>
                </c:pt>
                <c:pt idx="1278">
                  <c:v>48277</c:v>
                </c:pt>
                <c:pt idx="1279">
                  <c:v>48284</c:v>
                </c:pt>
                <c:pt idx="1280">
                  <c:v>48291</c:v>
                </c:pt>
                <c:pt idx="1281">
                  <c:v>48298</c:v>
                </c:pt>
                <c:pt idx="1282">
                  <c:v>48305</c:v>
                </c:pt>
                <c:pt idx="1283">
                  <c:v>48312</c:v>
                </c:pt>
                <c:pt idx="1284">
                  <c:v>48319</c:v>
                </c:pt>
                <c:pt idx="1285">
                  <c:v>48326</c:v>
                </c:pt>
                <c:pt idx="1286">
                  <c:v>48334</c:v>
                </c:pt>
                <c:pt idx="1287">
                  <c:v>48340</c:v>
                </c:pt>
                <c:pt idx="1288">
                  <c:v>48347</c:v>
                </c:pt>
                <c:pt idx="1289">
                  <c:v>48354</c:v>
                </c:pt>
                <c:pt idx="1290">
                  <c:v>48361</c:v>
                </c:pt>
                <c:pt idx="1291">
                  <c:v>48368</c:v>
                </c:pt>
                <c:pt idx="1292">
                  <c:v>48375</c:v>
                </c:pt>
                <c:pt idx="1293">
                  <c:v>48382</c:v>
                </c:pt>
                <c:pt idx="1294">
                  <c:v>48389</c:v>
                </c:pt>
                <c:pt idx="1295">
                  <c:v>48396</c:v>
                </c:pt>
                <c:pt idx="1296">
                  <c:v>48403</c:v>
                </c:pt>
                <c:pt idx="1297">
                  <c:v>48410</c:v>
                </c:pt>
                <c:pt idx="1298">
                  <c:v>48417</c:v>
                </c:pt>
                <c:pt idx="1299">
                  <c:v>48424</c:v>
                </c:pt>
                <c:pt idx="1300">
                  <c:v>48431</c:v>
                </c:pt>
                <c:pt idx="1301">
                  <c:v>48438</c:v>
                </c:pt>
                <c:pt idx="1302">
                  <c:v>48445</c:v>
                </c:pt>
                <c:pt idx="1303">
                  <c:v>48452</c:v>
                </c:pt>
                <c:pt idx="1304">
                  <c:v>48459</c:v>
                </c:pt>
                <c:pt idx="1305">
                  <c:v>48466</c:v>
                </c:pt>
                <c:pt idx="1306">
                  <c:v>48473</c:v>
                </c:pt>
                <c:pt idx="1307">
                  <c:v>48480</c:v>
                </c:pt>
                <c:pt idx="1308">
                  <c:v>48487</c:v>
                </c:pt>
                <c:pt idx="1309">
                  <c:v>48494</c:v>
                </c:pt>
                <c:pt idx="1310">
                  <c:v>48501</c:v>
                </c:pt>
                <c:pt idx="1311">
                  <c:v>48508</c:v>
                </c:pt>
                <c:pt idx="1312">
                  <c:v>48515</c:v>
                </c:pt>
                <c:pt idx="1313">
                  <c:v>48522</c:v>
                </c:pt>
                <c:pt idx="1314">
                  <c:v>48529</c:v>
                </c:pt>
                <c:pt idx="1315">
                  <c:v>48536</c:v>
                </c:pt>
                <c:pt idx="1316">
                  <c:v>48543</c:v>
                </c:pt>
                <c:pt idx="1317">
                  <c:v>48550</c:v>
                </c:pt>
                <c:pt idx="1318">
                  <c:v>48557</c:v>
                </c:pt>
                <c:pt idx="1319">
                  <c:v>48564</c:v>
                </c:pt>
                <c:pt idx="1320">
                  <c:v>48572</c:v>
                </c:pt>
                <c:pt idx="1321">
                  <c:v>48583</c:v>
                </c:pt>
                <c:pt idx="1322">
                  <c:v>48586</c:v>
                </c:pt>
                <c:pt idx="1323">
                  <c:v>48593</c:v>
                </c:pt>
                <c:pt idx="1324">
                  <c:v>48600</c:v>
                </c:pt>
                <c:pt idx="1325">
                  <c:v>48607</c:v>
                </c:pt>
                <c:pt idx="1326">
                  <c:v>48614</c:v>
                </c:pt>
                <c:pt idx="1327">
                  <c:v>48624</c:v>
                </c:pt>
                <c:pt idx="1328">
                  <c:v>48628</c:v>
                </c:pt>
                <c:pt idx="1329">
                  <c:v>48635</c:v>
                </c:pt>
                <c:pt idx="1330">
                  <c:v>48642</c:v>
                </c:pt>
                <c:pt idx="1331">
                  <c:v>48649</c:v>
                </c:pt>
                <c:pt idx="1332">
                  <c:v>48656</c:v>
                </c:pt>
                <c:pt idx="1333">
                  <c:v>48663</c:v>
                </c:pt>
                <c:pt idx="1334">
                  <c:v>48670</c:v>
                </c:pt>
                <c:pt idx="1335">
                  <c:v>48677</c:v>
                </c:pt>
                <c:pt idx="1336">
                  <c:v>48688</c:v>
                </c:pt>
                <c:pt idx="1337">
                  <c:v>48691</c:v>
                </c:pt>
                <c:pt idx="1338">
                  <c:v>48705</c:v>
                </c:pt>
                <c:pt idx="1339">
                  <c:v>48705</c:v>
                </c:pt>
                <c:pt idx="1340">
                  <c:v>48712</c:v>
                </c:pt>
                <c:pt idx="1341">
                  <c:v>48719</c:v>
                </c:pt>
                <c:pt idx="1342">
                  <c:v>48726</c:v>
                </c:pt>
                <c:pt idx="1343">
                  <c:v>48733</c:v>
                </c:pt>
                <c:pt idx="1344">
                  <c:v>48740</c:v>
                </c:pt>
                <c:pt idx="1345">
                  <c:v>48747</c:v>
                </c:pt>
                <c:pt idx="1346">
                  <c:v>48754</c:v>
                </c:pt>
                <c:pt idx="1347">
                  <c:v>48761</c:v>
                </c:pt>
                <c:pt idx="1348">
                  <c:v>48768</c:v>
                </c:pt>
                <c:pt idx="1349">
                  <c:v>48775</c:v>
                </c:pt>
                <c:pt idx="1350">
                  <c:v>48782</c:v>
                </c:pt>
                <c:pt idx="1351">
                  <c:v>48789</c:v>
                </c:pt>
                <c:pt idx="1352">
                  <c:v>48796</c:v>
                </c:pt>
                <c:pt idx="1353">
                  <c:v>48803</c:v>
                </c:pt>
                <c:pt idx="1354">
                  <c:v>48810</c:v>
                </c:pt>
                <c:pt idx="1355">
                  <c:v>48817</c:v>
                </c:pt>
                <c:pt idx="1356">
                  <c:v>48824</c:v>
                </c:pt>
                <c:pt idx="1357">
                  <c:v>48831</c:v>
                </c:pt>
                <c:pt idx="1358">
                  <c:v>48838</c:v>
                </c:pt>
                <c:pt idx="1359">
                  <c:v>48848</c:v>
                </c:pt>
                <c:pt idx="1360">
                  <c:v>48852</c:v>
                </c:pt>
                <c:pt idx="1361">
                  <c:v>48859</c:v>
                </c:pt>
                <c:pt idx="1362">
                  <c:v>48866</c:v>
                </c:pt>
                <c:pt idx="1363">
                  <c:v>48873</c:v>
                </c:pt>
                <c:pt idx="1364">
                  <c:v>48880</c:v>
                </c:pt>
                <c:pt idx="1365">
                  <c:v>48887</c:v>
                </c:pt>
                <c:pt idx="1366">
                  <c:v>48894</c:v>
                </c:pt>
                <c:pt idx="1367">
                  <c:v>48901</c:v>
                </c:pt>
                <c:pt idx="1368">
                  <c:v>48908</c:v>
                </c:pt>
                <c:pt idx="1369">
                  <c:v>48915</c:v>
                </c:pt>
                <c:pt idx="1370">
                  <c:v>48922</c:v>
                </c:pt>
                <c:pt idx="1371">
                  <c:v>48929</c:v>
                </c:pt>
                <c:pt idx="1372">
                  <c:v>48941</c:v>
                </c:pt>
                <c:pt idx="1373">
                  <c:v>48943</c:v>
                </c:pt>
                <c:pt idx="1374">
                  <c:v>48950</c:v>
                </c:pt>
                <c:pt idx="1375">
                  <c:v>48957</c:v>
                </c:pt>
                <c:pt idx="1376">
                  <c:v>48964</c:v>
                </c:pt>
                <c:pt idx="1377">
                  <c:v>48971</c:v>
                </c:pt>
                <c:pt idx="1378">
                  <c:v>48978</c:v>
                </c:pt>
                <c:pt idx="1379">
                  <c:v>48985</c:v>
                </c:pt>
                <c:pt idx="1380">
                  <c:v>48992</c:v>
                </c:pt>
                <c:pt idx="1381">
                  <c:v>48999</c:v>
                </c:pt>
                <c:pt idx="1382">
                  <c:v>49006</c:v>
                </c:pt>
                <c:pt idx="1383">
                  <c:v>49013</c:v>
                </c:pt>
                <c:pt idx="1384">
                  <c:v>49020</c:v>
                </c:pt>
                <c:pt idx="1385">
                  <c:v>49027</c:v>
                </c:pt>
                <c:pt idx="1386">
                  <c:v>49034</c:v>
                </c:pt>
                <c:pt idx="1387">
                  <c:v>49045</c:v>
                </c:pt>
                <c:pt idx="1388">
                  <c:v>49048</c:v>
                </c:pt>
                <c:pt idx="1389">
                  <c:v>49055</c:v>
                </c:pt>
                <c:pt idx="1390">
                  <c:v>49062</c:v>
                </c:pt>
                <c:pt idx="1391">
                  <c:v>49072</c:v>
                </c:pt>
                <c:pt idx="1392">
                  <c:v>49076</c:v>
                </c:pt>
                <c:pt idx="1393">
                  <c:v>49083</c:v>
                </c:pt>
                <c:pt idx="1394">
                  <c:v>49090</c:v>
                </c:pt>
                <c:pt idx="1395">
                  <c:v>49097</c:v>
                </c:pt>
                <c:pt idx="1396">
                  <c:v>49104</c:v>
                </c:pt>
                <c:pt idx="1397">
                  <c:v>49111</c:v>
                </c:pt>
                <c:pt idx="1398">
                  <c:v>49118</c:v>
                </c:pt>
                <c:pt idx="1399">
                  <c:v>49125</c:v>
                </c:pt>
                <c:pt idx="1400">
                  <c:v>49132</c:v>
                </c:pt>
                <c:pt idx="1401">
                  <c:v>49139</c:v>
                </c:pt>
                <c:pt idx="1402">
                  <c:v>49146</c:v>
                </c:pt>
                <c:pt idx="1403">
                  <c:v>49153</c:v>
                </c:pt>
                <c:pt idx="1404">
                  <c:v>49160</c:v>
                </c:pt>
                <c:pt idx="1405">
                  <c:v>49170</c:v>
                </c:pt>
                <c:pt idx="1406">
                  <c:v>49174</c:v>
                </c:pt>
                <c:pt idx="1407">
                  <c:v>49181</c:v>
                </c:pt>
                <c:pt idx="1408">
                  <c:v>49188</c:v>
                </c:pt>
                <c:pt idx="1409">
                  <c:v>49195</c:v>
                </c:pt>
                <c:pt idx="1410">
                  <c:v>49202</c:v>
                </c:pt>
                <c:pt idx="1411">
                  <c:v>49209</c:v>
                </c:pt>
                <c:pt idx="1412">
                  <c:v>49216</c:v>
                </c:pt>
                <c:pt idx="1413">
                  <c:v>49223</c:v>
                </c:pt>
                <c:pt idx="1414">
                  <c:v>49230</c:v>
                </c:pt>
                <c:pt idx="1415">
                  <c:v>49237</c:v>
                </c:pt>
                <c:pt idx="1416">
                  <c:v>49244</c:v>
                </c:pt>
                <c:pt idx="1417">
                  <c:v>49254</c:v>
                </c:pt>
                <c:pt idx="1418">
                  <c:v>49258</c:v>
                </c:pt>
                <c:pt idx="1419">
                  <c:v>49265</c:v>
                </c:pt>
                <c:pt idx="1420">
                  <c:v>49272</c:v>
                </c:pt>
                <c:pt idx="1421">
                  <c:v>49279</c:v>
                </c:pt>
                <c:pt idx="1422">
                  <c:v>49286</c:v>
                </c:pt>
                <c:pt idx="1423">
                  <c:v>49293</c:v>
                </c:pt>
                <c:pt idx="1424">
                  <c:v>49300</c:v>
                </c:pt>
                <c:pt idx="1425">
                  <c:v>49307</c:v>
                </c:pt>
                <c:pt idx="1426">
                  <c:v>49314</c:v>
                </c:pt>
                <c:pt idx="1427">
                  <c:v>49321</c:v>
                </c:pt>
                <c:pt idx="1428">
                  <c:v>49328</c:v>
                </c:pt>
                <c:pt idx="1429">
                  <c:v>49335</c:v>
                </c:pt>
                <c:pt idx="1430">
                  <c:v>49342</c:v>
                </c:pt>
                <c:pt idx="1431">
                  <c:v>49349</c:v>
                </c:pt>
                <c:pt idx="1432">
                  <c:v>49356</c:v>
                </c:pt>
                <c:pt idx="1433">
                  <c:v>49363</c:v>
                </c:pt>
                <c:pt idx="1434">
                  <c:v>49370</c:v>
                </c:pt>
                <c:pt idx="1435">
                  <c:v>49377</c:v>
                </c:pt>
                <c:pt idx="1436">
                  <c:v>49384</c:v>
                </c:pt>
                <c:pt idx="1437">
                  <c:v>49395</c:v>
                </c:pt>
                <c:pt idx="1438">
                  <c:v>49398</c:v>
                </c:pt>
                <c:pt idx="1439">
                  <c:v>49405</c:v>
                </c:pt>
                <c:pt idx="1440">
                  <c:v>49412</c:v>
                </c:pt>
                <c:pt idx="1441">
                  <c:v>49419</c:v>
                </c:pt>
                <c:pt idx="1442">
                  <c:v>49426</c:v>
                </c:pt>
                <c:pt idx="1443">
                  <c:v>49437</c:v>
                </c:pt>
                <c:pt idx="1444">
                  <c:v>49440</c:v>
                </c:pt>
                <c:pt idx="1445">
                  <c:v>49447</c:v>
                </c:pt>
                <c:pt idx="1446">
                  <c:v>49454</c:v>
                </c:pt>
                <c:pt idx="1447">
                  <c:v>49461</c:v>
                </c:pt>
                <c:pt idx="1448">
                  <c:v>49468</c:v>
                </c:pt>
                <c:pt idx="1449">
                  <c:v>49475</c:v>
                </c:pt>
                <c:pt idx="1450">
                  <c:v>49482</c:v>
                </c:pt>
                <c:pt idx="1451">
                  <c:v>49489</c:v>
                </c:pt>
                <c:pt idx="1452">
                  <c:v>49496</c:v>
                </c:pt>
                <c:pt idx="1453">
                  <c:v>49503</c:v>
                </c:pt>
                <c:pt idx="1454">
                  <c:v>49510</c:v>
                </c:pt>
                <c:pt idx="1455">
                  <c:v>49517</c:v>
                </c:pt>
                <c:pt idx="1456">
                  <c:v>49524</c:v>
                </c:pt>
                <c:pt idx="1457">
                  <c:v>49531</c:v>
                </c:pt>
                <c:pt idx="1458">
                  <c:v>49538</c:v>
                </c:pt>
                <c:pt idx="1459">
                  <c:v>49545</c:v>
                </c:pt>
                <c:pt idx="1460">
                  <c:v>49552</c:v>
                </c:pt>
                <c:pt idx="1461">
                  <c:v>49559</c:v>
                </c:pt>
                <c:pt idx="1462">
                  <c:v>49566</c:v>
                </c:pt>
                <c:pt idx="1463">
                  <c:v>49573</c:v>
                </c:pt>
                <c:pt idx="1464">
                  <c:v>49580</c:v>
                </c:pt>
                <c:pt idx="1465">
                  <c:v>49587</c:v>
                </c:pt>
                <c:pt idx="1466">
                  <c:v>49594</c:v>
                </c:pt>
                <c:pt idx="1467">
                  <c:v>49601</c:v>
                </c:pt>
                <c:pt idx="1468">
                  <c:v>49608</c:v>
                </c:pt>
                <c:pt idx="1469">
                  <c:v>49615</c:v>
                </c:pt>
                <c:pt idx="1470">
                  <c:v>49622</c:v>
                </c:pt>
                <c:pt idx="1471">
                  <c:v>49629</c:v>
                </c:pt>
                <c:pt idx="1472">
                  <c:v>49639</c:v>
                </c:pt>
                <c:pt idx="1473">
                  <c:v>49643</c:v>
                </c:pt>
                <c:pt idx="1474">
                  <c:v>49650</c:v>
                </c:pt>
                <c:pt idx="1475">
                  <c:v>49657</c:v>
                </c:pt>
                <c:pt idx="1476">
                  <c:v>49664</c:v>
                </c:pt>
                <c:pt idx="1477">
                  <c:v>49678</c:v>
                </c:pt>
                <c:pt idx="1478">
                  <c:v>49681</c:v>
                </c:pt>
                <c:pt idx="1479">
                  <c:v>49689</c:v>
                </c:pt>
                <c:pt idx="1480">
                  <c:v>49695</c:v>
                </c:pt>
                <c:pt idx="1481">
                  <c:v>49702</c:v>
                </c:pt>
                <c:pt idx="1482">
                  <c:v>49709</c:v>
                </c:pt>
                <c:pt idx="1483">
                  <c:v>49717</c:v>
                </c:pt>
                <c:pt idx="1484">
                  <c:v>49723</c:v>
                </c:pt>
                <c:pt idx="1485">
                  <c:v>49730</c:v>
                </c:pt>
                <c:pt idx="1486">
                  <c:v>49737</c:v>
                </c:pt>
                <c:pt idx="1487">
                  <c:v>49744</c:v>
                </c:pt>
                <c:pt idx="1488">
                  <c:v>49751</c:v>
                </c:pt>
                <c:pt idx="1489">
                  <c:v>49758</c:v>
                </c:pt>
                <c:pt idx="1490">
                  <c:v>49765</c:v>
                </c:pt>
                <c:pt idx="1491">
                  <c:v>49772</c:v>
                </c:pt>
                <c:pt idx="1492">
                  <c:v>49781</c:v>
                </c:pt>
                <c:pt idx="1493">
                  <c:v>49786</c:v>
                </c:pt>
                <c:pt idx="1494">
                  <c:v>49793</c:v>
                </c:pt>
                <c:pt idx="1495">
                  <c:v>49802</c:v>
                </c:pt>
                <c:pt idx="1496">
                  <c:v>49807</c:v>
                </c:pt>
                <c:pt idx="1497">
                  <c:v>49814</c:v>
                </c:pt>
                <c:pt idx="1498">
                  <c:v>49822</c:v>
                </c:pt>
                <c:pt idx="1499">
                  <c:v>49828</c:v>
                </c:pt>
                <c:pt idx="1500">
                  <c:v>49835</c:v>
                </c:pt>
                <c:pt idx="1501">
                  <c:v>49842</c:v>
                </c:pt>
                <c:pt idx="1502">
                  <c:v>49849</c:v>
                </c:pt>
                <c:pt idx="1503">
                  <c:v>49856</c:v>
                </c:pt>
                <c:pt idx="1504">
                  <c:v>49863</c:v>
                </c:pt>
                <c:pt idx="1505">
                  <c:v>49870</c:v>
                </c:pt>
                <c:pt idx="1506">
                  <c:v>49878</c:v>
                </c:pt>
                <c:pt idx="1507">
                  <c:v>49884</c:v>
                </c:pt>
                <c:pt idx="1508">
                  <c:v>49891</c:v>
                </c:pt>
                <c:pt idx="1509">
                  <c:v>49899</c:v>
                </c:pt>
                <c:pt idx="1510">
                  <c:v>49905</c:v>
                </c:pt>
                <c:pt idx="1511">
                  <c:v>49913</c:v>
                </c:pt>
                <c:pt idx="1512">
                  <c:v>49919</c:v>
                </c:pt>
                <c:pt idx="1513">
                  <c:v>49926</c:v>
                </c:pt>
                <c:pt idx="1514">
                  <c:v>49934</c:v>
                </c:pt>
                <c:pt idx="1515">
                  <c:v>49941</c:v>
                </c:pt>
                <c:pt idx="1516">
                  <c:v>49947</c:v>
                </c:pt>
                <c:pt idx="1517">
                  <c:v>49954</c:v>
                </c:pt>
                <c:pt idx="1518">
                  <c:v>49962</c:v>
                </c:pt>
                <c:pt idx="1519">
                  <c:v>49968</c:v>
                </c:pt>
                <c:pt idx="1520">
                  <c:v>49975</c:v>
                </c:pt>
                <c:pt idx="1521">
                  <c:v>49983</c:v>
                </c:pt>
                <c:pt idx="1522">
                  <c:v>49989</c:v>
                </c:pt>
                <c:pt idx="1523">
                  <c:v>49996</c:v>
                </c:pt>
                <c:pt idx="1524">
                  <c:v>50004</c:v>
                </c:pt>
                <c:pt idx="1525">
                  <c:v>50010</c:v>
                </c:pt>
                <c:pt idx="1526">
                  <c:v>50017</c:v>
                </c:pt>
                <c:pt idx="1527">
                  <c:v>50024</c:v>
                </c:pt>
                <c:pt idx="1528">
                  <c:v>50031</c:v>
                </c:pt>
                <c:pt idx="1529">
                  <c:v>50045</c:v>
                </c:pt>
                <c:pt idx="1530">
                  <c:v>50047</c:v>
                </c:pt>
                <c:pt idx="1531">
                  <c:v>50054</c:v>
                </c:pt>
                <c:pt idx="1532">
                  <c:v>50061</c:v>
                </c:pt>
                <c:pt idx="1533">
                  <c:v>50068</c:v>
                </c:pt>
                <c:pt idx="1534">
                  <c:v>50075</c:v>
                </c:pt>
                <c:pt idx="1535">
                  <c:v>50083</c:v>
                </c:pt>
                <c:pt idx="1536">
                  <c:v>50089</c:v>
                </c:pt>
                <c:pt idx="1537">
                  <c:v>50096</c:v>
                </c:pt>
                <c:pt idx="1538">
                  <c:v>50103</c:v>
                </c:pt>
                <c:pt idx="1539">
                  <c:v>50110</c:v>
                </c:pt>
                <c:pt idx="1540">
                  <c:v>50117</c:v>
                </c:pt>
                <c:pt idx="1541">
                  <c:v>50124</c:v>
                </c:pt>
                <c:pt idx="1542">
                  <c:v>50131</c:v>
                </c:pt>
                <c:pt idx="1543">
                  <c:v>50139</c:v>
                </c:pt>
                <c:pt idx="1544">
                  <c:v>50146</c:v>
                </c:pt>
                <c:pt idx="1545">
                  <c:v>50153</c:v>
                </c:pt>
                <c:pt idx="1546">
                  <c:v>50160</c:v>
                </c:pt>
                <c:pt idx="1547">
                  <c:v>50167</c:v>
                </c:pt>
                <c:pt idx="1548">
                  <c:v>50174</c:v>
                </c:pt>
                <c:pt idx="1549">
                  <c:v>50181</c:v>
                </c:pt>
                <c:pt idx="1550">
                  <c:v>50188</c:v>
                </c:pt>
                <c:pt idx="1551">
                  <c:v>50195</c:v>
                </c:pt>
                <c:pt idx="1552">
                  <c:v>50202</c:v>
                </c:pt>
                <c:pt idx="1553">
                  <c:v>50209</c:v>
                </c:pt>
                <c:pt idx="1554">
                  <c:v>50216</c:v>
                </c:pt>
                <c:pt idx="1555">
                  <c:v>50223</c:v>
                </c:pt>
                <c:pt idx="1556">
                  <c:v>50230</c:v>
                </c:pt>
                <c:pt idx="1557">
                  <c:v>50237</c:v>
                </c:pt>
                <c:pt idx="1558">
                  <c:v>50244</c:v>
                </c:pt>
                <c:pt idx="1559">
                  <c:v>50251</c:v>
                </c:pt>
                <c:pt idx="1560">
                  <c:v>50258</c:v>
                </c:pt>
                <c:pt idx="1561">
                  <c:v>50265</c:v>
                </c:pt>
                <c:pt idx="1562">
                  <c:v>50272</c:v>
                </c:pt>
                <c:pt idx="1563">
                  <c:v>50279</c:v>
                </c:pt>
                <c:pt idx="1564">
                  <c:v>50286</c:v>
                </c:pt>
                <c:pt idx="1565">
                  <c:v>50293</c:v>
                </c:pt>
                <c:pt idx="1566">
                  <c:v>50300</c:v>
                </c:pt>
                <c:pt idx="1567">
                  <c:v>50307</c:v>
                </c:pt>
                <c:pt idx="1568">
                  <c:v>50314</c:v>
                </c:pt>
                <c:pt idx="1569">
                  <c:v>50321</c:v>
                </c:pt>
                <c:pt idx="1570">
                  <c:v>50328</c:v>
                </c:pt>
                <c:pt idx="1571">
                  <c:v>50335</c:v>
                </c:pt>
                <c:pt idx="1572">
                  <c:v>50342</c:v>
                </c:pt>
                <c:pt idx="1573">
                  <c:v>50349</c:v>
                </c:pt>
                <c:pt idx="1574">
                  <c:v>50356</c:v>
                </c:pt>
                <c:pt idx="1575">
                  <c:v>50363</c:v>
                </c:pt>
                <c:pt idx="1576">
                  <c:v>50370</c:v>
                </c:pt>
                <c:pt idx="1577">
                  <c:v>50377</c:v>
                </c:pt>
                <c:pt idx="1578">
                  <c:v>50384</c:v>
                </c:pt>
                <c:pt idx="1579">
                  <c:v>50391</c:v>
                </c:pt>
                <c:pt idx="1580">
                  <c:v>50398</c:v>
                </c:pt>
                <c:pt idx="1581">
                  <c:v>50409</c:v>
                </c:pt>
                <c:pt idx="1582">
                  <c:v>50412</c:v>
                </c:pt>
                <c:pt idx="1583">
                  <c:v>50419</c:v>
                </c:pt>
                <c:pt idx="1584">
                  <c:v>50426</c:v>
                </c:pt>
                <c:pt idx="1585">
                  <c:v>50433</c:v>
                </c:pt>
                <c:pt idx="1586">
                  <c:v>50440</c:v>
                </c:pt>
                <c:pt idx="1587">
                  <c:v>50448</c:v>
                </c:pt>
                <c:pt idx="1588">
                  <c:v>50454</c:v>
                </c:pt>
                <c:pt idx="1589">
                  <c:v>50461</c:v>
                </c:pt>
                <c:pt idx="1590">
                  <c:v>50468</c:v>
                </c:pt>
                <c:pt idx="1591">
                  <c:v>50475</c:v>
                </c:pt>
                <c:pt idx="1592">
                  <c:v>50482</c:v>
                </c:pt>
                <c:pt idx="1593">
                  <c:v>50489</c:v>
                </c:pt>
                <c:pt idx="1594">
                  <c:v>50496</c:v>
                </c:pt>
                <c:pt idx="1595">
                  <c:v>50503</c:v>
                </c:pt>
                <c:pt idx="1596">
                  <c:v>50510</c:v>
                </c:pt>
                <c:pt idx="1597">
                  <c:v>50517</c:v>
                </c:pt>
                <c:pt idx="1598">
                  <c:v>50525</c:v>
                </c:pt>
                <c:pt idx="1599">
                  <c:v>50531</c:v>
                </c:pt>
                <c:pt idx="1600">
                  <c:v>50538</c:v>
                </c:pt>
                <c:pt idx="1601">
                  <c:v>50545</c:v>
                </c:pt>
                <c:pt idx="1602">
                  <c:v>50552</c:v>
                </c:pt>
                <c:pt idx="1603">
                  <c:v>50559</c:v>
                </c:pt>
                <c:pt idx="1604">
                  <c:v>50566</c:v>
                </c:pt>
                <c:pt idx="1605">
                  <c:v>50573</c:v>
                </c:pt>
                <c:pt idx="1606">
                  <c:v>50580</c:v>
                </c:pt>
                <c:pt idx="1607">
                  <c:v>50587</c:v>
                </c:pt>
                <c:pt idx="1608">
                  <c:v>50594</c:v>
                </c:pt>
                <c:pt idx="1609">
                  <c:v>50601</c:v>
                </c:pt>
                <c:pt idx="1610">
                  <c:v>50608</c:v>
                </c:pt>
                <c:pt idx="1611">
                  <c:v>50615</c:v>
                </c:pt>
                <c:pt idx="1612">
                  <c:v>50622</c:v>
                </c:pt>
                <c:pt idx="1613">
                  <c:v>50629</c:v>
                </c:pt>
                <c:pt idx="1614">
                  <c:v>50636</c:v>
                </c:pt>
                <c:pt idx="1615">
                  <c:v>50643</c:v>
                </c:pt>
                <c:pt idx="1616">
                  <c:v>50650</c:v>
                </c:pt>
                <c:pt idx="1617">
                  <c:v>50657</c:v>
                </c:pt>
                <c:pt idx="1618">
                  <c:v>50664</c:v>
                </c:pt>
                <c:pt idx="1619">
                  <c:v>50672</c:v>
                </c:pt>
                <c:pt idx="1620">
                  <c:v>50678</c:v>
                </c:pt>
                <c:pt idx="1621">
                  <c:v>50685</c:v>
                </c:pt>
                <c:pt idx="1622">
                  <c:v>50692</c:v>
                </c:pt>
                <c:pt idx="1623">
                  <c:v>50699</c:v>
                </c:pt>
                <c:pt idx="1624">
                  <c:v>50706</c:v>
                </c:pt>
                <c:pt idx="1625">
                  <c:v>50713</c:v>
                </c:pt>
                <c:pt idx="1626">
                  <c:v>50720</c:v>
                </c:pt>
                <c:pt idx="1627">
                  <c:v>50727</c:v>
                </c:pt>
                <c:pt idx="1628">
                  <c:v>50734</c:v>
                </c:pt>
                <c:pt idx="1629">
                  <c:v>50741</c:v>
                </c:pt>
                <c:pt idx="1630">
                  <c:v>50748</c:v>
                </c:pt>
                <c:pt idx="1631">
                  <c:v>50755</c:v>
                </c:pt>
                <c:pt idx="1632">
                  <c:v>50763</c:v>
                </c:pt>
                <c:pt idx="1633">
                  <c:v>50774</c:v>
                </c:pt>
                <c:pt idx="1634">
                  <c:v>50777</c:v>
                </c:pt>
                <c:pt idx="1635">
                  <c:v>50784</c:v>
                </c:pt>
                <c:pt idx="1636">
                  <c:v>50791</c:v>
                </c:pt>
                <c:pt idx="1637">
                  <c:v>50798</c:v>
                </c:pt>
                <c:pt idx="1638">
                  <c:v>50805</c:v>
                </c:pt>
                <c:pt idx="1639">
                  <c:v>50815</c:v>
                </c:pt>
                <c:pt idx="1640">
                  <c:v>50819</c:v>
                </c:pt>
                <c:pt idx="1641">
                  <c:v>50826</c:v>
                </c:pt>
                <c:pt idx="1642">
                  <c:v>50833</c:v>
                </c:pt>
                <c:pt idx="1643">
                  <c:v>50840</c:v>
                </c:pt>
                <c:pt idx="1644">
                  <c:v>50847</c:v>
                </c:pt>
                <c:pt idx="1645">
                  <c:v>50854</c:v>
                </c:pt>
                <c:pt idx="1646">
                  <c:v>50861</c:v>
                </c:pt>
                <c:pt idx="1647">
                  <c:v>50872</c:v>
                </c:pt>
                <c:pt idx="1648">
                  <c:v>50875</c:v>
                </c:pt>
                <c:pt idx="1649">
                  <c:v>50882</c:v>
                </c:pt>
                <c:pt idx="1650">
                  <c:v>50896</c:v>
                </c:pt>
                <c:pt idx="1651">
                  <c:v>50896</c:v>
                </c:pt>
                <c:pt idx="1652">
                  <c:v>50903</c:v>
                </c:pt>
                <c:pt idx="1653">
                  <c:v>50910</c:v>
                </c:pt>
                <c:pt idx="1654">
                  <c:v>50917</c:v>
                </c:pt>
                <c:pt idx="1655">
                  <c:v>50924</c:v>
                </c:pt>
                <c:pt idx="1656">
                  <c:v>50931</c:v>
                </c:pt>
                <c:pt idx="1657">
                  <c:v>50938</c:v>
                </c:pt>
                <c:pt idx="1658">
                  <c:v>50945</c:v>
                </c:pt>
                <c:pt idx="1659">
                  <c:v>50952</c:v>
                </c:pt>
                <c:pt idx="1660">
                  <c:v>50959</c:v>
                </c:pt>
                <c:pt idx="1661">
                  <c:v>50966</c:v>
                </c:pt>
                <c:pt idx="1662">
                  <c:v>50973</c:v>
                </c:pt>
                <c:pt idx="1663">
                  <c:v>50980</c:v>
                </c:pt>
                <c:pt idx="1664">
                  <c:v>50987</c:v>
                </c:pt>
                <c:pt idx="1665">
                  <c:v>50994</c:v>
                </c:pt>
                <c:pt idx="1666">
                  <c:v>51001</c:v>
                </c:pt>
                <c:pt idx="1667">
                  <c:v>51008</c:v>
                </c:pt>
                <c:pt idx="1668">
                  <c:v>51015</c:v>
                </c:pt>
                <c:pt idx="1669">
                  <c:v>51022</c:v>
                </c:pt>
                <c:pt idx="1670">
                  <c:v>51029</c:v>
                </c:pt>
                <c:pt idx="1671">
                  <c:v>51039</c:v>
                </c:pt>
                <c:pt idx="1672">
                  <c:v>51043</c:v>
                </c:pt>
                <c:pt idx="1673">
                  <c:v>51050</c:v>
                </c:pt>
                <c:pt idx="1674">
                  <c:v>51057</c:v>
                </c:pt>
                <c:pt idx="1675">
                  <c:v>51064</c:v>
                </c:pt>
                <c:pt idx="1676">
                  <c:v>51071</c:v>
                </c:pt>
                <c:pt idx="1677">
                  <c:v>51078</c:v>
                </c:pt>
                <c:pt idx="1678">
                  <c:v>51085</c:v>
                </c:pt>
                <c:pt idx="1679">
                  <c:v>51092</c:v>
                </c:pt>
                <c:pt idx="1680">
                  <c:v>51099</c:v>
                </c:pt>
                <c:pt idx="1681">
                  <c:v>51106</c:v>
                </c:pt>
                <c:pt idx="1682">
                  <c:v>51113</c:v>
                </c:pt>
                <c:pt idx="1683">
                  <c:v>51120</c:v>
                </c:pt>
                <c:pt idx="1684">
                  <c:v>51132</c:v>
                </c:pt>
                <c:pt idx="1685">
                  <c:v>51134</c:v>
                </c:pt>
                <c:pt idx="1686">
                  <c:v>51141</c:v>
                </c:pt>
                <c:pt idx="1687">
                  <c:v>51148</c:v>
                </c:pt>
                <c:pt idx="1688">
                  <c:v>51155</c:v>
                </c:pt>
                <c:pt idx="1689">
                  <c:v>51162</c:v>
                </c:pt>
                <c:pt idx="1690">
                  <c:v>51169</c:v>
                </c:pt>
                <c:pt idx="1691">
                  <c:v>51176</c:v>
                </c:pt>
                <c:pt idx="1692">
                  <c:v>51183</c:v>
                </c:pt>
                <c:pt idx="1693">
                  <c:v>51190</c:v>
                </c:pt>
                <c:pt idx="1694">
                  <c:v>51197</c:v>
                </c:pt>
                <c:pt idx="1695">
                  <c:v>51204</c:v>
                </c:pt>
                <c:pt idx="1696">
                  <c:v>51211</c:v>
                </c:pt>
                <c:pt idx="1697">
                  <c:v>51218</c:v>
                </c:pt>
                <c:pt idx="1698">
                  <c:v>51229</c:v>
                </c:pt>
                <c:pt idx="1699">
                  <c:v>51232</c:v>
                </c:pt>
                <c:pt idx="1700">
                  <c:v>51239</c:v>
                </c:pt>
                <c:pt idx="1701">
                  <c:v>51246</c:v>
                </c:pt>
                <c:pt idx="1702">
                  <c:v>51253</c:v>
                </c:pt>
                <c:pt idx="1703">
                  <c:v>51264</c:v>
                </c:pt>
                <c:pt idx="1704">
                  <c:v>51267</c:v>
                </c:pt>
                <c:pt idx="1705">
                  <c:v>51274</c:v>
                </c:pt>
                <c:pt idx="1706">
                  <c:v>51281</c:v>
                </c:pt>
                <c:pt idx="1707">
                  <c:v>51288</c:v>
                </c:pt>
                <c:pt idx="1708">
                  <c:v>51295</c:v>
                </c:pt>
                <c:pt idx="1709">
                  <c:v>51302</c:v>
                </c:pt>
                <c:pt idx="1710">
                  <c:v>51309</c:v>
                </c:pt>
                <c:pt idx="1711">
                  <c:v>51316</c:v>
                </c:pt>
                <c:pt idx="1712">
                  <c:v>51323</c:v>
                </c:pt>
                <c:pt idx="1713">
                  <c:v>51330</c:v>
                </c:pt>
                <c:pt idx="1714">
                  <c:v>51337</c:v>
                </c:pt>
                <c:pt idx="1715">
                  <c:v>51344</c:v>
                </c:pt>
                <c:pt idx="1716">
                  <c:v>51351</c:v>
                </c:pt>
                <c:pt idx="1717">
                  <c:v>51358</c:v>
                </c:pt>
                <c:pt idx="1718">
                  <c:v>51365</c:v>
                </c:pt>
                <c:pt idx="1719">
                  <c:v>51372</c:v>
                </c:pt>
                <c:pt idx="1720">
                  <c:v>51379</c:v>
                </c:pt>
                <c:pt idx="1721">
                  <c:v>51386</c:v>
                </c:pt>
                <c:pt idx="1722">
                  <c:v>51393</c:v>
                </c:pt>
                <c:pt idx="1723">
                  <c:v>51400</c:v>
                </c:pt>
                <c:pt idx="1724">
                  <c:v>51407</c:v>
                </c:pt>
                <c:pt idx="1725">
                  <c:v>51414</c:v>
                </c:pt>
                <c:pt idx="1726">
                  <c:v>51421</c:v>
                </c:pt>
                <c:pt idx="1727">
                  <c:v>51428</c:v>
                </c:pt>
                <c:pt idx="1728">
                  <c:v>51435</c:v>
                </c:pt>
                <c:pt idx="1729">
                  <c:v>51442</c:v>
                </c:pt>
                <c:pt idx="1730">
                  <c:v>51449</c:v>
                </c:pt>
                <c:pt idx="1731">
                  <c:v>51456</c:v>
                </c:pt>
                <c:pt idx="1732">
                  <c:v>51466</c:v>
                </c:pt>
                <c:pt idx="1733">
                  <c:v>51470</c:v>
                </c:pt>
                <c:pt idx="1734">
                  <c:v>51477</c:v>
                </c:pt>
                <c:pt idx="1735">
                  <c:v>51484</c:v>
                </c:pt>
                <c:pt idx="1736">
                  <c:v>51491</c:v>
                </c:pt>
                <c:pt idx="1737">
                  <c:v>51505</c:v>
                </c:pt>
                <c:pt idx="1738">
                  <c:v>51508</c:v>
                </c:pt>
                <c:pt idx="1739">
                  <c:v>51516</c:v>
                </c:pt>
                <c:pt idx="1740">
                  <c:v>51522</c:v>
                </c:pt>
                <c:pt idx="1741">
                  <c:v>51529</c:v>
                </c:pt>
                <c:pt idx="1742">
                  <c:v>51536</c:v>
                </c:pt>
                <c:pt idx="1743">
                  <c:v>51544</c:v>
                </c:pt>
                <c:pt idx="1744">
                  <c:v>51550</c:v>
                </c:pt>
                <c:pt idx="1745">
                  <c:v>51557</c:v>
                </c:pt>
                <c:pt idx="1746">
                  <c:v>51564</c:v>
                </c:pt>
                <c:pt idx="1747">
                  <c:v>51571</c:v>
                </c:pt>
                <c:pt idx="1748">
                  <c:v>51578</c:v>
                </c:pt>
                <c:pt idx="1749">
                  <c:v>51585</c:v>
                </c:pt>
                <c:pt idx="1750">
                  <c:v>51592</c:v>
                </c:pt>
                <c:pt idx="1751">
                  <c:v>51599</c:v>
                </c:pt>
                <c:pt idx="1752">
                  <c:v>51606</c:v>
                </c:pt>
                <c:pt idx="1753">
                  <c:v>51615</c:v>
                </c:pt>
                <c:pt idx="1754">
                  <c:v>51621</c:v>
                </c:pt>
                <c:pt idx="1755">
                  <c:v>51628</c:v>
                </c:pt>
                <c:pt idx="1756">
                  <c:v>51634</c:v>
                </c:pt>
                <c:pt idx="1757">
                  <c:v>51641</c:v>
                </c:pt>
                <c:pt idx="1758">
                  <c:v>51649</c:v>
                </c:pt>
                <c:pt idx="1759">
                  <c:v>51655</c:v>
                </c:pt>
                <c:pt idx="1760">
                  <c:v>51662</c:v>
                </c:pt>
                <c:pt idx="1761">
                  <c:v>51669</c:v>
                </c:pt>
                <c:pt idx="1762">
                  <c:v>51676</c:v>
                </c:pt>
                <c:pt idx="1763">
                  <c:v>51683</c:v>
                </c:pt>
                <c:pt idx="1764">
                  <c:v>51690</c:v>
                </c:pt>
                <c:pt idx="1765">
                  <c:v>51698</c:v>
                </c:pt>
                <c:pt idx="1766">
                  <c:v>51704</c:v>
                </c:pt>
                <c:pt idx="1767">
                  <c:v>51711</c:v>
                </c:pt>
                <c:pt idx="1768">
                  <c:v>51718</c:v>
                </c:pt>
                <c:pt idx="1769">
                  <c:v>51725</c:v>
                </c:pt>
                <c:pt idx="1770">
                  <c:v>51732</c:v>
                </c:pt>
                <c:pt idx="1771">
                  <c:v>51740</c:v>
                </c:pt>
                <c:pt idx="1772">
                  <c:v>51746</c:v>
                </c:pt>
                <c:pt idx="1773">
                  <c:v>51753</c:v>
                </c:pt>
                <c:pt idx="1774">
                  <c:v>51761</c:v>
                </c:pt>
                <c:pt idx="1775">
                  <c:v>51768</c:v>
                </c:pt>
                <c:pt idx="1776">
                  <c:v>51774</c:v>
                </c:pt>
                <c:pt idx="1777">
                  <c:v>51781</c:v>
                </c:pt>
                <c:pt idx="1778">
                  <c:v>51789</c:v>
                </c:pt>
                <c:pt idx="1779">
                  <c:v>51795</c:v>
                </c:pt>
                <c:pt idx="1780">
                  <c:v>51802</c:v>
                </c:pt>
                <c:pt idx="1781">
                  <c:v>51810</c:v>
                </c:pt>
                <c:pt idx="1782">
                  <c:v>51816</c:v>
                </c:pt>
                <c:pt idx="1783">
                  <c:v>51823</c:v>
                </c:pt>
                <c:pt idx="1784">
                  <c:v>51830</c:v>
                </c:pt>
                <c:pt idx="1785">
                  <c:v>51837</c:v>
                </c:pt>
                <c:pt idx="1786">
                  <c:v>51844</c:v>
                </c:pt>
                <c:pt idx="1787">
                  <c:v>51851</c:v>
                </c:pt>
                <c:pt idx="1788">
                  <c:v>51859</c:v>
                </c:pt>
                <c:pt idx="1789">
                  <c:v>51872</c:v>
                </c:pt>
                <c:pt idx="1790">
                  <c:v>51873</c:v>
                </c:pt>
                <c:pt idx="1791">
                  <c:v>51880</c:v>
                </c:pt>
                <c:pt idx="1792">
                  <c:v>51887</c:v>
                </c:pt>
                <c:pt idx="1793">
                  <c:v>51894</c:v>
                </c:pt>
                <c:pt idx="1794">
                  <c:v>51901</c:v>
                </c:pt>
                <c:pt idx="1795">
                  <c:v>51909</c:v>
                </c:pt>
                <c:pt idx="1796">
                  <c:v>51915</c:v>
                </c:pt>
                <c:pt idx="1797">
                  <c:v>51922</c:v>
                </c:pt>
                <c:pt idx="1798">
                  <c:v>51929</c:v>
                </c:pt>
                <c:pt idx="1799">
                  <c:v>51936</c:v>
                </c:pt>
                <c:pt idx="1800">
                  <c:v>51943</c:v>
                </c:pt>
                <c:pt idx="1801">
                  <c:v>51950</c:v>
                </c:pt>
                <c:pt idx="1802">
                  <c:v>51957</c:v>
                </c:pt>
                <c:pt idx="1803">
                  <c:v>51966</c:v>
                </c:pt>
                <c:pt idx="1804">
                  <c:v>51973</c:v>
                </c:pt>
                <c:pt idx="1805">
                  <c:v>51980</c:v>
                </c:pt>
                <c:pt idx="1806">
                  <c:v>51987</c:v>
                </c:pt>
                <c:pt idx="1807">
                  <c:v>51994</c:v>
                </c:pt>
                <c:pt idx="1808">
                  <c:v>52001</c:v>
                </c:pt>
                <c:pt idx="1809">
                  <c:v>52008</c:v>
                </c:pt>
                <c:pt idx="1810">
                  <c:v>52015</c:v>
                </c:pt>
                <c:pt idx="1811">
                  <c:v>52022</c:v>
                </c:pt>
                <c:pt idx="1812">
                  <c:v>52029</c:v>
                </c:pt>
                <c:pt idx="1813">
                  <c:v>52036</c:v>
                </c:pt>
                <c:pt idx="1814">
                  <c:v>52043</c:v>
                </c:pt>
                <c:pt idx="1815">
                  <c:v>52050</c:v>
                </c:pt>
                <c:pt idx="1816">
                  <c:v>52057</c:v>
                </c:pt>
                <c:pt idx="1817">
                  <c:v>52064</c:v>
                </c:pt>
                <c:pt idx="1818">
                  <c:v>52071</c:v>
                </c:pt>
                <c:pt idx="1819">
                  <c:v>52078</c:v>
                </c:pt>
                <c:pt idx="1820">
                  <c:v>52085</c:v>
                </c:pt>
                <c:pt idx="1821">
                  <c:v>52092</c:v>
                </c:pt>
                <c:pt idx="1822">
                  <c:v>52099</c:v>
                </c:pt>
                <c:pt idx="1823">
                  <c:v>52106</c:v>
                </c:pt>
                <c:pt idx="1824">
                  <c:v>52113</c:v>
                </c:pt>
                <c:pt idx="1825">
                  <c:v>52120</c:v>
                </c:pt>
                <c:pt idx="1826">
                  <c:v>52127</c:v>
                </c:pt>
                <c:pt idx="1827">
                  <c:v>52134</c:v>
                </c:pt>
                <c:pt idx="1828">
                  <c:v>52141</c:v>
                </c:pt>
                <c:pt idx="1829">
                  <c:v>52148</c:v>
                </c:pt>
                <c:pt idx="1830">
                  <c:v>52155</c:v>
                </c:pt>
                <c:pt idx="1831">
                  <c:v>52162</c:v>
                </c:pt>
                <c:pt idx="1832">
                  <c:v>52169</c:v>
                </c:pt>
                <c:pt idx="1833">
                  <c:v>52176</c:v>
                </c:pt>
                <c:pt idx="1834">
                  <c:v>52183</c:v>
                </c:pt>
                <c:pt idx="1835">
                  <c:v>52190</c:v>
                </c:pt>
                <c:pt idx="1836">
                  <c:v>52197</c:v>
                </c:pt>
                <c:pt idx="1837">
                  <c:v>52204</c:v>
                </c:pt>
                <c:pt idx="1838">
                  <c:v>52211</c:v>
                </c:pt>
                <c:pt idx="1839">
                  <c:v>52218</c:v>
                </c:pt>
                <c:pt idx="1840">
                  <c:v>52229</c:v>
                </c:pt>
                <c:pt idx="1841">
                  <c:v>52236</c:v>
                </c:pt>
                <c:pt idx="1842">
                  <c:v>52239</c:v>
                </c:pt>
                <c:pt idx="1843">
                  <c:v>52246</c:v>
                </c:pt>
                <c:pt idx="1844">
                  <c:v>52253</c:v>
                </c:pt>
                <c:pt idx="1845">
                  <c:v>52260</c:v>
                </c:pt>
                <c:pt idx="1846">
                  <c:v>52267</c:v>
                </c:pt>
                <c:pt idx="1847">
                  <c:v>52274</c:v>
                </c:pt>
                <c:pt idx="1848">
                  <c:v>52281</c:v>
                </c:pt>
                <c:pt idx="1849">
                  <c:v>52288</c:v>
                </c:pt>
                <c:pt idx="1850">
                  <c:v>52295</c:v>
                </c:pt>
                <c:pt idx="1851">
                  <c:v>52302</c:v>
                </c:pt>
                <c:pt idx="1852">
                  <c:v>52309</c:v>
                </c:pt>
                <c:pt idx="1853">
                  <c:v>52316</c:v>
                </c:pt>
                <c:pt idx="1854">
                  <c:v>52323</c:v>
                </c:pt>
                <c:pt idx="1855">
                  <c:v>52330</c:v>
                </c:pt>
                <c:pt idx="1856">
                  <c:v>52337</c:v>
                </c:pt>
                <c:pt idx="1857">
                  <c:v>52344</c:v>
                </c:pt>
                <c:pt idx="1858">
                  <c:v>52351</c:v>
                </c:pt>
                <c:pt idx="1859">
                  <c:v>52358</c:v>
                </c:pt>
                <c:pt idx="1860">
                  <c:v>52365</c:v>
                </c:pt>
                <c:pt idx="1861">
                  <c:v>52372</c:v>
                </c:pt>
                <c:pt idx="1862">
                  <c:v>52379</c:v>
                </c:pt>
                <c:pt idx="1863">
                  <c:v>52386</c:v>
                </c:pt>
                <c:pt idx="1864">
                  <c:v>52393</c:v>
                </c:pt>
                <c:pt idx="1865">
                  <c:v>52400</c:v>
                </c:pt>
                <c:pt idx="1866">
                  <c:v>52407</c:v>
                </c:pt>
                <c:pt idx="1867">
                  <c:v>52414</c:v>
                </c:pt>
                <c:pt idx="1868">
                  <c:v>52421</c:v>
                </c:pt>
                <c:pt idx="1869">
                  <c:v>52428</c:v>
                </c:pt>
                <c:pt idx="1870">
                  <c:v>52435</c:v>
                </c:pt>
                <c:pt idx="1871">
                  <c:v>52442</c:v>
                </c:pt>
                <c:pt idx="1872">
                  <c:v>52449</c:v>
                </c:pt>
                <c:pt idx="1873">
                  <c:v>52456</c:v>
                </c:pt>
                <c:pt idx="1874">
                  <c:v>52463</c:v>
                </c:pt>
                <c:pt idx="1875">
                  <c:v>52470</c:v>
                </c:pt>
                <c:pt idx="1876">
                  <c:v>52477</c:v>
                </c:pt>
                <c:pt idx="1877">
                  <c:v>52484</c:v>
                </c:pt>
                <c:pt idx="1878">
                  <c:v>52491</c:v>
                </c:pt>
                <c:pt idx="1879">
                  <c:v>52498</c:v>
                </c:pt>
                <c:pt idx="1880">
                  <c:v>52505</c:v>
                </c:pt>
                <c:pt idx="1881">
                  <c:v>52512</c:v>
                </c:pt>
                <c:pt idx="1882">
                  <c:v>52519</c:v>
                </c:pt>
                <c:pt idx="1883">
                  <c:v>52526</c:v>
                </c:pt>
                <c:pt idx="1884">
                  <c:v>52533</c:v>
                </c:pt>
                <c:pt idx="1885">
                  <c:v>52540</c:v>
                </c:pt>
                <c:pt idx="1886">
                  <c:v>52547</c:v>
                </c:pt>
                <c:pt idx="1887">
                  <c:v>52554</c:v>
                </c:pt>
                <c:pt idx="1888">
                  <c:v>52561</c:v>
                </c:pt>
                <c:pt idx="1889">
                  <c:v>52568</c:v>
                </c:pt>
                <c:pt idx="1890">
                  <c:v>52575</c:v>
                </c:pt>
                <c:pt idx="1891">
                  <c:v>52582</c:v>
                </c:pt>
                <c:pt idx="1892">
                  <c:v>52589</c:v>
                </c:pt>
                <c:pt idx="1893">
                  <c:v>52600</c:v>
                </c:pt>
                <c:pt idx="1894">
                  <c:v>52603</c:v>
                </c:pt>
                <c:pt idx="1895">
                  <c:v>52610</c:v>
                </c:pt>
                <c:pt idx="1896">
                  <c:v>52617</c:v>
                </c:pt>
                <c:pt idx="1897">
                  <c:v>52624</c:v>
                </c:pt>
                <c:pt idx="1898">
                  <c:v>52631</c:v>
                </c:pt>
                <c:pt idx="1899">
                  <c:v>52639</c:v>
                </c:pt>
                <c:pt idx="1900">
                  <c:v>52645</c:v>
                </c:pt>
                <c:pt idx="1901">
                  <c:v>52652</c:v>
                </c:pt>
                <c:pt idx="1902">
                  <c:v>52659</c:v>
                </c:pt>
                <c:pt idx="1903">
                  <c:v>52666</c:v>
                </c:pt>
                <c:pt idx="1904">
                  <c:v>52673</c:v>
                </c:pt>
                <c:pt idx="1905">
                  <c:v>52680</c:v>
                </c:pt>
                <c:pt idx="1906">
                  <c:v>52687</c:v>
                </c:pt>
                <c:pt idx="1907">
                  <c:v>52694</c:v>
                </c:pt>
                <c:pt idx="1908">
                  <c:v>52701</c:v>
                </c:pt>
                <c:pt idx="1909">
                  <c:v>52708</c:v>
                </c:pt>
                <c:pt idx="1910">
                  <c:v>52715</c:v>
                </c:pt>
                <c:pt idx="1911">
                  <c:v>52723</c:v>
                </c:pt>
                <c:pt idx="1912">
                  <c:v>52729</c:v>
                </c:pt>
                <c:pt idx="1913">
                  <c:v>52736</c:v>
                </c:pt>
                <c:pt idx="1914">
                  <c:v>52743</c:v>
                </c:pt>
                <c:pt idx="1915">
                  <c:v>52750</c:v>
                </c:pt>
                <c:pt idx="1916">
                  <c:v>52757</c:v>
                </c:pt>
                <c:pt idx="1917">
                  <c:v>52764</c:v>
                </c:pt>
                <c:pt idx="1918">
                  <c:v>52771</c:v>
                </c:pt>
                <c:pt idx="1919">
                  <c:v>52778</c:v>
                </c:pt>
                <c:pt idx="1920">
                  <c:v>52785</c:v>
                </c:pt>
                <c:pt idx="1921">
                  <c:v>52792</c:v>
                </c:pt>
                <c:pt idx="1922">
                  <c:v>52799</c:v>
                </c:pt>
                <c:pt idx="1923">
                  <c:v>52806</c:v>
                </c:pt>
                <c:pt idx="1924">
                  <c:v>52813</c:v>
                </c:pt>
                <c:pt idx="1925">
                  <c:v>52821</c:v>
                </c:pt>
                <c:pt idx="1926">
                  <c:v>52827</c:v>
                </c:pt>
                <c:pt idx="1927">
                  <c:v>52834</c:v>
                </c:pt>
                <c:pt idx="1928">
                  <c:v>52841</c:v>
                </c:pt>
                <c:pt idx="1929">
                  <c:v>52848</c:v>
                </c:pt>
                <c:pt idx="1930">
                  <c:v>52855</c:v>
                </c:pt>
                <c:pt idx="1931">
                  <c:v>52863</c:v>
                </c:pt>
                <c:pt idx="1932">
                  <c:v>52869</c:v>
                </c:pt>
                <c:pt idx="1933">
                  <c:v>52876</c:v>
                </c:pt>
                <c:pt idx="1934">
                  <c:v>52883</c:v>
                </c:pt>
                <c:pt idx="1935">
                  <c:v>52890</c:v>
                </c:pt>
                <c:pt idx="1936">
                  <c:v>52897</c:v>
                </c:pt>
                <c:pt idx="1937">
                  <c:v>52905</c:v>
                </c:pt>
                <c:pt idx="1938">
                  <c:v>52911</c:v>
                </c:pt>
                <c:pt idx="1939">
                  <c:v>52918</c:v>
                </c:pt>
                <c:pt idx="1940">
                  <c:v>52925</c:v>
                </c:pt>
                <c:pt idx="1941">
                  <c:v>52932</c:v>
                </c:pt>
                <c:pt idx="1942">
                  <c:v>52939</c:v>
                </c:pt>
                <c:pt idx="1943">
                  <c:v>52946</c:v>
                </c:pt>
                <c:pt idx="1944">
                  <c:v>52953</c:v>
                </c:pt>
                <c:pt idx="1945">
                  <c:v>52961</c:v>
                </c:pt>
                <c:pt idx="1946">
                  <c:v>52968</c:v>
                </c:pt>
                <c:pt idx="1947">
                  <c:v>52975</c:v>
                </c:pt>
                <c:pt idx="1948">
                  <c:v>52982</c:v>
                </c:pt>
                <c:pt idx="1949">
                  <c:v>52989</c:v>
                </c:pt>
                <c:pt idx="1950">
                  <c:v>52996</c:v>
                </c:pt>
                <c:pt idx="1951">
                  <c:v>53003</c:v>
                </c:pt>
                <c:pt idx="1952">
                  <c:v>53010</c:v>
                </c:pt>
                <c:pt idx="1953">
                  <c:v>53017</c:v>
                </c:pt>
                <c:pt idx="1954">
                  <c:v>53024</c:v>
                </c:pt>
                <c:pt idx="1955">
                  <c:v>53031</c:v>
                </c:pt>
                <c:pt idx="1956">
                  <c:v>53038</c:v>
                </c:pt>
                <c:pt idx="1957">
                  <c:v>53045</c:v>
                </c:pt>
                <c:pt idx="1958">
                  <c:v>53052</c:v>
                </c:pt>
                <c:pt idx="1959">
                  <c:v>53063</c:v>
                </c:pt>
                <c:pt idx="1960">
                  <c:v>53066</c:v>
                </c:pt>
                <c:pt idx="1961">
                  <c:v>53073</c:v>
                </c:pt>
                <c:pt idx="1962">
                  <c:v>53080</c:v>
                </c:pt>
                <c:pt idx="1963">
                  <c:v>53090</c:v>
                </c:pt>
                <c:pt idx="1964">
                  <c:v>53094</c:v>
                </c:pt>
                <c:pt idx="1965">
                  <c:v>53101</c:v>
                </c:pt>
                <c:pt idx="1966">
                  <c:v>53108</c:v>
                </c:pt>
                <c:pt idx="1967">
                  <c:v>53115</c:v>
                </c:pt>
                <c:pt idx="1968">
                  <c:v>53122</c:v>
                </c:pt>
                <c:pt idx="1969">
                  <c:v>53129</c:v>
                </c:pt>
                <c:pt idx="1970">
                  <c:v>53136</c:v>
                </c:pt>
                <c:pt idx="1971">
                  <c:v>53143</c:v>
                </c:pt>
                <c:pt idx="1972">
                  <c:v>53150</c:v>
                </c:pt>
                <c:pt idx="1973">
                  <c:v>53157</c:v>
                </c:pt>
                <c:pt idx="1974">
                  <c:v>53164</c:v>
                </c:pt>
                <c:pt idx="1975">
                  <c:v>53171</c:v>
                </c:pt>
                <c:pt idx="1976">
                  <c:v>53178</c:v>
                </c:pt>
                <c:pt idx="1977">
                  <c:v>53188</c:v>
                </c:pt>
                <c:pt idx="1978">
                  <c:v>53192</c:v>
                </c:pt>
                <c:pt idx="1979">
                  <c:v>53199</c:v>
                </c:pt>
                <c:pt idx="1980">
                  <c:v>53206</c:v>
                </c:pt>
                <c:pt idx="1981">
                  <c:v>53213</c:v>
                </c:pt>
                <c:pt idx="1982">
                  <c:v>53220</c:v>
                </c:pt>
                <c:pt idx="1983">
                  <c:v>53230</c:v>
                </c:pt>
                <c:pt idx="1984">
                  <c:v>53234</c:v>
                </c:pt>
                <c:pt idx="1985">
                  <c:v>53241</c:v>
                </c:pt>
                <c:pt idx="1986">
                  <c:v>53248</c:v>
                </c:pt>
                <c:pt idx="1987">
                  <c:v>53255</c:v>
                </c:pt>
                <c:pt idx="1988">
                  <c:v>53262</c:v>
                </c:pt>
                <c:pt idx="1989">
                  <c:v>53272</c:v>
                </c:pt>
                <c:pt idx="1990">
                  <c:v>53276</c:v>
                </c:pt>
                <c:pt idx="1991">
                  <c:v>53283</c:v>
                </c:pt>
                <c:pt idx="1992">
                  <c:v>53290</c:v>
                </c:pt>
                <c:pt idx="1993">
                  <c:v>53297</c:v>
                </c:pt>
                <c:pt idx="1994">
                  <c:v>53304</c:v>
                </c:pt>
                <c:pt idx="1995">
                  <c:v>53311</c:v>
                </c:pt>
                <c:pt idx="1996">
                  <c:v>53318</c:v>
                </c:pt>
                <c:pt idx="1997">
                  <c:v>53325</c:v>
                </c:pt>
                <c:pt idx="1998">
                  <c:v>53332</c:v>
                </c:pt>
                <c:pt idx="1999">
                  <c:v>53339</c:v>
                </c:pt>
                <c:pt idx="2000">
                  <c:v>53346</c:v>
                </c:pt>
                <c:pt idx="2001">
                  <c:v>53353</c:v>
                </c:pt>
                <c:pt idx="2002">
                  <c:v>53360</c:v>
                </c:pt>
                <c:pt idx="2003">
                  <c:v>53367</c:v>
                </c:pt>
                <c:pt idx="2004">
                  <c:v>53374</c:v>
                </c:pt>
                <c:pt idx="2005">
                  <c:v>53381</c:v>
                </c:pt>
                <c:pt idx="2006">
                  <c:v>53388</c:v>
                </c:pt>
                <c:pt idx="2007">
                  <c:v>53395</c:v>
                </c:pt>
                <c:pt idx="2008">
                  <c:v>53402</c:v>
                </c:pt>
                <c:pt idx="2009">
                  <c:v>53413</c:v>
                </c:pt>
                <c:pt idx="2010">
                  <c:v>53416</c:v>
                </c:pt>
                <c:pt idx="2011">
                  <c:v>53423</c:v>
                </c:pt>
                <c:pt idx="2012">
                  <c:v>53430</c:v>
                </c:pt>
                <c:pt idx="2013">
                  <c:v>53437</c:v>
                </c:pt>
                <c:pt idx="2014">
                  <c:v>53444</c:v>
                </c:pt>
                <c:pt idx="2015">
                  <c:v>53455</c:v>
                </c:pt>
                <c:pt idx="2016">
                  <c:v>53458</c:v>
                </c:pt>
                <c:pt idx="2017">
                  <c:v>53465</c:v>
                </c:pt>
                <c:pt idx="2018">
                  <c:v>53472</c:v>
                </c:pt>
                <c:pt idx="2019">
                  <c:v>53479</c:v>
                </c:pt>
                <c:pt idx="2020">
                  <c:v>53486</c:v>
                </c:pt>
                <c:pt idx="2021">
                  <c:v>53493</c:v>
                </c:pt>
                <c:pt idx="2022">
                  <c:v>53500</c:v>
                </c:pt>
                <c:pt idx="2023">
                  <c:v>53507</c:v>
                </c:pt>
                <c:pt idx="2024">
                  <c:v>53514</c:v>
                </c:pt>
                <c:pt idx="2025">
                  <c:v>53521</c:v>
                </c:pt>
                <c:pt idx="2026">
                  <c:v>53528</c:v>
                </c:pt>
                <c:pt idx="2027">
                  <c:v>53535</c:v>
                </c:pt>
                <c:pt idx="2028">
                  <c:v>53542</c:v>
                </c:pt>
                <c:pt idx="2029">
                  <c:v>53549</c:v>
                </c:pt>
                <c:pt idx="2030">
                  <c:v>53556</c:v>
                </c:pt>
                <c:pt idx="2031">
                  <c:v>53563</c:v>
                </c:pt>
                <c:pt idx="2032">
                  <c:v>53570</c:v>
                </c:pt>
                <c:pt idx="2033">
                  <c:v>53577</c:v>
                </c:pt>
                <c:pt idx="2034">
                  <c:v>53584</c:v>
                </c:pt>
                <c:pt idx="2035">
                  <c:v>53591</c:v>
                </c:pt>
                <c:pt idx="2036">
                  <c:v>53598</c:v>
                </c:pt>
                <c:pt idx="2037">
                  <c:v>53605</c:v>
                </c:pt>
                <c:pt idx="2038">
                  <c:v>53612</c:v>
                </c:pt>
                <c:pt idx="2039">
                  <c:v>53619</c:v>
                </c:pt>
                <c:pt idx="2040">
                  <c:v>53626</c:v>
                </c:pt>
                <c:pt idx="2041">
                  <c:v>53633</c:v>
                </c:pt>
                <c:pt idx="2042">
                  <c:v>53640</c:v>
                </c:pt>
                <c:pt idx="2043">
                  <c:v>53647</c:v>
                </c:pt>
                <c:pt idx="2044">
                  <c:v>53657</c:v>
                </c:pt>
                <c:pt idx="2045">
                  <c:v>53661</c:v>
                </c:pt>
                <c:pt idx="2046">
                  <c:v>53668</c:v>
                </c:pt>
                <c:pt idx="2047">
                  <c:v>53675</c:v>
                </c:pt>
                <c:pt idx="2048">
                  <c:v>53682</c:v>
                </c:pt>
                <c:pt idx="2049">
                  <c:v>53696</c:v>
                </c:pt>
                <c:pt idx="2050">
                  <c:v>53699</c:v>
                </c:pt>
                <c:pt idx="2051">
                  <c:v>53707</c:v>
                </c:pt>
                <c:pt idx="2052">
                  <c:v>53713</c:v>
                </c:pt>
                <c:pt idx="2053">
                  <c:v>53720</c:v>
                </c:pt>
                <c:pt idx="2054">
                  <c:v>53727</c:v>
                </c:pt>
                <c:pt idx="2055">
                  <c:v>53735</c:v>
                </c:pt>
                <c:pt idx="2056">
                  <c:v>53741</c:v>
                </c:pt>
                <c:pt idx="2057">
                  <c:v>53748</c:v>
                </c:pt>
                <c:pt idx="2058">
                  <c:v>53755</c:v>
                </c:pt>
                <c:pt idx="2059">
                  <c:v>53762</c:v>
                </c:pt>
                <c:pt idx="2060">
                  <c:v>53769</c:v>
                </c:pt>
                <c:pt idx="2061">
                  <c:v>53776</c:v>
                </c:pt>
                <c:pt idx="2062">
                  <c:v>53783</c:v>
                </c:pt>
                <c:pt idx="2063">
                  <c:v>53790</c:v>
                </c:pt>
                <c:pt idx="2064">
                  <c:v>53799</c:v>
                </c:pt>
                <c:pt idx="2065">
                  <c:v>53804</c:v>
                </c:pt>
                <c:pt idx="2066">
                  <c:v>53812</c:v>
                </c:pt>
                <c:pt idx="2067">
                  <c:v>53819</c:v>
                </c:pt>
                <c:pt idx="2068">
                  <c:v>53825</c:v>
                </c:pt>
                <c:pt idx="2069">
                  <c:v>53832</c:v>
                </c:pt>
                <c:pt idx="2070">
                  <c:v>53840</c:v>
                </c:pt>
                <c:pt idx="2071">
                  <c:v>53846</c:v>
                </c:pt>
                <c:pt idx="2072">
                  <c:v>53853</c:v>
                </c:pt>
                <c:pt idx="2073">
                  <c:v>53860</c:v>
                </c:pt>
                <c:pt idx="2074">
                  <c:v>53867</c:v>
                </c:pt>
                <c:pt idx="2075">
                  <c:v>53874</c:v>
                </c:pt>
                <c:pt idx="2076">
                  <c:v>53881</c:v>
                </c:pt>
                <c:pt idx="2077">
                  <c:v>53889</c:v>
                </c:pt>
                <c:pt idx="2078">
                  <c:v>53895</c:v>
                </c:pt>
                <c:pt idx="2079">
                  <c:v>53902</c:v>
                </c:pt>
                <c:pt idx="2080">
                  <c:v>53909</c:v>
                </c:pt>
                <c:pt idx="2081">
                  <c:v>53916</c:v>
                </c:pt>
                <c:pt idx="2082">
                  <c:v>53923</c:v>
                </c:pt>
                <c:pt idx="2083">
                  <c:v>53931</c:v>
                </c:pt>
                <c:pt idx="2084">
                  <c:v>53937</c:v>
                </c:pt>
                <c:pt idx="2085">
                  <c:v>53944</c:v>
                </c:pt>
                <c:pt idx="2086">
                  <c:v>53952</c:v>
                </c:pt>
                <c:pt idx="2087">
                  <c:v>53959</c:v>
                </c:pt>
                <c:pt idx="2088">
                  <c:v>53965</c:v>
                </c:pt>
                <c:pt idx="2089">
                  <c:v>53972</c:v>
                </c:pt>
                <c:pt idx="2090">
                  <c:v>53980</c:v>
                </c:pt>
                <c:pt idx="2091">
                  <c:v>53986</c:v>
                </c:pt>
                <c:pt idx="2092">
                  <c:v>53993</c:v>
                </c:pt>
                <c:pt idx="2093">
                  <c:v>54001</c:v>
                </c:pt>
                <c:pt idx="2094">
                  <c:v>54007</c:v>
                </c:pt>
                <c:pt idx="2095">
                  <c:v>54014</c:v>
                </c:pt>
                <c:pt idx="2096">
                  <c:v>54021</c:v>
                </c:pt>
                <c:pt idx="2097">
                  <c:v>54028</c:v>
                </c:pt>
                <c:pt idx="2098">
                  <c:v>54035</c:v>
                </c:pt>
                <c:pt idx="2099">
                  <c:v>54042</c:v>
                </c:pt>
                <c:pt idx="2100">
                  <c:v>54050</c:v>
                </c:pt>
                <c:pt idx="2101">
                  <c:v>54063</c:v>
                </c:pt>
                <c:pt idx="2102">
                  <c:v>54064</c:v>
                </c:pt>
                <c:pt idx="2103">
                  <c:v>54071</c:v>
                </c:pt>
                <c:pt idx="2104">
                  <c:v>54078</c:v>
                </c:pt>
                <c:pt idx="2105">
                  <c:v>54085</c:v>
                </c:pt>
                <c:pt idx="2106">
                  <c:v>54092</c:v>
                </c:pt>
                <c:pt idx="2107">
                  <c:v>54100</c:v>
                </c:pt>
                <c:pt idx="2108">
                  <c:v>54106</c:v>
                </c:pt>
                <c:pt idx="2109">
                  <c:v>54113</c:v>
                </c:pt>
                <c:pt idx="2110">
                  <c:v>54120</c:v>
                </c:pt>
                <c:pt idx="2111">
                  <c:v>54127</c:v>
                </c:pt>
                <c:pt idx="2112">
                  <c:v>54134</c:v>
                </c:pt>
                <c:pt idx="2113">
                  <c:v>54141</c:v>
                </c:pt>
                <c:pt idx="2114">
                  <c:v>54148</c:v>
                </c:pt>
                <c:pt idx="2115">
                  <c:v>54157</c:v>
                </c:pt>
                <c:pt idx="2116">
                  <c:v>54164</c:v>
                </c:pt>
                <c:pt idx="2117">
                  <c:v>54171</c:v>
                </c:pt>
                <c:pt idx="2118">
                  <c:v>54178</c:v>
                </c:pt>
                <c:pt idx="2119">
                  <c:v>54185</c:v>
                </c:pt>
                <c:pt idx="2120">
                  <c:v>54192</c:v>
                </c:pt>
                <c:pt idx="2121">
                  <c:v>54199</c:v>
                </c:pt>
                <c:pt idx="2122">
                  <c:v>54206</c:v>
                </c:pt>
                <c:pt idx="2123">
                  <c:v>54213</c:v>
                </c:pt>
                <c:pt idx="2124">
                  <c:v>54220</c:v>
                </c:pt>
                <c:pt idx="2125">
                  <c:v>54227</c:v>
                </c:pt>
                <c:pt idx="2126">
                  <c:v>54234</c:v>
                </c:pt>
                <c:pt idx="2127">
                  <c:v>54241</c:v>
                </c:pt>
                <c:pt idx="2128">
                  <c:v>54248</c:v>
                </c:pt>
                <c:pt idx="2129">
                  <c:v>54255</c:v>
                </c:pt>
                <c:pt idx="2130">
                  <c:v>54262</c:v>
                </c:pt>
                <c:pt idx="2131">
                  <c:v>54269</c:v>
                </c:pt>
                <c:pt idx="2132">
                  <c:v>54276</c:v>
                </c:pt>
                <c:pt idx="2133">
                  <c:v>54283</c:v>
                </c:pt>
                <c:pt idx="2134">
                  <c:v>54290</c:v>
                </c:pt>
                <c:pt idx="2135">
                  <c:v>54297</c:v>
                </c:pt>
                <c:pt idx="2136">
                  <c:v>54304</c:v>
                </c:pt>
                <c:pt idx="2137">
                  <c:v>54311</c:v>
                </c:pt>
                <c:pt idx="2138">
                  <c:v>54318</c:v>
                </c:pt>
                <c:pt idx="2139">
                  <c:v>54325</c:v>
                </c:pt>
                <c:pt idx="2140">
                  <c:v>54332</c:v>
                </c:pt>
                <c:pt idx="2141">
                  <c:v>54339</c:v>
                </c:pt>
                <c:pt idx="2142">
                  <c:v>54346</c:v>
                </c:pt>
                <c:pt idx="2143">
                  <c:v>54353</c:v>
                </c:pt>
                <c:pt idx="2144">
                  <c:v>54360</c:v>
                </c:pt>
                <c:pt idx="2145">
                  <c:v>54367</c:v>
                </c:pt>
                <c:pt idx="2146">
                  <c:v>54374</c:v>
                </c:pt>
                <c:pt idx="2147">
                  <c:v>54381</c:v>
                </c:pt>
                <c:pt idx="2148">
                  <c:v>54388</c:v>
                </c:pt>
                <c:pt idx="2149">
                  <c:v>54395</c:v>
                </c:pt>
                <c:pt idx="2150">
                  <c:v>54402</c:v>
                </c:pt>
                <c:pt idx="2151">
                  <c:v>54409</c:v>
                </c:pt>
                <c:pt idx="2152">
                  <c:v>54416</c:v>
                </c:pt>
                <c:pt idx="2153">
                  <c:v>54427</c:v>
                </c:pt>
                <c:pt idx="2154">
                  <c:v>54430</c:v>
                </c:pt>
                <c:pt idx="2155">
                  <c:v>54437</c:v>
                </c:pt>
                <c:pt idx="2156">
                  <c:v>54444</c:v>
                </c:pt>
                <c:pt idx="2157">
                  <c:v>54451</c:v>
                </c:pt>
                <c:pt idx="2158">
                  <c:v>54458</c:v>
                </c:pt>
                <c:pt idx="2159">
                  <c:v>54466</c:v>
                </c:pt>
                <c:pt idx="2160">
                  <c:v>54472</c:v>
                </c:pt>
                <c:pt idx="2161">
                  <c:v>54479</c:v>
                </c:pt>
                <c:pt idx="2162">
                  <c:v>54486</c:v>
                </c:pt>
                <c:pt idx="2163">
                  <c:v>54493</c:v>
                </c:pt>
                <c:pt idx="2164">
                  <c:v>54500</c:v>
                </c:pt>
                <c:pt idx="2165">
                  <c:v>54507</c:v>
                </c:pt>
                <c:pt idx="2166">
                  <c:v>54514</c:v>
                </c:pt>
                <c:pt idx="2167">
                  <c:v>54521</c:v>
                </c:pt>
                <c:pt idx="2168">
                  <c:v>54528</c:v>
                </c:pt>
                <c:pt idx="2169">
                  <c:v>54535</c:v>
                </c:pt>
                <c:pt idx="2170">
                  <c:v>54543</c:v>
                </c:pt>
                <c:pt idx="2171">
                  <c:v>54549</c:v>
                </c:pt>
                <c:pt idx="2172">
                  <c:v>54556</c:v>
                </c:pt>
                <c:pt idx="2173">
                  <c:v>54563</c:v>
                </c:pt>
                <c:pt idx="2174">
                  <c:v>54570</c:v>
                </c:pt>
                <c:pt idx="2175">
                  <c:v>54577</c:v>
                </c:pt>
                <c:pt idx="2176">
                  <c:v>54584</c:v>
                </c:pt>
                <c:pt idx="2177">
                  <c:v>54591</c:v>
                </c:pt>
                <c:pt idx="2178">
                  <c:v>54598</c:v>
                </c:pt>
                <c:pt idx="2179">
                  <c:v>54605</c:v>
                </c:pt>
                <c:pt idx="2180">
                  <c:v>54612</c:v>
                </c:pt>
                <c:pt idx="2181">
                  <c:v>54619</c:v>
                </c:pt>
                <c:pt idx="2182">
                  <c:v>54626</c:v>
                </c:pt>
                <c:pt idx="2183">
                  <c:v>54633</c:v>
                </c:pt>
                <c:pt idx="2184">
                  <c:v>54640</c:v>
                </c:pt>
                <c:pt idx="2185">
                  <c:v>54647</c:v>
                </c:pt>
                <c:pt idx="2186">
                  <c:v>54654</c:v>
                </c:pt>
                <c:pt idx="2187">
                  <c:v>54661</c:v>
                </c:pt>
                <c:pt idx="2188">
                  <c:v>54668</c:v>
                </c:pt>
                <c:pt idx="2189">
                  <c:v>54675</c:v>
                </c:pt>
                <c:pt idx="2190">
                  <c:v>54682</c:v>
                </c:pt>
                <c:pt idx="2191">
                  <c:v>54689</c:v>
                </c:pt>
                <c:pt idx="2192">
                  <c:v>54696</c:v>
                </c:pt>
                <c:pt idx="2193">
                  <c:v>54703</c:v>
                </c:pt>
                <c:pt idx="2194">
                  <c:v>54710</c:v>
                </c:pt>
                <c:pt idx="2195">
                  <c:v>54717</c:v>
                </c:pt>
                <c:pt idx="2196">
                  <c:v>54724</c:v>
                </c:pt>
                <c:pt idx="2197">
                  <c:v>54731</c:v>
                </c:pt>
                <c:pt idx="2198">
                  <c:v>54738</c:v>
                </c:pt>
                <c:pt idx="2199">
                  <c:v>54745</c:v>
                </c:pt>
                <c:pt idx="2200">
                  <c:v>54752</c:v>
                </c:pt>
                <c:pt idx="2201">
                  <c:v>54759</c:v>
                </c:pt>
                <c:pt idx="2202">
                  <c:v>54766</c:v>
                </c:pt>
                <c:pt idx="2203">
                  <c:v>54773</c:v>
                </c:pt>
                <c:pt idx="2204">
                  <c:v>54781</c:v>
                </c:pt>
                <c:pt idx="2205">
                  <c:v>54792</c:v>
                </c:pt>
                <c:pt idx="2206">
                  <c:v>54795</c:v>
                </c:pt>
                <c:pt idx="2207">
                  <c:v>54802</c:v>
                </c:pt>
                <c:pt idx="2208">
                  <c:v>54809</c:v>
                </c:pt>
                <c:pt idx="2209">
                  <c:v>54816</c:v>
                </c:pt>
                <c:pt idx="2210">
                  <c:v>54823</c:v>
                </c:pt>
                <c:pt idx="2211">
                  <c:v>54833</c:v>
                </c:pt>
                <c:pt idx="2212">
                  <c:v>54837</c:v>
                </c:pt>
                <c:pt idx="2213">
                  <c:v>54844</c:v>
                </c:pt>
                <c:pt idx="2214">
                  <c:v>54851</c:v>
                </c:pt>
                <c:pt idx="2215">
                  <c:v>54858</c:v>
                </c:pt>
                <c:pt idx="2216">
                  <c:v>54865</c:v>
                </c:pt>
                <c:pt idx="2217">
                  <c:v>54872</c:v>
                </c:pt>
                <c:pt idx="2218">
                  <c:v>54879</c:v>
                </c:pt>
                <c:pt idx="2219">
                  <c:v>54890</c:v>
                </c:pt>
                <c:pt idx="2220">
                  <c:v>54893</c:v>
                </c:pt>
                <c:pt idx="2221">
                  <c:v>54900</c:v>
                </c:pt>
                <c:pt idx="2222">
                  <c:v>54914</c:v>
                </c:pt>
                <c:pt idx="2223">
                  <c:v>54914</c:v>
                </c:pt>
                <c:pt idx="2224">
                  <c:v>54921</c:v>
                </c:pt>
                <c:pt idx="2225">
                  <c:v>54928</c:v>
                </c:pt>
                <c:pt idx="2226">
                  <c:v>54935</c:v>
                </c:pt>
                <c:pt idx="2227">
                  <c:v>54942</c:v>
                </c:pt>
                <c:pt idx="2228">
                  <c:v>54949</c:v>
                </c:pt>
                <c:pt idx="2229">
                  <c:v>54956</c:v>
                </c:pt>
                <c:pt idx="2230">
                  <c:v>54963</c:v>
                </c:pt>
                <c:pt idx="2231">
                  <c:v>54970</c:v>
                </c:pt>
                <c:pt idx="2232">
                  <c:v>54977</c:v>
                </c:pt>
                <c:pt idx="2233">
                  <c:v>54984</c:v>
                </c:pt>
                <c:pt idx="2234">
                  <c:v>54991</c:v>
                </c:pt>
                <c:pt idx="2235">
                  <c:v>54998</c:v>
                </c:pt>
                <c:pt idx="2236">
                  <c:v>55005</c:v>
                </c:pt>
                <c:pt idx="2237">
                  <c:v>55012</c:v>
                </c:pt>
                <c:pt idx="2238">
                  <c:v>55019</c:v>
                </c:pt>
                <c:pt idx="2239">
                  <c:v>55026</c:v>
                </c:pt>
                <c:pt idx="2240">
                  <c:v>55033</c:v>
                </c:pt>
                <c:pt idx="2241">
                  <c:v>55040</c:v>
                </c:pt>
                <c:pt idx="2242">
                  <c:v>55047</c:v>
                </c:pt>
                <c:pt idx="2243">
                  <c:v>55057</c:v>
                </c:pt>
                <c:pt idx="2244">
                  <c:v>55061</c:v>
                </c:pt>
                <c:pt idx="2245">
                  <c:v>55068</c:v>
                </c:pt>
                <c:pt idx="2246">
                  <c:v>55075</c:v>
                </c:pt>
                <c:pt idx="2247">
                  <c:v>55082</c:v>
                </c:pt>
                <c:pt idx="2248">
                  <c:v>55089</c:v>
                </c:pt>
                <c:pt idx="2249">
                  <c:v>55096</c:v>
                </c:pt>
                <c:pt idx="2250">
                  <c:v>55103</c:v>
                </c:pt>
                <c:pt idx="2251">
                  <c:v>55110</c:v>
                </c:pt>
                <c:pt idx="2252">
                  <c:v>55117</c:v>
                </c:pt>
                <c:pt idx="2253">
                  <c:v>55124</c:v>
                </c:pt>
                <c:pt idx="2254">
                  <c:v>55131</c:v>
                </c:pt>
                <c:pt idx="2255">
                  <c:v>55138</c:v>
                </c:pt>
                <c:pt idx="2256">
                  <c:v>55150</c:v>
                </c:pt>
                <c:pt idx="2257">
                  <c:v>55152</c:v>
                </c:pt>
                <c:pt idx="2258">
                  <c:v>55159</c:v>
                </c:pt>
                <c:pt idx="2259">
                  <c:v>55166</c:v>
                </c:pt>
                <c:pt idx="2260">
                  <c:v>55173</c:v>
                </c:pt>
                <c:pt idx="2261">
                  <c:v>55180</c:v>
                </c:pt>
                <c:pt idx="2262">
                  <c:v>55187</c:v>
                </c:pt>
                <c:pt idx="2263">
                  <c:v>55194</c:v>
                </c:pt>
                <c:pt idx="2264">
                  <c:v>55201</c:v>
                </c:pt>
                <c:pt idx="2265">
                  <c:v>55208</c:v>
                </c:pt>
                <c:pt idx="2266">
                  <c:v>55215</c:v>
                </c:pt>
                <c:pt idx="2267">
                  <c:v>55222</c:v>
                </c:pt>
                <c:pt idx="2268">
                  <c:v>55229</c:v>
                </c:pt>
                <c:pt idx="2269">
                  <c:v>55236</c:v>
                </c:pt>
                <c:pt idx="2270">
                  <c:v>55247</c:v>
                </c:pt>
                <c:pt idx="2271">
                  <c:v>55250</c:v>
                </c:pt>
                <c:pt idx="2272">
                  <c:v>55257</c:v>
                </c:pt>
                <c:pt idx="2273">
                  <c:v>55264</c:v>
                </c:pt>
                <c:pt idx="2274">
                  <c:v>55271</c:v>
                </c:pt>
                <c:pt idx="2275">
                  <c:v>55281</c:v>
                </c:pt>
                <c:pt idx="2276">
                  <c:v>55285</c:v>
                </c:pt>
                <c:pt idx="2277">
                  <c:v>55292</c:v>
                </c:pt>
                <c:pt idx="2278">
                  <c:v>55299</c:v>
                </c:pt>
                <c:pt idx="2279">
                  <c:v>55306</c:v>
                </c:pt>
                <c:pt idx="2280">
                  <c:v>55313</c:v>
                </c:pt>
                <c:pt idx="2281">
                  <c:v>55320</c:v>
                </c:pt>
                <c:pt idx="2282">
                  <c:v>55327</c:v>
                </c:pt>
                <c:pt idx="2283">
                  <c:v>55334</c:v>
                </c:pt>
                <c:pt idx="2284">
                  <c:v>55341</c:v>
                </c:pt>
                <c:pt idx="2285">
                  <c:v>55348</c:v>
                </c:pt>
                <c:pt idx="2286">
                  <c:v>55355</c:v>
                </c:pt>
                <c:pt idx="2287">
                  <c:v>55362</c:v>
                </c:pt>
                <c:pt idx="2288">
                  <c:v>55369</c:v>
                </c:pt>
                <c:pt idx="2289">
                  <c:v>55379</c:v>
                </c:pt>
                <c:pt idx="2290">
                  <c:v>55383</c:v>
                </c:pt>
                <c:pt idx="2291">
                  <c:v>55390</c:v>
                </c:pt>
                <c:pt idx="2292">
                  <c:v>55397</c:v>
                </c:pt>
                <c:pt idx="2293">
                  <c:v>55404</c:v>
                </c:pt>
                <c:pt idx="2294">
                  <c:v>55411</c:v>
                </c:pt>
                <c:pt idx="2295">
                  <c:v>55418</c:v>
                </c:pt>
                <c:pt idx="2296">
                  <c:v>55425</c:v>
                </c:pt>
                <c:pt idx="2297">
                  <c:v>55432</c:v>
                </c:pt>
                <c:pt idx="2298">
                  <c:v>55439</c:v>
                </c:pt>
                <c:pt idx="2299">
                  <c:v>55446</c:v>
                </c:pt>
                <c:pt idx="2300">
                  <c:v>55453</c:v>
                </c:pt>
                <c:pt idx="2301">
                  <c:v>55463</c:v>
                </c:pt>
                <c:pt idx="2302">
                  <c:v>55467</c:v>
                </c:pt>
                <c:pt idx="2303">
                  <c:v>55474</c:v>
                </c:pt>
                <c:pt idx="2304">
                  <c:v>55481</c:v>
                </c:pt>
                <c:pt idx="2305">
                  <c:v>55488</c:v>
                </c:pt>
                <c:pt idx="2306">
                  <c:v>55495</c:v>
                </c:pt>
                <c:pt idx="2307">
                  <c:v>55502</c:v>
                </c:pt>
                <c:pt idx="2308">
                  <c:v>55509</c:v>
                </c:pt>
                <c:pt idx="2309">
                  <c:v>55516</c:v>
                </c:pt>
                <c:pt idx="2310">
                  <c:v>55523</c:v>
                </c:pt>
                <c:pt idx="2311">
                  <c:v>55530</c:v>
                </c:pt>
                <c:pt idx="2312">
                  <c:v>55537</c:v>
                </c:pt>
                <c:pt idx="2313">
                  <c:v>55544</c:v>
                </c:pt>
                <c:pt idx="2314">
                  <c:v>55551</c:v>
                </c:pt>
                <c:pt idx="2315">
                  <c:v>55558</c:v>
                </c:pt>
                <c:pt idx="2316">
                  <c:v>55565</c:v>
                </c:pt>
                <c:pt idx="2317">
                  <c:v>55572</c:v>
                </c:pt>
                <c:pt idx="2318">
                  <c:v>55579</c:v>
                </c:pt>
                <c:pt idx="2319">
                  <c:v>55586</c:v>
                </c:pt>
                <c:pt idx="2320">
                  <c:v>55593</c:v>
                </c:pt>
                <c:pt idx="2321">
                  <c:v>55600</c:v>
                </c:pt>
                <c:pt idx="2322">
                  <c:v>55607</c:v>
                </c:pt>
                <c:pt idx="2323">
                  <c:v>55614</c:v>
                </c:pt>
                <c:pt idx="2324">
                  <c:v>55621</c:v>
                </c:pt>
                <c:pt idx="2325">
                  <c:v>55632</c:v>
                </c:pt>
                <c:pt idx="2326">
                  <c:v>55635</c:v>
                </c:pt>
                <c:pt idx="2327">
                  <c:v>55646</c:v>
                </c:pt>
                <c:pt idx="2328">
                  <c:v>55649</c:v>
                </c:pt>
                <c:pt idx="2329">
                  <c:v>55656</c:v>
                </c:pt>
                <c:pt idx="2330">
                  <c:v>55663</c:v>
                </c:pt>
                <c:pt idx="2331">
                  <c:v>55670</c:v>
                </c:pt>
                <c:pt idx="2332">
                  <c:v>55677</c:v>
                </c:pt>
                <c:pt idx="2333">
                  <c:v>55684</c:v>
                </c:pt>
                <c:pt idx="2334">
                  <c:v>55691</c:v>
                </c:pt>
                <c:pt idx="2335">
                  <c:v>55698</c:v>
                </c:pt>
                <c:pt idx="2336">
                  <c:v>55705</c:v>
                </c:pt>
                <c:pt idx="2337">
                  <c:v>55712</c:v>
                </c:pt>
                <c:pt idx="2338">
                  <c:v>55719</c:v>
                </c:pt>
                <c:pt idx="2339">
                  <c:v>55726</c:v>
                </c:pt>
                <c:pt idx="2340">
                  <c:v>55733</c:v>
                </c:pt>
                <c:pt idx="2341">
                  <c:v>55740</c:v>
                </c:pt>
                <c:pt idx="2342">
                  <c:v>55747</c:v>
                </c:pt>
                <c:pt idx="2343">
                  <c:v>55754</c:v>
                </c:pt>
                <c:pt idx="2344">
                  <c:v>55761</c:v>
                </c:pt>
                <c:pt idx="2345">
                  <c:v>55768</c:v>
                </c:pt>
                <c:pt idx="2346">
                  <c:v>55775</c:v>
                </c:pt>
                <c:pt idx="2347">
                  <c:v>55782</c:v>
                </c:pt>
                <c:pt idx="2348">
                  <c:v>55789</c:v>
                </c:pt>
                <c:pt idx="2349">
                  <c:v>55796</c:v>
                </c:pt>
                <c:pt idx="2350">
                  <c:v>55803</c:v>
                </c:pt>
                <c:pt idx="2351">
                  <c:v>55810</c:v>
                </c:pt>
                <c:pt idx="2352">
                  <c:v>55817</c:v>
                </c:pt>
                <c:pt idx="2353">
                  <c:v>55824</c:v>
                </c:pt>
                <c:pt idx="2354">
                  <c:v>55831</c:v>
                </c:pt>
                <c:pt idx="2355">
                  <c:v>55838</c:v>
                </c:pt>
                <c:pt idx="2356">
                  <c:v>55845</c:v>
                </c:pt>
                <c:pt idx="2357">
                  <c:v>55852</c:v>
                </c:pt>
                <c:pt idx="2358">
                  <c:v>55859</c:v>
                </c:pt>
                <c:pt idx="2359">
                  <c:v>55866</c:v>
                </c:pt>
                <c:pt idx="2360">
                  <c:v>55873</c:v>
                </c:pt>
                <c:pt idx="2361">
                  <c:v>55890</c:v>
                </c:pt>
                <c:pt idx="2362">
                  <c:v>55891</c:v>
                </c:pt>
                <c:pt idx="2363">
                  <c:v>55898</c:v>
                </c:pt>
                <c:pt idx="2364">
                  <c:v>55905</c:v>
                </c:pt>
                <c:pt idx="2365">
                  <c:v>55912</c:v>
                </c:pt>
                <c:pt idx="2366">
                  <c:v>55919</c:v>
                </c:pt>
                <c:pt idx="2367">
                  <c:v>55927</c:v>
                </c:pt>
                <c:pt idx="2368">
                  <c:v>55933</c:v>
                </c:pt>
                <c:pt idx="2369">
                  <c:v>55940</c:v>
                </c:pt>
                <c:pt idx="2370">
                  <c:v>55947</c:v>
                </c:pt>
                <c:pt idx="2371">
                  <c:v>55954</c:v>
                </c:pt>
                <c:pt idx="2372">
                  <c:v>55961</c:v>
                </c:pt>
                <c:pt idx="2373">
                  <c:v>55968</c:v>
                </c:pt>
                <c:pt idx="2374">
                  <c:v>55975</c:v>
                </c:pt>
                <c:pt idx="2375">
                  <c:v>55984</c:v>
                </c:pt>
                <c:pt idx="2376">
                  <c:v>55991</c:v>
                </c:pt>
                <c:pt idx="2377">
                  <c:v>55998</c:v>
                </c:pt>
                <c:pt idx="2378">
                  <c:v>56005</c:v>
                </c:pt>
                <c:pt idx="2379">
                  <c:v>56012</c:v>
                </c:pt>
                <c:pt idx="2380">
                  <c:v>56019</c:v>
                </c:pt>
                <c:pt idx="2381">
                  <c:v>56026</c:v>
                </c:pt>
                <c:pt idx="2382">
                  <c:v>56033</c:v>
                </c:pt>
                <c:pt idx="2383">
                  <c:v>56040</c:v>
                </c:pt>
                <c:pt idx="2384">
                  <c:v>56047</c:v>
                </c:pt>
                <c:pt idx="2385">
                  <c:v>56054</c:v>
                </c:pt>
                <c:pt idx="2386">
                  <c:v>56061</c:v>
                </c:pt>
                <c:pt idx="2387">
                  <c:v>56068</c:v>
                </c:pt>
                <c:pt idx="2388">
                  <c:v>56075</c:v>
                </c:pt>
                <c:pt idx="2389">
                  <c:v>56082</c:v>
                </c:pt>
                <c:pt idx="2390">
                  <c:v>56089</c:v>
                </c:pt>
                <c:pt idx="2391">
                  <c:v>56096</c:v>
                </c:pt>
                <c:pt idx="2392">
                  <c:v>56103</c:v>
                </c:pt>
                <c:pt idx="2393">
                  <c:v>56110</c:v>
                </c:pt>
                <c:pt idx="2394">
                  <c:v>56117</c:v>
                </c:pt>
                <c:pt idx="2395">
                  <c:v>56124</c:v>
                </c:pt>
                <c:pt idx="2396">
                  <c:v>56131</c:v>
                </c:pt>
                <c:pt idx="2397">
                  <c:v>56138</c:v>
                </c:pt>
                <c:pt idx="2398">
                  <c:v>56145</c:v>
                </c:pt>
                <c:pt idx="2399">
                  <c:v>56152</c:v>
                </c:pt>
                <c:pt idx="2400">
                  <c:v>56159</c:v>
                </c:pt>
                <c:pt idx="2401">
                  <c:v>56166</c:v>
                </c:pt>
                <c:pt idx="2402">
                  <c:v>56173</c:v>
                </c:pt>
                <c:pt idx="2403">
                  <c:v>56180</c:v>
                </c:pt>
                <c:pt idx="2404">
                  <c:v>56187</c:v>
                </c:pt>
                <c:pt idx="2405">
                  <c:v>56194</c:v>
                </c:pt>
                <c:pt idx="2406">
                  <c:v>56201</c:v>
                </c:pt>
                <c:pt idx="2407">
                  <c:v>56208</c:v>
                </c:pt>
                <c:pt idx="2408">
                  <c:v>56215</c:v>
                </c:pt>
                <c:pt idx="2409">
                  <c:v>56222</c:v>
                </c:pt>
                <c:pt idx="2410">
                  <c:v>56229</c:v>
                </c:pt>
                <c:pt idx="2411">
                  <c:v>56236</c:v>
                </c:pt>
                <c:pt idx="2412">
                  <c:v>56247</c:v>
                </c:pt>
                <c:pt idx="2413">
                  <c:v>56254</c:v>
                </c:pt>
                <c:pt idx="2414">
                  <c:v>56257</c:v>
                </c:pt>
                <c:pt idx="2415">
                  <c:v>56264</c:v>
                </c:pt>
                <c:pt idx="2416">
                  <c:v>56271</c:v>
                </c:pt>
                <c:pt idx="2417">
                  <c:v>56278</c:v>
                </c:pt>
                <c:pt idx="2418">
                  <c:v>56285</c:v>
                </c:pt>
                <c:pt idx="2419">
                  <c:v>56292</c:v>
                </c:pt>
                <c:pt idx="2420">
                  <c:v>56299</c:v>
                </c:pt>
                <c:pt idx="2421">
                  <c:v>56306</c:v>
                </c:pt>
                <c:pt idx="2422">
                  <c:v>56313</c:v>
                </c:pt>
                <c:pt idx="2423">
                  <c:v>56320</c:v>
                </c:pt>
                <c:pt idx="2424">
                  <c:v>56327</c:v>
                </c:pt>
                <c:pt idx="2425">
                  <c:v>56334</c:v>
                </c:pt>
                <c:pt idx="2426">
                  <c:v>56341</c:v>
                </c:pt>
                <c:pt idx="2427">
                  <c:v>56348</c:v>
                </c:pt>
                <c:pt idx="2428">
                  <c:v>56355</c:v>
                </c:pt>
                <c:pt idx="2429">
                  <c:v>56362</c:v>
                </c:pt>
                <c:pt idx="2430">
                  <c:v>56369</c:v>
                </c:pt>
                <c:pt idx="2431">
                  <c:v>56376</c:v>
                </c:pt>
                <c:pt idx="2432">
                  <c:v>56383</c:v>
                </c:pt>
                <c:pt idx="2433">
                  <c:v>56390</c:v>
                </c:pt>
                <c:pt idx="2434">
                  <c:v>56397</c:v>
                </c:pt>
                <c:pt idx="2435">
                  <c:v>56404</c:v>
                </c:pt>
                <c:pt idx="2436">
                  <c:v>56411</c:v>
                </c:pt>
                <c:pt idx="2437">
                  <c:v>56418</c:v>
                </c:pt>
                <c:pt idx="2438">
                  <c:v>56425</c:v>
                </c:pt>
                <c:pt idx="2439">
                  <c:v>56432</c:v>
                </c:pt>
                <c:pt idx="2440">
                  <c:v>56439</c:v>
                </c:pt>
                <c:pt idx="2441">
                  <c:v>56446</c:v>
                </c:pt>
                <c:pt idx="2442">
                  <c:v>56453</c:v>
                </c:pt>
                <c:pt idx="2443">
                  <c:v>56460</c:v>
                </c:pt>
                <c:pt idx="2444">
                  <c:v>56467</c:v>
                </c:pt>
                <c:pt idx="2445">
                  <c:v>56474</c:v>
                </c:pt>
                <c:pt idx="2446">
                  <c:v>56481</c:v>
                </c:pt>
                <c:pt idx="2447">
                  <c:v>56488</c:v>
                </c:pt>
                <c:pt idx="2448">
                  <c:v>56495</c:v>
                </c:pt>
                <c:pt idx="2449">
                  <c:v>56502</c:v>
                </c:pt>
                <c:pt idx="2450">
                  <c:v>56509</c:v>
                </c:pt>
                <c:pt idx="2451">
                  <c:v>56516</c:v>
                </c:pt>
                <c:pt idx="2452">
                  <c:v>56523</c:v>
                </c:pt>
                <c:pt idx="2453">
                  <c:v>56530</c:v>
                </c:pt>
                <c:pt idx="2454">
                  <c:v>56537</c:v>
                </c:pt>
                <c:pt idx="2455">
                  <c:v>56544</c:v>
                </c:pt>
                <c:pt idx="2456">
                  <c:v>56551</c:v>
                </c:pt>
                <c:pt idx="2457">
                  <c:v>56558</c:v>
                </c:pt>
                <c:pt idx="2458">
                  <c:v>56565</c:v>
                </c:pt>
                <c:pt idx="2459">
                  <c:v>56572</c:v>
                </c:pt>
                <c:pt idx="2460">
                  <c:v>56579</c:v>
                </c:pt>
                <c:pt idx="2461">
                  <c:v>56586</c:v>
                </c:pt>
                <c:pt idx="2462">
                  <c:v>56593</c:v>
                </c:pt>
                <c:pt idx="2463">
                  <c:v>56600</c:v>
                </c:pt>
                <c:pt idx="2464">
                  <c:v>56607</c:v>
                </c:pt>
                <c:pt idx="2465">
                  <c:v>56618</c:v>
                </c:pt>
                <c:pt idx="2466">
                  <c:v>56621</c:v>
                </c:pt>
                <c:pt idx="2467">
                  <c:v>56628</c:v>
                </c:pt>
                <c:pt idx="2468">
                  <c:v>56635</c:v>
                </c:pt>
                <c:pt idx="2469">
                  <c:v>56642</c:v>
                </c:pt>
                <c:pt idx="2470">
                  <c:v>56649</c:v>
                </c:pt>
                <c:pt idx="2471">
                  <c:v>56657</c:v>
                </c:pt>
                <c:pt idx="2472">
                  <c:v>56663</c:v>
                </c:pt>
                <c:pt idx="2473">
                  <c:v>56670</c:v>
                </c:pt>
                <c:pt idx="2474">
                  <c:v>56677</c:v>
                </c:pt>
                <c:pt idx="2475">
                  <c:v>56684</c:v>
                </c:pt>
                <c:pt idx="2476">
                  <c:v>56691</c:v>
                </c:pt>
                <c:pt idx="2477">
                  <c:v>56698</c:v>
                </c:pt>
                <c:pt idx="2478">
                  <c:v>56705</c:v>
                </c:pt>
                <c:pt idx="2479">
                  <c:v>56712</c:v>
                </c:pt>
                <c:pt idx="2480">
                  <c:v>56719</c:v>
                </c:pt>
                <c:pt idx="2481">
                  <c:v>56726</c:v>
                </c:pt>
                <c:pt idx="2482">
                  <c:v>56734</c:v>
                </c:pt>
                <c:pt idx="2483">
                  <c:v>56740</c:v>
                </c:pt>
                <c:pt idx="2484">
                  <c:v>56747</c:v>
                </c:pt>
                <c:pt idx="2485">
                  <c:v>56754</c:v>
                </c:pt>
                <c:pt idx="2486">
                  <c:v>56761</c:v>
                </c:pt>
                <c:pt idx="2487">
                  <c:v>56768</c:v>
                </c:pt>
                <c:pt idx="2488">
                  <c:v>56775</c:v>
                </c:pt>
                <c:pt idx="2489">
                  <c:v>56782</c:v>
                </c:pt>
                <c:pt idx="2490">
                  <c:v>56789</c:v>
                </c:pt>
                <c:pt idx="2491">
                  <c:v>56796</c:v>
                </c:pt>
                <c:pt idx="2492">
                  <c:v>56803</c:v>
                </c:pt>
                <c:pt idx="2493">
                  <c:v>56810</c:v>
                </c:pt>
                <c:pt idx="2494">
                  <c:v>56817</c:v>
                </c:pt>
                <c:pt idx="2495">
                  <c:v>56824</c:v>
                </c:pt>
                <c:pt idx="2496">
                  <c:v>56831</c:v>
                </c:pt>
                <c:pt idx="2497">
                  <c:v>56838</c:v>
                </c:pt>
                <c:pt idx="2498">
                  <c:v>56845</c:v>
                </c:pt>
                <c:pt idx="2499">
                  <c:v>56852</c:v>
                </c:pt>
                <c:pt idx="2500">
                  <c:v>56859</c:v>
                </c:pt>
                <c:pt idx="2501">
                  <c:v>56866</c:v>
                </c:pt>
                <c:pt idx="2502">
                  <c:v>56873</c:v>
                </c:pt>
                <c:pt idx="2503">
                  <c:v>56881</c:v>
                </c:pt>
                <c:pt idx="2504">
                  <c:v>56887</c:v>
                </c:pt>
                <c:pt idx="2505">
                  <c:v>56894</c:v>
                </c:pt>
                <c:pt idx="2506">
                  <c:v>56901</c:v>
                </c:pt>
                <c:pt idx="2507">
                  <c:v>56908</c:v>
                </c:pt>
                <c:pt idx="2508">
                  <c:v>56915</c:v>
                </c:pt>
                <c:pt idx="2509">
                  <c:v>56922</c:v>
                </c:pt>
                <c:pt idx="2510">
                  <c:v>56929</c:v>
                </c:pt>
                <c:pt idx="2511">
                  <c:v>56936</c:v>
                </c:pt>
                <c:pt idx="2512">
                  <c:v>56943</c:v>
                </c:pt>
                <c:pt idx="2513">
                  <c:v>56950</c:v>
                </c:pt>
                <c:pt idx="2514">
                  <c:v>56957</c:v>
                </c:pt>
                <c:pt idx="2515">
                  <c:v>56964</c:v>
                </c:pt>
                <c:pt idx="2516">
                  <c:v>56972</c:v>
                </c:pt>
                <c:pt idx="2517">
                  <c:v>56983</c:v>
                </c:pt>
                <c:pt idx="2518">
                  <c:v>56986</c:v>
                </c:pt>
                <c:pt idx="2519">
                  <c:v>56993</c:v>
                </c:pt>
                <c:pt idx="2520">
                  <c:v>57000</c:v>
                </c:pt>
                <c:pt idx="2521">
                  <c:v>57007</c:v>
                </c:pt>
                <c:pt idx="2522">
                  <c:v>57014</c:v>
                </c:pt>
                <c:pt idx="2523">
                  <c:v>57024</c:v>
                </c:pt>
                <c:pt idx="2524">
                  <c:v>57028</c:v>
                </c:pt>
                <c:pt idx="2525">
                  <c:v>57035</c:v>
                </c:pt>
                <c:pt idx="2526">
                  <c:v>57042</c:v>
                </c:pt>
                <c:pt idx="2527">
                  <c:v>57049</c:v>
                </c:pt>
                <c:pt idx="2528">
                  <c:v>57056</c:v>
                </c:pt>
                <c:pt idx="2529">
                  <c:v>57063</c:v>
                </c:pt>
                <c:pt idx="2530">
                  <c:v>57074</c:v>
                </c:pt>
                <c:pt idx="2531">
                  <c:v>57077</c:v>
                </c:pt>
                <c:pt idx="2532">
                  <c:v>57084</c:v>
                </c:pt>
                <c:pt idx="2533">
                  <c:v>57091</c:v>
                </c:pt>
                <c:pt idx="2534">
                  <c:v>57098</c:v>
                </c:pt>
                <c:pt idx="2535">
                  <c:v>57108</c:v>
                </c:pt>
                <c:pt idx="2536">
                  <c:v>57112</c:v>
                </c:pt>
                <c:pt idx="2537">
                  <c:v>57119</c:v>
                </c:pt>
                <c:pt idx="2538">
                  <c:v>57126</c:v>
                </c:pt>
                <c:pt idx="2539">
                  <c:v>57133</c:v>
                </c:pt>
                <c:pt idx="2540">
                  <c:v>57140</c:v>
                </c:pt>
                <c:pt idx="2541">
                  <c:v>57147</c:v>
                </c:pt>
                <c:pt idx="2542">
                  <c:v>57154</c:v>
                </c:pt>
                <c:pt idx="2543">
                  <c:v>57161</c:v>
                </c:pt>
                <c:pt idx="2544">
                  <c:v>57168</c:v>
                </c:pt>
                <c:pt idx="2545">
                  <c:v>57175</c:v>
                </c:pt>
                <c:pt idx="2546">
                  <c:v>57182</c:v>
                </c:pt>
                <c:pt idx="2547">
                  <c:v>57189</c:v>
                </c:pt>
                <c:pt idx="2548">
                  <c:v>57196</c:v>
                </c:pt>
                <c:pt idx="2549">
                  <c:v>57206</c:v>
                </c:pt>
                <c:pt idx="2550">
                  <c:v>57210</c:v>
                </c:pt>
                <c:pt idx="2551">
                  <c:v>57217</c:v>
                </c:pt>
                <c:pt idx="2552">
                  <c:v>57224</c:v>
                </c:pt>
                <c:pt idx="2553">
                  <c:v>57231</c:v>
                </c:pt>
                <c:pt idx="2554">
                  <c:v>57238</c:v>
                </c:pt>
                <c:pt idx="2555">
                  <c:v>57248</c:v>
                </c:pt>
                <c:pt idx="2556">
                  <c:v>57252</c:v>
                </c:pt>
                <c:pt idx="2557">
                  <c:v>57259</c:v>
                </c:pt>
                <c:pt idx="2558">
                  <c:v>57266</c:v>
                </c:pt>
                <c:pt idx="2559">
                  <c:v>57273</c:v>
                </c:pt>
                <c:pt idx="2560">
                  <c:v>57280</c:v>
                </c:pt>
                <c:pt idx="2561">
                  <c:v>57290</c:v>
                </c:pt>
                <c:pt idx="2562">
                  <c:v>57294</c:v>
                </c:pt>
                <c:pt idx="2563">
                  <c:v>57301</c:v>
                </c:pt>
                <c:pt idx="2564">
                  <c:v>57308</c:v>
                </c:pt>
                <c:pt idx="2565">
                  <c:v>57315</c:v>
                </c:pt>
                <c:pt idx="2566">
                  <c:v>57322</c:v>
                </c:pt>
                <c:pt idx="2567">
                  <c:v>57329</c:v>
                </c:pt>
                <c:pt idx="2568">
                  <c:v>57336</c:v>
                </c:pt>
                <c:pt idx="2569">
                  <c:v>57343</c:v>
                </c:pt>
                <c:pt idx="2570">
                  <c:v>57350</c:v>
                </c:pt>
                <c:pt idx="2571">
                  <c:v>57357</c:v>
                </c:pt>
                <c:pt idx="2572">
                  <c:v>57364</c:v>
                </c:pt>
                <c:pt idx="2573">
                  <c:v>57371</c:v>
                </c:pt>
                <c:pt idx="2574">
                  <c:v>57378</c:v>
                </c:pt>
                <c:pt idx="2575">
                  <c:v>57385</c:v>
                </c:pt>
                <c:pt idx="2576">
                  <c:v>57392</c:v>
                </c:pt>
                <c:pt idx="2577">
                  <c:v>57399</c:v>
                </c:pt>
                <c:pt idx="2578">
                  <c:v>57406</c:v>
                </c:pt>
                <c:pt idx="2579">
                  <c:v>57413</c:v>
                </c:pt>
                <c:pt idx="2580">
                  <c:v>57420</c:v>
                </c:pt>
                <c:pt idx="2581">
                  <c:v>57427</c:v>
                </c:pt>
                <c:pt idx="2582">
                  <c:v>57434</c:v>
                </c:pt>
                <c:pt idx="2583">
                  <c:v>57441</c:v>
                </c:pt>
                <c:pt idx="2584">
                  <c:v>57448</c:v>
                </c:pt>
                <c:pt idx="2585">
                  <c:v>57459</c:v>
                </c:pt>
                <c:pt idx="2586">
                  <c:v>57462</c:v>
                </c:pt>
                <c:pt idx="2587">
                  <c:v>57473</c:v>
                </c:pt>
                <c:pt idx="2588">
                  <c:v>57476</c:v>
                </c:pt>
                <c:pt idx="2589">
                  <c:v>57483</c:v>
                </c:pt>
                <c:pt idx="2590">
                  <c:v>57490</c:v>
                </c:pt>
                <c:pt idx="2591">
                  <c:v>57497</c:v>
                </c:pt>
                <c:pt idx="2592">
                  <c:v>57504</c:v>
                </c:pt>
                <c:pt idx="2593">
                  <c:v>57511</c:v>
                </c:pt>
                <c:pt idx="2594">
                  <c:v>57518</c:v>
                </c:pt>
                <c:pt idx="2595">
                  <c:v>57525</c:v>
                </c:pt>
                <c:pt idx="2596">
                  <c:v>57532</c:v>
                </c:pt>
                <c:pt idx="2597">
                  <c:v>57539</c:v>
                </c:pt>
                <c:pt idx="2598">
                  <c:v>57546</c:v>
                </c:pt>
                <c:pt idx="2599">
                  <c:v>57553</c:v>
                </c:pt>
                <c:pt idx="2600">
                  <c:v>57560</c:v>
                </c:pt>
                <c:pt idx="2601">
                  <c:v>57567</c:v>
                </c:pt>
                <c:pt idx="2602">
                  <c:v>57574</c:v>
                </c:pt>
                <c:pt idx="2603">
                  <c:v>57581</c:v>
                </c:pt>
                <c:pt idx="2604">
                  <c:v>57588</c:v>
                </c:pt>
                <c:pt idx="2605">
                  <c:v>57595</c:v>
                </c:pt>
                <c:pt idx="2606">
                  <c:v>57602</c:v>
                </c:pt>
                <c:pt idx="2607">
                  <c:v>57609</c:v>
                </c:pt>
                <c:pt idx="2608">
                  <c:v>57616</c:v>
                </c:pt>
                <c:pt idx="2609">
                  <c:v>57623</c:v>
                </c:pt>
                <c:pt idx="2610">
                  <c:v>57630</c:v>
                </c:pt>
                <c:pt idx="2611">
                  <c:v>57637</c:v>
                </c:pt>
                <c:pt idx="2612">
                  <c:v>57644</c:v>
                </c:pt>
                <c:pt idx="2613">
                  <c:v>57651</c:v>
                </c:pt>
                <c:pt idx="2614">
                  <c:v>57658</c:v>
                </c:pt>
                <c:pt idx="2615">
                  <c:v>57665</c:v>
                </c:pt>
                <c:pt idx="2616">
                  <c:v>57675</c:v>
                </c:pt>
                <c:pt idx="2617">
                  <c:v>57679</c:v>
                </c:pt>
                <c:pt idx="2618">
                  <c:v>57686</c:v>
                </c:pt>
                <c:pt idx="2619">
                  <c:v>57693</c:v>
                </c:pt>
                <c:pt idx="2620">
                  <c:v>57700</c:v>
                </c:pt>
                <c:pt idx="2621">
                  <c:v>57714</c:v>
                </c:pt>
                <c:pt idx="2622">
                  <c:v>57717</c:v>
                </c:pt>
                <c:pt idx="2623">
                  <c:v>57725</c:v>
                </c:pt>
                <c:pt idx="2624">
                  <c:v>57731</c:v>
                </c:pt>
                <c:pt idx="2625">
                  <c:v>57738</c:v>
                </c:pt>
                <c:pt idx="2626">
                  <c:v>57745</c:v>
                </c:pt>
                <c:pt idx="2627">
                  <c:v>57753</c:v>
                </c:pt>
                <c:pt idx="2628">
                  <c:v>57759</c:v>
                </c:pt>
                <c:pt idx="2629">
                  <c:v>57766</c:v>
                </c:pt>
                <c:pt idx="2630">
                  <c:v>57773</c:v>
                </c:pt>
                <c:pt idx="2631">
                  <c:v>57780</c:v>
                </c:pt>
                <c:pt idx="2632">
                  <c:v>57787</c:v>
                </c:pt>
                <c:pt idx="2633">
                  <c:v>57794</c:v>
                </c:pt>
                <c:pt idx="2634">
                  <c:v>57801</c:v>
                </c:pt>
                <c:pt idx="2635">
                  <c:v>57808</c:v>
                </c:pt>
                <c:pt idx="2636">
                  <c:v>57817</c:v>
                </c:pt>
                <c:pt idx="2637">
                  <c:v>57822</c:v>
                </c:pt>
                <c:pt idx="2638">
                  <c:v>57830</c:v>
                </c:pt>
                <c:pt idx="2639">
                  <c:v>57837</c:v>
                </c:pt>
                <c:pt idx="2640">
                  <c:v>57843</c:v>
                </c:pt>
                <c:pt idx="2641">
                  <c:v>57850</c:v>
                </c:pt>
                <c:pt idx="2642">
                  <c:v>57858</c:v>
                </c:pt>
                <c:pt idx="2643">
                  <c:v>57864</c:v>
                </c:pt>
                <c:pt idx="2644">
                  <c:v>57871</c:v>
                </c:pt>
                <c:pt idx="2645">
                  <c:v>57878</c:v>
                </c:pt>
                <c:pt idx="2646">
                  <c:v>57885</c:v>
                </c:pt>
                <c:pt idx="2647">
                  <c:v>57892</c:v>
                </c:pt>
                <c:pt idx="2648">
                  <c:v>57899</c:v>
                </c:pt>
                <c:pt idx="2649">
                  <c:v>57907</c:v>
                </c:pt>
                <c:pt idx="2650">
                  <c:v>57913</c:v>
                </c:pt>
                <c:pt idx="2651">
                  <c:v>57920</c:v>
                </c:pt>
                <c:pt idx="2652">
                  <c:v>57927</c:v>
                </c:pt>
                <c:pt idx="2653">
                  <c:v>57934</c:v>
                </c:pt>
                <c:pt idx="2654">
                  <c:v>57941</c:v>
                </c:pt>
                <c:pt idx="2655">
                  <c:v>57949</c:v>
                </c:pt>
                <c:pt idx="2656">
                  <c:v>57955</c:v>
                </c:pt>
                <c:pt idx="2657">
                  <c:v>57962</c:v>
                </c:pt>
                <c:pt idx="2658">
                  <c:v>57970</c:v>
                </c:pt>
                <c:pt idx="2659">
                  <c:v>57977</c:v>
                </c:pt>
                <c:pt idx="2660">
                  <c:v>57983</c:v>
                </c:pt>
                <c:pt idx="2661">
                  <c:v>57990</c:v>
                </c:pt>
                <c:pt idx="2662">
                  <c:v>57998</c:v>
                </c:pt>
                <c:pt idx="2663">
                  <c:v>58004</c:v>
                </c:pt>
                <c:pt idx="2664">
                  <c:v>58011</c:v>
                </c:pt>
                <c:pt idx="2665">
                  <c:v>58019</c:v>
                </c:pt>
                <c:pt idx="2666">
                  <c:v>58025</c:v>
                </c:pt>
                <c:pt idx="2667">
                  <c:v>58032</c:v>
                </c:pt>
                <c:pt idx="2668">
                  <c:v>58039</c:v>
                </c:pt>
                <c:pt idx="2669">
                  <c:v>58046</c:v>
                </c:pt>
                <c:pt idx="2670">
                  <c:v>58053</c:v>
                </c:pt>
                <c:pt idx="2671">
                  <c:v>58060</c:v>
                </c:pt>
                <c:pt idx="2672">
                  <c:v>58068</c:v>
                </c:pt>
                <c:pt idx="2673">
                  <c:v>58081</c:v>
                </c:pt>
                <c:pt idx="2674">
                  <c:v>58082</c:v>
                </c:pt>
                <c:pt idx="2675">
                  <c:v>58089</c:v>
                </c:pt>
                <c:pt idx="2676">
                  <c:v>58096</c:v>
                </c:pt>
                <c:pt idx="2677">
                  <c:v>58103</c:v>
                </c:pt>
                <c:pt idx="2678">
                  <c:v>58110</c:v>
                </c:pt>
                <c:pt idx="2679">
                  <c:v>58118</c:v>
                </c:pt>
                <c:pt idx="2680">
                  <c:v>58124</c:v>
                </c:pt>
                <c:pt idx="2681">
                  <c:v>58131</c:v>
                </c:pt>
                <c:pt idx="2682">
                  <c:v>58138</c:v>
                </c:pt>
                <c:pt idx="2683">
                  <c:v>58145</c:v>
                </c:pt>
                <c:pt idx="2684">
                  <c:v>58152</c:v>
                </c:pt>
                <c:pt idx="2685">
                  <c:v>58159</c:v>
                </c:pt>
                <c:pt idx="2686">
                  <c:v>58168</c:v>
                </c:pt>
                <c:pt idx="2687">
                  <c:v>58175</c:v>
                </c:pt>
                <c:pt idx="2688">
                  <c:v>58182</c:v>
                </c:pt>
                <c:pt idx="2689">
                  <c:v>58189</c:v>
                </c:pt>
                <c:pt idx="2690">
                  <c:v>58196</c:v>
                </c:pt>
                <c:pt idx="2691">
                  <c:v>58203</c:v>
                </c:pt>
                <c:pt idx="2692">
                  <c:v>58210</c:v>
                </c:pt>
                <c:pt idx="2693">
                  <c:v>58217</c:v>
                </c:pt>
                <c:pt idx="2694">
                  <c:v>58224</c:v>
                </c:pt>
                <c:pt idx="2695">
                  <c:v>58231</c:v>
                </c:pt>
                <c:pt idx="2696">
                  <c:v>58238</c:v>
                </c:pt>
                <c:pt idx="2697">
                  <c:v>58245</c:v>
                </c:pt>
                <c:pt idx="2698">
                  <c:v>58252</c:v>
                </c:pt>
                <c:pt idx="2699">
                  <c:v>58259</c:v>
                </c:pt>
                <c:pt idx="2700">
                  <c:v>58266</c:v>
                </c:pt>
                <c:pt idx="2701">
                  <c:v>58273</c:v>
                </c:pt>
                <c:pt idx="2702">
                  <c:v>58280</c:v>
                </c:pt>
                <c:pt idx="2703">
                  <c:v>58287</c:v>
                </c:pt>
                <c:pt idx="2704">
                  <c:v>58294</c:v>
                </c:pt>
                <c:pt idx="2705">
                  <c:v>58301</c:v>
                </c:pt>
                <c:pt idx="2706">
                  <c:v>58308</c:v>
                </c:pt>
                <c:pt idx="2707">
                  <c:v>58315</c:v>
                </c:pt>
                <c:pt idx="2708">
                  <c:v>58322</c:v>
                </c:pt>
                <c:pt idx="2709">
                  <c:v>58329</c:v>
                </c:pt>
                <c:pt idx="2710">
                  <c:v>58336</c:v>
                </c:pt>
                <c:pt idx="2711">
                  <c:v>58343</c:v>
                </c:pt>
                <c:pt idx="2712">
                  <c:v>58350</c:v>
                </c:pt>
                <c:pt idx="2713">
                  <c:v>58357</c:v>
                </c:pt>
                <c:pt idx="2714">
                  <c:v>58364</c:v>
                </c:pt>
                <c:pt idx="2715">
                  <c:v>58371</c:v>
                </c:pt>
                <c:pt idx="2716">
                  <c:v>58378</c:v>
                </c:pt>
                <c:pt idx="2717">
                  <c:v>58385</c:v>
                </c:pt>
                <c:pt idx="2718">
                  <c:v>58392</c:v>
                </c:pt>
                <c:pt idx="2719">
                  <c:v>58399</c:v>
                </c:pt>
                <c:pt idx="2720">
                  <c:v>58406</c:v>
                </c:pt>
                <c:pt idx="2721">
                  <c:v>58413</c:v>
                </c:pt>
                <c:pt idx="2722">
                  <c:v>58420</c:v>
                </c:pt>
                <c:pt idx="2723">
                  <c:v>58427</c:v>
                </c:pt>
                <c:pt idx="2724">
                  <c:v>58438</c:v>
                </c:pt>
                <c:pt idx="2725">
                  <c:v>58445</c:v>
                </c:pt>
                <c:pt idx="2726">
                  <c:v>58448</c:v>
                </c:pt>
                <c:pt idx="2727">
                  <c:v>58455</c:v>
                </c:pt>
                <c:pt idx="2728">
                  <c:v>58462</c:v>
                </c:pt>
                <c:pt idx="2729">
                  <c:v>58469</c:v>
                </c:pt>
                <c:pt idx="2730">
                  <c:v>58476</c:v>
                </c:pt>
                <c:pt idx="2731">
                  <c:v>58483</c:v>
                </c:pt>
                <c:pt idx="2732">
                  <c:v>58490</c:v>
                </c:pt>
                <c:pt idx="2733">
                  <c:v>58497</c:v>
                </c:pt>
                <c:pt idx="2734">
                  <c:v>58504</c:v>
                </c:pt>
                <c:pt idx="2735">
                  <c:v>58511</c:v>
                </c:pt>
                <c:pt idx="2736">
                  <c:v>58518</c:v>
                </c:pt>
                <c:pt idx="2737">
                  <c:v>58525</c:v>
                </c:pt>
                <c:pt idx="2738">
                  <c:v>58532</c:v>
                </c:pt>
                <c:pt idx="2739">
                  <c:v>58539</c:v>
                </c:pt>
                <c:pt idx="2740">
                  <c:v>58546</c:v>
                </c:pt>
                <c:pt idx="2741">
                  <c:v>58553</c:v>
                </c:pt>
                <c:pt idx="2742">
                  <c:v>58561</c:v>
                </c:pt>
                <c:pt idx="2743">
                  <c:v>58567</c:v>
                </c:pt>
                <c:pt idx="2744">
                  <c:v>58574</c:v>
                </c:pt>
                <c:pt idx="2745">
                  <c:v>58581</c:v>
                </c:pt>
                <c:pt idx="2746">
                  <c:v>58588</c:v>
                </c:pt>
                <c:pt idx="2747">
                  <c:v>58595</c:v>
                </c:pt>
                <c:pt idx="2748">
                  <c:v>58602</c:v>
                </c:pt>
                <c:pt idx="2749">
                  <c:v>58609</c:v>
                </c:pt>
                <c:pt idx="2750">
                  <c:v>58616</c:v>
                </c:pt>
                <c:pt idx="2751">
                  <c:v>58623</c:v>
                </c:pt>
                <c:pt idx="2752">
                  <c:v>58630</c:v>
                </c:pt>
                <c:pt idx="2753">
                  <c:v>58637</c:v>
                </c:pt>
                <c:pt idx="2754">
                  <c:v>58644</c:v>
                </c:pt>
                <c:pt idx="2755">
                  <c:v>58651</c:v>
                </c:pt>
                <c:pt idx="2756">
                  <c:v>58658</c:v>
                </c:pt>
                <c:pt idx="2757">
                  <c:v>58665</c:v>
                </c:pt>
                <c:pt idx="2758">
                  <c:v>58672</c:v>
                </c:pt>
                <c:pt idx="2759">
                  <c:v>58679</c:v>
                </c:pt>
                <c:pt idx="2760">
                  <c:v>58686</c:v>
                </c:pt>
                <c:pt idx="2761">
                  <c:v>58693</c:v>
                </c:pt>
                <c:pt idx="2762">
                  <c:v>58700</c:v>
                </c:pt>
                <c:pt idx="2763">
                  <c:v>58707</c:v>
                </c:pt>
                <c:pt idx="2764">
                  <c:v>58714</c:v>
                </c:pt>
                <c:pt idx="2765">
                  <c:v>58721</c:v>
                </c:pt>
                <c:pt idx="2766">
                  <c:v>58728</c:v>
                </c:pt>
                <c:pt idx="2767">
                  <c:v>58735</c:v>
                </c:pt>
                <c:pt idx="2768">
                  <c:v>58742</c:v>
                </c:pt>
                <c:pt idx="2769">
                  <c:v>58749</c:v>
                </c:pt>
                <c:pt idx="2770">
                  <c:v>58756</c:v>
                </c:pt>
                <c:pt idx="2771">
                  <c:v>58763</c:v>
                </c:pt>
                <c:pt idx="2772">
                  <c:v>58770</c:v>
                </c:pt>
                <c:pt idx="2773">
                  <c:v>58777</c:v>
                </c:pt>
                <c:pt idx="2774">
                  <c:v>58784</c:v>
                </c:pt>
                <c:pt idx="2775">
                  <c:v>58791</c:v>
                </c:pt>
                <c:pt idx="2776">
                  <c:v>58799</c:v>
                </c:pt>
                <c:pt idx="2777">
                  <c:v>58810</c:v>
                </c:pt>
                <c:pt idx="2778">
                  <c:v>58813</c:v>
                </c:pt>
                <c:pt idx="2779">
                  <c:v>58820</c:v>
                </c:pt>
                <c:pt idx="2780">
                  <c:v>58827</c:v>
                </c:pt>
                <c:pt idx="2781">
                  <c:v>58834</c:v>
                </c:pt>
                <c:pt idx="2782">
                  <c:v>58841</c:v>
                </c:pt>
                <c:pt idx="2783">
                  <c:v>58851</c:v>
                </c:pt>
                <c:pt idx="2784">
                  <c:v>58855</c:v>
                </c:pt>
                <c:pt idx="2785">
                  <c:v>58862</c:v>
                </c:pt>
                <c:pt idx="2786">
                  <c:v>58869</c:v>
                </c:pt>
                <c:pt idx="2787">
                  <c:v>58876</c:v>
                </c:pt>
                <c:pt idx="2788">
                  <c:v>58883</c:v>
                </c:pt>
                <c:pt idx="2789">
                  <c:v>58890</c:v>
                </c:pt>
                <c:pt idx="2790">
                  <c:v>58897</c:v>
                </c:pt>
                <c:pt idx="2791">
                  <c:v>58908</c:v>
                </c:pt>
                <c:pt idx="2792">
                  <c:v>58911</c:v>
                </c:pt>
                <c:pt idx="2793">
                  <c:v>58918</c:v>
                </c:pt>
                <c:pt idx="2794">
                  <c:v>58932</c:v>
                </c:pt>
                <c:pt idx="2795">
                  <c:v>58932</c:v>
                </c:pt>
                <c:pt idx="2796">
                  <c:v>58939</c:v>
                </c:pt>
                <c:pt idx="2797">
                  <c:v>58946</c:v>
                </c:pt>
                <c:pt idx="2798">
                  <c:v>58953</c:v>
                </c:pt>
                <c:pt idx="2799">
                  <c:v>58960</c:v>
                </c:pt>
                <c:pt idx="2800">
                  <c:v>58967</c:v>
                </c:pt>
                <c:pt idx="2801">
                  <c:v>58974</c:v>
                </c:pt>
                <c:pt idx="2802">
                  <c:v>58981</c:v>
                </c:pt>
                <c:pt idx="2803">
                  <c:v>58988</c:v>
                </c:pt>
                <c:pt idx="2804">
                  <c:v>58995</c:v>
                </c:pt>
                <c:pt idx="2805">
                  <c:v>59002</c:v>
                </c:pt>
                <c:pt idx="2806">
                  <c:v>59009</c:v>
                </c:pt>
                <c:pt idx="2807">
                  <c:v>59016</c:v>
                </c:pt>
                <c:pt idx="2808">
                  <c:v>59023</c:v>
                </c:pt>
                <c:pt idx="2809">
                  <c:v>59030</c:v>
                </c:pt>
                <c:pt idx="2810">
                  <c:v>59037</c:v>
                </c:pt>
                <c:pt idx="2811">
                  <c:v>59044</c:v>
                </c:pt>
                <c:pt idx="2812">
                  <c:v>59051</c:v>
                </c:pt>
                <c:pt idx="2813">
                  <c:v>59058</c:v>
                </c:pt>
                <c:pt idx="2814">
                  <c:v>59065</c:v>
                </c:pt>
                <c:pt idx="2815">
                  <c:v>59072</c:v>
                </c:pt>
                <c:pt idx="2816">
                  <c:v>59079</c:v>
                </c:pt>
                <c:pt idx="2817">
                  <c:v>59086</c:v>
                </c:pt>
                <c:pt idx="2818">
                  <c:v>59093</c:v>
                </c:pt>
                <c:pt idx="2819">
                  <c:v>59100</c:v>
                </c:pt>
                <c:pt idx="2820">
                  <c:v>59107</c:v>
                </c:pt>
                <c:pt idx="2821">
                  <c:v>59114</c:v>
                </c:pt>
                <c:pt idx="2822">
                  <c:v>59121</c:v>
                </c:pt>
                <c:pt idx="2823">
                  <c:v>59128</c:v>
                </c:pt>
                <c:pt idx="2824">
                  <c:v>59135</c:v>
                </c:pt>
                <c:pt idx="2825">
                  <c:v>59142</c:v>
                </c:pt>
                <c:pt idx="2826">
                  <c:v>59149</c:v>
                </c:pt>
                <c:pt idx="2827">
                  <c:v>59156</c:v>
                </c:pt>
                <c:pt idx="2828">
                  <c:v>59168</c:v>
                </c:pt>
                <c:pt idx="2829">
                  <c:v>59170</c:v>
                </c:pt>
                <c:pt idx="2830">
                  <c:v>59177</c:v>
                </c:pt>
                <c:pt idx="2831">
                  <c:v>59184</c:v>
                </c:pt>
                <c:pt idx="2832">
                  <c:v>59191</c:v>
                </c:pt>
                <c:pt idx="2833">
                  <c:v>59198</c:v>
                </c:pt>
                <c:pt idx="2834">
                  <c:v>59205</c:v>
                </c:pt>
                <c:pt idx="2835">
                  <c:v>59212</c:v>
                </c:pt>
                <c:pt idx="2836">
                  <c:v>59219</c:v>
                </c:pt>
                <c:pt idx="2837">
                  <c:v>59226</c:v>
                </c:pt>
                <c:pt idx="2838">
                  <c:v>59233</c:v>
                </c:pt>
                <c:pt idx="2839">
                  <c:v>59240</c:v>
                </c:pt>
                <c:pt idx="2840">
                  <c:v>59247</c:v>
                </c:pt>
                <c:pt idx="2841">
                  <c:v>59258</c:v>
                </c:pt>
                <c:pt idx="2842">
                  <c:v>59261</c:v>
                </c:pt>
                <c:pt idx="2843">
                  <c:v>59268</c:v>
                </c:pt>
                <c:pt idx="2844">
                  <c:v>59275</c:v>
                </c:pt>
                <c:pt idx="2845">
                  <c:v>59282</c:v>
                </c:pt>
                <c:pt idx="2846">
                  <c:v>59289</c:v>
                </c:pt>
                <c:pt idx="2847">
                  <c:v>59299</c:v>
                </c:pt>
                <c:pt idx="2848">
                  <c:v>59303</c:v>
                </c:pt>
                <c:pt idx="2849">
                  <c:v>59310</c:v>
                </c:pt>
                <c:pt idx="2850">
                  <c:v>59317</c:v>
                </c:pt>
                <c:pt idx="2851">
                  <c:v>59324</c:v>
                </c:pt>
                <c:pt idx="2852">
                  <c:v>59331</c:v>
                </c:pt>
                <c:pt idx="2853">
                  <c:v>59338</c:v>
                </c:pt>
                <c:pt idx="2854">
                  <c:v>59345</c:v>
                </c:pt>
                <c:pt idx="2855">
                  <c:v>59352</c:v>
                </c:pt>
                <c:pt idx="2856">
                  <c:v>59359</c:v>
                </c:pt>
                <c:pt idx="2857">
                  <c:v>59366</c:v>
                </c:pt>
                <c:pt idx="2858">
                  <c:v>59373</c:v>
                </c:pt>
                <c:pt idx="2859">
                  <c:v>59380</c:v>
                </c:pt>
                <c:pt idx="2860">
                  <c:v>59387</c:v>
                </c:pt>
                <c:pt idx="2861">
                  <c:v>59397</c:v>
                </c:pt>
                <c:pt idx="2862">
                  <c:v>59401</c:v>
                </c:pt>
                <c:pt idx="2863">
                  <c:v>59408</c:v>
                </c:pt>
                <c:pt idx="2864">
                  <c:v>59415</c:v>
                </c:pt>
                <c:pt idx="2865">
                  <c:v>59422</c:v>
                </c:pt>
                <c:pt idx="2866">
                  <c:v>59429</c:v>
                </c:pt>
                <c:pt idx="2867">
                  <c:v>59436</c:v>
                </c:pt>
                <c:pt idx="2868">
                  <c:v>59443</c:v>
                </c:pt>
                <c:pt idx="2869">
                  <c:v>59450</c:v>
                </c:pt>
                <c:pt idx="2870">
                  <c:v>59457</c:v>
                </c:pt>
                <c:pt idx="2871">
                  <c:v>59464</c:v>
                </c:pt>
                <c:pt idx="2872">
                  <c:v>59471</c:v>
                </c:pt>
                <c:pt idx="2873">
                  <c:v>59481</c:v>
                </c:pt>
                <c:pt idx="2874">
                  <c:v>59485</c:v>
                </c:pt>
                <c:pt idx="2875">
                  <c:v>59492</c:v>
                </c:pt>
                <c:pt idx="2876">
                  <c:v>59499</c:v>
                </c:pt>
                <c:pt idx="2877">
                  <c:v>59506</c:v>
                </c:pt>
                <c:pt idx="2878">
                  <c:v>59513</c:v>
                </c:pt>
                <c:pt idx="2879">
                  <c:v>59520</c:v>
                </c:pt>
                <c:pt idx="2880">
                  <c:v>59527</c:v>
                </c:pt>
                <c:pt idx="2881">
                  <c:v>59534</c:v>
                </c:pt>
                <c:pt idx="2882">
                  <c:v>59541</c:v>
                </c:pt>
                <c:pt idx="2883">
                  <c:v>59548</c:v>
                </c:pt>
                <c:pt idx="2884">
                  <c:v>59555</c:v>
                </c:pt>
                <c:pt idx="2885">
                  <c:v>59562</c:v>
                </c:pt>
                <c:pt idx="2886">
                  <c:v>59569</c:v>
                </c:pt>
                <c:pt idx="2887">
                  <c:v>59576</c:v>
                </c:pt>
                <c:pt idx="2888">
                  <c:v>59583</c:v>
                </c:pt>
                <c:pt idx="2889">
                  <c:v>59590</c:v>
                </c:pt>
                <c:pt idx="2890">
                  <c:v>59597</c:v>
                </c:pt>
                <c:pt idx="2891">
                  <c:v>59604</c:v>
                </c:pt>
                <c:pt idx="2892">
                  <c:v>59611</c:v>
                </c:pt>
                <c:pt idx="2893">
                  <c:v>59618</c:v>
                </c:pt>
                <c:pt idx="2894">
                  <c:v>59625</c:v>
                </c:pt>
                <c:pt idx="2895">
                  <c:v>59632</c:v>
                </c:pt>
                <c:pt idx="2896">
                  <c:v>59643</c:v>
                </c:pt>
                <c:pt idx="2897">
                  <c:v>59646</c:v>
                </c:pt>
                <c:pt idx="2898">
                  <c:v>59653</c:v>
                </c:pt>
                <c:pt idx="2899">
                  <c:v>59664</c:v>
                </c:pt>
                <c:pt idx="2900">
                  <c:v>59667</c:v>
                </c:pt>
                <c:pt idx="2901">
                  <c:v>59674</c:v>
                </c:pt>
                <c:pt idx="2902">
                  <c:v>59681</c:v>
                </c:pt>
                <c:pt idx="2903">
                  <c:v>59688</c:v>
                </c:pt>
                <c:pt idx="2904">
                  <c:v>59695</c:v>
                </c:pt>
                <c:pt idx="2905">
                  <c:v>59702</c:v>
                </c:pt>
                <c:pt idx="2906">
                  <c:v>59709</c:v>
                </c:pt>
                <c:pt idx="2907">
                  <c:v>59716</c:v>
                </c:pt>
                <c:pt idx="2908">
                  <c:v>59723</c:v>
                </c:pt>
                <c:pt idx="2909">
                  <c:v>59730</c:v>
                </c:pt>
                <c:pt idx="2910">
                  <c:v>59737</c:v>
                </c:pt>
                <c:pt idx="2911">
                  <c:v>59744</c:v>
                </c:pt>
                <c:pt idx="2912">
                  <c:v>59751</c:v>
                </c:pt>
                <c:pt idx="2913">
                  <c:v>59758</c:v>
                </c:pt>
                <c:pt idx="2914">
                  <c:v>59765</c:v>
                </c:pt>
                <c:pt idx="2915">
                  <c:v>59772</c:v>
                </c:pt>
                <c:pt idx="2916">
                  <c:v>59779</c:v>
                </c:pt>
                <c:pt idx="2917">
                  <c:v>59786</c:v>
                </c:pt>
                <c:pt idx="2918">
                  <c:v>59793</c:v>
                </c:pt>
                <c:pt idx="2919">
                  <c:v>59800</c:v>
                </c:pt>
                <c:pt idx="2920">
                  <c:v>59807</c:v>
                </c:pt>
                <c:pt idx="2921">
                  <c:v>59814</c:v>
                </c:pt>
                <c:pt idx="2922">
                  <c:v>59821</c:v>
                </c:pt>
                <c:pt idx="2923">
                  <c:v>59828</c:v>
                </c:pt>
                <c:pt idx="2924">
                  <c:v>59835</c:v>
                </c:pt>
                <c:pt idx="2925">
                  <c:v>59842</c:v>
                </c:pt>
                <c:pt idx="2926">
                  <c:v>59849</c:v>
                </c:pt>
                <c:pt idx="2927">
                  <c:v>59856</c:v>
                </c:pt>
                <c:pt idx="2928">
                  <c:v>59866</c:v>
                </c:pt>
                <c:pt idx="2929">
                  <c:v>59870</c:v>
                </c:pt>
                <c:pt idx="2930">
                  <c:v>59877</c:v>
                </c:pt>
                <c:pt idx="2931">
                  <c:v>59884</c:v>
                </c:pt>
                <c:pt idx="2932">
                  <c:v>59891</c:v>
                </c:pt>
                <c:pt idx="2933">
                  <c:v>59905</c:v>
                </c:pt>
                <c:pt idx="2934">
                  <c:v>59908</c:v>
                </c:pt>
                <c:pt idx="2935">
                  <c:v>59916</c:v>
                </c:pt>
                <c:pt idx="2936">
                  <c:v>59922</c:v>
                </c:pt>
                <c:pt idx="2937">
                  <c:v>59929</c:v>
                </c:pt>
                <c:pt idx="2938">
                  <c:v>59936</c:v>
                </c:pt>
                <c:pt idx="2939">
                  <c:v>59944</c:v>
                </c:pt>
                <c:pt idx="2940">
                  <c:v>59950</c:v>
                </c:pt>
                <c:pt idx="2941">
                  <c:v>59957</c:v>
                </c:pt>
                <c:pt idx="2942">
                  <c:v>59964</c:v>
                </c:pt>
                <c:pt idx="2943">
                  <c:v>59971</c:v>
                </c:pt>
                <c:pt idx="2944">
                  <c:v>59978</c:v>
                </c:pt>
                <c:pt idx="2945">
                  <c:v>59985</c:v>
                </c:pt>
                <c:pt idx="2946">
                  <c:v>59992</c:v>
                </c:pt>
                <c:pt idx="2947">
                  <c:v>60001</c:v>
                </c:pt>
                <c:pt idx="2948">
                  <c:v>60006</c:v>
                </c:pt>
                <c:pt idx="2949">
                  <c:v>60013</c:v>
                </c:pt>
                <c:pt idx="2950">
                  <c:v>60020</c:v>
                </c:pt>
                <c:pt idx="2951">
                  <c:v>60029</c:v>
                </c:pt>
                <c:pt idx="2952">
                  <c:v>60034</c:v>
                </c:pt>
                <c:pt idx="2953">
                  <c:v>60041</c:v>
                </c:pt>
                <c:pt idx="2954">
                  <c:v>60049</c:v>
                </c:pt>
                <c:pt idx="2955">
                  <c:v>60055</c:v>
                </c:pt>
                <c:pt idx="2956">
                  <c:v>60062</c:v>
                </c:pt>
                <c:pt idx="2957">
                  <c:v>60069</c:v>
                </c:pt>
                <c:pt idx="2958">
                  <c:v>60076</c:v>
                </c:pt>
                <c:pt idx="2959">
                  <c:v>60083</c:v>
                </c:pt>
                <c:pt idx="2960">
                  <c:v>60090</c:v>
                </c:pt>
                <c:pt idx="2961">
                  <c:v>60097</c:v>
                </c:pt>
                <c:pt idx="2962">
                  <c:v>60105</c:v>
                </c:pt>
                <c:pt idx="2963">
                  <c:v>60111</c:v>
                </c:pt>
                <c:pt idx="2964">
                  <c:v>60118</c:v>
                </c:pt>
                <c:pt idx="2965">
                  <c:v>60126</c:v>
                </c:pt>
                <c:pt idx="2966">
                  <c:v>60132</c:v>
                </c:pt>
                <c:pt idx="2967">
                  <c:v>60140</c:v>
                </c:pt>
                <c:pt idx="2968">
                  <c:v>60146</c:v>
                </c:pt>
                <c:pt idx="2969">
                  <c:v>60153</c:v>
                </c:pt>
                <c:pt idx="2970">
                  <c:v>60161</c:v>
                </c:pt>
                <c:pt idx="2971">
                  <c:v>60168</c:v>
                </c:pt>
                <c:pt idx="2972">
                  <c:v>60174</c:v>
                </c:pt>
                <c:pt idx="2973">
                  <c:v>60181</c:v>
                </c:pt>
                <c:pt idx="2974">
                  <c:v>60189</c:v>
                </c:pt>
                <c:pt idx="2975">
                  <c:v>60195</c:v>
                </c:pt>
                <c:pt idx="2976">
                  <c:v>60202</c:v>
                </c:pt>
                <c:pt idx="2977">
                  <c:v>60210</c:v>
                </c:pt>
                <c:pt idx="2978">
                  <c:v>60216</c:v>
                </c:pt>
                <c:pt idx="2979">
                  <c:v>60223</c:v>
                </c:pt>
                <c:pt idx="2980">
                  <c:v>60231</c:v>
                </c:pt>
                <c:pt idx="2981">
                  <c:v>60237</c:v>
                </c:pt>
                <c:pt idx="2982">
                  <c:v>60244</c:v>
                </c:pt>
                <c:pt idx="2983">
                  <c:v>60251</c:v>
                </c:pt>
                <c:pt idx="2984">
                  <c:v>60258</c:v>
                </c:pt>
                <c:pt idx="2985">
                  <c:v>60272</c:v>
                </c:pt>
                <c:pt idx="2986">
                  <c:v>60274</c:v>
                </c:pt>
                <c:pt idx="2987">
                  <c:v>60281</c:v>
                </c:pt>
                <c:pt idx="2988">
                  <c:v>60288</c:v>
                </c:pt>
                <c:pt idx="2989">
                  <c:v>60295</c:v>
                </c:pt>
                <c:pt idx="2990">
                  <c:v>60302</c:v>
                </c:pt>
                <c:pt idx="2991">
                  <c:v>60310</c:v>
                </c:pt>
                <c:pt idx="2992">
                  <c:v>60316</c:v>
                </c:pt>
                <c:pt idx="2993">
                  <c:v>60323</c:v>
                </c:pt>
                <c:pt idx="2994">
                  <c:v>60330</c:v>
                </c:pt>
                <c:pt idx="2995">
                  <c:v>60337</c:v>
                </c:pt>
                <c:pt idx="2996">
                  <c:v>60344</c:v>
                </c:pt>
                <c:pt idx="2997">
                  <c:v>60351</c:v>
                </c:pt>
                <c:pt idx="2998">
                  <c:v>60359</c:v>
                </c:pt>
                <c:pt idx="2999">
                  <c:v>60366</c:v>
                </c:pt>
                <c:pt idx="3000">
                  <c:v>60373</c:v>
                </c:pt>
                <c:pt idx="3001">
                  <c:v>60380</c:v>
                </c:pt>
                <c:pt idx="3002">
                  <c:v>60387</c:v>
                </c:pt>
                <c:pt idx="3003">
                  <c:v>60394</c:v>
                </c:pt>
                <c:pt idx="3004">
                  <c:v>60401</c:v>
                </c:pt>
                <c:pt idx="3005">
                  <c:v>60408</c:v>
                </c:pt>
                <c:pt idx="3006">
                  <c:v>60415</c:v>
                </c:pt>
                <c:pt idx="3007">
                  <c:v>60422</c:v>
                </c:pt>
                <c:pt idx="3008">
                  <c:v>60429</c:v>
                </c:pt>
                <c:pt idx="3009">
                  <c:v>60436</c:v>
                </c:pt>
                <c:pt idx="3010">
                  <c:v>60443</c:v>
                </c:pt>
                <c:pt idx="3011">
                  <c:v>60450</c:v>
                </c:pt>
                <c:pt idx="3012">
                  <c:v>60457</c:v>
                </c:pt>
                <c:pt idx="3013">
                  <c:v>60464</c:v>
                </c:pt>
                <c:pt idx="3014">
                  <c:v>60471</c:v>
                </c:pt>
                <c:pt idx="3015">
                  <c:v>60478</c:v>
                </c:pt>
                <c:pt idx="3016">
                  <c:v>60485</c:v>
                </c:pt>
                <c:pt idx="3017">
                  <c:v>60492</c:v>
                </c:pt>
                <c:pt idx="3018">
                  <c:v>60499</c:v>
                </c:pt>
                <c:pt idx="3019">
                  <c:v>60506</c:v>
                </c:pt>
                <c:pt idx="3020">
                  <c:v>60513</c:v>
                </c:pt>
                <c:pt idx="3021">
                  <c:v>60520</c:v>
                </c:pt>
                <c:pt idx="3022">
                  <c:v>60527</c:v>
                </c:pt>
                <c:pt idx="3023">
                  <c:v>60534</c:v>
                </c:pt>
                <c:pt idx="3024">
                  <c:v>60541</c:v>
                </c:pt>
                <c:pt idx="3025">
                  <c:v>60548</c:v>
                </c:pt>
                <c:pt idx="3026">
                  <c:v>60555</c:v>
                </c:pt>
                <c:pt idx="3027">
                  <c:v>60562</c:v>
                </c:pt>
                <c:pt idx="3028">
                  <c:v>60569</c:v>
                </c:pt>
                <c:pt idx="3029">
                  <c:v>60576</c:v>
                </c:pt>
                <c:pt idx="3030">
                  <c:v>60583</c:v>
                </c:pt>
                <c:pt idx="3031">
                  <c:v>60590</c:v>
                </c:pt>
                <c:pt idx="3032">
                  <c:v>60597</c:v>
                </c:pt>
                <c:pt idx="3033">
                  <c:v>60604</c:v>
                </c:pt>
                <c:pt idx="3034">
                  <c:v>60611</c:v>
                </c:pt>
                <c:pt idx="3035">
                  <c:v>60618</c:v>
                </c:pt>
                <c:pt idx="3036">
                  <c:v>60625</c:v>
                </c:pt>
                <c:pt idx="3037">
                  <c:v>60636</c:v>
                </c:pt>
                <c:pt idx="3038">
                  <c:v>60639</c:v>
                </c:pt>
                <c:pt idx="3039">
                  <c:v>60646</c:v>
                </c:pt>
                <c:pt idx="3040">
                  <c:v>60653</c:v>
                </c:pt>
                <c:pt idx="3041">
                  <c:v>60660</c:v>
                </c:pt>
                <c:pt idx="3042">
                  <c:v>60667</c:v>
                </c:pt>
                <c:pt idx="3043">
                  <c:v>60675</c:v>
                </c:pt>
                <c:pt idx="3044">
                  <c:v>60681</c:v>
                </c:pt>
                <c:pt idx="3045">
                  <c:v>60688</c:v>
                </c:pt>
                <c:pt idx="3046">
                  <c:v>60695</c:v>
                </c:pt>
                <c:pt idx="3047">
                  <c:v>60702</c:v>
                </c:pt>
                <c:pt idx="3048">
                  <c:v>60709</c:v>
                </c:pt>
                <c:pt idx="3049">
                  <c:v>60716</c:v>
                </c:pt>
                <c:pt idx="3050">
                  <c:v>60723</c:v>
                </c:pt>
                <c:pt idx="3051">
                  <c:v>60730</c:v>
                </c:pt>
                <c:pt idx="3052">
                  <c:v>60737</c:v>
                </c:pt>
                <c:pt idx="3053">
                  <c:v>60744</c:v>
                </c:pt>
                <c:pt idx="3054">
                  <c:v>60752</c:v>
                </c:pt>
                <c:pt idx="3055">
                  <c:v>60758</c:v>
                </c:pt>
                <c:pt idx="3056">
                  <c:v>60765</c:v>
                </c:pt>
                <c:pt idx="3057">
                  <c:v>60772</c:v>
                </c:pt>
                <c:pt idx="3058">
                  <c:v>60779</c:v>
                </c:pt>
                <c:pt idx="3059">
                  <c:v>60786</c:v>
                </c:pt>
                <c:pt idx="3060">
                  <c:v>60793</c:v>
                </c:pt>
                <c:pt idx="3061">
                  <c:v>60800</c:v>
                </c:pt>
                <c:pt idx="3062">
                  <c:v>60807</c:v>
                </c:pt>
                <c:pt idx="3063">
                  <c:v>60814</c:v>
                </c:pt>
                <c:pt idx="3064">
                  <c:v>60821</c:v>
                </c:pt>
                <c:pt idx="3065">
                  <c:v>60828</c:v>
                </c:pt>
                <c:pt idx="3066">
                  <c:v>60835</c:v>
                </c:pt>
                <c:pt idx="3067">
                  <c:v>60842</c:v>
                </c:pt>
                <c:pt idx="3068">
                  <c:v>60849</c:v>
                </c:pt>
                <c:pt idx="3069">
                  <c:v>60856</c:v>
                </c:pt>
                <c:pt idx="3070">
                  <c:v>60863</c:v>
                </c:pt>
                <c:pt idx="3071">
                  <c:v>60870</c:v>
                </c:pt>
                <c:pt idx="3072">
                  <c:v>60877</c:v>
                </c:pt>
                <c:pt idx="3073">
                  <c:v>60884</c:v>
                </c:pt>
                <c:pt idx="3074">
                  <c:v>60891</c:v>
                </c:pt>
                <c:pt idx="3075">
                  <c:v>60899</c:v>
                </c:pt>
                <c:pt idx="3076">
                  <c:v>60905</c:v>
                </c:pt>
                <c:pt idx="3077">
                  <c:v>60912</c:v>
                </c:pt>
                <c:pt idx="3078">
                  <c:v>60919</c:v>
                </c:pt>
                <c:pt idx="3079">
                  <c:v>60926</c:v>
                </c:pt>
                <c:pt idx="3080">
                  <c:v>60933</c:v>
                </c:pt>
                <c:pt idx="3081">
                  <c:v>60940</c:v>
                </c:pt>
                <c:pt idx="3082">
                  <c:v>60947</c:v>
                </c:pt>
                <c:pt idx="3083">
                  <c:v>60954</c:v>
                </c:pt>
                <c:pt idx="3084">
                  <c:v>60961</c:v>
                </c:pt>
                <c:pt idx="3085">
                  <c:v>60968</c:v>
                </c:pt>
                <c:pt idx="3086">
                  <c:v>60975</c:v>
                </c:pt>
                <c:pt idx="3087">
                  <c:v>60982</c:v>
                </c:pt>
                <c:pt idx="3088">
                  <c:v>60990</c:v>
                </c:pt>
                <c:pt idx="3089">
                  <c:v>61001</c:v>
                </c:pt>
                <c:pt idx="3090">
                  <c:v>61004</c:v>
                </c:pt>
                <c:pt idx="3091">
                  <c:v>61011</c:v>
                </c:pt>
                <c:pt idx="3092">
                  <c:v>61018</c:v>
                </c:pt>
                <c:pt idx="3093">
                  <c:v>61025</c:v>
                </c:pt>
                <c:pt idx="3094">
                  <c:v>61032</c:v>
                </c:pt>
                <c:pt idx="3095">
                  <c:v>61042</c:v>
                </c:pt>
                <c:pt idx="3096">
                  <c:v>61046</c:v>
                </c:pt>
                <c:pt idx="3097">
                  <c:v>61053</c:v>
                </c:pt>
                <c:pt idx="3098">
                  <c:v>61060</c:v>
                </c:pt>
                <c:pt idx="3099">
                  <c:v>61067</c:v>
                </c:pt>
                <c:pt idx="3100">
                  <c:v>61074</c:v>
                </c:pt>
                <c:pt idx="3101">
                  <c:v>61081</c:v>
                </c:pt>
                <c:pt idx="3102">
                  <c:v>61092</c:v>
                </c:pt>
                <c:pt idx="3103">
                  <c:v>61095</c:v>
                </c:pt>
                <c:pt idx="3104">
                  <c:v>61102</c:v>
                </c:pt>
                <c:pt idx="3105">
                  <c:v>61109</c:v>
                </c:pt>
                <c:pt idx="3106">
                  <c:v>61123</c:v>
                </c:pt>
                <c:pt idx="3107">
                  <c:v>61123</c:v>
                </c:pt>
                <c:pt idx="3108">
                  <c:v>61130</c:v>
                </c:pt>
                <c:pt idx="3109">
                  <c:v>61137</c:v>
                </c:pt>
                <c:pt idx="3110">
                  <c:v>61144</c:v>
                </c:pt>
                <c:pt idx="3111">
                  <c:v>61151</c:v>
                </c:pt>
                <c:pt idx="3112">
                  <c:v>61158</c:v>
                </c:pt>
                <c:pt idx="3113">
                  <c:v>61165</c:v>
                </c:pt>
                <c:pt idx="3114">
                  <c:v>61172</c:v>
                </c:pt>
                <c:pt idx="3115">
                  <c:v>61179</c:v>
                </c:pt>
                <c:pt idx="3116">
                  <c:v>61186</c:v>
                </c:pt>
                <c:pt idx="3117">
                  <c:v>61193</c:v>
                </c:pt>
                <c:pt idx="3118">
                  <c:v>61200</c:v>
                </c:pt>
                <c:pt idx="3119">
                  <c:v>61207</c:v>
                </c:pt>
                <c:pt idx="3120">
                  <c:v>61214</c:v>
                </c:pt>
                <c:pt idx="3121">
                  <c:v>61221</c:v>
                </c:pt>
                <c:pt idx="3122">
                  <c:v>61228</c:v>
                </c:pt>
                <c:pt idx="3123">
                  <c:v>61235</c:v>
                </c:pt>
                <c:pt idx="3124">
                  <c:v>61242</c:v>
                </c:pt>
                <c:pt idx="3125">
                  <c:v>61249</c:v>
                </c:pt>
                <c:pt idx="3126">
                  <c:v>61256</c:v>
                </c:pt>
                <c:pt idx="3127">
                  <c:v>61266</c:v>
                </c:pt>
                <c:pt idx="3128">
                  <c:v>61270</c:v>
                </c:pt>
                <c:pt idx="3129">
                  <c:v>61277</c:v>
                </c:pt>
                <c:pt idx="3130">
                  <c:v>61284</c:v>
                </c:pt>
                <c:pt idx="3131">
                  <c:v>61291</c:v>
                </c:pt>
                <c:pt idx="3132">
                  <c:v>61298</c:v>
                </c:pt>
                <c:pt idx="3133">
                  <c:v>61305</c:v>
                </c:pt>
                <c:pt idx="3134">
                  <c:v>61312</c:v>
                </c:pt>
                <c:pt idx="3135">
                  <c:v>61319</c:v>
                </c:pt>
                <c:pt idx="3136">
                  <c:v>61326</c:v>
                </c:pt>
                <c:pt idx="3137">
                  <c:v>61333</c:v>
                </c:pt>
                <c:pt idx="3138">
                  <c:v>61340</c:v>
                </c:pt>
                <c:pt idx="3139">
                  <c:v>61347</c:v>
                </c:pt>
                <c:pt idx="3140">
                  <c:v>61359</c:v>
                </c:pt>
                <c:pt idx="3141">
                  <c:v>61361</c:v>
                </c:pt>
                <c:pt idx="3142">
                  <c:v>61368</c:v>
                </c:pt>
                <c:pt idx="3143">
                  <c:v>61375</c:v>
                </c:pt>
                <c:pt idx="3144">
                  <c:v>61382</c:v>
                </c:pt>
                <c:pt idx="3145">
                  <c:v>61389</c:v>
                </c:pt>
                <c:pt idx="3146">
                  <c:v>61396</c:v>
                </c:pt>
                <c:pt idx="3147">
                  <c:v>61403</c:v>
                </c:pt>
                <c:pt idx="3148">
                  <c:v>61410</c:v>
                </c:pt>
                <c:pt idx="3149">
                  <c:v>61417</c:v>
                </c:pt>
                <c:pt idx="3150">
                  <c:v>61424</c:v>
                </c:pt>
                <c:pt idx="3151">
                  <c:v>61431</c:v>
                </c:pt>
                <c:pt idx="3152">
                  <c:v>61438</c:v>
                </c:pt>
                <c:pt idx="3153">
                  <c:v>61445</c:v>
                </c:pt>
                <c:pt idx="3154">
                  <c:v>61452</c:v>
                </c:pt>
                <c:pt idx="3155">
                  <c:v>61459</c:v>
                </c:pt>
                <c:pt idx="3156">
                  <c:v>61466</c:v>
                </c:pt>
                <c:pt idx="3157">
                  <c:v>61477</c:v>
                </c:pt>
                <c:pt idx="3158">
                  <c:v>61480</c:v>
                </c:pt>
                <c:pt idx="3159">
                  <c:v>61491</c:v>
                </c:pt>
                <c:pt idx="3160">
                  <c:v>61494</c:v>
                </c:pt>
                <c:pt idx="3161">
                  <c:v>61501</c:v>
                </c:pt>
                <c:pt idx="3162">
                  <c:v>61508</c:v>
                </c:pt>
                <c:pt idx="3163">
                  <c:v>61515</c:v>
                </c:pt>
                <c:pt idx="3164">
                  <c:v>61522</c:v>
                </c:pt>
                <c:pt idx="3165">
                  <c:v>61529</c:v>
                </c:pt>
                <c:pt idx="3166">
                  <c:v>61536</c:v>
                </c:pt>
                <c:pt idx="3167">
                  <c:v>61543</c:v>
                </c:pt>
                <c:pt idx="3168">
                  <c:v>61550</c:v>
                </c:pt>
                <c:pt idx="3169">
                  <c:v>61557</c:v>
                </c:pt>
                <c:pt idx="3170">
                  <c:v>61564</c:v>
                </c:pt>
                <c:pt idx="3171">
                  <c:v>61571</c:v>
                </c:pt>
                <c:pt idx="3172">
                  <c:v>61578</c:v>
                </c:pt>
                <c:pt idx="3173">
                  <c:v>61585</c:v>
                </c:pt>
                <c:pt idx="3174">
                  <c:v>61592</c:v>
                </c:pt>
                <c:pt idx="3175">
                  <c:v>61599</c:v>
                </c:pt>
                <c:pt idx="3176">
                  <c:v>61606</c:v>
                </c:pt>
                <c:pt idx="3177">
                  <c:v>61613</c:v>
                </c:pt>
                <c:pt idx="3178">
                  <c:v>61620</c:v>
                </c:pt>
                <c:pt idx="3179">
                  <c:v>61627</c:v>
                </c:pt>
                <c:pt idx="3180">
                  <c:v>61634</c:v>
                </c:pt>
                <c:pt idx="3181">
                  <c:v>61641</c:v>
                </c:pt>
                <c:pt idx="3182">
                  <c:v>61648</c:v>
                </c:pt>
                <c:pt idx="3183">
                  <c:v>61655</c:v>
                </c:pt>
                <c:pt idx="3184">
                  <c:v>61662</c:v>
                </c:pt>
                <c:pt idx="3185">
                  <c:v>61669</c:v>
                </c:pt>
                <c:pt idx="3186">
                  <c:v>61676</c:v>
                </c:pt>
                <c:pt idx="3187">
                  <c:v>61683</c:v>
                </c:pt>
                <c:pt idx="3188">
                  <c:v>61693</c:v>
                </c:pt>
                <c:pt idx="3189">
                  <c:v>61697</c:v>
                </c:pt>
                <c:pt idx="3190">
                  <c:v>61704</c:v>
                </c:pt>
                <c:pt idx="3191">
                  <c:v>61711</c:v>
                </c:pt>
                <c:pt idx="3192">
                  <c:v>61718</c:v>
                </c:pt>
                <c:pt idx="3193">
                  <c:v>61732</c:v>
                </c:pt>
                <c:pt idx="3194">
                  <c:v>61735</c:v>
                </c:pt>
                <c:pt idx="3195">
                  <c:v>61743</c:v>
                </c:pt>
                <c:pt idx="3196">
                  <c:v>61749</c:v>
                </c:pt>
                <c:pt idx="3197">
                  <c:v>61756</c:v>
                </c:pt>
                <c:pt idx="3198">
                  <c:v>61763</c:v>
                </c:pt>
                <c:pt idx="3199">
                  <c:v>61771</c:v>
                </c:pt>
                <c:pt idx="3200">
                  <c:v>61777</c:v>
                </c:pt>
                <c:pt idx="3201">
                  <c:v>61784</c:v>
                </c:pt>
                <c:pt idx="3202">
                  <c:v>61791</c:v>
                </c:pt>
                <c:pt idx="3203">
                  <c:v>61798</c:v>
                </c:pt>
                <c:pt idx="3204">
                  <c:v>61805</c:v>
                </c:pt>
                <c:pt idx="3205">
                  <c:v>61812</c:v>
                </c:pt>
                <c:pt idx="3206">
                  <c:v>61819</c:v>
                </c:pt>
                <c:pt idx="3207">
                  <c:v>61826</c:v>
                </c:pt>
                <c:pt idx="3208">
                  <c:v>61835</c:v>
                </c:pt>
                <c:pt idx="3209">
                  <c:v>61840</c:v>
                </c:pt>
                <c:pt idx="3210">
                  <c:v>61848</c:v>
                </c:pt>
                <c:pt idx="3211">
                  <c:v>61855</c:v>
                </c:pt>
                <c:pt idx="3212">
                  <c:v>61861</c:v>
                </c:pt>
                <c:pt idx="3213">
                  <c:v>61868</c:v>
                </c:pt>
                <c:pt idx="3214">
                  <c:v>61876</c:v>
                </c:pt>
                <c:pt idx="3215">
                  <c:v>61882</c:v>
                </c:pt>
                <c:pt idx="3216">
                  <c:v>61889</c:v>
                </c:pt>
                <c:pt idx="3217">
                  <c:v>61896</c:v>
                </c:pt>
                <c:pt idx="3218">
                  <c:v>61903</c:v>
                </c:pt>
                <c:pt idx="3219">
                  <c:v>61910</c:v>
                </c:pt>
                <c:pt idx="3220">
                  <c:v>61917</c:v>
                </c:pt>
                <c:pt idx="3221">
                  <c:v>61925</c:v>
                </c:pt>
                <c:pt idx="3222">
                  <c:v>61931</c:v>
                </c:pt>
                <c:pt idx="3223">
                  <c:v>61938</c:v>
                </c:pt>
                <c:pt idx="3224">
                  <c:v>61945</c:v>
                </c:pt>
                <c:pt idx="3225">
                  <c:v>61952</c:v>
                </c:pt>
                <c:pt idx="3226">
                  <c:v>61959</c:v>
                </c:pt>
                <c:pt idx="3227">
                  <c:v>61967</c:v>
                </c:pt>
                <c:pt idx="3228">
                  <c:v>61973</c:v>
                </c:pt>
                <c:pt idx="3229">
                  <c:v>61980</c:v>
                </c:pt>
                <c:pt idx="3230">
                  <c:v>61988</c:v>
                </c:pt>
                <c:pt idx="3231">
                  <c:v>61995</c:v>
                </c:pt>
                <c:pt idx="3232">
                  <c:v>62001</c:v>
                </c:pt>
                <c:pt idx="3233">
                  <c:v>62008</c:v>
                </c:pt>
                <c:pt idx="3234">
                  <c:v>62016</c:v>
                </c:pt>
                <c:pt idx="3235">
                  <c:v>62022</c:v>
                </c:pt>
                <c:pt idx="3236">
                  <c:v>62029</c:v>
                </c:pt>
                <c:pt idx="3237">
                  <c:v>62037</c:v>
                </c:pt>
                <c:pt idx="3238">
                  <c:v>62043</c:v>
                </c:pt>
                <c:pt idx="3239">
                  <c:v>62050</c:v>
                </c:pt>
                <c:pt idx="3240">
                  <c:v>62057</c:v>
                </c:pt>
                <c:pt idx="3241">
                  <c:v>62064</c:v>
                </c:pt>
                <c:pt idx="3242">
                  <c:v>62071</c:v>
                </c:pt>
                <c:pt idx="3243">
                  <c:v>62078</c:v>
                </c:pt>
                <c:pt idx="3244">
                  <c:v>62086</c:v>
                </c:pt>
                <c:pt idx="3245">
                  <c:v>62099</c:v>
                </c:pt>
                <c:pt idx="3246">
                  <c:v>62100</c:v>
                </c:pt>
                <c:pt idx="3247">
                  <c:v>62107</c:v>
                </c:pt>
                <c:pt idx="3248">
                  <c:v>62114</c:v>
                </c:pt>
                <c:pt idx="3249">
                  <c:v>62121</c:v>
                </c:pt>
                <c:pt idx="3250">
                  <c:v>62128</c:v>
                </c:pt>
                <c:pt idx="3251">
                  <c:v>62136</c:v>
                </c:pt>
                <c:pt idx="3252">
                  <c:v>62142</c:v>
                </c:pt>
                <c:pt idx="3253">
                  <c:v>62149</c:v>
                </c:pt>
                <c:pt idx="3254">
                  <c:v>62156</c:v>
                </c:pt>
                <c:pt idx="3255">
                  <c:v>62163</c:v>
                </c:pt>
                <c:pt idx="3256">
                  <c:v>62170</c:v>
                </c:pt>
                <c:pt idx="3257">
                  <c:v>62177</c:v>
                </c:pt>
                <c:pt idx="3258">
                  <c:v>62186</c:v>
                </c:pt>
                <c:pt idx="3259">
                  <c:v>62193</c:v>
                </c:pt>
                <c:pt idx="3260">
                  <c:v>62200</c:v>
                </c:pt>
                <c:pt idx="3261">
                  <c:v>62207</c:v>
                </c:pt>
                <c:pt idx="3262">
                  <c:v>62214</c:v>
                </c:pt>
                <c:pt idx="3263">
                  <c:v>62221</c:v>
                </c:pt>
                <c:pt idx="3264">
                  <c:v>62228</c:v>
                </c:pt>
                <c:pt idx="3265">
                  <c:v>62235</c:v>
                </c:pt>
                <c:pt idx="3266">
                  <c:v>62242</c:v>
                </c:pt>
                <c:pt idx="3267">
                  <c:v>62249</c:v>
                </c:pt>
                <c:pt idx="3268">
                  <c:v>62256</c:v>
                </c:pt>
                <c:pt idx="3269">
                  <c:v>62263</c:v>
                </c:pt>
                <c:pt idx="3270">
                  <c:v>62270</c:v>
                </c:pt>
                <c:pt idx="3271">
                  <c:v>62277</c:v>
                </c:pt>
                <c:pt idx="3272">
                  <c:v>62284</c:v>
                </c:pt>
                <c:pt idx="3273">
                  <c:v>62291</c:v>
                </c:pt>
                <c:pt idx="3274">
                  <c:v>62298</c:v>
                </c:pt>
                <c:pt idx="3275">
                  <c:v>62305</c:v>
                </c:pt>
                <c:pt idx="3276">
                  <c:v>62312</c:v>
                </c:pt>
                <c:pt idx="3277">
                  <c:v>62319</c:v>
                </c:pt>
                <c:pt idx="3278">
                  <c:v>62326</c:v>
                </c:pt>
                <c:pt idx="3279">
                  <c:v>62333</c:v>
                </c:pt>
                <c:pt idx="3280">
                  <c:v>62340</c:v>
                </c:pt>
                <c:pt idx="3281">
                  <c:v>62347</c:v>
                </c:pt>
                <c:pt idx="3282">
                  <c:v>62354</c:v>
                </c:pt>
                <c:pt idx="3283">
                  <c:v>62361</c:v>
                </c:pt>
                <c:pt idx="3284">
                  <c:v>62368</c:v>
                </c:pt>
                <c:pt idx="3285">
                  <c:v>62375</c:v>
                </c:pt>
                <c:pt idx="3286">
                  <c:v>62382</c:v>
                </c:pt>
                <c:pt idx="3287">
                  <c:v>62389</c:v>
                </c:pt>
                <c:pt idx="3288">
                  <c:v>62396</c:v>
                </c:pt>
                <c:pt idx="3289">
                  <c:v>62403</c:v>
                </c:pt>
                <c:pt idx="3290">
                  <c:v>62410</c:v>
                </c:pt>
                <c:pt idx="3291">
                  <c:v>62417</c:v>
                </c:pt>
                <c:pt idx="3292">
                  <c:v>62424</c:v>
                </c:pt>
                <c:pt idx="3293">
                  <c:v>62431</c:v>
                </c:pt>
                <c:pt idx="3294">
                  <c:v>62438</c:v>
                </c:pt>
                <c:pt idx="3295">
                  <c:v>62445</c:v>
                </c:pt>
                <c:pt idx="3296">
                  <c:v>62456</c:v>
                </c:pt>
                <c:pt idx="3297">
                  <c:v>62463</c:v>
                </c:pt>
                <c:pt idx="3298">
                  <c:v>62466</c:v>
                </c:pt>
                <c:pt idx="3299">
                  <c:v>62473</c:v>
                </c:pt>
                <c:pt idx="3300">
                  <c:v>62480</c:v>
                </c:pt>
                <c:pt idx="3301">
                  <c:v>62487</c:v>
                </c:pt>
                <c:pt idx="3302">
                  <c:v>62494</c:v>
                </c:pt>
                <c:pt idx="3303">
                  <c:v>62501</c:v>
                </c:pt>
                <c:pt idx="3304">
                  <c:v>62508</c:v>
                </c:pt>
                <c:pt idx="3305">
                  <c:v>62515</c:v>
                </c:pt>
                <c:pt idx="3306">
                  <c:v>62522</c:v>
                </c:pt>
                <c:pt idx="3307">
                  <c:v>62529</c:v>
                </c:pt>
                <c:pt idx="3308">
                  <c:v>62536</c:v>
                </c:pt>
                <c:pt idx="3309">
                  <c:v>62543</c:v>
                </c:pt>
                <c:pt idx="3310">
                  <c:v>62550</c:v>
                </c:pt>
                <c:pt idx="3311">
                  <c:v>62557</c:v>
                </c:pt>
                <c:pt idx="3312">
                  <c:v>62564</c:v>
                </c:pt>
                <c:pt idx="3313">
                  <c:v>62571</c:v>
                </c:pt>
                <c:pt idx="3314">
                  <c:v>62578</c:v>
                </c:pt>
                <c:pt idx="3315">
                  <c:v>62585</c:v>
                </c:pt>
                <c:pt idx="3316">
                  <c:v>62592</c:v>
                </c:pt>
                <c:pt idx="3317">
                  <c:v>62599</c:v>
                </c:pt>
                <c:pt idx="3318">
                  <c:v>62606</c:v>
                </c:pt>
                <c:pt idx="3319">
                  <c:v>62613</c:v>
                </c:pt>
                <c:pt idx="3320">
                  <c:v>62620</c:v>
                </c:pt>
                <c:pt idx="3321">
                  <c:v>62627</c:v>
                </c:pt>
                <c:pt idx="3322">
                  <c:v>62634</c:v>
                </c:pt>
                <c:pt idx="3323">
                  <c:v>62641</c:v>
                </c:pt>
                <c:pt idx="3324">
                  <c:v>62648</c:v>
                </c:pt>
                <c:pt idx="3325">
                  <c:v>62655</c:v>
                </c:pt>
                <c:pt idx="3326">
                  <c:v>62662</c:v>
                </c:pt>
                <c:pt idx="3327">
                  <c:v>62669</c:v>
                </c:pt>
                <c:pt idx="3328">
                  <c:v>62676</c:v>
                </c:pt>
                <c:pt idx="3329">
                  <c:v>62683</c:v>
                </c:pt>
                <c:pt idx="3330">
                  <c:v>62690</c:v>
                </c:pt>
                <c:pt idx="3331">
                  <c:v>62697</c:v>
                </c:pt>
                <c:pt idx="3332">
                  <c:v>62704</c:v>
                </c:pt>
                <c:pt idx="3333">
                  <c:v>62711</c:v>
                </c:pt>
                <c:pt idx="3334">
                  <c:v>62718</c:v>
                </c:pt>
                <c:pt idx="3335">
                  <c:v>62725</c:v>
                </c:pt>
                <c:pt idx="3336">
                  <c:v>62732</c:v>
                </c:pt>
                <c:pt idx="3337">
                  <c:v>62739</c:v>
                </c:pt>
                <c:pt idx="3338">
                  <c:v>62746</c:v>
                </c:pt>
                <c:pt idx="3339">
                  <c:v>62753</c:v>
                </c:pt>
                <c:pt idx="3340">
                  <c:v>62760</c:v>
                </c:pt>
                <c:pt idx="3341">
                  <c:v>62767</c:v>
                </c:pt>
                <c:pt idx="3342">
                  <c:v>62774</c:v>
                </c:pt>
                <c:pt idx="3343">
                  <c:v>62781</c:v>
                </c:pt>
                <c:pt idx="3344">
                  <c:v>62788</c:v>
                </c:pt>
                <c:pt idx="3345">
                  <c:v>62795</c:v>
                </c:pt>
                <c:pt idx="3346">
                  <c:v>62802</c:v>
                </c:pt>
                <c:pt idx="3347">
                  <c:v>62809</c:v>
                </c:pt>
                <c:pt idx="3348">
                  <c:v>62816</c:v>
                </c:pt>
                <c:pt idx="3349">
                  <c:v>62827</c:v>
                </c:pt>
                <c:pt idx="3350">
                  <c:v>62830</c:v>
                </c:pt>
                <c:pt idx="3351">
                  <c:v>62837</c:v>
                </c:pt>
                <c:pt idx="3352">
                  <c:v>62844</c:v>
                </c:pt>
                <c:pt idx="3353">
                  <c:v>62851</c:v>
                </c:pt>
                <c:pt idx="3354">
                  <c:v>62858</c:v>
                </c:pt>
                <c:pt idx="3355">
                  <c:v>62866</c:v>
                </c:pt>
                <c:pt idx="3356">
                  <c:v>62872</c:v>
                </c:pt>
                <c:pt idx="3357">
                  <c:v>62879</c:v>
                </c:pt>
                <c:pt idx="3358">
                  <c:v>62886</c:v>
                </c:pt>
                <c:pt idx="3359">
                  <c:v>62893</c:v>
                </c:pt>
                <c:pt idx="3360">
                  <c:v>62900</c:v>
                </c:pt>
                <c:pt idx="3361">
                  <c:v>62907</c:v>
                </c:pt>
                <c:pt idx="3362">
                  <c:v>62914</c:v>
                </c:pt>
                <c:pt idx="3363">
                  <c:v>62921</c:v>
                </c:pt>
                <c:pt idx="3364">
                  <c:v>62928</c:v>
                </c:pt>
                <c:pt idx="3365">
                  <c:v>62935</c:v>
                </c:pt>
                <c:pt idx="3366">
                  <c:v>62942</c:v>
                </c:pt>
                <c:pt idx="3367">
                  <c:v>62950</c:v>
                </c:pt>
                <c:pt idx="3368">
                  <c:v>62956</c:v>
                </c:pt>
                <c:pt idx="3369">
                  <c:v>62963</c:v>
                </c:pt>
                <c:pt idx="3370">
                  <c:v>62970</c:v>
                </c:pt>
                <c:pt idx="3371">
                  <c:v>62977</c:v>
                </c:pt>
                <c:pt idx="3372">
                  <c:v>62984</c:v>
                </c:pt>
                <c:pt idx="3373">
                  <c:v>62991</c:v>
                </c:pt>
                <c:pt idx="3374">
                  <c:v>62998</c:v>
                </c:pt>
                <c:pt idx="3375">
                  <c:v>63005</c:v>
                </c:pt>
                <c:pt idx="3376">
                  <c:v>63012</c:v>
                </c:pt>
                <c:pt idx="3377">
                  <c:v>63019</c:v>
                </c:pt>
                <c:pt idx="3378">
                  <c:v>63026</c:v>
                </c:pt>
                <c:pt idx="3379">
                  <c:v>63033</c:v>
                </c:pt>
                <c:pt idx="3380">
                  <c:v>63040</c:v>
                </c:pt>
                <c:pt idx="3381">
                  <c:v>63048</c:v>
                </c:pt>
                <c:pt idx="3382">
                  <c:v>63054</c:v>
                </c:pt>
                <c:pt idx="3383">
                  <c:v>63061</c:v>
                </c:pt>
                <c:pt idx="3384">
                  <c:v>63068</c:v>
                </c:pt>
                <c:pt idx="3385">
                  <c:v>63075</c:v>
                </c:pt>
                <c:pt idx="3386">
                  <c:v>63082</c:v>
                </c:pt>
                <c:pt idx="3387">
                  <c:v>63090</c:v>
                </c:pt>
                <c:pt idx="3388">
                  <c:v>63096</c:v>
                </c:pt>
                <c:pt idx="3389">
                  <c:v>63103</c:v>
                </c:pt>
                <c:pt idx="3390">
                  <c:v>63110</c:v>
                </c:pt>
                <c:pt idx="3391">
                  <c:v>63117</c:v>
                </c:pt>
                <c:pt idx="3392">
                  <c:v>63124</c:v>
                </c:pt>
                <c:pt idx="3393">
                  <c:v>63132</c:v>
                </c:pt>
                <c:pt idx="3394">
                  <c:v>63138</c:v>
                </c:pt>
                <c:pt idx="3395">
                  <c:v>63145</c:v>
                </c:pt>
                <c:pt idx="3396">
                  <c:v>63152</c:v>
                </c:pt>
                <c:pt idx="3397">
                  <c:v>63159</c:v>
                </c:pt>
                <c:pt idx="3398">
                  <c:v>63166</c:v>
                </c:pt>
                <c:pt idx="3399">
                  <c:v>63173</c:v>
                </c:pt>
                <c:pt idx="3400">
                  <c:v>63180</c:v>
                </c:pt>
                <c:pt idx="3401">
                  <c:v>63188</c:v>
                </c:pt>
                <c:pt idx="3402">
                  <c:v>63195</c:v>
                </c:pt>
                <c:pt idx="3403">
                  <c:v>63202</c:v>
                </c:pt>
                <c:pt idx="3404">
                  <c:v>63209</c:v>
                </c:pt>
                <c:pt idx="3405">
                  <c:v>63216</c:v>
                </c:pt>
                <c:pt idx="3406">
                  <c:v>63223</c:v>
                </c:pt>
                <c:pt idx="3407">
                  <c:v>63230</c:v>
                </c:pt>
                <c:pt idx="3408">
                  <c:v>63237</c:v>
                </c:pt>
                <c:pt idx="3409">
                  <c:v>63244</c:v>
                </c:pt>
                <c:pt idx="3410">
                  <c:v>63251</c:v>
                </c:pt>
                <c:pt idx="3411">
                  <c:v>63258</c:v>
                </c:pt>
                <c:pt idx="3412">
                  <c:v>63265</c:v>
                </c:pt>
                <c:pt idx="3413">
                  <c:v>63276</c:v>
                </c:pt>
                <c:pt idx="3414">
                  <c:v>63279</c:v>
                </c:pt>
                <c:pt idx="3415">
                  <c:v>63286</c:v>
                </c:pt>
                <c:pt idx="3416">
                  <c:v>63293</c:v>
                </c:pt>
                <c:pt idx="3417">
                  <c:v>63300</c:v>
                </c:pt>
                <c:pt idx="3418">
                  <c:v>63307</c:v>
                </c:pt>
                <c:pt idx="3419">
                  <c:v>63317</c:v>
                </c:pt>
                <c:pt idx="3420">
                  <c:v>63321</c:v>
                </c:pt>
                <c:pt idx="3421">
                  <c:v>63328</c:v>
                </c:pt>
                <c:pt idx="3422">
                  <c:v>63335</c:v>
                </c:pt>
                <c:pt idx="3423">
                  <c:v>63342</c:v>
                </c:pt>
                <c:pt idx="3424">
                  <c:v>63349</c:v>
                </c:pt>
                <c:pt idx="3425">
                  <c:v>63356</c:v>
                </c:pt>
                <c:pt idx="3426">
                  <c:v>63363</c:v>
                </c:pt>
                <c:pt idx="3427">
                  <c:v>63370</c:v>
                </c:pt>
                <c:pt idx="3428">
                  <c:v>63377</c:v>
                </c:pt>
                <c:pt idx="3429">
                  <c:v>63384</c:v>
                </c:pt>
                <c:pt idx="3430">
                  <c:v>63391</c:v>
                </c:pt>
                <c:pt idx="3431">
                  <c:v>63398</c:v>
                </c:pt>
                <c:pt idx="3432">
                  <c:v>63405</c:v>
                </c:pt>
                <c:pt idx="3433">
                  <c:v>63415</c:v>
                </c:pt>
                <c:pt idx="3434">
                  <c:v>63419</c:v>
                </c:pt>
                <c:pt idx="3435">
                  <c:v>63426</c:v>
                </c:pt>
                <c:pt idx="3436">
                  <c:v>63433</c:v>
                </c:pt>
                <c:pt idx="3437">
                  <c:v>63440</c:v>
                </c:pt>
                <c:pt idx="3438">
                  <c:v>63447</c:v>
                </c:pt>
                <c:pt idx="3439">
                  <c:v>63457</c:v>
                </c:pt>
                <c:pt idx="3440">
                  <c:v>63461</c:v>
                </c:pt>
                <c:pt idx="3441">
                  <c:v>63468</c:v>
                </c:pt>
                <c:pt idx="3442">
                  <c:v>63475</c:v>
                </c:pt>
                <c:pt idx="3443">
                  <c:v>63482</c:v>
                </c:pt>
                <c:pt idx="3444">
                  <c:v>63489</c:v>
                </c:pt>
                <c:pt idx="3445">
                  <c:v>63499</c:v>
                </c:pt>
                <c:pt idx="3446">
                  <c:v>63503</c:v>
                </c:pt>
                <c:pt idx="3447">
                  <c:v>63510</c:v>
                </c:pt>
                <c:pt idx="3448">
                  <c:v>63517</c:v>
                </c:pt>
                <c:pt idx="3449">
                  <c:v>63524</c:v>
                </c:pt>
                <c:pt idx="3450">
                  <c:v>63531</c:v>
                </c:pt>
                <c:pt idx="3451">
                  <c:v>63538</c:v>
                </c:pt>
                <c:pt idx="3452">
                  <c:v>63545</c:v>
                </c:pt>
                <c:pt idx="3453">
                  <c:v>63552</c:v>
                </c:pt>
                <c:pt idx="3454">
                  <c:v>63559</c:v>
                </c:pt>
                <c:pt idx="3455">
                  <c:v>63566</c:v>
                </c:pt>
                <c:pt idx="3456">
                  <c:v>63573</c:v>
                </c:pt>
                <c:pt idx="3457">
                  <c:v>63580</c:v>
                </c:pt>
                <c:pt idx="3458">
                  <c:v>63587</c:v>
                </c:pt>
                <c:pt idx="3459">
                  <c:v>63594</c:v>
                </c:pt>
                <c:pt idx="3460">
                  <c:v>63601</c:v>
                </c:pt>
                <c:pt idx="3461">
                  <c:v>63608</c:v>
                </c:pt>
                <c:pt idx="3462">
                  <c:v>63615</c:v>
                </c:pt>
                <c:pt idx="3463">
                  <c:v>63622</c:v>
                </c:pt>
                <c:pt idx="3464">
                  <c:v>63629</c:v>
                </c:pt>
                <c:pt idx="3465">
                  <c:v>63636</c:v>
                </c:pt>
                <c:pt idx="3466">
                  <c:v>63643</c:v>
                </c:pt>
                <c:pt idx="3467">
                  <c:v>63650</c:v>
                </c:pt>
                <c:pt idx="3468">
                  <c:v>63661</c:v>
                </c:pt>
                <c:pt idx="3469">
                  <c:v>63664</c:v>
                </c:pt>
                <c:pt idx="3470">
                  <c:v>63671</c:v>
                </c:pt>
                <c:pt idx="3471">
                  <c:v>63682</c:v>
                </c:pt>
                <c:pt idx="3472">
                  <c:v>63685</c:v>
                </c:pt>
                <c:pt idx="3473">
                  <c:v>63692</c:v>
                </c:pt>
                <c:pt idx="3474">
                  <c:v>63699</c:v>
                </c:pt>
                <c:pt idx="3475">
                  <c:v>63706</c:v>
                </c:pt>
                <c:pt idx="3476">
                  <c:v>63713</c:v>
                </c:pt>
                <c:pt idx="3477">
                  <c:v>63720</c:v>
                </c:pt>
                <c:pt idx="3478">
                  <c:v>63727</c:v>
                </c:pt>
                <c:pt idx="3479">
                  <c:v>63734</c:v>
                </c:pt>
                <c:pt idx="3480">
                  <c:v>63741</c:v>
                </c:pt>
                <c:pt idx="3481">
                  <c:v>63748</c:v>
                </c:pt>
                <c:pt idx="3482">
                  <c:v>63755</c:v>
                </c:pt>
                <c:pt idx="3483">
                  <c:v>63762</c:v>
                </c:pt>
                <c:pt idx="3484">
                  <c:v>63769</c:v>
                </c:pt>
                <c:pt idx="3485">
                  <c:v>63776</c:v>
                </c:pt>
                <c:pt idx="3486">
                  <c:v>63783</c:v>
                </c:pt>
                <c:pt idx="3487">
                  <c:v>63790</c:v>
                </c:pt>
                <c:pt idx="3488">
                  <c:v>63797</c:v>
                </c:pt>
                <c:pt idx="3489">
                  <c:v>63804</c:v>
                </c:pt>
                <c:pt idx="3490">
                  <c:v>63811</c:v>
                </c:pt>
                <c:pt idx="3491">
                  <c:v>63818</c:v>
                </c:pt>
                <c:pt idx="3492">
                  <c:v>63825</c:v>
                </c:pt>
                <c:pt idx="3493">
                  <c:v>63832</c:v>
                </c:pt>
                <c:pt idx="3494">
                  <c:v>63839</c:v>
                </c:pt>
                <c:pt idx="3495">
                  <c:v>63846</c:v>
                </c:pt>
                <c:pt idx="3496">
                  <c:v>63853</c:v>
                </c:pt>
                <c:pt idx="3497">
                  <c:v>63860</c:v>
                </c:pt>
                <c:pt idx="3498">
                  <c:v>63867</c:v>
                </c:pt>
                <c:pt idx="3499">
                  <c:v>63874</c:v>
                </c:pt>
                <c:pt idx="3500">
                  <c:v>63884</c:v>
                </c:pt>
                <c:pt idx="3501">
                  <c:v>63888</c:v>
                </c:pt>
                <c:pt idx="3502">
                  <c:v>63895</c:v>
                </c:pt>
                <c:pt idx="3503">
                  <c:v>63902</c:v>
                </c:pt>
                <c:pt idx="3504">
                  <c:v>63909</c:v>
                </c:pt>
                <c:pt idx="3505">
                  <c:v>63923</c:v>
                </c:pt>
                <c:pt idx="3506">
                  <c:v>63926</c:v>
                </c:pt>
                <c:pt idx="3507">
                  <c:v>63934</c:v>
                </c:pt>
                <c:pt idx="3508">
                  <c:v>63940</c:v>
                </c:pt>
                <c:pt idx="3509">
                  <c:v>63947</c:v>
                </c:pt>
                <c:pt idx="3510">
                  <c:v>63954</c:v>
                </c:pt>
                <c:pt idx="3511">
                  <c:v>63962</c:v>
                </c:pt>
                <c:pt idx="3512">
                  <c:v>63968</c:v>
                </c:pt>
                <c:pt idx="3513">
                  <c:v>63975</c:v>
                </c:pt>
                <c:pt idx="3514">
                  <c:v>63982</c:v>
                </c:pt>
                <c:pt idx="3515">
                  <c:v>63989</c:v>
                </c:pt>
                <c:pt idx="3516">
                  <c:v>63996</c:v>
                </c:pt>
                <c:pt idx="3517">
                  <c:v>64003</c:v>
                </c:pt>
                <c:pt idx="3518">
                  <c:v>64010</c:v>
                </c:pt>
                <c:pt idx="3519">
                  <c:v>64019</c:v>
                </c:pt>
                <c:pt idx="3520">
                  <c:v>64024</c:v>
                </c:pt>
                <c:pt idx="3521">
                  <c:v>64031</c:v>
                </c:pt>
                <c:pt idx="3522">
                  <c:v>64039</c:v>
                </c:pt>
                <c:pt idx="3523">
                  <c:v>64046</c:v>
                </c:pt>
                <c:pt idx="3524">
                  <c:v>64052</c:v>
                </c:pt>
                <c:pt idx="3525">
                  <c:v>64059</c:v>
                </c:pt>
                <c:pt idx="3526">
                  <c:v>64067</c:v>
                </c:pt>
                <c:pt idx="3527">
                  <c:v>64073</c:v>
                </c:pt>
                <c:pt idx="3528">
                  <c:v>64080</c:v>
                </c:pt>
                <c:pt idx="3529">
                  <c:v>64087</c:v>
                </c:pt>
                <c:pt idx="3530">
                  <c:v>64094</c:v>
                </c:pt>
                <c:pt idx="3531">
                  <c:v>64101</c:v>
                </c:pt>
                <c:pt idx="3532">
                  <c:v>64108</c:v>
                </c:pt>
                <c:pt idx="3533">
                  <c:v>64116</c:v>
                </c:pt>
              </c:numCache>
            </c:numRef>
          </c:cat>
          <c:val>
            <c:numRef>
              <c:f>[0]!Fwd6M</c:f>
              <c:numCache>
                <c:formatCode>0.0000%</c:formatCode>
                <c:ptCount val="3534"/>
                <c:pt idx="0">
                  <c:v>1.3930000000000251E-3</c:v>
                </c:pt>
                <c:pt idx="1">
                  <c:v>1.3912063776787573E-3</c:v>
                </c:pt>
                <c:pt idx="2">
                  <c:v>1.3893051460441726E-3</c:v>
                </c:pt>
                <c:pt idx="3">
                  <c:v>1.3875698530316494E-3</c:v>
                </c:pt>
                <c:pt idx="4">
                  <c:v>1.3858189338417665E-3</c:v>
                </c:pt>
                <c:pt idx="5">
                  <c:v>1.3805501826529192E-3</c:v>
                </c:pt>
                <c:pt idx="6">
                  <c:v>1.3788211949525167E-3</c:v>
                </c:pt>
                <c:pt idx="7">
                  <c:v>1.3771106390529824E-3</c:v>
                </c:pt>
                <c:pt idx="8">
                  <c:v>1.3757899015813407E-3</c:v>
                </c:pt>
                <c:pt idx="9">
                  <c:v>1.3740352784368103E-3</c:v>
                </c:pt>
                <c:pt idx="10">
                  <c:v>1.3689243234110936E-3</c:v>
                </c:pt>
                <c:pt idx="11">
                  <c:v>1.367378350315032E-3</c:v>
                </c:pt>
                <c:pt idx="12">
                  <c:v>1.3658688062839523E-3</c:v>
                </c:pt>
                <c:pt idx="13">
                  <c:v>1.3650270219893589E-3</c:v>
                </c:pt>
                <c:pt idx="14">
                  <c:v>1.3633057541368591E-3</c:v>
                </c:pt>
                <c:pt idx="15">
                  <c:v>1.3577205286852134E-3</c:v>
                </c:pt>
                <c:pt idx="16">
                  <c:v>1.3577205286852134E-3</c:v>
                </c:pt>
                <c:pt idx="17">
                  <c:v>1.3565379761302039E-3</c:v>
                </c:pt>
                <c:pt idx="18">
                  <c:v>1.3565653576395123E-3</c:v>
                </c:pt>
                <c:pt idx="19">
                  <c:v>1.3549497869710953E-3</c:v>
                </c:pt>
                <c:pt idx="20">
                  <c:v>1.3515315884140761E-3</c:v>
                </c:pt>
                <c:pt idx="21">
                  <c:v>1.3507295827708749E-3</c:v>
                </c:pt>
                <c:pt idx="22">
                  <c:v>1.3500000000648863E-3</c:v>
                </c:pt>
                <c:pt idx="23">
                  <c:v>1.348502644145391E-3</c:v>
                </c:pt>
                <c:pt idx="24">
                  <c:v>1.3470204777484998E-3</c:v>
                </c:pt>
                <c:pt idx="25">
                  <c:v>1.3474117752734411E-3</c:v>
                </c:pt>
                <c:pt idx="26">
                  <c:v>1.347085807162242E-3</c:v>
                </c:pt>
                <c:pt idx="27">
                  <c:v>1.3468166667018888E-3</c:v>
                </c:pt>
                <c:pt idx="28">
                  <c:v>1.3487678969679603E-3</c:v>
                </c:pt>
                <c:pt idx="29">
                  <c:v>1.3475341891583123E-3</c:v>
                </c:pt>
                <c:pt idx="30">
                  <c:v>1.346217410408171E-3</c:v>
                </c:pt>
                <c:pt idx="31">
                  <c:v>1.3473515217432804E-3</c:v>
                </c:pt>
                <c:pt idx="32">
                  <c:v>1.3462695328823339E-3</c:v>
                </c:pt>
                <c:pt idx="33">
                  <c:v>1.348565712000697E-3</c:v>
                </c:pt>
                <c:pt idx="34">
                  <c:v>1.3475635348478665E-3</c:v>
                </c:pt>
                <c:pt idx="35">
                  <c:v>1.3469174653665214E-3</c:v>
                </c:pt>
                <c:pt idx="36">
                  <c:v>1.3471115665520807E-3</c:v>
                </c:pt>
                <c:pt idx="37">
                  <c:v>1.3473201081026305E-3</c:v>
                </c:pt>
                <c:pt idx="38">
                  <c:v>1.3494848210480622E-3</c:v>
                </c:pt>
                <c:pt idx="39">
                  <c:v>1.3487297644900215E-3</c:v>
                </c:pt>
                <c:pt idx="40">
                  <c:v>1.348473453276344E-3</c:v>
                </c:pt>
                <c:pt idx="41">
                  <c:v>1.3487050561649505E-3</c:v>
                </c:pt>
                <c:pt idx="42">
                  <c:v>1.3489299057886531E-3</c:v>
                </c:pt>
                <c:pt idx="43">
                  <c:v>1.3504978945836604E-3</c:v>
                </c:pt>
                <c:pt idx="44">
                  <c:v>1.3499999999998784E-3</c:v>
                </c:pt>
                <c:pt idx="45">
                  <c:v>1.348934308815311E-3</c:v>
                </c:pt>
                <c:pt idx="46">
                  <c:v>1.3491536096538986E-3</c:v>
                </c:pt>
                <c:pt idx="47">
                  <c:v>1.3493529215975514E-3</c:v>
                </c:pt>
                <c:pt idx="48">
                  <c:v>1.3495330019890291E-3</c:v>
                </c:pt>
                <c:pt idx="49">
                  <c:v>1.3499654273065606E-3</c:v>
                </c:pt>
                <c:pt idx="50">
                  <c:v>1.3500761549472436E-3</c:v>
                </c:pt>
                <c:pt idx="51">
                  <c:v>1.3501714377679979E-3</c:v>
                </c:pt>
                <c:pt idx="52">
                  <c:v>1.3502520331159758E-3</c:v>
                </c:pt>
                <c:pt idx="53">
                  <c:v>1.3503186983400859E-3</c:v>
                </c:pt>
                <c:pt idx="54">
                  <c:v>1.3504426867600567E-3</c:v>
                </c:pt>
                <c:pt idx="55">
                  <c:v>1.3504612049808596E-3</c:v>
                </c:pt>
                <c:pt idx="56">
                  <c:v>1.3504695798249745E-3</c:v>
                </c:pt>
                <c:pt idx="57">
                  <c:v>1.3504685686430669E-3</c:v>
                </c:pt>
                <c:pt idx="58">
                  <c:v>1.350458928785803E-3</c:v>
                </c:pt>
                <c:pt idx="59">
                  <c:v>1.3502622990776828E-3</c:v>
                </c:pt>
                <c:pt idx="60">
                  <c:v>1.3502622990776828E-3</c:v>
                </c:pt>
                <c:pt idx="61">
                  <c:v>1.3502622990776828E-3</c:v>
                </c:pt>
                <c:pt idx="62">
                  <c:v>1.3502622990776828E-3</c:v>
                </c:pt>
                <c:pt idx="63">
                  <c:v>1.3488480508875907E-3</c:v>
                </c:pt>
                <c:pt idx="64">
                  <c:v>1.3496852591755575E-3</c:v>
                </c:pt>
                <c:pt idx="65">
                  <c:v>1.3499999999998405E-3</c:v>
                </c:pt>
                <c:pt idx="66">
                  <c:v>1.3495510015427868E-3</c:v>
                </c:pt>
                <c:pt idx="67">
                  <c:v>1.3494850754864787E-3</c:v>
                </c:pt>
                <c:pt idx="68">
                  <c:v>1.3485569898469966E-3</c:v>
                </c:pt>
                <c:pt idx="69">
                  <c:v>1.3492362073957533E-3</c:v>
                </c:pt>
                <c:pt idx="70">
                  <c:v>1.3491792765352902E-3</c:v>
                </c:pt>
                <c:pt idx="71">
                  <c:v>1.3491250909918064E-3</c:v>
                </c:pt>
                <c:pt idx="72">
                  <c:v>1.3490739661899281E-3</c:v>
                </c:pt>
                <c:pt idx="73">
                  <c:v>1.3479969692691935E-3</c:v>
                </c:pt>
                <c:pt idx="74">
                  <c:v>1.3488752932106578E-3</c:v>
                </c:pt>
                <c:pt idx="75">
                  <c:v>1.3488752932106578E-3</c:v>
                </c:pt>
                <c:pt idx="76">
                  <c:v>1.3488491567991529E-3</c:v>
                </c:pt>
                <c:pt idx="77">
                  <c:v>1.348828289109937E-3</c:v>
                </c:pt>
                <c:pt idx="78">
                  <c:v>1.3476236683616024E-3</c:v>
                </c:pt>
                <c:pt idx="79">
                  <c:v>1.3488038140807204E-3</c:v>
                </c:pt>
                <c:pt idx="80">
                  <c:v>1.3488140213845751E-3</c:v>
                </c:pt>
                <c:pt idx="81">
                  <c:v>1.3488313899650288E-3</c:v>
                </c:pt>
                <c:pt idx="82">
                  <c:v>1.3488562352471445E-3</c:v>
                </c:pt>
                <c:pt idx="83">
                  <c:v>1.3475441091755525E-3</c:v>
                </c:pt>
                <c:pt idx="84">
                  <c:v>1.3490366919240685E-3</c:v>
                </c:pt>
                <c:pt idx="85">
                  <c:v>1.3491036521122823E-3</c:v>
                </c:pt>
                <c:pt idx="86">
                  <c:v>1.34917998156171E-3</c:v>
                </c:pt>
                <c:pt idx="87">
                  <c:v>1.3499999999295668E-3</c:v>
                </c:pt>
                <c:pt idx="88">
                  <c:v>1.3508494195893735E-3</c:v>
                </c:pt>
                <c:pt idx="89">
                  <c:v>1.3473822998474791E-3</c:v>
                </c:pt>
                <c:pt idx="90">
                  <c:v>1.3491565620941165E-3</c:v>
                </c:pt>
                <c:pt idx="91">
                  <c:v>1.3491565620941165E-3</c:v>
                </c:pt>
                <c:pt idx="92">
                  <c:v>1.3500713502236517E-3</c:v>
                </c:pt>
                <c:pt idx="93">
                  <c:v>1.3510021992012701E-3</c:v>
                </c:pt>
                <c:pt idx="94">
                  <c:v>1.3513913213502782E-3</c:v>
                </c:pt>
                <c:pt idx="95">
                  <c:v>1.3515118881147624E-3</c:v>
                </c:pt>
                <c:pt idx="96">
                  <c:v>1.3516256455252868E-3</c:v>
                </c:pt>
                <c:pt idx="97">
                  <c:v>1.351731250154504E-3</c:v>
                </c:pt>
                <c:pt idx="98">
                  <c:v>1.3518273585737491E-3</c:v>
                </c:pt>
                <c:pt idx="99">
                  <c:v>1.3520452722981769E-3</c:v>
                </c:pt>
                <c:pt idx="100">
                  <c:v>1.3520899616018631E-3</c:v>
                </c:pt>
                <c:pt idx="101">
                  <c:v>1.3521184375579617E-3</c:v>
                </c:pt>
                <c:pt idx="102">
                  <c:v>1.3521293567386862E-3</c:v>
                </c:pt>
                <c:pt idx="103">
                  <c:v>1.3521213757171282E-3</c:v>
                </c:pt>
                <c:pt idx="104">
                  <c:v>1.3518735810931874E-3</c:v>
                </c:pt>
                <c:pt idx="105">
                  <c:v>1.3518735810931874E-3</c:v>
                </c:pt>
                <c:pt idx="106">
                  <c:v>1.3517509476816299E-3</c:v>
                </c:pt>
                <c:pt idx="107">
                  <c:v>1.351601353523031E-3</c:v>
                </c:pt>
                <c:pt idx="108">
                  <c:v>1.3514234551975097E-3</c:v>
                </c:pt>
                <c:pt idx="109">
                  <c:v>1.3499999999999988E-3</c:v>
                </c:pt>
                <c:pt idx="110">
                  <c:v>1.3497113999036095E-3</c:v>
                </c:pt>
                <c:pt idx="111">
                  <c:v>1.3493953820268246E-3</c:v>
                </c:pt>
                <c:pt idx="112">
                  <c:v>1.349057283284816E-3</c:v>
                </c:pt>
                <c:pt idx="113">
                  <c:v>1.347560400170916E-3</c:v>
                </c:pt>
                <c:pt idx="114">
                  <c:v>1.3475908178137927E-3</c:v>
                </c:pt>
                <c:pt idx="115">
                  <c:v>1.3472223683291E-3</c:v>
                </c:pt>
                <c:pt idx="116">
                  <c:v>1.3468638593872222E-3</c:v>
                </c:pt>
                <c:pt idx="117">
                  <c:v>1.3465206278758129E-3</c:v>
                </c:pt>
                <c:pt idx="118">
                  <c:v>1.3456922722439697E-3</c:v>
                </c:pt>
                <c:pt idx="119">
                  <c:v>1.3454072137852697E-3</c:v>
                </c:pt>
                <c:pt idx="120">
                  <c:v>1.3452204226457739E-3</c:v>
                </c:pt>
                <c:pt idx="121">
                  <c:v>1.3450809302141794E-3</c:v>
                </c:pt>
                <c:pt idx="122">
                  <c:v>1.3449940733702764E-3</c:v>
                </c:pt>
                <c:pt idx="123">
                  <c:v>1.3454334999754916E-3</c:v>
                </c:pt>
                <c:pt idx="124">
                  <c:v>1.3452797395892622E-3</c:v>
                </c:pt>
                <c:pt idx="125">
                  <c:v>1.3455361140309384E-3</c:v>
                </c:pt>
                <c:pt idx="126">
                  <c:v>1.3463081708004923E-3</c:v>
                </c:pt>
                <c:pt idx="127">
                  <c:v>1.3463081708004923E-3</c:v>
                </c:pt>
                <c:pt idx="128">
                  <c:v>1.350000000415841E-3</c:v>
                </c:pt>
                <c:pt idx="129">
                  <c:v>1.3510817490391958E-3</c:v>
                </c:pt>
                <c:pt idx="130">
                  <c:v>1.3564202335534261E-3</c:v>
                </c:pt>
                <c:pt idx="131">
                  <c:v>1.3564202335534261E-3</c:v>
                </c:pt>
                <c:pt idx="132">
                  <c:v>1.3580770644847787E-3</c:v>
                </c:pt>
                <c:pt idx="133">
                  <c:v>1.3598395543127082E-3</c:v>
                </c:pt>
                <c:pt idx="134">
                  <c:v>1.3617051239736585E-3</c:v>
                </c:pt>
                <c:pt idx="135">
                  <c:v>1.3636711944128581E-3</c:v>
                </c:pt>
                <c:pt idx="136">
                  <c:v>1.3724889029985711E-3</c:v>
                </c:pt>
                <c:pt idx="137">
                  <c:v>1.3724889029985711E-3</c:v>
                </c:pt>
                <c:pt idx="138">
                  <c:v>1.3749187916370031E-3</c:v>
                </c:pt>
                <c:pt idx="139">
                  <c:v>1.3774337067874198E-3</c:v>
                </c:pt>
                <c:pt idx="140">
                  <c:v>1.3800310694069083E-3</c:v>
                </c:pt>
                <c:pt idx="141">
                  <c:v>1.3914065630146063E-3</c:v>
                </c:pt>
                <c:pt idx="142">
                  <c:v>1.3911934135565633E-3</c:v>
                </c:pt>
                <c:pt idx="143">
                  <c:v>1.3941643277125683E-3</c:v>
                </c:pt>
                <c:pt idx="144">
                  <c:v>1.3972022149729983E-3</c:v>
                </c:pt>
                <c:pt idx="145">
                  <c:v>1.4003044962505797E-3</c:v>
                </c:pt>
                <c:pt idx="146">
                  <c:v>1.4099719131738303E-3</c:v>
                </c:pt>
                <c:pt idx="147">
                  <c:v>1.4133059794513964E-3</c:v>
                </c:pt>
                <c:pt idx="148">
                  <c:v>1.4166915441525098E-3</c:v>
                </c:pt>
                <c:pt idx="149">
                  <c:v>1.42012602812182E-3</c:v>
                </c:pt>
                <c:pt idx="150">
                  <c:v>1.4236068521881647E-3</c:v>
                </c:pt>
                <c:pt idx="151">
                  <c:v>1.4343232240198434E-3</c:v>
                </c:pt>
                <c:pt idx="152">
                  <c:v>1.4379932864215198E-3</c:v>
                </c:pt>
                <c:pt idx="153">
                  <c:v>1.4417160383335332E-3</c:v>
                </c:pt>
                <c:pt idx="154">
                  <c:v>1.4454937119549247E-3</c:v>
                </c:pt>
                <c:pt idx="155">
                  <c:v>1.4493285395075742E-3</c:v>
                </c:pt>
                <c:pt idx="156">
                  <c:v>1.4611982682960062E-3</c:v>
                </c:pt>
                <c:pt idx="157">
                  <c:v>1.4652840342347703E-3</c:v>
                </c:pt>
                <c:pt idx="158">
                  <c:v>1.4694381155554571E-3</c:v>
                </c:pt>
                <c:pt idx="159">
                  <c:v>1.4779601538239297E-3</c:v>
                </c:pt>
                <c:pt idx="160">
                  <c:v>1.4779601538239297E-3</c:v>
                </c:pt>
                <c:pt idx="161">
                  <c:v>1.4913113865696762E-3</c:v>
                </c:pt>
                <c:pt idx="162">
                  <c:v>1.4959222407810832E-3</c:v>
                </c:pt>
                <c:pt idx="163">
                  <c:v>1.5006170375078463E-3</c:v>
                </c:pt>
                <c:pt idx="164">
                  <c:v>1.5053980093170639E-3</c:v>
                </c:pt>
                <c:pt idx="165">
                  <c:v>1.5102673888083358E-3</c:v>
                </c:pt>
                <c:pt idx="166">
                  <c:v>1.525428299881274E-3</c:v>
                </c:pt>
                <c:pt idx="167">
                  <c:v>1.5306736367850004E-3</c:v>
                </c:pt>
                <c:pt idx="168">
                  <c:v>1.5360185448940735E-3</c:v>
                </c:pt>
                <c:pt idx="169">
                  <c:v>1.541465257025941E-3</c:v>
                </c:pt>
                <c:pt idx="170">
                  <c:v>1.5470160060371398E-3</c:v>
                </c:pt>
                <c:pt idx="171">
                  <c:v>1.575083550376509E-3</c:v>
                </c:pt>
                <c:pt idx="172">
                  <c:v>1.5811153784839329E-3</c:v>
                </c:pt>
                <c:pt idx="173">
                  <c:v>1.5872544169745365E-3</c:v>
                </c:pt>
                <c:pt idx="174">
                  <c:v>1.6043540680533671E-3</c:v>
                </c:pt>
                <c:pt idx="175">
                  <c:v>1.6052917867935205E-3</c:v>
                </c:pt>
                <c:pt idx="176">
                  <c:v>1.6194702302216194E-3</c:v>
                </c:pt>
                <c:pt idx="177">
                  <c:v>1.6262000098008779E-3</c:v>
                </c:pt>
                <c:pt idx="178">
                  <c:v>1.6330194925241797E-3</c:v>
                </c:pt>
                <c:pt idx="179">
                  <c:v>1.6509216588918517E-3</c:v>
                </c:pt>
                <c:pt idx="180">
                  <c:v>1.6524283738279762E-3</c:v>
                </c:pt>
                <c:pt idx="181">
                  <c:v>1.668374913477252E-3</c:v>
                </c:pt>
                <c:pt idx="182">
                  <c:v>1.6756800908181218E-3</c:v>
                </c:pt>
                <c:pt idx="183">
                  <c:v>1.6830574629773762E-3</c:v>
                </c:pt>
                <c:pt idx="184">
                  <c:v>1.7069558388108455E-3</c:v>
                </c:pt>
                <c:pt idx="185">
                  <c:v>1.7089991907207505E-3</c:v>
                </c:pt>
                <c:pt idx="186">
                  <c:v>1.7341656043708396E-3</c:v>
                </c:pt>
                <c:pt idx="187">
                  <c:v>1.7341656043708396E-3</c:v>
                </c:pt>
                <c:pt idx="188">
                  <c:v>1.736510409894358E-3</c:v>
                </c:pt>
                <c:pt idx="189">
                  <c:v>1.7552300626944015E-3</c:v>
                </c:pt>
                <c:pt idx="190">
                  <c:v>1.784394894159052E-3</c:v>
                </c:pt>
                <c:pt idx="191">
                  <c:v>1.7925205767610477E-3</c:v>
                </c:pt>
                <c:pt idx="192">
                  <c:v>1.7953322267112329E-3</c:v>
                </c:pt>
                <c:pt idx="193">
                  <c:v>1.814170384540273E-3</c:v>
                </c:pt>
                <c:pt idx="194">
                  <c:v>1.8284149616277943E-3</c:v>
                </c:pt>
                <c:pt idx="195">
                  <c:v>1.8367678721121754E-3</c:v>
                </c:pt>
                <c:pt idx="196">
                  <c:v>1.8451514703889732E-3</c:v>
                </c:pt>
                <c:pt idx="197">
                  <c:v>1.8535646549738191E-3</c:v>
                </c:pt>
                <c:pt idx="198">
                  <c:v>1.8772941058248047E-3</c:v>
                </c:pt>
                <c:pt idx="199">
                  <c:v>1.8874912260829957E-3</c:v>
                </c:pt>
                <c:pt idx="200">
                  <c:v>1.8960358193192337E-3</c:v>
                </c:pt>
                <c:pt idx="201">
                  <c:v>1.9046033895829654E-3</c:v>
                </c:pt>
                <c:pt idx="202">
                  <c:v>1.9131928352640218E-3</c:v>
                </c:pt>
                <c:pt idx="203">
                  <c:v>1.93153753592561E-3</c:v>
                </c:pt>
                <c:pt idx="204">
                  <c:v>1.9477473393033321E-3</c:v>
                </c:pt>
                <c:pt idx="205">
                  <c:v>1.9564296372650068E-3</c:v>
                </c:pt>
                <c:pt idx="206">
                  <c:v>1.9651272005911731E-3</c:v>
                </c:pt>
                <c:pt idx="207">
                  <c:v>1.9738389275393087E-3</c:v>
                </c:pt>
                <c:pt idx="208">
                  <c:v>1.9916897459273629E-3</c:v>
                </c:pt>
                <c:pt idx="209">
                  <c:v>2.0088054360436992E-3</c:v>
                </c:pt>
                <c:pt idx="210">
                  <c:v>2.01757145430208E-3</c:v>
                </c:pt>
                <c:pt idx="211">
                  <c:v>2.0263450253258687E-3</c:v>
                </c:pt>
                <c:pt idx="212">
                  <c:v>2.0478269699222926E-3</c:v>
                </c:pt>
                <c:pt idx="213">
                  <c:v>2.1130250546885776E-3</c:v>
                </c:pt>
                <c:pt idx="214">
                  <c:v>2.1130250546885776E-3</c:v>
                </c:pt>
                <c:pt idx="215">
                  <c:v>2.1130250546885776E-3</c:v>
                </c:pt>
                <c:pt idx="216">
                  <c:v>2.1130250546885776E-3</c:v>
                </c:pt>
                <c:pt idx="217">
                  <c:v>2.1130250546885776E-3</c:v>
                </c:pt>
                <c:pt idx="218">
                  <c:v>2.1353437785350286E-3</c:v>
                </c:pt>
                <c:pt idx="219">
                  <c:v>2.1440140660633975E-3</c:v>
                </c:pt>
                <c:pt idx="220">
                  <c:v>2.1526682928707519E-3</c:v>
                </c:pt>
                <c:pt idx="221">
                  <c:v>2.1680132688173255E-3</c:v>
                </c:pt>
                <c:pt idx="222">
                  <c:v>2.1732367144846072E-3</c:v>
                </c:pt>
                <c:pt idx="223">
                  <c:v>2.1956371993914689E-3</c:v>
                </c:pt>
                <c:pt idx="224">
                  <c:v>2.2041582714285701E-3</c:v>
                </c:pt>
                <c:pt idx="225">
                  <c:v>2.2126510189829124E-3</c:v>
                </c:pt>
                <c:pt idx="226">
                  <c:v>2.2268332212615318E-3</c:v>
                </c:pt>
                <c:pt idx="227">
                  <c:v>2.2323599685073444E-3</c:v>
                </c:pt>
                <c:pt idx="228">
                  <c:v>2.2572172011873256E-3</c:v>
                </c:pt>
                <c:pt idx="229">
                  <c:v>2.2629145714270216E-3</c:v>
                </c:pt>
                <c:pt idx="230">
                  <c:v>2.2711599876337873E-3</c:v>
                </c:pt>
                <c:pt idx="231">
                  <c:v>2.284011768614752E-3</c:v>
                </c:pt>
                <c:pt idx="232">
                  <c:v>2.2897971019437934E-3</c:v>
                </c:pt>
                <c:pt idx="233">
                  <c:v>2.3176715132507473E-3</c:v>
                </c:pt>
                <c:pt idx="234">
                  <c:v>2.3256664288956726E-3</c:v>
                </c:pt>
                <c:pt idx="235">
                  <c:v>2.3336045720072571E-3</c:v>
                </c:pt>
                <c:pt idx="236">
                  <c:v>2.3449374772914456E-3</c:v>
                </c:pt>
                <c:pt idx="237">
                  <c:v>2.3646964164431472E-3</c:v>
                </c:pt>
                <c:pt idx="238">
                  <c:v>2.3722809442935059E-3</c:v>
                </c:pt>
                <c:pt idx="239">
                  <c:v>2.3797807981130173E-3</c:v>
                </c:pt>
                <c:pt idx="240">
                  <c:v>2.3871913274301987E-3</c:v>
                </c:pt>
                <c:pt idx="241">
                  <c:v>2.3967456678549988E-3</c:v>
                </c:pt>
                <c:pt idx="242">
                  <c:v>2.4158471882562886E-3</c:v>
                </c:pt>
                <c:pt idx="243">
                  <c:v>2.4227413360317905E-3</c:v>
                </c:pt>
                <c:pt idx="244">
                  <c:v>2.4295182553333698E-3</c:v>
                </c:pt>
                <c:pt idx="245">
                  <c:v>2.4361732953317962E-3</c:v>
                </c:pt>
                <c:pt idx="246">
                  <c:v>2.4436742759503028E-3</c:v>
                </c:pt>
                <c:pt idx="247">
                  <c:v>2.4614816443356128E-3</c:v>
                </c:pt>
                <c:pt idx="248">
                  <c:v>2.4674575240506173E-3</c:v>
                </c:pt>
                <c:pt idx="249">
                  <c:v>2.4732836187349042E-3</c:v>
                </c:pt>
                <c:pt idx="250">
                  <c:v>2.4781468917410769E-3</c:v>
                </c:pt>
                <c:pt idx="251">
                  <c:v>2.4835734417147709E-3</c:v>
                </c:pt>
                <c:pt idx="252">
                  <c:v>2.4995945176969178E-3</c:v>
                </c:pt>
                <c:pt idx="253">
                  <c:v>2.5048342413556356E-3</c:v>
                </c:pt>
                <c:pt idx="254">
                  <c:v>2.5094816106904648E-3</c:v>
                </c:pt>
                <c:pt idx="255">
                  <c:v>2.5139430122298142E-3</c:v>
                </c:pt>
                <c:pt idx="256">
                  <c:v>2.5147604098042821E-3</c:v>
                </c:pt>
                <c:pt idx="257">
                  <c:v>2.5289070124522935E-3</c:v>
                </c:pt>
                <c:pt idx="258">
                  <c:v>2.5323713939587444E-3</c:v>
                </c:pt>
                <c:pt idx="259">
                  <c:v>2.5356592564870655E-3</c:v>
                </c:pt>
                <c:pt idx="260">
                  <c:v>2.5346061508718979E-3</c:v>
                </c:pt>
                <c:pt idx="261">
                  <c:v>2.5388249462812078E-3</c:v>
                </c:pt>
                <c:pt idx="262">
                  <c:v>2.5495031701494586E-3</c:v>
                </c:pt>
                <c:pt idx="263">
                  <c:v>2.5517633509897705E-3</c:v>
                </c:pt>
                <c:pt idx="264">
                  <c:v>2.5538574907444187E-3</c:v>
                </c:pt>
                <c:pt idx="265">
                  <c:v>2.5520193076305144E-3</c:v>
                </c:pt>
                <c:pt idx="266">
                  <c:v>2.5556201192421676E-3</c:v>
                </c:pt>
                <c:pt idx="267">
                  <c:v>2.5630193043999785E-3</c:v>
                </c:pt>
                <c:pt idx="268">
                  <c:v>2.5630193043999785E-3</c:v>
                </c:pt>
                <c:pt idx="269">
                  <c:v>2.5639930764668729E-3</c:v>
                </c:pt>
                <c:pt idx="270">
                  <c:v>2.560139554729331E-3</c:v>
                </c:pt>
                <c:pt idx="271">
                  <c:v>2.5630988521724088E-3</c:v>
                </c:pt>
                <c:pt idx="272">
                  <c:v>2.566580933628044E-3</c:v>
                </c:pt>
                <c:pt idx="273">
                  <c:v>2.566652786701101E-3</c:v>
                </c:pt>
                <c:pt idx="274">
                  <c:v>2.5665795612436642E-3</c:v>
                </c:pt>
                <c:pt idx="275">
                  <c:v>2.5609110191154678E-3</c:v>
                </c:pt>
                <c:pt idx="276">
                  <c:v>2.560450956160424E-3</c:v>
                </c:pt>
                <c:pt idx="277">
                  <c:v>2.5640896732179058E-3</c:v>
                </c:pt>
                <c:pt idx="278">
                  <c:v>2.5631774273208226E-3</c:v>
                </c:pt>
                <c:pt idx="279">
                  <c:v>2.5621305867405144E-3</c:v>
                </c:pt>
                <c:pt idx="280">
                  <c:v>2.5548418455405776E-3</c:v>
                </c:pt>
                <c:pt idx="281">
                  <c:v>2.5565504097773682E-3</c:v>
                </c:pt>
                <c:pt idx="282">
                  <c:v>2.5549298873833001E-3</c:v>
                </c:pt>
                <c:pt idx="283">
                  <c:v>2.5531069332912736E-3</c:v>
                </c:pt>
                <c:pt idx="284">
                  <c:v>2.5511598695771021E-3</c:v>
                </c:pt>
                <c:pt idx="285">
                  <c:v>2.5435450940345505E-3</c:v>
                </c:pt>
                <c:pt idx="286">
                  <c:v>2.5435450940345505E-3</c:v>
                </c:pt>
                <c:pt idx="287">
                  <c:v>2.5396153353233249E-3</c:v>
                </c:pt>
                <c:pt idx="288">
                  <c:v>2.5369550712812275E-3</c:v>
                </c:pt>
                <c:pt idx="289">
                  <c:v>2.5341811835543218E-3</c:v>
                </c:pt>
                <c:pt idx="290">
                  <c:v>2.5242144951965356E-3</c:v>
                </c:pt>
                <c:pt idx="291">
                  <c:v>2.5247337185502058E-3</c:v>
                </c:pt>
                <c:pt idx="292">
                  <c:v>2.5186598215456149E-3</c:v>
                </c:pt>
                <c:pt idx="293">
                  <c:v>2.5152356509772211E-3</c:v>
                </c:pt>
                <c:pt idx="294">
                  <c:v>2.5117083432256862E-3</c:v>
                </c:pt>
                <c:pt idx="295">
                  <c:v>2.5006728891311283E-3</c:v>
                </c:pt>
                <c:pt idx="296">
                  <c:v>2.5006273339549046E-3</c:v>
                </c:pt>
                <c:pt idx="297">
                  <c:v>2.4960539703801432E-3</c:v>
                </c:pt>
                <c:pt idx="298">
                  <c:v>2.4956937688813872E-3</c:v>
                </c:pt>
                <c:pt idx="299">
                  <c:v>2.4914397717564411E-3</c:v>
                </c:pt>
                <c:pt idx="300">
                  <c:v>2.4870931678252941E-3</c:v>
                </c:pt>
                <c:pt idx="301">
                  <c:v>2.4696292948309076E-3</c:v>
                </c:pt>
                <c:pt idx="302">
                  <c:v>2.4688111424192613E-3</c:v>
                </c:pt>
                <c:pt idx="303">
                  <c:v>2.4640243482277396E-3</c:v>
                </c:pt>
                <c:pt idx="304">
                  <c:v>2.4591540847221051E-3</c:v>
                </c:pt>
                <c:pt idx="305">
                  <c:v>2.4542018748070333E-3</c:v>
                </c:pt>
                <c:pt idx="306">
                  <c:v>2.4349307906049809E-3</c:v>
                </c:pt>
                <c:pt idx="307">
                  <c:v>2.4336040289506785E-3</c:v>
                </c:pt>
                <c:pt idx="308">
                  <c:v>2.4282649303580478E-3</c:v>
                </c:pt>
                <c:pt idx="309">
                  <c:v>2.4228530226577242E-3</c:v>
                </c:pt>
                <c:pt idx="310">
                  <c:v>2.4173698287062442E-3</c:v>
                </c:pt>
                <c:pt idx="311">
                  <c:v>2.3908085388854921E-3</c:v>
                </c:pt>
                <c:pt idx="312">
                  <c:v>2.3908085388854921E-3</c:v>
                </c:pt>
                <c:pt idx="313">
                  <c:v>2.3889378645349409E-3</c:v>
                </c:pt>
                <c:pt idx="314">
                  <c:v>2.3771193740180982E-3</c:v>
                </c:pt>
                <c:pt idx="315">
                  <c:v>2.3771193740180982E-3</c:v>
                </c:pt>
                <c:pt idx="316">
                  <c:v>2.3550353349382621E-3</c:v>
                </c:pt>
                <c:pt idx="317">
                  <c:v>2.3527853298359945E-3</c:v>
                </c:pt>
                <c:pt idx="318">
                  <c:v>2.3465654799557714E-3</c:v>
                </c:pt>
                <c:pt idx="319">
                  <c:v>2.3402941399661347E-3</c:v>
                </c:pt>
                <c:pt idx="320">
                  <c:v>2.3300913499464441E-3</c:v>
                </c:pt>
                <c:pt idx="321">
                  <c:v>2.3108772930387229E-3</c:v>
                </c:pt>
                <c:pt idx="322">
                  <c:v>2.3043842896716652E-3</c:v>
                </c:pt>
                <c:pt idx="323">
                  <c:v>2.2978496511916681E-3</c:v>
                </c:pt>
                <c:pt idx="324">
                  <c:v>2.2912748918239596E-3</c:v>
                </c:pt>
                <c:pt idx="325">
                  <c:v>2.2846615257770793E-3</c:v>
                </c:pt>
                <c:pt idx="326">
                  <c:v>2.2578522783216555E-3</c:v>
                </c:pt>
                <c:pt idx="327">
                  <c:v>2.2578522783216555E-3</c:v>
                </c:pt>
                <c:pt idx="328">
                  <c:v>2.2510685913609192E-3</c:v>
                </c:pt>
                <c:pt idx="329">
                  <c:v>2.2442553825835427E-3</c:v>
                </c:pt>
                <c:pt idx="330">
                  <c:v>2.2229772913811936E-3</c:v>
                </c:pt>
                <c:pt idx="331">
                  <c:v>2.2131577729193001E-3</c:v>
                </c:pt>
                <c:pt idx="332">
                  <c:v>2.2097995034442309E-3</c:v>
                </c:pt>
                <c:pt idx="333">
                  <c:v>2.202840958686681E-3</c:v>
                </c:pt>
                <c:pt idx="334">
                  <c:v>2.1958634902309181E-3</c:v>
                </c:pt>
                <c:pt idx="335">
                  <c:v>2.1888686120127327E-3</c:v>
                </c:pt>
                <c:pt idx="336">
                  <c:v>2.1677946578200361E-3</c:v>
                </c:pt>
                <c:pt idx="337">
                  <c:v>2.1607452794831466E-3</c:v>
                </c:pt>
                <c:pt idx="338">
                  <c:v>2.1536860607443572E-3</c:v>
                </c:pt>
                <c:pt idx="339">
                  <c:v>2.1466185154116481E-3</c:v>
                </c:pt>
                <c:pt idx="340">
                  <c:v>2.1395441572714781E-3</c:v>
                </c:pt>
                <c:pt idx="341">
                  <c:v>2.1280944363568964E-3</c:v>
                </c:pt>
                <c:pt idx="342">
                  <c:v>2.1112088716138764E-3</c:v>
                </c:pt>
                <c:pt idx="343">
                  <c:v>2.1073029157027312E-3</c:v>
                </c:pt>
                <c:pt idx="344">
                  <c:v>2.0807692855241634E-3</c:v>
                </c:pt>
                <c:pt idx="345">
                  <c:v>2.0807692855241634E-3</c:v>
                </c:pt>
                <c:pt idx="346">
                  <c:v>2.0687588890821273E-3</c:v>
                </c:pt>
                <c:pt idx="347">
                  <c:v>2.0646970996045853E-3</c:v>
                </c:pt>
                <c:pt idx="348">
                  <c:v>2.0576254882148618E-3</c:v>
                </c:pt>
                <c:pt idx="349">
                  <c:v>2.0505663231974685E-3</c:v>
                </c:pt>
                <c:pt idx="350">
                  <c:v>2.0435211263980391E-3</c:v>
                </c:pt>
                <c:pt idx="351">
                  <c:v>2.0197044639698597E-3</c:v>
                </c:pt>
                <c:pt idx="352">
                  <c:v>2.0155104575515499E-3</c:v>
                </c:pt>
                <c:pt idx="353">
                  <c:v>2.0085579287871338E-3</c:v>
                </c:pt>
                <c:pt idx="354">
                  <c:v>2.0016284988724014E-3</c:v>
                </c:pt>
                <c:pt idx="355">
                  <c:v>1.9947236895068044E-3</c:v>
                </c:pt>
                <c:pt idx="356">
                  <c:v>1.9716511865502514E-3</c:v>
                </c:pt>
                <c:pt idx="357">
                  <c:v>1.9673810908252495E-3</c:v>
                </c:pt>
                <c:pt idx="358">
                  <c:v>1.9538970775010017E-3</c:v>
                </c:pt>
                <c:pt idx="359">
                  <c:v>1.9538970775010017E-3</c:v>
                </c:pt>
                <c:pt idx="360">
                  <c:v>1.9472072178950536E-3</c:v>
                </c:pt>
                <c:pt idx="361">
                  <c:v>1.9229007959913446E-3</c:v>
                </c:pt>
                <c:pt idx="362">
                  <c:v>1.9186249094043414E-3</c:v>
                </c:pt>
                <c:pt idx="363">
                  <c:v>1.912174823240262E-3</c:v>
                </c:pt>
                <c:pt idx="364">
                  <c:v>1.9057693804970109E-3</c:v>
                </c:pt>
                <c:pt idx="365">
                  <c:v>1.8994100942547989E-3</c:v>
                </c:pt>
                <c:pt idx="366">
                  <c:v>1.8806243051015239E-3</c:v>
                </c:pt>
                <c:pt idx="367">
                  <c:v>1.8744647753506597E-3</c:v>
                </c:pt>
                <c:pt idx="368">
                  <c:v>1.868358967267789E-3</c:v>
                </c:pt>
                <c:pt idx="369">
                  <c:v>1.8623083938413272E-3</c:v>
                </c:pt>
                <c:pt idx="370">
                  <c:v>1.8563145680451964E-3</c:v>
                </c:pt>
                <c:pt idx="371">
                  <c:v>1.8386887059865151E-3</c:v>
                </c:pt>
                <c:pt idx="372">
                  <c:v>1.8329370001944304E-3</c:v>
                </c:pt>
                <c:pt idx="373">
                  <c:v>1.8272496067121089E-3</c:v>
                </c:pt>
                <c:pt idx="374">
                  <c:v>1.8216280384392464E-3</c:v>
                </c:pt>
                <c:pt idx="375">
                  <c:v>1.816073808265876E-3</c:v>
                </c:pt>
                <c:pt idx="376">
                  <c:v>1.7998302750836144E-3</c:v>
                </c:pt>
                <c:pt idx="377">
                  <c:v>1.7945605260047497E-3</c:v>
                </c:pt>
                <c:pt idx="378">
                  <c:v>1.7893656793297244E-3</c:v>
                </c:pt>
                <c:pt idx="379">
                  <c:v>1.784247247893671E-3</c:v>
                </c:pt>
                <c:pt idx="380">
                  <c:v>1.7552260973529401E-3</c:v>
                </c:pt>
                <c:pt idx="381">
                  <c:v>1.7552260973529401E-3</c:v>
                </c:pt>
                <c:pt idx="382">
                  <c:v>1.7506849315060628E-3</c:v>
                </c:pt>
                <c:pt idx="383">
                  <c:v>1.7462319484784739E-3</c:v>
                </c:pt>
                <c:pt idx="384">
                  <c:v>1.7259361828861142E-3</c:v>
                </c:pt>
                <c:pt idx="385">
                  <c:v>1.7259361828861142E-3</c:v>
                </c:pt>
                <c:pt idx="386">
                  <c:v>1.7219625761514116E-3</c:v>
                </c:pt>
                <c:pt idx="387">
                  <c:v>1.7180744901440044E-3</c:v>
                </c:pt>
                <c:pt idx="388">
                  <c:v>1.703367367476447E-3</c:v>
                </c:pt>
                <c:pt idx="389">
                  <c:v>1.703367367476447E-3</c:v>
                </c:pt>
                <c:pt idx="390">
                  <c:v>1.6998993957986627E-3</c:v>
                </c:pt>
                <c:pt idx="391">
                  <c:v>1.6965139492254183E-3</c:v>
                </c:pt>
                <c:pt idx="392">
                  <c:v>1.6932105285361596E-3</c:v>
                </c:pt>
                <c:pt idx="393">
                  <c:v>1.6834204670971426E-3</c:v>
                </c:pt>
                <c:pt idx="394">
                  <c:v>1.6806486559345296E-3</c:v>
                </c:pt>
                <c:pt idx="395">
                  <c:v>1.6779063415289755E-3</c:v>
                </c:pt>
                <c:pt idx="396">
                  <c:v>1.6750845932345044E-3</c:v>
                </c:pt>
                <c:pt idx="397">
                  <c:v>1.672341376641396E-3</c:v>
                </c:pt>
                <c:pt idx="398">
                  <c:v>1.664624557627813E-3</c:v>
                </c:pt>
                <c:pt idx="399">
                  <c:v>1.6621438450743818E-3</c:v>
                </c:pt>
                <c:pt idx="400">
                  <c:v>1.6597858004352736E-3</c:v>
                </c:pt>
                <c:pt idx="401">
                  <c:v>1.6575032929576634E-3</c:v>
                </c:pt>
                <c:pt idx="402">
                  <c:v>1.655295823590585E-3</c:v>
                </c:pt>
                <c:pt idx="403">
                  <c:v>1.6493850417337614E-3</c:v>
                </c:pt>
                <c:pt idx="404">
                  <c:v>1.6472063465898378E-3</c:v>
                </c:pt>
                <c:pt idx="405">
                  <c:v>1.6453665823863146E-3</c:v>
                </c:pt>
                <c:pt idx="406">
                  <c:v>1.64359886221011E-3</c:v>
                </c:pt>
                <c:pt idx="407">
                  <c:v>1.6419026870795942E-3</c:v>
                </c:pt>
                <c:pt idx="408">
                  <c:v>1.6377044574704266E-3</c:v>
                </c:pt>
                <c:pt idx="409">
                  <c:v>1.6358234577678204E-3</c:v>
                </c:pt>
                <c:pt idx="410">
                  <c:v>1.6344775235065396E-3</c:v>
                </c:pt>
                <c:pt idx="411">
                  <c:v>1.6332001406078563E-3</c:v>
                </c:pt>
                <c:pt idx="412">
                  <c:v>1.6319908101563865E-3</c:v>
                </c:pt>
                <c:pt idx="413">
                  <c:v>1.6294125980801097E-3</c:v>
                </c:pt>
                <c:pt idx="414">
                  <c:v>1.6278240347565318E-3</c:v>
                </c:pt>
                <c:pt idx="415">
                  <c:v>1.626947483064307E-3</c:v>
                </c:pt>
                <c:pt idx="416">
                  <c:v>1.6261359904842128E-3</c:v>
                </c:pt>
                <c:pt idx="417">
                  <c:v>1.6253890581525367E-3</c:v>
                </c:pt>
                <c:pt idx="418">
                  <c:v>1.6243392776552465E-3</c:v>
                </c:pt>
                <c:pt idx="419">
                  <c:v>1.6230369543038293E-3</c:v>
                </c:pt>
                <c:pt idx="420">
                  <c:v>1.6226053405160254E-3</c:v>
                </c:pt>
                <c:pt idx="421">
                  <c:v>1.6222352939431937E-3</c:v>
                </c:pt>
                <c:pt idx="422">
                  <c:v>1.6219263157684354E-3</c:v>
                </c:pt>
                <c:pt idx="423">
                  <c:v>1.6232763339601543E-3</c:v>
                </c:pt>
                <c:pt idx="424">
                  <c:v>1.6242343386919512E-3</c:v>
                </c:pt>
                <c:pt idx="425">
                  <c:v>1.6242795957543967E-3</c:v>
                </c:pt>
                <c:pt idx="426">
                  <c:v>1.6264566406010506E-3</c:v>
                </c:pt>
                <c:pt idx="427">
                  <c:v>1.6255922845208935E-3</c:v>
                </c:pt>
                <c:pt idx="428">
                  <c:v>1.6253525771737633E-3</c:v>
                </c:pt>
                <c:pt idx="429">
                  <c:v>1.6257330782053156E-3</c:v>
                </c:pt>
                <c:pt idx="430">
                  <c:v>1.6261677360150603E-3</c:v>
                </c:pt>
                <c:pt idx="431">
                  <c:v>1.6289647359200091E-3</c:v>
                </c:pt>
                <c:pt idx="432">
                  <c:v>1.6283644496816697E-3</c:v>
                </c:pt>
                <c:pt idx="433">
                  <c:v>1.6291362051173263E-3</c:v>
                </c:pt>
                <c:pt idx="434">
                  <c:v>1.6298855006751005E-3</c:v>
                </c:pt>
                <c:pt idx="435">
                  <c:v>1.6306855187368978E-3</c:v>
                </c:pt>
                <c:pt idx="436">
                  <c:v>1.635313669845662E-3</c:v>
                </c:pt>
                <c:pt idx="437">
                  <c:v>1.6349765364707183E-3</c:v>
                </c:pt>
                <c:pt idx="438">
                  <c:v>1.6365233264758546E-3</c:v>
                </c:pt>
                <c:pt idx="439">
                  <c:v>1.6365233264758546E-3</c:v>
                </c:pt>
                <c:pt idx="440">
                  <c:v>1.6376646655152205E-3</c:v>
                </c:pt>
                <c:pt idx="441">
                  <c:v>1.6415444839430612E-3</c:v>
                </c:pt>
                <c:pt idx="442">
                  <c:v>1.6414428640802645E-3</c:v>
                </c:pt>
                <c:pt idx="443">
                  <c:v>1.6440635163253088E-3</c:v>
                </c:pt>
                <c:pt idx="444">
                  <c:v>1.6454782836051586E-3</c:v>
                </c:pt>
                <c:pt idx="445">
                  <c:v>1.6469369052647012E-3</c:v>
                </c:pt>
                <c:pt idx="446">
                  <c:v>1.6470212961743264E-3</c:v>
                </c:pt>
                <c:pt idx="447">
                  <c:v>1.6471313634207813E-3</c:v>
                </c:pt>
                <c:pt idx="448">
                  <c:v>1.65341410446755E-3</c:v>
                </c:pt>
                <c:pt idx="449">
                  <c:v>1.6551163997130798E-3</c:v>
                </c:pt>
                <c:pt idx="450">
                  <c:v>1.6568593457510687E-3</c:v>
                </c:pt>
                <c:pt idx="451">
                  <c:v>1.6586424493441529E-3</c:v>
                </c:pt>
                <c:pt idx="452">
                  <c:v>1.6649470875554797E-3</c:v>
                </c:pt>
                <c:pt idx="453">
                  <c:v>1.6661665745551185E-3</c:v>
                </c:pt>
                <c:pt idx="454">
                  <c:v>1.6681430673920563E-3</c:v>
                </c:pt>
                <c:pt idx="455">
                  <c:v>1.6701567583743235E-3</c:v>
                </c:pt>
                <c:pt idx="456">
                  <c:v>1.6722071542671767E-3</c:v>
                </c:pt>
                <c:pt idx="457">
                  <c:v>1.6829924441956491E-3</c:v>
                </c:pt>
                <c:pt idx="458">
                  <c:v>1.6852527116315975E-3</c:v>
                </c:pt>
                <c:pt idx="459">
                  <c:v>1.6875462313349337E-3</c:v>
                </c:pt>
                <c:pt idx="460">
                  <c:v>1.6930499484392632E-3</c:v>
                </c:pt>
                <c:pt idx="461">
                  <c:v>1.6970429680805631E-3</c:v>
                </c:pt>
                <c:pt idx="462">
                  <c:v>1.6994953505586375E-3</c:v>
                </c:pt>
                <c:pt idx="463">
                  <c:v>1.7019780258733666E-3</c:v>
                </c:pt>
                <c:pt idx="464">
                  <c:v>1.7044905007825815E-3</c:v>
                </c:pt>
                <c:pt idx="465">
                  <c:v>1.7119011443306365E-3</c:v>
                </c:pt>
                <c:pt idx="466">
                  <c:v>1.7191208048805697E-3</c:v>
                </c:pt>
                <c:pt idx="467">
                  <c:v>1.7356107436050652E-3</c:v>
                </c:pt>
                <c:pt idx="468">
                  <c:v>1.7356107436050652E-3</c:v>
                </c:pt>
                <c:pt idx="469">
                  <c:v>1.7356107436050652E-3</c:v>
                </c:pt>
                <c:pt idx="470">
                  <c:v>1.7356107436050652E-3</c:v>
                </c:pt>
                <c:pt idx="471">
                  <c:v>1.7384450230579389E-3</c:v>
                </c:pt>
                <c:pt idx="472">
                  <c:v>1.7413025532460628E-3</c:v>
                </c:pt>
                <c:pt idx="473">
                  <c:v>1.747512724100424E-3</c:v>
                </c:pt>
                <c:pt idx="474">
                  <c:v>1.7487525987516662E-3</c:v>
                </c:pt>
                <c:pt idx="475">
                  <c:v>1.7559217946535059E-3</c:v>
                </c:pt>
                <c:pt idx="476">
                  <c:v>1.7589085268841728E-3</c:v>
                </c:pt>
                <c:pt idx="477">
                  <c:v>1.7619150757058166E-3</c:v>
                </c:pt>
                <c:pt idx="478">
                  <c:v>1.7682969268936664E-3</c:v>
                </c:pt>
                <c:pt idx="479">
                  <c:v>1.7696651727938603E-3</c:v>
                </c:pt>
                <c:pt idx="480">
                  <c:v>1.7772278975489528E-3</c:v>
                </c:pt>
                <c:pt idx="481">
                  <c:v>1.7820271456848217E-3</c:v>
                </c:pt>
                <c:pt idx="482">
                  <c:v>1.7834745711864388E-3</c:v>
                </c:pt>
                <c:pt idx="483">
                  <c:v>1.7899932180259579E-3</c:v>
                </c:pt>
                <c:pt idx="484">
                  <c:v>1.7914713185154074E-3</c:v>
                </c:pt>
                <c:pt idx="485">
                  <c:v>1.8025802931148881E-3</c:v>
                </c:pt>
                <c:pt idx="486">
                  <c:v>1.8041235551235866E-3</c:v>
                </c:pt>
                <c:pt idx="487">
                  <c:v>1.8073682602563598E-3</c:v>
                </c:pt>
                <c:pt idx="488">
                  <c:v>1.8140036631126904E-3</c:v>
                </c:pt>
                <c:pt idx="489">
                  <c:v>1.8204625638501288E-3</c:v>
                </c:pt>
                <c:pt idx="490">
                  <c:v>1.8237625438709568E-3</c:v>
                </c:pt>
                <c:pt idx="491">
                  <c:v>1.8270720988721562E-3</c:v>
                </c:pt>
                <c:pt idx="492">
                  <c:v>1.8303907355145871E-3</c:v>
                </c:pt>
                <c:pt idx="493">
                  <c:v>1.8370948269870963E-3</c:v>
                </c:pt>
                <c:pt idx="494">
                  <c:v>1.8437462315906434E-3</c:v>
                </c:pt>
                <c:pt idx="495">
                  <c:v>1.8471028762320082E-3</c:v>
                </c:pt>
                <c:pt idx="496">
                  <c:v>1.8504656424081275E-3</c:v>
                </c:pt>
                <c:pt idx="497">
                  <c:v>1.8538340367580206E-3</c:v>
                </c:pt>
                <c:pt idx="498">
                  <c:v>1.8605774231945349E-3</c:v>
                </c:pt>
                <c:pt idx="499">
                  <c:v>1.8673540285206573E-3</c:v>
                </c:pt>
                <c:pt idx="500">
                  <c:v>1.8707431631823136E-3</c:v>
                </c:pt>
                <c:pt idx="501">
                  <c:v>1.8741349657714883E-3</c:v>
                </c:pt>
                <c:pt idx="502">
                  <c:v>1.87752894290405E-3</c:v>
                </c:pt>
                <c:pt idx="503">
                  <c:v>1.8876412215158137E-3</c:v>
                </c:pt>
                <c:pt idx="504">
                  <c:v>1.8927942221328481E-3</c:v>
                </c:pt>
                <c:pt idx="505">
                  <c:v>1.8945141779528822E-3</c:v>
                </c:pt>
                <c:pt idx="506">
                  <c:v>1.8979108410431295E-3</c:v>
                </c:pt>
                <c:pt idx="507">
                  <c:v>1.9013062248795156E-3</c:v>
                </c:pt>
                <c:pt idx="508">
                  <c:v>1.9030253132374382E-3</c:v>
                </c:pt>
                <c:pt idx="509">
                  <c:v>1.9182126408623802E-3</c:v>
                </c:pt>
                <c:pt idx="510">
                  <c:v>1.9199275227417848E-3</c:v>
                </c:pt>
                <c:pt idx="511">
                  <c:v>1.9233114843179556E-3</c:v>
                </c:pt>
                <c:pt idx="512">
                  <c:v>1.9316966945437622E-3</c:v>
                </c:pt>
                <c:pt idx="513">
                  <c:v>1.9334082739433825E-3</c:v>
                </c:pt>
                <c:pt idx="514">
                  <c:v>1.9402047014452967E-3</c:v>
                </c:pt>
                <c:pt idx="515">
                  <c:v>1.943578026655766E-3</c:v>
                </c:pt>
                <c:pt idx="516">
                  <c:v>1.9469495791064704E-3</c:v>
                </c:pt>
                <c:pt idx="517">
                  <c:v>1.9536431246588186E-3</c:v>
                </c:pt>
                <c:pt idx="518">
                  <c:v>1.9771697905220319E-3</c:v>
                </c:pt>
                <c:pt idx="519">
                  <c:v>2.0006095887809528E-3</c:v>
                </c:pt>
                <c:pt idx="520">
                  <c:v>2.0239625162755286E-3</c:v>
                </c:pt>
                <c:pt idx="521">
                  <c:v>2.0488652910587179E-3</c:v>
                </c:pt>
                <c:pt idx="522">
                  <c:v>2.0704077463915989E-3</c:v>
                </c:pt>
                <c:pt idx="523">
                  <c:v>2.0935000427518653E-3</c:v>
                </c:pt>
                <c:pt idx="524">
                  <c:v>2.1084043502025804E-3</c:v>
                </c:pt>
                <c:pt idx="525">
                  <c:v>2.1313532343794246E-3</c:v>
                </c:pt>
                <c:pt idx="526">
                  <c:v>2.1542152254664178E-3</c:v>
                </c:pt>
                <c:pt idx="527">
                  <c:v>2.178593473821887E-3</c:v>
                </c:pt>
                <c:pt idx="528">
                  <c:v>2.1996785163857445E-3</c:v>
                </c:pt>
                <c:pt idx="529">
                  <c:v>2.223870825100675E-3</c:v>
                </c:pt>
                <c:pt idx="530">
                  <c:v>2.2463791456992415E-3</c:v>
                </c:pt>
                <c:pt idx="531">
                  <c:v>2.2688005589747116E-3</c:v>
                </c:pt>
                <c:pt idx="532">
                  <c:v>2.2911350619690121E-3</c:v>
                </c:pt>
                <c:pt idx="533">
                  <c:v>2.3118159060620349E-3</c:v>
                </c:pt>
                <c:pt idx="534">
                  <c:v>2.3339826454148332E-3</c:v>
                </c:pt>
                <c:pt idx="535">
                  <c:v>2.3560624650944047E-3</c:v>
                </c:pt>
                <c:pt idx="536">
                  <c:v>2.3811901087596537E-3</c:v>
                </c:pt>
                <c:pt idx="537">
                  <c:v>2.4015038200064544E-3</c:v>
                </c:pt>
                <c:pt idx="538">
                  <c:v>2.4233167998424696E-3</c:v>
                </c:pt>
                <c:pt idx="539">
                  <c:v>2.4450428490136208E-3</c:v>
                </c:pt>
                <c:pt idx="540">
                  <c:v>2.4666819646536288E-3</c:v>
                </c:pt>
                <c:pt idx="541">
                  <c:v>2.4913059296446174E-3</c:v>
                </c:pt>
                <c:pt idx="542">
                  <c:v>2.5112486118848616E-3</c:v>
                </c:pt>
                <c:pt idx="543">
                  <c:v>2.5326312833622829E-3</c:v>
                </c:pt>
                <c:pt idx="544">
                  <c:v>2.5539477172161411E-3</c:v>
                </c:pt>
                <c:pt idx="545">
                  <c:v>2.5752090618298687E-3</c:v>
                </c:pt>
                <c:pt idx="546">
                  <c:v>2.596426466069605E-3</c:v>
                </c:pt>
                <c:pt idx="547">
                  <c:v>2.6176110792802227E-3</c:v>
                </c:pt>
                <c:pt idx="548">
                  <c:v>2.6387740512826777E-3</c:v>
                </c:pt>
                <c:pt idx="549">
                  <c:v>2.6599265323731264E-3</c:v>
                </c:pt>
                <c:pt idx="550">
                  <c:v>2.6871603616159066E-3</c:v>
                </c:pt>
                <c:pt idx="551">
                  <c:v>2.7083506553587425E-3</c:v>
                </c:pt>
                <c:pt idx="552">
                  <c:v>2.7311041555523291E-3</c:v>
                </c:pt>
                <c:pt idx="553">
                  <c:v>2.7523673934444714E-3</c:v>
                </c:pt>
                <c:pt idx="554">
                  <c:v>2.781210058276353E-3</c:v>
                </c:pt>
                <c:pt idx="555">
                  <c:v>2.795053144471643E-3</c:v>
                </c:pt>
                <c:pt idx="556">
                  <c:v>2.8149227678328759E-3</c:v>
                </c:pt>
                <c:pt idx="557">
                  <c:v>2.8364377069362524E-3</c:v>
                </c:pt>
                <c:pt idx="558">
                  <c:v>2.8612419224136915E-3</c:v>
                </c:pt>
                <c:pt idx="559">
                  <c:v>2.8905956944395069E-3</c:v>
                </c:pt>
                <c:pt idx="560">
                  <c:v>2.9015800052878886E-3</c:v>
                </c:pt>
                <c:pt idx="561">
                  <c:v>2.9235296484503926E-3</c:v>
                </c:pt>
                <c:pt idx="562">
                  <c:v>2.9456152564233339E-3</c:v>
                </c:pt>
                <c:pt idx="563">
                  <c:v>2.9678477457591316E-3</c:v>
                </c:pt>
                <c:pt idx="564">
                  <c:v>2.9902380335373496E-3</c:v>
                </c:pt>
                <c:pt idx="565">
                  <c:v>3.0127970373776624E-3</c:v>
                </c:pt>
                <c:pt idx="566">
                  <c:v>3.0406617015323071E-3</c:v>
                </c:pt>
                <c:pt idx="567">
                  <c:v>3.0533077048129037E-3</c:v>
                </c:pt>
                <c:pt idx="568">
                  <c:v>3.0815937109606928E-3</c:v>
                </c:pt>
                <c:pt idx="569">
                  <c:v>3.1066750693580078E-3</c:v>
                </c:pt>
                <c:pt idx="570">
                  <c:v>3.1284558452764348E-3</c:v>
                </c:pt>
                <c:pt idx="571">
                  <c:v>3.1521891496153181E-3</c:v>
                </c:pt>
                <c:pt idx="572">
                  <c:v>3.1761239551910863E-3</c:v>
                </c:pt>
                <c:pt idx="573">
                  <c:v>3.202069714109251E-3</c:v>
                </c:pt>
                <c:pt idx="574">
                  <c:v>3.2245980997830112E-3</c:v>
                </c:pt>
                <c:pt idx="575">
                  <c:v>3.2491374538185049E-3</c:v>
                </c:pt>
                <c:pt idx="576">
                  <c:v>3.2664792040945525E-3</c:v>
                </c:pt>
                <c:pt idx="577">
                  <c:v>3.291363135959006E-3</c:v>
                </c:pt>
                <c:pt idx="578">
                  <c:v>3.3164485979654264E-3</c:v>
                </c:pt>
                <c:pt idx="579">
                  <c:v>3.3436271547803167E-3</c:v>
                </c:pt>
                <c:pt idx="580">
                  <c:v>3.3691303347095224E-3</c:v>
                </c:pt>
                <c:pt idx="581">
                  <c:v>3.3948350720424628E-3</c:v>
                </c:pt>
                <c:pt idx="582">
                  <c:v>3.4207413746155059E-3</c:v>
                </c:pt>
                <c:pt idx="583">
                  <c:v>3.45466381801913E-3</c:v>
                </c:pt>
                <c:pt idx="584">
                  <c:v>3.4731587071317499E-3</c:v>
                </c:pt>
                <c:pt idx="585">
                  <c:v>3.4976903225219609E-3</c:v>
                </c:pt>
                <c:pt idx="586">
                  <c:v>3.5243883045831021E-3</c:v>
                </c:pt>
                <c:pt idx="587">
                  <c:v>3.551287887432903E-3</c:v>
                </c:pt>
                <c:pt idx="588">
                  <c:v>3.5941264382607237E-3</c:v>
                </c:pt>
                <c:pt idx="589">
                  <c:v>3.6077299904757124E-3</c:v>
                </c:pt>
                <c:pt idx="590">
                  <c:v>3.6352491044426426E-3</c:v>
                </c:pt>
                <c:pt idx="591">
                  <c:v>3.6629698569404998E-3</c:v>
                </c:pt>
                <c:pt idx="592">
                  <c:v>3.6908922564214243E-3</c:v>
                </c:pt>
                <c:pt idx="593">
                  <c:v>3.7452314412741582E-3</c:v>
                </c:pt>
                <c:pt idx="594">
                  <c:v>3.7595477760126368E-3</c:v>
                </c:pt>
                <c:pt idx="595">
                  <c:v>3.7922870917040806E-3</c:v>
                </c:pt>
                <c:pt idx="596">
                  <c:v>3.8170337404158346E-3</c:v>
                </c:pt>
                <c:pt idx="597">
                  <c:v>3.846121453784782E-3</c:v>
                </c:pt>
                <c:pt idx="598">
                  <c:v>3.8754511186433419E-3</c:v>
                </c:pt>
                <c:pt idx="599">
                  <c:v>3.9070599311441584E-3</c:v>
                </c:pt>
                <c:pt idx="600">
                  <c:v>3.9348726987107731E-3</c:v>
                </c:pt>
                <c:pt idx="601">
                  <c:v>3.9672468351045452E-3</c:v>
                </c:pt>
                <c:pt idx="602">
                  <c:v>3.9999507187202122E-3</c:v>
                </c:pt>
                <c:pt idx="603">
                  <c:v>4.0306771427501206E-3</c:v>
                </c:pt>
                <c:pt idx="604">
                  <c:v>4.0617016734246156E-3</c:v>
                </c:pt>
                <c:pt idx="605">
                  <c:v>4.0930333152356321E-3</c:v>
                </c:pt>
                <c:pt idx="606">
                  <c:v>4.1222844514395536E-3</c:v>
                </c:pt>
                <c:pt idx="607">
                  <c:v>4.1542292482080329E-3</c:v>
                </c:pt>
                <c:pt idx="608">
                  <c:v>4.1865075974198826E-3</c:v>
                </c:pt>
                <c:pt idx="609">
                  <c:v>4.228513024698898E-3</c:v>
                </c:pt>
                <c:pt idx="610">
                  <c:v>4.2593572842266328E-3</c:v>
                </c:pt>
                <c:pt idx="611">
                  <c:v>4.2927730571766225E-3</c:v>
                </c:pt>
                <c:pt idx="612">
                  <c:v>4.3217104511645947E-3</c:v>
                </c:pt>
                <c:pt idx="613">
                  <c:v>4.3558232328357585E-3</c:v>
                </c:pt>
                <c:pt idx="614">
                  <c:v>4.3952851238263212E-3</c:v>
                </c:pt>
                <c:pt idx="615">
                  <c:v>4.422556341266053E-3</c:v>
                </c:pt>
                <c:pt idx="616">
                  <c:v>4.4578292048284866E-3</c:v>
                </c:pt>
                <c:pt idx="617">
                  <c:v>4.4935171570171231E-3</c:v>
                </c:pt>
                <c:pt idx="618">
                  <c:v>4.5296292617321952E-3</c:v>
                </c:pt>
                <c:pt idx="619">
                  <c:v>4.5829764522874513E-3</c:v>
                </c:pt>
                <c:pt idx="620">
                  <c:v>4.6059822856109565E-3</c:v>
                </c:pt>
                <c:pt idx="621">
                  <c:v>4.648822151416169E-3</c:v>
                </c:pt>
                <c:pt idx="622">
                  <c:v>4.6813278824465107E-3</c:v>
                </c:pt>
                <c:pt idx="623">
                  <c:v>4.7196584098811905E-3</c:v>
                </c:pt>
                <c:pt idx="624">
                  <c:v>4.7584274574721452E-3</c:v>
                </c:pt>
                <c:pt idx="625">
                  <c:v>4.7976350511942482E-3</c:v>
                </c:pt>
                <c:pt idx="626">
                  <c:v>4.8372812173177902E-3</c:v>
                </c:pt>
                <c:pt idx="627">
                  <c:v>4.8831281829786466E-3</c:v>
                </c:pt>
                <c:pt idx="628">
                  <c:v>4.911733990869983E-3</c:v>
                </c:pt>
                <c:pt idx="629">
                  <c:v>4.9526322434176656E-3</c:v>
                </c:pt>
                <c:pt idx="630">
                  <c:v>4.9999102336362421E-3</c:v>
                </c:pt>
                <c:pt idx="631">
                  <c:v>5.0417484947463424E-3</c:v>
                </c:pt>
                <c:pt idx="632">
                  <c:v>5.0811628551689176E-3</c:v>
                </c:pt>
                <c:pt idx="633">
                  <c:v>5.1238478399100382E-3</c:v>
                </c:pt>
                <c:pt idx="634">
                  <c:v>5.1731679625914417E-3</c:v>
                </c:pt>
                <c:pt idx="635">
                  <c:v>5.210534177329338E-3</c:v>
                </c:pt>
                <c:pt idx="636">
                  <c:v>5.2545355877807566E-3</c:v>
                </c:pt>
                <c:pt idx="637">
                  <c:v>5.308731642574162E-3</c:v>
                </c:pt>
                <c:pt idx="638">
                  <c:v>5.3404593401081262E-3</c:v>
                </c:pt>
                <c:pt idx="639">
                  <c:v>5.3857454104602898E-3</c:v>
                </c:pt>
                <c:pt idx="640">
                  <c:v>5.4349301955543619E-3</c:v>
                </c:pt>
                <c:pt idx="641">
                  <c:v>5.4811262392822011E-3</c:v>
                </c:pt>
                <c:pt idx="642">
                  <c:v>5.5277613008664255E-3</c:v>
                </c:pt>
                <c:pt idx="643">
                  <c:v>5.5748354113908053E-3</c:v>
                </c:pt>
                <c:pt idx="644">
                  <c:v>5.6291720460587844E-3</c:v>
                </c:pt>
                <c:pt idx="645">
                  <c:v>5.7150357097352986E-3</c:v>
                </c:pt>
                <c:pt idx="646">
                  <c:v>5.7219779186054804E-3</c:v>
                </c:pt>
                <c:pt idx="647">
                  <c:v>5.7708033287481222E-3</c:v>
                </c:pt>
                <c:pt idx="648">
                  <c:v>5.8200127865653062E-3</c:v>
                </c:pt>
                <c:pt idx="649">
                  <c:v>5.8695805842435703E-3</c:v>
                </c:pt>
                <c:pt idx="650">
                  <c:v>5.9194810116012389E-3</c:v>
                </c:pt>
                <c:pt idx="651">
                  <c:v>5.9768843888879505E-3</c:v>
                </c:pt>
                <c:pt idx="652">
                  <c:v>6.0201769025212881E-3</c:v>
                </c:pt>
                <c:pt idx="653">
                  <c:v>6.0709209334931747E-3</c:v>
                </c:pt>
                <c:pt idx="654">
                  <c:v>6.1294489838128177E-3</c:v>
                </c:pt>
                <c:pt idx="655">
                  <c:v>6.1806331764314576E-3</c:v>
                </c:pt>
                <c:pt idx="656">
                  <c:v>6.2319912703169625E-3</c:v>
                </c:pt>
                <c:pt idx="657">
                  <c:v>6.2834978162635453E-3</c:v>
                </c:pt>
                <c:pt idx="658">
                  <c:v>6.3313506592087773E-3</c:v>
                </c:pt>
                <c:pt idx="659">
                  <c:v>6.3830826261432379E-3</c:v>
                </c:pt>
                <c:pt idx="660">
                  <c:v>6.4496999107390126E-3</c:v>
                </c:pt>
                <c:pt idx="661">
                  <c:v>6.5015627889570358E-3</c:v>
                </c:pt>
                <c:pt idx="662">
                  <c:v>6.5534408825895602E-3</c:v>
                </c:pt>
                <c:pt idx="663">
                  <c:v>6.6165068073543677E-3</c:v>
                </c:pt>
                <c:pt idx="664">
                  <c:v>6.6683024595268108E-3</c:v>
                </c:pt>
                <c:pt idx="665">
                  <c:v>6.7237388363692264E-3</c:v>
                </c:pt>
                <c:pt idx="666">
                  <c:v>6.7716756502077926E-3</c:v>
                </c:pt>
                <c:pt idx="667">
                  <c:v>6.8121633293177324E-3</c:v>
                </c:pt>
                <c:pt idx="668">
                  <c:v>6.8635949262933421E-3</c:v>
                </c:pt>
                <c:pt idx="669">
                  <c:v>6.9148624506804313E-3</c:v>
                </c:pt>
                <c:pt idx="670">
                  <c:v>6.9804755097672075E-3</c:v>
                </c:pt>
                <c:pt idx="671">
                  <c:v>7.0276603757235181E-3</c:v>
                </c:pt>
                <c:pt idx="672">
                  <c:v>7.0818485110178825E-3</c:v>
                </c:pt>
                <c:pt idx="673">
                  <c:v>7.1286050801081411E-3</c:v>
                </c:pt>
                <c:pt idx="674">
                  <c:v>7.1787324332895875E-3</c:v>
                </c:pt>
                <c:pt idx="675">
                  <c:v>7.2179577685670248E-3</c:v>
                </c:pt>
                <c:pt idx="676">
                  <c:v>7.2782970522691148E-3</c:v>
                </c:pt>
                <c:pt idx="677">
                  <c:v>7.3277342825674198E-3</c:v>
                </c:pt>
                <c:pt idx="678">
                  <c:v>7.3769414365408518E-3</c:v>
                </c:pt>
                <c:pt idx="679">
                  <c:v>7.4154317121939871E-3</c:v>
                </c:pt>
                <c:pt idx="680">
                  <c:v>7.4572575039694011E-3</c:v>
                </c:pt>
                <c:pt idx="681">
                  <c:v>7.5058514836568446E-3</c:v>
                </c:pt>
                <c:pt idx="682">
                  <c:v>7.5542153148809065E-3</c:v>
                </c:pt>
                <c:pt idx="683">
                  <c:v>7.6023489808576651E-3</c:v>
                </c:pt>
                <c:pt idx="684">
                  <c:v>7.6536751785709701E-3</c:v>
                </c:pt>
                <c:pt idx="685">
                  <c:v>7.7013330333214648E-3</c:v>
                </c:pt>
                <c:pt idx="686">
                  <c:v>7.7487606731215589E-3</c:v>
                </c:pt>
                <c:pt idx="687">
                  <c:v>7.7959580814218549E-3</c:v>
                </c:pt>
                <c:pt idx="688">
                  <c:v>7.8462848084095583E-3</c:v>
                </c:pt>
                <c:pt idx="689">
                  <c:v>7.8896621377211804E-3</c:v>
                </c:pt>
                <c:pt idx="690">
                  <c:v>7.9328386227186208E-3</c:v>
                </c:pt>
                <c:pt idx="691">
                  <c:v>7.9791303720818923E-3</c:v>
                </c:pt>
                <c:pt idx="692">
                  <c:v>8.0251918087339419E-3</c:v>
                </c:pt>
                <c:pt idx="693">
                  <c:v>8.0743067530031354E-3</c:v>
                </c:pt>
                <c:pt idx="694">
                  <c:v>8.1198920841266276E-3</c:v>
                </c:pt>
                <c:pt idx="695">
                  <c:v>8.1652470542332642E-3</c:v>
                </c:pt>
                <c:pt idx="696">
                  <c:v>8.2103716474930706E-3</c:v>
                </c:pt>
                <c:pt idx="697">
                  <c:v>8.2808173816898509E-3</c:v>
                </c:pt>
                <c:pt idx="698">
                  <c:v>8.2967257181870788E-3</c:v>
                </c:pt>
                <c:pt idx="699">
                  <c:v>8.3411898790627347E-3</c:v>
                </c:pt>
                <c:pt idx="700">
                  <c:v>8.3854472567387647E-3</c:v>
                </c:pt>
                <c:pt idx="701">
                  <c:v>8.4295088764317107E-3</c:v>
                </c:pt>
                <c:pt idx="702">
                  <c:v>8.4733857643933107E-3</c:v>
                </c:pt>
                <c:pt idx="703">
                  <c:v>8.5233187229073522E-3</c:v>
                </c:pt>
                <c:pt idx="704">
                  <c:v>8.5606294552320605E-3</c:v>
                </c:pt>
                <c:pt idx="705">
                  <c:v>8.6040183156892835E-3</c:v>
                </c:pt>
                <c:pt idx="706">
                  <c:v>8.6629769089776511E-3</c:v>
                </c:pt>
                <c:pt idx="707">
                  <c:v>8.7060813469750781E-3</c:v>
                </c:pt>
                <c:pt idx="708">
                  <c:v>8.7522097735580826E-3</c:v>
                </c:pt>
                <c:pt idx="709">
                  <c:v>8.7919593238553716E-3</c:v>
                </c:pt>
                <c:pt idx="710">
                  <c:v>8.8253452420323317E-3</c:v>
                </c:pt>
                <c:pt idx="711">
                  <c:v>8.8680568256591687E-3</c:v>
                </c:pt>
                <c:pt idx="712">
                  <c:v>8.9106954147274119E-3</c:v>
                </c:pt>
                <c:pt idx="713">
                  <c:v>8.9532719262390096E-3</c:v>
                </c:pt>
                <c:pt idx="714">
                  <c:v>8.9987266672738146E-3</c:v>
                </c:pt>
                <c:pt idx="715">
                  <c:v>9.0477193127641384E-3</c:v>
                </c:pt>
                <c:pt idx="716">
                  <c:v>9.0901854852432785E-3</c:v>
                </c:pt>
                <c:pt idx="717">
                  <c:v>9.1326344543653983E-3</c:v>
                </c:pt>
                <c:pt idx="718">
                  <c:v>9.1750769665957244E-3</c:v>
                </c:pt>
                <c:pt idx="719">
                  <c:v>9.2080388377563296E-3</c:v>
                </c:pt>
                <c:pt idx="720">
                  <c:v>9.2504865616997757E-3</c:v>
                </c:pt>
                <c:pt idx="721">
                  <c:v>9.2929595780308575E-3</c:v>
                </c:pt>
                <c:pt idx="722">
                  <c:v>9.3354688122190693E-3</c:v>
                </c:pt>
                <c:pt idx="723">
                  <c:v>9.3907511173366518E-3</c:v>
                </c:pt>
                <c:pt idx="724">
                  <c:v>9.4333818895567904E-3</c:v>
                </c:pt>
                <c:pt idx="725">
                  <c:v>9.4728752654146004E-3</c:v>
                </c:pt>
                <c:pt idx="726">
                  <c:v>9.515610950435056E-3</c:v>
                </c:pt>
                <c:pt idx="727">
                  <c:v>9.5584016166308239E-3</c:v>
                </c:pt>
                <c:pt idx="728">
                  <c:v>9.6012472675900008E-3</c:v>
                </c:pt>
                <c:pt idx="729">
                  <c:v>9.6441479069045519E-3</c:v>
                </c:pt>
                <c:pt idx="730">
                  <c:v>9.6871035381716E-3</c:v>
                </c:pt>
                <c:pt idx="731">
                  <c:v>9.7301141649921343E-3</c:v>
                </c:pt>
                <c:pt idx="732">
                  <c:v>9.7570484992975416E-3</c:v>
                </c:pt>
                <c:pt idx="733">
                  <c:v>9.8001436429469829E-3</c:v>
                </c:pt>
                <c:pt idx="734">
                  <c:v>9.8432937585200136E-3</c:v>
                </c:pt>
                <c:pt idx="735">
                  <c:v>9.8926754933918552E-3</c:v>
                </c:pt>
                <c:pt idx="736">
                  <c:v>9.933004514778165E-3</c:v>
                </c:pt>
                <c:pt idx="737">
                  <c:v>9.9763246899399558E-3</c:v>
                </c:pt>
                <c:pt idx="738">
                  <c:v>1.0019699858098715E-2</c:v>
                </c:pt>
                <c:pt idx="739">
                  <c:v>1.0063130022813794E-2</c:v>
                </c:pt>
                <c:pt idx="740">
                  <c:v>1.010661518764718E-2</c:v>
                </c:pt>
                <c:pt idx="741">
                  <c:v>1.0153427185972383E-2</c:v>
                </c:pt>
                <c:pt idx="742">
                  <c:v>1.0190474095709789E-2</c:v>
                </c:pt>
                <c:pt idx="743">
                  <c:v>1.023411911754288E-2</c:v>
                </c:pt>
                <c:pt idx="744">
                  <c:v>1.0277819146704607E-2</c:v>
                </c:pt>
                <c:pt idx="745">
                  <c:v>1.0324866138617914E-2</c:v>
                </c:pt>
                <c:pt idx="746">
                  <c:v>1.0368681379240859E-2</c:v>
                </c:pt>
                <c:pt idx="747">
                  <c:v>1.0412551645050845E-2</c:v>
                </c:pt>
                <c:pt idx="748">
                  <c:v>1.046275647408952E-2</c:v>
                </c:pt>
                <c:pt idx="749">
                  <c:v>1.0528588477370723E-2</c:v>
                </c:pt>
                <c:pt idx="750">
                  <c:v>1.0547466975296309E-2</c:v>
                </c:pt>
                <c:pt idx="751">
                  <c:v>1.0591547638493709E-2</c:v>
                </c:pt>
                <c:pt idx="752">
                  <c:v>1.0635664268752041E-2</c:v>
                </c:pt>
                <c:pt idx="753">
                  <c:v>1.0679807969398734E-2</c:v>
                </c:pt>
                <c:pt idx="754">
                  <c:v>1.0723969842976876E-2</c:v>
                </c:pt>
                <c:pt idx="755">
                  <c:v>1.0790393659028558E-2</c:v>
                </c:pt>
                <c:pt idx="756">
                  <c:v>1.081231251517149E-2</c:v>
                </c:pt>
                <c:pt idx="757">
                  <c:v>1.0856475514944458E-2</c:v>
                </c:pt>
                <c:pt idx="758">
                  <c:v>1.0913870368429928E-2</c:v>
                </c:pt>
                <c:pt idx="759">
                  <c:v>1.0957970239097585E-2</c:v>
                </c:pt>
                <c:pt idx="760">
                  <c:v>1.1005331941720693E-2</c:v>
                </c:pt>
                <c:pt idx="761">
                  <c:v>1.1046046557849611E-2</c:v>
                </c:pt>
                <c:pt idx="762">
                  <c:v>1.1090005581384824E-2</c:v>
                </c:pt>
                <c:pt idx="763">
                  <c:v>1.1137179135133667E-2</c:v>
                </c:pt>
                <c:pt idx="764">
                  <c:v>1.1196192228418231E-2</c:v>
                </c:pt>
                <c:pt idx="765">
                  <c:v>1.1221461544989949E-2</c:v>
                </c:pt>
                <c:pt idx="766">
                  <c:v>1.1308660779737847E-2</c:v>
                </c:pt>
                <c:pt idx="767">
                  <c:v>1.1308660779737847E-2</c:v>
                </c:pt>
                <c:pt idx="768">
                  <c:v>1.135210282524424E-2</c:v>
                </c:pt>
                <c:pt idx="769">
                  <c:v>1.1395428199033159E-2</c:v>
                </c:pt>
                <c:pt idx="770">
                  <c:v>1.1438628182310265E-2</c:v>
                </c:pt>
                <c:pt idx="771">
                  <c:v>1.1481694055536309E-2</c:v>
                </c:pt>
                <c:pt idx="772">
                  <c:v>1.1524617098430572E-2</c:v>
                </c:pt>
                <c:pt idx="773">
                  <c:v>1.1567388589978229E-2</c:v>
                </c:pt>
                <c:pt idx="774">
                  <c:v>1.1616336420259667E-2</c:v>
                </c:pt>
                <c:pt idx="775">
                  <c:v>1.1658756382422053E-2</c:v>
                </c:pt>
                <c:pt idx="776">
                  <c:v>1.1697856127674893E-2</c:v>
                </c:pt>
                <c:pt idx="777">
                  <c:v>1.173680193709167E-2</c:v>
                </c:pt>
                <c:pt idx="778">
                  <c:v>1.1778719000326576E-2</c:v>
                </c:pt>
                <c:pt idx="779">
                  <c:v>1.1823573841698871E-2</c:v>
                </c:pt>
                <c:pt idx="780">
                  <c:v>1.1862027324903119E-2</c:v>
                </c:pt>
                <c:pt idx="781">
                  <c:v>1.1903418563794824E-2</c:v>
                </c:pt>
                <c:pt idx="782">
                  <c:v>1.1944634505533302E-2</c:v>
                </c:pt>
                <c:pt idx="783">
                  <c:v>1.1985675139010899E-2</c:v>
                </c:pt>
                <c:pt idx="784">
                  <c:v>1.2014301530074238E-2</c:v>
                </c:pt>
                <c:pt idx="785">
                  <c:v>1.2055036183034138E-2</c:v>
                </c:pt>
                <c:pt idx="786">
                  <c:v>1.2095595502968149E-2</c:v>
                </c:pt>
                <c:pt idx="787">
                  <c:v>1.2156256152784276E-2</c:v>
                </c:pt>
                <c:pt idx="788">
                  <c:v>1.2179204650522855E-2</c:v>
                </c:pt>
                <c:pt idx="789">
                  <c:v>1.2231238221797665E-2</c:v>
                </c:pt>
                <c:pt idx="790">
                  <c:v>1.225907343538335E-2</c:v>
                </c:pt>
                <c:pt idx="791">
                  <c:v>1.229874475053276E-2</c:v>
                </c:pt>
                <c:pt idx="792">
                  <c:v>1.233824066678676E-2</c:v>
                </c:pt>
                <c:pt idx="793">
                  <c:v>1.2386437109437574E-2</c:v>
                </c:pt>
                <c:pt idx="794">
                  <c:v>1.2413756799744415E-2</c:v>
                </c:pt>
                <c:pt idx="795">
                  <c:v>1.2452737646687658E-2</c:v>
                </c:pt>
                <c:pt idx="796">
                  <c:v>1.2491543055726697E-2</c:v>
                </c:pt>
                <c:pt idx="797">
                  <c:v>1.2533088899687678E-2</c:v>
                </c:pt>
                <c:pt idx="798">
                  <c:v>1.2571532204255952E-2</c:v>
                </c:pt>
                <c:pt idx="799">
                  <c:v>1.2609800037591079E-2</c:v>
                </c:pt>
                <c:pt idx="800">
                  <c:v>1.2674993769188885E-2</c:v>
                </c:pt>
                <c:pt idx="801">
                  <c:v>1.2685809253706534E-2</c:v>
                </c:pt>
                <c:pt idx="802">
                  <c:v>1.2720692017958469E-2</c:v>
                </c:pt>
                <c:pt idx="803">
                  <c:v>1.2758277994941622E-2</c:v>
                </c:pt>
                <c:pt idx="804">
                  <c:v>1.279570374072321E-2</c:v>
                </c:pt>
                <c:pt idx="805">
                  <c:v>1.2832976889906457E-2</c:v>
                </c:pt>
                <c:pt idx="806">
                  <c:v>1.2870105077700072E-2</c:v>
                </c:pt>
                <c:pt idx="807">
                  <c:v>1.2907095939912945E-2</c:v>
                </c:pt>
                <c:pt idx="808">
                  <c:v>1.2943957112947969E-2</c:v>
                </c:pt>
                <c:pt idx="809">
                  <c:v>1.2980696233797176E-2</c:v>
                </c:pt>
                <c:pt idx="810">
                  <c:v>1.3028559598929283E-2</c:v>
                </c:pt>
                <c:pt idx="811">
                  <c:v>1.3065066991455395E-2</c:v>
                </c:pt>
                <c:pt idx="812">
                  <c:v>1.3104283163477093E-2</c:v>
                </c:pt>
                <c:pt idx="813">
                  <c:v>1.3137799700411516E-2</c:v>
                </c:pt>
                <c:pt idx="814">
                  <c:v>1.3165631013670511E-2</c:v>
                </c:pt>
                <c:pt idx="815">
                  <c:v>1.3225236258425926E-2</c:v>
                </c:pt>
                <c:pt idx="816">
                  <c:v>1.3246305709595448E-2</c:v>
                </c:pt>
                <c:pt idx="817">
                  <c:v>1.3282346138396791E-2</c:v>
                </c:pt>
                <c:pt idx="818">
                  <c:v>1.332114027703247E-2</c:v>
                </c:pt>
                <c:pt idx="819">
                  <c:v>1.3366865363205702E-2</c:v>
                </c:pt>
                <c:pt idx="820">
                  <c:v>1.3390187393654008E-2</c:v>
                </c:pt>
                <c:pt idx="821">
                  <c:v>1.3426066065293308E-2</c:v>
                </c:pt>
                <c:pt idx="822">
                  <c:v>1.3461922996720815E-2</c:v>
                </c:pt>
                <c:pt idx="823">
                  <c:v>1.3497765668666077E-2</c:v>
                </c:pt>
                <c:pt idx="824">
                  <c:v>1.353360156240826E-2</c:v>
                </c:pt>
                <c:pt idx="825">
                  <c:v>1.3569438159772684E-2</c:v>
                </c:pt>
                <c:pt idx="826">
                  <c:v>1.3610931346713134E-2</c:v>
                </c:pt>
                <c:pt idx="827">
                  <c:v>1.3632664629605494E-2</c:v>
                </c:pt>
                <c:pt idx="828">
                  <c:v>1.3679855026259603E-2</c:v>
                </c:pt>
                <c:pt idx="829">
                  <c:v>1.371292896982176E-2</c:v>
                </c:pt>
                <c:pt idx="830">
                  <c:v>1.3748854886932595E-2</c:v>
                </c:pt>
                <c:pt idx="831">
                  <c:v>1.3784802891020433E-2</c:v>
                </c:pt>
                <c:pt idx="832">
                  <c:v>1.3820772983276539E-2</c:v>
                </c:pt>
                <c:pt idx="833">
                  <c:v>1.3869351605495373E-2</c:v>
                </c:pt>
                <c:pt idx="834">
                  <c:v>1.3892779437064654E-2</c:v>
                </c:pt>
                <c:pt idx="835">
                  <c:v>1.3928815800982217E-2</c:v>
                </c:pt>
                <c:pt idx="836">
                  <c:v>1.3956315814830941E-2</c:v>
                </c:pt>
                <c:pt idx="837">
                  <c:v>1.3992387444777248E-2</c:v>
                </c:pt>
                <c:pt idx="838">
                  <c:v>1.4028481156458677E-2</c:v>
                </c:pt>
                <c:pt idx="839">
                  <c:v>1.4064596951051868E-2</c:v>
                </c:pt>
                <c:pt idx="840">
                  <c:v>1.4097870810332841E-2</c:v>
                </c:pt>
                <c:pt idx="841">
                  <c:v>1.4145497978107329E-2</c:v>
                </c:pt>
                <c:pt idx="842">
                  <c:v>1.4181689017735402E-2</c:v>
                </c:pt>
                <c:pt idx="843">
                  <c:v>1.4217902158686192E-2</c:v>
                </c:pt>
                <c:pt idx="844">
                  <c:v>1.4257014856042588E-2</c:v>
                </c:pt>
                <c:pt idx="845">
                  <c:v>1.430017795152891E-2</c:v>
                </c:pt>
                <c:pt idx="846">
                  <c:v>1.4318025933719447E-2</c:v>
                </c:pt>
                <c:pt idx="847">
                  <c:v>1.435431843405279E-2</c:v>
                </c:pt>
                <c:pt idx="848">
                  <c:v>1.4390633027919727E-2</c:v>
                </c:pt>
                <c:pt idx="849">
                  <c:v>1.4435645199422748E-2</c:v>
                </c:pt>
                <c:pt idx="850">
                  <c:v>1.4472013083277434E-2</c:v>
                </c:pt>
                <c:pt idx="851">
                  <c:v>1.4508403078077842E-2</c:v>
                </c:pt>
                <c:pt idx="852">
                  <c:v>1.4544815185029496E-2</c:v>
                </c:pt>
                <c:pt idx="853">
                  <c:v>1.4572537441735509E-2</c:v>
                </c:pt>
                <c:pt idx="854">
                  <c:v>1.4608984613375384E-2</c:v>
                </c:pt>
                <c:pt idx="855">
                  <c:v>1.4645453836918417E-2</c:v>
                </c:pt>
                <c:pt idx="856">
                  <c:v>1.4681945063615476E-2</c:v>
                </c:pt>
                <c:pt idx="857">
                  <c:v>1.4718458244714348E-2</c:v>
                </c:pt>
                <c:pt idx="858">
                  <c:v>1.4754993331460185E-2</c:v>
                </c:pt>
                <c:pt idx="859">
                  <c:v>1.4791550275095069E-2</c:v>
                </c:pt>
                <c:pt idx="860">
                  <c:v>1.4828129026859321E-2</c:v>
                </c:pt>
                <c:pt idx="861">
                  <c:v>1.4864729537987995E-2</c:v>
                </c:pt>
                <c:pt idx="862">
                  <c:v>1.4910145824463128E-2</c:v>
                </c:pt>
                <c:pt idx="863">
                  <c:v>1.4946798820794143E-2</c:v>
                </c:pt>
                <c:pt idx="864">
                  <c:v>1.498641159884288E-2</c:v>
                </c:pt>
                <c:pt idx="865">
                  <c:v>1.5023110814941624E-2</c:v>
                </c:pt>
                <c:pt idx="866">
                  <c:v>1.5071987624064188E-2</c:v>
                </c:pt>
                <c:pt idx="867">
                  <c:v>1.5093626468006558E-2</c:v>
                </c:pt>
                <c:pt idx="868">
                  <c:v>1.5133337387843044E-2</c:v>
                </c:pt>
                <c:pt idx="869">
                  <c:v>1.5167169017331282E-2</c:v>
                </c:pt>
                <c:pt idx="870">
                  <c:v>1.5203972305549342E-2</c:v>
                </c:pt>
                <c:pt idx="871">
                  <c:v>1.5258888171935828E-2</c:v>
                </c:pt>
                <c:pt idx="872">
                  <c:v>1.527764266924202E-2</c:v>
                </c:pt>
                <c:pt idx="873">
                  <c:v>1.5314509648766579E-2</c:v>
                </c:pt>
                <c:pt idx="874">
                  <c:v>1.5351397762770386E-2</c:v>
                </c:pt>
                <c:pt idx="875">
                  <c:v>1.5379394112386955E-2</c:v>
                </c:pt>
                <c:pt idx="876">
                  <c:v>1.5425237202283653E-2</c:v>
                </c:pt>
                <c:pt idx="877">
                  <c:v>1.5462188431818423E-2</c:v>
                </c:pt>
                <c:pt idx="878">
                  <c:v>1.5502141511703571E-2</c:v>
                </c:pt>
                <c:pt idx="879">
                  <c:v>1.5536153670484405E-2</c:v>
                </c:pt>
                <c:pt idx="880">
                  <c:v>1.5573167591814714E-2</c:v>
                </c:pt>
                <c:pt idx="881">
                  <c:v>1.5613192516171876E-2</c:v>
                </c:pt>
                <c:pt idx="882">
                  <c:v>1.5647257978705455E-2</c:v>
                </c:pt>
                <c:pt idx="883">
                  <c:v>1.5684334446574522E-2</c:v>
                </c:pt>
                <c:pt idx="884">
                  <c:v>1.5721431765601365E-2</c:v>
                </c:pt>
                <c:pt idx="885">
                  <c:v>1.5758549936941812E-2</c:v>
                </c:pt>
                <c:pt idx="886">
                  <c:v>1.5795688961752562E-2</c:v>
                </c:pt>
                <c:pt idx="887">
                  <c:v>1.5832848841191606E-2</c:v>
                </c:pt>
                <c:pt idx="888">
                  <c:v>1.5860996184937075E-2</c:v>
                </c:pt>
                <c:pt idx="889">
                  <c:v>1.5895174921018492E-2</c:v>
                </c:pt>
                <c:pt idx="890">
                  <c:v>1.59323848573957E-2</c:v>
                </c:pt>
                <c:pt idx="891">
                  <c:v>1.5972635377231655E-2</c:v>
                </c:pt>
                <c:pt idx="892">
                  <c:v>1.6006867251244273E-2</c:v>
                </c:pt>
                <c:pt idx="893">
                  <c:v>1.6047165733257335E-2</c:v>
                </c:pt>
                <c:pt idx="894">
                  <c:v>1.6084462183045677E-2</c:v>
                </c:pt>
                <c:pt idx="895">
                  <c:v>1.6133912662568209E-2</c:v>
                </c:pt>
                <c:pt idx="896">
                  <c:v>1.6159117631894052E-2</c:v>
                </c:pt>
                <c:pt idx="897">
                  <c:v>1.6193437995277556E-2</c:v>
                </c:pt>
                <c:pt idx="898">
                  <c:v>1.6230814683371727E-2</c:v>
                </c:pt>
                <c:pt idx="899">
                  <c:v>1.6268212220552778E-2</c:v>
                </c:pt>
                <c:pt idx="900">
                  <c:v>1.630563060796145E-2</c:v>
                </c:pt>
                <c:pt idx="901">
                  <c:v>1.6346121178211132E-2</c:v>
                </c:pt>
                <c:pt idx="902">
                  <c:v>1.6383584455082607E-2</c:v>
                </c:pt>
                <c:pt idx="903">
                  <c:v>1.6421068590503698E-2</c:v>
                </c:pt>
                <c:pt idx="904">
                  <c:v>1.6458573585622933E-2</c:v>
                </c:pt>
                <c:pt idx="905">
                  <c:v>1.6549743743587586E-2</c:v>
                </c:pt>
                <c:pt idx="906">
                  <c:v>1.6552041397333055E-2</c:v>
                </c:pt>
                <c:pt idx="907">
                  <c:v>1.6589615906094035E-2</c:v>
                </c:pt>
                <c:pt idx="908">
                  <c:v>1.6630282807108349E-2</c:v>
                </c:pt>
                <c:pt idx="909">
                  <c:v>1.6664816813874276E-2</c:v>
                </c:pt>
                <c:pt idx="910">
                  <c:v>1.6702440160219399E-2</c:v>
                </c:pt>
                <c:pt idx="911">
                  <c:v>1.6745454376821681E-2</c:v>
                </c:pt>
                <c:pt idx="912">
                  <c:v>1.6777725005281959E-2</c:v>
                </c:pt>
                <c:pt idx="913">
                  <c:v>1.6818468828144008E-2</c:v>
                </c:pt>
                <c:pt idx="914">
                  <c:v>1.6862312364506242E-2</c:v>
                </c:pt>
                <c:pt idx="915">
                  <c:v>1.6899991193443147E-2</c:v>
                </c:pt>
                <c:pt idx="916">
                  <c:v>1.6937675231997136E-2</c:v>
                </c:pt>
                <c:pt idx="917">
                  <c:v>1.6975362977640979E-2</c:v>
                </c:pt>
                <c:pt idx="918">
                  <c:v>1.7009960057794465E-2</c:v>
                </c:pt>
                <c:pt idx="919">
                  <c:v>1.7047649637112937E-2</c:v>
                </c:pt>
                <c:pt idx="920">
                  <c:v>1.7085338508782827E-2</c:v>
                </c:pt>
                <c:pt idx="921">
                  <c:v>1.7133792157791091E-2</c:v>
                </c:pt>
                <c:pt idx="922">
                  <c:v>1.7183862040943472E-2</c:v>
                </c:pt>
                <c:pt idx="923">
                  <c:v>1.7218442826703324E-2</c:v>
                </c:pt>
                <c:pt idx="924">
                  <c:v>1.7256113554088973E-2</c:v>
                </c:pt>
                <c:pt idx="925">
                  <c:v>1.7296874739265146E-2</c:v>
                </c:pt>
                <c:pt idx="926">
                  <c:v>1.7322128208446353E-2</c:v>
                </c:pt>
                <c:pt idx="927">
                  <c:v>1.7359766306037968E-2</c:v>
                </c:pt>
                <c:pt idx="928">
                  <c:v>1.7397391171825295E-2</c:v>
                </c:pt>
                <c:pt idx="929">
                  <c:v>1.7435001293740489E-2</c:v>
                </c:pt>
                <c:pt idx="930">
                  <c:v>1.748190007910019E-2</c:v>
                </c:pt>
                <c:pt idx="931">
                  <c:v>1.7519477659407399E-2</c:v>
                </c:pt>
                <c:pt idx="932">
                  <c:v>1.7560139570802963E-2</c:v>
                </c:pt>
                <c:pt idx="933">
                  <c:v>1.7594577038482002E-2</c:v>
                </c:pt>
                <c:pt idx="934">
                  <c:v>1.7632098788797398E-2</c:v>
                </c:pt>
                <c:pt idx="935">
                  <c:v>1.7660289593181857E-2</c:v>
                </c:pt>
                <c:pt idx="936">
                  <c:v>1.7707086405477822E-2</c:v>
                </c:pt>
                <c:pt idx="937">
                  <c:v>1.7744552269642028E-2</c:v>
                </c:pt>
                <c:pt idx="938">
                  <c:v>1.7781999502889209E-2</c:v>
                </c:pt>
                <c:pt idx="939">
                  <c:v>1.7810109711639627E-2</c:v>
                </c:pt>
                <c:pt idx="940">
                  <c:v>1.7841305599357263E-2</c:v>
                </c:pt>
                <c:pt idx="941">
                  <c:v>1.7878694354805401E-2</c:v>
                </c:pt>
                <c:pt idx="942">
                  <c:v>1.7916064460707544E-2</c:v>
                </c:pt>
                <c:pt idx="943">
                  <c:v>1.7953415915996702E-2</c:v>
                </c:pt>
                <c:pt idx="944">
                  <c:v>1.7993856990850061E-2</c:v>
                </c:pt>
                <c:pt idx="945">
                  <c:v>1.803117166775536E-2</c:v>
                </c:pt>
                <c:pt idx="946">
                  <c:v>1.8068467693671333E-2</c:v>
                </c:pt>
                <c:pt idx="947">
                  <c:v>1.8105745067527192E-2</c:v>
                </c:pt>
                <c:pt idx="948">
                  <c:v>1.8143003788251705E-2</c:v>
                </c:pt>
                <c:pt idx="949">
                  <c:v>1.8180243854774077E-2</c:v>
                </c:pt>
                <c:pt idx="950">
                  <c:v>1.8214353796261185E-2</c:v>
                </c:pt>
                <c:pt idx="951">
                  <c:v>1.8251556008265207E-2</c:v>
                </c:pt>
                <c:pt idx="952">
                  <c:v>1.8288739560069656E-2</c:v>
                </c:pt>
                <c:pt idx="953">
                  <c:v>1.8329017557452251E-2</c:v>
                </c:pt>
                <c:pt idx="954">
                  <c:v>1.8366164336926206E-2</c:v>
                </c:pt>
                <c:pt idx="955">
                  <c:v>1.8403292455785571E-2</c:v>
                </c:pt>
                <c:pt idx="956">
                  <c:v>1.8461598937942289E-2</c:v>
                </c:pt>
                <c:pt idx="957">
                  <c:v>1.8498679067468708E-2</c:v>
                </c:pt>
                <c:pt idx="958">
                  <c:v>1.8511448947225374E-2</c:v>
                </c:pt>
                <c:pt idx="959">
                  <c:v>1.8548501847906313E-2</c:v>
                </c:pt>
                <c:pt idx="960">
                  <c:v>1.8585536079900763E-2</c:v>
                </c:pt>
                <c:pt idx="961">
                  <c:v>1.862255164215057E-2</c:v>
                </c:pt>
                <c:pt idx="962">
                  <c:v>1.8659548533598014E-2</c:v>
                </c:pt>
                <c:pt idx="963">
                  <c:v>1.8696526753185377E-2</c:v>
                </c:pt>
                <c:pt idx="964">
                  <c:v>1.8733486299856269E-2</c:v>
                </c:pt>
                <c:pt idx="965">
                  <c:v>1.8770427172553852E-2</c:v>
                </c:pt>
                <c:pt idx="966">
                  <c:v>1.8822953433658533E-2</c:v>
                </c:pt>
                <c:pt idx="967">
                  <c:v>1.8859859894357255E-2</c:v>
                </c:pt>
                <c:pt idx="968">
                  <c:v>1.8906115627430609E-2</c:v>
                </c:pt>
                <c:pt idx="969">
                  <c:v>1.8933616823694675E-2</c:v>
                </c:pt>
                <c:pt idx="970">
                  <c:v>1.896109725646019E-2</c:v>
                </c:pt>
                <c:pt idx="971">
                  <c:v>1.8997927258848808E-2</c:v>
                </c:pt>
                <c:pt idx="972">
                  <c:v>1.9034738585231113E-2</c:v>
                </c:pt>
                <c:pt idx="973">
                  <c:v>1.9071531234544345E-2</c:v>
                </c:pt>
                <c:pt idx="974">
                  <c:v>1.9108305205724877E-2</c:v>
                </c:pt>
                <c:pt idx="975">
                  <c:v>1.915443959731275E-2</c:v>
                </c:pt>
                <c:pt idx="976">
                  <c:v>1.9191178046134374E-2</c:v>
                </c:pt>
                <c:pt idx="977">
                  <c:v>1.9231025751385033E-2</c:v>
                </c:pt>
                <c:pt idx="978">
                  <c:v>1.9264598922536208E-2</c:v>
                </c:pt>
                <c:pt idx="979">
                  <c:v>1.92918948524698E-2</c:v>
                </c:pt>
                <c:pt idx="980">
                  <c:v>1.9328556732559385E-2</c:v>
                </c:pt>
                <c:pt idx="981">
                  <c:v>1.936519992708877E-2</c:v>
                </c:pt>
                <c:pt idx="982">
                  <c:v>1.9414347609341166E-2</c:v>
                </c:pt>
                <c:pt idx="983">
                  <c:v>1.9447824272683403E-2</c:v>
                </c:pt>
                <c:pt idx="984">
                  <c:v>1.9487545619408506E-2</c:v>
                </c:pt>
                <c:pt idx="985">
                  <c:v>1.9520983653799596E-2</c:v>
                </c:pt>
                <c:pt idx="986">
                  <c:v>1.9557535320284525E-2</c:v>
                </c:pt>
                <c:pt idx="987">
                  <c:v>1.9584666638244604E-2</c:v>
                </c:pt>
                <c:pt idx="988">
                  <c:v>1.963058259974244E-2</c:v>
                </c:pt>
                <c:pt idx="989">
                  <c:v>1.9667078210569188E-2</c:v>
                </c:pt>
                <c:pt idx="990">
                  <c:v>1.9703555134032023E-2</c:v>
                </c:pt>
                <c:pt idx="991">
                  <c:v>1.9730603933882384E-2</c:v>
                </c:pt>
                <c:pt idx="992">
                  <c:v>1.9760768127975687E-2</c:v>
                </c:pt>
                <c:pt idx="993">
                  <c:v>1.9797185702667679E-2</c:v>
                </c:pt>
                <c:pt idx="994">
                  <c:v>1.9833584572979748E-2</c:v>
                </c:pt>
                <c:pt idx="995">
                  <c:v>1.9869964737870519E-2</c:v>
                </c:pt>
                <c:pt idx="996">
                  <c:v>1.9909465439219162E-2</c:v>
                </c:pt>
                <c:pt idx="997">
                  <c:v>1.9945808855402064E-2</c:v>
                </c:pt>
                <c:pt idx="998">
                  <c:v>1.9982133565569764E-2</c:v>
                </c:pt>
                <c:pt idx="999">
                  <c:v>2.001843956867827E-2</c:v>
                </c:pt>
                <c:pt idx="1000">
                  <c:v>2.0057868961515596E-2</c:v>
                </c:pt>
                <c:pt idx="1001">
                  <c:v>2.009099544954256E-2</c:v>
                </c:pt>
                <c:pt idx="1002">
                  <c:v>2.0124102053009164E-2</c:v>
                </c:pt>
                <c:pt idx="1003">
                  <c:v>2.0160332537129615E-2</c:v>
                </c:pt>
                <c:pt idx="1004">
                  <c:v>2.0196544306485518E-2</c:v>
                </c:pt>
                <c:pt idx="1005">
                  <c:v>2.0235882680668678E-2</c:v>
                </c:pt>
                <c:pt idx="1006">
                  <c:v>2.0272057705165929E-2</c:v>
                </c:pt>
                <c:pt idx="1007">
                  <c:v>2.030821401426779E-2</c:v>
                </c:pt>
                <c:pt idx="1008">
                  <c:v>2.0344351606935537E-2</c:v>
                </c:pt>
                <c:pt idx="1009">
                  <c:v>2.0401101048729678E-2</c:v>
                </c:pt>
                <c:pt idx="1010">
                  <c:v>2.041342093349189E-2</c:v>
                </c:pt>
                <c:pt idx="1011">
                  <c:v>2.0449496519591742E-2</c:v>
                </c:pt>
                <c:pt idx="1012">
                  <c:v>2.0485545448138083E-2</c:v>
                </c:pt>
                <c:pt idx="1013">
                  <c:v>2.052156401491563E-2</c:v>
                </c:pt>
                <c:pt idx="1014">
                  <c:v>2.05575485154459E-2</c:v>
                </c:pt>
                <c:pt idx="1015">
                  <c:v>2.0598627192685799E-2</c:v>
                </c:pt>
                <c:pt idx="1016">
                  <c:v>2.0629400498533221E-2</c:v>
                </c:pt>
                <c:pt idx="1017">
                  <c:v>2.0665260570816777E-2</c:v>
                </c:pt>
                <c:pt idx="1018">
                  <c:v>2.071674220113064E-2</c:v>
                </c:pt>
                <c:pt idx="1019">
                  <c:v>2.0752483229614111E-2</c:v>
                </c:pt>
                <c:pt idx="1020">
                  <c:v>2.0791292083833793E-2</c:v>
                </c:pt>
                <c:pt idx="1021">
                  <c:v>2.0823788088406209E-2</c:v>
                </c:pt>
                <c:pt idx="1022">
                  <c:v>2.0849991164809043E-2</c:v>
                </c:pt>
                <c:pt idx="1023">
                  <c:v>2.0885493080215197E-2</c:v>
                </c:pt>
                <c:pt idx="1024">
                  <c:v>2.0920923394078732E-2</c:v>
                </c:pt>
                <c:pt idx="1025">
                  <c:v>2.0956278439046891E-2</c:v>
                </c:pt>
                <c:pt idx="1026">
                  <c:v>2.0993489334606479E-2</c:v>
                </c:pt>
                <c:pt idx="1027">
                  <c:v>2.1036025272331765E-2</c:v>
                </c:pt>
                <c:pt idx="1028">
                  <c:v>2.1071115621398222E-2</c:v>
                </c:pt>
                <c:pt idx="1029">
                  <c:v>2.1106115626069059E-2</c:v>
                </c:pt>
                <c:pt idx="1030">
                  <c:v>2.1141021676095832E-2</c:v>
                </c:pt>
                <c:pt idx="1031">
                  <c:v>2.1166622658591212E-2</c:v>
                </c:pt>
                <c:pt idx="1032">
                  <c:v>2.1201348114361109E-2</c:v>
                </c:pt>
                <c:pt idx="1033">
                  <c:v>2.1235968953446292E-2</c:v>
                </c:pt>
                <c:pt idx="1034">
                  <c:v>2.1270481506278065E-2</c:v>
                </c:pt>
                <c:pt idx="1035">
                  <c:v>2.1317060011166285E-2</c:v>
                </c:pt>
                <c:pt idx="1036">
                  <c:v>2.1351321601032227E-2</c:v>
                </c:pt>
                <c:pt idx="1037">
                  <c:v>2.1382437161145029E-2</c:v>
                </c:pt>
                <c:pt idx="1038">
                  <c:v>2.141647571772913E-2</c:v>
                </c:pt>
                <c:pt idx="1039">
                  <c:v>2.1450399665276131E-2</c:v>
                </c:pt>
                <c:pt idx="1040">
                  <c:v>2.1484208997804583E-2</c:v>
                </c:pt>
                <c:pt idx="1041">
                  <c:v>2.1517903709353657E-2</c:v>
                </c:pt>
                <c:pt idx="1042">
                  <c:v>2.1551483793982733E-2</c:v>
                </c:pt>
                <c:pt idx="1043">
                  <c:v>2.1584949245771388E-2</c:v>
                </c:pt>
                <c:pt idx="1044">
                  <c:v>2.1606342825840022E-2</c:v>
                </c:pt>
                <c:pt idx="1045">
                  <c:v>2.1639603804211111E-2</c:v>
                </c:pt>
                <c:pt idx="1046">
                  <c:v>2.1672750149060626E-2</c:v>
                </c:pt>
                <c:pt idx="1047">
                  <c:v>2.1710491311119493E-2</c:v>
                </c:pt>
                <c:pt idx="1048">
                  <c:v>2.1741664103908556E-2</c:v>
                </c:pt>
                <c:pt idx="1049">
                  <c:v>2.1774460295056731E-2</c:v>
                </c:pt>
                <c:pt idx="1050">
                  <c:v>2.1818948029076496E-2</c:v>
                </c:pt>
                <c:pt idx="1051">
                  <c:v>2.1839708689788094E-2</c:v>
                </c:pt>
                <c:pt idx="1052">
                  <c:v>2.1872160882051375E-2</c:v>
                </c:pt>
                <c:pt idx="1053">
                  <c:v>2.1913297669329469E-2</c:v>
                </c:pt>
                <c:pt idx="1054">
                  <c:v>2.1933793418972881E-2</c:v>
                </c:pt>
                <c:pt idx="1055">
                  <c:v>2.1965907807150631E-2</c:v>
                </c:pt>
                <c:pt idx="1056">
                  <c:v>2.1997907505506346E-2</c:v>
                </c:pt>
                <c:pt idx="1057">
                  <c:v>2.2032701567729112E-2</c:v>
                </c:pt>
                <c:pt idx="1058">
                  <c:v>2.2064465610742896E-2</c:v>
                </c:pt>
                <c:pt idx="1059">
                  <c:v>2.2096114942810798E-2</c:v>
                </c:pt>
                <c:pt idx="1060">
                  <c:v>2.213792243255357E-2</c:v>
                </c:pt>
                <c:pt idx="1061">
                  <c:v>2.2178562481358927E-2</c:v>
                </c:pt>
                <c:pt idx="1062">
                  <c:v>2.2191960599575122E-2</c:v>
                </c:pt>
                <c:pt idx="1063">
                  <c:v>2.2223140925516086E-2</c:v>
                </c:pt>
                <c:pt idx="1064">
                  <c:v>2.2254206517247663E-2</c:v>
                </c:pt>
                <c:pt idx="1065">
                  <c:v>2.2285157369409309E-2</c:v>
                </c:pt>
                <c:pt idx="1066">
                  <c:v>2.2315993476659357E-2</c:v>
                </c:pt>
                <c:pt idx="1067">
                  <c:v>2.2359846000605102E-2</c:v>
                </c:pt>
                <c:pt idx="1068">
                  <c:v>2.2377321435160802E-2</c:v>
                </c:pt>
                <c:pt idx="1069">
                  <c:v>2.24078132758277E-2</c:v>
                </c:pt>
                <c:pt idx="1070">
                  <c:v>2.2446668140824473E-2</c:v>
                </c:pt>
                <c:pt idx="1071">
                  <c:v>2.2476911475976157E-2</c:v>
                </c:pt>
                <c:pt idx="1072">
                  <c:v>2.2509852319066811E-2</c:v>
                </c:pt>
                <c:pt idx="1073">
                  <c:v>2.2537053766422569E-2</c:v>
                </c:pt>
                <c:pt idx="1074">
                  <c:v>2.2558550883441691E-2</c:v>
                </c:pt>
                <c:pt idx="1075">
                  <c:v>2.2599530131178516E-2</c:v>
                </c:pt>
                <c:pt idx="1076">
                  <c:v>2.2637740438167388E-2</c:v>
                </c:pt>
                <c:pt idx="1077">
                  <c:v>2.2655960680599989E-2</c:v>
                </c:pt>
                <c:pt idx="1078">
                  <c:v>2.2688174584511462E-2</c:v>
                </c:pt>
                <c:pt idx="1079">
                  <c:v>2.2724492243205864E-2</c:v>
                </c:pt>
                <c:pt idx="1080">
                  <c:v>2.2743935243746124E-2</c:v>
                </c:pt>
                <c:pt idx="1081">
                  <c:v>2.2773030428232241E-2</c:v>
                </c:pt>
                <c:pt idx="1082">
                  <c:v>2.2802010769246112E-2</c:v>
                </c:pt>
                <c:pt idx="1083">
                  <c:v>2.2830876261703371E-2</c:v>
                </c:pt>
                <c:pt idx="1084">
                  <c:v>2.2859626900540393E-2</c:v>
                </c:pt>
                <c:pt idx="1085">
                  <c:v>2.2888262680712566E-2</c:v>
                </c:pt>
                <c:pt idx="1086">
                  <c:v>2.2922229408370281E-2</c:v>
                </c:pt>
                <c:pt idx="1087">
                  <c:v>2.2937036405219859E-2</c:v>
                </c:pt>
                <c:pt idx="1088">
                  <c:v>2.2976191154447538E-2</c:v>
                </c:pt>
                <c:pt idx="1089">
                  <c:v>2.3001657114577762E-2</c:v>
                </c:pt>
                <c:pt idx="1090">
                  <c:v>2.3029718526469432E-2</c:v>
                </c:pt>
                <c:pt idx="1091">
                  <c:v>2.3057665049854178E-2</c:v>
                </c:pt>
                <c:pt idx="1092">
                  <c:v>2.3085496679828676E-2</c:v>
                </c:pt>
                <c:pt idx="1093">
                  <c:v>2.3122380904465518E-2</c:v>
                </c:pt>
                <c:pt idx="1094">
                  <c:v>2.3140815240035199E-2</c:v>
                </c:pt>
                <c:pt idx="1095">
                  <c:v>2.3168302160561254E-2</c:v>
                </c:pt>
                <c:pt idx="1096">
                  <c:v>2.3185033769584213E-2</c:v>
                </c:pt>
                <c:pt idx="1097">
                  <c:v>2.3212316703016673E-2</c:v>
                </c:pt>
                <c:pt idx="1098">
                  <c:v>2.3239484736720505E-2</c:v>
                </c:pt>
                <c:pt idx="1099">
                  <c:v>2.3280735574144385E-2</c:v>
                </c:pt>
                <c:pt idx="1100">
                  <c:v>2.3293476086307916E-2</c:v>
                </c:pt>
                <c:pt idx="1101">
                  <c:v>2.3322927894322262E-2</c:v>
                </c:pt>
                <c:pt idx="1102">
                  <c:v>2.3349629794286349E-2</c:v>
                </c:pt>
                <c:pt idx="1103">
                  <c:v>2.3376216765612402E-2</c:v>
                </c:pt>
                <c:pt idx="1104">
                  <c:v>2.3402688803711127E-2</c:v>
                </c:pt>
                <c:pt idx="1105">
                  <c:v>2.344290582938946E-2</c:v>
                </c:pt>
                <c:pt idx="1106">
                  <c:v>2.3452692060590186E-2</c:v>
                </c:pt>
                <c:pt idx="1107">
                  <c:v>2.3478825789221492E-2</c:v>
                </c:pt>
                <c:pt idx="1108">
                  <c:v>2.3504844572369829E-2</c:v>
                </c:pt>
                <c:pt idx="1109">
                  <c:v>2.3533324836537989E-2</c:v>
                </c:pt>
                <c:pt idx="1110">
                  <c:v>2.355910717999685E-2</c:v>
                </c:pt>
                <c:pt idx="1111">
                  <c:v>2.3584774558654955E-2</c:v>
                </c:pt>
                <c:pt idx="1112">
                  <c:v>2.3610326968079805E-2</c:v>
                </c:pt>
                <c:pt idx="1113">
                  <c:v>2.363576440386218E-2</c:v>
                </c:pt>
                <c:pt idx="1114">
                  <c:v>2.3658543167341103E-2</c:v>
                </c:pt>
                <c:pt idx="1115">
                  <c:v>2.3683757208133153E-2</c:v>
                </c:pt>
                <c:pt idx="1116">
                  <c:v>2.3708856268256681E-2</c:v>
                </c:pt>
                <c:pt idx="1117">
                  <c:v>2.3733840343402205E-2</c:v>
                </c:pt>
                <c:pt idx="1118">
                  <c:v>2.3758709429279677E-2</c:v>
                </c:pt>
                <c:pt idx="1119">
                  <c:v>2.3783463521619808E-2</c:v>
                </c:pt>
                <c:pt idx="1120">
                  <c:v>2.3808102616171403E-2</c:v>
                </c:pt>
                <c:pt idx="1121">
                  <c:v>2.3832626708703161E-2</c:v>
                </c:pt>
                <c:pt idx="1122">
                  <c:v>2.3866996646245836E-2</c:v>
                </c:pt>
                <c:pt idx="1123">
                  <c:v>2.3891264258251804E-2</c:v>
                </c:pt>
                <c:pt idx="1124">
                  <c:v>2.391789249085681E-2</c:v>
                </c:pt>
                <c:pt idx="1125">
                  <c:v>2.3941923388750345E-2</c:v>
                </c:pt>
                <c:pt idx="1126">
                  <c:v>2.3972076393259014E-2</c:v>
                </c:pt>
                <c:pt idx="1127">
                  <c:v>2.3989640016898434E-2</c:v>
                </c:pt>
                <c:pt idx="1128">
                  <c:v>2.401087663846508E-2</c:v>
                </c:pt>
                <c:pt idx="1129">
                  <c:v>2.4034453949154398E-2</c:v>
                </c:pt>
                <c:pt idx="1130">
                  <c:v>2.4062787228329392E-2</c:v>
                </c:pt>
                <c:pt idx="1131">
                  <c:v>2.4092127119280226E-2</c:v>
                </c:pt>
                <c:pt idx="1132">
                  <c:v>2.4104495475848833E-2</c:v>
                </c:pt>
                <c:pt idx="1133">
                  <c:v>2.4127612502629431E-2</c:v>
                </c:pt>
                <c:pt idx="1134">
                  <c:v>2.4150614448239495E-2</c:v>
                </c:pt>
                <c:pt idx="1135">
                  <c:v>2.4173501308640735E-2</c:v>
                </c:pt>
                <c:pt idx="1136">
                  <c:v>2.4196273079816904E-2</c:v>
                </c:pt>
                <c:pt idx="1137">
                  <c:v>2.421892975777034E-2</c:v>
                </c:pt>
                <c:pt idx="1138">
                  <c:v>2.4248616476657995E-2</c:v>
                </c:pt>
                <c:pt idx="1139">
                  <c:v>2.4256768004033785E-2</c:v>
                </c:pt>
                <c:pt idx="1140">
                  <c:v>2.4286209192629953E-2</c:v>
                </c:pt>
                <c:pt idx="1141">
                  <c:v>2.4310767525290492E-2</c:v>
                </c:pt>
                <c:pt idx="1142">
                  <c:v>2.4330486610721725E-2</c:v>
                </c:pt>
                <c:pt idx="1143">
                  <c:v>2.4352452646534493E-2</c:v>
                </c:pt>
                <c:pt idx="1144">
                  <c:v>2.4374303561711642E-2</c:v>
                </c:pt>
                <c:pt idx="1145">
                  <c:v>2.4398374415883627E-2</c:v>
                </c:pt>
                <c:pt idx="1146">
                  <c:v>2.4417660014835557E-2</c:v>
                </c:pt>
                <c:pt idx="1147">
                  <c:v>2.4439165545171546E-2</c:v>
                </c:pt>
                <c:pt idx="1148">
                  <c:v>2.4451291525239657E-2</c:v>
                </c:pt>
                <c:pt idx="1149">
                  <c:v>2.4472593923634312E-2</c:v>
                </c:pt>
                <c:pt idx="1150">
                  <c:v>2.4493781205898856E-2</c:v>
                </c:pt>
                <c:pt idx="1151">
                  <c:v>2.4514853368394658E-2</c:v>
                </c:pt>
                <c:pt idx="1152">
                  <c:v>2.4538100149767629E-2</c:v>
                </c:pt>
                <c:pt idx="1153">
                  <c:v>2.4558935249986803E-2</c:v>
                </c:pt>
                <c:pt idx="1154">
                  <c:v>2.457965521276442E-2</c:v>
                </c:pt>
                <c:pt idx="1155">
                  <c:v>2.4609331664229721E-2</c:v>
                </c:pt>
                <c:pt idx="1156">
                  <c:v>2.4620749711702229E-2</c:v>
                </c:pt>
                <c:pt idx="1157">
                  <c:v>2.4638868626935335E-2</c:v>
                </c:pt>
                <c:pt idx="1158">
                  <c:v>2.4659134850820261E-2</c:v>
                </c:pt>
                <c:pt idx="1159">
                  <c:v>2.4679285926536614E-2</c:v>
                </c:pt>
                <c:pt idx="1160">
                  <c:v>2.471233709023157E-2</c:v>
                </c:pt>
                <c:pt idx="1161">
                  <c:v>2.4721470805773492E-2</c:v>
                </c:pt>
                <c:pt idx="1162">
                  <c:v>2.4741269541868914E-2</c:v>
                </c:pt>
                <c:pt idx="1163">
                  <c:v>2.4760953109033243E-2</c:v>
                </c:pt>
                <c:pt idx="1164">
                  <c:v>2.4780521503866559E-2</c:v>
                </c:pt>
                <c:pt idx="1165">
                  <c:v>2.481711903574119E-2</c:v>
                </c:pt>
                <c:pt idx="1166">
                  <c:v>2.4827565309147762E-2</c:v>
                </c:pt>
                <c:pt idx="1167">
                  <c:v>2.484946882873354E-2</c:v>
                </c:pt>
                <c:pt idx="1168">
                  <c:v>2.4865798061357629E-2</c:v>
                </c:pt>
                <c:pt idx="1169">
                  <c:v>2.4884742364199672E-2</c:v>
                </c:pt>
                <c:pt idx="1170">
                  <c:v>2.4903572151291426E-2</c:v>
                </c:pt>
                <c:pt idx="1171">
                  <c:v>2.4922796296688504E-2</c:v>
                </c:pt>
                <c:pt idx="1172">
                  <c:v>2.49408887776571E-2</c:v>
                </c:pt>
                <c:pt idx="1173">
                  <c:v>2.4961518294878741E-2</c:v>
                </c:pt>
                <c:pt idx="1174">
                  <c:v>2.4982019744694925E-2</c:v>
                </c:pt>
                <c:pt idx="1175">
                  <c:v>2.5000265612571067E-2</c:v>
                </c:pt>
                <c:pt idx="1176">
                  <c:v>2.5018397875795871E-2</c:v>
                </c:pt>
                <c:pt idx="1177">
                  <c:v>2.5036416682695906E-2</c:v>
                </c:pt>
                <c:pt idx="1178">
                  <c:v>2.5052214299328791E-2</c:v>
                </c:pt>
                <c:pt idx="1179">
                  <c:v>2.5070013414959787E-2</c:v>
                </c:pt>
                <c:pt idx="1180">
                  <c:v>2.5087699516995361E-2</c:v>
                </c:pt>
                <c:pt idx="1181">
                  <c:v>2.5110272970457231E-2</c:v>
                </c:pt>
                <c:pt idx="1182">
                  <c:v>2.512729826606263E-2</c:v>
                </c:pt>
                <c:pt idx="1183">
                  <c:v>2.5144623382590995E-2</c:v>
                </c:pt>
                <c:pt idx="1184">
                  <c:v>2.515938401871003E-2</c:v>
                </c:pt>
                <c:pt idx="1185">
                  <c:v>2.5176500517811153E-2</c:v>
                </c:pt>
                <c:pt idx="1186">
                  <c:v>2.5195924949622868E-2</c:v>
                </c:pt>
                <c:pt idx="1187">
                  <c:v>2.5208350391449762E-2</c:v>
                </c:pt>
                <c:pt idx="1188">
                  <c:v>2.5225137760117391E-2</c:v>
                </c:pt>
                <c:pt idx="1189">
                  <c:v>2.524181345940308E-2</c:v>
                </c:pt>
                <c:pt idx="1190">
                  <c:v>2.5258377638784642E-2</c:v>
                </c:pt>
                <c:pt idx="1191">
                  <c:v>2.5286940518370299E-2</c:v>
                </c:pt>
                <c:pt idx="1192">
                  <c:v>2.5293184892593992E-2</c:v>
                </c:pt>
                <c:pt idx="1193">
                  <c:v>2.5311716847584566E-2</c:v>
                </c:pt>
                <c:pt idx="1194">
                  <c:v>2.5325520414698249E-2</c:v>
                </c:pt>
                <c:pt idx="1195">
                  <c:v>2.5341521224751265E-2</c:v>
                </c:pt>
                <c:pt idx="1196">
                  <c:v>2.5357410730535438E-2</c:v>
                </c:pt>
                <c:pt idx="1197">
                  <c:v>2.5373188929371168E-2</c:v>
                </c:pt>
                <c:pt idx="1198">
                  <c:v>2.5388855818597976E-2</c:v>
                </c:pt>
                <c:pt idx="1199">
                  <c:v>2.5406624533989203E-2</c:v>
                </c:pt>
                <c:pt idx="1200">
                  <c:v>2.5415938705317713E-2</c:v>
                </c:pt>
                <c:pt idx="1201">
                  <c:v>2.543128539919386E-2</c:v>
                </c:pt>
                <c:pt idx="1202">
                  <c:v>2.5446743597391342E-2</c:v>
                </c:pt>
                <c:pt idx="1203">
                  <c:v>2.5461858665627054E-2</c:v>
                </c:pt>
                <c:pt idx="1204">
                  <c:v>2.5476657638547628E-2</c:v>
                </c:pt>
                <c:pt idx="1205">
                  <c:v>2.549155909583244E-2</c:v>
                </c:pt>
                <c:pt idx="1206">
                  <c:v>2.5508453028003874E-2</c:v>
                </c:pt>
                <c:pt idx="1207">
                  <c:v>2.5521028061711391E-2</c:v>
                </c:pt>
                <c:pt idx="1208">
                  <c:v>2.5535595565390336E-2</c:v>
                </c:pt>
                <c:pt idx="1209">
                  <c:v>2.5554003462447652E-2</c:v>
                </c:pt>
                <c:pt idx="1210">
                  <c:v>2.5564396602079088E-2</c:v>
                </c:pt>
                <c:pt idx="1211">
                  <c:v>2.557863013028526E-2</c:v>
                </c:pt>
                <c:pt idx="1212">
                  <c:v>2.5594628110062072E-2</c:v>
                </c:pt>
                <c:pt idx="1213">
                  <c:v>2.5606763194549825E-2</c:v>
                </c:pt>
                <c:pt idx="1214">
                  <c:v>2.5620662725915705E-2</c:v>
                </c:pt>
                <c:pt idx="1215">
                  <c:v>2.5634450920340598E-2</c:v>
                </c:pt>
                <c:pt idx="1216">
                  <c:v>2.5650072522927485E-2</c:v>
                </c:pt>
                <c:pt idx="1217">
                  <c:v>2.5675147459059345E-2</c:v>
                </c:pt>
                <c:pt idx="1218">
                  <c:v>2.5675226921142644E-2</c:v>
                </c:pt>
                <c:pt idx="1219">
                  <c:v>2.5688560846676298E-2</c:v>
                </c:pt>
                <c:pt idx="1220">
                  <c:v>2.5703602879512243E-2</c:v>
                </c:pt>
                <c:pt idx="1221">
                  <c:v>2.5714894672536556E-2</c:v>
                </c:pt>
                <c:pt idx="1222">
                  <c:v>2.572789456849494E-2</c:v>
                </c:pt>
                <c:pt idx="1223">
                  <c:v>2.5742615248408873E-2</c:v>
                </c:pt>
                <c:pt idx="1224">
                  <c:v>2.5753560315685244E-2</c:v>
                </c:pt>
                <c:pt idx="1225">
                  <c:v>2.5768010417019562E-2</c:v>
                </c:pt>
                <c:pt idx="1226">
                  <c:v>2.5784110457660749E-2</c:v>
                </c:pt>
                <c:pt idx="1227">
                  <c:v>2.5796532383860579E-2</c:v>
                </c:pt>
                <c:pt idx="1228">
                  <c:v>2.5808842929064681E-2</c:v>
                </c:pt>
                <c:pt idx="1229">
                  <c:v>2.5821042091195581E-2</c:v>
                </c:pt>
                <c:pt idx="1230">
                  <c:v>2.5831382190973938E-2</c:v>
                </c:pt>
                <c:pt idx="1231">
                  <c:v>2.5843365682818673E-2</c:v>
                </c:pt>
                <c:pt idx="1232">
                  <c:v>2.585860936659666E-2</c:v>
                </c:pt>
                <c:pt idx="1233">
                  <c:v>2.5870338269250139E-2</c:v>
                </c:pt>
                <c:pt idx="1234">
                  <c:v>2.5888820923386898E-2</c:v>
                </c:pt>
                <c:pt idx="1235">
                  <c:v>2.58985902609527E-2</c:v>
                </c:pt>
                <c:pt idx="1236">
                  <c:v>2.5909963568217703E-2</c:v>
                </c:pt>
                <c:pt idx="1237">
                  <c:v>2.5922919405470583E-2</c:v>
                </c:pt>
                <c:pt idx="1238">
                  <c:v>2.5927311953582655E-2</c:v>
                </c:pt>
                <c:pt idx="1239">
                  <c:v>2.593837251128342E-2</c:v>
                </c:pt>
                <c:pt idx="1240">
                  <c:v>2.5949321671556506E-2</c:v>
                </c:pt>
                <c:pt idx="1241">
                  <c:v>2.5960159432565137E-2</c:v>
                </c:pt>
                <c:pt idx="1242">
                  <c:v>2.5975863629259376E-2</c:v>
                </c:pt>
                <c:pt idx="1243">
                  <c:v>2.5986456991532778E-2</c:v>
                </c:pt>
                <c:pt idx="1244">
                  <c:v>2.5998582577262726E-2</c:v>
                </c:pt>
                <c:pt idx="1245">
                  <c:v>2.6007309430024401E-2</c:v>
                </c:pt>
                <c:pt idx="1246">
                  <c:v>2.6017568502688909E-2</c:v>
                </c:pt>
                <c:pt idx="1247">
                  <c:v>2.6022846513581062E-2</c:v>
                </c:pt>
                <c:pt idx="1248">
                  <c:v>2.6037752346107463E-2</c:v>
                </c:pt>
                <c:pt idx="1249">
                  <c:v>2.6047677113421253E-2</c:v>
                </c:pt>
                <c:pt idx="1250">
                  <c:v>2.6057490442209112E-2</c:v>
                </c:pt>
                <c:pt idx="1251">
                  <c:v>2.6062409692449579E-2</c:v>
                </c:pt>
                <c:pt idx="1252">
                  <c:v>2.607043376214873E-2</c:v>
                </c:pt>
                <c:pt idx="1253">
                  <c:v>2.6079941870110354E-2</c:v>
                </c:pt>
                <c:pt idx="1254">
                  <c:v>2.6089338564517551E-2</c:v>
                </c:pt>
                <c:pt idx="1255">
                  <c:v>2.6098623843803664E-2</c:v>
                </c:pt>
                <c:pt idx="1256">
                  <c:v>2.6109356744331007E-2</c:v>
                </c:pt>
                <c:pt idx="1257">
                  <c:v>2.6118411882589895E-2</c:v>
                </c:pt>
                <c:pt idx="1258">
                  <c:v>2.6127355593222754E-2</c:v>
                </c:pt>
                <c:pt idx="1259">
                  <c:v>2.6136187874727827E-2</c:v>
                </c:pt>
                <c:pt idx="1260">
                  <c:v>2.6144908725625207E-2</c:v>
                </c:pt>
                <c:pt idx="1261">
                  <c:v>2.6151995716526346E-2</c:v>
                </c:pt>
                <c:pt idx="1262">
                  <c:v>2.6160501047631256E-2</c:v>
                </c:pt>
                <c:pt idx="1263">
                  <c:v>2.6168894951742377E-2</c:v>
                </c:pt>
                <c:pt idx="1264">
                  <c:v>2.617717742746083E-2</c:v>
                </c:pt>
                <c:pt idx="1265">
                  <c:v>2.6186841470436092E-2</c:v>
                </c:pt>
                <c:pt idx="1266">
                  <c:v>2.619489370761564E-2</c:v>
                </c:pt>
                <c:pt idx="1267">
                  <c:v>2.6202834504339637E-2</c:v>
                </c:pt>
                <c:pt idx="1268">
                  <c:v>2.6215087740786548E-2</c:v>
                </c:pt>
                <c:pt idx="1269">
                  <c:v>2.6221282764645054E-2</c:v>
                </c:pt>
                <c:pt idx="1270">
                  <c:v>2.6224532209428192E-2</c:v>
                </c:pt>
                <c:pt idx="1271">
                  <c:v>2.6232034648743706E-2</c:v>
                </c:pt>
                <c:pt idx="1272">
                  <c:v>2.6239425649131683E-2</c:v>
                </c:pt>
                <c:pt idx="1273">
                  <c:v>2.624670520936058E-2</c:v>
                </c:pt>
                <c:pt idx="1274">
                  <c:v>2.6253873328214231E-2</c:v>
                </c:pt>
                <c:pt idx="1275">
                  <c:v>2.6260930004497543E-2</c:v>
                </c:pt>
                <c:pt idx="1276">
                  <c:v>2.6267875237033438E-2</c:v>
                </c:pt>
                <c:pt idx="1277">
                  <c:v>2.6274709024662404E-2</c:v>
                </c:pt>
                <c:pt idx="1278">
                  <c:v>2.6287013334699398E-2</c:v>
                </c:pt>
                <c:pt idx="1279">
                  <c:v>2.6293594295582735E-2</c:v>
                </c:pt>
                <c:pt idx="1280">
                  <c:v>2.6304198495639565E-2</c:v>
                </c:pt>
                <c:pt idx="1281">
                  <c:v>2.6306421774885579E-2</c:v>
                </c:pt>
                <c:pt idx="1282">
                  <c:v>2.6308572739165956E-2</c:v>
                </c:pt>
                <c:pt idx="1283">
                  <c:v>2.6314730320145703E-2</c:v>
                </c:pt>
                <c:pt idx="1284">
                  <c:v>2.6320776440567073E-2</c:v>
                </c:pt>
                <c:pt idx="1285">
                  <c:v>2.6326711099415361E-2</c:v>
                </c:pt>
                <c:pt idx="1286">
                  <c:v>2.6332021774228841E-2</c:v>
                </c:pt>
                <c:pt idx="1287">
                  <c:v>2.6342228596062493E-2</c:v>
                </c:pt>
                <c:pt idx="1288">
                  <c:v>2.634780619475121E-2</c:v>
                </c:pt>
                <c:pt idx="1289">
                  <c:v>2.6353272303743742E-2</c:v>
                </c:pt>
                <c:pt idx="1290">
                  <c:v>2.6358626922106644E-2</c:v>
                </c:pt>
                <c:pt idx="1291">
                  <c:v>2.6359978305033803E-2</c:v>
                </c:pt>
                <c:pt idx="1292">
                  <c:v>2.6365132706044295E-2</c:v>
                </c:pt>
                <c:pt idx="1293">
                  <c:v>2.6370175638040221E-2</c:v>
                </c:pt>
                <c:pt idx="1294">
                  <c:v>2.6375107100177229E-2</c:v>
                </c:pt>
                <c:pt idx="1295">
                  <c:v>2.638499313212141E-2</c:v>
                </c:pt>
                <c:pt idx="1296">
                  <c:v>2.6389671164653024E-2</c:v>
                </c:pt>
                <c:pt idx="1297">
                  <c:v>2.6392987438752367E-2</c:v>
                </c:pt>
                <c:pt idx="1298">
                  <c:v>2.639745010081548E-2</c:v>
                </c:pt>
                <c:pt idx="1299">
                  <c:v>2.6401801264717351E-2</c:v>
                </c:pt>
                <c:pt idx="1300">
                  <c:v>2.6406040929715779E-2</c:v>
                </c:pt>
                <c:pt idx="1301">
                  <c:v>2.641016909508876E-2</c:v>
                </c:pt>
                <c:pt idx="1302">
                  <c:v>2.6414185760131485E-2</c:v>
                </c:pt>
                <c:pt idx="1303">
                  <c:v>2.6418090924159334E-2</c:v>
                </c:pt>
                <c:pt idx="1304">
                  <c:v>2.6415891399665183E-2</c:v>
                </c:pt>
                <c:pt idx="1305">
                  <c:v>2.6419612025940762E-2</c:v>
                </c:pt>
                <c:pt idx="1306">
                  <c:v>2.6423221189926335E-2</c:v>
                </c:pt>
                <c:pt idx="1307">
                  <c:v>2.642671889102393E-2</c:v>
                </c:pt>
                <c:pt idx="1308">
                  <c:v>2.6431274307974453E-2</c:v>
                </c:pt>
                <c:pt idx="1309">
                  <c:v>2.6434541358064691E-2</c:v>
                </c:pt>
                <c:pt idx="1310">
                  <c:v>2.6437696935442116E-2</c:v>
                </c:pt>
                <c:pt idx="1311">
                  <c:v>2.6440741039580985E-2</c:v>
                </c:pt>
                <c:pt idx="1312">
                  <c:v>2.6443673669971822E-2</c:v>
                </c:pt>
                <c:pt idx="1313">
                  <c:v>2.6447624619055796E-2</c:v>
                </c:pt>
                <c:pt idx="1314">
                  <c:v>2.6448081791416694E-2</c:v>
                </c:pt>
                <c:pt idx="1315">
                  <c:v>2.6450687770069013E-2</c:v>
                </c:pt>
                <c:pt idx="1316">
                  <c:v>2.6453182281275668E-2</c:v>
                </c:pt>
                <c:pt idx="1317">
                  <c:v>2.6456664699250954E-2</c:v>
                </c:pt>
                <c:pt idx="1318">
                  <c:v>2.6458928477536659E-2</c:v>
                </c:pt>
                <c:pt idx="1319">
                  <c:v>2.6461080779040275E-2</c:v>
                </c:pt>
                <c:pt idx="1320">
                  <c:v>2.64634040495468E-2</c:v>
                </c:pt>
                <c:pt idx="1321">
                  <c:v>2.6465298256604985E-2</c:v>
                </c:pt>
                <c:pt idx="1322">
                  <c:v>2.6466060224760297E-2</c:v>
                </c:pt>
                <c:pt idx="1323">
                  <c:v>2.6467758528991244E-2</c:v>
                </c:pt>
                <c:pt idx="1324">
                  <c:v>2.6469345362943441E-2</c:v>
                </c:pt>
                <c:pt idx="1325">
                  <c:v>2.6470820726354548E-2</c:v>
                </c:pt>
                <c:pt idx="1326">
                  <c:v>2.6472184618979024E-2</c:v>
                </c:pt>
                <c:pt idx="1327">
                  <c:v>2.6474956207753975E-2</c:v>
                </c:pt>
                <c:pt idx="1328">
                  <c:v>2.647457799098259E-2</c:v>
                </c:pt>
                <c:pt idx="1329">
                  <c:v>2.6475607469964212E-2</c:v>
                </c:pt>
                <c:pt idx="1330">
                  <c:v>2.6480506240920961E-2</c:v>
                </c:pt>
                <c:pt idx="1331">
                  <c:v>2.6481281153878117E-2</c:v>
                </c:pt>
                <c:pt idx="1332">
                  <c:v>2.6482922159065021E-2</c:v>
                </c:pt>
                <c:pt idx="1333">
                  <c:v>2.648249646626722E-2</c:v>
                </c:pt>
                <c:pt idx="1334">
                  <c:v>2.6482936865493495E-2</c:v>
                </c:pt>
                <c:pt idx="1335">
                  <c:v>2.6484219557571499E-2</c:v>
                </c:pt>
                <c:pt idx="1336">
                  <c:v>2.648167255874442E-2</c:v>
                </c:pt>
                <c:pt idx="1337">
                  <c:v>2.6483589034457085E-2</c:v>
                </c:pt>
                <c:pt idx="1338">
                  <c:v>2.6483466289516817E-2</c:v>
                </c:pt>
                <c:pt idx="1339">
                  <c:v>2.6483466289516817E-2</c:v>
                </c:pt>
                <c:pt idx="1340">
                  <c:v>2.6483237659774221E-2</c:v>
                </c:pt>
                <c:pt idx="1341">
                  <c:v>2.6482897525229691E-2</c:v>
                </c:pt>
                <c:pt idx="1342">
                  <c:v>2.6482445885939832E-2</c:v>
                </c:pt>
                <c:pt idx="1343">
                  <c:v>2.6481882741981558E-2</c:v>
                </c:pt>
                <c:pt idx="1344">
                  <c:v>2.6481208093450354E-2</c:v>
                </c:pt>
                <c:pt idx="1345">
                  <c:v>2.6480421940461591E-2</c:v>
                </c:pt>
                <c:pt idx="1346">
                  <c:v>2.648125537079744E-2</c:v>
                </c:pt>
                <c:pt idx="1347">
                  <c:v>2.648023013040347E-2</c:v>
                </c:pt>
                <c:pt idx="1348">
                  <c:v>2.6478244277378282E-2</c:v>
                </c:pt>
                <c:pt idx="1349">
                  <c:v>2.6476162286868714E-2</c:v>
                </c:pt>
                <c:pt idx="1350">
                  <c:v>2.6474818613965608E-2</c:v>
                </c:pt>
                <c:pt idx="1351">
                  <c:v>2.6474189069157446E-2</c:v>
                </c:pt>
                <c:pt idx="1352">
                  <c:v>2.6471796758281006E-2</c:v>
                </c:pt>
                <c:pt idx="1353">
                  <c:v>2.6470118576011965E-2</c:v>
                </c:pt>
                <c:pt idx="1354">
                  <c:v>2.6468328891165807E-2</c:v>
                </c:pt>
                <c:pt idx="1355">
                  <c:v>2.6466427704044993E-2</c:v>
                </c:pt>
                <c:pt idx="1356">
                  <c:v>2.6461267024738656E-2</c:v>
                </c:pt>
                <c:pt idx="1357">
                  <c:v>2.6459175302482037E-2</c:v>
                </c:pt>
                <c:pt idx="1358">
                  <c:v>2.6456972111370939E-2</c:v>
                </c:pt>
                <c:pt idx="1359">
                  <c:v>2.6454391578122703E-2</c:v>
                </c:pt>
                <c:pt idx="1360">
                  <c:v>2.6452986918090018E-2</c:v>
                </c:pt>
                <c:pt idx="1361">
                  <c:v>2.6453423524750868E-2</c:v>
                </c:pt>
                <c:pt idx="1362">
                  <c:v>2.6447783956460573E-2</c:v>
                </c:pt>
                <c:pt idx="1363">
                  <c:v>2.6445015263041424E-2</c:v>
                </c:pt>
                <c:pt idx="1364">
                  <c:v>2.6442135095162286E-2</c:v>
                </c:pt>
                <c:pt idx="1365">
                  <c:v>2.6441283288054365E-2</c:v>
                </c:pt>
                <c:pt idx="1366">
                  <c:v>2.6435333751492679E-2</c:v>
                </c:pt>
                <c:pt idx="1367">
                  <c:v>2.6432127359365842E-2</c:v>
                </c:pt>
                <c:pt idx="1368">
                  <c:v>2.6428809502873313E-2</c:v>
                </c:pt>
                <c:pt idx="1369">
                  <c:v>2.6426062156332735E-2</c:v>
                </c:pt>
                <c:pt idx="1370">
                  <c:v>2.6422513152434941E-2</c:v>
                </c:pt>
                <c:pt idx="1371">
                  <c:v>2.6418852677831072E-2</c:v>
                </c:pt>
                <c:pt idx="1372">
                  <c:v>2.6412318240270356E-2</c:v>
                </c:pt>
                <c:pt idx="1373">
                  <c:v>2.6411197318967766E-2</c:v>
                </c:pt>
                <c:pt idx="1374">
                  <c:v>2.6406561644354325E-2</c:v>
                </c:pt>
                <c:pt idx="1375">
                  <c:v>2.6402463553749339E-2</c:v>
                </c:pt>
                <c:pt idx="1376">
                  <c:v>2.6398254003701129E-2</c:v>
                </c:pt>
                <c:pt idx="1377">
                  <c:v>2.63939329949066E-2</c:v>
                </c:pt>
                <c:pt idx="1378">
                  <c:v>2.6389500528084291E-2</c:v>
                </c:pt>
                <c:pt idx="1379">
                  <c:v>2.6384956603968203E-2</c:v>
                </c:pt>
                <c:pt idx="1380">
                  <c:v>2.6380301223313085E-2</c:v>
                </c:pt>
                <c:pt idx="1381">
                  <c:v>2.6375534386890925E-2</c:v>
                </c:pt>
                <c:pt idx="1382">
                  <c:v>2.6372949419422455E-2</c:v>
                </c:pt>
                <c:pt idx="1383">
                  <c:v>2.6367926368625096E-2</c:v>
                </c:pt>
                <c:pt idx="1384">
                  <c:v>2.636334657640757E-2</c:v>
                </c:pt>
                <c:pt idx="1385">
                  <c:v>2.635754581216096E-2</c:v>
                </c:pt>
                <c:pt idx="1386">
                  <c:v>2.6350569533628847E-2</c:v>
                </c:pt>
                <c:pt idx="1387">
                  <c:v>2.6342492002734329E-2</c:v>
                </c:pt>
                <c:pt idx="1388">
                  <c:v>2.634113885363577E-2</c:v>
                </c:pt>
                <c:pt idx="1389">
                  <c:v>2.6335446904797024E-2</c:v>
                </c:pt>
                <c:pt idx="1390">
                  <c:v>2.6330148029640444E-2</c:v>
                </c:pt>
                <c:pt idx="1391">
                  <c:v>2.6320666142046614E-2</c:v>
                </c:pt>
                <c:pt idx="1392">
                  <c:v>2.631770218380541E-2</c:v>
                </c:pt>
                <c:pt idx="1393">
                  <c:v>2.6311564321992661E-2</c:v>
                </c:pt>
                <c:pt idx="1394">
                  <c:v>2.6305314984491554E-2</c:v>
                </c:pt>
                <c:pt idx="1395">
                  <c:v>2.6298954172361999E-2</c:v>
                </c:pt>
                <c:pt idx="1396">
                  <c:v>2.6292481886682057E-2</c:v>
                </c:pt>
                <c:pt idx="1397">
                  <c:v>2.6285898128550086E-2</c:v>
                </c:pt>
                <c:pt idx="1398">
                  <c:v>2.6280076489781506E-2</c:v>
                </c:pt>
                <c:pt idx="1399">
                  <c:v>2.6271105271518592E-2</c:v>
                </c:pt>
                <c:pt idx="1400">
                  <c:v>2.6265898299705812E-2</c:v>
                </c:pt>
                <c:pt idx="1401">
                  <c:v>2.625844839411132E-2</c:v>
                </c:pt>
                <c:pt idx="1402">
                  <c:v>2.625130729084196E-2</c:v>
                </c:pt>
                <c:pt idx="1403">
                  <c:v>2.6244054722103956E-2</c:v>
                </c:pt>
                <c:pt idx="1404">
                  <c:v>2.6236690689125305E-2</c:v>
                </c:pt>
                <c:pt idx="1405">
                  <c:v>2.6225602307340296E-2</c:v>
                </c:pt>
                <c:pt idx="1406">
                  <c:v>2.6221628235462154E-2</c:v>
                </c:pt>
                <c:pt idx="1407">
                  <c:v>2.6213929817332154E-2</c:v>
                </c:pt>
                <c:pt idx="1408">
                  <c:v>2.6204702852857482E-2</c:v>
                </c:pt>
                <c:pt idx="1409">
                  <c:v>2.6196815643643345E-2</c:v>
                </c:pt>
                <c:pt idx="1410">
                  <c:v>2.6188817009107197E-2</c:v>
                </c:pt>
                <c:pt idx="1411">
                  <c:v>2.618070695057351E-2</c:v>
                </c:pt>
                <c:pt idx="1412">
                  <c:v>2.6172806773140173E-2</c:v>
                </c:pt>
                <c:pt idx="1413">
                  <c:v>2.61644653098526E-2</c:v>
                </c:pt>
                <c:pt idx="1414">
                  <c:v>2.6156012418910676E-2</c:v>
                </c:pt>
                <c:pt idx="1415">
                  <c:v>2.6147448101724691E-2</c:v>
                </c:pt>
                <c:pt idx="1416">
                  <c:v>2.6138772359722083E-2</c:v>
                </c:pt>
                <c:pt idx="1417">
                  <c:v>2.6126459086071831E-2</c:v>
                </c:pt>
                <c:pt idx="1418">
                  <c:v>2.6120816784302808E-2</c:v>
                </c:pt>
                <c:pt idx="1419">
                  <c:v>2.6111815383792536E-2</c:v>
                </c:pt>
                <c:pt idx="1420">
                  <c:v>2.6102702572061244E-2</c:v>
                </c:pt>
                <c:pt idx="1421">
                  <c:v>2.6093722328786945E-2</c:v>
                </c:pt>
                <c:pt idx="1422">
                  <c:v>2.6084378068935783E-2</c:v>
                </c:pt>
                <c:pt idx="1423">
                  <c:v>2.607492239479145E-2</c:v>
                </c:pt>
                <c:pt idx="1424">
                  <c:v>2.6065355307930697E-2</c:v>
                </c:pt>
                <c:pt idx="1425">
                  <c:v>2.605567680994874E-2</c:v>
                </c:pt>
                <c:pt idx="1426">
                  <c:v>2.6045686724124825E-2</c:v>
                </c:pt>
                <c:pt idx="1427">
                  <c:v>2.6035799324351207E-2</c:v>
                </c:pt>
                <c:pt idx="1428">
                  <c:v>2.6025810649321562E-2</c:v>
                </c:pt>
                <c:pt idx="1429">
                  <c:v>2.6015726151578173E-2</c:v>
                </c:pt>
                <c:pt idx="1430">
                  <c:v>2.600555128357147E-2</c:v>
                </c:pt>
                <c:pt idx="1431">
                  <c:v>2.59952914976503E-2</c:v>
                </c:pt>
                <c:pt idx="1432">
                  <c:v>2.5984952246066347E-2</c:v>
                </c:pt>
                <c:pt idx="1433">
                  <c:v>2.5974538980969727E-2</c:v>
                </c:pt>
                <c:pt idx="1434">
                  <c:v>2.596469092253759E-2</c:v>
                </c:pt>
                <c:pt idx="1435">
                  <c:v>2.5954135359218176E-2</c:v>
                </c:pt>
                <c:pt idx="1436">
                  <c:v>2.5943677495455605E-2</c:v>
                </c:pt>
                <c:pt idx="1437">
                  <c:v>2.5926598113523231E-2</c:v>
                </c:pt>
                <c:pt idx="1438">
                  <c:v>2.5921703752641398E-2</c:v>
                </c:pt>
                <c:pt idx="1439">
                  <c:v>2.5911558244906038E-2</c:v>
                </c:pt>
                <c:pt idx="1440">
                  <c:v>2.5900627449620992E-2</c:v>
                </c:pt>
                <c:pt idx="1441">
                  <c:v>2.5889817195155568E-2</c:v>
                </c:pt>
                <c:pt idx="1442">
                  <c:v>2.5879281052796292E-2</c:v>
                </c:pt>
                <c:pt idx="1443">
                  <c:v>2.5861773695074454E-2</c:v>
                </c:pt>
                <c:pt idx="1444">
                  <c:v>2.5857265114232024E-2</c:v>
                </c:pt>
                <c:pt idx="1445">
                  <c:v>2.5846391763329552E-2</c:v>
                </c:pt>
                <c:pt idx="1446">
                  <c:v>2.583551597446114E-2</c:v>
                </c:pt>
                <c:pt idx="1447">
                  <c:v>2.5824643081848071E-2</c:v>
                </c:pt>
                <c:pt idx="1448">
                  <c:v>2.5813778419595829E-2</c:v>
                </c:pt>
                <c:pt idx="1449">
                  <c:v>2.5802927321690209E-2</c:v>
                </c:pt>
                <c:pt idx="1450">
                  <c:v>2.5792563882802898E-2</c:v>
                </c:pt>
                <c:pt idx="1451">
                  <c:v>2.5780815604726674E-2</c:v>
                </c:pt>
                <c:pt idx="1452">
                  <c:v>2.5770507863168805E-2</c:v>
                </c:pt>
                <c:pt idx="1453">
                  <c:v>2.5759918285613463E-2</c:v>
                </c:pt>
                <c:pt idx="1454">
                  <c:v>2.5749037975851298E-2</c:v>
                </c:pt>
                <c:pt idx="1455">
                  <c:v>2.5738347378685727E-2</c:v>
                </c:pt>
                <c:pt idx="1456">
                  <c:v>2.5727686345207865E-2</c:v>
                </c:pt>
                <c:pt idx="1457">
                  <c:v>2.5717220437429897E-2</c:v>
                </c:pt>
                <c:pt idx="1458">
                  <c:v>2.5706452967401146E-2</c:v>
                </c:pt>
                <c:pt idx="1459">
                  <c:v>2.569588062211867E-2</c:v>
                </c:pt>
                <c:pt idx="1460">
                  <c:v>2.5684829727744614E-2</c:v>
                </c:pt>
                <c:pt idx="1461">
                  <c:v>2.567431240759269E-2</c:v>
                </c:pt>
                <c:pt idx="1462">
                  <c:v>2.5663824641184392E-2</c:v>
                </c:pt>
                <c:pt idx="1463">
                  <c:v>2.5653366428056799E-2</c:v>
                </c:pt>
                <c:pt idx="1464">
                  <c:v>2.564346231295472E-2</c:v>
                </c:pt>
                <c:pt idx="1465">
                  <c:v>2.5633067331275398E-2</c:v>
                </c:pt>
                <c:pt idx="1466">
                  <c:v>2.5622879791264267E-2</c:v>
                </c:pt>
                <c:pt idx="1467">
                  <c:v>2.5612366044325673E-2</c:v>
                </c:pt>
                <c:pt idx="1468">
                  <c:v>2.5602059738125852E-2</c:v>
                </c:pt>
                <c:pt idx="1469">
                  <c:v>2.5591237742396487E-2</c:v>
                </c:pt>
                <c:pt idx="1470">
                  <c:v>2.5580986389366296E-2</c:v>
                </c:pt>
                <c:pt idx="1471">
                  <c:v>2.5570764585955998E-2</c:v>
                </c:pt>
                <c:pt idx="1472">
                  <c:v>2.5556399640729456E-2</c:v>
                </c:pt>
                <c:pt idx="1473">
                  <c:v>2.5550409626188618E-2</c:v>
                </c:pt>
                <c:pt idx="1474">
                  <c:v>2.5540842593688978E-2</c:v>
                </c:pt>
                <c:pt idx="1475">
                  <c:v>2.5530743180798992E-2</c:v>
                </c:pt>
                <c:pt idx="1476">
                  <c:v>2.5520673322270558E-2</c:v>
                </c:pt>
                <c:pt idx="1477">
                  <c:v>2.5500039313656225E-2</c:v>
                </c:pt>
                <c:pt idx="1478">
                  <c:v>2.5495756228968429E-2</c:v>
                </c:pt>
                <c:pt idx="1479">
                  <c:v>2.5484361200678245E-2</c:v>
                </c:pt>
                <c:pt idx="1480">
                  <c:v>2.5476037850891763E-2</c:v>
                </c:pt>
                <c:pt idx="1481">
                  <c:v>2.5465926584317355E-2</c:v>
                </c:pt>
                <c:pt idx="1482">
                  <c:v>2.54560424590883E-2</c:v>
                </c:pt>
                <c:pt idx="1483">
                  <c:v>2.5444782492391235E-2</c:v>
                </c:pt>
                <c:pt idx="1484">
                  <c:v>2.5436362840490279E-2</c:v>
                </c:pt>
                <c:pt idx="1485">
                  <c:v>2.5426772033665793E-2</c:v>
                </c:pt>
                <c:pt idx="1486">
                  <c:v>2.5417213766030861E-2</c:v>
                </c:pt>
                <c:pt idx="1487">
                  <c:v>2.5407480211929012E-2</c:v>
                </c:pt>
                <c:pt idx="1488">
                  <c:v>2.539777620436064E-2</c:v>
                </c:pt>
                <c:pt idx="1489">
                  <c:v>2.538810174289349E-2</c:v>
                </c:pt>
                <c:pt idx="1490">
                  <c:v>2.537824484402209E-2</c:v>
                </c:pt>
                <c:pt idx="1491">
                  <c:v>2.536862803664499E-2</c:v>
                </c:pt>
                <c:pt idx="1492">
                  <c:v>2.5356306979370215E-2</c:v>
                </c:pt>
                <c:pt idx="1493">
                  <c:v>2.5349483049016099E-2</c:v>
                </c:pt>
                <c:pt idx="1494">
                  <c:v>2.5339954867913843E-2</c:v>
                </c:pt>
                <c:pt idx="1495">
                  <c:v>2.5327967360428635E-2</c:v>
                </c:pt>
                <c:pt idx="1496">
                  <c:v>2.5321207767305568E-2</c:v>
                </c:pt>
                <c:pt idx="1497">
                  <c:v>2.5311769659195738E-2</c:v>
                </c:pt>
                <c:pt idx="1498">
                  <c:v>2.5301019424097106E-2</c:v>
                </c:pt>
                <c:pt idx="1499">
                  <c:v>2.5292757072629544E-2</c:v>
                </c:pt>
                <c:pt idx="1500">
                  <c:v>2.5283406132681499E-2</c:v>
                </c:pt>
                <c:pt idx="1501">
                  <c:v>2.52740847314647E-2</c:v>
                </c:pt>
                <c:pt idx="1502">
                  <c:v>2.5265022244137226E-2</c:v>
                </c:pt>
                <c:pt idx="1503">
                  <c:v>2.5255530543567134E-2</c:v>
                </c:pt>
                <c:pt idx="1504">
                  <c:v>2.5246530062218445E-2</c:v>
                </c:pt>
                <c:pt idx="1505">
                  <c:v>2.523732828048143E-2</c:v>
                </c:pt>
                <c:pt idx="1506">
                  <c:v>2.5226848128593812E-2</c:v>
                </c:pt>
                <c:pt idx="1507">
                  <c:v>2.5219013333395546E-2</c:v>
                </c:pt>
                <c:pt idx="1508">
                  <c:v>2.5209900167229064E-2</c:v>
                </c:pt>
                <c:pt idx="1509">
                  <c:v>2.5199521288779343E-2</c:v>
                </c:pt>
                <c:pt idx="1510">
                  <c:v>2.5191762447612401E-2</c:v>
                </c:pt>
                <c:pt idx="1511">
                  <c:v>2.5181451082467627E-2</c:v>
                </c:pt>
                <c:pt idx="1512">
                  <c:v>2.5173254791586285E-2</c:v>
                </c:pt>
                <c:pt idx="1513">
                  <c:v>2.5164286336781548E-2</c:v>
                </c:pt>
                <c:pt idx="1514">
                  <c:v>2.5153825835795052E-2</c:v>
                </c:pt>
                <c:pt idx="1515">
                  <c:v>2.5144919170711356E-2</c:v>
                </c:pt>
                <c:pt idx="1516">
                  <c:v>2.5137558158025573E-2</c:v>
                </c:pt>
                <c:pt idx="1517">
                  <c:v>2.5128959245421328E-2</c:v>
                </c:pt>
                <c:pt idx="1518">
                  <c:v>2.511862931885607E-2</c:v>
                </c:pt>
                <c:pt idx="1519">
                  <c:v>2.5111095749503105E-2</c:v>
                </c:pt>
                <c:pt idx="1520">
                  <c:v>2.5102334004891508E-2</c:v>
                </c:pt>
                <c:pt idx="1521">
                  <c:v>2.5092872173287012E-2</c:v>
                </c:pt>
                <c:pt idx="1522">
                  <c:v>2.5084899100689825E-2</c:v>
                </c:pt>
                <c:pt idx="1523">
                  <c:v>2.5076225940328493E-2</c:v>
                </c:pt>
                <c:pt idx="1524">
                  <c:v>2.5066349912932169E-2</c:v>
                </c:pt>
                <c:pt idx="1525">
                  <c:v>2.5058968201169447E-2</c:v>
                </c:pt>
                <c:pt idx="1526">
                  <c:v>2.5050383621608829E-2</c:v>
                </c:pt>
                <c:pt idx="1527">
                  <c:v>2.5041828568221368E-2</c:v>
                </c:pt>
                <c:pt idx="1528">
                  <c:v>2.503330304062934E-2</c:v>
                </c:pt>
                <c:pt idx="1529">
                  <c:v>2.5016340561325099E-2</c:v>
                </c:pt>
                <c:pt idx="1530">
                  <c:v>2.5013655651148575E-2</c:v>
                </c:pt>
                <c:pt idx="1531">
                  <c:v>2.5005225607401312E-2</c:v>
                </c:pt>
                <c:pt idx="1532">
                  <c:v>2.4996825085638021E-2</c:v>
                </c:pt>
                <c:pt idx="1533">
                  <c:v>2.4988454085489938E-2</c:v>
                </c:pt>
                <c:pt idx="1534">
                  <c:v>2.498011260658918E-2</c:v>
                </c:pt>
                <c:pt idx="1535">
                  <c:v>2.4970615635841246E-2</c:v>
                </c:pt>
                <c:pt idx="1536">
                  <c:v>2.4963518211064736E-2</c:v>
                </c:pt>
                <c:pt idx="1537">
                  <c:v>2.4955265293711906E-2</c:v>
                </c:pt>
                <c:pt idx="1538">
                  <c:v>2.4947893226630869E-2</c:v>
                </c:pt>
                <c:pt idx="1539">
                  <c:v>2.4939703982605359E-2</c:v>
                </c:pt>
                <c:pt idx="1540">
                  <c:v>2.4931544264216999E-2</c:v>
                </c:pt>
                <c:pt idx="1541">
                  <c:v>2.4923414071102171E-2</c:v>
                </c:pt>
                <c:pt idx="1542">
                  <c:v>2.4915023272155459E-2</c:v>
                </c:pt>
                <c:pt idx="1543">
                  <c:v>2.4905799742256266E-2</c:v>
                </c:pt>
                <c:pt idx="1544">
                  <c:v>2.4897760784277845E-2</c:v>
                </c:pt>
                <c:pt idx="1545">
                  <c:v>2.4889751347896831E-2</c:v>
                </c:pt>
                <c:pt idx="1546">
                  <c:v>2.4881771432757223E-2</c:v>
                </c:pt>
                <c:pt idx="1547">
                  <c:v>2.487471596253309E-2</c:v>
                </c:pt>
                <c:pt idx="1548">
                  <c:v>2.4866799784427806E-2</c:v>
                </c:pt>
                <c:pt idx="1549">
                  <c:v>2.4859214901675121E-2</c:v>
                </c:pt>
                <c:pt idx="1550">
                  <c:v>2.4851056007959487E-2</c:v>
                </c:pt>
                <c:pt idx="1551">
                  <c:v>2.4842314663314241E-2</c:v>
                </c:pt>
                <c:pt idx="1552">
                  <c:v>2.4834511868223101E-2</c:v>
                </c:pt>
                <c:pt idx="1553">
                  <c:v>2.4826738591919809E-2</c:v>
                </c:pt>
                <c:pt idx="1554">
                  <c:v>2.4820232404871082E-2</c:v>
                </c:pt>
                <c:pt idx="1555">
                  <c:v>2.4812213265426111E-2</c:v>
                </c:pt>
                <c:pt idx="1556">
                  <c:v>2.4804846095827546E-2</c:v>
                </c:pt>
                <c:pt idx="1557">
                  <c:v>2.4796882840502181E-2</c:v>
                </c:pt>
                <c:pt idx="1558">
                  <c:v>2.4789261913526678E-2</c:v>
                </c:pt>
                <c:pt idx="1559">
                  <c:v>2.4780718809382967E-2</c:v>
                </c:pt>
                <c:pt idx="1560">
                  <c:v>2.4774108628827819E-2</c:v>
                </c:pt>
                <c:pt idx="1561">
                  <c:v>2.4766576270420709E-2</c:v>
                </c:pt>
                <c:pt idx="1562">
                  <c:v>2.475907343418669E-2</c:v>
                </c:pt>
                <c:pt idx="1563">
                  <c:v>2.4750629286859976E-2</c:v>
                </c:pt>
                <c:pt idx="1564">
                  <c:v>2.4742531113547659E-2</c:v>
                </c:pt>
                <c:pt idx="1565">
                  <c:v>2.4735108833708958E-2</c:v>
                </c:pt>
                <c:pt idx="1566">
                  <c:v>2.472771606398616E-2</c:v>
                </c:pt>
                <c:pt idx="1567">
                  <c:v>2.4720352804053772E-2</c:v>
                </c:pt>
                <c:pt idx="1568">
                  <c:v>2.4713350177315466E-2</c:v>
                </c:pt>
                <c:pt idx="1569">
                  <c:v>2.4706047545629734E-2</c:v>
                </c:pt>
                <c:pt idx="1570">
                  <c:v>2.4698774424903393E-2</c:v>
                </c:pt>
                <c:pt idx="1571">
                  <c:v>2.4691530814815382E-2</c:v>
                </c:pt>
                <c:pt idx="1572">
                  <c:v>2.4684654460302446E-2</c:v>
                </c:pt>
                <c:pt idx="1573">
                  <c:v>2.4677132125276686E-2</c:v>
                </c:pt>
                <c:pt idx="1574">
                  <c:v>2.4669636231656113E-2</c:v>
                </c:pt>
                <c:pt idx="1575">
                  <c:v>2.4662509038512383E-2</c:v>
                </c:pt>
                <c:pt idx="1576">
                  <c:v>2.4655411352294175E-2</c:v>
                </c:pt>
                <c:pt idx="1577">
                  <c:v>2.4648688859866031E-2</c:v>
                </c:pt>
                <c:pt idx="1578">
                  <c:v>2.4641651815358923E-2</c:v>
                </c:pt>
                <c:pt idx="1579">
                  <c:v>2.4634644278967329E-2</c:v>
                </c:pt>
                <c:pt idx="1580">
                  <c:v>2.4627666250380723E-2</c:v>
                </c:pt>
                <c:pt idx="1581">
                  <c:v>2.4616760393956633E-2</c:v>
                </c:pt>
                <c:pt idx="1582">
                  <c:v>2.4613444863051795E-2</c:v>
                </c:pt>
                <c:pt idx="1583">
                  <c:v>2.4606553716654853E-2</c:v>
                </c:pt>
                <c:pt idx="1584">
                  <c:v>2.459969207472441E-2</c:v>
                </c:pt>
                <c:pt idx="1585">
                  <c:v>2.4592859936960587E-2</c:v>
                </c:pt>
                <c:pt idx="1586">
                  <c:v>2.4586057303062191E-2</c:v>
                </c:pt>
                <c:pt idx="1587">
                  <c:v>2.4578318991120465E-2</c:v>
                </c:pt>
                <c:pt idx="1588">
                  <c:v>2.4572540545667949E-2</c:v>
                </c:pt>
                <c:pt idx="1589">
                  <c:v>2.4565826421578982E-2</c:v>
                </c:pt>
                <c:pt idx="1590">
                  <c:v>2.4560978683495955E-2</c:v>
                </c:pt>
                <c:pt idx="1591">
                  <c:v>2.455433184836291E-2</c:v>
                </c:pt>
                <c:pt idx="1592">
                  <c:v>2.4548085745274784E-2</c:v>
                </c:pt>
                <c:pt idx="1593">
                  <c:v>2.4541126715571369E-2</c:v>
                </c:pt>
                <c:pt idx="1594">
                  <c:v>2.4533445839593358E-2</c:v>
                </c:pt>
                <c:pt idx="1595">
                  <c:v>2.4526912056719929E-2</c:v>
                </c:pt>
                <c:pt idx="1596">
                  <c:v>2.4520407778969213E-2</c:v>
                </c:pt>
                <c:pt idx="1597">
                  <c:v>2.4513933006052924E-2</c:v>
                </c:pt>
                <c:pt idx="1598">
                  <c:v>2.4506188642365357E-2</c:v>
                </c:pt>
                <c:pt idx="1599">
                  <c:v>2.4502219595652852E-2</c:v>
                </c:pt>
                <c:pt idx="1600">
                  <c:v>2.4495838363197291E-2</c:v>
                </c:pt>
                <c:pt idx="1601">
                  <c:v>2.4489486640691911E-2</c:v>
                </c:pt>
                <c:pt idx="1602">
                  <c:v>2.4483164427850063E-2</c:v>
                </c:pt>
                <c:pt idx="1603">
                  <c:v>2.4475703954055902E-2</c:v>
                </c:pt>
                <c:pt idx="1604">
                  <c:v>2.4469435706999193E-2</c:v>
                </c:pt>
                <c:pt idx="1605">
                  <c:v>2.4463196962511615E-2</c:v>
                </c:pt>
                <c:pt idx="1606">
                  <c:v>2.4456987720317545E-2</c:v>
                </c:pt>
                <c:pt idx="1607">
                  <c:v>2.4452392364390851E-2</c:v>
                </c:pt>
                <c:pt idx="1608">
                  <c:v>2.4446248896664868E-2</c:v>
                </c:pt>
                <c:pt idx="1609">
                  <c:v>2.4439735184729621E-2</c:v>
                </c:pt>
                <c:pt idx="1610">
                  <c:v>2.4433649039033389E-2</c:v>
                </c:pt>
                <c:pt idx="1611">
                  <c:v>2.4427592400479262E-2</c:v>
                </c:pt>
                <c:pt idx="1612">
                  <c:v>2.442156526879434E-2</c:v>
                </c:pt>
                <c:pt idx="1613">
                  <c:v>2.4415567643707014E-2</c:v>
                </c:pt>
                <c:pt idx="1614">
                  <c:v>2.4409599524945674E-2</c:v>
                </c:pt>
                <c:pt idx="1615">
                  <c:v>2.4403660912241287E-2</c:v>
                </c:pt>
                <c:pt idx="1616">
                  <c:v>2.4395696147859004E-2</c:v>
                </c:pt>
                <c:pt idx="1617">
                  <c:v>2.4389807991986291E-2</c:v>
                </c:pt>
                <c:pt idx="1618">
                  <c:v>2.4383949331058405E-2</c:v>
                </c:pt>
                <c:pt idx="1619">
                  <c:v>2.4377289834498016E-2</c:v>
                </c:pt>
                <c:pt idx="1620">
                  <c:v>2.4372738114066646E-2</c:v>
                </c:pt>
                <c:pt idx="1621">
                  <c:v>2.4366969655034008E-2</c:v>
                </c:pt>
                <c:pt idx="1622">
                  <c:v>2.4361230691981536E-2</c:v>
                </c:pt>
                <c:pt idx="1623">
                  <c:v>2.4355521224655799E-2</c:v>
                </c:pt>
                <c:pt idx="1624">
                  <c:v>2.4349841252804701E-2</c:v>
                </c:pt>
                <c:pt idx="1625">
                  <c:v>2.4344617195290474E-2</c:v>
                </c:pt>
                <c:pt idx="1626">
                  <c:v>2.4338141831035429E-2</c:v>
                </c:pt>
                <c:pt idx="1627">
                  <c:v>2.4332548613184124E-2</c:v>
                </c:pt>
                <c:pt idx="1628">
                  <c:v>2.4326984887762974E-2</c:v>
                </c:pt>
                <c:pt idx="1629">
                  <c:v>2.4321883816928014E-2</c:v>
                </c:pt>
                <c:pt idx="1630">
                  <c:v>2.4316380812699889E-2</c:v>
                </c:pt>
                <c:pt idx="1631">
                  <c:v>2.431090730221723E-2</c:v>
                </c:pt>
                <c:pt idx="1632">
                  <c:v>2.430468797614594E-2</c:v>
                </c:pt>
                <c:pt idx="1633">
                  <c:v>2.4295757932218741E-2</c:v>
                </c:pt>
                <c:pt idx="1634">
                  <c:v>2.4293454730644971E-2</c:v>
                </c:pt>
                <c:pt idx="1635">
                  <c:v>2.4288101658401815E-2</c:v>
                </c:pt>
                <c:pt idx="1636">
                  <c:v>2.4282778076635019E-2</c:v>
                </c:pt>
                <c:pt idx="1637">
                  <c:v>2.4277483985111401E-2</c:v>
                </c:pt>
                <c:pt idx="1638">
                  <c:v>2.4272219383597773E-2</c:v>
                </c:pt>
                <c:pt idx="1639">
                  <c:v>2.4265201308964219E-2</c:v>
                </c:pt>
                <c:pt idx="1640">
                  <c:v>2.4261778649677917E-2</c:v>
                </c:pt>
                <c:pt idx="1641">
                  <c:v>2.4256602516812827E-2</c:v>
                </c:pt>
                <c:pt idx="1642">
                  <c:v>2.4253281628904371E-2</c:v>
                </c:pt>
                <c:pt idx="1643">
                  <c:v>2.4248171531018339E-2</c:v>
                </c:pt>
                <c:pt idx="1644">
                  <c:v>2.4243551373669507E-2</c:v>
                </c:pt>
                <c:pt idx="1645">
                  <c:v>2.4238039825300484E-2</c:v>
                </c:pt>
                <c:pt idx="1646">
                  <c:v>2.4233018217012806E-2</c:v>
                </c:pt>
                <c:pt idx="1647">
                  <c:v>2.422425374262736E-2</c:v>
                </c:pt>
                <c:pt idx="1648">
                  <c:v>2.422306348845436E-2</c:v>
                </c:pt>
                <c:pt idx="1649">
                  <c:v>2.4218130367735954E-2</c:v>
                </c:pt>
                <c:pt idx="1650">
                  <c:v>2.4208352612313334E-2</c:v>
                </c:pt>
                <c:pt idx="1651">
                  <c:v>2.4208352612313334E-2</c:v>
                </c:pt>
                <c:pt idx="1652">
                  <c:v>2.4203507977170552E-2</c:v>
                </c:pt>
                <c:pt idx="1653">
                  <c:v>2.4198692836782516E-2</c:v>
                </c:pt>
                <c:pt idx="1654">
                  <c:v>2.419390719093318E-2</c:v>
                </c:pt>
                <c:pt idx="1655">
                  <c:v>2.4189151039408236E-2</c:v>
                </c:pt>
                <c:pt idx="1656">
                  <c:v>2.4184424381993364E-2</c:v>
                </c:pt>
                <c:pt idx="1657">
                  <c:v>2.4179727218476412E-2</c:v>
                </c:pt>
                <c:pt idx="1658">
                  <c:v>2.4176030529382414E-2</c:v>
                </c:pt>
                <c:pt idx="1659">
                  <c:v>2.4171395947823245E-2</c:v>
                </c:pt>
                <c:pt idx="1660">
                  <c:v>2.4166301679351191E-2</c:v>
                </c:pt>
                <c:pt idx="1661">
                  <c:v>2.4161233499192653E-2</c:v>
                </c:pt>
                <c:pt idx="1662">
                  <c:v>2.4156683802029639E-2</c:v>
                </c:pt>
                <c:pt idx="1663">
                  <c:v>2.4152657997542768E-2</c:v>
                </c:pt>
                <c:pt idx="1664">
                  <c:v>2.4147672885458032E-2</c:v>
                </c:pt>
                <c:pt idx="1665">
                  <c:v>2.4143211665645436E-2</c:v>
                </c:pt>
                <c:pt idx="1666">
                  <c:v>2.413877993788013E-2</c:v>
                </c:pt>
                <c:pt idx="1667">
                  <c:v>2.4134377701963788E-2</c:v>
                </c:pt>
                <c:pt idx="1668">
                  <c:v>2.4128495764634293E-2</c:v>
                </c:pt>
                <c:pt idx="1669">
                  <c:v>2.4124147061419618E-2</c:v>
                </c:pt>
                <c:pt idx="1670">
                  <c:v>2.4119827843458747E-2</c:v>
                </c:pt>
                <c:pt idx="1671">
                  <c:v>2.4113708679598292E-2</c:v>
                </c:pt>
                <c:pt idx="1672">
                  <c:v>2.4110767913268664E-2</c:v>
                </c:pt>
                <c:pt idx="1673">
                  <c:v>2.4108583604311614E-2</c:v>
                </c:pt>
                <c:pt idx="1674">
                  <c:v>2.4104387805876433E-2</c:v>
                </c:pt>
                <c:pt idx="1675">
                  <c:v>2.4100221497745076E-2</c:v>
                </c:pt>
                <c:pt idx="1676">
                  <c:v>2.4094531715437028E-2</c:v>
                </c:pt>
                <c:pt idx="1677">
                  <c:v>2.4092497236304675E-2</c:v>
                </c:pt>
                <c:pt idx="1678">
                  <c:v>2.4086335546298476E-2</c:v>
                </c:pt>
                <c:pt idx="1679">
                  <c:v>2.4082281687194691E-2</c:v>
                </c:pt>
                <c:pt idx="1680">
                  <c:v>2.4078257311496071E-2</c:v>
                </c:pt>
                <c:pt idx="1681">
                  <c:v>2.4075842934970105E-2</c:v>
                </c:pt>
                <c:pt idx="1682">
                  <c:v>2.4071883053807672E-2</c:v>
                </c:pt>
                <c:pt idx="1683">
                  <c:v>2.4067952661489901E-2</c:v>
                </c:pt>
                <c:pt idx="1684">
                  <c:v>2.4060215865332669E-2</c:v>
                </c:pt>
                <c:pt idx="1685">
                  <c:v>2.4058577677899057E-2</c:v>
                </c:pt>
                <c:pt idx="1686">
                  <c:v>2.4054730095493412E-2</c:v>
                </c:pt>
                <c:pt idx="1687">
                  <c:v>2.4050911374589524E-2</c:v>
                </c:pt>
                <c:pt idx="1688">
                  <c:v>2.4047120894335014E-2</c:v>
                </c:pt>
                <c:pt idx="1689">
                  <c:v>2.4043358033885413E-2</c:v>
                </c:pt>
                <c:pt idx="1690">
                  <c:v>2.403962217240151E-2</c:v>
                </c:pt>
                <c:pt idx="1691">
                  <c:v>2.4035912689049373E-2</c:v>
                </c:pt>
                <c:pt idx="1692">
                  <c:v>2.4032228963000779E-2</c:v>
                </c:pt>
                <c:pt idx="1693">
                  <c:v>2.4028570373434092E-2</c:v>
                </c:pt>
                <c:pt idx="1694">
                  <c:v>2.4026579242479119E-2</c:v>
                </c:pt>
                <c:pt idx="1695">
                  <c:v>2.4022972575594836E-2</c:v>
                </c:pt>
                <c:pt idx="1696">
                  <c:v>2.4019939190358098E-2</c:v>
                </c:pt>
                <c:pt idx="1697">
                  <c:v>2.4015827984032144E-2</c:v>
                </c:pt>
                <c:pt idx="1698">
                  <c:v>2.4009170764245032E-2</c:v>
                </c:pt>
                <c:pt idx="1699">
                  <c:v>2.4009324197698179E-2</c:v>
                </c:pt>
                <c:pt idx="1700">
                  <c:v>2.4005273789411179E-2</c:v>
                </c:pt>
                <c:pt idx="1701">
                  <c:v>2.4001796665887153E-2</c:v>
                </c:pt>
                <c:pt idx="1702">
                  <c:v>2.3999450966569434E-2</c:v>
                </c:pt>
                <c:pt idx="1703">
                  <c:v>2.3992386190115227E-2</c:v>
                </c:pt>
                <c:pt idx="1704">
                  <c:v>2.3991479567706402E-2</c:v>
                </c:pt>
                <c:pt idx="1705">
                  <c:v>2.3988076589698908E-2</c:v>
                </c:pt>
                <c:pt idx="1706">
                  <c:v>2.3984690621024603E-2</c:v>
                </c:pt>
                <c:pt idx="1707">
                  <c:v>2.3981321050874783E-2</c:v>
                </c:pt>
                <c:pt idx="1708">
                  <c:v>2.3977967268444634E-2</c:v>
                </c:pt>
                <c:pt idx="1709">
                  <c:v>2.3974628662935392E-2</c:v>
                </c:pt>
                <c:pt idx="1710">
                  <c:v>2.3972991421692024E-2</c:v>
                </c:pt>
                <c:pt idx="1711">
                  <c:v>2.3966306393505245E-2</c:v>
                </c:pt>
                <c:pt idx="1712">
                  <c:v>2.3964697901779713E-2</c:v>
                </c:pt>
                <c:pt idx="1713">
                  <c:v>2.3961978985338542E-2</c:v>
                </c:pt>
                <c:pt idx="1714">
                  <c:v>2.3958144659716553E-2</c:v>
                </c:pt>
                <c:pt idx="1715">
                  <c:v>2.3954888055238575E-2</c:v>
                </c:pt>
                <c:pt idx="1716">
                  <c:v>2.395164479504152E-2</c:v>
                </c:pt>
                <c:pt idx="1717">
                  <c:v>2.394898220897116E-2</c:v>
                </c:pt>
                <c:pt idx="1718">
                  <c:v>2.3945198307225746E-2</c:v>
                </c:pt>
                <c:pt idx="1719">
                  <c:v>2.3941995079476534E-2</c:v>
                </c:pt>
                <c:pt idx="1720">
                  <c:v>2.3936527940788821E-2</c:v>
                </c:pt>
                <c:pt idx="1721">
                  <c:v>2.3933348429122273E-2</c:v>
                </c:pt>
                <c:pt idx="1722">
                  <c:v>2.3930182257726491E-2</c:v>
                </c:pt>
                <c:pt idx="1723">
                  <c:v>2.392702942653744E-2</c:v>
                </c:pt>
                <c:pt idx="1724">
                  <c:v>2.3924462081575084E-2</c:v>
                </c:pt>
                <c:pt idx="1725">
                  <c:v>2.3921336677028927E-2</c:v>
                </c:pt>
                <c:pt idx="1726">
                  <c:v>2.3918224613407181E-2</c:v>
                </c:pt>
                <c:pt idx="1727">
                  <c:v>2.3917424412830578E-2</c:v>
                </c:pt>
                <c:pt idx="1728">
                  <c:v>2.3912040508685246E-2</c:v>
                </c:pt>
                <c:pt idx="1729">
                  <c:v>2.3908392580269212E-2</c:v>
                </c:pt>
                <c:pt idx="1730">
                  <c:v>2.3905333128792523E-2</c:v>
                </c:pt>
                <c:pt idx="1731">
                  <c:v>2.3902287017029251E-2</c:v>
                </c:pt>
                <c:pt idx="1732">
                  <c:v>2.3899115597735332E-2</c:v>
                </c:pt>
                <c:pt idx="1733">
                  <c:v>2.3896813708722361E-2</c:v>
                </c:pt>
                <c:pt idx="1734">
                  <c:v>2.389380837027261E-2</c:v>
                </c:pt>
                <c:pt idx="1735">
                  <c:v>2.3890816372196061E-2</c:v>
                </c:pt>
                <c:pt idx="1736">
                  <c:v>2.3887837714433421E-2</c:v>
                </c:pt>
                <c:pt idx="1737">
                  <c:v>2.3881337741610321E-2</c:v>
                </c:pt>
                <c:pt idx="1738">
                  <c:v>2.3880659370194398E-2</c:v>
                </c:pt>
                <c:pt idx="1739">
                  <c:v>2.3877308550613034E-2</c:v>
                </c:pt>
                <c:pt idx="1740">
                  <c:v>2.3874806870256098E-2</c:v>
                </c:pt>
                <c:pt idx="1741">
                  <c:v>2.3871900630306302E-2</c:v>
                </c:pt>
                <c:pt idx="1742">
                  <c:v>2.3869007730291818E-2</c:v>
                </c:pt>
                <c:pt idx="1743">
                  <c:v>2.3865130975036248E-2</c:v>
                </c:pt>
                <c:pt idx="1744">
                  <c:v>2.386326194983995E-2</c:v>
                </c:pt>
                <c:pt idx="1745">
                  <c:v>2.3860997506403227E-2</c:v>
                </c:pt>
                <c:pt idx="1746">
                  <c:v>2.3858748033569129E-2</c:v>
                </c:pt>
                <c:pt idx="1747">
                  <c:v>2.3855923365924129E-2</c:v>
                </c:pt>
                <c:pt idx="1748">
                  <c:v>2.3853112039664077E-2</c:v>
                </c:pt>
                <c:pt idx="1749">
                  <c:v>2.3850314054733375E-2</c:v>
                </c:pt>
                <c:pt idx="1750">
                  <c:v>2.3846937036166811E-2</c:v>
                </c:pt>
                <c:pt idx="1751">
                  <c:v>2.3844164963305717E-2</c:v>
                </c:pt>
                <c:pt idx="1752">
                  <c:v>2.3841406230709038E-2</c:v>
                </c:pt>
                <c:pt idx="1753">
                  <c:v>2.3837878890731336E-2</c:v>
                </c:pt>
                <c:pt idx="1754">
                  <c:v>2.3836135154369994E-2</c:v>
                </c:pt>
                <c:pt idx="1755">
                  <c:v>2.3833419122085264E-2</c:v>
                </c:pt>
                <c:pt idx="1756">
                  <c:v>2.3831101712706956E-2</c:v>
                </c:pt>
                <c:pt idx="1757">
                  <c:v>2.3828410456393504E-2</c:v>
                </c:pt>
                <c:pt idx="1758">
                  <c:v>2.3825351070598803E-2</c:v>
                </c:pt>
                <c:pt idx="1759">
                  <c:v>2.382246862531787E-2</c:v>
                </c:pt>
                <c:pt idx="1760">
                  <c:v>2.3819816612865606E-2</c:v>
                </c:pt>
                <c:pt idx="1761">
                  <c:v>2.3817177940187652E-2</c:v>
                </c:pt>
                <c:pt idx="1762">
                  <c:v>2.3814552607232468E-2</c:v>
                </c:pt>
                <c:pt idx="1763">
                  <c:v>2.3815556893607676E-2</c:v>
                </c:pt>
                <c:pt idx="1764">
                  <c:v>2.3809945202417204E-2</c:v>
                </c:pt>
                <c:pt idx="1765">
                  <c:v>2.3806992541515772E-2</c:v>
                </c:pt>
                <c:pt idx="1766">
                  <c:v>2.380478948046914E-2</c:v>
                </c:pt>
                <c:pt idx="1767">
                  <c:v>2.3802231630049842E-2</c:v>
                </c:pt>
                <c:pt idx="1768">
                  <c:v>2.3799687119931148E-2</c:v>
                </c:pt>
                <c:pt idx="1769">
                  <c:v>2.379715595006136E-2</c:v>
                </c:pt>
                <c:pt idx="1770">
                  <c:v>2.3794638120389646E-2</c:v>
                </c:pt>
                <c:pt idx="1771">
                  <c:v>2.3791776935635743E-2</c:v>
                </c:pt>
                <c:pt idx="1772">
                  <c:v>2.378842352270279E-2</c:v>
                </c:pt>
                <c:pt idx="1773">
                  <c:v>2.378594413333469E-2</c:v>
                </c:pt>
                <c:pt idx="1774">
                  <c:v>2.3782515858465667E-2</c:v>
                </c:pt>
                <c:pt idx="1775">
                  <c:v>2.3780064259208363E-2</c:v>
                </c:pt>
                <c:pt idx="1776">
                  <c:v>2.3778585994339001E-2</c:v>
                </c:pt>
                <c:pt idx="1777">
                  <c:v>2.3776773344341515E-2</c:v>
                </c:pt>
                <c:pt idx="1778">
                  <c:v>2.3773403676338338E-2</c:v>
                </c:pt>
                <c:pt idx="1779">
                  <c:v>2.3771347897978926E-2</c:v>
                </c:pt>
                <c:pt idx="1780">
                  <c:v>2.3768961875108654E-2</c:v>
                </c:pt>
                <c:pt idx="1781">
                  <c:v>2.3766868007495244E-2</c:v>
                </c:pt>
                <c:pt idx="1782">
                  <c:v>2.3764229842953965E-2</c:v>
                </c:pt>
                <c:pt idx="1783">
                  <c:v>2.376188383357599E-2</c:v>
                </c:pt>
                <c:pt idx="1784">
                  <c:v>2.3760170128024085E-2</c:v>
                </c:pt>
                <c:pt idx="1785">
                  <c:v>2.3757231827982943E-2</c:v>
                </c:pt>
                <c:pt idx="1786">
                  <c:v>2.375492583167519E-2</c:v>
                </c:pt>
                <c:pt idx="1787">
                  <c:v>2.375263317296528E-2</c:v>
                </c:pt>
                <c:pt idx="1788">
                  <c:v>2.3750029323275568E-2</c:v>
                </c:pt>
                <c:pt idx="1789">
                  <c:v>2.3745835221963604E-2</c:v>
                </c:pt>
                <c:pt idx="1790">
                  <c:v>2.3744890710513285E-2</c:v>
                </c:pt>
                <c:pt idx="1791">
                  <c:v>2.3742652501164595E-2</c:v>
                </c:pt>
                <c:pt idx="1792">
                  <c:v>2.3741053034632198E-2</c:v>
                </c:pt>
                <c:pt idx="1793">
                  <c:v>2.373821609186412E-2</c:v>
                </c:pt>
                <c:pt idx="1794">
                  <c:v>2.3736017891823565E-2</c:v>
                </c:pt>
                <c:pt idx="1795">
                  <c:v>2.3733521993425107E-2</c:v>
                </c:pt>
                <c:pt idx="1796">
                  <c:v>2.3731661500742761E-2</c:v>
                </c:pt>
                <c:pt idx="1797">
                  <c:v>2.3730132763214073E-2</c:v>
                </c:pt>
                <c:pt idx="1798">
                  <c:v>2.3729249567770186E-2</c:v>
                </c:pt>
                <c:pt idx="1799">
                  <c:v>2.3727120488351766E-2</c:v>
                </c:pt>
                <c:pt idx="1800">
                  <c:v>2.372500474771647E-2</c:v>
                </c:pt>
                <c:pt idx="1801">
                  <c:v>2.3722902345820848E-2</c:v>
                </c:pt>
                <c:pt idx="1802">
                  <c:v>2.372017954809327E-2</c:v>
                </c:pt>
                <c:pt idx="1803">
                  <c:v>2.3717512159074972E-2</c:v>
                </c:pt>
                <c:pt idx="1804">
                  <c:v>2.3715452766284027E-2</c:v>
                </c:pt>
                <c:pt idx="1805">
                  <c:v>2.371340671117159E-2</c:v>
                </c:pt>
                <c:pt idx="1806">
                  <c:v>2.3713923596136895E-2</c:v>
                </c:pt>
                <c:pt idx="1807">
                  <c:v>2.3711269118081389E-2</c:v>
                </c:pt>
                <c:pt idx="1808">
                  <c:v>2.3709265540352718E-2</c:v>
                </c:pt>
                <c:pt idx="1809">
                  <c:v>2.3707915328209223E-2</c:v>
                </c:pt>
                <c:pt idx="1810">
                  <c:v>2.3703376499348512E-2</c:v>
                </c:pt>
                <c:pt idx="1811">
                  <c:v>2.3701410469449631E-2</c:v>
                </c:pt>
                <c:pt idx="1812">
                  <c:v>2.3699457776946636E-2</c:v>
                </c:pt>
                <c:pt idx="1813">
                  <c:v>2.3697518421801091E-2</c:v>
                </c:pt>
                <c:pt idx="1814">
                  <c:v>2.3697524215904531E-2</c:v>
                </c:pt>
                <c:pt idx="1815">
                  <c:v>2.3695614018444108E-2</c:v>
                </c:pt>
                <c:pt idx="1816">
                  <c:v>2.3694362969486491E-2</c:v>
                </c:pt>
                <c:pt idx="1817">
                  <c:v>2.3691833643124657E-2</c:v>
                </c:pt>
                <c:pt idx="1818">
                  <c:v>2.3689963465189132E-2</c:v>
                </c:pt>
                <c:pt idx="1819">
                  <c:v>2.368616237324974E-2</c:v>
                </c:pt>
                <c:pt idx="1820">
                  <c:v>2.3686263128573089E-2</c:v>
                </c:pt>
                <c:pt idx="1821">
                  <c:v>2.368443296981779E-2</c:v>
                </c:pt>
                <c:pt idx="1822">
                  <c:v>2.3682616150714458E-2</c:v>
                </c:pt>
                <c:pt idx="1823">
                  <c:v>2.3678858416513265E-2</c:v>
                </c:pt>
                <c:pt idx="1824">
                  <c:v>2.36757618042172E-2</c:v>
                </c:pt>
                <c:pt idx="1825">
                  <c:v>2.3673980822004222E-2</c:v>
                </c:pt>
                <c:pt idx="1826">
                  <c:v>2.3672213174906354E-2</c:v>
                </c:pt>
                <c:pt idx="1827">
                  <c:v>2.3670458862887829E-2</c:v>
                </c:pt>
                <c:pt idx="1828">
                  <c:v>2.3669373164290491E-2</c:v>
                </c:pt>
                <c:pt idx="1829">
                  <c:v>2.3667646361971773E-2</c:v>
                </c:pt>
                <c:pt idx="1830">
                  <c:v>2.3665932895505039E-2</c:v>
                </c:pt>
                <c:pt idx="1831">
                  <c:v>2.3664232764858226E-2</c:v>
                </c:pt>
                <c:pt idx="1832">
                  <c:v>2.3662545969996195E-2</c:v>
                </c:pt>
                <c:pt idx="1833">
                  <c:v>2.3660872510885569E-2</c:v>
                </c:pt>
                <c:pt idx="1834">
                  <c:v>2.3658552058101499E-2</c:v>
                </c:pt>
                <c:pt idx="1835">
                  <c:v>2.3656904425489494E-2</c:v>
                </c:pt>
                <c:pt idx="1836">
                  <c:v>2.3655270127652984E-2</c:v>
                </c:pt>
                <c:pt idx="1837">
                  <c:v>2.3654312031291268E-2</c:v>
                </c:pt>
                <c:pt idx="1838">
                  <c:v>2.3652705250441358E-2</c:v>
                </c:pt>
                <c:pt idx="1839">
                  <c:v>2.3651111805145647E-2</c:v>
                </c:pt>
                <c:pt idx="1840">
                  <c:v>2.3648634762868419E-2</c:v>
                </c:pt>
                <c:pt idx="1841">
                  <c:v>2.3647075608853731E-2</c:v>
                </c:pt>
                <c:pt idx="1842">
                  <c:v>2.3645744369121403E-2</c:v>
                </c:pt>
                <c:pt idx="1843">
                  <c:v>2.3644203413819922E-2</c:v>
                </c:pt>
                <c:pt idx="1844">
                  <c:v>2.3642675793040874E-2</c:v>
                </c:pt>
                <c:pt idx="1845">
                  <c:v>2.3641161506755118E-2</c:v>
                </c:pt>
                <c:pt idx="1846">
                  <c:v>2.3639660554931736E-2</c:v>
                </c:pt>
                <c:pt idx="1847">
                  <c:v>2.3638172937541137E-2</c:v>
                </c:pt>
                <c:pt idx="1848">
                  <c:v>2.3636698654554176E-2</c:v>
                </c:pt>
                <c:pt idx="1849">
                  <c:v>2.3635237705941704E-2</c:v>
                </c:pt>
                <c:pt idx="1850">
                  <c:v>2.3637160971224813E-2</c:v>
                </c:pt>
                <c:pt idx="1851">
                  <c:v>2.3635730986985837E-2</c:v>
                </c:pt>
                <c:pt idx="1852">
                  <c:v>2.3636343367951319E-2</c:v>
                </c:pt>
                <c:pt idx="1853">
                  <c:v>2.3632911034449838E-2</c:v>
                </c:pt>
                <c:pt idx="1854">
                  <c:v>2.3629487876987394E-2</c:v>
                </c:pt>
                <c:pt idx="1855">
                  <c:v>2.3628108658935276E-2</c:v>
                </c:pt>
                <c:pt idx="1856">
                  <c:v>2.3626742776806126E-2</c:v>
                </c:pt>
                <c:pt idx="1857">
                  <c:v>2.3625390230571988E-2</c:v>
                </c:pt>
                <c:pt idx="1858">
                  <c:v>2.3624051020206652E-2</c:v>
                </c:pt>
                <c:pt idx="1859">
                  <c:v>2.3624771302329255E-2</c:v>
                </c:pt>
                <c:pt idx="1860">
                  <c:v>2.3623461364984853E-2</c:v>
                </c:pt>
                <c:pt idx="1861">
                  <c:v>2.3622848779078255E-2</c:v>
                </c:pt>
                <c:pt idx="1862">
                  <c:v>2.3620881505488068E-2</c:v>
                </c:pt>
                <c:pt idx="1863">
                  <c:v>2.3617555005470255E-2</c:v>
                </c:pt>
                <c:pt idx="1864">
                  <c:v>2.3616295809758183E-2</c:v>
                </c:pt>
                <c:pt idx="1865">
                  <c:v>2.3615049949731893E-2</c:v>
                </c:pt>
                <c:pt idx="1866">
                  <c:v>2.3616570213816974E-2</c:v>
                </c:pt>
                <c:pt idx="1867">
                  <c:v>2.3614665277487765E-2</c:v>
                </c:pt>
                <c:pt idx="1868">
                  <c:v>2.3614152161756788E-2</c:v>
                </c:pt>
                <c:pt idx="1869">
                  <c:v>2.3612272154050713E-2</c:v>
                </c:pt>
                <c:pt idx="1870">
                  <c:v>2.3611095599611033E-2</c:v>
                </c:pt>
                <c:pt idx="1871">
                  <c:v>2.3607854837584714E-2</c:v>
                </c:pt>
                <c:pt idx="1872">
                  <c:v>2.3608782505169887E-2</c:v>
                </c:pt>
                <c:pt idx="1873">
                  <c:v>2.3607645965120716E-2</c:v>
                </c:pt>
                <c:pt idx="1874">
                  <c:v>2.3606522763155301E-2</c:v>
                </c:pt>
                <c:pt idx="1875">
                  <c:v>2.3605412899250004E-2</c:v>
                </c:pt>
                <c:pt idx="1876">
                  <c:v>2.3601528955048731E-2</c:v>
                </c:pt>
                <c:pt idx="1877">
                  <c:v>2.3600442239669509E-2</c:v>
                </c:pt>
                <c:pt idx="1878">
                  <c:v>2.3599368858801362E-2</c:v>
                </c:pt>
                <c:pt idx="1879">
                  <c:v>2.3598308812421018E-2</c:v>
                </c:pt>
                <c:pt idx="1880">
                  <c:v>2.359796231520531E-2</c:v>
                </c:pt>
                <c:pt idx="1881">
                  <c:v>2.3596929822923475E-2</c:v>
                </c:pt>
                <c:pt idx="1882">
                  <c:v>2.3598719763063936E-2</c:v>
                </c:pt>
                <c:pt idx="1883">
                  <c:v>2.3594904844229023E-2</c:v>
                </c:pt>
                <c:pt idx="1884">
                  <c:v>2.3593208597120819E-2</c:v>
                </c:pt>
                <c:pt idx="1885">
                  <c:v>2.3592933206557535E-2</c:v>
                </c:pt>
                <c:pt idx="1886">
                  <c:v>2.3591261851701444E-2</c:v>
                </c:pt>
                <c:pt idx="1887">
                  <c:v>2.3590308480491335E-2</c:v>
                </c:pt>
                <c:pt idx="1888">
                  <c:v>2.3589368443588509E-2</c:v>
                </c:pt>
                <c:pt idx="1889">
                  <c:v>2.3589149953652265E-2</c:v>
                </c:pt>
                <c:pt idx="1890">
                  <c:v>2.3588237478322869E-2</c:v>
                </c:pt>
                <c:pt idx="1891">
                  <c:v>2.3587338338115334E-2</c:v>
                </c:pt>
                <c:pt idx="1892">
                  <c:v>2.3586452533010876E-2</c:v>
                </c:pt>
                <c:pt idx="1893">
                  <c:v>2.3584375193748095E-2</c:v>
                </c:pt>
                <c:pt idx="1894">
                  <c:v>2.3584008241602502E-2</c:v>
                </c:pt>
                <c:pt idx="1895">
                  <c:v>2.3583161544342507E-2</c:v>
                </c:pt>
                <c:pt idx="1896">
                  <c:v>2.3582328181247492E-2</c:v>
                </c:pt>
                <c:pt idx="1897">
                  <c:v>2.3581508152301207E-2</c:v>
                </c:pt>
                <c:pt idx="1898">
                  <c:v>2.3580701457486523E-2</c:v>
                </c:pt>
                <c:pt idx="1899">
                  <c:v>2.3579795848043261E-2</c:v>
                </c:pt>
                <c:pt idx="1900">
                  <c:v>2.3579128070187833E-2</c:v>
                </c:pt>
                <c:pt idx="1901">
                  <c:v>2.3578361377672642E-2</c:v>
                </c:pt>
                <c:pt idx="1902">
                  <c:v>2.3580488284306856E-2</c:v>
                </c:pt>
                <c:pt idx="1903">
                  <c:v>2.3579751877886711E-2</c:v>
                </c:pt>
                <c:pt idx="1904">
                  <c:v>2.3579750980130664E-2</c:v>
                </c:pt>
                <c:pt idx="1905">
                  <c:v>2.3578319077573049E-2</c:v>
                </c:pt>
                <c:pt idx="1906">
                  <c:v>2.3575451437946895E-2</c:v>
                </c:pt>
                <c:pt idx="1907">
                  <c:v>2.357476565741071E-2</c:v>
                </c:pt>
                <c:pt idx="1908">
                  <c:v>2.3574093211725128E-2</c:v>
                </c:pt>
                <c:pt idx="1909">
                  <c:v>2.3573434100877044E-2</c:v>
                </c:pt>
                <c:pt idx="1910">
                  <c:v>2.3574970482521482E-2</c:v>
                </c:pt>
                <c:pt idx="1911">
                  <c:v>2.3573523359932944E-2</c:v>
                </c:pt>
                <c:pt idx="1912">
                  <c:v>2.3573724406506635E-2</c:v>
                </c:pt>
                <c:pt idx="1913">
                  <c:v>2.3573121374591482E-2</c:v>
                </c:pt>
                <c:pt idx="1914">
                  <c:v>2.357253168005484E-2</c:v>
                </c:pt>
                <c:pt idx="1915">
                  <c:v>2.3569759466650412E-2</c:v>
                </c:pt>
                <c:pt idx="1916">
                  <c:v>2.3569193699308804E-2</c:v>
                </c:pt>
                <c:pt idx="1917">
                  <c:v>2.3568641266705971E-2</c:v>
                </c:pt>
                <c:pt idx="1918">
                  <c:v>2.357177627848462E-2</c:v>
                </c:pt>
                <c:pt idx="1919">
                  <c:v>2.3567576405672523E-2</c:v>
                </c:pt>
                <c:pt idx="1920">
                  <c:v>2.3570010377010425E-2</c:v>
                </c:pt>
                <c:pt idx="1921">
                  <c:v>2.356877726391127E-2</c:v>
                </c:pt>
                <c:pt idx="1922">
                  <c:v>2.3568294267989735E-2</c:v>
                </c:pt>
                <c:pt idx="1923">
                  <c:v>2.3567824609347865E-2</c:v>
                </c:pt>
                <c:pt idx="1924">
                  <c:v>2.3567368287976637E-2</c:v>
                </c:pt>
                <c:pt idx="1925">
                  <c:v>2.3566121707027661E-2</c:v>
                </c:pt>
                <c:pt idx="1926">
                  <c:v>2.3566495657006574E-2</c:v>
                </c:pt>
                <c:pt idx="1927">
                  <c:v>2.3566079347390547E-2</c:v>
                </c:pt>
                <c:pt idx="1928">
                  <c:v>2.356195735092315E-2</c:v>
                </c:pt>
                <c:pt idx="1929">
                  <c:v>2.3561563080764087E-2</c:v>
                </c:pt>
                <c:pt idx="1930">
                  <c:v>2.356118214348546E-2</c:v>
                </c:pt>
                <c:pt idx="1931">
                  <c:v>2.356076311256235E-2</c:v>
                </c:pt>
                <c:pt idx="1932">
                  <c:v>2.3560460267540363E-2</c:v>
                </c:pt>
                <c:pt idx="1933">
                  <c:v>2.3560867534345293E-2</c:v>
                </c:pt>
                <c:pt idx="1934">
                  <c:v>2.356054085960968E-2</c:v>
                </c:pt>
                <c:pt idx="1935">
                  <c:v>2.3560227518586663E-2</c:v>
                </c:pt>
                <c:pt idx="1936">
                  <c:v>2.355992751127009E-2</c:v>
                </c:pt>
                <c:pt idx="1937">
                  <c:v>2.3561857910336808E-2</c:v>
                </c:pt>
                <c:pt idx="1938">
                  <c:v>2.3558614628108581E-2</c:v>
                </c:pt>
                <c:pt idx="1939">
                  <c:v>2.3558353686446931E-2</c:v>
                </c:pt>
                <c:pt idx="1940">
                  <c:v>2.3558106077603006E-2</c:v>
                </c:pt>
                <c:pt idx="1941">
                  <c:v>2.3558627480084089E-2</c:v>
                </c:pt>
                <c:pt idx="1942">
                  <c:v>2.3558407474889808E-2</c:v>
                </c:pt>
                <c:pt idx="1943">
                  <c:v>2.3558200803365958E-2</c:v>
                </c:pt>
                <c:pt idx="1944">
                  <c:v>2.3558007465508145E-2</c:v>
                </c:pt>
                <c:pt idx="1945">
                  <c:v>2.3557802834639853E-2</c:v>
                </c:pt>
                <c:pt idx="1946">
                  <c:v>2.3556877471309176E-2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094912"/>
        <c:axId val="507101184"/>
      </c:lineChart>
      <c:scatterChart>
        <c:scatterStyle val="lineMarker"/>
        <c:varyColors val="0"/>
        <c:ser>
          <c:idx val="1"/>
          <c:order val="1"/>
          <c:tx>
            <c:v>FRA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FF"/>
              </a:solidFill>
              <a:ln>
                <a:noFill/>
              </a:ln>
            </c:spPr>
          </c:marker>
          <c:xVal>
            <c:numRef>
              <c:f>[0]!FRA6MDates</c:f>
              <c:numCache>
                <c:formatCode>ddd\,\ dd\-mmm\-yyyy</c:formatCode>
                <c:ptCount val="9"/>
                <c:pt idx="0">
                  <c:v>42214</c:v>
                </c:pt>
                <c:pt idx="1">
                  <c:v>42244</c:v>
                </c:pt>
                <c:pt idx="2">
                  <c:v>42276</c:v>
                </c:pt>
                <c:pt idx="3">
                  <c:v>42306</c:v>
                </c:pt>
                <c:pt idx="4">
                  <c:v>42338</c:v>
                </c:pt>
                <c:pt idx="5">
                  <c:v>42367</c:v>
                </c:pt>
                <c:pt idx="6">
                  <c:v>42458</c:v>
                </c:pt>
                <c:pt idx="7">
                  <c:v>42550</c:v>
                </c:pt>
                <c:pt idx="8">
                  <c:v>42733</c:v>
                </c:pt>
              </c:numCache>
            </c:numRef>
          </c:xVal>
          <c:yVal>
            <c:numRef>
              <c:f>[0]!FRA6MSeries</c:f>
              <c:numCache>
                <c:formatCode>0.0000%</c:formatCode>
                <c:ptCount val="9"/>
                <c:pt idx="0">
                  <c:v>1.3500000000000001E-3</c:v>
                </c:pt>
                <c:pt idx="1">
                  <c:v>1.3500000000000001E-3</c:v>
                </c:pt>
                <c:pt idx="2">
                  <c:v>1.3500000000000001E-3</c:v>
                </c:pt>
                <c:pt idx="3">
                  <c:v>1.3500000000000001E-3</c:v>
                </c:pt>
                <c:pt idx="4">
                  <c:v>1.3500000000000001E-3</c:v>
                </c:pt>
                <c:pt idx="5">
                  <c:v>1.3500000000000001E-3</c:v>
                </c:pt>
                <c:pt idx="6">
                  <c:v>0</c:v>
                </c:pt>
                <c:pt idx="7">
                  <c:v>1.5000000000000002E-3</c:v>
                </c:pt>
                <c:pt idx="8">
                  <c:v>1.6000000000000001E-3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7094912"/>
        <c:axId val="507101184"/>
      </c:scatterChart>
      <c:dateAx>
        <c:axId val="507094912"/>
        <c:scaling>
          <c:orientation val="minMax"/>
          <c:max val="42915"/>
          <c:min val="42185"/>
        </c:scaling>
        <c:delete val="0"/>
        <c:axPos val="b"/>
        <c:numFmt formatCode="[$-409]d\-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101184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507101184"/>
        <c:scaling>
          <c:orientation val="minMax"/>
          <c:max val="3.0000000000000001E-3"/>
          <c:min val="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07094912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marker>
            <c:symbol val="none"/>
          </c:marker>
          <c:cat>
            <c:numRef>
              <c:f>[0]!SettlementDates</c:f>
              <c:numCache>
                <c:formatCode>dd\-mmm\-yy</c:formatCode>
                <c:ptCount val="3534"/>
                <c:pt idx="0">
                  <c:v>42184</c:v>
                </c:pt>
                <c:pt idx="1">
                  <c:v>42185</c:v>
                </c:pt>
                <c:pt idx="2">
                  <c:v>42186</c:v>
                </c:pt>
                <c:pt idx="3">
                  <c:v>42187</c:v>
                </c:pt>
                <c:pt idx="4">
                  <c:v>42188</c:v>
                </c:pt>
                <c:pt idx="5">
                  <c:v>42191</c:v>
                </c:pt>
                <c:pt idx="6">
                  <c:v>42192</c:v>
                </c:pt>
                <c:pt idx="7">
                  <c:v>42193</c:v>
                </c:pt>
                <c:pt idx="8">
                  <c:v>42194</c:v>
                </c:pt>
                <c:pt idx="9">
                  <c:v>42195</c:v>
                </c:pt>
                <c:pt idx="10">
                  <c:v>42198</c:v>
                </c:pt>
                <c:pt idx="11">
                  <c:v>42199</c:v>
                </c:pt>
                <c:pt idx="12">
                  <c:v>42200</c:v>
                </c:pt>
                <c:pt idx="13">
                  <c:v>42201</c:v>
                </c:pt>
                <c:pt idx="14">
                  <c:v>42202</c:v>
                </c:pt>
                <c:pt idx="15">
                  <c:v>42206</c:v>
                </c:pt>
                <c:pt idx="16">
                  <c:v>42206</c:v>
                </c:pt>
                <c:pt idx="17">
                  <c:v>42207</c:v>
                </c:pt>
                <c:pt idx="18">
                  <c:v>42208</c:v>
                </c:pt>
                <c:pt idx="19">
                  <c:v>42209</c:v>
                </c:pt>
                <c:pt idx="20">
                  <c:v>42212</c:v>
                </c:pt>
                <c:pt idx="21">
                  <c:v>42213</c:v>
                </c:pt>
                <c:pt idx="22">
                  <c:v>42214</c:v>
                </c:pt>
                <c:pt idx="23">
                  <c:v>42215</c:v>
                </c:pt>
                <c:pt idx="24">
                  <c:v>42216</c:v>
                </c:pt>
                <c:pt idx="25">
                  <c:v>42219</c:v>
                </c:pt>
                <c:pt idx="26">
                  <c:v>42220</c:v>
                </c:pt>
                <c:pt idx="27">
                  <c:v>42221</c:v>
                </c:pt>
                <c:pt idx="28">
                  <c:v>42222</c:v>
                </c:pt>
                <c:pt idx="29">
                  <c:v>42223</c:v>
                </c:pt>
                <c:pt idx="30">
                  <c:v>42226</c:v>
                </c:pt>
                <c:pt idx="31">
                  <c:v>42227</c:v>
                </c:pt>
                <c:pt idx="32">
                  <c:v>42228</c:v>
                </c:pt>
                <c:pt idx="33">
                  <c:v>42229</c:v>
                </c:pt>
                <c:pt idx="34">
                  <c:v>42230</c:v>
                </c:pt>
                <c:pt idx="35">
                  <c:v>42233</c:v>
                </c:pt>
                <c:pt idx="36">
                  <c:v>42234</c:v>
                </c:pt>
                <c:pt idx="37">
                  <c:v>42235</c:v>
                </c:pt>
                <c:pt idx="38">
                  <c:v>42236</c:v>
                </c:pt>
                <c:pt idx="39">
                  <c:v>42237</c:v>
                </c:pt>
                <c:pt idx="40">
                  <c:v>42240</c:v>
                </c:pt>
                <c:pt idx="41">
                  <c:v>42241</c:v>
                </c:pt>
                <c:pt idx="42">
                  <c:v>42242</c:v>
                </c:pt>
                <c:pt idx="43">
                  <c:v>42243</c:v>
                </c:pt>
                <c:pt idx="44">
                  <c:v>42244</c:v>
                </c:pt>
                <c:pt idx="45">
                  <c:v>42248</c:v>
                </c:pt>
                <c:pt idx="46">
                  <c:v>42249</c:v>
                </c:pt>
                <c:pt idx="47">
                  <c:v>42250</c:v>
                </c:pt>
                <c:pt idx="48">
                  <c:v>42251</c:v>
                </c:pt>
                <c:pt idx="49">
                  <c:v>42254</c:v>
                </c:pt>
                <c:pt idx="50">
                  <c:v>42255</c:v>
                </c:pt>
                <c:pt idx="51">
                  <c:v>42256</c:v>
                </c:pt>
                <c:pt idx="52">
                  <c:v>42257</c:v>
                </c:pt>
                <c:pt idx="53">
                  <c:v>42258</c:v>
                </c:pt>
                <c:pt idx="54">
                  <c:v>42261</c:v>
                </c:pt>
                <c:pt idx="55">
                  <c:v>42262</c:v>
                </c:pt>
                <c:pt idx="56">
                  <c:v>42263</c:v>
                </c:pt>
                <c:pt idx="57">
                  <c:v>42264</c:v>
                </c:pt>
                <c:pt idx="58">
                  <c:v>42265</c:v>
                </c:pt>
                <c:pt idx="59">
                  <c:v>42271</c:v>
                </c:pt>
                <c:pt idx="60">
                  <c:v>42271</c:v>
                </c:pt>
                <c:pt idx="61">
                  <c:v>42271</c:v>
                </c:pt>
                <c:pt idx="62">
                  <c:v>42271</c:v>
                </c:pt>
                <c:pt idx="63">
                  <c:v>42272</c:v>
                </c:pt>
                <c:pt idx="64">
                  <c:v>42275</c:v>
                </c:pt>
                <c:pt idx="65">
                  <c:v>42276</c:v>
                </c:pt>
                <c:pt idx="66">
                  <c:v>42277</c:v>
                </c:pt>
                <c:pt idx="67">
                  <c:v>42278</c:v>
                </c:pt>
                <c:pt idx="68">
                  <c:v>42279</c:v>
                </c:pt>
                <c:pt idx="69">
                  <c:v>42282</c:v>
                </c:pt>
                <c:pt idx="70">
                  <c:v>42283</c:v>
                </c:pt>
                <c:pt idx="71">
                  <c:v>42284</c:v>
                </c:pt>
                <c:pt idx="72">
                  <c:v>42285</c:v>
                </c:pt>
                <c:pt idx="73">
                  <c:v>42286</c:v>
                </c:pt>
                <c:pt idx="74">
                  <c:v>42290</c:v>
                </c:pt>
                <c:pt idx="75">
                  <c:v>42290</c:v>
                </c:pt>
                <c:pt idx="76">
                  <c:v>42291</c:v>
                </c:pt>
                <c:pt idx="77">
                  <c:v>42292</c:v>
                </c:pt>
                <c:pt idx="78">
                  <c:v>42293</c:v>
                </c:pt>
                <c:pt idx="79">
                  <c:v>42296</c:v>
                </c:pt>
                <c:pt idx="80">
                  <c:v>42297</c:v>
                </c:pt>
                <c:pt idx="81">
                  <c:v>42298</c:v>
                </c:pt>
                <c:pt idx="82">
                  <c:v>42299</c:v>
                </c:pt>
                <c:pt idx="83">
                  <c:v>42300</c:v>
                </c:pt>
                <c:pt idx="84">
                  <c:v>42303</c:v>
                </c:pt>
                <c:pt idx="85">
                  <c:v>42304</c:v>
                </c:pt>
                <c:pt idx="86">
                  <c:v>42305</c:v>
                </c:pt>
                <c:pt idx="87">
                  <c:v>42306</c:v>
                </c:pt>
                <c:pt idx="88">
                  <c:v>42307</c:v>
                </c:pt>
                <c:pt idx="89">
                  <c:v>42310</c:v>
                </c:pt>
                <c:pt idx="90">
                  <c:v>42312</c:v>
                </c:pt>
                <c:pt idx="91">
                  <c:v>42312</c:v>
                </c:pt>
                <c:pt idx="92">
                  <c:v>42313</c:v>
                </c:pt>
                <c:pt idx="93">
                  <c:v>42314</c:v>
                </c:pt>
                <c:pt idx="94">
                  <c:v>42317</c:v>
                </c:pt>
                <c:pt idx="95">
                  <c:v>42318</c:v>
                </c:pt>
                <c:pt idx="96">
                  <c:v>42319</c:v>
                </c:pt>
                <c:pt idx="97">
                  <c:v>42320</c:v>
                </c:pt>
                <c:pt idx="98">
                  <c:v>42321</c:v>
                </c:pt>
                <c:pt idx="99">
                  <c:v>42324</c:v>
                </c:pt>
                <c:pt idx="100">
                  <c:v>42325</c:v>
                </c:pt>
                <c:pt idx="101">
                  <c:v>42326</c:v>
                </c:pt>
                <c:pt idx="102">
                  <c:v>42327</c:v>
                </c:pt>
                <c:pt idx="103">
                  <c:v>42328</c:v>
                </c:pt>
                <c:pt idx="104">
                  <c:v>42332</c:v>
                </c:pt>
                <c:pt idx="105">
                  <c:v>42332</c:v>
                </c:pt>
                <c:pt idx="106">
                  <c:v>42333</c:v>
                </c:pt>
                <c:pt idx="107">
                  <c:v>42334</c:v>
                </c:pt>
                <c:pt idx="108">
                  <c:v>42335</c:v>
                </c:pt>
                <c:pt idx="109">
                  <c:v>42338</c:v>
                </c:pt>
                <c:pt idx="110">
                  <c:v>42339</c:v>
                </c:pt>
                <c:pt idx="111">
                  <c:v>42340</c:v>
                </c:pt>
                <c:pt idx="112">
                  <c:v>42341</c:v>
                </c:pt>
                <c:pt idx="113">
                  <c:v>42342</c:v>
                </c:pt>
                <c:pt idx="114">
                  <c:v>42345</c:v>
                </c:pt>
                <c:pt idx="115">
                  <c:v>42346</c:v>
                </c:pt>
                <c:pt idx="116">
                  <c:v>42347</c:v>
                </c:pt>
                <c:pt idx="117">
                  <c:v>42348</c:v>
                </c:pt>
                <c:pt idx="118">
                  <c:v>42349</c:v>
                </c:pt>
                <c:pt idx="119">
                  <c:v>42352</c:v>
                </c:pt>
                <c:pt idx="120">
                  <c:v>42353</c:v>
                </c:pt>
                <c:pt idx="121">
                  <c:v>42354</c:v>
                </c:pt>
                <c:pt idx="122">
                  <c:v>42355</c:v>
                </c:pt>
                <c:pt idx="123">
                  <c:v>42356</c:v>
                </c:pt>
                <c:pt idx="124">
                  <c:v>42359</c:v>
                </c:pt>
                <c:pt idx="125">
                  <c:v>42360</c:v>
                </c:pt>
                <c:pt idx="126">
                  <c:v>42362</c:v>
                </c:pt>
                <c:pt idx="127">
                  <c:v>42362</c:v>
                </c:pt>
                <c:pt idx="128">
                  <c:v>42367</c:v>
                </c:pt>
                <c:pt idx="129">
                  <c:v>42368</c:v>
                </c:pt>
                <c:pt idx="130">
                  <c:v>42373</c:v>
                </c:pt>
                <c:pt idx="131">
                  <c:v>42373</c:v>
                </c:pt>
                <c:pt idx="132">
                  <c:v>42374</c:v>
                </c:pt>
                <c:pt idx="133">
                  <c:v>42375</c:v>
                </c:pt>
                <c:pt idx="134">
                  <c:v>42376</c:v>
                </c:pt>
                <c:pt idx="135">
                  <c:v>42377</c:v>
                </c:pt>
                <c:pt idx="136">
                  <c:v>42381</c:v>
                </c:pt>
                <c:pt idx="137">
                  <c:v>42381</c:v>
                </c:pt>
                <c:pt idx="138">
                  <c:v>42382</c:v>
                </c:pt>
                <c:pt idx="139">
                  <c:v>42383</c:v>
                </c:pt>
                <c:pt idx="140">
                  <c:v>42384</c:v>
                </c:pt>
                <c:pt idx="141">
                  <c:v>42387</c:v>
                </c:pt>
                <c:pt idx="142">
                  <c:v>42388</c:v>
                </c:pt>
                <c:pt idx="143">
                  <c:v>42389</c:v>
                </c:pt>
                <c:pt idx="144">
                  <c:v>42390</c:v>
                </c:pt>
                <c:pt idx="145">
                  <c:v>42391</c:v>
                </c:pt>
                <c:pt idx="146">
                  <c:v>42394</c:v>
                </c:pt>
                <c:pt idx="147">
                  <c:v>42395</c:v>
                </c:pt>
                <c:pt idx="148">
                  <c:v>42396</c:v>
                </c:pt>
                <c:pt idx="149">
                  <c:v>42397</c:v>
                </c:pt>
                <c:pt idx="150">
                  <c:v>42398</c:v>
                </c:pt>
                <c:pt idx="151">
                  <c:v>42401</c:v>
                </c:pt>
                <c:pt idx="152">
                  <c:v>42402</c:v>
                </c:pt>
                <c:pt idx="153">
                  <c:v>42403</c:v>
                </c:pt>
                <c:pt idx="154">
                  <c:v>42404</c:v>
                </c:pt>
                <c:pt idx="155">
                  <c:v>42405</c:v>
                </c:pt>
                <c:pt idx="156">
                  <c:v>42408</c:v>
                </c:pt>
                <c:pt idx="157">
                  <c:v>42409</c:v>
                </c:pt>
                <c:pt idx="158">
                  <c:v>42410</c:v>
                </c:pt>
                <c:pt idx="159">
                  <c:v>42412</c:v>
                </c:pt>
                <c:pt idx="160">
                  <c:v>42412</c:v>
                </c:pt>
                <c:pt idx="161">
                  <c:v>42415</c:v>
                </c:pt>
                <c:pt idx="162">
                  <c:v>42416</c:v>
                </c:pt>
                <c:pt idx="163">
                  <c:v>42417</c:v>
                </c:pt>
                <c:pt idx="164">
                  <c:v>42418</c:v>
                </c:pt>
                <c:pt idx="165">
                  <c:v>42419</c:v>
                </c:pt>
                <c:pt idx="166">
                  <c:v>42422</c:v>
                </c:pt>
                <c:pt idx="167">
                  <c:v>42423</c:v>
                </c:pt>
                <c:pt idx="168">
                  <c:v>42424</c:v>
                </c:pt>
                <c:pt idx="169">
                  <c:v>42425</c:v>
                </c:pt>
                <c:pt idx="170">
                  <c:v>42426</c:v>
                </c:pt>
                <c:pt idx="171">
                  <c:v>42429</c:v>
                </c:pt>
                <c:pt idx="172">
                  <c:v>42430</c:v>
                </c:pt>
                <c:pt idx="173">
                  <c:v>42431</c:v>
                </c:pt>
                <c:pt idx="174">
                  <c:v>42432</c:v>
                </c:pt>
                <c:pt idx="175">
                  <c:v>42433</c:v>
                </c:pt>
                <c:pt idx="176">
                  <c:v>42436</c:v>
                </c:pt>
                <c:pt idx="177">
                  <c:v>42437</c:v>
                </c:pt>
                <c:pt idx="178">
                  <c:v>42438</c:v>
                </c:pt>
                <c:pt idx="179">
                  <c:v>42439</c:v>
                </c:pt>
                <c:pt idx="180">
                  <c:v>42440</c:v>
                </c:pt>
                <c:pt idx="181">
                  <c:v>42443</c:v>
                </c:pt>
                <c:pt idx="182">
                  <c:v>42444</c:v>
                </c:pt>
                <c:pt idx="183">
                  <c:v>42445</c:v>
                </c:pt>
                <c:pt idx="184">
                  <c:v>42446</c:v>
                </c:pt>
                <c:pt idx="185">
                  <c:v>42447</c:v>
                </c:pt>
                <c:pt idx="186">
                  <c:v>42451</c:v>
                </c:pt>
                <c:pt idx="187">
                  <c:v>42451</c:v>
                </c:pt>
                <c:pt idx="188">
                  <c:v>42452</c:v>
                </c:pt>
                <c:pt idx="189">
                  <c:v>42453</c:v>
                </c:pt>
                <c:pt idx="190">
                  <c:v>42458</c:v>
                </c:pt>
                <c:pt idx="191">
                  <c:v>42459</c:v>
                </c:pt>
                <c:pt idx="192">
                  <c:v>42460</c:v>
                </c:pt>
                <c:pt idx="193">
                  <c:v>42461</c:v>
                </c:pt>
                <c:pt idx="194">
                  <c:v>42464</c:v>
                </c:pt>
                <c:pt idx="195">
                  <c:v>42465</c:v>
                </c:pt>
                <c:pt idx="196">
                  <c:v>42466</c:v>
                </c:pt>
                <c:pt idx="197">
                  <c:v>42467</c:v>
                </c:pt>
                <c:pt idx="198">
                  <c:v>42468</c:v>
                </c:pt>
                <c:pt idx="199">
                  <c:v>42471</c:v>
                </c:pt>
                <c:pt idx="200">
                  <c:v>42472</c:v>
                </c:pt>
                <c:pt idx="201">
                  <c:v>42473</c:v>
                </c:pt>
                <c:pt idx="202">
                  <c:v>42474</c:v>
                </c:pt>
                <c:pt idx="203">
                  <c:v>42475</c:v>
                </c:pt>
                <c:pt idx="204">
                  <c:v>42478</c:v>
                </c:pt>
                <c:pt idx="205">
                  <c:v>42479</c:v>
                </c:pt>
                <c:pt idx="206">
                  <c:v>42480</c:v>
                </c:pt>
                <c:pt idx="207">
                  <c:v>42481</c:v>
                </c:pt>
                <c:pt idx="208">
                  <c:v>42482</c:v>
                </c:pt>
                <c:pt idx="209">
                  <c:v>42485</c:v>
                </c:pt>
                <c:pt idx="210">
                  <c:v>42486</c:v>
                </c:pt>
                <c:pt idx="211">
                  <c:v>42487</c:v>
                </c:pt>
                <c:pt idx="212">
                  <c:v>42488</c:v>
                </c:pt>
                <c:pt idx="213">
                  <c:v>42496</c:v>
                </c:pt>
                <c:pt idx="214">
                  <c:v>42496</c:v>
                </c:pt>
                <c:pt idx="215">
                  <c:v>42496</c:v>
                </c:pt>
                <c:pt idx="216">
                  <c:v>42496</c:v>
                </c:pt>
                <c:pt idx="217">
                  <c:v>42496</c:v>
                </c:pt>
                <c:pt idx="218">
                  <c:v>42499</c:v>
                </c:pt>
                <c:pt idx="219">
                  <c:v>42500</c:v>
                </c:pt>
                <c:pt idx="220">
                  <c:v>42501</c:v>
                </c:pt>
                <c:pt idx="221">
                  <c:v>42502</c:v>
                </c:pt>
                <c:pt idx="222">
                  <c:v>42503</c:v>
                </c:pt>
                <c:pt idx="223">
                  <c:v>42506</c:v>
                </c:pt>
                <c:pt idx="224">
                  <c:v>42507</c:v>
                </c:pt>
                <c:pt idx="225">
                  <c:v>42508</c:v>
                </c:pt>
                <c:pt idx="226">
                  <c:v>42509</c:v>
                </c:pt>
                <c:pt idx="227">
                  <c:v>42510</c:v>
                </c:pt>
                <c:pt idx="228">
                  <c:v>42513</c:v>
                </c:pt>
                <c:pt idx="229">
                  <c:v>42514</c:v>
                </c:pt>
                <c:pt idx="230">
                  <c:v>42515</c:v>
                </c:pt>
                <c:pt idx="231">
                  <c:v>42516</c:v>
                </c:pt>
                <c:pt idx="232">
                  <c:v>42517</c:v>
                </c:pt>
                <c:pt idx="233">
                  <c:v>42521</c:v>
                </c:pt>
                <c:pt idx="234">
                  <c:v>42522</c:v>
                </c:pt>
                <c:pt idx="235">
                  <c:v>42523</c:v>
                </c:pt>
                <c:pt idx="236">
                  <c:v>42524</c:v>
                </c:pt>
                <c:pt idx="237">
                  <c:v>42527</c:v>
                </c:pt>
                <c:pt idx="238">
                  <c:v>42528</c:v>
                </c:pt>
                <c:pt idx="239">
                  <c:v>42529</c:v>
                </c:pt>
                <c:pt idx="240">
                  <c:v>42530</c:v>
                </c:pt>
                <c:pt idx="241">
                  <c:v>42531</c:v>
                </c:pt>
                <c:pt idx="242">
                  <c:v>42534</c:v>
                </c:pt>
                <c:pt idx="243">
                  <c:v>42535</c:v>
                </c:pt>
                <c:pt idx="244">
                  <c:v>42536</c:v>
                </c:pt>
                <c:pt idx="245">
                  <c:v>42537</c:v>
                </c:pt>
                <c:pt idx="246">
                  <c:v>42538</c:v>
                </c:pt>
                <c:pt idx="247">
                  <c:v>42541</c:v>
                </c:pt>
                <c:pt idx="248">
                  <c:v>42542</c:v>
                </c:pt>
                <c:pt idx="249">
                  <c:v>42543</c:v>
                </c:pt>
                <c:pt idx="250">
                  <c:v>42544</c:v>
                </c:pt>
                <c:pt idx="251">
                  <c:v>42545</c:v>
                </c:pt>
                <c:pt idx="252">
                  <c:v>42548</c:v>
                </c:pt>
                <c:pt idx="253">
                  <c:v>42549</c:v>
                </c:pt>
                <c:pt idx="254">
                  <c:v>42550</c:v>
                </c:pt>
                <c:pt idx="255">
                  <c:v>42551</c:v>
                </c:pt>
                <c:pt idx="256">
                  <c:v>42552</c:v>
                </c:pt>
                <c:pt idx="257">
                  <c:v>42555</c:v>
                </c:pt>
                <c:pt idx="258">
                  <c:v>42556</c:v>
                </c:pt>
                <c:pt idx="259">
                  <c:v>42557</c:v>
                </c:pt>
                <c:pt idx="260">
                  <c:v>42558</c:v>
                </c:pt>
                <c:pt idx="261">
                  <c:v>42559</c:v>
                </c:pt>
                <c:pt idx="262">
                  <c:v>42562</c:v>
                </c:pt>
                <c:pt idx="263">
                  <c:v>42563</c:v>
                </c:pt>
                <c:pt idx="264">
                  <c:v>42564</c:v>
                </c:pt>
                <c:pt idx="265">
                  <c:v>42565</c:v>
                </c:pt>
                <c:pt idx="266">
                  <c:v>42566</c:v>
                </c:pt>
                <c:pt idx="267">
                  <c:v>42570</c:v>
                </c:pt>
                <c:pt idx="268">
                  <c:v>42570</c:v>
                </c:pt>
                <c:pt idx="269">
                  <c:v>42571</c:v>
                </c:pt>
                <c:pt idx="270">
                  <c:v>42572</c:v>
                </c:pt>
                <c:pt idx="271">
                  <c:v>42573</c:v>
                </c:pt>
                <c:pt idx="272">
                  <c:v>42576</c:v>
                </c:pt>
                <c:pt idx="273">
                  <c:v>42577</c:v>
                </c:pt>
                <c:pt idx="274">
                  <c:v>42578</c:v>
                </c:pt>
                <c:pt idx="275">
                  <c:v>42579</c:v>
                </c:pt>
                <c:pt idx="276">
                  <c:v>42580</c:v>
                </c:pt>
                <c:pt idx="277">
                  <c:v>42583</c:v>
                </c:pt>
                <c:pt idx="278">
                  <c:v>42584</c:v>
                </c:pt>
                <c:pt idx="279">
                  <c:v>42585</c:v>
                </c:pt>
                <c:pt idx="280">
                  <c:v>42586</c:v>
                </c:pt>
                <c:pt idx="281">
                  <c:v>42587</c:v>
                </c:pt>
                <c:pt idx="282">
                  <c:v>42590</c:v>
                </c:pt>
                <c:pt idx="283">
                  <c:v>42591</c:v>
                </c:pt>
                <c:pt idx="284">
                  <c:v>42592</c:v>
                </c:pt>
                <c:pt idx="285">
                  <c:v>42594</c:v>
                </c:pt>
                <c:pt idx="286">
                  <c:v>42594</c:v>
                </c:pt>
                <c:pt idx="287">
                  <c:v>42597</c:v>
                </c:pt>
                <c:pt idx="288">
                  <c:v>42598</c:v>
                </c:pt>
                <c:pt idx="289">
                  <c:v>42599</c:v>
                </c:pt>
                <c:pt idx="290">
                  <c:v>42600</c:v>
                </c:pt>
                <c:pt idx="291">
                  <c:v>42601</c:v>
                </c:pt>
                <c:pt idx="292">
                  <c:v>42604</c:v>
                </c:pt>
                <c:pt idx="293">
                  <c:v>42605</c:v>
                </c:pt>
                <c:pt idx="294">
                  <c:v>42606</c:v>
                </c:pt>
                <c:pt idx="295">
                  <c:v>42607</c:v>
                </c:pt>
                <c:pt idx="296">
                  <c:v>42608</c:v>
                </c:pt>
                <c:pt idx="297">
                  <c:v>42612</c:v>
                </c:pt>
                <c:pt idx="298">
                  <c:v>42613</c:v>
                </c:pt>
                <c:pt idx="299">
                  <c:v>42614</c:v>
                </c:pt>
                <c:pt idx="300">
                  <c:v>42615</c:v>
                </c:pt>
                <c:pt idx="301">
                  <c:v>42618</c:v>
                </c:pt>
                <c:pt idx="302">
                  <c:v>42619</c:v>
                </c:pt>
                <c:pt idx="303">
                  <c:v>42620</c:v>
                </c:pt>
                <c:pt idx="304">
                  <c:v>42621</c:v>
                </c:pt>
                <c:pt idx="305">
                  <c:v>42622</c:v>
                </c:pt>
                <c:pt idx="306">
                  <c:v>42625</c:v>
                </c:pt>
                <c:pt idx="307">
                  <c:v>42626</c:v>
                </c:pt>
                <c:pt idx="308">
                  <c:v>42627</c:v>
                </c:pt>
                <c:pt idx="309">
                  <c:v>42628</c:v>
                </c:pt>
                <c:pt idx="310">
                  <c:v>42629</c:v>
                </c:pt>
                <c:pt idx="311">
                  <c:v>42633</c:v>
                </c:pt>
                <c:pt idx="312">
                  <c:v>42633</c:v>
                </c:pt>
                <c:pt idx="313">
                  <c:v>42634</c:v>
                </c:pt>
                <c:pt idx="314">
                  <c:v>42636</c:v>
                </c:pt>
                <c:pt idx="315">
                  <c:v>42636</c:v>
                </c:pt>
                <c:pt idx="316">
                  <c:v>42639</c:v>
                </c:pt>
                <c:pt idx="317">
                  <c:v>42640</c:v>
                </c:pt>
                <c:pt idx="318">
                  <c:v>42641</c:v>
                </c:pt>
                <c:pt idx="319">
                  <c:v>42642</c:v>
                </c:pt>
                <c:pt idx="320">
                  <c:v>42643</c:v>
                </c:pt>
                <c:pt idx="321">
                  <c:v>42646</c:v>
                </c:pt>
                <c:pt idx="322">
                  <c:v>42647</c:v>
                </c:pt>
                <c:pt idx="323">
                  <c:v>42648</c:v>
                </c:pt>
                <c:pt idx="324">
                  <c:v>42649</c:v>
                </c:pt>
                <c:pt idx="325">
                  <c:v>42650</c:v>
                </c:pt>
                <c:pt idx="326">
                  <c:v>42654</c:v>
                </c:pt>
                <c:pt idx="327">
                  <c:v>42654</c:v>
                </c:pt>
                <c:pt idx="328">
                  <c:v>42655</c:v>
                </c:pt>
                <c:pt idx="329">
                  <c:v>42656</c:v>
                </c:pt>
                <c:pt idx="330">
                  <c:v>42657</c:v>
                </c:pt>
                <c:pt idx="331">
                  <c:v>42660</c:v>
                </c:pt>
                <c:pt idx="332">
                  <c:v>42661</c:v>
                </c:pt>
                <c:pt idx="333">
                  <c:v>42662</c:v>
                </c:pt>
                <c:pt idx="334">
                  <c:v>42663</c:v>
                </c:pt>
                <c:pt idx="335">
                  <c:v>42664</c:v>
                </c:pt>
                <c:pt idx="336">
                  <c:v>42667</c:v>
                </c:pt>
                <c:pt idx="337">
                  <c:v>42668</c:v>
                </c:pt>
                <c:pt idx="338">
                  <c:v>42669</c:v>
                </c:pt>
                <c:pt idx="339">
                  <c:v>42670</c:v>
                </c:pt>
                <c:pt idx="340">
                  <c:v>42671</c:v>
                </c:pt>
                <c:pt idx="341">
                  <c:v>42674</c:v>
                </c:pt>
                <c:pt idx="342">
                  <c:v>42675</c:v>
                </c:pt>
                <c:pt idx="343">
                  <c:v>42676</c:v>
                </c:pt>
                <c:pt idx="344">
                  <c:v>42678</c:v>
                </c:pt>
                <c:pt idx="345">
                  <c:v>42678</c:v>
                </c:pt>
                <c:pt idx="346">
                  <c:v>42681</c:v>
                </c:pt>
                <c:pt idx="347">
                  <c:v>42682</c:v>
                </c:pt>
                <c:pt idx="348">
                  <c:v>42683</c:v>
                </c:pt>
                <c:pt idx="349">
                  <c:v>42684</c:v>
                </c:pt>
                <c:pt idx="350">
                  <c:v>42685</c:v>
                </c:pt>
                <c:pt idx="351">
                  <c:v>42688</c:v>
                </c:pt>
                <c:pt idx="352">
                  <c:v>42689</c:v>
                </c:pt>
                <c:pt idx="353">
                  <c:v>42690</c:v>
                </c:pt>
                <c:pt idx="354">
                  <c:v>42691</c:v>
                </c:pt>
                <c:pt idx="355">
                  <c:v>42692</c:v>
                </c:pt>
                <c:pt idx="356">
                  <c:v>42695</c:v>
                </c:pt>
                <c:pt idx="357">
                  <c:v>42696</c:v>
                </c:pt>
                <c:pt idx="358">
                  <c:v>42698</c:v>
                </c:pt>
                <c:pt idx="359">
                  <c:v>42698</c:v>
                </c:pt>
                <c:pt idx="360">
                  <c:v>42699</c:v>
                </c:pt>
                <c:pt idx="361">
                  <c:v>42702</c:v>
                </c:pt>
                <c:pt idx="362">
                  <c:v>42703</c:v>
                </c:pt>
                <c:pt idx="363">
                  <c:v>42704</c:v>
                </c:pt>
                <c:pt idx="364">
                  <c:v>42705</c:v>
                </c:pt>
                <c:pt idx="365">
                  <c:v>42706</c:v>
                </c:pt>
                <c:pt idx="366">
                  <c:v>42709</c:v>
                </c:pt>
                <c:pt idx="367">
                  <c:v>42710</c:v>
                </c:pt>
                <c:pt idx="368">
                  <c:v>42711</c:v>
                </c:pt>
                <c:pt idx="369">
                  <c:v>42712</c:v>
                </c:pt>
                <c:pt idx="370">
                  <c:v>42713</c:v>
                </c:pt>
                <c:pt idx="371">
                  <c:v>42716</c:v>
                </c:pt>
                <c:pt idx="372">
                  <c:v>42717</c:v>
                </c:pt>
                <c:pt idx="373">
                  <c:v>42718</c:v>
                </c:pt>
                <c:pt idx="374">
                  <c:v>42719</c:v>
                </c:pt>
                <c:pt idx="375">
                  <c:v>42720</c:v>
                </c:pt>
                <c:pt idx="376">
                  <c:v>42723</c:v>
                </c:pt>
                <c:pt idx="377">
                  <c:v>42724</c:v>
                </c:pt>
                <c:pt idx="378">
                  <c:v>42725</c:v>
                </c:pt>
                <c:pt idx="379">
                  <c:v>42726</c:v>
                </c:pt>
                <c:pt idx="380">
                  <c:v>42732</c:v>
                </c:pt>
                <c:pt idx="381">
                  <c:v>42732</c:v>
                </c:pt>
                <c:pt idx="382">
                  <c:v>42733</c:v>
                </c:pt>
                <c:pt idx="383">
                  <c:v>42734</c:v>
                </c:pt>
                <c:pt idx="384">
                  <c:v>42739</c:v>
                </c:pt>
                <c:pt idx="385">
                  <c:v>42739</c:v>
                </c:pt>
                <c:pt idx="386">
                  <c:v>42740</c:v>
                </c:pt>
                <c:pt idx="387">
                  <c:v>42741</c:v>
                </c:pt>
                <c:pt idx="388">
                  <c:v>42745</c:v>
                </c:pt>
                <c:pt idx="389">
                  <c:v>42745</c:v>
                </c:pt>
                <c:pt idx="390">
                  <c:v>42746</c:v>
                </c:pt>
                <c:pt idx="391">
                  <c:v>42747</c:v>
                </c:pt>
                <c:pt idx="392">
                  <c:v>42748</c:v>
                </c:pt>
                <c:pt idx="393">
                  <c:v>42751</c:v>
                </c:pt>
                <c:pt idx="394">
                  <c:v>42752</c:v>
                </c:pt>
                <c:pt idx="395">
                  <c:v>42753</c:v>
                </c:pt>
                <c:pt idx="396">
                  <c:v>42754</c:v>
                </c:pt>
                <c:pt idx="397">
                  <c:v>42755</c:v>
                </c:pt>
                <c:pt idx="398">
                  <c:v>42758</c:v>
                </c:pt>
                <c:pt idx="399">
                  <c:v>42759</c:v>
                </c:pt>
                <c:pt idx="400">
                  <c:v>42760</c:v>
                </c:pt>
                <c:pt idx="401">
                  <c:v>42761</c:v>
                </c:pt>
                <c:pt idx="402">
                  <c:v>42762</c:v>
                </c:pt>
                <c:pt idx="403">
                  <c:v>42765</c:v>
                </c:pt>
                <c:pt idx="404">
                  <c:v>42766</c:v>
                </c:pt>
                <c:pt idx="405">
                  <c:v>42767</c:v>
                </c:pt>
                <c:pt idx="406">
                  <c:v>42768</c:v>
                </c:pt>
                <c:pt idx="407">
                  <c:v>42769</c:v>
                </c:pt>
                <c:pt idx="408">
                  <c:v>42772</c:v>
                </c:pt>
                <c:pt idx="409">
                  <c:v>42773</c:v>
                </c:pt>
                <c:pt idx="410">
                  <c:v>42774</c:v>
                </c:pt>
                <c:pt idx="411">
                  <c:v>42775</c:v>
                </c:pt>
                <c:pt idx="412">
                  <c:v>42776</c:v>
                </c:pt>
                <c:pt idx="413">
                  <c:v>42779</c:v>
                </c:pt>
                <c:pt idx="414">
                  <c:v>42780</c:v>
                </c:pt>
                <c:pt idx="415">
                  <c:v>42781</c:v>
                </c:pt>
                <c:pt idx="416">
                  <c:v>42782</c:v>
                </c:pt>
                <c:pt idx="417">
                  <c:v>42783</c:v>
                </c:pt>
                <c:pt idx="418">
                  <c:v>42786</c:v>
                </c:pt>
                <c:pt idx="419">
                  <c:v>42787</c:v>
                </c:pt>
                <c:pt idx="420">
                  <c:v>42788</c:v>
                </c:pt>
                <c:pt idx="421">
                  <c:v>42789</c:v>
                </c:pt>
                <c:pt idx="422">
                  <c:v>42790</c:v>
                </c:pt>
                <c:pt idx="423">
                  <c:v>42793</c:v>
                </c:pt>
                <c:pt idx="424">
                  <c:v>42794</c:v>
                </c:pt>
                <c:pt idx="425">
                  <c:v>42795</c:v>
                </c:pt>
                <c:pt idx="426">
                  <c:v>42796</c:v>
                </c:pt>
                <c:pt idx="427">
                  <c:v>42797</c:v>
                </c:pt>
                <c:pt idx="428">
                  <c:v>42800</c:v>
                </c:pt>
                <c:pt idx="429">
                  <c:v>42801</c:v>
                </c:pt>
                <c:pt idx="430">
                  <c:v>42802</c:v>
                </c:pt>
                <c:pt idx="431">
                  <c:v>42803</c:v>
                </c:pt>
                <c:pt idx="432">
                  <c:v>42804</c:v>
                </c:pt>
                <c:pt idx="433">
                  <c:v>42807</c:v>
                </c:pt>
                <c:pt idx="434">
                  <c:v>42808</c:v>
                </c:pt>
                <c:pt idx="435">
                  <c:v>42809</c:v>
                </c:pt>
                <c:pt idx="436">
                  <c:v>42810</c:v>
                </c:pt>
                <c:pt idx="437">
                  <c:v>42811</c:v>
                </c:pt>
                <c:pt idx="438">
                  <c:v>42815</c:v>
                </c:pt>
                <c:pt idx="439">
                  <c:v>42815</c:v>
                </c:pt>
                <c:pt idx="440">
                  <c:v>42816</c:v>
                </c:pt>
                <c:pt idx="441">
                  <c:v>42817</c:v>
                </c:pt>
                <c:pt idx="442">
                  <c:v>42818</c:v>
                </c:pt>
                <c:pt idx="443">
                  <c:v>42821</c:v>
                </c:pt>
                <c:pt idx="444">
                  <c:v>42822</c:v>
                </c:pt>
                <c:pt idx="445">
                  <c:v>42823</c:v>
                </c:pt>
                <c:pt idx="446">
                  <c:v>42824</c:v>
                </c:pt>
                <c:pt idx="447">
                  <c:v>42825</c:v>
                </c:pt>
                <c:pt idx="448">
                  <c:v>42828</c:v>
                </c:pt>
                <c:pt idx="449">
                  <c:v>42829</c:v>
                </c:pt>
                <c:pt idx="450">
                  <c:v>42830</c:v>
                </c:pt>
                <c:pt idx="451">
                  <c:v>42831</c:v>
                </c:pt>
                <c:pt idx="452">
                  <c:v>42832</c:v>
                </c:pt>
                <c:pt idx="453">
                  <c:v>42835</c:v>
                </c:pt>
                <c:pt idx="454">
                  <c:v>42836</c:v>
                </c:pt>
                <c:pt idx="455">
                  <c:v>42837</c:v>
                </c:pt>
                <c:pt idx="456">
                  <c:v>42838</c:v>
                </c:pt>
                <c:pt idx="457">
                  <c:v>42843</c:v>
                </c:pt>
                <c:pt idx="458">
                  <c:v>42844</c:v>
                </c:pt>
                <c:pt idx="459">
                  <c:v>42845</c:v>
                </c:pt>
                <c:pt idx="460">
                  <c:v>42846</c:v>
                </c:pt>
                <c:pt idx="461">
                  <c:v>42849</c:v>
                </c:pt>
                <c:pt idx="462">
                  <c:v>42850</c:v>
                </c:pt>
                <c:pt idx="463">
                  <c:v>42851</c:v>
                </c:pt>
                <c:pt idx="464">
                  <c:v>42852</c:v>
                </c:pt>
                <c:pt idx="465">
                  <c:v>42853</c:v>
                </c:pt>
                <c:pt idx="466">
                  <c:v>42857</c:v>
                </c:pt>
                <c:pt idx="467">
                  <c:v>42863</c:v>
                </c:pt>
                <c:pt idx="468">
                  <c:v>42863</c:v>
                </c:pt>
                <c:pt idx="469">
                  <c:v>42863</c:v>
                </c:pt>
                <c:pt idx="470">
                  <c:v>42863</c:v>
                </c:pt>
                <c:pt idx="471">
                  <c:v>42864</c:v>
                </c:pt>
                <c:pt idx="472">
                  <c:v>42865</c:v>
                </c:pt>
                <c:pt idx="473">
                  <c:v>42866</c:v>
                </c:pt>
                <c:pt idx="474">
                  <c:v>42867</c:v>
                </c:pt>
                <c:pt idx="475">
                  <c:v>42870</c:v>
                </c:pt>
                <c:pt idx="476">
                  <c:v>42871</c:v>
                </c:pt>
                <c:pt idx="477">
                  <c:v>42872</c:v>
                </c:pt>
                <c:pt idx="478">
                  <c:v>42873</c:v>
                </c:pt>
                <c:pt idx="479">
                  <c:v>42874</c:v>
                </c:pt>
                <c:pt idx="480">
                  <c:v>42877</c:v>
                </c:pt>
                <c:pt idx="481">
                  <c:v>42878</c:v>
                </c:pt>
                <c:pt idx="482">
                  <c:v>42879</c:v>
                </c:pt>
                <c:pt idx="483">
                  <c:v>42880</c:v>
                </c:pt>
                <c:pt idx="484">
                  <c:v>42881</c:v>
                </c:pt>
                <c:pt idx="485">
                  <c:v>42885</c:v>
                </c:pt>
                <c:pt idx="486">
                  <c:v>42886</c:v>
                </c:pt>
                <c:pt idx="487">
                  <c:v>42887</c:v>
                </c:pt>
                <c:pt idx="488">
                  <c:v>42888</c:v>
                </c:pt>
                <c:pt idx="489">
                  <c:v>42891</c:v>
                </c:pt>
                <c:pt idx="490">
                  <c:v>42892</c:v>
                </c:pt>
                <c:pt idx="491">
                  <c:v>42893</c:v>
                </c:pt>
                <c:pt idx="492">
                  <c:v>42894</c:v>
                </c:pt>
                <c:pt idx="493">
                  <c:v>42895</c:v>
                </c:pt>
                <c:pt idx="494">
                  <c:v>42898</c:v>
                </c:pt>
                <c:pt idx="495">
                  <c:v>42899</c:v>
                </c:pt>
                <c:pt idx="496">
                  <c:v>42900</c:v>
                </c:pt>
                <c:pt idx="497">
                  <c:v>42901</c:v>
                </c:pt>
                <c:pt idx="498">
                  <c:v>42902</c:v>
                </c:pt>
                <c:pt idx="499">
                  <c:v>42905</c:v>
                </c:pt>
                <c:pt idx="500">
                  <c:v>42906</c:v>
                </c:pt>
                <c:pt idx="501">
                  <c:v>42907</c:v>
                </c:pt>
                <c:pt idx="502">
                  <c:v>42908</c:v>
                </c:pt>
                <c:pt idx="503">
                  <c:v>42909</c:v>
                </c:pt>
                <c:pt idx="504">
                  <c:v>42912</c:v>
                </c:pt>
                <c:pt idx="505">
                  <c:v>42913</c:v>
                </c:pt>
                <c:pt idx="506">
                  <c:v>42914</c:v>
                </c:pt>
                <c:pt idx="507">
                  <c:v>42915</c:v>
                </c:pt>
                <c:pt idx="508">
                  <c:v>42916</c:v>
                </c:pt>
                <c:pt idx="509">
                  <c:v>42919</c:v>
                </c:pt>
                <c:pt idx="510">
                  <c:v>42920</c:v>
                </c:pt>
                <c:pt idx="511">
                  <c:v>42921</c:v>
                </c:pt>
                <c:pt idx="512">
                  <c:v>42922</c:v>
                </c:pt>
                <c:pt idx="513">
                  <c:v>42923</c:v>
                </c:pt>
                <c:pt idx="514">
                  <c:v>42926</c:v>
                </c:pt>
                <c:pt idx="515">
                  <c:v>42927</c:v>
                </c:pt>
                <c:pt idx="516">
                  <c:v>42928</c:v>
                </c:pt>
                <c:pt idx="517">
                  <c:v>42929</c:v>
                </c:pt>
                <c:pt idx="518">
                  <c:v>42936</c:v>
                </c:pt>
                <c:pt idx="519">
                  <c:v>42943</c:v>
                </c:pt>
                <c:pt idx="520">
                  <c:v>42950</c:v>
                </c:pt>
                <c:pt idx="521">
                  <c:v>42957</c:v>
                </c:pt>
                <c:pt idx="522">
                  <c:v>42964</c:v>
                </c:pt>
                <c:pt idx="523">
                  <c:v>42971</c:v>
                </c:pt>
                <c:pt idx="524">
                  <c:v>42978</c:v>
                </c:pt>
                <c:pt idx="525">
                  <c:v>42985</c:v>
                </c:pt>
                <c:pt idx="526">
                  <c:v>42992</c:v>
                </c:pt>
                <c:pt idx="527">
                  <c:v>42999</c:v>
                </c:pt>
                <c:pt idx="528">
                  <c:v>43006</c:v>
                </c:pt>
                <c:pt idx="529">
                  <c:v>43013</c:v>
                </c:pt>
                <c:pt idx="530">
                  <c:v>43020</c:v>
                </c:pt>
                <c:pt idx="531">
                  <c:v>43027</c:v>
                </c:pt>
                <c:pt idx="532">
                  <c:v>43034</c:v>
                </c:pt>
                <c:pt idx="533">
                  <c:v>43041</c:v>
                </c:pt>
                <c:pt idx="534">
                  <c:v>43048</c:v>
                </c:pt>
                <c:pt idx="535">
                  <c:v>43055</c:v>
                </c:pt>
                <c:pt idx="536">
                  <c:v>43063</c:v>
                </c:pt>
                <c:pt idx="537">
                  <c:v>43069</c:v>
                </c:pt>
                <c:pt idx="538">
                  <c:v>43076</c:v>
                </c:pt>
                <c:pt idx="539">
                  <c:v>43083</c:v>
                </c:pt>
                <c:pt idx="540">
                  <c:v>43090</c:v>
                </c:pt>
                <c:pt idx="541">
                  <c:v>43098</c:v>
                </c:pt>
                <c:pt idx="542">
                  <c:v>43105</c:v>
                </c:pt>
                <c:pt idx="543">
                  <c:v>43112</c:v>
                </c:pt>
                <c:pt idx="544">
                  <c:v>43119</c:v>
                </c:pt>
                <c:pt idx="545">
                  <c:v>43126</c:v>
                </c:pt>
                <c:pt idx="546">
                  <c:v>43133</c:v>
                </c:pt>
                <c:pt idx="547">
                  <c:v>43140</c:v>
                </c:pt>
                <c:pt idx="548">
                  <c:v>43147</c:v>
                </c:pt>
                <c:pt idx="549">
                  <c:v>43154</c:v>
                </c:pt>
                <c:pt idx="550">
                  <c:v>43161</c:v>
                </c:pt>
                <c:pt idx="551">
                  <c:v>43168</c:v>
                </c:pt>
                <c:pt idx="552">
                  <c:v>43175</c:v>
                </c:pt>
                <c:pt idx="553">
                  <c:v>43182</c:v>
                </c:pt>
                <c:pt idx="554">
                  <c:v>43193</c:v>
                </c:pt>
                <c:pt idx="555">
                  <c:v>43196</c:v>
                </c:pt>
                <c:pt idx="556">
                  <c:v>43203</c:v>
                </c:pt>
                <c:pt idx="557">
                  <c:v>43210</c:v>
                </c:pt>
                <c:pt idx="558">
                  <c:v>43217</c:v>
                </c:pt>
                <c:pt idx="559">
                  <c:v>43228</c:v>
                </c:pt>
                <c:pt idx="560">
                  <c:v>43231</c:v>
                </c:pt>
                <c:pt idx="561">
                  <c:v>43238</c:v>
                </c:pt>
                <c:pt idx="562">
                  <c:v>43245</c:v>
                </c:pt>
                <c:pt idx="563">
                  <c:v>43252</c:v>
                </c:pt>
                <c:pt idx="564">
                  <c:v>43259</c:v>
                </c:pt>
                <c:pt idx="565">
                  <c:v>43266</c:v>
                </c:pt>
                <c:pt idx="566">
                  <c:v>43273</c:v>
                </c:pt>
                <c:pt idx="567">
                  <c:v>43280</c:v>
                </c:pt>
                <c:pt idx="568">
                  <c:v>43287</c:v>
                </c:pt>
                <c:pt idx="569">
                  <c:v>43294</c:v>
                </c:pt>
                <c:pt idx="570">
                  <c:v>43301</c:v>
                </c:pt>
                <c:pt idx="571">
                  <c:v>43308</c:v>
                </c:pt>
                <c:pt idx="572">
                  <c:v>43315</c:v>
                </c:pt>
                <c:pt idx="573">
                  <c:v>43322</c:v>
                </c:pt>
                <c:pt idx="574">
                  <c:v>43329</c:v>
                </c:pt>
                <c:pt idx="575">
                  <c:v>43336</c:v>
                </c:pt>
                <c:pt idx="576">
                  <c:v>43343</c:v>
                </c:pt>
                <c:pt idx="577">
                  <c:v>43350</c:v>
                </c:pt>
                <c:pt idx="578">
                  <c:v>43357</c:v>
                </c:pt>
                <c:pt idx="579">
                  <c:v>43364</c:v>
                </c:pt>
                <c:pt idx="580">
                  <c:v>43371</c:v>
                </c:pt>
                <c:pt idx="581">
                  <c:v>43378</c:v>
                </c:pt>
                <c:pt idx="582">
                  <c:v>43385</c:v>
                </c:pt>
                <c:pt idx="583">
                  <c:v>43392</c:v>
                </c:pt>
                <c:pt idx="584">
                  <c:v>43399</c:v>
                </c:pt>
                <c:pt idx="585">
                  <c:v>43406</c:v>
                </c:pt>
                <c:pt idx="586">
                  <c:v>43413</c:v>
                </c:pt>
                <c:pt idx="587">
                  <c:v>43420</c:v>
                </c:pt>
                <c:pt idx="588">
                  <c:v>43430</c:v>
                </c:pt>
                <c:pt idx="589">
                  <c:v>43434</c:v>
                </c:pt>
                <c:pt idx="590">
                  <c:v>43441</c:v>
                </c:pt>
                <c:pt idx="591">
                  <c:v>43448</c:v>
                </c:pt>
                <c:pt idx="592">
                  <c:v>43455</c:v>
                </c:pt>
                <c:pt idx="593">
                  <c:v>43469</c:v>
                </c:pt>
                <c:pt idx="594">
                  <c:v>43472</c:v>
                </c:pt>
                <c:pt idx="595">
                  <c:v>43480</c:v>
                </c:pt>
                <c:pt idx="596">
                  <c:v>43486</c:v>
                </c:pt>
                <c:pt idx="597">
                  <c:v>43493</c:v>
                </c:pt>
                <c:pt idx="598">
                  <c:v>43500</c:v>
                </c:pt>
                <c:pt idx="599">
                  <c:v>43508</c:v>
                </c:pt>
                <c:pt idx="600">
                  <c:v>43514</c:v>
                </c:pt>
                <c:pt idx="601">
                  <c:v>43521</c:v>
                </c:pt>
                <c:pt idx="602">
                  <c:v>43528</c:v>
                </c:pt>
                <c:pt idx="603">
                  <c:v>43535</c:v>
                </c:pt>
                <c:pt idx="604">
                  <c:v>43542</c:v>
                </c:pt>
                <c:pt idx="605">
                  <c:v>43549</c:v>
                </c:pt>
                <c:pt idx="606">
                  <c:v>43556</c:v>
                </c:pt>
                <c:pt idx="607">
                  <c:v>43563</c:v>
                </c:pt>
                <c:pt idx="608">
                  <c:v>43570</c:v>
                </c:pt>
                <c:pt idx="609">
                  <c:v>43579</c:v>
                </c:pt>
                <c:pt idx="610">
                  <c:v>43585</c:v>
                </c:pt>
                <c:pt idx="611">
                  <c:v>43592</c:v>
                </c:pt>
                <c:pt idx="612">
                  <c:v>43598</c:v>
                </c:pt>
                <c:pt idx="613">
                  <c:v>43605</c:v>
                </c:pt>
                <c:pt idx="614">
                  <c:v>43613</c:v>
                </c:pt>
                <c:pt idx="615">
                  <c:v>43619</c:v>
                </c:pt>
                <c:pt idx="616">
                  <c:v>43626</c:v>
                </c:pt>
                <c:pt idx="617">
                  <c:v>43633</c:v>
                </c:pt>
                <c:pt idx="618">
                  <c:v>43640</c:v>
                </c:pt>
                <c:pt idx="619">
                  <c:v>43647</c:v>
                </c:pt>
                <c:pt idx="620">
                  <c:v>43654</c:v>
                </c:pt>
                <c:pt idx="621">
                  <c:v>43662</c:v>
                </c:pt>
                <c:pt idx="622">
                  <c:v>43668</c:v>
                </c:pt>
                <c:pt idx="623">
                  <c:v>43675</c:v>
                </c:pt>
                <c:pt idx="624">
                  <c:v>43682</c:v>
                </c:pt>
                <c:pt idx="625">
                  <c:v>43689</c:v>
                </c:pt>
                <c:pt idx="626">
                  <c:v>43696</c:v>
                </c:pt>
                <c:pt idx="627">
                  <c:v>43704</c:v>
                </c:pt>
                <c:pt idx="628">
                  <c:v>43710</c:v>
                </c:pt>
                <c:pt idx="629">
                  <c:v>43717</c:v>
                </c:pt>
                <c:pt idx="630">
                  <c:v>43725</c:v>
                </c:pt>
                <c:pt idx="631">
                  <c:v>43732</c:v>
                </c:pt>
                <c:pt idx="632">
                  <c:v>43738</c:v>
                </c:pt>
                <c:pt idx="633">
                  <c:v>43745</c:v>
                </c:pt>
                <c:pt idx="634">
                  <c:v>43753</c:v>
                </c:pt>
                <c:pt idx="635">
                  <c:v>43759</c:v>
                </c:pt>
                <c:pt idx="636">
                  <c:v>43766</c:v>
                </c:pt>
                <c:pt idx="637">
                  <c:v>43774</c:v>
                </c:pt>
                <c:pt idx="638">
                  <c:v>43780</c:v>
                </c:pt>
                <c:pt idx="639">
                  <c:v>43787</c:v>
                </c:pt>
                <c:pt idx="640">
                  <c:v>43794</c:v>
                </c:pt>
                <c:pt idx="641">
                  <c:v>43801</c:v>
                </c:pt>
                <c:pt idx="642">
                  <c:v>43808</c:v>
                </c:pt>
                <c:pt idx="643">
                  <c:v>43815</c:v>
                </c:pt>
                <c:pt idx="644">
                  <c:v>43823</c:v>
                </c:pt>
                <c:pt idx="645">
                  <c:v>43836</c:v>
                </c:pt>
                <c:pt idx="646">
                  <c:v>43837</c:v>
                </c:pt>
                <c:pt idx="647">
                  <c:v>43844</c:v>
                </c:pt>
                <c:pt idx="648">
                  <c:v>43851</c:v>
                </c:pt>
                <c:pt idx="649">
                  <c:v>43858</c:v>
                </c:pt>
                <c:pt idx="650">
                  <c:v>43865</c:v>
                </c:pt>
                <c:pt idx="651">
                  <c:v>43873</c:v>
                </c:pt>
                <c:pt idx="652">
                  <c:v>43879</c:v>
                </c:pt>
                <c:pt idx="653">
                  <c:v>43886</c:v>
                </c:pt>
                <c:pt idx="654">
                  <c:v>43893</c:v>
                </c:pt>
                <c:pt idx="655">
                  <c:v>43900</c:v>
                </c:pt>
                <c:pt idx="656">
                  <c:v>43907</c:v>
                </c:pt>
                <c:pt idx="657">
                  <c:v>43914</c:v>
                </c:pt>
                <c:pt idx="658">
                  <c:v>43921</c:v>
                </c:pt>
                <c:pt idx="659">
                  <c:v>43928</c:v>
                </c:pt>
                <c:pt idx="660">
                  <c:v>43937</c:v>
                </c:pt>
                <c:pt idx="661">
                  <c:v>43944</c:v>
                </c:pt>
                <c:pt idx="662">
                  <c:v>43951</c:v>
                </c:pt>
                <c:pt idx="663">
                  <c:v>43958</c:v>
                </c:pt>
                <c:pt idx="664">
                  <c:v>43965</c:v>
                </c:pt>
                <c:pt idx="665">
                  <c:v>43972</c:v>
                </c:pt>
                <c:pt idx="666">
                  <c:v>43979</c:v>
                </c:pt>
                <c:pt idx="667">
                  <c:v>43986</c:v>
                </c:pt>
                <c:pt idx="668">
                  <c:v>43993</c:v>
                </c:pt>
                <c:pt idx="669">
                  <c:v>44000</c:v>
                </c:pt>
                <c:pt idx="670">
                  <c:v>44007</c:v>
                </c:pt>
                <c:pt idx="671">
                  <c:v>44014</c:v>
                </c:pt>
                <c:pt idx="672">
                  <c:v>44021</c:v>
                </c:pt>
                <c:pt idx="673">
                  <c:v>44028</c:v>
                </c:pt>
                <c:pt idx="674">
                  <c:v>44035</c:v>
                </c:pt>
                <c:pt idx="675">
                  <c:v>44042</c:v>
                </c:pt>
                <c:pt idx="676">
                  <c:v>44049</c:v>
                </c:pt>
                <c:pt idx="677">
                  <c:v>44056</c:v>
                </c:pt>
                <c:pt idx="678">
                  <c:v>44063</c:v>
                </c:pt>
                <c:pt idx="679">
                  <c:v>44070</c:v>
                </c:pt>
                <c:pt idx="680">
                  <c:v>44077</c:v>
                </c:pt>
                <c:pt idx="681">
                  <c:v>44084</c:v>
                </c:pt>
                <c:pt idx="682">
                  <c:v>44091</c:v>
                </c:pt>
                <c:pt idx="683">
                  <c:v>44098</c:v>
                </c:pt>
                <c:pt idx="684">
                  <c:v>44105</c:v>
                </c:pt>
                <c:pt idx="685">
                  <c:v>44112</c:v>
                </c:pt>
                <c:pt idx="686">
                  <c:v>44119</c:v>
                </c:pt>
                <c:pt idx="687">
                  <c:v>44126</c:v>
                </c:pt>
                <c:pt idx="688">
                  <c:v>44133</c:v>
                </c:pt>
                <c:pt idx="689">
                  <c:v>44140</c:v>
                </c:pt>
                <c:pt idx="690">
                  <c:v>44147</c:v>
                </c:pt>
                <c:pt idx="691">
                  <c:v>44154</c:v>
                </c:pt>
                <c:pt idx="692">
                  <c:v>44161</c:v>
                </c:pt>
                <c:pt idx="693">
                  <c:v>44168</c:v>
                </c:pt>
                <c:pt idx="694">
                  <c:v>44175</c:v>
                </c:pt>
                <c:pt idx="695">
                  <c:v>44182</c:v>
                </c:pt>
                <c:pt idx="696">
                  <c:v>44189</c:v>
                </c:pt>
                <c:pt idx="697">
                  <c:v>44200</c:v>
                </c:pt>
                <c:pt idx="698">
                  <c:v>44203</c:v>
                </c:pt>
                <c:pt idx="699">
                  <c:v>44210</c:v>
                </c:pt>
                <c:pt idx="700">
                  <c:v>44217</c:v>
                </c:pt>
                <c:pt idx="701">
                  <c:v>44224</c:v>
                </c:pt>
                <c:pt idx="702">
                  <c:v>44231</c:v>
                </c:pt>
                <c:pt idx="703">
                  <c:v>44239</c:v>
                </c:pt>
                <c:pt idx="704">
                  <c:v>44245</c:v>
                </c:pt>
                <c:pt idx="705">
                  <c:v>44252</c:v>
                </c:pt>
                <c:pt idx="706">
                  <c:v>44259</c:v>
                </c:pt>
                <c:pt idx="707">
                  <c:v>44266</c:v>
                </c:pt>
                <c:pt idx="708">
                  <c:v>44273</c:v>
                </c:pt>
                <c:pt idx="709">
                  <c:v>44280</c:v>
                </c:pt>
                <c:pt idx="710">
                  <c:v>44287</c:v>
                </c:pt>
                <c:pt idx="711">
                  <c:v>44294</c:v>
                </c:pt>
                <c:pt idx="712">
                  <c:v>44301</c:v>
                </c:pt>
                <c:pt idx="713">
                  <c:v>44308</c:v>
                </c:pt>
                <c:pt idx="714">
                  <c:v>44316</c:v>
                </c:pt>
                <c:pt idx="715">
                  <c:v>44322</c:v>
                </c:pt>
                <c:pt idx="716">
                  <c:v>44329</c:v>
                </c:pt>
                <c:pt idx="717">
                  <c:v>44336</c:v>
                </c:pt>
                <c:pt idx="718">
                  <c:v>44343</c:v>
                </c:pt>
                <c:pt idx="719">
                  <c:v>44350</c:v>
                </c:pt>
                <c:pt idx="720">
                  <c:v>44357</c:v>
                </c:pt>
                <c:pt idx="721">
                  <c:v>44364</c:v>
                </c:pt>
                <c:pt idx="722">
                  <c:v>44371</c:v>
                </c:pt>
                <c:pt idx="723">
                  <c:v>44378</c:v>
                </c:pt>
                <c:pt idx="724">
                  <c:v>44385</c:v>
                </c:pt>
                <c:pt idx="725">
                  <c:v>44392</c:v>
                </c:pt>
                <c:pt idx="726">
                  <c:v>44399</c:v>
                </c:pt>
                <c:pt idx="727">
                  <c:v>44406</c:v>
                </c:pt>
                <c:pt idx="728">
                  <c:v>44413</c:v>
                </c:pt>
                <c:pt idx="729">
                  <c:v>44420</c:v>
                </c:pt>
                <c:pt idx="730">
                  <c:v>44427</c:v>
                </c:pt>
                <c:pt idx="731">
                  <c:v>44434</c:v>
                </c:pt>
                <c:pt idx="732">
                  <c:v>44441</c:v>
                </c:pt>
                <c:pt idx="733">
                  <c:v>44448</c:v>
                </c:pt>
                <c:pt idx="734">
                  <c:v>44455</c:v>
                </c:pt>
                <c:pt idx="735">
                  <c:v>44463</c:v>
                </c:pt>
                <c:pt idx="736">
                  <c:v>44469</c:v>
                </c:pt>
                <c:pt idx="737">
                  <c:v>44476</c:v>
                </c:pt>
                <c:pt idx="738">
                  <c:v>44483</c:v>
                </c:pt>
                <c:pt idx="739">
                  <c:v>44490</c:v>
                </c:pt>
                <c:pt idx="740">
                  <c:v>44497</c:v>
                </c:pt>
                <c:pt idx="741">
                  <c:v>44504</c:v>
                </c:pt>
                <c:pt idx="742">
                  <c:v>44511</c:v>
                </c:pt>
                <c:pt idx="743">
                  <c:v>44518</c:v>
                </c:pt>
                <c:pt idx="744">
                  <c:v>44525</c:v>
                </c:pt>
                <c:pt idx="745">
                  <c:v>44532</c:v>
                </c:pt>
                <c:pt idx="746">
                  <c:v>44539</c:v>
                </c:pt>
                <c:pt idx="747">
                  <c:v>44546</c:v>
                </c:pt>
                <c:pt idx="748">
                  <c:v>44554</c:v>
                </c:pt>
                <c:pt idx="749">
                  <c:v>44565</c:v>
                </c:pt>
                <c:pt idx="750">
                  <c:v>44568</c:v>
                </c:pt>
                <c:pt idx="751">
                  <c:v>44575</c:v>
                </c:pt>
                <c:pt idx="752">
                  <c:v>44582</c:v>
                </c:pt>
                <c:pt idx="753">
                  <c:v>44589</c:v>
                </c:pt>
                <c:pt idx="754">
                  <c:v>44596</c:v>
                </c:pt>
                <c:pt idx="755">
                  <c:v>44606</c:v>
                </c:pt>
                <c:pt idx="756">
                  <c:v>44610</c:v>
                </c:pt>
                <c:pt idx="757">
                  <c:v>44617</c:v>
                </c:pt>
                <c:pt idx="758">
                  <c:v>44624</c:v>
                </c:pt>
                <c:pt idx="759">
                  <c:v>44631</c:v>
                </c:pt>
                <c:pt idx="760">
                  <c:v>44638</c:v>
                </c:pt>
                <c:pt idx="761">
                  <c:v>44645</c:v>
                </c:pt>
                <c:pt idx="762">
                  <c:v>44652</c:v>
                </c:pt>
                <c:pt idx="763">
                  <c:v>44659</c:v>
                </c:pt>
                <c:pt idx="764">
                  <c:v>44670</c:v>
                </c:pt>
                <c:pt idx="765">
                  <c:v>44673</c:v>
                </c:pt>
                <c:pt idx="766">
                  <c:v>44687</c:v>
                </c:pt>
                <c:pt idx="767">
                  <c:v>44687</c:v>
                </c:pt>
                <c:pt idx="768">
                  <c:v>44694</c:v>
                </c:pt>
                <c:pt idx="769">
                  <c:v>44701</c:v>
                </c:pt>
                <c:pt idx="770">
                  <c:v>44708</c:v>
                </c:pt>
                <c:pt idx="771">
                  <c:v>44715</c:v>
                </c:pt>
                <c:pt idx="772">
                  <c:v>44722</c:v>
                </c:pt>
                <c:pt idx="773">
                  <c:v>44729</c:v>
                </c:pt>
                <c:pt idx="774">
                  <c:v>44736</c:v>
                </c:pt>
                <c:pt idx="775">
                  <c:v>44743</c:v>
                </c:pt>
                <c:pt idx="776">
                  <c:v>44750</c:v>
                </c:pt>
                <c:pt idx="777">
                  <c:v>44757</c:v>
                </c:pt>
                <c:pt idx="778">
                  <c:v>44764</c:v>
                </c:pt>
                <c:pt idx="779">
                  <c:v>44771</c:v>
                </c:pt>
                <c:pt idx="780">
                  <c:v>44778</c:v>
                </c:pt>
                <c:pt idx="781">
                  <c:v>44785</c:v>
                </c:pt>
                <c:pt idx="782">
                  <c:v>44792</c:v>
                </c:pt>
                <c:pt idx="783">
                  <c:v>44799</c:v>
                </c:pt>
                <c:pt idx="784">
                  <c:v>44806</c:v>
                </c:pt>
                <c:pt idx="785">
                  <c:v>44813</c:v>
                </c:pt>
                <c:pt idx="786">
                  <c:v>44820</c:v>
                </c:pt>
                <c:pt idx="787">
                  <c:v>44830</c:v>
                </c:pt>
                <c:pt idx="788">
                  <c:v>44834</c:v>
                </c:pt>
                <c:pt idx="789">
                  <c:v>44841</c:v>
                </c:pt>
                <c:pt idx="790">
                  <c:v>44848</c:v>
                </c:pt>
                <c:pt idx="791">
                  <c:v>44855</c:v>
                </c:pt>
                <c:pt idx="792">
                  <c:v>44862</c:v>
                </c:pt>
                <c:pt idx="793">
                  <c:v>44869</c:v>
                </c:pt>
                <c:pt idx="794">
                  <c:v>44876</c:v>
                </c:pt>
                <c:pt idx="795">
                  <c:v>44883</c:v>
                </c:pt>
                <c:pt idx="796">
                  <c:v>44890</c:v>
                </c:pt>
                <c:pt idx="797">
                  <c:v>44897</c:v>
                </c:pt>
                <c:pt idx="798">
                  <c:v>44904</c:v>
                </c:pt>
                <c:pt idx="799">
                  <c:v>44911</c:v>
                </c:pt>
                <c:pt idx="800">
                  <c:v>44923</c:v>
                </c:pt>
                <c:pt idx="801">
                  <c:v>44925</c:v>
                </c:pt>
                <c:pt idx="802">
                  <c:v>44932</c:v>
                </c:pt>
                <c:pt idx="803">
                  <c:v>44939</c:v>
                </c:pt>
                <c:pt idx="804">
                  <c:v>44946</c:v>
                </c:pt>
                <c:pt idx="805">
                  <c:v>44953</c:v>
                </c:pt>
                <c:pt idx="806">
                  <c:v>44960</c:v>
                </c:pt>
                <c:pt idx="807">
                  <c:v>44967</c:v>
                </c:pt>
                <c:pt idx="808">
                  <c:v>44974</c:v>
                </c:pt>
                <c:pt idx="809">
                  <c:v>44981</c:v>
                </c:pt>
                <c:pt idx="810">
                  <c:v>44988</c:v>
                </c:pt>
                <c:pt idx="811">
                  <c:v>44995</c:v>
                </c:pt>
                <c:pt idx="812">
                  <c:v>45002</c:v>
                </c:pt>
                <c:pt idx="813">
                  <c:v>45009</c:v>
                </c:pt>
                <c:pt idx="814">
                  <c:v>45016</c:v>
                </c:pt>
                <c:pt idx="815">
                  <c:v>45027</c:v>
                </c:pt>
                <c:pt idx="816">
                  <c:v>45030</c:v>
                </c:pt>
                <c:pt idx="817">
                  <c:v>45037</c:v>
                </c:pt>
                <c:pt idx="818">
                  <c:v>45044</c:v>
                </c:pt>
                <c:pt idx="819">
                  <c:v>45054</c:v>
                </c:pt>
                <c:pt idx="820">
                  <c:v>45058</c:v>
                </c:pt>
                <c:pt idx="821">
                  <c:v>45065</c:v>
                </c:pt>
                <c:pt idx="822">
                  <c:v>45072</c:v>
                </c:pt>
                <c:pt idx="823">
                  <c:v>45079</c:v>
                </c:pt>
                <c:pt idx="824">
                  <c:v>45086</c:v>
                </c:pt>
                <c:pt idx="825">
                  <c:v>45093</c:v>
                </c:pt>
                <c:pt idx="826">
                  <c:v>45100</c:v>
                </c:pt>
                <c:pt idx="827">
                  <c:v>45107</c:v>
                </c:pt>
                <c:pt idx="828">
                  <c:v>45114</c:v>
                </c:pt>
                <c:pt idx="829">
                  <c:v>45121</c:v>
                </c:pt>
                <c:pt idx="830">
                  <c:v>45128</c:v>
                </c:pt>
                <c:pt idx="831">
                  <c:v>45135</c:v>
                </c:pt>
                <c:pt idx="832">
                  <c:v>45142</c:v>
                </c:pt>
                <c:pt idx="833">
                  <c:v>45152</c:v>
                </c:pt>
                <c:pt idx="834">
                  <c:v>45156</c:v>
                </c:pt>
                <c:pt idx="835">
                  <c:v>45163</c:v>
                </c:pt>
                <c:pt idx="836">
                  <c:v>45170</c:v>
                </c:pt>
                <c:pt idx="837">
                  <c:v>45177</c:v>
                </c:pt>
                <c:pt idx="838">
                  <c:v>45184</c:v>
                </c:pt>
                <c:pt idx="839">
                  <c:v>45191</c:v>
                </c:pt>
                <c:pt idx="840">
                  <c:v>45198</c:v>
                </c:pt>
                <c:pt idx="841">
                  <c:v>45205</c:v>
                </c:pt>
                <c:pt idx="842">
                  <c:v>45212</c:v>
                </c:pt>
                <c:pt idx="843">
                  <c:v>45219</c:v>
                </c:pt>
                <c:pt idx="844">
                  <c:v>45226</c:v>
                </c:pt>
                <c:pt idx="845">
                  <c:v>45236</c:v>
                </c:pt>
                <c:pt idx="846">
                  <c:v>45240</c:v>
                </c:pt>
                <c:pt idx="847">
                  <c:v>45247</c:v>
                </c:pt>
                <c:pt idx="848">
                  <c:v>45254</c:v>
                </c:pt>
                <c:pt idx="849">
                  <c:v>45261</c:v>
                </c:pt>
                <c:pt idx="850">
                  <c:v>45268</c:v>
                </c:pt>
                <c:pt idx="851">
                  <c:v>45275</c:v>
                </c:pt>
                <c:pt idx="852">
                  <c:v>45282</c:v>
                </c:pt>
                <c:pt idx="853">
                  <c:v>45289</c:v>
                </c:pt>
                <c:pt idx="854">
                  <c:v>45296</c:v>
                </c:pt>
                <c:pt idx="855">
                  <c:v>45303</c:v>
                </c:pt>
                <c:pt idx="856">
                  <c:v>45310</c:v>
                </c:pt>
                <c:pt idx="857">
                  <c:v>45317</c:v>
                </c:pt>
                <c:pt idx="858">
                  <c:v>45324</c:v>
                </c:pt>
                <c:pt idx="859">
                  <c:v>45331</c:v>
                </c:pt>
                <c:pt idx="860">
                  <c:v>45338</c:v>
                </c:pt>
                <c:pt idx="861">
                  <c:v>45345</c:v>
                </c:pt>
                <c:pt idx="862">
                  <c:v>45352</c:v>
                </c:pt>
                <c:pt idx="863">
                  <c:v>45359</c:v>
                </c:pt>
                <c:pt idx="864">
                  <c:v>45366</c:v>
                </c:pt>
                <c:pt idx="865">
                  <c:v>45373</c:v>
                </c:pt>
                <c:pt idx="866">
                  <c:v>45384</c:v>
                </c:pt>
                <c:pt idx="867">
                  <c:v>45387</c:v>
                </c:pt>
                <c:pt idx="868">
                  <c:v>45394</c:v>
                </c:pt>
                <c:pt idx="869">
                  <c:v>45401</c:v>
                </c:pt>
                <c:pt idx="870">
                  <c:v>45408</c:v>
                </c:pt>
                <c:pt idx="871">
                  <c:v>45419</c:v>
                </c:pt>
                <c:pt idx="872">
                  <c:v>45422</c:v>
                </c:pt>
                <c:pt idx="873">
                  <c:v>45429</c:v>
                </c:pt>
                <c:pt idx="874">
                  <c:v>45436</c:v>
                </c:pt>
                <c:pt idx="875">
                  <c:v>45443</c:v>
                </c:pt>
                <c:pt idx="876">
                  <c:v>45450</c:v>
                </c:pt>
                <c:pt idx="877">
                  <c:v>45457</c:v>
                </c:pt>
                <c:pt idx="878">
                  <c:v>45464</c:v>
                </c:pt>
                <c:pt idx="879">
                  <c:v>45471</c:v>
                </c:pt>
                <c:pt idx="880">
                  <c:v>45478</c:v>
                </c:pt>
                <c:pt idx="881">
                  <c:v>45485</c:v>
                </c:pt>
                <c:pt idx="882">
                  <c:v>45492</c:v>
                </c:pt>
                <c:pt idx="883">
                  <c:v>45499</c:v>
                </c:pt>
                <c:pt idx="884">
                  <c:v>45506</c:v>
                </c:pt>
                <c:pt idx="885">
                  <c:v>45513</c:v>
                </c:pt>
                <c:pt idx="886">
                  <c:v>45520</c:v>
                </c:pt>
                <c:pt idx="887">
                  <c:v>45527</c:v>
                </c:pt>
                <c:pt idx="888">
                  <c:v>45534</c:v>
                </c:pt>
                <c:pt idx="889">
                  <c:v>45541</c:v>
                </c:pt>
                <c:pt idx="890">
                  <c:v>45548</c:v>
                </c:pt>
                <c:pt idx="891">
                  <c:v>45555</c:v>
                </c:pt>
                <c:pt idx="892">
                  <c:v>45562</c:v>
                </c:pt>
                <c:pt idx="893">
                  <c:v>45569</c:v>
                </c:pt>
                <c:pt idx="894">
                  <c:v>45576</c:v>
                </c:pt>
                <c:pt idx="895">
                  <c:v>45583</c:v>
                </c:pt>
                <c:pt idx="896">
                  <c:v>45590</c:v>
                </c:pt>
                <c:pt idx="897">
                  <c:v>45597</c:v>
                </c:pt>
                <c:pt idx="898">
                  <c:v>45604</c:v>
                </c:pt>
                <c:pt idx="899">
                  <c:v>45611</c:v>
                </c:pt>
                <c:pt idx="900">
                  <c:v>45618</c:v>
                </c:pt>
                <c:pt idx="901">
                  <c:v>45625</c:v>
                </c:pt>
                <c:pt idx="902">
                  <c:v>45632</c:v>
                </c:pt>
                <c:pt idx="903">
                  <c:v>45639</c:v>
                </c:pt>
                <c:pt idx="904">
                  <c:v>45646</c:v>
                </c:pt>
                <c:pt idx="905">
                  <c:v>45663</c:v>
                </c:pt>
                <c:pt idx="906">
                  <c:v>45664</c:v>
                </c:pt>
                <c:pt idx="907">
                  <c:v>45671</c:v>
                </c:pt>
                <c:pt idx="908">
                  <c:v>45678</c:v>
                </c:pt>
                <c:pt idx="909">
                  <c:v>45685</c:v>
                </c:pt>
                <c:pt idx="910">
                  <c:v>45692</c:v>
                </c:pt>
                <c:pt idx="911">
                  <c:v>45700</c:v>
                </c:pt>
                <c:pt idx="912">
                  <c:v>45706</c:v>
                </c:pt>
                <c:pt idx="913">
                  <c:v>45713</c:v>
                </c:pt>
                <c:pt idx="914">
                  <c:v>45720</c:v>
                </c:pt>
                <c:pt idx="915">
                  <c:v>45727</c:v>
                </c:pt>
                <c:pt idx="916">
                  <c:v>45734</c:v>
                </c:pt>
                <c:pt idx="917">
                  <c:v>45741</c:v>
                </c:pt>
                <c:pt idx="918">
                  <c:v>45748</c:v>
                </c:pt>
                <c:pt idx="919">
                  <c:v>45755</c:v>
                </c:pt>
                <c:pt idx="920">
                  <c:v>45762</c:v>
                </c:pt>
                <c:pt idx="921">
                  <c:v>45771</c:v>
                </c:pt>
                <c:pt idx="922">
                  <c:v>45778</c:v>
                </c:pt>
                <c:pt idx="923">
                  <c:v>45785</c:v>
                </c:pt>
                <c:pt idx="924">
                  <c:v>45792</c:v>
                </c:pt>
                <c:pt idx="925">
                  <c:v>45799</c:v>
                </c:pt>
                <c:pt idx="926">
                  <c:v>45806</c:v>
                </c:pt>
                <c:pt idx="927">
                  <c:v>45813</c:v>
                </c:pt>
                <c:pt idx="928">
                  <c:v>45820</c:v>
                </c:pt>
                <c:pt idx="929">
                  <c:v>45827</c:v>
                </c:pt>
                <c:pt idx="930">
                  <c:v>45834</c:v>
                </c:pt>
                <c:pt idx="931">
                  <c:v>45841</c:v>
                </c:pt>
                <c:pt idx="932">
                  <c:v>45848</c:v>
                </c:pt>
                <c:pt idx="933">
                  <c:v>45855</c:v>
                </c:pt>
                <c:pt idx="934">
                  <c:v>45862</c:v>
                </c:pt>
                <c:pt idx="935">
                  <c:v>45869</c:v>
                </c:pt>
                <c:pt idx="936">
                  <c:v>45876</c:v>
                </c:pt>
                <c:pt idx="937">
                  <c:v>45883</c:v>
                </c:pt>
                <c:pt idx="938">
                  <c:v>45890</c:v>
                </c:pt>
                <c:pt idx="939">
                  <c:v>45897</c:v>
                </c:pt>
                <c:pt idx="940">
                  <c:v>45904</c:v>
                </c:pt>
                <c:pt idx="941">
                  <c:v>45911</c:v>
                </c:pt>
                <c:pt idx="942">
                  <c:v>45918</c:v>
                </c:pt>
                <c:pt idx="943">
                  <c:v>45925</c:v>
                </c:pt>
                <c:pt idx="944">
                  <c:v>45932</c:v>
                </c:pt>
                <c:pt idx="945">
                  <c:v>45939</c:v>
                </c:pt>
                <c:pt idx="946">
                  <c:v>45946</c:v>
                </c:pt>
                <c:pt idx="947">
                  <c:v>45953</c:v>
                </c:pt>
                <c:pt idx="948">
                  <c:v>45960</c:v>
                </c:pt>
                <c:pt idx="949">
                  <c:v>45967</c:v>
                </c:pt>
                <c:pt idx="950">
                  <c:v>45974</c:v>
                </c:pt>
                <c:pt idx="951">
                  <c:v>45981</c:v>
                </c:pt>
                <c:pt idx="952">
                  <c:v>45988</c:v>
                </c:pt>
                <c:pt idx="953">
                  <c:v>45995</c:v>
                </c:pt>
                <c:pt idx="954">
                  <c:v>46002</c:v>
                </c:pt>
                <c:pt idx="955">
                  <c:v>46009</c:v>
                </c:pt>
                <c:pt idx="956">
                  <c:v>46020</c:v>
                </c:pt>
                <c:pt idx="957">
                  <c:v>46027</c:v>
                </c:pt>
                <c:pt idx="958">
                  <c:v>46030</c:v>
                </c:pt>
                <c:pt idx="959">
                  <c:v>46037</c:v>
                </c:pt>
                <c:pt idx="960">
                  <c:v>46044</c:v>
                </c:pt>
                <c:pt idx="961">
                  <c:v>46051</c:v>
                </c:pt>
                <c:pt idx="962">
                  <c:v>46058</c:v>
                </c:pt>
                <c:pt idx="963">
                  <c:v>46065</c:v>
                </c:pt>
                <c:pt idx="964">
                  <c:v>46072</c:v>
                </c:pt>
                <c:pt idx="965">
                  <c:v>46079</c:v>
                </c:pt>
                <c:pt idx="966">
                  <c:v>46086</c:v>
                </c:pt>
                <c:pt idx="967">
                  <c:v>46093</c:v>
                </c:pt>
                <c:pt idx="968">
                  <c:v>46100</c:v>
                </c:pt>
                <c:pt idx="969">
                  <c:v>46107</c:v>
                </c:pt>
                <c:pt idx="970">
                  <c:v>46114</c:v>
                </c:pt>
                <c:pt idx="971">
                  <c:v>46121</c:v>
                </c:pt>
                <c:pt idx="972">
                  <c:v>46128</c:v>
                </c:pt>
                <c:pt idx="973">
                  <c:v>46135</c:v>
                </c:pt>
                <c:pt idx="974">
                  <c:v>46142</c:v>
                </c:pt>
                <c:pt idx="975">
                  <c:v>46149</c:v>
                </c:pt>
                <c:pt idx="976">
                  <c:v>46156</c:v>
                </c:pt>
                <c:pt idx="977">
                  <c:v>46163</c:v>
                </c:pt>
                <c:pt idx="978">
                  <c:v>46170</c:v>
                </c:pt>
                <c:pt idx="979">
                  <c:v>46177</c:v>
                </c:pt>
                <c:pt idx="980">
                  <c:v>46184</c:v>
                </c:pt>
                <c:pt idx="981">
                  <c:v>46191</c:v>
                </c:pt>
                <c:pt idx="982">
                  <c:v>46198</c:v>
                </c:pt>
                <c:pt idx="983">
                  <c:v>46205</c:v>
                </c:pt>
                <c:pt idx="984">
                  <c:v>46212</c:v>
                </c:pt>
                <c:pt idx="985">
                  <c:v>46219</c:v>
                </c:pt>
                <c:pt idx="986">
                  <c:v>46226</c:v>
                </c:pt>
                <c:pt idx="987">
                  <c:v>46233</c:v>
                </c:pt>
                <c:pt idx="988">
                  <c:v>46240</c:v>
                </c:pt>
                <c:pt idx="989">
                  <c:v>46247</c:v>
                </c:pt>
                <c:pt idx="990">
                  <c:v>46254</c:v>
                </c:pt>
                <c:pt idx="991">
                  <c:v>46261</c:v>
                </c:pt>
                <c:pt idx="992">
                  <c:v>46268</c:v>
                </c:pt>
                <c:pt idx="993">
                  <c:v>46275</c:v>
                </c:pt>
                <c:pt idx="994">
                  <c:v>46282</c:v>
                </c:pt>
                <c:pt idx="995">
                  <c:v>46289</c:v>
                </c:pt>
                <c:pt idx="996">
                  <c:v>46296</c:v>
                </c:pt>
                <c:pt idx="997">
                  <c:v>46303</c:v>
                </c:pt>
                <c:pt idx="998">
                  <c:v>46310</c:v>
                </c:pt>
                <c:pt idx="999">
                  <c:v>46317</c:v>
                </c:pt>
                <c:pt idx="1000">
                  <c:v>46324</c:v>
                </c:pt>
                <c:pt idx="1001">
                  <c:v>46331</c:v>
                </c:pt>
                <c:pt idx="1002">
                  <c:v>46338</c:v>
                </c:pt>
                <c:pt idx="1003">
                  <c:v>46345</c:v>
                </c:pt>
                <c:pt idx="1004">
                  <c:v>46352</c:v>
                </c:pt>
                <c:pt idx="1005">
                  <c:v>46359</c:v>
                </c:pt>
                <c:pt idx="1006">
                  <c:v>46366</c:v>
                </c:pt>
                <c:pt idx="1007">
                  <c:v>46373</c:v>
                </c:pt>
                <c:pt idx="1008">
                  <c:v>46380</c:v>
                </c:pt>
                <c:pt idx="1009">
                  <c:v>46391</c:v>
                </c:pt>
                <c:pt idx="1010">
                  <c:v>46394</c:v>
                </c:pt>
                <c:pt idx="1011">
                  <c:v>46401</c:v>
                </c:pt>
                <c:pt idx="1012">
                  <c:v>46408</c:v>
                </c:pt>
                <c:pt idx="1013">
                  <c:v>46415</c:v>
                </c:pt>
                <c:pt idx="1014">
                  <c:v>46422</c:v>
                </c:pt>
                <c:pt idx="1015">
                  <c:v>46430</c:v>
                </c:pt>
                <c:pt idx="1016">
                  <c:v>46436</c:v>
                </c:pt>
                <c:pt idx="1017">
                  <c:v>46443</c:v>
                </c:pt>
                <c:pt idx="1018">
                  <c:v>46450</c:v>
                </c:pt>
                <c:pt idx="1019">
                  <c:v>46457</c:v>
                </c:pt>
                <c:pt idx="1020">
                  <c:v>46464</c:v>
                </c:pt>
                <c:pt idx="1021">
                  <c:v>46471</c:v>
                </c:pt>
                <c:pt idx="1022">
                  <c:v>46478</c:v>
                </c:pt>
                <c:pt idx="1023">
                  <c:v>46485</c:v>
                </c:pt>
                <c:pt idx="1024">
                  <c:v>46492</c:v>
                </c:pt>
                <c:pt idx="1025">
                  <c:v>46499</c:v>
                </c:pt>
                <c:pt idx="1026">
                  <c:v>46507</c:v>
                </c:pt>
                <c:pt idx="1027">
                  <c:v>46513</c:v>
                </c:pt>
                <c:pt idx="1028">
                  <c:v>46520</c:v>
                </c:pt>
                <c:pt idx="1029">
                  <c:v>46527</c:v>
                </c:pt>
                <c:pt idx="1030">
                  <c:v>46534</c:v>
                </c:pt>
                <c:pt idx="1031">
                  <c:v>46541</c:v>
                </c:pt>
                <c:pt idx="1032">
                  <c:v>46548</c:v>
                </c:pt>
                <c:pt idx="1033">
                  <c:v>46555</c:v>
                </c:pt>
                <c:pt idx="1034">
                  <c:v>46562</c:v>
                </c:pt>
                <c:pt idx="1035">
                  <c:v>46569</c:v>
                </c:pt>
                <c:pt idx="1036">
                  <c:v>46576</c:v>
                </c:pt>
                <c:pt idx="1037">
                  <c:v>46583</c:v>
                </c:pt>
                <c:pt idx="1038">
                  <c:v>46590</c:v>
                </c:pt>
                <c:pt idx="1039">
                  <c:v>46597</c:v>
                </c:pt>
                <c:pt idx="1040">
                  <c:v>46604</c:v>
                </c:pt>
                <c:pt idx="1041">
                  <c:v>46611</c:v>
                </c:pt>
                <c:pt idx="1042">
                  <c:v>46618</c:v>
                </c:pt>
                <c:pt idx="1043">
                  <c:v>46625</c:v>
                </c:pt>
                <c:pt idx="1044">
                  <c:v>46632</c:v>
                </c:pt>
                <c:pt idx="1045">
                  <c:v>46639</c:v>
                </c:pt>
                <c:pt idx="1046">
                  <c:v>46646</c:v>
                </c:pt>
                <c:pt idx="1047">
                  <c:v>46654</c:v>
                </c:pt>
                <c:pt idx="1048">
                  <c:v>46660</c:v>
                </c:pt>
                <c:pt idx="1049">
                  <c:v>46667</c:v>
                </c:pt>
                <c:pt idx="1050">
                  <c:v>46674</c:v>
                </c:pt>
                <c:pt idx="1051">
                  <c:v>46681</c:v>
                </c:pt>
                <c:pt idx="1052">
                  <c:v>46688</c:v>
                </c:pt>
                <c:pt idx="1053">
                  <c:v>46695</c:v>
                </c:pt>
                <c:pt idx="1054">
                  <c:v>46702</c:v>
                </c:pt>
                <c:pt idx="1055">
                  <c:v>46709</c:v>
                </c:pt>
                <c:pt idx="1056">
                  <c:v>46716</c:v>
                </c:pt>
                <c:pt idx="1057">
                  <c:v>46723</c:v>
                </c:pt>
                <c:pt idx="1058">
                  <c:v>46730</c:v>
                </c:pt>
                <c:pt idx="1059">
                  <c:v>46737</c:v>
                </c:pt>
                <c:pt idx="1060">
                  <c:v>46745</c:v>
                </c:pt>
                <c:pt idx="1061">
                  <c:v>46756</c:v>
                </c:pt>
                <c:pt idx="1062">
                  <c:v>46759</c:v>
                </c:pt>
                <c:pt idx="1063">
                  <c:v>46766</c:v>
                </c:pt>
                <c:pt idx="1064">
                  <c:v>46773</c:v>
                </c:pt>
                <c:pt idx="1065">
                  <c:v>46780</c:v>
                </c:pt>
                <c:pt idx="1066">
                  <c:v>46787</c:v>
                </c:pt>
                <c:pt idx="1067">
                  <c:v>46797</c:v>
                </c:pt>
                <c:pt idx="1068">
                  <c:v>46801</c:v>
                </c:pt>
                <c:pt idx="1069">
                  <c:v>46808</c:v>
                </c:pt>
                <c:pt idx="1070">
                  <c:v>46815</c:v>
                </c:pt>
                <c:pt idx="1071">
                  <c:v>46822</c:v>
                </c:pt>
                <c:pt idx="1072">
                  <c:v>46829</c:v>
                </c:pt>
                <c:pt idx="1073">
                  <c:v>46836</c:v>
                </c:pt>
                <c:pt idx="1074">
                  <c:v>46843</c:v>
                </c:pt>
                <c:pt idx="1075">
                  <c:v>46850</c:v>
                </c:pt>
                <c:pt idx="1076">
                  <c:v>46861</c:v>
                </c:pt>
                <c:pt idx="1077">
                  <c:v>46864</c:v>
                </c:pt>
                <c:pt idx="1078">
                  <c:v>46871</c:v>
                </c:pt>
                <c:pt idx="1079">
                  <c:v>46881</c:v>
                </c:pt>
                <c:pt idx="1080">
                  <c:v>46885</c:v>
                </c:pt>
                <c:pt idx="1081">
                  <c:v>46892</c:v>
                </c:pt>
                <c:pt idx="1082">
                  <c:v>46899</c:v>
                </c:pt>
                <c:pt idx="1083">
                  <c:v>46906</c:v>
                </c:pt>
                <c:pt idx="1084">
                  <c:v>46913</c:v>
                </c:pt>
                <c:pt idx="1085">
                  <c:v>46920</c:v>
                </c:pt>
                <c:pt idx="1086">
                  <c:v>46927</c:v>
                </c:pt>
                <c:pt idx="1087">
                  <c:v>46934</c:v>
                </c:pt>
                <c:pt idx="1088">
                  <c:v>46941</c:v>
                </c:pt>
                <c:pt idx="1089">
                  <c:v>46948</c:v>
                </c:pt>
                <c:pt idx="1090">
                  <c:v>46955</c:v>
                </c:pt>
                <c:pt idx="1091">
                  <c:v>46962</c:v>
                </c:pt>
                <c:pt idx="1092">
                  <c:v>46969</c:v>
                </c:pt>
                <c:pt idx="1093">
                  <c:v>46979</c:v>
                </c:pt>
                <c:pt idx="1094">
                  <c:v>46983</c:v>
                </c:pt>
                <c:pt idx="1095">
                  <c:v>46990</c:v>
                </c:pt>
                <c:pt idx="1096">
                  <c:v>46997</c:v>
                </c:pt>
                <c:pt idx="1097">
                  <c:v>47004</c:v>
                </c:pt>
                <c:pt idx="1098">
                  <c:v>47011</c:v>
                </c:pt>
                <c:pt idx="1099">
                  <c:v>47021</c:v>
                </c:pt>
                <c:pt idx="1100">
                  <c:v>47025</c:v>
                </c:pt>
                <c:pt idx="1101">
                  <c:v>47032</c:v>
                </c:pt>
                <c:pt idx="1102">
                  <c:v>47039</c:v>
                </c:pt>
                <c:pt idx="1103">
                  <c:v>47046</c:v>
                </c:pt>
                <c:pt idx="1104">
                  <c:v>47053</c:v>
                </c:pt>
                <c:pt idx="1105">
                  <c:v>47063</c:v>
                </c:pt>
                <c:pt idx="1106">
                  <c:v>47067</c:v>
                </c:pt>
                <c:pt idx="1107">
                  <c:v>47074</c:v>
                </c:pt>
                <c:pt idx="1108">
                  <c:v>47081</c:v>
                </c:pt>
                <c:pt idx="1109">
                  <c:v>47088</c:v>
                </c:pt>
                <c:pt idx="1110">
                  <c:v>47095</c:v>
                </c:pt>
                <c:pt idx="1111">
                  <c:v>47102</c:v>
                </c:pt>
                <c:pt idx="1112">
                  <c:v>47109</c:v>
                </c:pt>
                <c:pt idx="1113">
                  <c:v>47116</c:v>
                </c:pt>
                <c:pt idx="1114">
                  <c:v>47123</c:v>
                </c:pt>
                <c:pt idx="1115">
                  <c:v>47130</c:v>
                </c:pt>
                <c:pt idx="1116">
                  <c:v>47137</c:v>
                </c:pt>
                <c:pt idx="1117">
                  <c:v>47144</c:v>
                </c:pt>
                <c:pt idx="1118">
                  <c:v>47151</c:v>
                </c:pt>
                <c:pt idx="1119">
                  <c:v>47158</c:v>
                </c:pt>
                <c:pt idx="1120">
                  <c:v>47165</c:v>
                </c:pt>
                <c:pt idx="1121">
                  <c:v>47172</c:v>
                </c:pt>
                <c:pt idx="1122">
                  <c:v>47179</c:v>
                </c:pt>
                <c:pt idx="1123">
                  <c:v>47186</c:v>
                </c:pt>
                <c:pt idx="1124">
                  <c:v>47193</c:v>
                </c:pt>
                <c:pt idx="1125">
                  <c:v>47200</c:v>
                </c:pt>
                <c:pt idx="1126">
                  <c:v>47211</c:v>
                </c:pt>
                <c:pt idx="1127">
                  <c:v>47214</c:v>
                </c:pt>
                <c:pt idx="1128">
                  <c:v>47221</c:v>
                </c:pt>
                <c:pt idx="1129">
                  <c:v>47228</c:v>
                </c:pt>
                <c:pt idx="1130">
                  <c:v>47235</c:v>
                </c:pt>
                <c:pt idx="1131">
                  <c:v>47246</c:v>
                </c:pt>
                <c:pt idx="1132">
                  <c:v>47249</c:v>
                </c:pt>
                <c:pt idx="1133">
                  <c:v>47256</c:v>
                </c:pt>
                <c:pt idx="1134">
                  <c:v>47263</c:v>
                </c:pt>
                <c:pt idx="1135">
                  <c:v>47270</c:v>
                </c:pt>
                <c:pt idx="1136">
                  <c:v>47277</c:v>
                </c:pt>
                <c:pt idx="1137">
                  <c:v>47284</c:v>
                </c:pt>
                <c:pt idx="1138">
                  <c:v>47291</c:v>
                </c:pt>
                <c:pt idx="1139">
                  <c:v>47298</c:v>
                </c:pt>
                <c:pt idx="1140">
                  <c:v>47305</c:v>
                </c:pt>
                <c:pt idx="1141">
                  <c:v>47312</c:v>
                </c:pt>
                <c:pt idx="1142">
                  <c:v>47319</c:v>
                </c:pt>
                <c:pt idx="1143">
                  <c:v>47326</c:v>
                </c:pt>
                <c:pt idx="1144">
                  <c:v>47333</c:v>
                </c:pt>
                <c:pt idx="1145">
                  <c:v>47340</c:v>
                </c:pt>
                <c:pt idx="1146">
                  <c:v>47347</c:v>
                </c:pt>
                <c:pt idx="1147">
                  <c:v>47354</c:v>
                </c:pt>
                <c:pt idx="1148">
                  <c:v>47361</c:v>
                </c:pt>
                <c:pt idx="1149">
                  <c:v>47368</c:v>
                </c:pt>
                <c:pt idx="1150">
                  <c:v>47375</c:v>
                </c:pt>
                <c:pt idx="1151">
                  <c:v>47382</c:v>
                </c:pt>
                <c:pt idx="1152">
                  <c:v>47389</c:v>
                </c:pt>
                <c:pt idx="1153">
                  <c:v>47396</c:v>
                </c:pt>
                <c:pt idx="1154">
                  <c:v>47403</c:v>
                </c:pt>
                <c:pt idx="1155">
                  <c:v>47410</c:v>
                </c:pt>
                <c:pt idx="1156">
                  <c:v>47417</c:v>
                </c:pt>
                <c:pt idx="1157">
                  <c:v>47424</c:v>
                </c:pt>
                <c:pt idx="1158">
                  <c:v>47431</c:v>
                </c:pt>
                <c:pt idx="1159">
                  <c:v>47438</c:v>
                </c:pt>
                <c:pt idx="1160">
                  <c:v>47448</c:v>
                </c:pt>
                <c:pt idx="1161">
                  <c:v>47452</c:v>
                </c:pt>
                <c:pt idx="1162">
                  <c:v>47459</c:v>
                </c:pt>
                <c:pt idx="1163">
                  <c:v>47466</c:v>
                </c:pt>
                <c:pt idx="1164">
                  <c:v>47473</c:v>
                </c:pt>
                <c:pt idx="1165">
                  <c:v>47487</c:v>
                </c:pt>
                <c:pt idx="1166">
                  <c:v>47490</c:v>
                </c:pt>
                <c:pt idx="1167">
                  <c:v>47498</c:v>
                </c:pt>
                <c:pt idx="1168">
                  <c:v>47504</c:v>
                </c:pt>
                <c:pt idx="1169">
                  <c:v>47511</c:v>
                </c:pt>
                <c:pt idx="1170">
                  <c:v>47518</c:v>
                </c:pt>
                <c:pt idx="1171">
                  <c:v>47526</c:v>
                </c:pt>
                <c:pt idx="1172">
                  <c:v>47532</c:v>
                </c:pt>
                <c:pt idx="1173">
                  <c:v>47539</c:v>
                </c:pt>
                <c:pt idx="1174">
                  <c:v>47546</c:v>
                </c:pt>
                <c:pt idx="1175">
                  <c:v>47553</c:v>
                </c:pt>
                <c:pt idx="1176">
                  <c:v>47560</c:v>
                </c:pt>
                <c:pt idx="1177">
                  <c:v>47567</c:v>
                </c:pt>
                <c:pt idx="1178">
                  <c:v>47574</c:v>
                </c:pt>
                <c:pt idx="1179">
                  <c:v>47581</c:v>
                </c:pt>
                <c:pt idx="1180">
                  <c:v>47588</c:v>
                </c:pt>
                <c:pt idx="1181">
                  <c:v>47597</c:v>
                </c:pt>
                <c:pt idx="1182">
                  <c:v>47603</c:v>
                </c:pt>
                <c:pt idx="1183">
                  <c:v>47610</c:v>
                </c:pt>
                <c:pt idx="1184">
                  <c:v>47616</c:v>
                </c:pt>
                <c:pt idx="1185">
                  <c:v>47623</c:v>
                </c:pt>
                <c:pt idx="1186">
                  <c:v>47631</c:v>
                </c:pt>
                <c:pt idx="1187">
                  <c:v>47637</c:v>
                </c:pt>
                <c:pt idx="1188">
                  <c:v>47644</c:v>
                </c:pt>
                <c:pt idx="1189">
                  <c:v>47651</c:v>
                </c:pt>
                <c:pt idx="1190">
                  <c:v>47658</c:v>
                </c:pt>
                <c:pt idx="1191">
                  <c:v>47665</c:v>
                </c:pt>
                <c:pt idx="1192">
                  <c:v>47672</c:v>
                </c:pt>
                <c:pt idx="1193">
                  <c:v>47680</c:v>
                </c:pt>
                <c:pt idx="1194">
                  <c:v>47686</c:v>
                </c:pt>
                <c:pt idx="1195">
                  <c:v>47693</c:v>
                </c:pt>
                <c:pt idx="1196">
                  <c:v>47700</c:v>
                </c:pt>
                <c:pt idx="1197">
                  <c:v>47707</c:v>
                </c:pt>
                <c:pt idx="1198">
                  <c:v>47714</c:v>
                </c:pt>
                <c:pt idx="1199">
                  <c:v>47722</c:v>
                </c:pt>
                <c:pt idx="1200">
                  <c:v>47728</c:v>
                </c:pt>
                <c:pt idx="1201">
                  <c:v>47735</c:v>
                </c:pt>
                <c:pt idx="1202">
                  <c:v>47743</c:v>
                </c:pt>
                <c:pt idx="1203">
                  <c:v>47750</c:v>
                </c:pt>
                <c:pt idx="1204">
                  <c:v>47756</c:v>
                </c:pt>
                <c:pt idx="1205">
                  <c:v>47763</c:v>
                </c:pt>
                <c:pt idx="1206">
                  <c:v>47771</c:v>
                </c:pt>
                <c:pt idx="1207">
                  <c:v>47777</c:v>
                </c:pt>
                <c:pt idx="1208">
                  <c:v>47784</c:v>
                </c:pt>
                <c:pt idx="1209">
                  <c:v>47792</c:v>
                </c:pt>
                <c:pt idx="1210">
                  <c:v>47798</c:v>
                </c:pt>
                <c:pt idx="1211">
                  <c:v>47805</c:v>
                </c:pt>
                <c:pt idx="1212">
                  <c:v>47812</c:v>
                </c:pt>
                <c:pt idx="1213">
                  <c:v>47819</c:v>
                </c:pt>
                <c:pt idx="1214">
                  <c:v>47826</c:v>
                </c:pt>
                <c:pt idx="1215">
                  <c:v>47833</c:v>
                </c:pt>
                <c:pt idx="1216">
                  <c:v>47841</c:v>
                </c:pt>
                <c:pt idx="1217">
                  <c:v>47854</c:v>
                </c:pt>
                <c:pt idx="1218">
                  <c:v>47855</c:v>
                </c:pt>
                <c:pt idx="1219">
                  <c:v>47862</c:v>
                </c:pt>
                <c:pt idx="1220">
                  <c:v>47869</c:v>
                </c:pt>
                <c:pt idx="1221">
                  <c:v>47876</c:v>
                </c:pt>
                <c:pt idx="1222">
                  <c:v>47883</c:v>
                </c:pt>
                <c:pt idx="1223">
                  <c:v>47891</c:v>
                </c:pt>
                <c:pt idx="1224">
                  <c:v>47897</c:v>
                </c:pt>
                <c:pt idx="1225">
                  <c:v>47904</c:v>
                </c:pt>
                <c:pt idx="1226">
                  <c:v>47911</c:v>
                </c:pt>
                <c:pt idx="1227">
                  <c:v>47918</c:v>
                </c:pt>
                <c:pt idx="1228">
                  <c:v>47925</c:v>
                </c:pt>
                <c:pt idx="1229">
                  <c:v>47932</c:v>
                </c:pt>
                <c:pt idx="1230">
                  <c:v>47939</c:v>
                </c:pt>
                <c:pt idx="1231">
                  <c:v>47946</c:v>
                </c:pt>
                <c:pt idx="1232">
                  <c:v>47955</c:v>
                </c:pt>
                <c:pt idx="1233">
                  <c:v>47962</c:v>
                </c:pt>
                <c:pt idx="1234">
                  <c:v>47969</c:v>
                </c:pt>
                <c:pt idx="1235">
                  <c:v>47976</c:v>
                </c:pt>
                <c:pt idx="1236">
                  <c:v>47983</c:v>
                </c:pt>
                <c:pt idx="1237">
                  <c:v>47990</c:v>
                </c:pt>
                <c:pt idx="1238">
                  <c:v>47997</c:v>
                </c:pt>
                <c:pt idx="1239">
                  <c:v>48004</c:v>
                </c:pt>
                <c:pt idx="1240">
                  <c:v>48011</c:v>
                </c:pt>
                <c:pt idx="1241">
                  <c:v>48018</c:v>
                </c:pt>
                <c:pt idx="1242">
                  <c:v>48025</c:v>
                </c:pt>
                <c:pt idx="1243">
                  <c:v>48032</c:v>
                </c:pt>
                <c:pt idx="1244">
                  <c:v>48039</c:v>
                </c:pt>
                <c:pt idx="1245">
                  <c:v>48046</c:v>
                </c:pt>
                <c:pt idx="1246">
                  <c:v>48053</c:v>
                </c:pt>
                <c:pt idx="1247">
                  <c:v>48060</c:v>
                </c:pt>
                <c:pt idx="1248">
                  <c:v>48067</c:v>
                </c:pt>
                <c:pt idx="1249">
                  <c:v>48074</c:v>
                </c:pt>
                <c:pt idx="1250">
                  <c:v>48081</c:v>
                </c:pt>
                <c:pt idx="1251">
                  <c:v>48088</c:v>
                </c:pt>
                <c:pt idx="1252">
                  <c:v>48095</c:v>
                </c:pt>
                <c:pt idx="1253">
                  <c:v>48102</c:v>
                </c:pt>
                <c:pt idx="1254">
                  <c:v>48109</c:v>
                </c:pt>
                <c:pt idx="1255">
                  <c:v>48116</c:v>
                </c:pt>
                <c:pt idx="1256">
                  <c:v>48123</c:v>
                </c:pt>
                <c:pt idx="1257">
                  <c:v>48130</c:v>
                </c:pt>
                <c:pt idx="1258">
                  <c:v>48137</c:v>
                </c:pt>
                <c:pt idx="1259">
                  <c:v>48144</c:v>
                </c:pt>
                <c:pt idx="1260">
                  <c:v>48151</c:v>
                </c:pt>
                <c:pt idx="1261">
                  <c:v>48158</c:v>
                </c:pt>
                <c:pt idx="1262">
                  <c:v>48165</c:v>
                </c:pt>
                <c:pt idx="1263">
                  <c:v>48172</c:v>
                </c:pt>
                <c:pt idx="1264">
                  <c:v>48179</c:v>
                </c:pt>
                <c:pt idx="1265">
                  <c:v>48186</c:v>
                </c:pt>
                <c:pt idx="1266">
                  <c:v>48193</c:v>
                </c:pt>
                <c:pt idx="1267">
                  <c:v>48200</c:v>
                </c:pt>
                <c:pt idx="1268">
                  <c:v>48211</c:v>
                </c:pt>
                <c:pt idx="1269">
                  <c:v>48218</c:v>
                </c:pt>
                <c:pt idx="1270">
                  <c:v>48221</c:v>
                </c:pt>
                <c:pt idx="1271">
                  <c:v>48228</c:v>
                </c:pt>
                <c:pt idx="1272">
                  <c:v>48235</c:v>
                </c:pt>
                <c:pt idx="1273">
                  <c:v>48242</c:v>
                </c:pt>
                <c:pt idx="1274">
                  <c:v>48249</c:v>
                </c:pt>
                <c:pt idx="1275">
                  <c:v>48256</c:v>
                </c:pt>
                <c:pt idx="1276">
                  <c:v>48263</c:v>
                </c:pt>
                <c:pt idx="1277">
                  <c:v>48270</c:v>
                </c:pt>
                <c:pt idx="1278">
                  <c:v>48277</c:v>
                </c:pt>
                <c:pt idx="1279">
                  <c:v>48284</c:v>
                </c:pt>
                <c:pt idx="1280">
                  <c:v>48291</c:v>
                </c:pt>
                <c:pt idx="1281">
                  <c:v>48298</c:v>
                </c:pt>
                <c:pt idx="1282">
                  <c:v>48305</c:v>
                </c:pt>
                <c:pt idx="1283">
                  <c:v>48312</c:v>
                </c:pt>
                <c:pt idx="1284">
                  <c:v>48319</c:v>
                </c:pt>
                <c:pt idx="1285">
                  <c:v>48326</c:v>
                </c:pt>
                <c:pt idx="1286">
                  <c:v>48334</c:v>
                </c:pt>
                <c:pt idx="1287">
                  <c:v>48340</c:v>
                </c:pt>
                <c:pt idx="1288">
                  <c:v>48347</c:v>
                </c:pt>
                <c:pt idx="1289">
                  <c:v>48354</c:v>
                </c:pt>
                <c:pt idx="1290">
                  <c:v>48361</c:v>
                </c:pt>
                <c:pt idx="1291">
                  <c:v>48368</c:v>
                </c:pt>
                <c:pt idx="1292">
                  <c:v>48375</c:v>
                </c:pt>
                <c:pt idx="1293">
                  <c:v>48382</c:v>
                </c:pt>
                <c:pt idx="1294">
                  <c:v>48389</c:v>
                </c:pt>
                <c:pt idx="1295">
                  <c:v>48396</c:v>
                </c:pt>
                <c:pt idx="1296">
                  <c:v>48403</c:v>
                </c:pt>
                <c:pt idx="1297">
                  <c:v>48410</c:v>
                </c:pt>
                <c:pt idx="1298">
                  <c:v>48417</c:v>
                </c:pt>
                <c:pt idx="1299">
                  <c:v>48424</c:v>
                </c:pt>
                <c:pt idx="1300">
                  <c:v>48431</c:v>
                </c:pt>
                <c:pt idx="1301">
                  <c:v>48438</c:v>
                </c:pt>
                <c:pt idx="1302">
                  <c:v>48445</c:v>
                </c:pt>
                <c:pt idx="1303">
                  <c:v>48452</c:v>
                </c:pt>
                <c:pt idx="1304">
                  <c:v>48459</c:v>
                </c:pt>
                <c:pt idx="1305">
                  <c:v>48466</c:v>
                </c:pt>
                <c:pt idx="1306">
                  <c:v>48473</c:v>
                </c:pt>
                <c:pt idx="1307">
                  <c:v>48480</c:v>
                </c:pt>
                <c:pt idx="1308">
                  <c:v>48487</c:v>
                </c:pt>
                <c:pt idx="1309">
                  <c:v>48494</c:v>
                </c:pt>
                <c:pt idx="1310">
                  <c:v>48501</c:v>
                </c:pt>
                <c:pt idx="1311">
                  <c:v>48508</c:v>
                </c:pt>
                <c:pt idx="1312">
                  <c:v>48515</c:v>
                </c:pt>
                <c:pt idx="1313">
                  <c:v>48522</c:v>
                </c:pt>
                <c:pt idx="1314">
                  <c:v>48529</c:v>
                </c:pt>
                <c:pt idx="1315">
                  <c:v>48536</c:v>
                </c:pt>
                <c:pt idx="1316">
                  <c:v>48543</c:v>
                </c:pt>
                <c:pt idx="1317">
                  <c:v>48550</c:v>
                </c:pt>
                <c:pt idx="1318">
                  <c:v>48557</c:v>
                </c:pt>
                <c:pt idx="1319">
                  <c:v>48564</c:v>
                </c:pt>
                <c:pt idx="1320">
                  <c:v>48572</c:v>
                </c:pt>
                <c:pt idx="1321">
                  <c:v>48583</c:v>
                </c:pt>
                <c:pt idx="1322">
                  <c:v>48586</c:v>
                </c:pt>
                <c:pt idx="1323">
                  <c:v>48593</c:v>
                </c:pt>
                <c:pt idx="1324">
                  <c:v>48600</c:v>
                </c:pt>
                <c:pt idx="1325">
                  <c:v>48607</c:v>
                </c:pt>
                <c:pt idx="1326">
                  <c:v>48614</c:v>
                </c:pt>
                <c:pt idx="1327">
                  <c:v>48624</c:v>
                </c:pt>
                <c:pt idx="1328">
                  <c:v>48628</c:v>
                </c:pt>
                <c:pt idx="1329">
                  <c:v>48635</c:v>
                </c:pt>
                <c:pt idx="1330">
                  <c:v>48642</c:v>
                </c:pt>
                <c:pt idx="1331">
                  <c:v>48649</c:v>
                </c:pt>
                <c:pt idx="1332">
                  <c:v>48656</c:v>
                </c:pt>
                <c:pt idx="1333">
                  <c:v>48663</c:v>
                </c:pt>
                <c:pt idx="1334">
                  <c:v>48670</c:v>
                </c:pt>
                <c:pt idx="1335">
                  <c:v>48677</c:v>
                </c:pt>
                <c:pt idx="1336">
                  <c:v>48688</c:v>
                </c:pt>
                <c:pt idx="1337">
                  <c:v>48691</c:v>
                </c:pt>
                <c:pt idx="1338">
                  <c:v>48705</c:v>
                </c:pt>
                <c:pt idx="1339">
                  <c:v>48705</c:v>
                </c:pt>
                <c:pt idx="1340">
                  <c:v>48712</c:v>
                </c:pt>
                <c:pt idx="1341">
                  <c:v>48719</c:v>
                </c:pt>
                <c:pt idx="1342">
                  <c:v>48726</c:v>
                </c:pt>
                <c:pt idx="1343">
                  <c:v>48733</c:v>
                </c:pt>
                <c:pt idx="1344">
                  <c:v>48740</c:v>
                </c:pt>
                <c:pt idx="1345">
                  <c:v>48747</c:v>
                </c:pt>
                <c:pt idx="1346">
                  <c:v>48754</c:v>
                </c:pt>
                <c:pt idx="1347">
                  <c:v>48761</c:v>
                </c:pt>
                <c:pt idx="1348">
                  <c:v>48768</c:v>
                </c:pt>
                <c:pt idx="1349">
                  <c:v>48775</c:v>
                </c:pt>
                <c:pt idx="1350">
                  <c:v>48782</c:v>
                </c:pt>
                <c:pt idx="1351">
                  <c:v>48789</c:v>
                </c:pt>
                <c:pt idx="1352">
                  <c:v>48796</c:v>
                </c:pt>
                <c:pt idx="1353">
                  <c:v>48803</c:v>
                </c:pt>
                <c:pt idx="1354">
                  <c:v>48810</c:v>
                </c:pt>
                <c:pt idx="1355">
                  <c:v>48817</c:v>
                </c:pt>
                <c:pt idx="1356">
                  <c:v>48824</c:v>
                </c:pt>
                <c:pt idx="1357">
                  <c:v>48831</c:v>
                </c:pt>
                <c:pt idx="1358">
                  <c:v>48838</c:v>
                </c:pt>
                <c:pt idx="1359">
                  <c:v>48848</c:v>
                </c:pt>
                <c:pt idx="1360">
                  <c:v>48852</c:v>
                </c:pt>
                <c:pt idx="1361">
                  <c:v>48859</c:v>
                </c:pt>
                <c:pt idx="1362">
                  <c:v>48866</c:v>
                </c:pt>
                <c:pt idx="1363">
                  <c:v>48873</c:v>
                </c:pt>
                <c:pt idx="1364">
                  <c:v>48880</c:v>
                </c:pt>
                <c:pt idx="1365">
                  <c:v>48887</c:v>
                </c:pt>
                <c:pt idx="1366">
                  <c:v>48894</c:v>
                </c:pt>
                <c:pt idx="1367">
                  <c:v>48901</c:v>
                </c:pt>
                <c:pt idx="1368">
                  <c:v>48908</c:v>
                </c:pt>
                <c:pt idx="1369">
                  <c:v>48915</c:v>
                </c:pt>
                <c:pt idx="1370">
                  <c:v>48922</c:v>
                </c:pt>
                <c:pt idx="1371">
                  <c:v>48929</c:v>
                </c:pt>
                <c:pt idx="1372">
                  <c:v>48941</c:v>
                </c:pt>
                <c:pt idx="1373">
                  <c:v>48943</c:v>
                </c:pt>
                <c:pt idx="1374">
                  <c:v>48950</c:v>
                </c:pt>
                <c:pt idx="1375">
                  <c:v>48957</c:v>
                </c:pt>
                <c:pt idx="1376">
                  <c:v>48964</c:v>
                </c:pt>
                <c:pt idx="1377">
                  <c:v>48971</c:v>
                </c:pt>
                <c:pt idx="1378">
                  <c:v>48978</c:v>
                </c:pt>
                <c:pt idx="1379">
                  <c:v>48985</c:v>
                </c:pt>
                <c:pt idx="1380">
                  <c:v>48992</c:v>
                </c:pt>
                <c:pt idx="1381">
                  <c:v>48999</c:v>
                </c:pt>
                <c:pt idx="1382">
                  <c:v>49006</c:v>
                </c:pt>
                <c:pt idx="1383">
                  <c:v>49013</c:v>
                </c:pt>
                <c:pt idx="1384">
                  <c:v>49020</c:v>
                </c:pt>
                <c:pt idx="1385">
                  <c:v>49027</c:v>
                </c:pt>
                <c:pt idx="1386">
                  <c:v>49034</c:v>
                </c:pt>
                <c:pt idx="1387">
                  <c:v>49045</c:v>
                </c:pt>
                <c:pt idx="1388">
                  <c:v>49048</c:v>
                </c:pt>
                <c:pt idx="1389">
                  <c:v>49055</c:v>
                </c:pt>
                <c:pt idx="1390">
                  <c:v>49062</c:v>
                </c:pt>
                <c:pt idx="1391">
                  <c:v>49072</c:v>
                </c:pt>
                <c:pt idx="1392">
                  <c:v>49076</c:v>
                </c:pt>
                <c:pt idx="1393">
                  <c:v>49083</c:v>
                </c:pt>
                <c:pt idx="1394">
                  <c:v>49090</c:v>
                </c:pt>
                <c:pt idx="1395">
                  <c:v>49097</c:v>
                </c:pt>
                <c:pt idx="1396">
                  <c:v>49104</c:v>
                </c:pt>
                <c:pt idx="1397">
                  <c:v>49111</c:v>
                </c:pt>
                <c:pt idx="1398">
                  <c:v>49118</c:v>
                </c:pt>
                <c:pt idx="1399">
                  <c:v>49125</c:v>
                </c:pt>
                <c:pt idx="1400">
                  <c:v>49132</c:v>
                </c:pt>
                <c:pt idx="1401">
                  <c:v>49139</c:v>
                </c:pt>
                <c:pt idx="1402">
                  <c:v>49146</c:v>
                </c:pt>
                <c:pt idx="1403">
                  <c:v>49153</c:v>
                </c:pt>
                <c:pt idx="1404">
                  <c:v>49160</c:v>
                </c:pt>
                <c:pt idx="1405">
                  <c:v>49170</c:v>
                </c:pt>
                <c:pt idx="1406">
                  <c:v>49174</c:v>
                </c:pt>
                <c:pt idx="1407">
                  <c:v>49181</c:v>
                </c:pt>
                <c:pt idx="1408">
                  <c:v>49188</c:v>
                </c:pt>
                <c:pt idx="1409">
                  <c:v>49195</c:v>
                </c:pt>
                <c:pt idx="1410">
                  <c:v>49202</c:v>
                </c:pt>
                <c:pt idx="1411">
                  <c:v>49209</c:v>
                </c:pt>
                <c:pt idx="1412">
                  <c:v>49216</c:v>
                </c:pt>
                <c:pt idx="1413">
                  <c:v>49223</c:v>
                </c:pt>
                <c:pt idx="1414">
                  <c:v>49230</c:v>
                </c:pt>
                <c:pt idx="1415">
                  <c:v>49237</c:v>
                </c:pt>
                <c:pt idx="1416">
                  <c:v>49244</c:v>
                </c:pt>
                <c:pt idx="1417">
                  <c:v>49254</c:v>
                </c:pt>
                <c:pt idx="1418">
                  <c:v>49258</c:v>
                </c:pt>
                <c:pt idx="1419">
                  <c:v>49265</c:v>
                </c:pt>
                <c:pt idx="1420">
                  <c:v>49272</c:v>
                </c:pt>
                <c:pt idx="1421">
                  <c:v>49279</c:v>
                </c:pt>
                <c:pt idx="1422">
                  <c:v>49286</c:v>
                </c:pt>
                <c:pt idx="1423">
                  <c:v>49293</c:v>
                </c:pt>
                <c:pt idx="1424">
                  <c:v>49300</c:v>
                </c:pt>
                <c:pt idx="1425">
                  <c:v>49307</c:v>
                </c:pt>
                <c:pt idx="1426">
                  <c:v>49314</c:v>
                </c:pt>
                <c:pt idx="1427">
                  <c:v>49321</c:v>
                </c:pt>
                <c:pt idx="1428">
                  <c:v>49328</c:v>
                </c:pt>
                <c:pt idx="1429">
                  <c:v>49335</c:v>
                </c:pt>
                <c:pt idx="1430">
                  <c:v>49342</c:v>
                </c:pt>
                <c:pt idx="1431">
                  <c:v>49349</c:v>
                </c:pt>
                <c:pt idx="1432">
                  <c:v>49356</c:v>
                </c:pt>
                <c:pt idx="1433">
                  <c:v>49363</c:v>
                </c:pt>
                <c:pt idx="1434">
                  <c:v>49370</c:v>
                </c:pt>
                <c:pt idx="1435">
                  <c:v>49377</c:v>
                </c:pt>
                <c:pt idx="1436">
                  <c:v>49384</c:v>
                </c:pt>
                <c:pt idx="1437">
                  <c:v>49395</c:v>
                </c:pt>
                <c:pt idx="1438">
                  <c:v>49398</c:v>
                </c:pt>
                <c:pt idx="1439">
                  <c:v>49405</c:v>
                </c:pt>
                <c:pt idx="1440">
                  <c:v>49412</c:v>
                </c:pt>
                <c:pt idx="1441">
                  <c:v>49419</c:v>
                </c:pt>
                <c:pt idx="1442">
                  <c:v>49426</c:v>
                </c:pt>
                <c:pt idx="1443">
                  <c:v>49437</c:v>
                </c:pt>
                <c:pt idx="1444">
                  <c:v>49440</c:v>
                </c:pt>
                <c:pt idx="1445">
                  <c:v>49447</c:v>
                </c:pt>
                <c:pt idx="1446">
                  <c:v>49454</c:v>
                </c:pt>
                <c:pt idx="1447">
                  <c:v>49461</c:v>
                </c:pt>
                <c:pt idx="1448">
                  <c:v>49468</c:v>
                </c:pt>
                <c:pt idx="1449">
                  <c:v>49475</c:v>
                </c:pt>
                <c:pt idx="1450">
                  <c:v>49482</c:v>
                </c:pt>
                <c:pt idx="1451">
                  <c:v>49489</c:v>
                </c:pt>
                <c:pt idx="1452">
                  <c:v>49496</c:v>
                </c:pt>
                <c:pt idx="1453">
                  <c:v>49503</c:v>
                </c:pt>
                <c:pt idx="1454">
                  <c:v>49510</c:v>
                </c:pt>
                <c:pt idx="1455">
                  <c:v>49517</c:v>
                </c:pt>
                <c:pt idx="1456">
                  <c:v>49524</c:v>
                </c:pt>
                <c:pt idx="1457">
                  <c:v>49531</c:v>
                </c:pt>
                <c:pt idx="1458">
                  <c:v>49538</c:v>
                </c:pt>
                <c:pt idx="1459">
                  <c:v>49545</c:v>
                </c:pt>
                <c:pt idx="1460">
                  <c:v>49552</c:v>
                </c:pt>
                <c:pt idx="1461">
                  <c:v>49559</c:v>
                </c:pt>
                <c:pt idx="1462">
                  <c:v>49566</c:v>
                </c:pt>
                <c:pt idx="1463">
                  <c:v>49573</c:v>
                </c:pt>
                <c:pt idx="1464">
                  <c:v>49580</c:v>
                </c:pt>
                <c:pt idx="1465">
                  <c:v>49587</c:v>
                </c:pt>
                <c:pt idx="1466">
                  <c:v>49594</c:v>
                </c:pt>
                <c:pt idx="1467">
                  <c:v>49601</c:v>
                </c:pt>
                <c:pt idx="1468">
                  <c:v>49608</c:v>
                </c:pt>
                <c:pt idx="1469">
                  <c:v>49615</c:v>
                </c:pt>
                <c:pt idx="1470">
                  <c:v>49622</c:v>
                </c:pt>
                <c:pt idx="1471">
                  <c:v>49629</c:v>
                </c:pt>
                <c:pt idx="1472">
                  <c:v>49639</c:v>
                </c:pt>
                <c:pt idx="1473">
                  <c:v>49643</c:v>
                </c:pt>
                <c:pt idx="1474">
                  <c:v>49650</c:v>
                </c:pt>
                <c:pt idx="1475">
                  <c:v>49657</c:v>
                </c:pt>
                <c:pt idx="1476">
                  <c:v>49664</c:v>
                </c:pt>
                <c:pt idx="1477">
                  <c:v>49678</c:v>
                </c:pt>
                <c:pt idx="1478">
                  <c:v>49681</c:v>
                </c:pt>
                <c:pt idx="1479">
                  <c:v>49689</c:v>
                </c:pt>
                <c:pt idx="1480">
                  <c:v>49695</c:v>
                </c:pt>
                <c:pt idx="1481">
                  <c:v>49702</c:v>
                </c:pt>
                <c:pt idx="1482">
                  <c:v>49709</c:v>
                </c:pt>
                <c:pt idx="1483">
                  <c:v>49717</c:v>
                </c:pt>
                <c:pt idx="1484">
                  <c:v>49723</c:v>
                </c:pt>
                <c:pt idx="1485">
                  <c:v>49730</c:v>
                </c:pt>
                <c:pt idx="1486">
                  <c:v>49737</c:v>
                </c:pt>
                <c:pt idx="1487">
                  <c:v>49744</c:v>
                </c:pt>
                <c:pt idx="1488">
                  <c:v>49751</c:v>
                </c:pt>
                <c:pt idx="1489">
                  <c:v>49758</c:v>
                </c:pt>
                <c:pt idx="1490">
                  <c:v>49765</c:v>
                </c:pt>
                <c:pt idx="1491">
                  <c:v>49772</c:v>
                </c:pt>
                <c:pt idx="1492">
                  <c:v>49781</c:v>
                </c:pt>
                <c:pt idx="1493">
                  <c:v>49786</c:v>
                </c:pt>
                <c:pt idx="1494">
                  <c:v>49793</c:v>
                </c:pt>
                <c:pt idx="1495">
                  <c:v>49802</c:v>
                </c:pt>
                <c:pt idx="1496">
                  <c:v>49807</c:v>
                </c:pt>
                <c:pt idx="1497">
                  <c:v>49814</c:v>
                </c:pt>
                <c:pt idx="1498">
                  <c:v>49822</c:v>
                </c:pt>
                <c:pt idx="1499">
                  <c:v>49828</c:v>
                </c:pt>
                <c:pt idx="1500">
                  <c:v>49835</c:v>
                </c:pt>
                <c:pt idx="1501">
                  <c:v>49842</c:v>
                </c:pt>
                <c:pt idx="1502">
                  <c:v>49849</c:v>
                </c:pt>
                <c:pt idx="1503">
                  <c:v>49856</c:v>
                </c:pt>
                <c:pt idx="1504">
                  <c:v>49863</c:v>
                </c:pt>
                <c:pt idx="1505">
                  <c:v>49870</c:v>
                </c:pt>
                <c:pt idx="1506">
                  <c:v>49878</c:v>
                </c:pt>
                <c:pt idx="1507">
                  <c:v>49884</c:v>
                </c:pt>
                <c:pt idx="1508">
                  <c:v>49891</c:v>
                </c:pt>
                <c:pt idx="1509">
                  <c:v>49899</c:v>
                </c:pt>
                <c:pt idx="1510">
                  <c:v>49905</c:v>
                </c:pt>
                <c:pt idx="1511">
                  <c:v>49913</c:v>
                </c:pt>
                <c:pt idx="1512">
                  <c:v>49919</c:v>
                </c:pt>
                <c:pt idx="1513">
                  <c:v>49926</c:v>
                </c:pt>
                <c:pt idx="1514">
                  <c:v>49934</c:v>
                </c:pt>
                <c:pt idx="1515">
                  <c:v>49941</c:v>
                </c:pt>
                <c:pt idx="1516">
                  <c:v>49947</c:v>
                </c:pt>
                <c:pt idx="1517">
                  <c:v>49954</c:v>
                </c:pt>
                <c:pt idx="1518">
                  <c:v>49962</c:v>
                </c:pt>
                <c:pt idx="1519">
                  <c:v>49968</c:v>
                </c:pt>
                <c:pt idx="1520">
                  <c:v>49975</c:v>
                </c:pt>
                <c:pt idx="1521">
                  <c:v>49983</c:v>
                </c:pt>
                <c:pt idx="1522">
                  <c:v>49989</c:v>
                </c:pt>
                <c:pt idx="1523">
                  <c:v>49996</c:v>
                </c:pt>
                <c:pt idx="1524">
                  <c:v>50004</c:v>
                </c:pt>
                <c:pt idx="1525">
                  <c:v>50010</c:v>
                </c:pt>
                <c:pt idx="1526">
                  <c:v>50017</c:v>
                </c:pt>
                <c:pt idx="1527">
                  <c:v>50024</c:v>
                </c:pt>
                <c:pt idx="1528">
                  <c:v>50031</c:v>
                </c:pt>
                <c:pt idx="1529">
                  <c:v>50045</c:v>
                </c:pt>
                <c:pt idx="1530">
                  <c:v>50047</c:v>
                </c:pt>
                <c:pt idx="1531">
                  <c:v>50054</c:v>
                </c:pt>
                <c:pt idx="1532">
                  <c:v>50061</c:v>
                </c:pt>
                <c:pt idx="1533">
                  <c:v>50068</c:v>
                </c:pt>
                <c:pt idx="1534">
                  <c:v>50075</c:v>
                </c:pt>
                <c:pt idx="1535">
                  <c:v>50083</c:v>
                </c:pt>
                <c:pt idx="1536">
                  <c:v>50089</c:v>
                </c:pt>
                <c:pt idx="1537">
                  <c:v>50096</c:v>
                </c:pt>
                <c:pt idx="1538">
                  <c:v>50103</c:v>
                </c:pt>
                <c:pt idx="1539">
                  <c:v>50110</c:v>
                </c:pt>
                <c:pt idx="1540">
                  <c:v>50117</c:v>
                </c:pt>
                <c:pt idx="1541">
                  <c:v>50124</c:v>
                </c:pt>
                <c:pt idx="1542">
                  <c:v>50131</c:v>
                </c:pt>
                <c:pt idx="1543">
                  <c:v>50139</c:v>
                </c:pt>
                <c:pt idx="1544">
                  <c:v>50146</c:v>
                </c:pt>
                <c:pt idx="1545">
                  <c:v>50153</c:v>
                </c:pt>
                <c:pt idx="1546">
                  <c:v>50160</c:v>
                </c:pt>
                <c:pt idx="1547">
                  <c:v>50167</c:v>
                </c:pt>
                <c:pt idx="1548">
                  <c:v>50174</c:v>
                </c:pt>
                <c:pt idx="1549">
                  <c:v>50181</c:v>
                </c:pt>
                <c:pt idx="1550">
                  <c:v>50188</c:v>
                </c:pt>
                <c:pt idx="1551">
                  <c:v>50195</c:v>
                </c:pt>
                <c:pt idx="1552">
                  <c:v>50202</c:v>
                </c:pt>
                <c:pt idx="1553">
                  <c:v>50209</c:v>
                </c:pt>
                <c:pt idx="1554">
                  <c:v>50216</c:v>
                </c:pt>
                <c:pt idx="1555">
                  <c:v>50223</c:v>
                </c:pt>
                <c:pt idx="1556">
                  <c:v>50230</c:v>
                </c:pt>
                <c:pt idx="1557">
                  <c:v>50237</c:v>
                </c:pt>
                <c:pt idx="1558">
                  <c:v>50244</c:v>
                </c:pt>
                <c:pt idx="1559">
                  <c:v>50251</c:v>
                </c:pt>
                <c:pt idx="1560">
                  <c:v>50258</c:v>
                </c:pt>
                <c:pt idx="1561">
                  <c:v>50265</c:v>
                </c:pt>
                <c:pt idx="1562">
                  <c:v>50272</c:v>
                </c:pt>
                <c:pt idx="1563">
                  <c:v>50279</c:v>
                </c:pt>
                <c:pt idx="1564">
                  <c:v>50286</c:v>
                </c:pt>
                <c:pt idx="1565">
                  <c:v>50293</c:v>
                </c:pt>
                <c:pt idx="1566">
                  <c:v>50300</c:v>
                </c:pt>
                <c:pt idx="1567">
                  <c:v>50307</c:v>
                </c:pt>
                <c:pt idx="1568">
                  <c:v>50314</c:v>
                </c:pt>
                <c:pt idx="1569">
                  <c:v>50321</c:v>
                </c:pt>
                <c:pt idx="1570">
                  <c:v>50328</c:v>
                </c:pt>
                <c:pt idx="1571">
                  <c:v>50335</c:v>
                </c:pt>
                <c:pt idx="1572">
                  <c:v>50342</c:v>
                </c:pt>
                <c:pt idx="1573">
                  <c:v>50349</c:v>
                </c:pt>
                <c:pt idx="1574">
                  <c:v>50356</c:v>
                </c:pt>
                <c:pt idx="1575">
                  <c:v>50363</c:v>
                </c:pt>
                <c:pt idx="1576">
                  <c:v>50370</c:v>
                </c:pt>
                <c:pt idx="1577">
                  <c:v>50377</c:v>
                </c:pt>
                <c:pt idx="1578">
                  <c:v>50384</c:v>
                </c:pt>
                <c:pt idx="1579">
                  <c:v>50391</c:v>
                </c:pt>
                <c:pt idx="1580">
                  <c:v>50398</c:v>
                </c:pt>
                <c:pt idx="1581">
                  <c:v>50409</c:v>
                </c:pt>
                <c:pt idx="1582">
                  <c:v>50412</c:v>
                </c:pt>
                <c:pt idx="1583">
                  <c:v>50419</c:v>
                </c:pt>
                <c:pt idx="1584">
                  <c:v>50426</c:v>
                </c:pt>
                <c:pt idx="1585">
                  <c:v>50433</c:v>
                </c:pt>
                <c:pt idx="1586">
                  <c:v>50440</c:v>
                </c:pt>
                <c:pt idx="1587">
                  <c:v>50448</c:v>
                </c:pt>
                <c:pt idx="1588">
                  <c:v>50454</c:v>
                </c:pt>
                <c:pt idx="1589">
                  <c:v>50461</c:v>
                </c:pt>
                <c:pt idx="1590">
                  <c:v>50468</c:v>
                </c:pt>
                <c:pt idx="1591">
                  <c:v>50475</c:v>
                </c:pt>
                <c:pt idx="1592">
                  <c:v>50482</c:v>
                </c:pt>
                <c:pt idx="1593">
                  <c:v>50489</c:v>
                </c:pt>
                <c:pt idx="1594">
                  <c:v>50496</c:v>
                </c:pt>
                <c:pt idx="1595">
                  <c:v>50503</c:v>
                </c:pt>
                <c:pt idx="1596">
                  <c:v>50510</c:v>
                </c:pt>
                <c:pt idx="1597">
                  <c:v>50517</c:v>
                </c:pt>
                <c:pt idx="1598">
                  <c:v>50525</c:v>
                </c:pt>
                <c:pt idx="1599">
                  <c:v>50531</c:v>
                </c:pt>
                <c:pt idx="1600">
                  <c:v>50538</c:v>
                </c:pt>
                <c:pt idx="1601">
                  <c:v>50545</c:v>
                </c:pt>
                <c:pt idx="1602">
                  <c:v>50552</c:v>
                </c:pt>
                <c:pt idx="1603">
                  <c:v>50559</c:v>
                </c:pt>
                <c:pt idx="1604">
                  <c:v>50566</c:v>
                </c:pt>
                <c:pt idx="1605">
                  <c:v>50573</c:v>
                </c:pt>
                <c:pt idx="1606">
                  <c:v>50580</c:v>
                </c:pt>
                <c:pt idx="1607">
                  <c:v>50587</c:v>
                </c:pt>
                <c:pt idx="1608">
                  <c:v>50594</c:v>
                </c:pt>
                <c:pt idx="1609">
                  <c:v>50601</c:v>
                </c:pt>
                <c:pt idx="1610">
                  <c:v>50608</c:v>
                </c:pt>
                <c:pt idx="1611">
                  <c:v>50615</c:v>
                </c:pt>
                <c:pt idx="1612">
                  <c:v>50622</c:v>
                </c:pt>
                <c:pt idx="1613">
                  <c:v>50629</c:v>
                </c:pt>
                <c:pt idx="1614">
                  <c:v>50636</c:v>
                </c:pt>
                <c:pt idx="1615">
                  <c:v>50643</c:v>
                </c:pt>
                <c:pt idx="1616">
                  <c:v>50650</c:v>
                </c:pt>
                <c:pt idx="1617">
                  <c:v>50657</c:v>
                </c:pt>
                <c:pt idx="1618">
                  <c:v>50664</c:v>
                </c:pt>
                <c:pt idx="1619">
                  <c:v>50672</c:v>
                </c:pt>
                <c:pt idx="1620">
                  <c:v>50678</c:v>
                </c:pt>
                <c:pt idx="1621">
                  <c:v>50685</c:v>
                </c:pt>
                <c:pt idx="1622">
                  <c:v>50692</c:v>
                </c:pt>
                <c:pt idx="1623">
                  <c:v>50699</c:v>
                </c:pt>
                <c:pt idx="1624">
                  <c:v>50706</c:v>
                </c:pt>
                <c:pt idx="1625">
                  <c:v>50713</c:v>
                </c:pt>
                <c:pt idx="1626">
                  <c:v>50720</c:v>
                </c:pt>
                <c:pt idx="1627">
                  <c:v>50727</c:v>
                </c:pt>
                <c:pt idx="1628">
                  <c:v>50734</c:v>
                </c:pt>
                <c:pt idx="1629">
                  <c:v>50741</c:v>
                </c:pt>
                <c:pt idx="1630">
                  <c:v>50748</c:v>
                </c:pt>
                <c:pt idx="1631">
                  <c:v>50755</c:v>
                </c:pt>
                <c:pt idx="1632">
                  <c:v>50763</c:v>
                </c:pt>
                <c:pt idx="1633">
                  <c:v>50774</c:v>
                </c:pt>
                <c:pt idx="1634">
                  <c:v>50777</c:v>
                </c:pt>
                <c:pt idx="1635">
                  <c:v>50784</c:v>
                </c:pt>
                <c:pt idx="1636">
                  <c:v>50791</c:v>
                </c:pt>
                <c:pt idx="1637">
                  <c:v>50798</c:v>
                </c:pt>
                <c:pt idx="1638">
                  <c:v>50805</c:v>
                </c:pt>
                <c:pt idx="1639">
                  <c:v>50815</c:v>
                </c:pt>
                <c:pt idx="1640">
                  <c:v>50819</c:v>
                </c:pt>
                <c:pt idx="1641">
                  <c:v>50826</c:v>
                </c:pt>
                <c:pt idx="1642">
                  <c:v>50833</c:v>
                </c:pt>
                <c:pt idx="1643">
                  <c:v>50840</c:v>
                </c:pt>
                <c:pt idx="1644">
                  <c:v>50847</c:v>
                </c:pt>
                <c:pt idx="1645">
                  <c:v>50854</c:v>
                </c:pt>
                <c:pt idx="1646">
                  <c:v>50861</c:v>
                </c:pt>
                <c:pt idx="1647">
                  <c:v>50872</c:v>
                </c:pt>
                <c:pt idx="1648">
                  <c:v>50875</c:v>
                </c:pt>
                <c:pt idx="1649">
                  <c:v>50882</c:v>
                </c:pt>
                <c:pt idx="1650">
                  <c:v>50896</c:v>
                </c:pt>
                <c:pt idx="1651">
                  <c:v>50896</c:v>
                </c:pt>
                <c:pt idx="1652">
                  <c:v>50903</c:v>
                </c:pt>
                <c:pt idx="1653">
                  <c:v>50910</c:v>
                </c:pt>
                <c:pt idx="1654">
                  <c:v>50917</c:v>
                </c:pt>
                <c:pt idx="1655">
                  <c:v>50924</c:v>
                </c:pt>
                <c:pt idx="1656">
                  <c:v>50931</c:v>
                </c:pt>
                <c:pt idx="1657">
                  <c:v>50938</c:v>
                </c:pt>
                <c:pt idx="1658">
                  <c:v>50945</c:v>
                </c:pt>
                <c:pt idx="1659">
                  <c:v>50952</c:v>
                </c:pt>
                <c:pt idx="1660">
                  <c:v>50959</c:v>
                </c:pt>
                <c:pt idx="1661">
                  <c:v>50966</c:v>
                </c:pt>
                <c:pt idx="1662">
                  <c:v>50973</c:v>
                </c:pt>
                <c:pt idx="1663">
                  <c:v>50980</c:v>
                </c:pt>
                <c:pt idx="1664">
                  <c:v>50987</c:v>
                </c:pt>
                <c:pt idx="1665">
                  <c:v>50994</c:v>
                </c:pt>
                <c:pt idx="1666">
                  <c:v>51001</c:v>
                </c:pt>
                <c:pt idx="1667">
                  <c:v>51008</c:v>
                </c:pt>
                <c:pt idx="1668">
                  <c:v>51015</c:v>
                </c:pt>
                <c:pt idx="1669">
                  <c:v>51022</c:v>
                </c:pt>
                <c:pt idx="1670">
                  <c:v>51029</c:v>
                </c:pt>
                <c:pt idx="1671">
                  <c:v>51039</c:v>
                </c:pt>
                <c:pt idx="1672">
                  <c:v>51043</c:v>
                </c:pt>
                <c:pt idx="1673">
                  <c:v>51050</c:v>
                </c:pt>
                <c:pt idx="1674">
                  <c:v>51057</c:v>
                </c:pt>
                <c:pt idx="1675">
                  <c:v>51064</c:v>
                </c:pt>
                <c:pt idx="1676">
                  <c:v>51071</c:v>
                </c:pt>
                <c:pt idx="1677">
                  <c:v>51078</c:v>
                </c:pt>
                <c:pt idx="1678">
                  <c:v>51085</c:v>
                </c:pt>
                <c:pt idx="1679">
                  <c:v>51092</c:v>
                </c:pt>
                <c:pt idx="1680">
                  <c:v>51099</c:v>
                </c:pt>
                <c:pt idx="1681">
                  <c:v>51106</c:v>
                </c:pt>
                <c:pt idx="1682">
                  <c:v>51113</c:v>
                </c:pt>
                <c:pt idx="1683">
                  <c:v>51120</c:v>
                </c:pt>
                <c:pt idx="1684">
                  <c:v>51132</c:v>
                </c:pt>
                <c:pt idx="1685">
                  <c:v>51134</c:v>
                </c:pt>
                <c:pt idx="1686">
                  <c:v>51141</c:v>
                </c:pt>
                <c:pt idx="1687">
                  <c:v>51148</c:v>
                </c:pt>
                <c:pt idx="1688">
                  <c:v>51155</c:v>
                </c:pt>
                <c:pt idx="1689">
                  <c:v>51162</c:v>
                </c:pt>
                <c:pt idx="1690">
                  <c:v>51169</c:v>
                </c:pt>
                <c:pt idx="1691">
                  <c:v>51176</c:v>
                </c:pt>
                <c:pt idx="1692">
                  <c:v>51183</c:v>
                </c:pt>
                <c:pt idx="1693">
                  <c:v>51190</c:v>
                </c:pt>
                <c:pt idx="1694">
                  <c:v>51197</c:v>
                </c:pt>
                <c:pt idx="1695">
                  <c:v>51204</c:v>
                </c:pt>
                <c:pt idx="1696">
                  <c:v>51211</c:v>
                </c:pt>
                <c:pt idx="1697">
                  <c:v>51218</c:v>
                </c:pt>
                <c:pt idx="1698">
                  <c:v>51229</c:v>
                </c:pt>
                <c:pt idx="1699">
                  <c:v>51232</c:v>
                </c:pt>
                <c:pt idx="1700">
                  <c:v>51239</c:v>
                </c:pt>
                <c:pt idx="1701">
                  <c:v>51246</c:v>
                </c:pt>
                <c:pt idx="1702">
                  <c:v>51253</c:v>
                </c:pt>
                <c:pt idx="1703">
                  <c:v>51264</c:v>
                </c:pt>
                <c:pt idx="1704">
                  <c:v>51267</c:v>
                </c:pt>
                <c:pt idx="1705">
                  <c:v>51274</c:v>
                </c:pt>
                <c:pt idx="1706">
                  <c:v>51281</c:v>
                </c:pt>
                <c:pt idx="1707">
                  <c:v>51288</c:v>
                </c:pt>
                <c:pt idx="1708">
                  <c:v>51295</c:v>
                </c:pt>
                <c:pt idx="1709">
                  <c:v>51302</c:v>
                </c:pt>
                <c:pt idx="1710">
                  <c:v>51309</c:v>
                </c:pt>
                <c:pt idx="1711">
                  <c:v>51316</c:v>
                </c:pt>
                <c:pt idx="1712">
                  <c:v>51323</c:v>
                </c:pt>
                <c:pt idx="1713">
                  <c:v>51330</c:v>
                </c:pt>
                <c:pt idx="1714">
                  <c:v>51337</c:v>
                </c:pt>
                <c:pt idx="1715">
                  <c:v>51344</c:v>
                </c:pt>
                <c:pt idx="1716">
                  <c:v>51351</c:v>
                </c:pt>
                <c:pt idx="1717">
                  <c:v>51358</c:v>
                </c:pt>
                <c:pt idx="1718">
                  <c:v>51365</c:v>
                </c:pt>
                <c:pt idx="1719">
                  <c:v>51372</c:v>
                </c:pt>
                <c:pt idx="1720">
                  <c:v>51379</c:v>
                </c:pt>
                <c:pt idx="1721">
                  <c:v>51386</c:v>
                </c:pt>
                <c:pt idx="1722">
                  <c:v>51393</c:v>
                </c:pt>
                <c:pt idx="1723">
                  <c:v>51400</c:v>
                </c:pt>
                <c:pt idx="1724">
                  <c:v>51407</c:v>
                </c:pt>
                <c:pt idx="1725">
                  <c:v>51414</c:v>
                </c:pt>
                <c:pt idx="1726">
                  <c:v>51421</c:v>
                </c:pt>
                <c:pt idx="1727">
                  <c:v>51428</c:v>
                </c:pt>
                <c:pt idx="1728">
                  <c:v>51435</c:v>
                </c:pt>
                <c:pt idx="1729">
                  <c:v>51442</c:v>
                </c:pt>
                <c:pt idx="1730">
                  <c:v>51449</c:v>
                </c:pt>
                <c:pt idx="1731">
                  <c:v>51456</c:v>
                </c:pt>
                <c:pt idx="1732">
                  <c:v>51466</c:v>
                </c:pt>
                <c:pt idx="1733">
                  <c:v>51470</c:v>
                </c:pt>
                <c:pt idx="1734">
                  <c:v>51477</c:v>
                </c:pt>
                <c:pt idx="1735">
                  <c:v>51484</c:v>
                </c:pt>
                <c:pt idx="1736">
                  <c:v>51491</c:v>
                </c:pt>
                <c:pt idx="1737">
                  <c:v>51505</c:v>
                </c:pt>
                <c:pt idx="1738">
                  <c:v>51508</c:v>
                </c:pt>
                <c:pt idx="1739">
                  <c:v>51516</c:v>
                </c:pt>
                <c:pt idx="1740">
                  <c:v>51522</c:v>
                </c:pt>
                <c:pt idx="1741">
                  <c:v>51529</c:v>
                </c:pt>
                <c:pt idx="1742">
                  <c:v>51536</c:v>
                </c:pt>
                <c:pt idx="1743">
                  <c:v>51544</c:v>
                </c:pt>
                <c:pt idx="1744">
                  <c:v>51550</c:v>
                </c:pt>
                <c:pt idx="1745">
                  <c:v>51557</c:v>
                </c:pt>
                <c:pt idx="1746">
                  <c:v>51564</c:v>
                </c:pt>
                <c:pt idx="1747">
                  <c:v>51571</c:v>
                </c:pt>
                <c:pt idx="1748">
                  <c:v>51578</c:v>
                </c:pt>
                <c:pt idx="1749">
                  <c:v>51585</c:v>
                </c:pt>
                <c:pt idx="1750">
                  <c:v>51592</c:v>
                </c:pt>
                <c:pt idx="1751">
                  <c:v>51599</c:v>
                </c:pt>
                <c:pt idx="1752">
                  <c:v>51606</c:v>
                </c:pt>
                <c:pt idx="1753">
                  <c:v>51615</c:v>
                </c:pt>
                <c:pt idx="1754">
                  <c:v>51621</c:v>
                </c:pt>
                <c:pt idx="1755">
                  <c:v>51628</c:v>
                </c:pt>
                <c:pt idx="1756">
                  <c:v>51634</c:v>
                </c:pt>
                <c:pt idx="1757">
                  <c:v>51641</c:v>
                </c:pt>
                <c:pt idx="1758">
                  <c:v>51649</c:v>
                </c:pt>
                <c:pt idx="1759">
                  <c:v>51655</c:v>
                </c:pt>
                <c:pt idx="1760">
                  <c:v>51662</c:v>
                </c:pt>
                <c:pt idx="1761">
                  <c:v>51669</c:v>
                </c:pt>
                <c:pt idx="1762">
                  <c:v>51676</c:v>
                </c:pt>
                <c:pt idx="1763">
                  <c:v>51683</c:v>
                </c:pt>
                <c:pt idx="1764">
                  <c:v>51690</c:v>
                </c:pt>
                <c:pt idx="1765">
                  <c:v>51698</c:v>
                </c:pt>
                <c:pt idx="1766">
                  <c:v>51704</c:v>
                </c:pt>
                <c:pt idx="1767">
                  <c:v>51711</c:v>
                </c:pt>
                <c:pt idx="1768">
                  <c:v>51718</c:v>
                </c:pt>
                <c:pt idx="1769">
                  <c:v>51725</c:v>
                </c:pt>
                <c:pt idx="1770">
                  <c:v>51732</c:v>
                </c:pt>
                <c:pt idx="1771">
                  <c:v>51740</c:v>
                </c:pt>
                <c:pt idx="1772">
                  <c:v>51746</c:v>
                </c:pt>
                <c:pt idx="1773">
                  <c:v>51753</c:v>
                </c:pt>
                <c:pt idx="1774">
                  <c:v>51761</c:v>
                </c:pt>
                <c:pt idx="1775">
                  <c:v>51768</c:v>
                </c:pt>
                <c:pt idx="1776">
                  <c:v>51774</c:v>
                </c:pt>
                <c:pt idx="1777">
                  <c:v>51781</c:v>
                </c:pt>
                <c:pt idx="1778">
                  <c:v>51789</c:v>
                </c:pt>
                <c:pt idx="1779">
                  <c:v>51795</c:v>
                </c:pt>
                <c:pt idx="1780">
                  <c:v>51802</c:v>
                </c:pt>
                <c:pt idx="1781">
                  <c:v>51810</c:v>
                </c:pt>
                <c:pt idx="1782">
                  <c:v>51816</c:v>
                </c:pt>
                <c:pt idx="1783">
                  <c:v>51823</c:v>
                </c:pt>
                <c:pt idx="1784">
                  <c:v>51830</c:v>
                </c:pt>
                <c:pt idx="1785">
                  <c:v>51837</c:v>
                </c:pt>
                <c:pt idx="1786">
                  <c:v>51844</c:v>
                </c:pt>
                <c:pt idx="1787">
                  <c:v>51851</c:v>
                </c:pt>
                <c:pt idx="1788">
                  <c:v>51859</c:v>
                </c:pt>
                <c:pt idx="1789">
                  <c:v>51872</c:v>
                </c:pt>
                <c:pt idx="1790">
                  <c:v>51873</c:v>
                </c:pt>
                <c:pt idx="1791">
                  <c:v>51880</c:v>
                </c:pt>
                <c:pt idx="1792">
                  <c:v>51887</c:v>
                </c:pt>
                <c:pt idx="1793">
                  <c:v>51894</c:v>
                </c:pt>
                <c:pt idx="1794">
                  <c:v>51901</c:v>
                </c:pt>
                <c:pt idx="1795">
                  <c:v>51909</c:v>
                </c:pt>
                <c:pt idx="1796">
                  <c:v>51915</c:v>
                </c:pt>
                <c:pt idx="1797">
                  <c:v>51922</c:v>
                </c:pt>
                <c:pt idx="1798">
                  <c:v>51929</c:v>
                </c:pt>
                <c:pt idx="1799">
                  <c:v>51936</c:v>
                </c:pt>
                <c:pt idx="1800">
                  <c:v>51943</c:v>
                </c:pt>
                <c:pt idx="1801">
                  <c:v>51950</c:v>
                </c:pt>
                <c:pt idx="1802">
                  <c:v>51957</c:v>
                </c:pt>
                <c:pt idx="1803">
                  <c:v>51966</c:v>
                </c:pt>
                <c:pt idx="1804">
                  <c:v>51973</c:v>
                </c:pt>
                <c:pt idx="1805">
                  <c:v>51980</c:v>
                </c:pt>
                <c:pt idx="1806">
                  <c:v>51987</c:v>
                </c:pt>
                <c:pt idx="1807">
                  <c:v>51994</c:v>
                </c:pt>
                <c:pt idx="1808">
                  <c:v>52001</c:v>
                </c:pt>
                <c:pt idx="1809">
                  <c:v>52008</c:v>
                </c:pt>
                <c:pt idx="1810">
                  <c:v>52015</c:v>
                </c:pt>
                <c:pt idx="1811">
                  <c:v>52022</c:v>
                </c:pt>
                <c:pt idx="1812">
                  <c:v>52029</c:v>
                </c:pt>
                <c:pt idx="1813">
                  <c:v>52036</c:v>
                </c:pt>
                <c:pt idx="1814">
                  <c:v>52043</c:v>
                </c:pt>
                <c:pt idx="1815">
                  <c:v>52050</c:v>
                </c:pt>
                <c:pt idx="1816">
                  <c:v>52057</c:v>
                </c:pt>
                <c:pt idx="1817">
                  <c:v>52064</c:v>
                </c:pt>
                <c:pt idx="1818">
                  <c:v>52071</c:v>
                </c:pt>
                <c:pt idx="1819">
                  <c:v>52078</c:v>
                </c:pt>
                <c:pt idx="1820">
                  <c:v>52085</c:v>
                </c:pt>
                <c:pt idx="1821">
                  <c:v>52092</c:v>
                </c:pt>
                <c:pt idx="1822">
                  <c:v>52099</c:v>
                </c:pt>
                <c:pt idx="1823">
                  <c:v>52106</c:v>
                </c:pt>
                <c:pt idx="1824">
                  <c:v>52113</c:v>
                </c:pt>
                <c:pt idx="1825">
                  <c:v>52120</c:v>
                </c:pt>
                <c:pt idx="1826">
                  <c:v>52127</c:v>
                </c:pt>
                <c:pt idx="1827">
                  <c:v>52134</c:v>
                </c:pt>
                <c:pt idx="1828">
                  <c:v>52141</c:v>
                </c:pt>
                <c:pt idx="1829">
                  <c:v>52148</c:v>
                </c:pt>
                <c:pt idx="1830">
                  <c:v>52155</c:v>
                </c:pt>
                <c:pt idx="1831">
                  <c:v>52162</c:v>
                </c:pt>
                <c:pt idx="1832">
                  <c:v>52169</c:v>
                </c:pt>
                <c:pt idx="1833">
                  <c:v>52176</c:v>
                </c:pt>
                <c:pt idx="1834">
                  <c:v>52183</c:v>
                </c:pt>
                <c:pt idx="1835">
                  <c:v>52190</c:v>
                </c:pt>
                <c:pt idx="1836">
                  <c:v>52197</c:v>
                </c:pt>
                <c:pt idx="1837">
                  <c:v>52204</c:v>
                </c:pt>
                <c:pt idx="1838">
                  <c:v>52211</c:v>
                </c:pt>
                <c:pt idx="1839">
                  <c:v>52218</c:v>
                </c:pt>
                <c:pt idx="1840">
                  <c:v>52229</c:v>
                </c:pt>
                <c:pt idx="1841">
                  <c:v>52236</c:v>
                </c:pt>
                <c:pt idx="1842">
                  <c:v>52239</c:v>
                </c:pt>
                <c:pt idx="1843">
                  <c:v>52246</c:v>
                </c:pt>
                <c:pt idx="1844">
                  <c:v>52253</c:v>
                </c:pt>
                <c:pt idx="1845">
                  <c:v>52260</c:v>
                </c:pt>
                <c:pt idx="1846">
                  <c:v>52267</c:v>
                </c:pt>
                <c:pt idx="1847">
                  <c:v>52274</c:v>
                </c:pt>
                <c:pt idx="1848">
                  <c:v>52281</c:v>
                </c:pt>
                <c:pt idx="1849">
                  <c:v>52288</c:v>
                </c:pt>
                <c:pt idx="1850">
                  <c:v>52295</c:v>
                </c:pt>
                <c:pt idx="1851">
                  <c:v>52302</c:v>
                </c:pt>
                <c:pt idx="1852">
                  <c:v>52309</c:v>
                </c:pt>
                <c:pt idx="1853">
                  <c:v>52316</c:v>
                </c:pt>
                <c:pt idx="1854">
                  <c:v>52323</c:v>
                </c:pt>
                <c:pt idx="1855">
                  <c:v>52330</c:v>
                </c:pt>
                <c:pt idx="1856">
                  <c:v>52337</c:v>
                </c:pt>
                <c:pt idx="1857">
                  <c:v>52344</c:v>
                </c:pt>
                <c:pt idx="1858">
                  <c:v>52351</c:v>
                </c:pt>
                <c:pt idx="1859">
                  <c:v>52358</c:v>
                </c:pt>
                <c:pt idx="1860">
                  <c:v>52365</c:v>
                </c:pt>
                <c:pt idx="1861">
                  <c:v>52372</c:v>
                </c:pt>
                <c:pt idx="1862">
                  <c:v>52379</c:v>
                </c:pt>
                <c:pt idx="1863">
                  <c:v>52386</c:v>
                </c:pt>
                <c:pt idx="1864">
                  <c:v>52393</c:v>
                </c:pt>
                <c:pt idx="1865">
                  <c:v>52400</c:v>
                </c:pt>
                <c:pt idx="1866">
                  <c:v>52407</c:v>
                </c:pt>
                <c:pt idx="1867">
                  <c:v>52414</c:v>
                </c:pt>
                <c:pt idx="1868">
                  <c:v>52421</c:v>
                </c:pt>
                <c:pt idx="1869">
                  <c:v>52428</c:v>
                </c:pt>
                <c:pt idx="1870">
                  <c:v>52435</c:v>
                </c:pt>
                <c:pt idx="1871">
                  <c:v>52442</c:v>
                </c:pt>
                <c:pt idx="1872">
                  <c:v>52449</c:v>
                </c:pt>
                <c:pt idx="1873">
                  <c:v>52456</c:v>
                </c:pt>
                <c:pt idx="1874">
                  <c:v>52463</c:v>
                </c:pt>
                <c:pt idx="1875">
                  <c:v>52470</c:v>
                </c:pt>
                <c:pt idx="1876">
                  <c:v>52477</c:v>
                </c:pt>
                <c:pt idx="1877">
                  <c:v>52484</c:v>
                </c:pt>
                <c:pt idx="1878">
                  <c:v>52491</c:v>
                </c:pt>
                <c:pt idx="1879">
                  <c:v>52498</c:v>
                </c:pt>
                <c:pt idx="1880">
                  <c:v>52505</c:v>
                </c:pt>
                <c:pt idx="1881">
                  <c:v>52512</c:v>
                </c:pt>
                <c:pt idx="1882">
                  <c:v>52519</c:v>
                </c:pt>
                <c:pt idx="1883">
                  <c:v>52526</c:v>
                </c:pt>
                <c:pt idx="1884">
                  <c:v>52533</c:v>
                </c:pt>
                <c:pt idx="1885">
                  <c:v>52540</c:v>
                </c:pt>
                <c:pt idx="1886">
                  <c:v>52547</c:v>
                </c:pt>
                <c:pt idx="1887">
                  <c:v>52554</c:v>
                </c:pt>
                <c:pt idx="1888">
                  <c:v>52561</c:v>
                </c:pt>
                <c:pt idx="1889">
                  <c:v>52568</c:v>
                </c:pt>
                <c:pt idx="1890">
                  <c:v>52575</c:v>
                </c:pt>
                <c:pt idx="1891">
                  <c:v>52582</c:v>
                </c:pt>
                <c:pt idx="1892">
                  <c:v>52589</c:v>
                </c:pt>
                <c:pt idx="1893">
                  <c:v>52600</c:v>
                </c:pt>
                <c:pt idx="1894">
                  <c:v>52603</c:v>
                </c:pt>
                <c:pt idx="1895">
                  <c:v>52610</c:v>
                </c:pt>
                <c:pt idx="1896">
                  <c:v>52617</c:v>
                </c:pt>
                <c:pt idx="1897">
                  <c:v>52624</c:v>
                </c:pt>
                <c:pt idx="1898">
                  <c:v>52631</c:v>
                </c:pt>
                <c:pt idx="1899">
                  <c:v>52639</c:v>
                </c:pt>
                <c:pt idx="1900">
                  <c:v>52645</c:v>
                </c:pt>
                <c:pt idx="1901">
                  <c:v>52652</c:v>
                </c:pt>
                <c:pt idx="1902">
                  <c:v>52659</c:v>
                </c:pt>
                <c:pt idx="1903">
                  <c:v>52666</c:v>
                </c:pt>
                <c:pt idx="1904">
                  <c:v>52673</c:v>
                </c:pt>
                <c:pt idx="1905">
                  <c:v>52680</c:v>
                </c:pt>
                <c:pt idx="1906">
                  <c:v>52687</c:v>
                </c:pt>
                <c:pt idx="1907">
                  <c:v>52694</c:v>
                </c:pt>
                <c:pt idx="1908">
                  <c:v>52701</c:v>
                </c:pt>
                <c:pt idx="1909">
                  <c:v>52708</c:v>
                </c:pt>
                <c:pt idx="1910">
                  <c:v>52715</c:v>
                </c:pt>
                <c:pt idx="1911">
                  <c:v>52723</c:v>
                </c:pt>
                <c:pt idx="1912">
                  <c:v>52729</c:v>
                </c:pt>
                <c:pt idx="1913">
                  <c:v>52736</c:v>
                </c:pt>
                <c:pt idx="1914">
                  <c:v>52743</c:v>
                </c:pt>
                <c:pt idx="1915">
                  <c:v>52750</c:v>
                </c:pt>
                <c:pt idx="1916">
                  <c:v>52757</c:v>
                </c:pt>
                <c:pt idx="1917">
                  <c:v>52764</c:v>
                </c:pt>
                <c:pt idx="1918">
                  <c:v>52771</c:v>
                </c:pt>
                <c:pt idx="1919">
                  <c:v>52778</c:v>
                </c:pt>
                <c:pt idx="1920">
                  <c:v>52785</c:v>
                </c:pt>
                <c:pt idx="1921">
                  <c:v>52792</c:v>
                </c:pt>
                <c:pt idx="1922">
                  <c:v>52799</c:v>
                </c:pt>
                <c:pt idx="1923">
                  <c:v>52806</c:v>
                </c:pt>
                <c:pt idx="1924">
                  <c:v>52813</c:v>
                </c:pt>
                <c:pt idx="1925">
                  <c:v>52821</c:v>
                </c:pt>
                <c:pt idx="1926">
                  <c:v>52827</c:v>
                </c:pt>
                <c:pt idx="1927">
                  <c:v>52834</c:v>
                </c:pt>
                <c:pt idx="1928">
                  <c:v>52841</c:v>
                </c:pt>
                <c:pt idx="1929">
                  <c:v>52848</c:v>
                </c:pt>
                <c:pt idx="1930">
                  <c:v>52855</c:v>
                </c:pt>
                <c:pt idx="1931">
                  <c:v>52863</c:v>
                </c:pt>
                <c:pt idx="1932">
                  <c:v>52869</c:v>
                </c:pt>
                <c:pt idx="1933">
                  <c:v>52876</c:v>
                </c:pt>
                <c:pt idx="1934">
                  <c:v>52883</c:v>
                </c:pt>
                <c:pt idx="1935">
                  <c:v>52890</c:v>
                </c:pt>
                <c:pt idx="1936">
                  <c:v>52897</c:v>
                </c:pt>
                <c:pt idx="1937">
                  <c:v>52905</c:v>
                </c:pt>
                <c:pt idx="1938">
                  <c:v>52911</c:v>
                </c:pt>
                <c:pt idx="1939">
                  <c:v>52918</c:v>
                </c:pt>
                <c:pt idx="1940">
                  <c:v>52925</c:v>
                </c:pt>
                <c:pt idx="1941">
                  <c:v>52932</c:v>
                </c:pt>
                <c:pt idx="1942">
                  <c:v>52939</c:v>
                </c:pt>
                <c:pt idx="1943">
                  <c:v>52946</c:v>
                </c:pt>
                <c:pt idx="1944">
                  <c:v>52953</c:v>
                </c:pt>
                <c:pt idx="1945">
                  <c:v>52961</c:v>
                </c:pt>
                <c:pt idx="1946">
                  <c:v>52968</c:v>
                </c:pt>
                <c:pt idx="1947">
                  <c:v>52975</c:v>
                </c:pt>
                <c:pt idx="1948">
                  <c:v>52982</c:v>
                </c:pt>
                <c:pt idx="1949">
                  <c:v>52989</c:v>
                </c:pt>
                <c:pt idx="1950">
                  <c:v>52996</c:v>
                </c:pt>
                <c:pt idx="1951">
                  <c:v>53003</c:v>
                </c:pt>
                <c:pt idx="1952">
                  <c:v>53010</c:v>
                </c:pt>
                <c:pt idx="1953">
                  <c:v>53017</c:v>
                </c:pt>
                <c:pt idx="1954">
                  <c:v>53024</c:v>
                </c:pt>
                <c:pt idx="1955">
                  <c:v>53031</c:v>
                </c:pt>
                <c:pt idx="1956">
                  <c:v>53038</c:v>
                </c:pt>
                <c:pt idx="1957">
                  <c:v>53045</c:v>
                </c:pt>
                <c:pt idx="1958">
                  <c:v>53052</c:v>
                </c:pt>
                <c:pt idx="1959">
                  <c:v>53063</c:v>
                </c:pt>
                <c:pt idx="1960">
                  <c:v>53066</c:v>
                </c:pt>
                <c:pt idx="1961">
                  <c:v>53073</c:v>
                </c:pt>
                <c:pt idx="1962">
                  <c:v>53080</c:v>
                </c:pt>
                <c:pt idx="1963">
                  <c:v>53090</c:v>
                </c:pt>
                <c:pt idx="1964">
                  <c:v>53094</c:v>
                </c:pt>
                <c:pt idx="1965">
                  <c:v>53101</c:v>
                </c:pt>
                <c:pt idx="1966">
                  <c:v>53108</c:v>
                </c:pt>
                <c:pt idx="1967">
                  <c:v>53115</c:v>
                </c:pt>
                <c:pt idx="1968">
                  <c:v>53122</c:v>
                </c:pt>
                <c:pt idx="1969">
                  <c:v>53129</c:v>
                </c:pt>
                <c:pt idx="1970">
                  <c:v>53136</c:v>
                </c:pt>
                <c:pt idx="1971">
                  <c:v>53143</c:v>
                </c:pt>
                <c:pt idx="1972">
                  <c:v>53150</c:v>
                </c:pt>
                <c:pt idx="1973">
                  <c:v>53157</c:v>
                </c:pt>
                <c:pt idx="1974">
                  <c:v>53164</c:v>
                </c:pt>
                <c:pt idx="1975">
                  <c:v>53171</c:v>
                </c:pt>
                <c:pt idx="1976">
                  <c:v>53178</c:v>
                </c:pt>
                <c:pt idx="1977">
                  <c:v>53188</c:v>
                </c:pt>
                <c:pt idx="1978">
                  <c:v>53192</c:v>
                </c:pt>
                <c:pt idx="1979">
                  <c:v>53199</c:v>
                </c:pt>
                <c:pt idx="1980">
                  <c:v>53206</c:v>
                </c:pt>
                <c:pt idx="1981">
                  <c:v>53213</c:v>
                </c:pt>
                <c:pt idx="1982">
                  <c:v>53220</c:v>
                </c:pt>
                <c:pt idx="1983">
                  <c:v>53230</c:v>
                </c:pt>
                <c:pt idx="1984">
                  <c:v>53234</c:v>
                </c:pt>
                <c:pt idx="1985">
                  <c:v>53241</c:v>
                </c:pt>
                <c:pt idx="1986">
                  <c:v>53248</c:v>
                </c:pt>
                <c:pt idx="1987">
                  <c:v>53255</c:v>
                </c:pt>
                <c:pt idx="1988">
                  <c:v>53262</c:v>
                </c:pt>
                <c:pt idx="1989">
                  <c:v>53272</c:v>
                </c:pt>
                <c:pt idx="1990">
                  <c:v>53276</c:v>
                </c:pt>
                <c:pt idx="1991">
                  <c:v>53283</c:v>
                </c:pt>
                <c:pt idx="1992">
                  <c:v>53290</c:v>
                </c:pt>
                <c:pt idx="1993">
                  <c:v>53297</c:v>
                </c:pt>
                <c:pt idx="1994">
                  <c:v>53304</c:v>
                </c:pt>
                <c:pt idx="1995">
                  <c:v>53311</c:v>
                </c:pt>
                <c:pt idx="1996">
                  <c:v>53318</c:v>
                </c:pt>
                <c:pt idx="1997">
                  <c:v>53325</c:v>
                </c:pt>
                <c:pt idx="1998">
                  <c:v>53332</c:v>
                </c:pt>
                <c:pt idx="1999">
                  <c:v>53339</c:v>
                </c:pt>
                <c:pt idx="2000">
                  <c:v>53346</c:v>
                </c:pt>
                <c:pt idx="2001">
                  <c:v>53353</c:v>
                </c:pt>
                <c:pt idx="2002">
                  <c:v>53360</c:v>
                </c:pt>
                <c:pt idx="2003">
                  <c:v>53367</c:v>
                </c:pt>
                <c:pt idx="2004">
                  <c:v>53374</c:v>
                </c:pt>
                <c:pt idx="2005">
                  <c:v>53381</c:v>
                </c:pt>
                <c:pt idx="2006">
                  <c:v>53388</c:v>
                </c:pt>
                <c:pt idx="2007">
                  <c:v>53395</c:v>
                </c:pt>
                <c:pt idx="2008">
                  <c:v>53402</c:v>
                </c:pt>
                <c:pt idx="2009">
                  <c:v>53413</c:v>
                </c:pt>
                <c:pt idx="2010">
                  <c:v>53416</c:v>
                </c:pt>
                <c:pt idx="2011">
                  <c:v>53423</c:v>
                </c:pt>
                <c:pt idx="2012">
                  <c:v>53430</c:v>
                </c:pt>
                <c:pt idx="2013">
                  <c:v>53437</c:v>
                </c:pt>
                <c:pt idx="2014">
                  <c:v>53444</c:v>
                </c:pt>
                <c:pt idx="2015">
                  <c:v>53455</c:v>
                </c:pt>
                <c:pt idx="2016">
                  <c:v>53458</c:v>
                </c:pt>
                <c:pt idx="2017">
                  <c:v>53465</c:v>
                </c:pt>
                <c:pt idx="2018">
                  <c:v>53472</c:v>
                </c:pt>
                <c:pt idx="2019">
                  <c:v>53479</c:v>
                </c:pt>
                <c:pt idx="2020">
                  <c:v>53486</c:v>
                </c:pt>
                <c:pt idx="2021">
                  <c:v>53493</c:v>
                </c:pt>
                <c:pt idx="2022">
                  <c:v>53500</c:v>
                </c:pt>
                <c:pt idx="2023">
                  <c:v>53507</c:v>
                </c:pt>
                <c:pt idx="2024">
                  <c:v>53514</c:v>
                </c:pt>
                <c:pt idx="2025">
                  <c:v>53521</c:v>
                </c:pt>
                <c:pt idx="2026">
                  <c:v>53528</c:v>
                </c:pt>
                <c:pt idx="2027">
                  <c:v>53535</c:v>
                </c:pt>
                <c:pt idx="2028">
                  <c:v>53542</c:v>
                </c:pt>
                <c:pt idx="2029">
                  <c:v>53549</c:v>
                </c:pt>
                <c:pt idx="2030">
                  <c:v>53556</c:v>
                </c:pt>
                <c:pt idx="2031">
                  <c:v>53563</c:v>
                </c:pt>
                <c:pt idx="2032">
                  <c:v>53570</c:v>
                </c:pt>
                <c:pt idx="2033">
                  <c:v>53577</c:v>
                </c:pt>
                <c:pt idx="2034">
                  <c:v>53584</c:v>
                </c:pt>
                <c:pt idx="2035">
                  <c:v>53591</c:v>
                </c:pt>
                <c:pt idx="2036">
                  <c:v>53598</c:v>
                </c:pt>
                <c:pt idx="2037">
                  <c:v>53605</c:v>
                </c:pt>
                <c:pt idx="2038">
                  <c:v>53612</c:v>
                </c:pt>
                <c:pt idx="2039">
                  <c:v>53619</c:v>
                </c:pt>
                <c:pt idx="2040">
                  <c:v>53626</c:v>
                </c:pt>
                <c:pt idx="2041">
                  <c:v>53633</c:v>
                </c:pt>
                <c:pt idx="2042">
                  <c:v>53640</c:v>
                </c:pt>
                <c:pt idx="2043">
                  <c:v>53647</c:v>
                </c:pt>
                <c:pt idx="2044">
                  <c:v>53657</c:v>
                </c:pt>
                <c:pt idx="2045">
                  <c:v>53661</c:v>
                </c:pt>
                <c:pt idx="2046">
                  <c:v>53668</c:v>
                </c:pt>
                <c:pt idx="2047">
                  <c:v>53675</c:v>
                </c:pt>
                <c:pt idx="2048">
                  <c:v>53682</c:v>
                </c:pt>
                <c:pt idx="2049">
                  <c:v>53696</c:v>
                </c:pt>
                <c:pt idx="2050">
                  <c:v>53699</c:v>
                </c:pt>
                <c:pt idx="2051">
                  <c:v>53707</c:v>
                </c:pt>
                <c:pt idx="2052">
                  <c:v>53713</c:v>
                </c:pt>
                <c:pt idx="2053">
                  <c:v>53720</c:v>
                </c:pt>
                <c:pt idx="2054">
                  <c:v>53727</c:v>
                </c:pt>
                <c:pt idx="2055">
                  <c:v>53735</c:v>
                </c:pt>
                <c:pt idx="2056">
                  <c:v>53741</c:v>
                </c:pt>
                <c:pt idx="2057">
                  <c:v>53748</c:v>
                </c:pt>
                <c:pt idx="2058">
                  <c:v>53755</c:v>
                </c:pt>
                <c:pt idx="2059">
                  <c:v>53762</c:v>
                </c:pt>
                <c:pt idx="2060">
                  <c:v>53769</c:v>
                </c:pt>
                <c:pt idx="2061">
                  <c:v>53776</c:v>
                </c:pt>
                <c:pt idx="2062">
                  <c:v>53783</c:v>
                </c:pt>
                <c:pt idx="2063">
                  <c:v>53790</c:v>
                </c:pt>
                <c:pt idx="2064">
                  <c:v>53799</c:v>
                </c:pt>
                <c:pt idx="2065">
                  <c:v>53804</c:v>
                </c:pt>
                <c:pt idx="2066">
                  <c:v>53812</c:v>
                </c:pt>
                <c:pt idx="2067">
                  <c:v>53819</c:v>
                </c:pt>
                <c:pt idx="2068">
                  <c:v>53825</c:v>
                </c:pt>
                <c:pt idx="2069">
                  <c:v>53832</c:v>
                </c:pt>
                <c:pt idx="2070">
                  <c:v>53840</c:v>
                </c:pt>
                <c:pt idx="2071">
                  <c:v>53846</c:v>
                </c:pt>
                <c:pt idx="2072">
                  <c:v>53853</c:v>
                </c:pt>
                <c:pt idx="2073">
                  <c:v>53860</c:v>
                </c:pt>
                <c:pt idx="2074">
                  <c:v>53867</c:v>
                </c:pt>
                <c:pt idx="2075">
                  <c:v>53874</c:v>
                </c:pt>
                <c:pt idx="2076">
                  <c:v>53881</c:v>
                </c:pt>
                <c:pt idx="2077">
                  <c:v>53889</c:v>
                </c:pt>
                <c:pt idx="2078">
                  <c:v>53895</c:v>
                </c:pt>
                <c:pt idx="2079">
                  <c:v>53902</c:v>
                </c:pt>
                <c:pt idx="2080">
                  <c:v>53909</c:v>
                </c:pt>
                <c:pt idx="2081">
                  <c:v>53916</c:v>
                </c:pt>
                <c:pt idx="2082">
                  <c:v>53923</c:v>
                </c:pt>
                <c:pt idx="2083">
                  <c:v>53931</c:v>
                </c:pt>
                <c:pt idx="2084">
                  <c:v>53937</c:v>
                </c:pt>
                <c:pt idx="2085">
                  <c:v>53944</c:v>
                </c:pt>
                <c:pt idx="2086">
                  <c:v>53952</c:v>
                </c:pt>
                <c:pt idx="2087">
                  <c:v>53959</c:v>
                </c:pt>
                <c:pt idx="2088">
                  <c:v>53965</c:v>
                </c:pt>
                <c:pt idx="2089">
                  <c:v>53972</c:v>
                </c:pt>
                <c:pt idx="2090">
                  <c:v>53980</c:v>
                </c:pt>
                <c:pt idx="2091">
                  <c:v>53986</c:v>
                </c:pt>
                <c:pt idx="2092">
                  <c:v>53993</c:v>
                </c:pt>
                <c:pt idx="2093">
                  <c:v>54001</c:v>
                </c:pt>
                <c:pt idx="2094">
                  <c:v>54007</c:v>
                </c:pt>
                <c:pt idx="2095">
                  <c:v>54014</c:v>
                </c:pt>
                <c:pt idx="2096">
                  <c:v>54021</c:v>
                </c:pt>
                <c:pt idx="2097">
                  <c:v>54028</c:v>
                </c:pt>
                <c:pt idx="2098">
                  <c:v>54035</c:v>
                </c:pt>
                <c:pt idx="2099">
                  <c:v>54042</c:v>
                </c:pt>
                <c:pt idx="2100">
                  <c:v>54050</c:v>
                </c:pt>
                <c:pt idx="2101">
                  <c:v>54063</c:v>
                </c:pt>
                <c:pt idx="2102">
                  <c:v>54064</c:v>
                </c:pt>
                <c:pt idx="2103">
                  <c:v>54071</c:v>
                </c:pt>
                <c:pt idx="2104">
                  <c:v>54078</c:v>
                </c:pt>
                <c:pt idx="2105">
                  <c:v>54085</c:v>
                </c:pt>
                <c:pt idx="2106">
                  <c:v>54092</c:v>
                </c:pt>
                <c:pt idx="2107">
                  <c:v>54100</c:v>
                </c:pt>
                <c:pt idx="2108">
                  <c:v>54106</c:v>
                </c:pt>
                <c:pt idx="2109">
                  <c:v>54113</c:v>
                </c:pt>
                <c:pt idx="2110">
                  <c:v>54120</c:v>
                </c:pt>
                <c:pt idx="2111">
                  <c:v>54127</c:v>
                </c:pt>
                <c:pt idx="2112">
                  <c:v>54134</c:v>
                </c:pt>
                <c:pt idx="2113">
                  <c:v>54141</c:v>
                </c:pt>
                <c:pt idx="2114">
                  <c:v>54148</c:v>
                </c:pt>
                <c:pt idx="2115">
                  <c:v>54157</c:v>
                </c:pt>
                <c:pt idx="2116">
                  <c:v>54164</c:v>
                </c:pt>
                <c:pt idx="2117">
                  <c:v>54171</c:v>
                </c:pt>
                <c:pt idx="2118">
                  <c:v>54178</c:v>
                </c:pt>
                <c:pt idx="2119">
                  <c:v>54185</c:v>
                </c:pt>
                <c:pt idx="2120">
                  <c:v>54192</c:v>
                </c:pt>
                <c:pt idx="2121">
                  <c:v>54199</c:v>
                </c:pt>
                <c:pt idx="2122">
                  <c:v>54206</c:v>
                </c:pt>
                <c:pt idx="2123">
                  <c:v>54213</c:v>
                </c:pt>
                <c:pt idx="2124">
                  <c:v>54220</c:v>
                </c:pt>
                <c:pt idx="2125">
                  <c:v>54227</c:v>
                </c:pt>
                <c:pt idx="2126">
                  <c:v>54234</c:v>
                </c:pt>
                <c:pt idx="2127">
                  <c:v>54241</c:v>
                </c:pt>
                <c:pt idx="2128">
                  <c:v>54248</c:v>
                </c:pt>
                <c:pt idx="2129">
                  <c:v>54255</c:v>
                </c:pt>
                <c:pt idx="2130">
                  <c:v>54262</c:v>
                </c:pt>
                <c:pt idx="2131">
                  <c:v>54269</c:v>
                </c:pt>
                <c:pt idx="2132">
                  <c:v>54276</c:v>
                </c:pt>
                <c:pt idx="2133">
                  <c:v>54283</c:v>
                </c:pt>
                <c:pt idx="2134">
                  <c:v>54290</c:v>
                </c:pt>
                <c:pt idx="2135">
                  <c:v>54297</c:v>
                </c:pt>
                <c:pt idx="2136">
                  <c:v>54304</c:v>
                </c:pt>
                <c:pt idx="2137">
                  <c:v>54311</c:v>
                </c:pt>
                <c:pt idx="2138">
                  <c:v>54318</c:v>
                </c:pt>
                <c:pt idx="2139">
                  <c:v>54325</c:v>
                </c:pt>
                <c:pt idx="2140">
                  <c:v>54332</c:v>
                </c:pt>
                <c:pt idx="2141">
                  <c:v>54339</c:v>
                </c:pt>
                <c:pt idx="2142">
                  <c:v>54346</c:v>
                </c:pt>
                <c:pt idx="2143">
                  <c:v>54353</c:v>
                </c:pt>
                <c:pt idx="2144">
                  <c:v>54360</c:v>
                </c:pt>
                <c:pt idx="2145">
                  <c:v>54367</c:v>
                </c:pt>
                <c:pt idx="2146">
                  <c:v>54374</c:v>
                </c:pt>
                <c:pt idx="2147">
                  <c:v>54381</c:v>
                </c:pt>
                <c:pt idx="2148">
                  <c:v>54388</c:v>
                </c:pt>
                <c:pt idx="2149">
                  <c:v>54395</c:v>
                </c:pt>
                <c:pt idx="2150">
                  <c:v>54402</c:v>
                </c:pt>
                <c:pt idx="2151">
                  <c:v>54409</c:v>
                </c:pt>
                <c:pt idx="2152">
                  <c:v>54416</c:v>
                </c:pt>
                <c:pt idx="2153">
                  <c:v>54427</c:v>
                </c:pt>
                <c:pt idx="2154">
                  <c:v>54430</c:v>
                </c:pt>
                <c:pt idx="2155">
                  <c:v>54437</c:v>
                </c:pt>
                <c:pt idx="2156">
                  <c:v>54444</c:v>
                </c:pt>
                <c:pt idx="2157">
                  <c:v>54451</c:v>
                </c:pt>
                <c:pt idx="2158">
                  <c:v>54458</c:v>
                </c:pt>
                <c:pt idx="2159">
                  <c:v>54466</c:v>
                </c:pt>
                <c:pt idx="2160">
                  <c:v>54472</c:v>
                </c:pt>
                <c:pt idx="2161">
                  <c:v>54479</c:v>
                </c:pt>
                <c:pt idx="2162">
                  <c:v>54486</c:v>
                </c:pt>
                <c:pt idx="2163">
                  <c:v>54493</c:v>
                </c:pt>
                <c:pt idx="2164">
                  <c:v>54500</c:v>
                </c:pt>
                <c:pt idx="2165">
                  <c:v>54507</c:v>
                </c:pt>
                <c:pt idx="2166">
                  <c:v>54514</c:v>
                </c:pt>
                <c:pt idx="2167">
                  <c:v>54521</c:v>
                </c:pt>
                <c:pt idx="2168">
                  <c:v>54528</c:v>
                </c:pt>
                <c:pt idx="2169">
                  <c:v>54535</c:v>
                </c:pt>
                <c:pt idx="2170">
                  <c:v>54543</c:v>
                </c:pt>
                <c:pt idx="2171">
                  <c:v>54549</c:v>
                </c:pt>
                <c:pt idx="2172">
                  <c:v>54556</c:v>
                </c:pt>
                <c:pt idx="2173">
                  <c:v>54563</c:v>
                </c:pt>
                <c:pt idx="2174">
                  <c:v>54570</c:v>
                </c:pt>
                <c:pt idx="2175">
                  <c:v>54577</c:v>
                </c:pt>
                <c:pt idx="2176">
                  <c:v>54584</c:v>
                </c:pt>
                <c:pt idx="2177">
                  <c:v>54591</c:v>
                </c:pt>
                <c:pt idx="2178">
                  <c:v>54598</c:v>
                </c:pt>
                <c:pt idx="2179">
                  <c:v>54605</c:v>
                </c:pt>
                <c:pt idx="2180">
                  <c:v>54612</c:v>
                </c:pt>
                <c:pt idx="2181">
                  <c:v>54619</c:v>
                </c:pt>
                <c:pt idx="2182">
                  <c:v>54626</c:v>
                </c:pt>
                <c:pt idx="2183">
                  <c:v>54633</c:v>
                </c:pt>
                <c:pt idx="2184">
                  <c:v>54640</c:v>
                </c:pt>
                <c:pt idx="2185">
                  <c:v>54647</c:v>
                </c:pt>
                <c:pt idx="2186">
                  <c:v>54654</c:v>
                </c:pt>
                <c:pt idx="2187">
                  <c:v>54661</c:v>
                </c:pt>
                <c:pt idx="2188">
                  <c:v>54668</c:v>
                </c:pt>
                <c:pt idx="2189">
                  <c:v>54675</c:v>
                </c:pt>
                <c:pt idx="2190">
                  <c:v>54682</c:v>
                </c:pt>
                <c:pt idx="2191">
                  <c:v>54689</c:v>
                </c:pt>
                <c:pt idx="2192">
                  <c:v>54696</c:v>
                </c:pt>
                <c:pt idx="2193">
                  <c:v>54703</c:v>
                </c:pt>
                <c:pt idx="2194">
                  <c:v>54710</c:v>
                </c:pt>
                <c:pt idx="2195">
                  <c:v>54717</c:v>
                </c:pt>
                <c:pt idx="2196">
                  <c:v>54724</c:v>
                </c:pt>
                <c:pt idx="2197">
                  <c:v>54731</c:v>
                </c:pt>
                <c:pt idx="2198">
                  <c:v>54738</c:v>
                </c:pt>
                <c:pt idx="2199">
                  <c:v>54745</c:v>
                </c:pt>
                <c:pt idx="2200">
                  <c:v>54752</c:v>
                </c:pt>
                <c:pt idx="2201">
                  <c:v>54759</c:v>
                </c:pt>
                <c:pt idx="2202">
                  <c:v>54766</c:v>
                </c:pt>
                <c:pt idx="2203">
                  <c:v>54773</c:v>
                </c:pt>
                <c:pt idx="2204">
                  <c:v>54781</c:v>
                </c:pt>
                <c:pt idx="2205">
                  <c:v>54792</c:v>
                </c:pt>
                <c:pt idx="2206">
                  <c:v>54795</c:v>
                </c:pt>
                <c:pt idx="2207">
                  <c:v>54802</c:v>
                </c:pt>
                <c:pt idx="2208">
                  <c:v>54809</c:v>
                </c:pt>
                <c:pt idx="2209">
                  <c:v>54816</c:v>
                </c:pt>
                <c:pt idx="2210">
                  <c:v>54823</c:v>
                </c:pt>
                <c:pt idx="2211">
                  <c:v>54833</c:v>
                </c:pt>
                <c:pt idx="2212">
                  <c:v>54837</c:v>
                </c:pt>
                <c:pt idx="2213">
                  <c:v>54844</c:v>
                </c:pt>
                <c:pt idx="2214">
                  <c:v>54851</c:v>
                </c:pt>
                <c:pt idx="2215">
                  <c:v>54858</c:v>
                </c:pt>
                <c:pt idx="2216">
                  <c:v>54865</c:v>
                </c:pt>
                <c:pt idx="2217">
                  <c:v>54872</c:v>
                </c:pt>
                <c:pt idx="2218">
                  <c:v>54879</c:v>
                </c:pt>
                <c:pt idx="2219">
                  <c:v>54890</c:v>
                </c:pt>
                <c:pt idx="2220">
                  <c:v>54893</c:v>
                </c:pt>
                <c:pt idx="2221">
                  <c:v>54900</c:v>
                </c:pt>
                <c:pt idx="2222">
                  <c:v>54914</c:v>
                </c:pt>
                <c:pt idx="2223">
                  <c:v>54914</c:v>
                </c:pt>
                <c:pt idx="2224">
                  <c:v>54921</c:v>
                </c:pt>
                <c:pt idx="2225">
                  <c:v>54928</c:v>
                </c:pt>
                <c:pt idx="2226">
                  <c:v>54935</c:v>
                </c:pt>
                <c:pt idx="2227">
                  <c:v>54942</c:v>
                </c:pt>
                <c:pt idx="2228">
                  <c:v>54949</c:v>
                </c:pt>
                <c:pt idx="2229">
                  <c:v>54956</c:v>
                </c:pt>
                <c:pt idx="2230">
                  <c:v>54963</c:v>
                </c:pt>
                <c:pt idx="2231">
                  <c:v>54970</c:v>
                </c:pt>
                <c:pt idx="2232">
                  <c:v>54977</c:v>
                </c:pt>
                <c:pt idx="2233">
                  <c:v>54984</c:v>
                </c:pt>
                <c:pt idx="2234">
                  <c:v>54991</c:v>
                </c:pt>
                <c:pt idx="2235">
                  <c:v>54998</c:v>
                </c:pt>
                <c:pt idx="2236">
                  <c:v>55005</c:v>
                </c:pt>
                <c:pt idx="2237">
                  <c:v>55012</c:v>
                </c:pt>
                <c:pt idx="2238">
                  <c:v>55019</c:v>
                </c:pt>
                <c:pt idx="2239">
                  <c:v>55026</c:v>
                </c:pt>
                <c:pt idx="2240">
                  <c:v>55033</c:v>
                </c:pt>
                <c:pt idx="2241">
                  <c:v>55040</c:v>
                </c:pt>
                <c:pt idx="2242">
                  <c:v>55047</c:v>
                </c:pt>
                <c:pt idx="2243">
                  <c:v>55057</c:v>
                </c:pt>
                <c:pt idx="2244">
                  <c:v>55061</c:v>
                </c:pt>
                <c:pt idx="2245">
                  <c:v>55068</c:v>
                </c:pt>
                <c:pt idx="2246">
                  <c:v>55075</c:v>
                </c:pt>
                <c:pt idx="2247">
                  <c:v>55082</c:v>
                </c:pt>
                <c:pt idx="2248">
                  <c:v>55089</c:v>
                </c:pt>
                <c:pt idx="2249">
                  <c:v>55096</c:v>
                </c:pt>
                <c:pt idx="2250">
                  <c:v>55103</c:v>
                </c:pt>
                <c:pt idx="2251">
                  <c:v>55110</c:v>
                </c:pt>
                <c:pt idx="2252">
                  <c:v>55117</c:v>
                </c:pt>
                <c:pt idx="2253">
                  <c:v>55124</c:v>
                </c:pt>
                <c:pt idx="2254">
                  <c:v>55131</c:v>
                </c:pt>
                <c:pt idx="2255">
                  <c:v>55138</c:v>
                </c:pt>
                <c:pt idx="2256">
                  <c:v>55150</c:v>
                </c:pt>
                <c:pt idx="2257">
                  <c:v>55152</c:v>
                </c:pt>
                <c:pt idx="2258">
                  <c:v>55159</c:v>
                </c:pt>
                <c:pt idx="2259">
                  <c:v>55166</c:v>
                </c:pt>
                <c:pt idx="2260">
                  <c:v>55173</c:v>
                </c:pt>
                <c:pt idx="2261">
                  <c:v>55180</c:v>
                </c:pt>
                <c:pt idx="2262">
                  <c:v>55187</c:v>
                </c:pt>
                <c:pt idx="2263">
                  <c:v>55194</c:v>
                </c:pt>
                <c:pt idx="2264">
                  <c:v>55201</c:v>
                </c:pt>
                <c:pt idx="2265">
                  <c:v>55208</c:v>
                </c:pt>
                <c:pt idx="2266">
                  <c:v>55215</c:v>
                </c:pt>
                <c:pt idx="2267">
                  <c:v>55222</c:v>
                </c:pt>
                <c:pt idx="2268">
                  <c:v>55229</c:v>
                </c:pt>
                <c:pt idx="2269">
                  <c:v>55236</c:v>
                </c:pt>
                <c:pt idx="2270">
                  <c:v>55247</c:v>
                </c:pt>
                <c:pt idx="2271">
                  <c:v>55250</c:v>
                </c:pt>
                <c:pt idx="2272">
                  <c:v>55257</c:v>
                </c:pt>
                <c:pt idx="2273">
                  <c:v>55264</c:v>
                </c:pt>
                <c:pt idx="2274">
                  <c:v>55271</c:v>
                </c:pt>
                <c:pt idx="2275">
                  <c:v>55281</c:v>
                </c:pt>
                <c:pt idx="2276">
                  <c:v>55285</c:v>
                </c:pt>
                <c:pt idx="2277">
                  <c:v>55292</c:v>
                </c:pt>
                <c:pt idx="2278">
                  <c:v>55299</c:v>
                </c:pt>
                <c:pt idx="2279">
                  <c:v>55306</c:v>
                </c:pt>
                <c:pt idx="2280">
                  <c:v>55313</c:v>
                </c:pt>
                <c:pt idx="2281">
                  <c:v>55320</c:v>
                </c:pt>
                <c:pt idx="2282">
                  <c:v>55327</c:v>
                </c:pt>
                <c:pt idx="2283">
                  <c:v>55334</c:v>
                </c:pt>
                <c:pt idx="2284">
                  <c:v>55341</c:v>
                </c:pt>
                <c:pt idx="2285">
                  <c:v>55348</c:v>
                </c:pt>
                <c:pt idx="2286">
                  <c:v>55355</c:v>
                </c:pt>
                <c:pt idx="2287">
                  <c:v>55362</c:v>
                </c:pt>
                <c:pt idx="2288">
                  <c:v>55369</c:v>
                </c:pt>
                <c:pt idx="2289">
                  <c:v>55379</c:v>
                </c:pt>
                <c:pt idx="2290">
                  <c:v>55383</c:v>
                </c:pt>
                <c:pt idx="2291">
                  <c:v>55390</c:v>
                </c:pt>
                <c:pt idx="2292">
                  <c:v>55397</c:v>
                </c:pt>
                <c:pt idx="2293">
                  <c:v>55404</c:v>
                </c:pt>
                <c:pt idx="2294">
                  <c:v>55411</c:v>
                </c:pt>
                <c:pt idx="2295">
                  <c:v>55418</c:v>
                </c:pt>
                <c:pt idx="2296">
                  <c:v>55425</c:v>
                </c:pt>
                <c:pt idx="2297">
                  <c:v>55432</c:v>
                </c:pt>
                <c:pt idx="2298">
                  <c:v>55439</c:v>
                </c:pt>
                <c:pt idx="2299">
                  <c:v>55446</c:v>
                </c:pt>
                <c:pt idx="2300">
                  <c:v>55453</c:v>
                </c:pt>
                <c:pt idx="2301">
                  <c:v>55463</c:v>
                </c:pt>
                <c:pt idx="2302">
                  <c:v>55467</c:v>
                </c:pt>
                <c:pt idx="2303">
                  <c:v>55474</c:v>
                </c:pt>
                <c:pt idx="2304">
                  <c:v>55481</c:v>
                </c:pt>
                <c:pt idx="2305">
                  <c:v>55488</c:v>
                </c:pt>
                <c:pt idx="2306">
                  <c:v>55495</c:v>
                </c:pt>
                <c:pt idx="2307">
                  <c:v>55502</c:v>
                </c:pt>
                <c:pt idx="2308">
                  <c:v>55509</c:v>
                </c:pt>
                <c:pt idx="2309">
                  <c:v>55516</c:v>
                </c:pt>
                <c:pt idx="2310">
                  <c:v>55523</c:v>
                </c:pt>
                <c:pt idx="2311">
                  <c:v>55530</c:v>
                </c:pt>
                <c:pt idx="2312">
                  <c:v>55537</c:v>
                </c:pt>
                <c:pt idx="2313">
                  <c:v>55544</c:v>
                </c:pt>
                <c:pt idx="2314">
                  <c:v>55551</c:v>
                </c:pt>
                <c:pt idx="2315">
                  <c:v>55558</c:v>
                </c:pt>
                <c:pt idx="2316">
                  <c:v>55565</c:v>
                </c:pt>
                <c:pt idx="2317">
                  <c:v>55572</c:v>
                </c:pt>
                <c:pt idx="2318">
                  <c:v>55579</c:v>
                </c:pt>
                <c:pt idx="2319">
                  <c:v>55586</c:v>
                </c:pt>
                <c:pt idx="2320">
                  <c:v>55593</c:v>
                </c:pt>
                <c:pt idx="2321">
                  <c:v>55600</c:v>
                </c:pt>
                <c:pt idx="2322">
                  <c:v>55607</c:v>
                </c:pt>
                <c:pt idx="2323">
                  <c:v>55614</c:v>
                </c:pt>
                <c:pt idx="2324">
                  <c:v>55621</c:v>
                </c:pt>
                <c:pt idx="2325">
                  <c:v>55632</c:v>
                </c:pt>
                <c:pt idx="2326">
                  <c:v>55635</c:v>
                </c:pt>
                <c:pt idx="2327">
                  <c:v>55646</c:v>
                </c:pt>
                <c:pt idx="2328">
                  <c:v>55649</c:v>
                </c:pt>
                <c:pt idx="2329">
                  <c:v>55656</c:v>
                </c:pt>
                <c:pt idx="2330">
                  <c:v>55663</c:v>
                </c:pt>
                <c:pt idx="2331">
                  <c:v>55670</c:v>
                </c:pt>
                <c:pt idx="2332">
                  <c:v>55677</c:v>
                </c:pt>
                <c:pt idx="2333">
                  <c:v>55684</c:v>
                </c:pt>
                <c:pt idx="2334">
                  <c:v>55691</c:v>
                </c:pt>
                <c:pt idx="2335">
                  <c:v>55698</c:v>
                </c:pt>
                <c:pt idx="2336">
                  <c:v>55705</c:v>
                </c:pt>
                <c:pt idx="2337">
                  <c:v>55712</c:v>
                </c:pt>
                <c:pt idx="2338">
                  <c:v>55719</c:v>
                </c:pt>
                <c:pt idx="2339">
                  <c:v>55726</c:v>
                </c:pt>
                <c:pt idx="2340">
                  <c:v>55733</c:v>
                </c:pt>
                <c:pt idx="2341">
                  <c:v>55740</c:v>
                </c:pt>
                <c:pt idx="2342">
                  <c:v>55747</c:v>
                </c:pt>
                <c:pt idx="2343">
                  <c:v>55754</c:v>
                </c:pt>
                <c:pt idx="2344">
                  <c:v>55761</c:v>
                </c:pt>
                <c:pt idx="2345">
                  <c:v>55768</c:v>
                </c:pt>
                <c:pt idx="2346">
                  <c:v>55775</c:v>
                </c:pt>
                <c:pt idx="2347">
                  <c:v>55782</c:v>
                </c:pt>
                <c:pt idx="2348">
                  <c:v>55789</c:v>
                </c:pt>
                <c:pt idx="2349">
                  <c:v>55796</c:v>
                </c:pt>
                <c:pt idx="2350">
                  <c:v>55803</c:v>
                </c:pt>
                <c:pt idx="2351">
                  <c:v>55810</c:v>
                </c:pt>
                <c:pt idx="2352">
                  <c:v>55817</c:v>
                </c:pt>
                <c:pt idx="2353">
                  <c:v>55824</c:v>
                </c:pt>
                <c:pt idx="2354">
                  <c:v>55831</c:v>
                </c:pt>
                <c:pt idx="2355">
                  <c:v>55838</c:v>
                </c:pt>
                <c:pt idx="2356">
                  <c:v>55845</c:v>
                </c:pt>
                <c:pt idx="2357">
                  <c:v>55852</c:v>
                </c:pt>
                <c:pt idx="2358">
                  <c:v>55859</c:v>
                </c:pt>
                <c:pt idx="2359">
                  <c:v>55866</c:v>
                </c:pt>
                <c:pt idx="2360">
                  <c:v>55873</c:v>
                </c:pt>
                <c:pt idx="2361">
                  <c:v>55890</c:v>
                </c:pt>
                <c:pt idx="2362">
                  <c:v>55891</c:v>
                </c:pt>
                <c:pt idx="2363">
                  <c:v>55898</c:v>
                </c:pt>
                <c:pt idx="2364">
                  <c:v>55905</c:v>
                </c:pt>
                <c:pt idx="2365">
                  <c:v>55912</c:v>
                </c:pt>
                <c:pt idx="2366">
                  <c:v>55919</c:v>
                </c:pt>
                <c:pt idx="2367">
                  <c:v>55927</c:v>
                </c:pt>
                <c:pt idx="2368">
                  <c:v>55933</c:v>
                </c:pt>
                <c:pt idx="2369">
                  <c:v>55940</c:v>
                </c:pt>
                <c:pt idx="2370">
                  <c:v>55947</c:v>
                </c:pt>
                <c:pt idx="2371">
                  <c:v>55954</c:v>
                </c:pt>
                <c:pt idx="2372">
                  <c:v>55961</c:v>
                </c:pt>
                <c:pt idx="2373">
                  <c:v>55968</c:v>
                </c:pt>
                <c:pt idx="2374">
                  <c:v>55975</c:v>
                </c:pt>
                <c:pt idx="2375">
                  <c:v>55984</c:v>
                </c:pt>
                <c:pt idx="2376">
                  <c:v>55991</c:v>
                </c:pt>
                <c:pt idx="2377">
                  <c:v>55998</c:v>
                </c:pt>
                <c:pt idx="2378">
                  <c:v>56005</c:v>
                </c:pt>
                <c:pt idx="2379">
                  <c:v>56012</c:v>
                </c:pt>
                <c:pt idx="2380">
                  <c:v>56019</c:v>
                </c:pt>
                <c:pt idx="2381">
                  <c:v>56026</c:v>
                </c:pt>
                <c:pt idx="2382">
                  <c:v>56033</c:v>
                </c:pt>
                <c:pt idx="2383">
                  <c:v>56040</c:v>
                </c:pt>
                <c:pt idx="2384">
                  <c:v>56047</c:v>
                </c:pt>
                <c:pt idx="2385">
                  <c:v>56054</c:v>
                </c:pt>
                <c:pt idx="2386">
                  <c:v>56061</c:v>
                </c:pt>
                <c:pt idx="2387">
                  <c:v>56068</c:v>
                </c:pt>
                <c:pt idx="2388">
                  <c:v>56075</c:v>
                </c:pt>
                <c:pt idx="2389">
                  <c:v>56082</c:v>
                </c:pt>
                <c:pt idx="2390">
                  <c:v>56089</c:v>
                </c:pt>
                <c:pt idx="2391">
                  <c:v>56096</c:v>
                </c:pt>
                <c:pt idx="2392">
                  <c:v>56103</c:v>
                </c:pt>
                <c:pt idx="2393">
                  <c:v>56110</c:v>
                </c:pt>
                <c:pt idx="2394">
                  <c:v>56117</c:v>
                </c:pt>
                <c:pt idx="2395">
                  <c:v>56124</c:v>
                </c:pt>
                <c:pt idx="2396">
                  <c:v>56131</c:v>
                </c:pt>
                <c:pt idx="2397">
                  <c:v>56138</c:v>
                </c:pt>
                <c:pt idx="2398">
                  <c:v>56145</c:v>
                </c:pt>
                <c:pt idx="2399">
                  <c:v>56152</c:v>
                </c:pt>
                <c:pt idx="2400">
                  <c:v>56159</c:v>
                </c:pt>
                <c:pt idx="2401">
                  <c:v>56166</c:v>
                </c:pt>
                <c:pt idx="2402">
                  <c:v>56173</c:v>
                </c:pt>
                <c:pt idx="2403">
                  <c:v>56180</c:v>
                </c:pt>
                <c:pt idx="2404">
                  <c:v>56187</c:v>
                </c:pt>
                <c:pt idx="2405">
                  <c:v>56194</c:v>
                </c:pt>
                <c:pt idx="2406">
                  <c:v>56201</c:v>
                </c:pt>
                <c:pt idx="2407">
                  <c:v>56208</c:v>
                </c:pt>
                <c:pt idx="2408">
                  <c:v>56215</c:v>
                </c:pt>
                <c:pt idx="2409">
                  <c:v>56222</c:v>
                </c:pt>
                <c:pt idx="2410">
                  <c:v>56229</c:v>
                </c:pt>
                <c:pt idx="2411">
                  <c:v>56236</c:v>
                </c:pt>
                <c:pt idx="2412">
                  <c:v>56247</c:v>
                </c:pt>
                <c:pt idx="2413">
                  <c:v>56254</c:v>
                </c:pt>
                <c:pt idx="2414">
                  <c:v>56257</c:v>
                </c:pt>
                <c:pt idx="2415">
                  <c:v>56264</c:v>
                </c:pt>
                <c:pt idx="2416">
                  <c:v>56271</c:v>
                </c:pt>
                <c:pt idx="2417">
                  <c:v>56278</c:v>
                </c:pt>
                <c:pt idx="2418">
                  <c:v>56285</c:v>
                </c:pt>
                <c:pt idx="2419">
                  <c:v>56292</c:v>
                </c:pt>
                <c:pt idx="2420">
                  <c:v>56299</c:v>
                </c:pt>
                <c:pt idx="2421">
                  <c:v>56306</c:v>
                </c:pt>
                <c:pt idx="2422">
                  <c:v>56313</c:v>
                </c:pt>
                <c:pt idx="2423">
                  <c:v>56320</c:v>
                </c:pt>
                <c:pt idx="2424">
                  <c:v>56327</c:v>
                </c:pt>
                <c:pt idx="2425">
                  <c:v>56334</c:v>
                </c:pt>
                <c:pt idx="2426">
                  <c:v>56341</c:v>
                </c:pt>
                <c:pt idx="2427">
                  <c:v>56348</c:v>
                </c:pt>
                <c:pt idx="2428">
                  <c:v>56355</c:v>
                </c:pt>
                <c:pt idx="2429">
                  <c:v>56362</c:v>
                </c:pt>
                <c:pt idx="2430">
                  <c:v>56369</c:v>
                </c:pt>
                <c:pt idx="2431">
                  <c:v>56376</c:v>
                </c:pt>
                <c:pt idx="2432">
                  <c:v>56383</c:v>
                </c:pt>
                <c:pt idx="2433">
                  <c:v>56390</c:v>
                </c:pt>
                <c:pt idx="2434">
                  <c:v>56397</c:v>
                </c:pt>
                <c:pt idx="2435">
                  <c:v>56404</c:v>
                </c:pt>
                <c:pt idx="2436">
                  <c:v>56411</c:v>
                </c:pt>
                <c:pt idx="2437">
                  <c:v>56418</c:v>
                </c:pt>
                <c:pt idx="2438">
                  <c:v>56425</c:v>
                </c:pt>
                <c:pt idx="2439">
                  <c:v>56432</c:v>
                </c:pt>
                <c:pt idx="2440">
                  <c:v>56439</c:v>
                </c:pt>
                <c:pt idx="2441">
                  <c:v>56446</c:v>
                </c:pt>
                <c:pt idx="2442">
                  <c:v>56453</c:v>
                </c:pt>
                <c:pt idx="2443">
                  <c:v>56460</c:v>
                </c:pt>
                <c:pt idx="2444">
                  <c:v>56467</c:v>
                </c:pt>
                <c:pt idx="2445">
                  <c:v>56474</c:v>
                </c:pt>
                <c:pt idx="2446">
                  <c:v>56481</c:v>
                </c:pt>
                <c:pt idx="2447">
                  <c:v>56488</c:v>
                </c:pt>
                <c:pt idx="2448">
                  <c:v>56495</c:v>
                </c:pt>
                <c:pt idx="2449">
                  <c:v>56502</c:v>
                </c:pt>
                <c:pt idx="2450">
                  <c:v>56509</c:v>
                </c:pt>
                <c:pt idx="2451">
                  <c:v>56516</c:v>
                </c:pt>
                <c:pt idx="2452">
                  <c:v>56523</c:v>
                </c:pt>
                <c:pt idx="2453">
                  <c:v>56530</c:v>
                </c:pt>
                <c:pt idx="2454">
                  <c:v>56537</c:v>
                </c:pt>
                <c:pt idx="2455">
                  <c:v>56544</c:v>
                </c:pt>
                <c:pt idx="2456">
                  <c:v>56551</c:v>
                </c:pt>
                <c:pt idx="2457">
                  <c:v>56558</c:v>
                </c:pt>
                <c:pt idx="2458">
                  <c:v>56565</c:v>
                </c:pt>
                <c:pt idx="2459">
                  <c:v>56572</c:v>
                </c:pt>
                <c:pt idx="2460">
                  <c:v>56579</c:v>
                </c:pt>
                <c:pt idx="2461">
                  <c:v>56586</c:v>
                </c:pt>
                <c:pt idx="2462">
                  <c:v>56593</c:v>
                </c:pt>
                <c:pt idx="2463">
                  <c:v>56600</c:v>
                </c:pt>
                <c:pt idx="2464">
                  <c:v>56607</c:v>
                </c:pt>
                <c:pt idx="2465">
                  <c:v>56618</c:v>
                </c:pt>
                <c:pt idx="2466">
                  <c:v>56621</c:v>
                </c:pt>
                <c:pt idx="2467">
                  <c:v>56628</c:v>
                </c:pt>
                <c:pt idx="2468">
                  <c:v>56635</c:v>
                </c:pt>
                <c:pt idx="2469">
                  <c:v>56642</c:v>
                </c:pt>
                <c:pt idx="2470">
                  <c:v>56649</c:v>
                </c:pt>
                <c:pt idx="2471">
                  <c:v>56657</c:v>
                </c:pt>
                <c:pt idx="2472">
                  <c:v>56663</c:v>
                </c:pt>
                <c:pt idx="2473">
                  <c:v>56670</c:v>
                </c:pt>
                <c:pt idx="2474">
                  <c:v>56677</c:v>
                </c:pt>
                <c:pt idx="2475">
                  <c:v>56684</c:v>
                </c:pt>
                <c:pt idx="2476">
                  <c:v>56691</c:v>
                </c:pt>
                <c:pt idx="2477">
                  <c:v>56698</c:v>
                </c:pt>
                <c:pt idx="2478">
                  <c:v>56705</c:v>
                </c:pt>
                <c:pt idx="2479">
                  <c:v>56712</c:v>
                </c:pt>
                <c:pt idx="2480">
                  <c:v>56719</c:v>
                </c:pt>
                <c:pt idx="2481">
                  <c:v>56726</c:v>
                </c:pt>
                <c:pt idx="2482">
                  <c:v>56734</c:v>
                </c:pt>
                <c:pt idx="2483">
                  <c:v>56740</c:v>
                </c:pt>
                <c:pt idx="2484">
                  <c:v>56747</c:v>
                </c:pt>
                <c:pt idx="2485">
                  <c:v>56754</c:v>
                </c:pt>
                <c:pt idx="2486">
                  <c:v>56761</c:v>
                </c:pt>
                <c:pt idx="2487">
                  <c:v>56768</c:v>
                </c:pt>
                <c:pt idx="2488">
                  <c:v>56775</c:v>
                </c:pt>
                <c:pt idx="2489">
                  <c:v>56782</c:v>
                </c:pt>
                <c:pt idx="2490">
                  <c:v>56789</c:v>
                </c:pt>
                <c:pt idx="2491">
                  <c:v>56796</c:v>
                </c:pt>
                <c:pt idx="2492">
                  <c:v>56803</c:v>
                </c:pt>
                <c:pt idx="2493">
                  <c:v>56810</c:v>
                </c:pt>
                <c:pt idx="2494">
                  <c:v>56817</c:v>
                </c:pt>
                <c:pt idx="2495">
                  <c:v>56824</c:v>
                </c:pt>
                <c:pt idx="2496">
                  <c:v>56831</c:v>
                </c:pt>
                <c:pt idx="2497">
                  <c:v>56838</c:v>
                </c:pt>
                <c:pt idx="2498">
                  <c:v>56845</c:v>
                </c:pt>
                <c:pt idx="2499">
                  <c:v>56852</c:v>
                </c:pt>
                <c:pt idx="2500">
                  <c:v>56859</c:v>
                </c:pt>
                <c:pt idx="2501">
                  <c:v>56866</c:v>
                </c:pt>
                <c:pt idx="2502">
                  <c:v>56873</c:v>
                </c:pt>
                <c:pt idx="2503">
                  <c:v>56881</c:v>
                </c:pt>
                <c:pt idx="2504">
                  <c:v>56887</c:v>
                </c:pt>
                <c:pt idx="2505">
                  <c:v>56894</c:v>
                </c:pt>
                <c:pt idx="2506">
                  <c:v>56901</c:v>
                </c:pt>
                <c:pt idx="2507">
                  <c:v>56908</c:v>
                </c:pt>
                <c:pt idx="2508">
                  <c:v>56915</c:v>
                </c:pt>
                <c:pt idx="2509">
                  <c:v>56922</c:v>
                </c:pt>
                <c:pt idx="2510">
                  <c:v>56929</c:v>
                </c:pt>
                <c:pt idx="2511">
                  <c:v>56936</c:v>
                </c:pt>
                <c:pt idx="2512">
                  <c:v>56943</c:v>
                </c:pt>
                <c:pt idx="2513">
                  <c:v>56950</c:v>
                </c:pt>
                <c:pt idx="2514">
                  <c:v>56957</c:v>
                </c:pt>
                <c:pt idx="2515">
                  <c:v>56964</c:v>
                </c:pt>
                <c:pt idx="2516">
                  <c:v>56972</c:v>
                </c:pt>
                <c:pt idx="2517">
                  <c:v>56983</c:v>
                </c:pt>
                <c:pt idx="2518">
                  <c:v>56986</c:v>
                </c:pt>
                <c:pt idx="2519">
                  <c:v>56993</c:v>
                </c:pt>
                <c:pt idx="2520">
                  <c:v>57000</c:v>
                </c:pt>
                <c:pt idx="2521">
                  <c:v>57007</c:v>
                </c:pt>
                <c:pt idx="2522">
                  <c:v>57014</c:v>
                </c:pt>
                <c:pt idx="2523">
                  <c:v>57024</c:v>
                </c:pt>
                <c:pt idx="2524">
                  <c:v>57028</c:v>
                </c:pt>
                <c:pt idx="2525">
                  <c:v>57035</c:v>
                </c:pt>
                <c:pt idx="2526">
                  <c:v>57042</c:v>
                </c:pt>
                <c:pt idx="2527">
                  <c:v>57049</c:v>
                </c:pt>
                <c:pt idx="2528">
                  <c:v>57056</c:v>
                </c:pt>
                <c:pt idx="2529">
                  <c:v>57063</c:v>
                </c:pt>
                <c:pt idx="2530">
                  <c:v>57074</c:v>
                </c:pt>
                <c:pt idx="2531">
                  <c:v>57077</c:v>
                </c:pt>
                <c:pt idx="2532">
                  <c:v>57084</c:v>
                </c:pt>
                <c:pt idx="2533">
                  <c:v>57091</c:v>
                </c:pt>
                <c:pt idx="2534">
                  <c:v>57098</c:v>
                </c:pt>
                <c:pt idx="2535">
                  <c:v>57108</c:v>
                </c:pt>
                <c:pt idx="2536">
                  <c:v>57112</c:v>
                </c:pt>
                <c:pt idx="2537">
                  <c:v>57119</c:v>
                </c:pt>
                <c:pt idx="2538">
                  <c:v>57126</c:v>
                </c:pt>
                <c:pt idx="2539">
                  <c:v>57133</c:v>
                </c:pt>
                <c:pt idx="2540">
                  <c:v>57140</c:v>
                </c:pt>
                <c:pt idx="2541">
                  <c:v>57147</c:v>
                </c:pt>
                <c:pt idx="2542">
                  <c:v>57154</c:v>
                </c:pt>
                <c:pt idx="2543">
                  <c:v>57161</c:v>
                </c:pt>
                <c:pt idx="2544">
                  <c:v>57168</c:v>
                </c:pt>
                <c:pt idx="2545">
                  <c:v>57175</c:v>
                </c:pt>
                <c:pt idx="2546">
                  <c:v>57182</c:v>
                </c:pt>
                <c:pt idx="2547">
                  <c:v>57189</c:v>
                </c:pt>
                <c:pt idx="2548">
                  <c:v>57196</c:v>
                </c:pt>
                <c:pt idx="2549">
                  <c:v>57206</c:v>
                </c:pt>
                <c:pt idx="2550">
                  <c:v>57210</c:v>
                </c:pt>
                <c:pt idx="2551">
                  <c:v>57217</c:v>
                </c:pt>
                <c:pt idx="2552">
                  <c:v>57224</c:v>
                </c:pt>
                <c:pt idx="2553">
                  <c:v>57231</c:v>
                </c:pt>
                <c:pt idx="2554">
                  <c:v>57238</c:v>
                </c:pt>
                <c:pt idx="2555">
                  <c:v>57248</c:v>
                </c:pt>
                <c:pt idx="2556">
                  <c:v>57252</c:v>
                </c:pt>
                <c:pt idx="2557">
                  <c:v>57259</c:v>
                </c:pt>
                <c:pt idx="2558">
                  <c:v>57266</c:v>
                </c:pt>
                <c:pt idx="2559">
                  <c:v>57273</c:v>
                </c:pt>
                <c:pt idx="2560">
                  <c:v>57280</c:v>
                </c:pt>
                <c:pt idx="2561">
                  <c:v>57290</c:v>
                </c:pt>
                <c:pt idx="2562">
                  <c:v>57294</c:v>
                </c:pt>
                <c:pt idx="2563">
                  <c:v>57301</c:v>
                </c:pt>
                <c:pt idx="2564">
                  <c:v>57308</c:v>
                </c:pt>
                <c:pt idx="2565">
                  <c:v>57315</c:v>
                </c:pt>
                <c:pt idx="2566">
                  <c:v>57322</c:v>
                </c:pt>
                <c:pt idx="2567">
                  <c:v>57329</c:v>
                </c:pt>
                <c:pt idx="2568">
                  <c:v>57336</c:v>
                </c:pt>
                <c:pt idx="2569">
                  <c:v>57343</c:v>
                </c:pt>
                <c:pt idx="2570">
                  <c:v>57350</c:v>
                </c:pt>
                <c:pt idx="2571">
                  <c:v>57357</c:v>
                </c:pt>
                <c:pt idx="2572">
                  <c:v>57364</c:v>
                </c:pt>
                <c:pt idx="2573">
                  <c:v>57371</c:v>
                </c:pt>
                <c:pt idx="2574">
                  <c:v>57378</c:v>
                </c:pt>
                <c:pt idx="2575">
                  <c:v>57385</c:v>
                </c:pt>
                <c:pt idx="2576">
                  <c:v>57392</c:v>
                </c:pt>
                <c:pt idx="2577">
                  <c:v>57399</c:v>
                </c:pt>
                <c:pt idx="2578">
                  <c:v>57406</c:v>
                </c:pt>
                <c:pt idx="2579">
                  <c:v>57413</c:v>
                </c:pt>
                <c:pt idx="2580">
                  <c:v>57420</c:v>
                </c:pt>
                <c:pt idx="2581">
                  <c:v>57427</c:v>
                </c:pt>
                <c:pt idx="2582">
                  <c:v>57434</c:v>
                </c:pt>
                <c:pt idx="2583">
                  <c:v>57441</c:v>
                </c:pt>
                <c:pt idx="2584">
                  <c:v>57448</c:v>
                </c:pt>
                <c:pt idx="2585">
                  <c:v>57459</c:v>
                </c:pt>
                <c:pt idx="2586">
                  <c:v>57462</c:v>
                </c:pt>
                <c:pt idx="2587">
                  <c:v>57473</c:v>
                </c:pt>
                <c:pt idx="2588">
                  <c:v>57476</c:v>
                </c:pt>
                <c:pt idx="2589">
                  <c:v>57483</c:v>
                </c:pt>
                <c:pt idx="2590">
                  <c:v>57490</c:v>
                </c:pt>
                <c:pt idx="2591">
                  <c:v>57497</c:v>
                </c:pt>
                <c:pt idx="2592">
                  <c:v>57504</c:v>
                </c:pt>
                <c:pt idx="2593">
                  <c:v>57511</c:v>
                </c:pt>
                <c:pt idx="2594">
                  <c:v>57518</c:v>
                </c:pt>
                <c:pt idx="2595">
                  <c:v>57525</c:v>
                </c:pt>
                <c:pt idx="2596">
                  <c:v>57532</c:v>
                </c:pt>
                <c:pt idx="2597">
                  <c:v>57539</c:v>
                </c:pt>
                <c:pt idx="2598">
                  <c:v>57546</c:v>
                </c:pt>
                <c:pt idx="2599">
                  <c:v>57553</c:v>
                </c:pt>
                <c:pt idx="2600">
                  <c:v>57560</c:v>
                </c:pt>
                <c:pt idx="2601">
                  <c:v>57567</c:v>
                </c:pt>
                <c:pt idx="2602">
                  <c:v>57574</c:v>
                </c:pt>
                <c:pt idx="2603">
                  <c:v>57581</c:v>
                </c:pt>
                <c:pt idx="2604">
                  <c:v>57588</c:v>
                </c:pt>
                <c:pt idx="2605">
                  <c:v>57595</c:v>
                </c:pt>
                <c:pt idx="2606">
                  <c:v>57602</c:v>
                </c:pt>
                <c:pt idx="2607">
                  <c:v>57609</c:v>
                </c:pt>
                <c:pt idx="2608">
                  <c:v>57616</c:v>
                </c:pt>
                <c:pt idx="2609">
                  <c:v>57623</c:v>
                </c:pt>
                <c:pt idx="2610">
                  <c:v>57630</c:v>
                </c:pt>
                <c:pt idx="2611">
                  <c:v>57637</c:v>
                </c:pt>
                <c:pt idx="2612">
                  <c:v>57644</c:v>
                </c:pt>
                <c:pt idx="2613">
                  <c:v>57651</c:v>
                </c:pt>
                <c:pt idx="2614">
                  <c:v>57658</c:v>
                </c:pt>
                <c:pt idx="2615">
                  <c:v>57665</c:v>
                </c:pt>
                <c:pt idx="2616">
                  <c:v>57675</c:v>
                </c:pt>
                <c:pt idx="2617">
                  <c:v>57679</c:v>
                </c:pt>
                <c:pt idx="2618">
                  <c:v>57686</c:v>
                </c:pt>
                <c:pt idx="2619">
                  <c:v>57693</c:v>
                </c:pt>
                <c:pt idx="2620">
                  <c:v>57700</c:v>
                </c:pt>
                <c:pt idx="2621">
                  <c:v>57714</c:v>
                </c:pt>
                <c:pt idx="2622">
                  <c:v>57717</c:v>
                </c:pt>
                <c:pt idx="2623">
                  <c:v>57725</c:v>
                </c:pt>
                <c:pt idx="2624">
                  <c:v>57731</c:v>
                </c:pt>
                <c:pt idx="2625">
                  <c:v>57738</c:v>
                </c:pt>
                <c:pt idx="2626">
                  <c:v>57745</c:v>
                </c:pt>
                <c:pt idx="2627">
                  <c:v>57753</c:v>
                </c:pt>
                <c:pt idx="2628">
                  <c:v>57759</c:v>
                </c:pt>
                <c:pt idx="2629">
                  <c:v>57766</c:v>
                </c:pt>
                <c:pt idx="2630">
                  <c:v>57773</c:v>
                </c:pt>
                <c:pt idx="2631">
                  <c:v>57780</c:v>
                </c:pt>
                <c:pt idx="2632">
                  <c:v>57787</c:v>
                </c:pt>
                <c:pt idx="2633">
                  <c:v>57794</c:v>
                </c:pt>
                <c:pt idx="2634">
                  <c:v>57801</c:v>
                </c:pt>
                <c:pt idx="2635">
                  <c:v>57808</c:v>
                </c:pt>
                <c:pt idx="2636">
                  <c:v>57817</c:v>
                </c:pt>
                <c:pt idx="2637">
                  <c:v>57822</c:v>
                </c:pt>
                <c:pt idx="2638">
                  <c:v>57830</c:v>
                </c:pt>
                <c:pt idx="2639">
                  <c:v>57837</c:v>
                </c:pt>
                <c:pt idx="2640">
                  <c:v>57843</c:v>
                </c:pt>
                <c:pt idx="2641">
                  <c:v>57850</c:v>
                </c:pt>
                <c:pt idx="2642">
                  <c:v>57858</c:v>
                </c:pt>
                <c:pt idx="2643">
                  <c:v>57864</c:v>
                </c:pt>
                <c:pt idx="2644">
                  <c:v>57871</c:v>
                </c:pt>
                <c:pt idx="2645">
                  <c:v>57878</c:v>
                </c:pt>
                <c:pt idx="2646">
                  <c:v>57885</c:v>
                </c:pt>
                <c:pt idx="2647">
                  <c:v>57892</c:v>
                </c:pt>
                <c:pt idx="2648">
                  <c:v>57899</c:v>
                </c:pt>
                <c:pt idx="2649">
                  <c:v>57907</c:v>
                </c:pt>
                <c:pt idx="2650">
                  <c:v>57913</c:v>
                </c:pt>
                <c:pt idx="2651">
                  <c:v>57920</c:v>
                </c:pt>
                <c:pt idx="2652">
                  <c:v>57927</c:v>
                </c:pt>
                <c:pt idx="2653">
                  <c:v>57934</c:v>
                </c:pt>
                <c:pt idx="2654">
                  <c:v>57941</c:v>
                </c:pt>
                <c:pt idx="2655">
                  <c:v>57949</c:v>
                </c:pt>
                <c:pt idx="2656">
                  <c:v>57955</c:v>
                </c:pt>
                <c:pt idx="2657">
                  <c:v>57962</c:v>
                </c:pt>
                <c:pt idx="2658">
                  <c:v>57970</c:v>
                </c:pt>
                <c:pt idx="2659">
                  <c:v>57977</c:v>
                </c:pt>
                <c:pt idx="2660">
                  <c:v>57983</c:v>
                </c:pt>
                <c:pt idx="2661">
                  <c:v>57990</c:v>
                </c:pt>
                <c:pt idx="2662">
                  <c:v>57998</c:v>
                </c:pt>
                <c:pt idx="2663">
                  <c:v>58004</c:v>
                </c:pt>
                <c:pt idx="2664">
                  <c:v>58011</c:v>
                </c:pt>
                <c:pt idx="2665">
                  <c:v>58019</c:v>
                </c:pt>
                <c:pt idx="2666">
                  <c:v>58025</c:v>
                </c:pt>
                <c:pt idx="2667">
                  <c:v>58032</c:v>
                </c:pt>
                <c:pt idx="2668">
                  <c:v>58039</c:v>
                </c:pt>
                <c:pt idx="2669">
                  <c:v>58046</c:v>
                </c:pt>
                <c:pt idx="2670">
                  <c:v>58053</c:v>
                </c:pt>
                <c:pt idx="2671">
                  <c:v>58060</c:v>
                </c:pt>
                <c:pt idx="2672">
                  <c:v>58068</c:v>
                </c:pt>
                <c:pt idx="2673">
                  <c:v>58081</c:v>
                </c:pt>
                <c:pt idx="2674">
                  <c:v>58082</c:v>
                </c:pt>
                <c:pt idx="2675">
                  <c:v>58089</c:v>
                </c:pt>
                <c:pt idx="2676">
                  <c:v>58096</c:v>
                </c:pt>
                <c:pt idx="2677">
                  <c:v>58103</c:v>
                </c:pt>
                <c:pt idx="2678">
                  <c:v>58110</c:v>
                </c:pt>
                <c:pt idx="2679">
                  <c:v>58118</c:v>
                </c:pt>
                <c:pt idx="2680">
                  <c:v>58124</c:v>
                </c:pt>
                <c:pt idx="2681">
                  <c:v>58131</c:v>
                </c:pt>
                <c:pt idx="2682">
                  <c:v>58138</c:v>
                </c:pt>
                <c:pt idx="2683">
                  <c:v>58145</c:v>
                </c:pt>
                <c:pt idx="2684">
                  <c:v>58152</c:v>
                </c:pt>
                <c:pt idx="2685">
                  <c:v>58159</c:v>
                </c:pt>
                <c:pt idx="2686">
                  <c:v>58168</c:v>
                </c:pt>
                <c:pt idx="2687">
                  <c:v>58175</c:v>
                </c:pt>
                <c:pt idx="2688">
                  <c:v>58182</c:v>
                </c:pt>
                <c:pt idx="2689">
                  <c:v>58189</c:v>
                </c:pt>
                <c:pt idx="2690">
                  <c:v>58196</c:v>
                </c:pt>
                <c:pt idx="2691">
                  <c:v>58203</c:v>
                </c:pt>
                <c:pt idx="2692">
                  <c:v>58210</c:v>
                </c:pt>
                <c:pt idx="2693">
                  <c:v>58217</c:v>
                </c:pt>
                <c:pt idx="2694">
                  <c:v>58224</c:v>
                </c:pt>
                <c:pt idx="2695">
                  <c:v>58231</c:v>
                </c:pt>
                <c:pt idx="2696">
                  <c:v>58238</c:v>
                </c:pt>
                <c:pt idx="2697">
                  <c:v>58245</c:v>
                </c:pt>
                <c:pt idx="2698">
                  <c:v>58252</c:v>
                </c:pt>
                <c:pt idx="2699">
                  <c:v>58259</c:v>
                </c:pt>
                <c:pt idx="2700">
                  <c:v>58266</c:v>
                </c:pt>
                <c:pt idx="2701">
                  <c:v>58273</c:v>
                </c:pt>
                <c:pt idx="2702">
                  <c:v>58280</c:v>
                </c:pt>
                <c:pt idx="2703">
                  <c:v>58287</c:v>
                </c:pt>
                <c:pt idx="2704">
                  <c:v>58294</c:v>
                </c:pt>
                <c:pt idx="2705">
                  <c:v>58301</c:v>
                </c:pt>
                <c:pt idx="2706">
                  <c:v>58308</c:v>
                </c:pt>
                <c:pt idx="2707">
                  <c:v>58315</c:v>
                </c:pt>
                <c:pt idx="2708">
                  <c:v>58322</c:v>
                </c:pt>
                <c:pt idx="2709">
                  <c:v>58329</c:v>
                </c:pt>
                <c:pt idx="2710">
                  <c:v>58336</c:v>
                </c:pt>
                <c:pt idx="2711">
                  <c:v>58343</c:v>
                </c:pt>
                <c:pt idx="2712">
                  <c:v>58350</c:v>
                </c:pt>
                <c:pt idx="2713">
                  <c:v>58357</c:v>
                </c:pt>
                <c:pt idx="2714">
                  <c:v>58364</c:v>
                </c:pt>
                <c:pt idx="2715">
                  <c:v>58371</c:v>
                </c:pt>
                <c:pt idx="2716">
                  <c:v>58378</c:v>
                </c:pt>
                <c:pt idx="2717">
                  <c:v>58385</c:v>
                </c:pt>
                <c:pt idx="2718">
                  <c:v>58392</c:v>
                </c:pt>
                <c:pt idx="2719">
                  <c:v>58399</c:v>
                </c:pt>
                <c:pt idx="2720">
                  <c:v>58406</c:v>
                </c:pt>
                <c:pt idx="2721">
                  <c:v>58413</c:v>
                </c:pt>
                <c:pt idx="2722">
                  <c:v>58420</c:v>
                </c:pt>
                <c:pt idx="2723">
                  <c:v>58427</c:v>
                </c:pt>
                <c:pt idx="2724">
                  <c:v>58438</c:v>
                </c:pt>
                <c:pt idx="2725">
                  <c:v>58445</c:v>
                </c:pt>
                <c:pt idx="2726">
                  <c:v>58448</c:v>
                </c:pt>
                <c:pt idx="2727">
                  <c:v>58455</c:v>
                </c:pt>
                <c:pt idx="2728">
                  <c:v>58462</c:v>
                </c:pt>
                <c:pt idx="2729">
                  <c:v>58469</c:v>
                </c:pt>
                <c:pt idx="2730">
                  <c:v>58476</c:v>
                </c:pt>
                <c:pt idx="2731">
                  <c:v>58483</c:v>
                </c:pt>
                <c:pt idx="2732">
                  <c:v>58490</c:v>
                </c:pt>
                <c:pt idx="2733">
                  <c:v>58497</c:v>
                </c:pt>
                <c:pt idx="2734">
                  <c:v>58504</c:v>
                </c:pt>
                <c:pt idx="2735">
                  <c:v>58511</c:v>
                </c:pt>
                <c:pt idx="2736">
                  <c:v>58518</c:v>
                </c:pt>
                <c:pt idx="2737">
                  <c:v>58525</c:v>
                </c:pt>
                <c:pt idx="2738">
                  <c:v>58532</c:v>
                </c:pt>
                <c:pt idx="2739">
                  <c:v>58539</c:v>
                </c:pt>
                <c:pt idx="2740">
                  <c:v>58546</c:v>
                </c:pt>
                <c:pt idx="2741">
                  <c:v>58553</c:v>
                </c:pt>
                <c:pt idx="2742">
                  <c:v>58561</c:v>
                </c:pt>
                <c:pt idx="2743">
                  <c:v>58567</c:v>
                </c:pt>
                <c:pt idx="2744">
                  <c:v>58574</c:v>
                </c:pt>
                <c:pt idx="2745">
                  <c:v>58581</c:v>
                </c:pt>
                <c:pt idx="2746">
                  <c:v>58588</c:v>
                </c:pt>
                <c:pt idx="2747">
                  <c:v>58595</c:v>
                </c:pt>
                <c:pt idx="2748">
                  <c:v>58602</c:v>
                </c:pt>
                <c:pt idx="2749">
                  <c:v>58609</c:v>
                </c:pt>
                <c:pt idx="2750">
                  <c:v>58616</c:v>
                </c:pt>
                <c:pt idx="2751">
                  <c:v>58623</c:v>
                </c:pt>
                <c:pt idx="2752">
                  <c:v>58630</c:v>
                </c:pt>
                <c:pt idx="2753">
                  <c:v>58637</c:v>
                </c:pt>
                <c:pt idx="2754">
                  <c:v>58644</c:v>
                </c:pt>
                <c:pt idx="2755">
                  <c:v>58651</c:v>
                </c:pt>
                <c:pt idx="2756">
                  <c:v>58658</c:v>
                </c:pt>
                <c:pt idx="2757">
                  <c:v>58665</c:v>
                </c:pt>
                <c:pt idx="2758">
                  <c:v>58672</c:v>
                </c:pt>
                <c:pt idx="2759">
                  <c:v>58679</c:v>
                </c:pt>
                <c:pt idx="2760">
                  <c:v>58686</c:v>
                </c:pt>
                <c:pt idx="2761">
                  <c:v>58693</c:v>
                </c:pt>
                <c:pt idx="2762">
                  <c:v>58700</c:v>
                </c:pt>
                <c:pt idx="2763">
                  <c:v>58707</c:v>
                </c:pt>
                <c:pt idx="2764">
                  <c:v>58714</c:v>
                </c:pt>
                <c:pt idx="2765">
                  <c:v>58721</c:v>
                </c:pt>
                <c:pt idx="2766">
                  <c:v>58728</c:v>
                </c:pt>
                <c:pt idx="2767">
                  <c:v>58735</c:v>
                </c:pt>
                <c:pt idx="2768">
                  <c:v>58742</c:v>
                </c:pt>
                <c:pt idx="2769">
                  <c:v>58749</c:v>
                </c:pt>
                <c:pt idx="2770">
                  <c:v>58756</c:v>
                </c:pt>
                <c:pt idx="2771">
                  <c:v>58763</c:v>
                </c:pt>
                <c:pt idx="2772">
                  <c:v>58770</c:v>
                </c:pt>
                <c:pt idx="2773">
                  <c:v>58777</c:v>
                </c:pt>
                <c:pt idx="2774">
                  <c:v>58784</c:v>
                </c:pt>
                <c:pt idx="2775">
                  <c:v>58791</c:v>
                </c:pt>
                <c:pt idx="2776">
                  <c:v>58799</c:v>
                </c:pt>
                <c:pt idx="2777">
                  <c:v>58810</c:v>
                </c:pt>
                <c:pt idx="2778">
                  <c:v>58813</c:v>
                </c:pt>
                <c:pt idx="2779">
                  <c:v>58820</c:v>
                </c:pt>
                <c:pt idx="2780">
                  <c:v>58827</c:v>
                </c:pt>
                <c:pt idx="2781">
                  <c:v>58834</c:v>
                </c:pt>
                <c:pt idx="2782">
                  <c:v>58841</c:v>
                </c:pt>
                <c:pt idx="2783">
                  <c:v>58851</c:v>
                </c:pt>
                <c:pt idx="2784">
                  <c:v>58855</c:v>
                </c:pt>
                <c:pt idx="2785">
                  <c:v>58862</c:v>
                </c:pt>
                <c:pt idx="2786">
                  <c:v>58869</c:v>
                </c:pt>
                <c:pt idx="2787">
                  <c:v>58876</c:v>
                </c:pt>
                <c:pt idx="2788">
                  <c:v>58883</c:v>
                </c:pt>
                <c:pt idx="2789">
                  <c:v>58890</c:v>
                </c:pt>
                <c:pt idx="2790">
                  <c:v>58897</c:v>
                </c:pt>
                <c:pt idx="2791">
                  <c:v>58908</c:v>
                </c:pt>
                <c:pt idx="2792">
                  <c:v>58911</c:v>
                </c:pt>
                <c:pt idx="2793">
                  <c:v>58918</c:v>
                </c:pt>
                <c:pt idx="2794">
                  <c:v>58932</c:v>
                </c:pt>
                <c:pt idx="2795">
                  <c:v>58932</c:v>
                </c:pt>
                <c:pt idx="2796">
                  <c:v>58939</c:v>
                </c:pt>
                <c:pt idx="2797">
                  <c:v>58946</c:v>
                </c:pt>
                <c:pt idx="2798">
                  <c:v>58953</c:v>
                </c:pt>
                <c:pt idx="2799">
                  <c:v>58960</c:v>
                </c:pt>
                <c:pt idx="2800">
                  <c:v>58967</c:v>
                </c:pt>
                <c:pt idx="2801">
                  <c:v>58974</c:v>
                </c:pt>
                <c:pt idx="2802">
                  <c:v>58981</c:v>
                </c:pt>
                <c:pt idx="2803">
                  <c:v>58988</c:v>
                </c:pt>
                <c:pt idx="2804">
                  <c:v>58995</c:v>
                </c:pt>
                <c:pt idx="2805">
                  <c:v>59002</c:v>
                </c:pt>
                <c:pt idx="2806">
                  <c:v>59009</c:v>
                </c:pt>
                <c:pt idx="2807">
                  <c:v>59016</c:v>
                </c:pt>
                <c:pt idx="2808">
                  <c:v>59023</c:v>
                </c:pt>
                <c:pt idx="2809">
                  <c:v>59030</c:v>
                </c:pt>
                <c:pt idx="2810">
                  <c:v>59037</c:v>
                </c:pt>
                <c:pt idx="2811">
                  <c:v>59044</c:v>
                </c:pt>
                <c:pt idx="2812">
                  <c:v>59051</c:v>
                </c:pt>
                <c:pt idx="2813">
                  <c:v>59058</c:v>
                </c:pt>
                <c:pt idx="2814">
                  <c:v>59065</c:v>
                </c:pt>
                <c:pt idx="2815">
                  <c:v>59072</c:v>
                </c:pt>
                <c:pt idx="2816">
                  <c:v>59079</c:v>
                </c:pt>
                <c:pt idx="2817">
                  <c:v>59086</c:v>
                </c:pt>
                <c:pt idx="2818">
                  <c:v>59093</c:v>
                </c:pt>
                <c:pt idx="2819">
                  <c:v>59100</c:v>
                </c:pt>
                <c:pt idx="2820">
                  <c:v>59107</c:v>
                </c:pt>
                <c:pt idx="2821">
                  <c:v>59114</c:v>
                </c:pt>
                <c:pt idx="2822">
                  <c:v>59121</c:v>
                </c:pt>
                <c:pt idx="2823">
                  <c:v>59128</c:v>
                </c:pt>
                <c:pt idx="2824">
                  <c:v>59135</c:v>
                </c:pt>
                <c:pt idx="2825">
                  <c:v>59142</c:v>
                </c:pt>
                <c:pt idx="2826">
                  <c:v>59149</c:v>
                </c:pt>
                <c:pt idx="2827">
                  <c:v>59156</c:v>
                </c:pt>
                <c:pt idx="2828">
                  <c:v>59168</c:v>
                </c:pt>
                <c:pt idx="2829">
                  <c:v>59170</c:v>
                </c:pt>
                <c:pt idx="2830">
                  <c:v>59177</c:v>
                </c:pt>
                <c:pt idx="2831">
                  <c:v>59184</c:v>
                </c:pt>
                <c:pt idx="2832">
                  <c:v>59191</c:v>
                </c:pt>
                <c:pt idx="2833">
                  <c:v>59198</c:v>
                </c:pt>
                <c:pt idx="2834">
                  <c:v>59205</c:v>
                </c:pt>
                <c:pt idx="2835">
                  <c:v>59212</c:v>
                </c:pt>
                <c:pt idx="2836">
                  <c:v>59219</c:v>
                </c:pt>
                <c:pt idx="2837">
                  <c:v>59226</c:v>
                </c:pt>
                <c:pt idx="2838">
                  <c:v>59233</c:v>
                </c:pt>
                <c:pt idx="2839">
                  <c:v>59240</c:v>
                </c:pt>
                <c:pt idx="2840">
                  <c:v>59247</c:v>
                </c:pt>
                <c:pt idx="2841">
                  <c:v>59258</c:v>
                </c:pt>
                <c:pt idx="2842">
                  <c:v>59261</c:v>
                </c:pt>
                <c:pt idx="2843">
                  <c:v>59268</c:v>
                </c:pt>
                <c:pt idx="2844">
                  <c:v>59275</c:v>
                </c:pt>
                <c:pt idx="2845">
                  <c:v>59282</c:v>
                </c:pt>
                <c:pt idx="2846">
                  <c:v>59289</c:v>
                </c:pt>
                <c:pt idx="2847">
                  <c:v>59299</c:v>
                </c:pt>
                <c:pt idx="2848">
                  <c:v>59303</c:v>
                </c:pt>
                <c:pt idx="2849">
                  <c:v>59310</c:v>
                </c:pt>
                <c:pt idx="2850">
                  <c:v>59317</c:v>
                </c:pt>
                <c:pt idx="2851">
                  <c:v>59324</c:v>
                </c:pt>
                <c:pt idx="2852">
                  <c:v>59331</c:v>
                </c:pt>
                <c:pt idx="2853">
                  <c:v>59338</c:v>
                </c:pt>
                <c:pt idx="2854">
                  <c:v>59345</c:v>
                </c:pt>
                <c:pt idx="2855">
                  <c:v>59352</c:v>
                </c:pt>
                <c:pt idx="2856">
                  <c:v>59359</c:v>
                </c:pt>
                <c:pt idx="2857">
                  <c:v>59366</c:v>
                </c:pt>
                <c:pt idx="2858">
                  <c:v>59373</c:v>
                </c:pt>
                <c:pt idx="2859">
                  <c:v>59380</c:v>
                </c:pt>
                <c:pt idx="2860">
                  <c:v>59387</c:v>
                </c:pt>
                <c:pt idx="2861">
                  <c:v>59397</c:v>
                </c:pt>
                <c:pt idx="2862">
                  <c:v>59401</c:v>
                </c:pt>
                <c:pt idx="2863">
                  <c:v>59408</c:v>
                </c:pt>
                <c:pt idx="2864">
                  <c:v>59415</c:v>
                </c:pt>
                <c:pt idx="2865">
                  <c:v>59422</c:v>
                </c:pt>
                <c:pt idx="2866">
                  <c:v>59429</c:v>
                </c:pt>
                <c:pt idx="2867">
                  <c:v>59436</c:v>
                </c:pt>
                <c:pt idx="2868">
                  <c:v>59443</c:v>
                </c:pt>
                <c:pt idx="2869">
                  <c:v>59450</c:v>
                </c:pt>
                <c:pt idx="2870">
                  <c:v>59457</c:v>
                </c:pt>
                <c:pt idx="2871">
                  <c:v>59464</c:v>
                </c:pt>
                <c:pt idx="2872">
                  <c:v>59471</c:v>
                </c:pt>
                <c:pt idx="2873">
                  <c:v>59481</c:v>
                </c:pt>
                <c:pt idx="2874">
                  <c:v>59485</c:v>
                </c:pt>
                <c:pt idx="2875">
                  <c:v>59492</c:v>
                </c:pt>
                <c:pt idx="2876">
                  <c:v>59499</c:v>
                </c:pt>
                <c:pt idx="2877">
                  <c:v>59506</c:v>
                </c:pt>
                <c:pt idx="2878">
                  <c:v>59513</c:v>
                </c:pt>
                <c:pt idx="2879">
                  <c:v>59520</c:v>
                </c:pt>
                <c:pt idx="2880">
                  <c:v>59527</c:v>
                </c:pt>
                <c:pt idx="2881">
                  <c:v>59534</c:v>
                </c:pt>
                <c:pt idx="2882">
                  <c:v>59541</c:v>
                </c:pt>
                <c:pt idx="2883">
                  <c:v>59548</c:v>
                </c:pt>
                <c:pt idx="2884">
                  <c:v>59555</c:v>
                </c:pt>
                <c:pt idx="2885">
                  <c:v>59562</c:v>
                </c:pt>
                <c:pt idx="2886">
                  <c:v>59569</c:v>
                </c:pt>
                <c:pt idx="2887">
                  <c:v>59576</c:v>
                </c:pt>
                <c:pt idx="2888">
                  <c:v>59583</c:v>
                </c:pt>
                <c:pt idx="2889">
                  <c:v>59590</c:v>
                </c:pt>
                <c:pt idx="2890">
                  <c:v>59597</c:v>
                </c:pt>
                <c:pt idx="2891">
                  <c:v>59604</c:v>
                </c:pt>
                <c:pt idx="2892">
                  <c:v>59611</c:v>
                </c:pt>
                <c:pt idx="2893">
                  <c:v>59618</c:v>
                </c:pt>
                <c:pt idx="2894">
                  <c:v>59625</c:v>
                </c:pt>
                <c:pt idx="2895">
                  <c:v>59632</c:v>
                </c:pt>
                <c:pt idx="2896">
                  <c:v>59643</c:v>
                </c:pt>
                <c:pt idx="2897">
                  <c:v>59646</c:v>
                </c:pt>
                <c:pt idx="2898">
                  <c:v>59653</c:v>
                </c:pt>
                <c:pt idx="2899">
                  <c:v>59664</c:v>
                </c:pt>
                <c:pt idx="2900">
                  <c:v>59667</c:v>
                </c:pt>
                <c:pt idx="2901">
                  <c:v>59674</c:v>
                </c:pt>
                <c:pt idx="2902">
                  <c:v>59681</c:v>
                </c:pt>
                <c:pt idx="2903">
                  <c:v>59688</c:v>
                </c:pt>
                <c:pt idx="2904">
                  <c:v>59695</c:v>
                </c:pt>
                <c:pt idx="2905">
                  <c:v>59702</c:v>
                </c:pt>
                <c:pt idx="2906">
                  <c:v>59709</c:v>
                </c:pt>
                <c:pt idx="2907">
                  <c:v>59716</c:v>
                </c:pt>
                <c:pt idx="2908">
                  <c:v>59723</c:v>
                </c:pt>
                <c:pt idx="2909">
                  <c:v>59730</c:v>
                </c:pt>
                <c:pt idx="2910">
                  <c:v>59737</c:v>
                </c:pt>
                <c:pt idx="2911">
                  <c:v>59744</c:v>
                </c:pt>
                <c:pt idx="2912">
                  <c:v>59751</c:v>
                </c:pt>
                <c:pt idx="2913">
                  <c:v>59758</c:v>
                </c:pt>
                <c:pt idx="2914">
                  <c:v>59765</c:v>
                </c:pt>
                <c:pt idx="2915">
                  <c:v>59772</c:v>
                </c:pt>
                <c:pt idx="2916">
                  <c:v>59779</c:v>
                </c:pt>
                <c:pt idx="2917">
                  <c:v>59786</c:v>
                </c:pt>
                <c:pt idx="2918">
                  <c:v>59793</c:v>
                </c:pt>
                <c:pt idx="2919">
                  <c:v>59800</c:v>
                </c:pt>
                <c:pt idx="2920">
                  <c:v>59807</c:v>
                </c:pt>
                <c:pt idx="2921">
                  <c:v>59814</c:v>
                </c:pt>
                <c:pt idx="2922">
                  <c:v>59821</c:v>
                </c:pt>
                <c:pt idx="2923">
                  <c:v>59828</c:v>
                </c:pt>
                <c:pt idx="2924">
                  <c:v>59835</c:v>
                </c:pt>
                <c:pt idx="2925">
                  <c:v>59842</c:v>
                </c:pt>
                <c:pt idx="2926">
                  <c:v>59849</c:v>
                </c:pt>
                <c:pt idx="2927">
                  <c:v>59856</c:v>
                </c:pt>
                <c:pt idx="2928">
                  <c:v>59866</c:v>
                </c:pt>
                <c:pt idx="2929">
                  <c:v>59870</c:v>
                </c:pt>
                <c:pt idx="2930">
                  <c:v>59877</c:v>
                </c:pt>
                <c:pt idx="2931">
                  <c:v>59884</c:v>
                </c:pt>
                <c:pt idx="2932">
                  <c:v>59891</c:v>
                </c:pt>
                <c:pt idx="2933">
                  <c:v>59905</c:v>
                </c:pt>
                <c:pt idx="2934">
                  <c:v>59908</c:v>
                </c:pt>
                <c:pt idx="2935">
                  <c:v>59916</c:v>
                </c:pt>
                <c:pt idx="2936">
                  <c:v>59922</c:v>
                </c:pt>
                <c:pt idx="2937">
                  <c:v>59929</c:v>
                </c:pt>
                <c:pt idx="2938">
                  <c:v>59936</c:v>
                </c:pt>
                <c:pt idx="2939">
                  <c:v>59944</c:v>
                </c:pt>
                <c:pt idx="2940">
                  <c:v>59950</c:v>
                </c:pt>
                <c:pt idx="2941">
                  <c:v>59957</c:v>
                </c:pt>
                <c:pt idx="2942">
                  <c:v>59964</c:v>
                </c:pt>
                <c:pt idx="2943">
                  <c:v>59971</c:v>
                </c:pt>
                <c:pt idx="2944">
                  <c:v>59978</c:v>
                </c:pt>
                <c:pt idx="2945">
                  <c:v>59985</c:v>
                </c:pt>
                <c:pt idx="2946">
                  <c:v>59992</c:v>
                </c:pt>
                <c:pt idx="2947">
                  <c:v>60001</c:v>
                </c:pt>
                <c:pt idx="2948">
                  <c:v>60006</c:v>
                </c:pt>
                <c:pt idx="2949">
                  <c:v>60013</c:v>
                </c:pt>
                <c:pt idx="2950">
                  <c:v>60020</c:v>
                </c:pt>
                <c:pt idx="2951">
                  <c:v>60029</c:v>
                </c:pt>
                <c:pt idx="2952">
                  <c:v>60034</c:v>
                </c:pt>
                <c:pt idx="2953">
                  <c:v>60041</c:v>
                </c:pt>
                <c:pt idx="2954">
                  <c:v>60049</c:v>
                </c:pt>
                <c:pt idx="2955">
                  <c:v>60055</c:v>
                </c:pt>
                <c:pt idx="2956">
                  <c:v>60062</c:v>
                </c:pt>
                <c:pt idx="2957">
                  <c:v>60069</c:v>
                </c:pt>
                <c:pt idx="2958">
                  <c:v>60076</c:v>
                </c:pt>
                <c:pt idx="2959">
                  <c:v>60083</c:v>
                </c:pt>
                <c:pt idx="2960">
                  <c:v>60090</c:v>
                </c:pt>
                <c:pt idx="2961">
                  <c:v>60097</c:v>
                </c:pt>
                <c:pt idx="2962">
                  <c:v>60105</c:v>
                </c:pt>
                <c:pt idx="2963">
                  <c:v>60111</c:v>
                </c:pt>
                <c:pt idx="2964">
                  <c:v>60118</c:v>
                </c:pt>
                <c:pt idx="2965">
                  <c:v>60126</c:v>
                </c:pt>
                <c:pt idx="2966">
                  <c:v>60132</c:v>
                </c:pt>
                <c:pt idx="2967">
                  <c:v>60140</c:v>
                </c:pt>
                <c:pt idx="2968">
                  <c:v>60146</c:v>
                </c:pt>
                <c:pt idx="2969">
                  <c:v>60153</c:v>
                </c:pt>
                <c:pt idx="2970">
                  <c:v>60161</c:v>
                </c:pt>
                <c:pt idx="2971">
                  <c:v>60168</c:v>
                </c:pt>
                <c:pt idx="2972">
                  <c:v>60174</c:v>
                </c:pt>
                <c:pt idx="2973">
                  <c:v>60181</c:v>
                </c:pt>
                <c:pt idx="2974">
                  <c:v>60189</c:v>
                </c:pt>
                <c:pt idx="2975">
                  <c:v>60195</c:v>
                </c:pt>
                <c:pt idx="2976">
                  <c:v>60202</c:v>
                </c:pt>
                <c:pt idx="2977">
                  <c:v>60210</c:v>
                </c:pt>
                <c:pt idx="2978">
                  <c:v>60216</c:v>
                </c:pt>
                <c:pt idx="2979">
                  <c:v>60223</c:v>
                </c:pt>
                <c:pt idx="2980">
                  <c:v>60231</c:v>
                </c:pt>
                <c:pt idx="2981">
                  <c:v>60237</c:v>
                </c:pt>
                <c:pt idx="2982">
                  <c:v>60244</c:v>
                </c:pt>
                <c:pt idx="2983">
                  <c:v>60251</c:v>
                </c:pt>
                <c:pt idx="2984">
                  <c:v>60258</c:v>
                </c:pt>
                <c:pt idx="2985">
                  <c:v>60272</c:v>
                </c:pt>
                <c:pt idx="2986">
                  <c:v>60274</c:v>
                </c:pt>
                <c:pt idx="2987">
                  <c:v>60281</c:v>
                </c:pt>
                <c:pt idx="2988">
                  <c:v>60288</c:v>
                </c:pt>
                <c:pt idx="2989">
                  <c:v>60295</c:v>
                </c:pt>
                <c:pt idx="2990">
                  <c:v>60302</c:v>
                </c:pt>
                <c:pt idx="2991">
                  <c:v>60310</c:v>
                </c:pt>
                <c:pt idx="2992">
                  <c:v>60316</c:v>
                </c:pt>
                <c:pt idx="2993">
                  <c:v>60323</c:v>
                </c:pt>
                <c:pt idx="2994">
                  <c:v>60330</c:v>
                </c:pt>
                <c:pt idx="2995">
                  <c:v>60337</c:v>
                </c:pt>
                <c:pt idx="2996">
                  <c:v>60344</c:v>
                </c:pt>
                <c:pt idx="2997">
                  <c:v>60351</c:v>
                </c:pt>
                <c:pt idx="2998">
                  <c:v>60359</c:v>
                </c:pt>
                <c:pt idx="2999">
                  <c:v>60366</c:v>
                </c:pt>
                <c:pt idx="3000">
                  <c:v>60373</c:v>
                </c:pt>
                <c:pt idx="3001">
                  <c:v>60380</c:v>
                </c:pt>
                <c:pt idx="3002">
                  <c:v>60387</c:v>
                </c:pt>
                <c:pt idx="3003">
                  <c:v>60394</c:v>
                </c:pt>
                <c:pt idx="3004">
                  <c:v>60401</c:v>
                </c:pt>
                <c:pt idx="3005">
                  <c:v>60408</c:v>
                </c:pt>
                <c:pt idx="3006">
                  <c:v>60415</c:v>
                </c:pt>
                <c:pt idx="3007">
                  <c:v>60422</c:v>
                </c:pt>
                <c:pt idx="3008">
                  <c:v>60429</c:v>
                </c:pt>
                <c:pt idx="3009">
                  <c:v>60436</c:v>
                </c:pt>
                <c:pt idx="3010">
                  <c:v>60443</c:v>
                </c:pt>
                <c:pt idx="3011">
                  <c:v>60450</c:v>
                </c:pt>
                <c:pt idx="3012">
                  <c:v>60457</c:v>
                </c:pt>
                <c:pt idx="3013">
                  <c:v>60464</c:v>
                </c:pt>
                <c:pt idx="3014">
                  <c:v>60471</c:v>
                </c:pt>
                <c:pt idx="3015">
                  <c:v>60478</c:v>
                </c:pt>
                <c:pt idx="3016">
                  <c:v>60485</c:v>
                </c:pt>
                <c:pt idx="3017">
                  <c:v>60492</c:v>
                </c:pt>
                <c:pt idx="3018">
                  <c:v>60499</c:v>
                </c:pt>
                <c:pt idx="3019">
                  <c:v>60506</c:v>
                </c:pt>
                <c:pt idx="3020">
                  <c:v>60513</c:v>
                </c:pt>
                <c:pt idx="3021">
                  <c:v>60520</c:v>
                </c:pt>
                <c:pt idx="3022">
                  <c:v>60527</c:v>
                </c:pt>
                <c:pt idx="3023">
                  <c:v>60534</c:v>
                </c:pt>
                <c:pt idx="3024">
                  <c:v>60541</c:v>
                </c:pt>
                <c:pt idx="3025">
                  <c:v>60548</c:v>
                </c:pt>
                <c:pt idx="3026">
                  <c:v>60555</c:v>
                </c:pt>
                <c:pt idx="3027">
                  <c:v>60562</c:v>
                </c:pt>
                <c:pt idx="3028">
                  <c:v>60569</c:v>
                </c:pt>
                <c:pt idx="3029">
                  <c:v>60576</c:v>
                </c:pt>
                <c:pt idx="3030">
                  <c:v>60583</c:v>
                </c:pt>
                <c:pt idx="3031">
                  <c:v>60590</c:v>
                </c:pt>
                <c:pt idx="3032">
                  <c:v>60597</c:v>
                </c:pt>
                <c:pt idx="3033">
                  <c:v>60604</c:v>
                </c:pt>
                <c:pt idx="3034">
                  <c:v>60611</c:v>
                </c:pt>
                <c:pt idx="3035">
                  <c:v>60618</c:v>
                </c:pt>
                <c:pt idx="3036">
                  <c:v>60625</c:v>
                </c:pt>
                <c:pt idx="3037">
                  <c:v>60636</c:v>
                </c:pt>
                <c:pt idx="3038">
                  <c:v>60639</c:v>
                </c:pt>
                <c:pt idx="3039">
                  <c:v>60646</c:v>
                </c:pt>
                <c:pt idx="3040">
                  <c:v>60653</c:v>
                </c:pt>
                <c:pt idx="3041">
                  <c:v>60660</c:v>
                </c:pt>
                <c:pt idx="3042">
                  <c:v>60667</c:v>
                </c:pt>
                <c:pt idx="3043">
                  <c:v>60675</c:v>
                </c:pt>
                <c:pt idx="3044">
                  <c:v>60681</c:v>
                </c:pt>
                <c:pt idx="3045">
                  <c:v>60688</c:v>
                </c:pt>
                <c:pt idx="3046">
                  <c:v>60695</c:v>
                </c:pt>
                <c:pt idx="3047">
                  <c:v>60702</c:v>
                </c:pt>
                <c:pt idx="3048">
                  <c:v>60709</c:v>
                </c:pt>
                <c:pt idx="3049">
                  <c:v>60716</c:v>
                </c:pt>
                <c:pt idx="3050">
                  <c:v>60723</c:v>
                </c:pt>
                <c:pt idx="3051">
                  <c:v>60730</c:v>
                </c:pt>
                <c:pt idx="3052">
                  <c:v>60737</c:v>
                </c:pt>
                <c:pt idx="3053">
                  <c:v>60744</c:v>
                </c:pt>
                <c:pt idx="3054">
                  <c:v>60752</c:v>
                </c:pt>
                <c:pt idx="3055">
                  <c:v>60758</c:v>
                </c:pt>
                <c:pt idx="3056">
                  <c:v>60765</c:v>
                </c:pt>
                <c:pt idx="3057">
                  <c:v>60772</c:v>
                </c:pt>
                <c:pt idx="3058">
                  <c:v>60779</c:v>
                </c:pt>
                <c:pt idx="3059">
                  <c:v>60786</c:v>
                </c:pt>
                <c:pt idx="3060">
                  <c:v>60793</c:v>
                </c:pt>
                <c:pt idx="3061">
                  <c:v>60800</c:v>
                </c:pt>
                <c:pt idx="3062">
                  <c:v>60807</c:v>
                </c:pt>
                <c:pt idx="3063">
                  <c:v>60814</c:v>
                </c:pt>
                <c:pt idx="3064">
                  <c:v>60821</c:v>
                </c:pt>
                <c:pt idx="3065">
                  <c:v>60828</c:v>
                </c:pt>
                <c:pt idx="3066">
                  <c:v>60835</c:v>
                </c:pt>
                <c:pt idx="3067">
                  <c:v>60842</c:v>
                </c:pt>
                <c:pt idx="3068">
                  <c:v>60849</c:v>
                </c:pt>
                <c:pt idx="3069">
                  <c:v>60856</c:v>
                </c:pt>
                <c:pt idx="3070">
                  <c:v>60863</c:v>
                </c:pt>
                <c:pt idx="3071">
                  <c:v>60870</c:v>
                </c:pt>
                <c:pt idx="3072">
                  <c:v>60877</c:v>
                </c:pt>
                <c:pt idx="3073">
                  <c:v>60884</c:v>
                </c:pt>
                <c:pt idx="3074">
                  <c:v>60891</c:v>
                </c:pt>
                <c:pt idx="3075">
                  <c:v>60899</c:v>
                </c:pt>
                <c:pt idx="3076">
                  <c:v>60905</c:v>
                </c:pt>
                <c:pt idx="3077">
                  <c:v>60912</c:v>
                </c:pt>
                <c:pt idx="3078">
                  <c:v>60919</c:v>
                </c:pt>
                <c:pt idx="3079">
                  <c:v>60926</c:v>
                </c:pt>
                <c:pt idx="3080">
                  <c:v>60933</c:v>
                </c:pt>
                <c:pt idx="3081">
                  <c:v>60940</c:v>
                </c:pt>
                <c:pt idx="3082">
                  <c:v>60947</c:v>
                </c:pt>
                <c:pt idx="3083">
                  <c:v>60954</c:v>
                </c:pt>
                <c:pt idx="3084">
                  <c:v>60961</c:v>
                </c:pt>
                <c:pt idx="3085">
                  <c:v>60968</c:v>
                </c:pt>
                <c:pt idx="3086">
                  <c:v>60975</c:v>
                </c:pt>
                <c:pt idx="3087">
                  <c:v>60982</c:v>
                </c:pt>
                <c:pt idx="3088">
                  <c:v>60990</c:v>
                </c:pt>
                <c:pt idx="3089">
                  <c:v>61001</c:v>
                </c:pt>
                <c:pt idx="3090">
                  <c:v>61004</c:v>
                </c:pt>
                <c:pt idx="3091">
                  <c:v>61011</c:v>
                </c:pt>
                <c:pt idx="3092">
                  <c:v>61018</c:v>
                </c:pt>
                <c:pt idx="3093">
                  <c:v>61025</c:v>
                </c:pt>
                <c:pt idx="3094">
                  <c:v>61032</c:v>
                </c:pt>
                <c:pt idx="3095">
                  <c:v>61042</c:v>
                </c:pt>
                <c:pt idx="3096">
                  <c:v>61046</c:v>
                </c:pt>
                <c:pt idx="3097">
                  <c:v>61053</c:v>
                </c:pt>
                <c:pt idx="3098">
                  <c:v>61060</c:v>
                </c:pt>
                <c:pt idx="3099">
                  <c:v>61067</c:v>
                </c:pt>
                <c:pt idx="3100">
                  <c:v>61074</c:v>
                </c:pt>
                <c:pt idx="3101">
                  <c:v>61081</c:v>
                </c:pt>
                <c:pt idx="3102">
                  <c:v>61092</c:v>
                </c:pt>
                <c:pt idx="3103">
                  <c:v>61095</c:v>
                </c:pt>
                <c:pt idx="3104">
                  <c:v>61102</c:v>
                </c:pt>
                <c:pt idx="3105">
                  <c:v>61109</c:v>
                </c:pt>
                <c:pt idx="3106">
                  <c:v>61123</c:v>
                </c:pt>
                <c:pt idx="3107">
                  <c:v>61123</c:v>
                </c:pt>
                <c:pt idx="3108">
                  <c:v>61130</c:v>
                </c:pt>
                <c:pt idx="3109">
                  <c:v>61137</c:v>
                </c:pt>
                <c:pt idx="3110">
                  <c:v>61144</c:v>
                </c:pt>
                <c:pt idx="3111">
                  <c:v>61151</c:v>
                </c:pt>
                <c:pt idx="3112">
                  <c:v>61158</c:v>
                </c:pt>
                <c:pt idx="3113">
                  <c:v>61165</c:v>
                </c:pt>
                <c:pt idx="3114">
                  <c:v>61172</c:v>
                </c:pt>
                <c:pt idx="3115">
                  <c:v>61179</c:v>
                </c:pt>
                <c:pt idx="3116">
                  <c:v>61186</c:v>
                </c:pt>
                <c:pt idx="3117">
                  <c:v>61193</c:v>
                </c:pt>
                <c:pt idx="3118">
                  <c:v>61200</c:v>
                </c:pt>
                <c:pt idx="3119">
                  <c:v>61207</c:v>
                </c:pt>
                <c:pt idx="3120">
                  <c:v>61214</c:v>
                </c:pt>
                <c:pt idx="3121">
                  <c:v>61221</c:v>
                </c:pt>
                <c:pt idx="3122">
                  <c:v>61228</c:v>
                </c:pt>
                <c:pt idx="3123">
                  <c:v>61235</c:v>
                </c:pt>
                <c:pt idx="3124">
                  <c:v>61242</c:v>
                </c:pt>
                <c:pt idx="3125">
                  <c:v>61249</c:v>
                </c:pt>
                <c:pt idx="3126">
                  <c:v>61256</c:v>
                </c:pt>
                <c:pt idx="3127">
                  <c:v>61266</c:v>
                </c:pt>
                <c:pt idx="3128">
                  <c:v>61270</c:v>
                </c:pt>
                <c:pt idx="3129">
                  <c:v>61277</c:v>
                </c:pt>
                <c:pt idx="3130">
                  <c:v>61284</c:v>
                </c:pt>
                <c:pt idx="3131">
                  <c:v>61291</c:v>
                </c:pt>
                <c:pt idx="3132">
                  <c:v>61298</c:v>
                </c:pt>
                <c:pt idx="3133">
                  <c:v>61305</c:v>
                </c:pt>
                <c:pt idx="3134">
                  <c:v>61312</c:v>
                </c:pt>
                <c:pt idx="3135">
                  <c:v>61319</c:v>
                </c:pt>
                <c:pt idx="3136">
                  <c:v>61326</c:v>
                </c:pt>
                <c:pt idx="3137">
                  <c:v>61333</c:v>
                </c:pt>
                <c:pt idx="3138">
                  <c:v>61340</c:v>
                </c:pt>
                <c:pt idx="3139">
                  <c:v>61347</c:v>
                </c:pt>
                <c:pt idx="3140">
                  <c:v>61359</c:v>
                </c:pt>
                <c:pt idx="3141">
                  <c:v>61361</c:v>
                </c:pt>
                <c:pt idx="3142">
                  <c:v>61368</c:v>
                </c:pt>
                <c:pt idx="3143">
                  <c:v>61375</c:v>
                </c:pt>
                <c:pt idx="3144">
                  <c:v>61382</c:v>
                </c:pt>
                <c:pt idx="3145">
                  <c:v>61389</c:v>
                </c:pt>
                <c:pt idx="3146">
                  <c:v>61396</c:v>
                </c:pt>
                <c:pt idx="3147">
                  <c:v>61403</c:v>
                </c:pt>
                <c:pt idx="3148">
                  <c:v>61410</c:v>
                </c:pt>
                <c:pt idx="3149">
                  <c:v>61417</c:v>
                </c:pt>
                <c:pt idx="3150">
                  <c:v>61424</c:v>
                </c:pt>
                <c:pt idx="3151">
                  <c:v>61431</c:v>
                </c:pt>
                <c:pt idx="3152">
                  <c:v>61438</c:v>
                </c:pt>
                <c:pt idx="3153">
                  <c:v>61445</c:v>
                </c:pt>
                <c:pt idx="3154">
                  <c:v>61452</c:v>
                </c:pt>
                <c:pt idx="3155">
                  <c:v>61459</c:v>
                </c:pt>
                <c:pt idx="3156">
                  <c:v>61466</c:v>
                </c:pt>
                <c:pt idx="3157">
                  <c:v>61477</c:v>
                </c:pt>
                <c:pt idx="3158">
                  <c:v>61480</c:v>
                </c:pt>
                <c:pt idx="3159">
                  <c:v>61491</c:v>
                </c:pt>
                <c:pt idx="3160">
                  <c:v>61494</c:v>
                </c:pt>
                <c:pt idx="3161">
                  <c:v>61501</c:v>
                </c:pt>
                <c:pt idx="3162">
                  <c:v>61508</c:v>
                </c:pt>
                <c:pt idx="3163">
                  <c:v>61515</c:v>
                </c:pt>
                <c:pt idx="3164">
                  <c:v>61522</c:v>
                </c:pt>
                <c:pt idx="3165">
                  <c:v>61529</c:v>
                </c:pt>
                <c:pt idx="3166">
                  <c:v>61536</c:v>
                </c:pt>
                <c:pt idx="3167">
                  <c:v>61543</c:v>
                </c:pt>
                <c:pt idx="3168">
                  <c:v>61550</c:v>
                </c:pt>
                <c:pt idx="3169">
                  <c:v>61557</c:v>
                </c:pt>
                <c:pt idx="3170">
                  <c:v>61564</c:v>
                </c:pt>
                <c:pt idx="3171">
                  <c:v>61571</c:v>
                </c:pt>
                <c:pt idx="3172">
                  <c:v>61578</c:v>
                </c:pt>
                <c:pt idx="3173">
                  <c:v>61585</c:v>
                </c:pt>
                <c:pt idx="3174">
                  <c:v>61592</c:v>
                </c:pt>
                <c:pt idx="3175">
                  <c:v>61599</c:v>
                </c:pt>
                <c:pt idx="3176">
                  <c:v>61606</c:v>
                </c:pt>
                <c:pt idx="3177">
                  <c:v>61613</c:v>
                </c:pt>
                <c:pt idx="3178">
                  <c:v>61620</c:v>
                </c:pt>
                <c:pt idx="3179">
                  <c:v>61627</c:v>
                </c:pt>
                <c:pt idx="3180">
                  <c:v>61634</c:v>
                </c:pt>
                <c:pt idx="3181">
                  <c:v>61641</c:v>
                </c:pt>
                <c:pt idx="3182">
                  <c:v>61648</c:v>
                </c:pt>
                <c:pt idx="3183">
                  <c:v>61655</c:v>
                </c:pt>
                <c:pt idx="3184">
                  <c:v>61662</c:v>
                </c:pt>
                <c:pt idx="3185">
                  <c:v>61669</c:v>
                </c:pt>
                <c:pt idx="3186">
                  <c:v>61676</c:v>
                </c:pt>
                <c:pt idx="3187">
                  <c:v>61683</c:v>
                </c:pt>
                <c:pt idx="3188">
                  <c:v>61693</c:v>
                </c:pt>
                <c:pt idx="3189">
                  <c:v>61697</c:v>
                </c:pt>
                <c:pt idx="3190">
                  <c:v>61704</c:v>
                </c:pt>
                <c:pt idx="3191">
                  <c:v>61711</c:v>
                </c:pt>
                <c:pt idx="3192">
                  <c:v>61718</c:v>
                </c:pt>
                <c:pt idx="3193">
                  <c:v>61732</c:v>
                </c:pt>
                <c:pt idx="3194">
                  <c:v>61735</c:v>
                </c:pt>
                <c:pt idx="3195">
                  <c:v>61743</c:v>
                </c:pt>
                <c:pt idx="3196">
                  <c:v>61749</c:v>
                </c:pt>
                <c:pt idx="3197">
                  <c:v>61756</c:v>
                </c:pt>
                <c:pt idx="3198">
                  <c:v>61763</c:v>
                </c:pt>
                <c:pt idx="3199">
                  <c:v>61771</c:v>
                </c:pt>
                <c:pt idx="3200">
                  <c:v>61777</c:v>
                </c:pt>
                <c:pt idx="3201">
                  <c:v>61784</c:v>
                </c:pt>
                <c:pt idx="3202">
                  <c:v>61791</c:v>
                </c:pt>
                <c:pt idx="3203">
                  <c:v>61798</c:v>
                </c:pt>
                <c:pt idx="3204">
                  <c:v>61805</c:v>
                </c:pt>
                <c:pt idx="3205">
                  <c:v>61812</c:v>
                </c:pt>
                <c:pt idx="3206">
                  <c:v>61819</c:v>
                </c:pt>
                <c:pt idx="3207">
                  <c:v>61826</c:v>
                </c:pt>
                <c:pt idx="3208">
                  <c:v>61835</c:v>
                </c:pt>
                <c:pt idx="3209">
                  <c:v>61840</c:v>
                </c:pt>
                <c:pt idx="3210">
                  <c:v>61848</c:v>
                </c:pt>
                <c:pt idx="3211">
                  <c:v>61855</c:v>
                </c:pt>
                <c:pt idx="3212">
                  <c:v>61861</c:v>
                </c:pt>
                <c:pt idx="3213">
                  <c:v>61868</c:v>
                </c:pt>
                <c:pt idx="3214">
                  <c:v>61876</c:v>
                </c:pt>
                <c:pt idx="3215">
                  <c:v>61882</c:v>
                </c:pt>
                <c:pt idx="3216">
                  <c:v>61889</c:v>
                </c:pt>
                <c:pt idx="3217">
                  <c:v>61896</c:v>
                </c:pt>
                <c:pt idx="3218">
                  <c:v>61903</c:v>
                </c:pt>
                <c:pt idx="3219">
                  <c:v>61910</c:v>
                </c:pt>
                <c:pt idx="3220">
                  <c:v>61917</c:v>
                </c:pt>
                <c:pt idx="3221">
                  <c:v>61925</c:v>
                </c:pt>
                <c:pt idx="3222">
                  <c:v>61931</c:v>
                </c:pt>
                <c:pt idx="3223">
                  <c:v>61938</c:v>
                </c:pt>
                <c:pt idx="3224">
                  <c:v>61945</c:v>
                </c:pt>
                <c:pt idx="3225">
                  <c:v>61952</c:v>
                </c:pt>
                <c:pt idx="3226">
                  <c:v>61959</c:v>
                </c:pt>
                <c:pt idx="3227">
                  <c:v>61967</c:v>
                </c:pt>
                <c:pt idx="3228">
                  <c:v>61973</c:v>
                </c:pt>
                <c:pt idx="3229">
                  <c:v>61980</c:v>
                </c:pt>
                <c:pt idx="3230">
                  <c:v>61988</c:v>
                </c:pt>
                <c:pt idx="3231">
                  <c:v>61995</c:v>
                </c:pt>
                <c:pt idx="3232">
                  <c:v>62001</c:v>
                </c:pt>
                <c:pt idx="3233">
                  <c:v>62008</c:v>
                </c:pt>
                <c:pt idx="3234">
                  <c:v>62016</c:v>
                </c:pt>
                <c:pt idx="3235">
                  <c:v>62022</c:v>
                </c:pt>
                <c:pt idx="3236">
                  <c:v>62029</c:v>
                </c:pt>
                <c:pt idx="3237">
                  <c:v>62037</c:v>
                </c:pt>
                <c:pt idx="3238">
                  <c:v>62043</c:v>
                </c:pt>
                <c:pt idx="3239">
                  <c:v>62050</c:v>
                </c:pt>
                <c:pt idx="3240">
                  <c:v>62057</c:v>
                </c:pt>
                <c:pt idx="3241">
                  <c:v>62064</c:v>
                </c:pt>
                <c:pt idx="3242">
                  <c:v>62071</c:v>
                </c:pt>
                <c:pt idx="3243">
                  <c:v>62078</c:v>
                </c:pt>
                <c:pt idx="3244">
                  <c:v>62086</c:v>
                </c:pt>
                <c:pt idx="3245">
                  <c:v>62099</c:v>
                </c:pt>
                <c:pt idx="3246">
                  <c:v>62100</c:v>
                </c:pt>
                <c:pt idx="3247">
                  <c:v>62107</c:v>
                </c:pt>
                <c:pt idx="3248">
                  <c:v>62114</c:v>
                </c:pt>
                <c:pt idx="3249">
                  <c:v>62121</c:v>
                </c:pt>
                <c:pt idx="3250">
                  <c:v>62128</c:v>
                </c:pt>
                <c:pt idx="3251">
                  <c:v>62136</c:v>
                </c:pt>
                <c:pt idx="3252">
                  <c:v>62142</c:v>
                </c:pt>
                <c:pt idx="3253">
                  <c:v>62149</c:v>
                </c:pt>
                <c:pt idx="3254">
                  <c:v>62156</c:v>
                </c:pt>
                <c:pt idx="3255">
                  <c:v>62163</c:v>
                </c:pt>
                <c:pt idx="3256">
                  <c:v>62170</c:v>
                </c:pt>
                <c:pt idx="3257">
                  <c:v>62177</c:v>
                </c:pt>
                <c:pt idx="3258">
                  <c:v>62186</c:v>
                </c:pt>
                <c:pt idx="3259">
                  <c:v>62193</c:v>
                </c:pt>
                <c:pt idx="3260">
                  <c:v>62200</c:v>
                </c:pt>
                <c:pt idx="3261">
                  <c:v>62207</c:v>
                </c:pt>
                <c:pt idx="3262">
                  <c:v>62214</c:v>
                </c:pt>
                <c:pt idx="3263">
                  <c:v>62221</c:v>
                </c:pt>
                <c:pt idx="3264">
                  <c:v>62228</c:v>
                </c:pt>
                <c:pt idx="3265">
                  <c:v>62235</c:v>
                </c:pt>
                <c:pt idx="3266">
                  <c:v>62242</c:v>
                </c:pt>
                <c:pt idx="3267">
                  <c:v>62249</c:v>
                </c:pt>
                <c:pt idx="3268">
                  <c:v>62256</c:v>
                </c:pt>
                <c:pt idx="3269">
                  <c:v>62263</c:v>
                </c:pt>
                <c:pt idx="3270">
                  <c:v>62270</c:v>
                </c:pt>
                <c:pt idx="3271">
                  <c:v>62277</c:v>
                </c:pt>
                <c:pt idx="3272">
                  <c:v>62284</c:v>
                </c:pt>
                <c:pt idx="3273">
                  <c:v>62291</c:v>
                </c:pt>
                <c:pt idx="3274">
                  <c:v>62298</c:v>
                </c:pt>
                <c:pt idx="3275">
                  <c:v>62305</c:v>
                </c:pt>
                <c:pt idx="3276">
                  <c:v>62312</c:v>
                </c:pt>
                <c:pt idx="3277">
                  <c:v>62319</c:v>
                </c:pt>
                <c:pt idx="3278">
                  <c:v>62326</c:v>
                </c:pt>
                <c:pt idx="3279">
                  <c:v>62333</c:v>
                </c:pt>
                <c:pt idx="3280">
                  <c:v>62340</c:v>
                </c:pt>
                <c:pt idx="3281">
                  <c:v>62347</c:v>
                </c:pt>
                <c:pt idx="3282">
                  <c:v>62354</c:v>
                </c:pt>
                <c:pt idx="3283">
                  <c:v>62361</c:v>
                </c:pt>
                <c:pt idx="3284">
                  <c:v>62368</c:v>
                </c:pt>
                <c:pt idx="3285">
                  <c:v>62375</c:v>
                </c:pt>
                <c:pt idx="3286">
                  <c:v>62382</c:v>
                </c:pt>
                <c:pt idx="3287">
                  <c:v>62389</c:v>
                </c:pt>
                <c:pt idx="3288">
                  <c:v>62396</c:v>
                </c:pt>
                <c:pt idx="3289">
                  <c:v>62403</c:v>
                </c:pt>
                <c:pt idx="3290">
                  <c:v>62410</c:v>
                </c:pt>
                <c:pt idx="3291">
                  <c:v>62417</c:v>
                </c:pt>
                <c:pt idx="3292">
                  <c:v>62424</c:v>
                </c:pt>
                <c:pt idx="3293">
                  <c:v>62431</c:v>
                </c:pt>
                <c:pt idx="3294">
                  <c:v>62438</c:v>
                </c:pt>
                <c:pt idx="3295">
                  <c:v>62445</c:v>
                </c:pt>
                <c:pt idx="3296">
                  <c:v>62456</c:v>
                </c:pt>
                <c:pt idx="3297">
                  <c:v>62463</c:v>
                </c:pt>
                <c:pt idx="3298">
                  <c:v>62466</c:v>
                </c:pt>
                <c:pt idx="3299">
                  <c:v>62473</c:v>
                </c:pt>
                <c:pt idx="3300">
                  <c:v>62480</c:v>
                </c:pt>
                <c:pt idx="3301">
                  <c:v>62487</c:v>
                </c:pt>
                <c:pt idx="3302">
                  <c:v>62494</c:v>
                </c:pt>
                <c:pt idx="3303">
                  <c:v>62501</c:v>
                </c:pt>
                <c:pt idx="3304">
                  <c:v>62508</c:v>
                </c:pt>
                <c:pt idx="3305">
                  <c:v>62515</c:v>
                </c:pt>
                <c:pt idx="3306">
                  <c:v>62522</c:v>
                </c:pt>
                <c:pt idx="3307">
                  <c:v>62529</c:v>
                </c:pt>
                <c:pt idx="3308">
                  <c:v>62536</c:v>
                </c:pt>
                <c:pt idx="3309">
                  <c:v>62543</c:v>
                </c:pt>
                <c:pt idx="3310">
                  <c:v>62550</c:v>
                </c:pt>
                <c:pt idx="3311">
                  <c:v>62557</c:v>
                </c:pt>
                <c:pt idx="3312">
                  <c:v>62564</c:v>
                </c:pt>
                <c:pt idx="3313">
                  <c:v>62571</c:v>
                </c:pt>
                <c:pt idx="3314">
                  <c:v>62578</c:v>
                </c:pt>
                <c:pt idx="3315">
                  <c:v>62585</c:v>
                </c:pt>
                <c:pt idx="3316">
                  <c:v>62592</c:v>
                </c:pt>
                <c:pt idx="3317">
                  <c:v>62599</c:v>
                </c:pt>
                <c:pt idx="3318">
                  <c:v>62606</c:v>
                </c:pt>
                <c:pt idx="3319">
                  <c:v>62613</c:v>
                </c:pt>
                <c:pt idx="3320">
                  <c:v>62620</c:v>
                </c:pt>
                <c:pt idx="3321">
                  <c:v>62627</c:v>
                </c:pt>
                <c:pt idx="3322">
                  <c:v>62634</c:v>
                </c:pt>
                <c:pt idx="3323">
                  <c:v>62641</c:v>
                </c:pt>
                <c:pt idx="3324">
                  <c:v>62648</c:v>
                </c:pt>
                <c:pt idx="3325">
                  <c:v>62655</c:v>
                </c:pt>
                <c:pt idx="3326">
                  <c:v>62662</c:v>
                </c:pt>
                <c:pt idx="3327">
                  <c:v>62669</c:v>
                </c:pt>
                <c:pt idx="3328">
                  <c:v>62676</c:v>
                </c:pt>
                <c:pt idx="3329">
                  <c:v>62683</c:v>
                </c:pt>
                <c:pt idx="3330">
                  <c:v>62690</c:v>
                </c:pt>
                <c:pt idx="3331">
                  <c:v>62697</c:v>
                </c:pt>
                <c:pt idx="3332">
                  <c:v>62704</c:v>
                </c:pt>
                <c:pt idx="3333">
                  <c:v>62711</c:v>
                </c:pt>
                <c:pt idx="3334">
                  <c:v>62718</c:v>
                </c:pt>
                <c:pt idx="3335">
                  <c:v>62725</c:v>
                </c:pt>
                <c:pt idx="3336">
                  <c:v>62732</c:v>
                </c:pt>
                <c:pt idx="3337">
                  <c:v>62739</c:v>
                </c:pt>
                <c:pt idx="3338">
                  <c:v>62746</c:v>
                </c:pt>
                <c:pt idx="3339">
                  <c:v>62753</c:v>
                </c:pt>
                <c:pt idx="3340">
                  <c:v>62760</c:v>
                </c:pt>
                <c:pt idx="3341">
                  <c:v>62767</c:v>
                </c:pt>
                <c:pt idx="3342">
                  <c:v>62774</c:v>
                </c:pt>
                <c:pt idx="3343">
                  <c:v>62781</c:v>
                </c:pt>
                <c:pt idx="3344">
                  <c:v>62788</c:v>
                </c:pt>
                <c:pt idx="3345">
                  <c:v>62795</c:v>
                </c:pt>
                <c:pt idx="3346">
                  <c:v>62802</c:v>
                </c:pt>
                <c:pt idx="3347">
                  <c:v>62809</c:v>
                </c:pt>
                <c:pt idx="3348">
                  <c:v>62816</c:v>
                </c:pt>
                <c:pt idx="3349">
                  <c:v>62827</c:v>
                </c:pt>
                <c:pt idx="3350">
                  <c:v>62830</c:v>
                </c:pt>
                <c:pt idx="3351">
                  <c:v>62837</c:v>
                </c:pt>
                <c:pt idx="3352">
                  <c:v>62844</c:v>
                </c:pt>
                <c:pt idx="3353">
                  <c:v>62851</c:v>
                </c:pt>
                <c:pt idx="3354">
                  <c:v>62858</c:v>
                </c:pt>
                <c:pt idx="3355">
                  <c:v>62866</c:v>
                </c:pt>
                <c:pt idx="3356">
                  <c:v>62872</c:v>
                </c:pt>
                <c:pt idx="3357">
                  <c:v>62879</c:v>
                </c:pt>
                <c:pt idx="3358">
                  <c:v>62886</c:v>
                </c:pt>
                <c:pt idx="3359">
                  <c:v>62893</c:v>
                </c:pt>
                <c:pt idx="3360">
                  <c:v>62900</c:v>
                </c:pt>
                <c:pt idx="3361">
                  <c:v>62907</c:v>
                </c:pt>
                <c:pt idx="3362">
                  <c:v>62914</c:v>
                </c:pt>
                <c:pt idx="3363">
                  <c:v>62921</c:v>
                </c:pt>
                <c:pt idx="3364">
                  <c:v>62928</c:v>
                </c:pt>
                <c:pt idx="3365">
                  <c:v>62935</c:v>
                </c:pt>
                <c:pt idx="3366">
                  <c:v>62942</c:v>
                </c:pt>
                <c:pt idx="3367">
                  <c:v>62950</c:v>
                </c:pt>
                <c:pt idx="3368">
                  <c:v>62956</c:v>
                </c:pt>
                <c:pt idx="3369">
                  <c:v>62963</c:v>
                </c:pt>
                <c:pt idx="3370">
                  <c:v>62970</c:v>
                </c:pt>
                <c:pt idx="3371">
                  <c:v>62977</c:v>
                </c:pt>
                <c:pt idx="3372">
                  <c:v>62984</c:v>
                </c:pt>
                <c:pt idx="3373">
                  <c:v>62991</c:v>
                </c:pt>
                <c:pt idx="3374">
                  <c:v>62998</c:v>
                </c:pt>
                <c:pt idx="3375">
                  <c:v>63005</c:v>
                </c:pt>
                <c:pt idx="3376">
                  <c:v>63012</c:v>
                </c:pt>
                <c:pt idx="3377">
                  <c:v>63019</c:v>
                </c:pt>
                <c:pt idx="3378">
                  <c:v>63026</c:v>
                </c:pt>
                <c:pt idx="3379">
                  <c:v>63033</c:v>
                </c:pt>
                <c:pt idx="3380">
                  <c:v>63040</c:v>
                </c:pt>
                <c:pt idx="3381">
                  <c:v>63048</c:v>
                </c:pt>
                <c:pt idx="3382">
                  <c:v>63054</c:v>
                </c:pt>
                <c:pt idx="3383">
                  <c:v>63061</c:v>
                </c:pt>
                <c:pt idx="3384">
                  <c:v>63068</c:v>
                </c:pt>
                <c:pt idx="3385">
                  <c:v>63075</c:v>
                </c:pt>
                <c:pt idx="3386">
                  <c:v>63082</c:v>
                </c:pt>
                <c:pt idx="3387">
                  <c:v>63090</c:v>
                </c:pt>
                <c:pt idx="3388">
                  <c:v>63096</c:v>
                </c:pt>
                <c:pt idx="3389">
                  <c:v>63103</c:v>
                </c:pt>
                <c:pt idx="3390">
                  <c:v>63110</c:v>
                </c:pt>
                <c:pt idx="3391">
                  <c:v>63117</c:v>
                </c:pt>
                <c:pt idx="3392">
                  <c:v>63124</c:v>
                </c:pt>
                <c:pt idx="3393">
                  <c:v>63132</c:v>
                </c:pt>
                <c:pt idx="3394">
                  <c:v>63138</c:v>
                </c:pt>
                <c:pt idx="3395">
                  <c:v>63145</c:v>
                </c:pt>
                <c:pt idx="3396">
                  <c:v>63152</c:v>
                </c:pt>
                <c:pt idx="3397">
                  <c:v>63159</c:v>
                </c:pt>
                <c:pt idx="3398">
                  <c:v>63166</c:v>
                </c:pt>
                <c:pt idx="3399">
                  <c:v>63173</c:v>
                </c:pt>
                <c:pt idx="3400">
                  <c:v>63180</c:v>
                </c:pt>
                <c:pt idx="3401">
                  <c:v>63188</c:v>
                </c:pt>
                <c:pt idx="3402">
                  <c:v>63195</c:v>
                </c:pt>
                <c:pt idx="3403">
                  <c:v>63202</c:v>
                </c:pt>
                <c:pt idx="3404">
                  <c:v>63209</c:v>
                </c:pt>
                <c:pt idx="3405">
                  <c:v>63216</c:v>
                </c:pt>
                <c:pt idx="3406">
                  <c:v>63223</c:v>
                </c:pt>
                <c:pt idx="3407">
                  <c:v>63230</c:v>
                </c:pt>
                <c:pt idx="3408">
                  <c:v>63237</c:v>
                </c:pt>
                <c:pt idx="3409">
                  <c:v>63244</c:v>
                </c:pt>
                <c:pt idx="3410">
                  <c:v>63251</c:v>
                </c:pt>
                <c:pt idx="3411">
                  <c:v>63258</c:v>
                </c:pt>
                <c:pt idx="3412">
                  <c:v>63265</c:v>
                </c:pt>
                <c:pt idx="3413">
                  <c:v>63276</c:v>
                </c:pt>
                <c:pt idx="3414">
                  <c:v>63279</c:v>
                </c:pt>
                <c:pt idx="3415">
                  <c:v>63286</c:v>
                </c:pt>
                <c:pt idx="3416">
                  <c:v>63293</c:v>
                </c:pt>
                <c:pt idx="3417">
                  <c:v>63300</c:v>
                </c:pt>
                <c:pt idx="3418">
                  <c:v>63307</c:v>
                </c:pt>
                <c:pt idx="3419">
                  <c:v>63317</c:v>
                </c:pt>
                <c:pt idx="3420">
                  <c:v>63321</c:v>
                </c:pt>
                <c:pt idx="3421">
                  <c:v>63328</c:v>
                </c:pt>
                <c:pt idx="3422">
                  <c:v>63335</c:v>
                </c:pt>
                <c:pt idx="3423">
                  <c:v>63342</c:v>
                </c:pt>
                <c:pt idx="3424">
                  <c:v>63349</c:v>
                </c:pt>
                <c:pt idx="3425">
                  <c:v>63356</c:v>
                </c:pt>
                <c:pt idx="3426">
                  <c:v>63363</c:v>
                </c:pt>
                <c:pt idx="3427">
                  <c:v>63370</c:v>
                </c:pt>
                <c:pt idx="3428">
                  <c:v>63377</c:v>
                </c:pt>
                <c:pt idx="3429">
                  <c:v>63384</c:v>
                </c:pt>
                <c:pt idx="3430">
                  <c:v>63391</c:v>
                </c:pt>
                <c:pt idx="3431">
                  <c:v>63398</c:v>
                </c:pt>
                <c:pt idx="3432">
                  <c:v>63405</c:v>
                </c:pt>
                <c:pt idx="3433">
                  <c:v>63415</c:v>
                </c:pt>
                <c:pt idx="3434">
                  <c:v>63419</c:v>
                </c:pt>
                <c:pt idx="3435">
                  <c:v>63426</c:v>
                </c:pt>
                <c:pt idx="3436">
                  <c:v>63433</c:v>
                </c:pt>
                <c:pt idx="3437">
                  <c:v>63440</c:v>
                </c:pt>
                <c:pt idx="3438">
                  <c:v>63447</c:v>
                </c:pt>
                <c:pt idx="3439">
                  <c:v>63457</c:v>
                </c:pt>
                <c:pt idx="3440">
                  <c:v>63461</c:v>
                </c:pt>
                <c:pt idx="3441">
                  <c:v>63468</c:v>
                </c:pt>
                <c:pt idx="3442">
                  <c:v>63475</c:v>
                </c:pt>
                <c:pt idx="3443">
                  <c:v>63482</c:v>
                </c:pt>
                <c:pt idx="3444">
                  <c:v>63489</c:v>
                </c:pt>
                <c:pt idx="3445">
                  <c:v>63499</c:v>
                </c:pt>
                <c:pt idx="3446">
                  <c:v>63503</c:v>
                </c:pt>
                <c:pt idx="3447">
                  <c:v>63510</c:v>
                </c:pt>
                <c:pt idx="3448">
                  <c:v>63517</c:v>
                </c:pt>
                <c:pt idx="3449">
                  <c:v>63524</c:v>
                </c:pt>
                <c:pt idx="3450">
                  <c:v>63531</c:v>
                </c:pt>
                <c:pt idx="3451">
                  <c:v>63538</c:v>
                </c:pt>
                <c:pt idx="3452">
                  <c:v>63545</c:v>
                </c:pt>
                <c:pt idx="3453">
                  <c:v>63552</c:v>
                </c:pt>
                <c:pt idx="3454">
                  <c:v>63559</c:v>
                </c:pt>
                <c:pt idx="3455">
                  <c:v>63566</c:v>
                </c:pt>
                <c:pt idx="3456">
                  <c:v>63573</c:v>
                </c:pt>
                <c:pt idx="3457">
                  <c:v>63580</c:v>
                </c:pt>
                <c:pt idx="3458">
                  <c:v>63587</c:v>
                </c:pt>
                <c:pt idx="3459">
                  <c:v>63594</c:v>
                </c:pt>
                <c:pt idx="3460">
                  <c:v>63601</c:v>
                </c:pt>
                <c:pt idx="3461">
                  <c:v>63608</c:v>
                </c:pt>
                <c:pt idx="3462">
                  <c:v>63615</c:v>
                </c:pt>
                <c:pt idx="3463">
                  <c:v>63622</c:v>
                </c:pt>
                <c:pt idx="3464">
                  <c:v>63629</c:v>
                </c:pt>
                <c:pt idx="3465">
                  <c:v>63636</c:v>
                </c:pt>
                <c:pt idx="3466">
                  <c:v>63643</c:v>
                </c:pt>
                <c:pt idx="3467">
                  <c:v>63650</c:v>
                </c:pt>
                <c:pt idx="3468">
                  <c:v>63661</c:v>
                </c:pt>
                <c:pt idx="3469">
                  <c:v>63664</c:v>
                </c:pt>
                <c:pt idx="3470">
                  <c:v>63671</c:v>
                </c:pt>
                <c:pt idx="3471">
                  <c:v>63682</c:v>
                </c:pt>
                <c:pt idx="3472">
                  <c:v>63685</c:v>
                </c:pt>
                <c:pt idx="3473">
                  <c:v>63692</c:v>
                </c:pt>
                <c:pt idx="3474">
                  <c:v>63699</c:v>
                </c:pt>
                <c:pt idx="3475">
                  <c:v>63706</c:v>
                </c:pt>
                <c:pt idx="3476">
                  <c:v>63713</c:v>
                </c:pt>
                <c:pt idx="3477">
                  <c:v>63720</c:v>
                </c:pt>
                <c:pt idx="3478">
                  <c:v>63727</c:v>
                </c:pt>
                <c:pt idx="3479">
                  <c:v>63734</c:v>
                </c:pt>
                <c:pt idx="3480">
                  <c:v>63741</c:v>
                </c:pt>
                <c:pt idx="3481">
                  <c:v>63748</c:v>
                </c:pt>
                <c:pt idx="3482">
                  <c:v>63755</c:v>
                </c:pt>
                <c:pt idx="3483">
                  <c:v>63762</c:v>
                </c:pt>
                <c:pt idx="3484">
                  <c:v>63769</c:v>
                </c:pt>
                <c:pt idx="3485">
                  <c:v>63776</c:v>
                </c:pt>
                <c:pt idx="3486">
                  <c:v>63783</c:v>
                </c:pt>
                <c:pt idx="3487">
                  <c:v>63790</c:v>
                </c:pt>
                <c:pt idx="3488">
                  <c:v>63797</c:v>
                </c:pt>
                <c:pt idx="3489">
                  <c:v>63804</c:v>
                </c:pt>
                <c:pt idx="3490">
                  <c:v>63811</c:v>
                </c:pt>
                <c:pt idx="3491">
                  <c:v>63818</c:v>
                </c:pt>
                <c:pt idx="3492">
                  <c:v>63825</c:v>
                </c:pt>
                <c:pt idx="3493">
                  <c:v>63832</c:v>
                </c:pt>
                <c:pt idx="3494">
                  <c:v>63839</c:v>
                </c:pt>
                <c:pt idx="3495">
                  <c:v>63846</c:v>
                </c:pt>
                <c:pt idx="3496">
                  <c:v>63853</c:v>
                </c:pt>
                <c:pt idx="3497">
                  <c:v>63860</c:v>
                </c:pt>
                <c:pt idx="3498">
                  <c:v>63867</c:v>
                </c:pt>
                <c:pt idx="3499">
                  <c:v>63874</c:v>
                </c:pt>
                <c:pt idx="3500">
                  <c:v>63884</c:v>
                </c:pt>
                <c:pt idx="3501">
                  <c:v>63888</c:v>
                </c:pt>
                <c:pt idx="3502">
                  <c:v>63895</c:v>
                </c:pt>
                <c:pt idx="3503">
                  <c:v>63902</c:v>
                </c:pt>
                <c:pt idx="3504">
                  <c:v>63909</c:v>
                </c:pt>
                <c:pt idx="3505">
                  <c:v>63923</c:v>
                </c:pt>
                <c:pt idx="3506">
                  <c:v>63926</c:v>
                </c:pt>
                <c:pt idx="3507">
                  <c:v>63934</c:v>
                </c:pt>
                <c:pt idx="3508">
                  <c:v>63940</c:v>
                </c:pt>
                <c:pt idx="3509">
                  <c:v>63947</c:v>
                </c:pt>
                <c:pt idx="3510">
                  <c:v>63954</c:v>
                </c:pt>
                <c:pt idx="3511">
                  <c:v>63962</c:v>
                </c:pt>
                <c:pt idx="3512">
                  <c:v>63968</c:v>
                </c:pt>
                <c:pt idx="3513">
                  <c:v>63975</c:v>
                </c:pt>
                <c:pt idx="3514">
                  <c:v>63982</c:v>
                </c:pt>
                <c:pt idx="3515">
                  <c:v>63989</c:v>
                </c:pt>
                <c:pt idx="3516">
                  <c:v>63996</c:v>
                </c:pt>
                <c:pt idx="3517">
                  <c:v>64003</c:v>
                </c:pt>
                <c:pt idx="3518">
                  <c:v>64010</c:v>
                </c:pt>
                <c:pt idx="3519">
                  <c:v>64019</c:v>
                </c:pt>
                <c:pt idx="3520">
                  <c:v>64024</c:v>
                </c:pt>
                <c:pt idx="3521">
                  <c:v>64031</c:v>
                </c:pt>
                <c:pt idx="3522">
                  <c:v>64039</c:v>
                </c:pt>
                <c:pt idx="3523">
                  <c:v>64046</c:v>
                </c:pt>
                <c:pt idx="3524">
                  <c:v>64052</c:v>
                </c:pt>
                <c:pt idx="3525">
                  <c:v>64059</c:v>
                </c:pt>
                <c:pt idx="3526">
                  <c:v>64067</c:v>
                </c:pt>
                <c:pt idx="3527">
                  <c:v>64073</c:v>
                </c:pt>
                <c:pt idx="3528">
                  <c:v>64080</c:v>
                </c:pt>
                <c:pt idx="3529">
                  <c:v>64087</c:v>
                </c:pt>
                <c:pt idx="3530">
                  <c:v>64094</c:v>
                </c:pt>
                <c:pt idx="3531">
                  <c:v>64101</c:v>
                </c:pt>
                <c:pt idx="3532">
                  <c:v>64108</c:v>
                </c:pt>
                <c:pt idx="3533">
                  <c:v>64116</c:v>
                </c:pt>
              </c:numCache>
            </c:numRef>
          </c:cat>
          <c:val>
            <c:numRef>
              <c:f>[0]!ONFwd6M</c:f>
              <c:numCache>
                <c:formatCode>0.0000%</c:formatCode>
                <c:ptCount val="3534"/>
                <c:pt idx="0">
                  <c:v>1.711414326655003E-3</c:v>
                </c:pt>
                <c:pt idx="1">
                  <c:v>1.7112239257599526E-3</c:v>
                </c:pt>
                <c:pt idx="2">
                  <c:v>1.7108431239698518E-3</c:v>
                </c:pt>
                <c:pt idx="3">
                  <c:v>1.7102719212047646E-3</c:v>
                </c:pt>
                <c:pt idx="4">
                  <c:v>1.7085029542318608E-3</c:v>
                </c:pt>
                <c:pt idx="5">
                  <c:v>1.7060831011139754E-3</c:v>
                </c:pt>
                <c:pt idx="6">
                  <c:v>1.7045598937937001E-3</c:v>
                </c:pt>
                <c:pt idx="7">
                  <c:v>1.7028462856583104E-3</c:v>
                </c:pt>
                <c:pt idx="8">
                  <c:v>1.7009422765479343E-3</c:v>
                </c:pt>
                <c:pt idx="9">
                  <c:v>1.6965075834551868E-3</c:v>
                </c:pt>
                <c:pt idx="10">
                  <c:v>1.6914222312358618E-3</c:v>
                </c:pt>
                <c:pt idx="11">
                  <c:v>1.6885662176502336E-3</c:v>
                </c:pt>
                <c:pt idx="12">
                  <c:v>1.6855198032494911E-3</c:v>
                </c:pt>
                <c:pt idx="13">
                  <c:v>1.6822829879536982E-3</c:v>
                </c:pt>
                <c:pt idx="14">
                  <c:v>1.6732506109273793E-3</c:v>
                </c:pt>
                <c:pt idx="15">
                  <c:v>1.6632428985285941E-3</c:v>
                </c:pt>
                <c:pt idx="16">
                  <c:v>1.6632428985285941E-3</c:v>
                </c:pt>
                <c:pt idx="17">
                  <c:v>1.6588636781023069E-3</c:v>
                </c:pt>
                <c:pt idx="18">
                  <c:v>1.6542940568609055E-3</c:v>
                </c:pt>
                <c:pt idx="19">
                  <c:v>1.6445276573051615E-3</c:v>
                </c:pt>
                <c:pt idx="20">
                  <c:v>1.6341115636642201E-3</c:v>
                </c:pt>
                <c:pt idx="21">
                  <c:v>1.6285899384271829E-3</c:v>
                </c:pt>
                <c:pt idx="22">
                  <c:v>1.6229036509063377E-3</c:v>
                </c:pt>
                <c:pt idx="23">
                  <c:v>1.6171556556265898E-3</c:v>
                </c:pt>
                <c:pt idx="24">
                  <c:v>1.605546927860857E-3</c:v>
                </c:pt>
                <c:pt idx="25">
                  <c:v>1.5938039818319538E-3</c:v>
                </c:pt>
                <c:pt idx="26">
                  <c:v>1.5878761401744157E-3</c:v>
                </c:pt>
                <c:pt idx="27">
                  <c:v>1.5819123294491533E-3</c:v>
                </c:pt>
                <c:pt idx="28">
                  <c:v>1.5759125493364223E-3</c:v>
                </c:pt>
                <c:pt idx="29">
                  <c:v>1.5637998846518286E-3</c:v>
                </c:pt>
                <c:pt idx="30">
                  <c:v>1.5515537367694066E-3</c:v>
                </c:pt>
                <c:pt idx="31">
                  <c:v>1.5453741105186936E-3</c:v>
                </c:pt>
                <c:pt idx="32">
                  <c:v>1.5391585151203202E-3</c:v>
                </c:pt>
                <c:pt idx="33">
                  <c:v>1.5329069503344783E-3</c:v>
                </c:pt>
                <c:pt idx="34">
                  <c:v>1.5202903437216975E-3</c:v>
                </c:pt>
                <c:pt idx="35">
                  <c:v>1.507540999394763E-3</c:v>
                </c:pt>
                <c:pt idx="36">
                  <c:v>1.5011095885508752E-3</c:v>
                </c:pt>
                <c:pt idx="37">
                  <c:v>1.4946422085593269E-3</c:v>
                </c:pt>
                <c:pt idx="38">
                  <c:v>1.4881388593401823E-3</c:v>
                </c:pt>
                <c:pt idx="39">
                  <c:v>1.4750183069356382E-3</c:v>
                </c:pt>
                <c:pt idx="40">
                  <c:v>1.4617657702675757E-3</c:v>
                </c:pt>
                <c:pt idx="41">
                  <c:v>1.4550825749903851E-3</c:v>
                </c:pt>
                <c:pt idx="42">
                  <c:v>1.448363410485598E-3</c:v>
                </c:pt>
                <c:pt idx="43">
                  <c:v>1.4416082768331506E-3</c:v>
                </c:pt>
                <c:pt idx="44">
                  <c:v>1.4250062626097737E-3</c:v>
                </c:pt>
                <c:pt idx="45">
                  <c:v>1.4090361650254124E-3</c:v>
                </c:pt>
                <c:pt idx="46">
                  <c:v>1.4029224757106107E-3</c:v>
                </c:pt>
                <c:pt idx="47">
                  <c:v>1.3969442691408318E-3</c:v>
                </c:pt>
                <c:pt idx="48">
                  <c:v>1.3854447967798222E-3</c:v>
                </c:pt>
                <c:pt idx="49">
                  <c:v>1.3743862698323284E-3</c:v>
                </c:pt>
                <c:pt idx="50">
                  <c:v>1.3690854765879834E-3</c:v>
                </c:pt>
                <c:pt idx="51">
                  <c:v>1.3639201661685973E-3</c:v>
                </c:pt>
                <c:pt idx="52">
                  <c:v>1.358890338334362E-3</c:v>
                </c:pt>
                <c:pt idx="53">
                  <c:v>1.3492873485709822E-3</c:v>
                </c:pt>
                <c:pt idx="54">
                  <c:v>1.3401258534884164E-3</c:v>
                </c:pt>
                <c:pt idx="55">
                  <c:v>1.3357734388197429E-3</c:v>
                </c:pt>
                <c:pt idx="56">
                  <c:v>1.3315565068161561E-3</c:v>
                </c:pt>
                <c:pt idx="57">
                  <c:v>1.3274750573977201E-3</c:v>
                </c:pt>
                <c:pt idx="58">
                  <c:v>1.3144664875097689E-3</c:v>
                </c:pt>
                <c:pt idx="59">
                  <c:v>1.3026984248121209E-3</c:v>
                </c:pt>
                <c:pt idx="60">
                  <c:v>1.3026984248121209E-3</c:v>
                </c:pt>
                <c:pt idx="61">
                  <c:v>1.3026984248121209E-3</c:v>
                </c:pt>
                <c:pt idx="62">
                  <c:v>1.3026984248121209E-3</c:v>
                </c:pt>
                <c:pt idx="63">
                  <c:v>1.2968885630737503E-3</c:v>
                </c:pt>
                <c:pt idx="64">
                  <c:v>1.2915209660135929E-3</c:v>
                </c:pt>
                <c:pt idx="65">
                  <c:v>1.2890355614114668E-3</c:v>
                </c:pt>
                <c:pt idx="66">
                  <c:v>1.2865369071679567E-3</c:v>
                </c:pt>
                <c:pt idx="67">
                  <c:v>1.2839952569976276E-3</c:v>
                </c:pt>
                <c:pt idx="68">
                  <c:v>1.2787731793473256E-3</c:v>
                </c:pt>
                <c:pt idx="69">
                  <c:v>1.2733986971280586E-3</c:v>
                </c:pt>
                <c:pt idx="70">
                  <c:v>1.2706420672436991E-3</c:v>
                </c:pt>
                <c:pt idx="71">
                  <c:v>1.2678424415124567E-3</c:v>
                </c:pt>
                <c:pt idx="72">
                  <c:v>1.2649998197744594E-3</c:v>
                </c:pt>
                <c:pt idx="73">
                  <c:v>1.257684876483367E-3</c:v>
                </c:pt>
                <c:pt idx="74">
                  <c:v>1.2501417721821895E-3</c:v>
                </c:pt>
                <c:pt idx="75">
                  <c:v>1.2501417721821895E-3</c:v>
                </c:pt>
                <c:pt idx="76">
                  <c:v>1.2470411748832788E-3</c:v>
                </c:pt>
                <c:pt idx="77">
                  <c:v>1.2438975816575493E-3</c:v>
                </c:pt>
                <c:pt idx="78">
                  <c:v>1.2374713290874695E-3</c:v>
                </c:pt>
                <c:pt idx="79">
                  <c:v>1.2308932494065061E-3</c:v>
                </c:pt>
                <c:pt idx="80">
                  <c:v>1.2275346765466821E-3</c:v>
                </c:pt>
                <c:pt idx="81">
                  <c:v>1.2241331076801032E-3</c:v>
                </c:pt>
                <c:pt idx="82">
                  <c:v>1.2206885430465775E-3</c:v>
                </c:pt>
                <c:pt idx="83">
                  <c:v>1.2136601853907081E-3</c:v>
                </c:pt>
                <c:pt idx="84">
                  <c:v>1.2064803249245415E-3</c:v>
                </c:pt>
                <c:pt idx="85">
                  <c:v>1.2028207805769853E-3</c:v>
                </c:pt>
                <c:pt idx="86">
                  <c:v>1.1991182404624823E-3</c:v>
                </c:pt>
                <c:pt idx="87">
                  <c:v>1.1954431239313834E-3</c:v>
                </c:pt>
                <c:pt idx="88">
                  <c:v>1.1892210538722026E-3</c:v>
                </c:pt>
                <c:pt idx="89">
                  <c:v>1.1833341826816834E-3</c:v>
                </c:pt>
                <c:pt idx="90">
                  <c:v>1.1809398715723063E-3</c:v>
                </c:pt>
                <c:pt idx="91">
                  <c:v>1.1809398715723063E-3</c:v>
                </c:pt>
                <c:pt idx="92">
                  <c:v>1.1798509901872478E-3</c:v>
                </c:pt>
                <c:pt idx="93">
                  <c:v>1.1789421618679796E-3</c:v>
                </c:pt>
                <c:pt idx="94">
                  <c:v>1.179290685504597E-3</c:v>
                </c:pt>
                <c:pt idx="95">
                  <c:v>1.1800994145083621E-3</c:v>
                </c:pt>
                <c:pt idx="96">
                  <c:v>1.1812876656058791E-3</c:v>
                </c:pt>
                <c:pt idx="97">
                  <c:v>1.1828554387971479E-3</c:v>
                </c:pt>
                <c:pt idx="98">
                  <c:v>1.1872599743334433E-3</c:v>
                </c:pt>
                <c:pt idx="99">
                  <c:v>1.1929217525796787E-3</c:v>
                </c:pt>
                <c:pt idx="100">
                  <c:v>1.1963871363196432E-3</c:v>
                </c:pt>
                <c:pt idx="101">
                  <c:v>1.2002320421533597E-3</c:v>
                </c:pt>
                <c:pt idx="102">
                  <c:v>1.2044564701607641E-3</c:v>
                </c:pt>
                <c:pt idx="103">
                  <c:v>1.2169213213919505E-3</c:v>
                </c:pt>
                <c:pt idx="104">
                  <c:v>1.2312714429629779E-3</c:v>
                </c:pt>
                <c:pt idx="105">
                  <c:v>1.2312714429629779E-3</c:v>
                </c:pt>
                <c:pt idx="106">
                  <c:v>1.2377730042523183E-3</c:v>
                </c:pt>
                <c:pt idx="107">
                  <c:v>1.2446540877153467E-3</c:v>
                </c:pt>
                <c:pt idx="108">
                  <c:v>1.2596857367608294E-3</c:v>
                </c:pt>
                <c:pt idx="109">
                  <c:v>1.2758582372995875E-3</c:v>
                </c:pt>
                <c:pt idx="110">
                  <c:v>1.2839444876888706E-3</c:v>
                </c:pt>
                <c:pt idx="111">
                  <c:v>1.291717815590232E-3</c:v>
                </c:pt>
                <c:pt idx="112">
                  <c:v>1.2991782210836078E-3</c:v>
                </c:pt>
                <c:pt idx="113">
                  <c:v>1.3130607461597776E-3</c:v>
                </c:pt>
                <c:pt idx="114">
                  <c:v>1.3258906178581498E-3</c:v>
                </c:pt>
                <c:pt idx="115">
                  <c:v>1.3317864106721089E-3</c:v>
                </c:pt>
                <c:pt idx="116">
                  <c:v>1.3373692809182103E-3</c:v>
                </c:pt>
                <c:pt idx="117">
                  <c:v>1.3426392285964539E-3</c:v>
                </c:pt>
                <c:pt idx="118">
                  <c:v>1.3521411271710804E-3</c:v>
                </c:pt>
                <c:pt idx="119">
                  <c:v>1.3605897932311706E-3</c:v>
                </c:pt>
                <c:pt idx="120">
                  <c:v>1.3642951277503812E-3</c:v>
                </c:pt>
                <c:pt idx="121">
                  <c:v>1.3676875397816701E-3</c:v>
                </c:pt>
                <c:pt idx="122">
                  <c:v>1.3707670289253571E-3</c:v>
                </c:pt>
                <c:pt idx="123">
                  <c:v>1.3758881903669362E-3</c:v>
                </c:pt>
                <c:pt idx="124">
                  <c:v>1.3799557591820388E-3</c:v>
                </c:pt>
                <c:pt idx="125">
                  <c:v>1.3820742645132E-3</c:v>
                </c:pt>
                <c:pt idx="126">
                  <c:v>1.3840986313233827E-3</c:v>
                </c:pt>
                <c:pt idx="127">
                  <c:v>1.3840986313233827E-3</c:v>
                </c:pt>
                <c:pt idx="128">
                  <c:v>1.3834121425215784E-3</c:v>
                </c:pt>
                <c:pt idx="129">
                  <c:v>1.3833724945886416E-3</c:v>
                </c:pt>
                <c:pt idx="130">
                  <c:v>1.3852880530684786E-3</c:v>
                </c:pt>
                <c:pt idx="131">
                  <c:v>1.3852880530684786E-3</c:v>
                </c:pt>
                <c:pt idx="132">
                  <c:v>1.3865889396669218E-3</c:v>
                </c:pt>
                <c:pt idx="133">
                  <c:v>1.3881721792063928E-3</c:v>
                </c:pt>
                <c:pt idx="134">
                  <c:v>1.3900377714470835E-3</c:v>
                </c:pt>
                <c:pt idx="135">
                  <c:v>1.396121637777803E-3</c:v>
                </c:pt>
                <c:pt idx="136">
                  <c:v>1.403601025566914E-3</c:v>
                </c:pt>
                <c:pt idx="137">
                  <c:v>1.403601025566914E-3</c:v>
                </c:pt>
                <c:pt idx="138">
                  <c:v>1.4071607349741555E-3</c:v>
                </c:pt>
                <c:pt idx="139">
                  <c:v>1.4110027972424888E-3</c:v>
                </c:pt>
                <c:pt idx="140">
                  <c:v>1.4196336962779554E-3</c:v>
                </c:pt>
                <c:pt idx="141">
                  <c:v>1.4291945753264201E-3</c:v>
                </c:pt>
                <c:pt idx="142">
                  <c:v>1.4344484021400206E-3</c:v>
                </c:pt>
                <c:pt idx="143">
                  <c:v>1.4399845818946488E-3</c:v>
                </c:pt>
                <c:pt idx="144">
                  <c:v>1.445803114590305E-3</c:v>
                </c:pt>
                <c:pt idx="145">
                  <c:v>1.4583872645790308E-3</c:v>
                </c:pt>
                <c:pt idx="146">
                  <c:v>1.4719007752628244E-3</c:v>
                </c:pt>
                <c:pt idx="147">
                  <c:v>1.479131072983364E-3</c:v>
                </c:pt>
                <c:pt idx="148">
                  <c:v>1.4866437237248675E-3</c:v>
                </c:pt>
                <c:pt idx="149">
                  <c:v>1.494438727567271E-3</c:v>
                </c:pt>
                <c:pt idx="150">
                  <c:v>1.509663696319663E-3</c:v>
                </c:pt>
                <c:pt idx="151">
                  <c:v>1.523046249038984E-3</c:v>
                </c:pt>
                <c:pt idx="152">
                  <c:v>1.5287528941154704E-3</c:v>
                </c:pt>
                <c:pt idx="153">
                  <c:v>1.5338668611253325E-3</c:v>
                </c:pt>
                <c:pt idx="154">
                  <c:v>1.5383881500685703E-3</c:v>
                </c:pt>
                <c:pt idx="155">
                  <c:v>1.5454617689325545E-3</c:v>
                </c:pt>
                <c:pt idx="156">
                  <c:v>1.55054652493547E-3</c:v>
                </c:pt>
                <c:pt idx="157">
                  <c:v>1.552104423385714E-3</c:v>
                </c:pt>
                <c:pt idx="158">
                  <c:v>1.5532592654876609E-3</c:v>
                </c:pt>
                <c:pt idx="159">
                  <c:v>1.5522183686922375E-3</c:v>
                </c:pt>
                <c:pt idx="160">
                  <c:v>1.5522183686922375E-3</c:v>
                </c:pt>
                <c:pt idx="161">
                  <c:v>1.5490055725297935E-3</c:v>
                </c:pt>
                <c:pt idx="162">
                  <c:v>1.5464147238741788E-3</c:v>
                </c:pt>
                <c:pt idx="163">
                  <c:v>1.5432311970720036E-3</c:v>
                </c:pt>
                <c:pt idx="164">
                  <c:v>1.5394549922032041E-3</c:v>
                </c:pt>
                <c:pt idx="165">
                  <c:v>1.5299334906959672E-3</c:v>
                </c:pt>
                <c:pt idx="166">
                  <c:v>1.5184233919818269E-3</c:v>
                </c:pt>
                <c:pt idx="167">
                  <c:v>1.5116837969397778E-3</c:v>
                </c:pt>
                <c:pt idx="168">
                  <c:v>1.5043515239110405E-3</c:v>
                </c:pt>
                <c:pt idx="169">
                  <c:v>1.496426572975551E-3</c:v>
                </c:pt>
                <c:pt idx="170">
                  <c:v>1.4786071510908272E-3</c:v>
                </c:pt>
                <c:pt idx="171">
                  <c:v>1.4589443083234954E-3</c:v>
                </c:pt>
                <c:pt idx="172">
                  <c:v>1.4489218733615417E-3</c:v>
                </c:pt>
                <c:pt idx="173">
                  <c:v>1.4391726655205161E-3</c:v>
                </c:pt>
                <c:pt idx="174">
                  <c:v>1.4296966848004189E-3</c:v>
                </c:pt>
                <c:pt idx="175">
                  <c:v>1.4116610158687593E-3</c:v>
                </c:pt>
                <c:pt idx="176">
                  <c:v>1.3945250330493764E-3</c:v>
                </c:pt>
                <c:pt idx="177">
                  <c:v>1.3864151876941122E-3</c:v>
                </c:pt>
                <c:pt idx="178">
                  <c:v>1.3785785693798402E-3</c:v>
                </c:pt>
                <c:pt idx="179">
                  <c:v>1.3710151781864965E-3</c:v>
                </c:pt>
                <c:pt idx="180">
                  <c:v>1.3568042657663426E-3</c:v>
                </c:pt>
                <c:pt idx="181">
                  <c:v>1.3434938827039389E-3</c:v>
                </c:pt>
                <c:pt idx="182">
                  <c:v>1.3372966262359398E-3</c:v>
                </c:pt>
                <c:pt idx="183">
                  <c:v>1.3313725965691248E-3</c:v>
                </c:pt>
                <c:pt idx="184">
                  <c:v>1.3257217939433019E-3</c:v>
                </c:pt>
                <c:pt idx="185">
                  <c:v>1.3129681042389763E-3</c:v>
                </c:pt>
                <c:pt idx="186">
                  <c:v>1.3015661833115644E-3</c:v>
                </c:pt>
                <c:pt idx="187">
                  <c:v>1.3015661833115644E-3</c:v>
                </c:pt>
                <c:pt idx="188">
                  <c:v>1.2975547417326538E-3</c:v>
                </c:pt>
                <c:pt idx="189">
                  <c:v>1.2874422128863472E-3</c:v>
                </c:pt>
                <c:pt idx="190">
                  <c:v>1.2791807652323683E-3</c:v>
                </c:pt>
                <c:pt idx="191">
                  <c:v>1.2768233720716893E-3</c:v>
                </c:pt>
                <c:pt idx="192">
                  <c:v>1.2744806666020736E-3</c:v>
                </c:pt>
                <c:pt idx="193">
                  <c:v>1.2698486935036613E-3</c:v>
                </c:pt>
                <c:pt idx="194">
                  <c:v>1.2652567208348842E-3</c:v>
                </c:pt>
                <c:pt idx="195">
                  <c:v>1.2629874535008412E-3</c:v>
                </c:pt>
                <c:pt idx="196">
                  <c:v>1.2607328737779255E-3</c:v>
                </c:pt>
                <c:pt idx="197">
                  <c:v>1.2584929817460733E-3</c:v>
                </c:pt>
                <c:pt idx="198">
                  <c:v>1.2540665249449745E-3</c:v>
                </c:pt>
                <c:pt idx="199">
                  <c:v>1.2496802898898096E-3</c:v>
                </c:pt>
                <c:pt idx="200">
                  <c:v>1.2475138359935301E-3</c:v>
                </c:pt>
                <c:pt idx="201">
                  <c:v>1.2453620697083778E-3</c:v>
                </c:pt>
                <c:pt idx="202">
                  <c:v>1.243224991114289E-3</c:v>
                </c:pt>
                <c:pt idx="203">
                  <c:v>1.2390040568721616E-3</c:v>
                </c:pt>
                <c:pt idx="204">
                  <c:v>1.234823553009079E-3</c:v>
                </c:pt>
                <c:pt idx="205">
                  <c:v>1.2327599124706268E-3</c:v>
                </c:pt>
                <c:pt idx="206">
                  <c:v>1.230710959703174E-3</c:v>
                </c:pt>
                <c:pt idx="207">
                  <c:v>1.2286766945468486E-3</c:v>
                </c:pt>
                <c:pt idx="208">
                  <c:v>1.2246612889921238E-3</c:v>
                </c:pt>
                <c:pt idx="209">
                  <c:v>1.2206865101127562E-3</c:v>
                </c:pt>
                <c:pt idx="210">
                  <c:v>1.2187256830920035E-3</c:v>
                </c:pt>
                <c:pt idx="211">
                  <c:v>1.2167795436823781E-3</c:v>
                </c:pt>
                <c:pt idx="212">
                  <c:v>1.2091174960560114E-3</c:v>
                </c:pt>
                <c:pt idx="213">
                  <c:v>1.2025330247844579E-3</c:v>
                </c:pt>
                <c:pt idx="214">
                  <c:v>1.2025330247844579E-3</c:v>
                </c:pt>
                <c:pt idx="215">
                  <c:v>1.2025330247844579E-3</c:v>
                </c:pt>
                <c:pt idx="216">
                  <c:v>1.2025330247844579E-3</c:v>
                </c:pt>
                <c:pt idx="217">
                  <c:v>1.2025330247844579E-3</c:v>
                </c:pt>
                <c:pt idx="218">
                  <c:v>1.2012189271271012E-3</c:v>
                </c:pt>
                <c:pt idx="219">
                  <c:v>1.2007891944776361E-3</c:v>
                </c:pt>
                <c:pt idx="220">
                  <c:v>1.2004946465715705E-3</c:v>
                </c:pt>
                <c:pt idx="221">
                  <c:v>1.2003352833289682E-3</c:v>
                </c:pt>
                <c:pt idx="222">
                  <c:v>1.2004711755597697E-3</c:v>
                </c:pt>
                <c:pt idx="223">
                  <c:v>1.2010496771530654E-3</c:v>
                </c:pt>
                <c:pt idx="224">
                  <c:v>1.2015662373077163E-3</c:v>
                </c:pt>
                <c:pt idx="225">
                  <c:v>1.2022179821258305E-3</c:v>
                </c:pt>
                <c:pt idx="226">
                  <c:v>1.2030049116074082E-3</c:v>
                </c:pt>
                <c:pt idx="227">
                  <c:v>1.2050334198754342E-3</c:v>
                </c:pt>
                <c:pt idx="228">
                  <c:v>1.2075044764880971E-3</c:v>
                </c:pt>
                <c:pt idx="229">
                  <c:v>1.2089673294468639E-3</c:v>
                </c:pt>
                <c:pt idx="230">
                  <c:v>1.2105653670690941E-3</c:v>
                </c:pt>
                <c:pt idx="231">
                  <c:v>1.2122985893547877E-3</c:v>
                </c:pt>
                <c:pt idx="232">
                  <c:v>1.2173137429272174E-3</c:v>
                </c:pt>
                <c:pt idx="233">
                  <c:v>1.2230804512380899E-3</c:v>
                </c:pt>
                <c:pt idx="234">
                  <c:v>1.226152661244484E-3</c:v>
                </c:pt>
                <c:pt idx="235">
                  <c:v>1.2298879354943892E-3</c:v>
                </c:pt>
                <c:pt idx="236">
                  <c:v>1.2395729663250421E-3</c:v>
                </c:pt>
                <c:pt idx="237">
                  <c:v>1.2514596752488671E-3</c:v>
                </c:pt>
                <c:pt idx="238">
                  <c:v>1.2585102710360729E-3</c:v>
                </c:pt>
                <c:pt idx="239">
                  <c:v>1.2662239312266621E-3</c:v>
                </c:pt>
                <c:pt idx="240">
                  <c:v>1.2746006559005707E-3</c:v>
                </c:pt>
                <c:pt idx="241">
                  <c:v>1.293568968288028E-3</c:v>
                </c:pt>
                <c:pt idx="242">
                  <c:v>1.3147381999889518E-3</c:v>
                </c:pt>
                <c:pt idx="243">
                  <c:v>1.3264302477988821E-3</c:v>
                </c:pt>
                <c:pt idx="244">
                  <c:v>1.3387853601720678E-3</c:v>
                </c:pt>
                <c:pt idx="245">
                  <c:v>1.3518035375881254E-3</c:v>
                </c:pt>
                <c:pt idx="246">
                  <c:v>1.3800553989717912E-3</c:v>
                </c:pt>
                <c:pt idx="247">
                  <c:v>1.4105068969616497E-3</c:v>
                </c:pt>
                <c:pt idx="248">
                  <c:v>1.4268403997519385E-3</c:v>
                </c:pt>
                <c:pt idx="249">
                  <c:v>1.4438369678249074E-3</c:v>
                </c:pt>
                <c:pt idx="250">
                  <c:v>1.4614966013404285E-3</c:v>
                </c:pt>
                <c:pt idx="251">
                  <c:v>1.499032328613481E-3</c:v>
                </c:pt>
                <c:pt idx="252">
                  <c:v>1.5387657919063713E-3</c:v>
                </c:pt>
                <c:pt idx="253">
                  <c:v>1.559740754153438E-3</c:v>
                </c:pt>
                <c:pt idx="254">
                  <c:v>1.5812371438617134E-3</c:v>
                </c:pt>
                <c:pt idx="255">
                  <c:v>1.6026884066278058E-3</c:v>
                </c:pt>
                <c:pt idx="256">
                  <c:v>1.6449758964043326E-3</c:v>
                </c:pt>
                <c:pt idx="257">
                  <c:v>1.6866258019021529E-3</c:v>
                </c:pt>
                <c:pt idx="258">
                  <c:v>1.707143236533426E-3</c:v>
                </c:pt>
                <c:pt idx="259">
                  <c:v>1.727473905441812E-3</c:v>
                </c:pt>
                <c:pt idx="260">
                  <c:v>1.7476178086273109E-3</c:v>
                </c:pt>
                <c:pt idx="261">
                  <c:v>1.7872919351979988E-3</c:v>
                </c:pt>
                <c:pt idx="262">
                  <c:v>1.8263257630213303E-3</c:v>
                </c:pt>
                <c:pt idx="263">
                  <c:v>1.8455358369529051E-3</c:v>
                </c:pt>
                <c:pt idx="264">
                  <c:v>1.8645591449217847E-3</c:v>
                </c:pt>
                <c:pt idx="265">
                  <c:v>1.8833956868480328E-3</c:v>
                </c:pt>
                <c:pt idx="266">
                  <c:v>1.9295687244413884E-3</c:v>
                </c:pt>
                <c:pt idx="267">
                  <c:v>1.9747769062394838E-3</c:v>
                </c:pt>
                <c:pt idx="268">
                  <c:v>1.9747769062394838E-3</c:v>
                </c:pt>
                <c:pt idx="269">
                  <c:v>1.9924928517500717E-3</c:v>
                </c:pt>
                <c:pt idx="270">
                  <c:v>2.0100220311380923E-3</c:v>
                </c:pt>
                <c:pt idx="271">
                  <c:v>2.0444694461918544E-3</c:v>
                </c:pt>
                <c:pt idx="272">
                  <c:v>2.0782710863453957E-3</c:v>
                </c:pt>
                <c:pt idx="273">
                  <c:v>2.0948664344810908E-3</c:v>
                </c:pt>
                <c:pt idx="274">
                  <c:v>2.1112750163343463E-3</c:v>
                </c:pt>
                <c:pt idx="275">
                  <c:v>2.1274968317452903E-3</c:v>
                </c:pt>
                <c:pt idx="276">
                  <c:v>2.1593308595591054E-3</c:v>
                </c:pt>
                <c:pt idx="277">
                  <c:v>2.1905164293656298E-3</c:v>
                </c:pt>
                <c:pt idx="278">
                  <c:v>2.2058044126449516E-3</c:v>
                </c:pt>
                <c:pt idx="279">
                  <c:v>2.2209056294020257E-3</c:v>
                </c:pt>
                <c:pt idx="280">
                  <c:v>2.2358200796368521E-3</c:v>
                </c:pt>
                <c:pt idx="281">
                  <c:v>2.2650406757662722E-3</c:v>
                </c:pt>
                <c:pt idx="282">
                  <c:v>2.2936102148740645E-3</c:v>
                </c:pt>
                <c:pt idx="283">
                  <c:v>2.3075908321779082E-3</c:v>
                </c:pt>
                <c:pt idx="284">
                  <c:v>2.3281957531073871E-3</c:v>
                </c:pt>
                <c:pt idx="285">
                  <c:v>2.3615988705927293E-3</c:v>
                </c:pt>
                <c:pt idx="286">
                  <c:v>2.3615988705927293E-3</c:v>
                </c:pt>
                <c:pt idx="287">
                  <c:v>2.387552435196838E-3</c:v>
                </c:pt>
                <c:pt idx="288">
                  <c:v>2.4002256853261628E-3</c:v>
                </c:pt>
                <c:pt idx="289">
                  <c:v>2.4127121687733677E-3</c:v>
                </c:pt>
                <c:pt idx="290">
                  <c:v>2.4250118852986446E-3</c:v>
                </c:pt>
                <c:pt idx="291">
                  <c:v>2.4490054220294155E-3</c:v>
                </c:pt>
                <c:pt idx="292">
                  <c:v>2.4723430828998971E-3</c:v>
                </c:pt>
                <c:pt idx="293">
                  <c:v>2.4837089651352784E-3</c:v>
                </c:pt>
                <c:pt idx="294">
                  <c:v>2.4948880802888596E-3</c:v>
                </c:pt>
                <c:pt idx="295">
                  <c:v>2.5058804286004488E-3</c:v>
                </c:pt>
                <c:pt idx="296">
                  <c:v>2.5324541858950944E-3</c:v>
                </c:pt>
                <c:pt idx="297">
                  <c:v>2.5580406650504983E-3</c:v>
                </c:pt>
                <c:pt idx="298">
                  <c:v>2.5679124112709673E-3</c:v>
                </c:pt>
                <c:pt idx="299">
                  <c:v>2.5775973903297E-3</c:v>
                </c:pt>
                <c:pt idx="300">
                  <c:v>2.5963635166359467E-3</c:v>
                </c:pt>
                <c:pt idx="301">
                  <c:v>2.6144696359065023E-3</c:v>
                </c:pt>
                <c:pt idx="302">
                  <c:v>2.6232207794762985E-3</c:v>
                </c:pt>
                <c:pt idx="303">
                  <c:v>2.6317851559642946E-3</c:v>
                </c:pt>
                <c:pt idx="304">
                  <c:v>2.6401627651306825E-3</c:v>
                </c:pt>
                <c:pt idx="305">
                  <c:v>2.6563150261527113E-3</c:v>
                </c:pt>
                <c:pt idx="306">
                  <c:v>2.6718055302588084E-3</c:v>
                </c:pt>
                <c:pt idx="307">
                  <c:v>2.6792493035365794E-3</c:v>
                </c:pt>
                <c:pt idx="308">
                  <c:v>2.6865063094927422E-3</c:v>
                </c:pt>
                <c:pt idx="309">
                  <c:v>2.6935765482871687E-3</c:v>
                </c:pt>
                <c:pt idx="310">
                  <c:v>2.7103489164614913E-3</c:v>
                </c:pt>
                <c:pt idx="311">
                  <c:v>2.7261262328348579E-3</c:v>
                </c:pt>
                <c:pt idx="312">
                  <c:v>2.7261262328348579E-3</c:v>
                </c:pt>
                <c:pt idx="313">
                  <c:v>2.7349676906007758E-3</c:v>
                </c:pt>
                <c:pt idx="314">
                  <c:v>2.7487629008948744E-3</c:v>
                </c:pt>
                <c:pt idx="315">
                  <c:v>2.7487629008948744E-3</c:v>
                </c:pt>
                <c:pt idx="316">
                  <c:v>2.75902253291882E-3</c:v>
                </c:pt>
                <c:pt idx="317">
                  <c:v>2.7638515638539474E-3</c:v>
                </c:pt>
                <c:pt idx="318">
                  <c:v>2.7684938274674664E-3</c:v>
                </c:pt>
                <c:pt idx="319">
                  <c:v>2.7729493236794411E-3</c:v>
                </c:pt>
                <c:pt idx="320">
                  <c:v>2.781259245043799E-3</c:v>
                </c:pt>
                <c:pt idx="321">
                  <c:v>2.7889036345918328E-3</c:v>
                </c:pt>
                <c:pt idx="322">
                  <c:v>2.7924252937161498E-3</c:v>
                </c:pt>
                <c:pt idx="323">
                  <c:v>2.7957601855188585E-3</c:v>
                </c:pt>
                <c:pt idx="324">
                  <c:v>2.7989083099200229E-3</c:v>
                </c:pt>
                <c:pt idx="325">
                  <c:v>2.8058775870354324E-3</c:v>
                </c:pt>
                <c:pt idx="326">
                  <c:v>2.8118474202631916E-3</c:v>
                </c:pt>
                <c:pt idx="327">
                  <c:v>2.8118474202631916E-3</c:v>
                </c:pt>
                <c:pt idx="328">
                  <c:v>2.8138749400152818E-3</c:v>
                </c:pt>
                <c:pt idx="329">
                  <c:v>2.8157156923658277E-3</c:v>
                </c:pt>
                <c:pt idx="330">
                  <c:v>2.8187967095938404E-3</c:v>
                </c:pt>
                <c:pt idx="331">
                  <c:v>2.8212110269532076E-3</c:v>
                </c:pt>
                <c:pt idx="332">
                  <c:v>2.8221179419762876E-3</c:v>
                </c:pt>
                <c:pt idx="333">
                  <c:v>2.8228380895978233E-3</c:v>
                </c:pt>
                <c:pt idx="334">
                  <c:v>2.8233714695780066E-3</c:v>
                </c:pt>
                <c:pt idx="335">
                  <c:v>2.8238378214417992E-3</c:v>
                </c:pt>
                <c:pt idx="336">
                  <c:v>2.823637315323424E-3</c:v>
                </c:pt>
                <c:pt idx="337">
                  <c:v>2.8232368580560774E-3</c:v>
                </c:pt>
                <c:pt idx="338">
                  <c:v>2.8226496333871864E-3</c:v>
                </c:pt>
                <c:pt idx="339">
                  <c:v>2.8218756411568791E-3</c:v>
                </c:pt>
                <c:pt idx="340">
                  <c:v>2.8197271840912919E-3</c:v>
                </c:pt>
                <c:pt idx="341">
                  <c:v>2.816911997980398E-3</c:v>
                </c:pt>
                <c:pt idx="342">
                  <c:v>2.8152041685025608E-3</c:v>
                </c:pt>
                <c:pt idx="343">
                  <c:v>2.8122798738960952E-3</c:v>
                </c:pt>
                <c:pt idx="344">
                  <c:v>2.8064647985015512E-3</c:v>
                </c:pt>
                <c:pt idx="345">
                  <c:v>2.8064647985015512E-3</c:v>
                </c:pt>
                <c:pt idx="346">
                  <c:v>2.80103507532381E-3</c:v>
                </c:pt>
                <c:pt idx="347">
                  <c:v>2.7980198737953543E-3</c:v>
                </c:pt>
                <c:pt idx="348">
                  <c:v>2.7948179047854182E-3</c:v>
                </c:pt>
                <c:pt idx="349">
                  <c:v>2.7914291683739378E-3</c:v>
                </c:pt>
                <c:pt idx="350">
                  <c:v>2.784050667683502E-3</c:v>
                </c:pt>
                <c:pt idx="351">
                  <c:v>2.776006548792509E-3</c:v>
                </c:pt>
                <c:pt idx="352">
                  <c:v>2.7716839752933708E-3</c:v>
                </c:pt>
                <c:pt idx="353">
                  <c:v>2.7671746345525605E-3</c:v>
                </c:pt>
                <c:pt idx="354">
                  <c:v>2.7624785264102059E-3</c:v>
                </c:pt>
                <c:pt idx="355">
                  <c:v>2.7524847967796973E-3</c:v>
                </c:pt>
                <c:pt idx="356">
                  <c:v>2.7418264200651521E-3</c:v>
                </c:pt>
                <c:pt idx="357">
                  <c:v>2.733298495178893E-3</c:v>
                </c:pt>
                <c:pt idx="358">
                  <c:v>2.7243762832895868E-3</c:v>
                </c:pt>
                <c:pt idx="359">
                  <c:v>2.7243762832895868E-3</c:v>
                </c:pt>
                <c:pt idx="360">
                  <c:v>2.7117671930110276E-3</c:v>
                </c:pt>
                <c:pt idx="361">
                  <c:v>2.6984946919395014E-3</c:v>
                </c:pt>
                <c:pt idx="362">
                  <c:v>2.6915573758579114E-3</c:v>
                </c:pt>
                <c:pt idx="363">
                  <c:v>2.6844332925346492E-3</c:v>
                </c:pt>
                <c:pt idx="364">
                  <c:v>2.6771224419697148E-3</c:v>
                </c:pt>
                <c:pt idx="365">
                  <c:v>2.6618978656767212E-3</c:v>
                </c:pt>
                <c:pt idx="366">
                  <c:v>2.6460113676129993E-3</c:v>
                </c:pt>
                <c:pt idx="367">
                  <c:v>2.6377666809196398E-3</c:v>
                </c:pt>
                <c:pt idx="368">
                  <c:v>2.6293352271444803E-3</c:v>
                </c:pt>
                <c:pt idx="369">
                  <c:v>2.6207170062075846E-3</c:v>
                </c:pt>
                <c:pt idx="370">
                  <c:v>2.6028768262076341E-3</c:v>
                </c:pt>
                <c:pt idx="371">
                  <c:v>2.5843764510824485E-3</c:v>
                </c:pt>
                <c:pt idx="372">
                  <c:v>2.5748243944967442E-3</c:v>
                </c:pt>
                <c:pt idx="373">
                  <c:v>2.5650855708292397E-3</c:v>
                </c:pt>
                <c:pt idx="374">
                  <c:v>2.5551599801598712E-3</c:v>
                </c:pt>
                <c:pt idx="375">
                  <c:v>2.5347040881129601E-3</c:v>
                </c:pt>
                <c:pt idx="376">
                  <c:v>2.5135899470640766E-3</c:v>
                </c:pt>
                <c:pt idx="377">
                  <c:v>2.5027305213054518E-3</c:v>
                </c:pt>
                <c:pt idx="378">
                  <c:v>2.491684328544963E-3</c:v>
                </c:pt>
                <c:pt idx="379">
                  <c:v>2.4513212233667758E-3</c:v>
                </c:pt>
                <c:pt idx="380">
                  <c:v>2.4091315058072382E-3</c:v>
                </c:pt>
                <c:pt idx="381">
                  <c:v>2.4091315058072382E-3</c:v>
                </c:pt>
                <c:pt idx="382">
                  <c:v>2.3966370441819151E-3</c:v>
                </c:pt>
                <c:pt idx="383">
                  <c:v>2.35966600500781E-3</c:v>
                </c:pt>
                <c:pt idx="384">
                  <c:v>2.3232521126903549E-3</c:v>
                </c:pt>
                <c:pt idx="385">
                  <c:v>2.3232521126903549E-3</c:v>
                </c:pt>
                <c:pt idx="386">
                  <c:v>2.3113307965960672E-3</c:v>
                </c:pt>
                <c:pt idx="387">
                  <c:v>2.2819913546401338E-3</c:v>
                </c:pt>
                <c:pt idx="388">
                  <c:v>2.2530506689921737E-3</c:v>
                </c:pt>
                <c:pt idx="389">
                  <c:v>2.2530506689921737E-3</c:v>
                </c:pt>
                <c:pt idx="390">
                  <c:v>2.2416599340768784E-3</c:v>
                </c:pt>
                <c:pt idx="391">
                  <c:v>2.2303576293047911E-3</c:v>
                </c:pt>
                <c:pt idx="392">
                  <c:v>2.2080613296981966E-3</c:v>
                </c:pt>
                <c:pt idx="393">
                  <c:v>2.1860327114087141E-3</c:v>
                </c:pt>
                <c:pt idx="394">
                  <c:v>2.175172557272731E-3</c:v>
                </c:pt>
                <c:pt idx="395">
                  <c:v>2.1644008332799558E-3</c:v>
                </c:pt>
                <c:pt idx="396">
                  <c:v>2.1537175393504526E-3</c:v>
                </c:pt>
                <c:pt idx="397">
                  <c:v>2.1326583521563691E-3</c:v>
                </c:pt>
                <c:pt idx="398">
                  <c:v>2.1118686644250317E-3</c:v>
                </c:pt>
                <c:pt idx="399">
                  <c:v>2.1016275208918245E-3</c:v>
                </c:pt>
                <c:pt idx="400">
                  <c:v>2.0914748074218892E-3</c:v>
                </c:pt>
                <c:pt idx="401">
                  <c:v>2.0814105240152259E-3</c:v>
                </c:pt>
                <c:pt idx="402">
                  <c:v>2.0615885296493275E-3</c:v>
                </c:pt>
                <c:pt idx="403">
                  <c:v>2.0420376905416759E-3</c:v>
                </c:pt>
                <c:pt idx="404">
                  <c:v>2.0324155572915004E-3</c:v>
                </c:pt>
                <c:pt idx="405">
                  <c:v>2.0228818539447246E-3</c:v>
                </c:pt>
                <c:pt idx="406">
                  <c:v>2.0134365806612209E-3</c:v>
                </c:pt>
                <c:pt idx="407">
                  <c:v>1.9948518544499194E-3</c:v>
                </c:pt>
                <c:pt idx="408">
                  <c:v>1.9765397872006929E-3</c:v>
                </c:pt>
                <c:pt idx="409">
                  <c:v>1.9675366638338687E-3</c:v>
                </c:pt>
                <c:pt idx="410">
                  <c:v>1.9586219703704444E-3</c:v>
                </c:pt>
                <c:pt idx="411">
                  <c:v>1.9497957068104199E-3</c:v>
                </c:pt>
                <c:pt idx="412">
                  <c:v>1.9324483193372544E-3</c:v>
                </c:pt>
                <c:pt idx="413">
                  <c:v>1.9153749520839369E-3</c:v>
                </c:pt>
                <c:pt idx="414">
                  <c:v>1.9069908382807199E-3</c:v>
                </c:pt>
                <c:pt idx="415">
                  <c:v>1.8986951543009667E-3</c:v>
                </c:pt>
                <c:pt idx="416">
                  <c:v>1.8904879003045494E-3</c:v>
                </c:pt>
                <c:pt idx="417">
                  <c:v>1.8743779175167674E-3</c:v>
                </c:pt>
                <c:pt idx="418">
                  <c:v>1.8585431830331345E-3</c:v>
                </c:pt>
                <c:pt idx="419">
                  <c:v>1.8507780784737804E-3</c:v>
                </c:pt>
                <c:pt idx="420">
                  <c:v>1.8431014037378901E-3</c:v>
                </c:pt>
                <c:pt idx="421">
                  <c:v>1.8355131588254636E-3</c:v>
                </c:pt>
                <c:pt idx="422">
                  <c:v>1.8206406427534461E-3</c:v>
                </c:pt>
                <c:pt idx="423">
                  <c:v>1.806044477890012E-3</c:v>
                </c:pt>
                <c:pt idx="424">
                  <c:v>1.7988983822547766E-3</c:v>
                </c:pt>
                <c:pt idx="425">
                  <c:v>1.791840716443005E-3</c:v>
                </c:pt>
                <c:pt idx="426">
                  <c:v>1.7848714804546972E-3</c:v>
                </c:pt>
                <c:pt idx="427">
                  <c:v>1.7712364891853127E-3</c:v>
                </c:pt>
                <c:pt idx="428">
                  <c:v>1.7578788347361041E-3</c:v>
                </c:pt>
                <c:pt idx="429">
                  <c:v>1.7513517478651153E-3</c:v>
                </c:pt>
                <c:pt idx="430">
                  <c:v>1.7449130908175903E-3</c:v>
                </c:pt>
                <c:pt idx="431">
                  <c:v>1.738562863433657E-3</c:v>
                </c:pt>
                <c:pt idx="432">
                  <c:v>1.7261654514566516E-3</c:v>
                </c:pt>
                <c:pt idx="433">
                  <c:v>1.7140462519726896E-3</c:v>
                </c:pt>
                <c:pt idx="434">
                  <c:v>1.7081381736261392E-3</c:v>
                </c:pt>
                <c:pt idx="435">
                  <c:v>1.7023185248632444E-3</c:v>
                </c:pt>
                <c:pt idx="436">
                  <c:v>1.6965873060836856E-3</c:v>
                </c:pt>
                <c:pt idx="437">
                  <c:v>1.6827132053753857E-3</c:v>
                </c:pt>
                <c:pt idx="438">
                  <c:v>1.6692576577792551E-3</c:v>
                </c:pt>
                <c:pt idx="439">
                  <c:v>1.6692576577792551E-3</c:v>
                </c:pt>
                <c:pt idx="440">
                  <c:v>1.6640570173809266E-3</c:v>
                </c:pt>
                <c:pt idx="441">
                  <c:v>1.6589448067261259E-3</c:v>
                </c:pt>
                <c:pt idx="442">
                  <c:v>1.6490227045462547E-3</c:v>
                </c:pt>
                <c:pt idx="443">
                  <c:v>1.6393802612224562E-3</c:v>
                </c:pt>
                <c:pt idx="444">
                  <c:v>1.634710199125422E-3</c:v>
                </c:pt>
                <c:pt idx="445">
                  <c:v>1.6301285667719156E-3</c:v>
                </c:pt>
                <c:pt idx="446">
                  <c:v>1.6256353640820009E-3</c:v>
                </c:pt>
                <c:pt idx="447">
                  <c:v>1.6169509869712329E-3</c:v>
                </c:pt>
                <c:pt idx="448">
                  <c:v>1.6085468505178113E-3</c:v>
                </c:pt>
                <c:pt idx="449">
                  <c:v>1.6044957963057271E-3</c:v>
                </c:pt>
                <c:pt idx="450">
                  <c:v>1.6005331718371707E-3</c:v>
                </c:pt>
                <c:pt idx="451">
                  <c:v>1.5966589770322059E-3</c:v>
                </c:pt>
                <c:pt idx="452">
                  <c:v>1.5892123685556925E-3</c:v>
                </c:pt>
                <c:pt idx="453">
                  <c:v>1.5820464946880719E-3</c:v>
                </c:pt>
                <c:pt idx="454">
                  <c:v>1.5786144482810016E-3</c:v>
                </c:pt>
                <c:pt idx="455">
                  <c:v>1.575270831537523E-3</c:v>
                </c:pt>
                <c:pt idx="456">
                  <c:v>1.5658726107918852E-3</c:v>
                </c:pt>
                <c:pt idx="457">
                  <c:v>1.5570661540920128E-3</c:v>
                </c:pt>
                <c:pt idx="458">
                  <c:v>1.5543415449936759E-3</c:v>
                </c:pt>
                <c:pt idx="459">
                  <c:v>1.5517053655589308E-3</c:v>
                </c:pt>
                <c:pt idx="460">
                  <c:v>1.5467344175856823E-3</c:v>
                </c:pt>
                <c:pt idx="461">
                  <c:v>1.5420449441361228E-3</c:v>
                </c:pt>
                <c:pt idx="462">
                  <c:v>1.5398509129394E-3</c:v>
                </c:pt>
                <c:pt idx="463">
                  <c:v>1.5377453114062689E-3</c:v>
                </c:pt>
                <c:pt idx="464">
                  <c:v>1.5357281394567934E-3</c:v>
                </c:pt>
                <c:pt idx="465">
                  <c:v>1.5311371259274509E-3</c:v>
                </c:pt>
                <c:pt idx="466">
                  <c:v>1.5235631238885716E-3</c:v>
                </c:pt>
                <c:pt idx="467">
                  <c:v>1.5193756038911488E-3</c:v>
                </c:pt>
                <c:pt idx="468">
                  <c:v>1.5193756038911488E-3</c:v>
                </c:pt>
                <c:pt idx="469">
                  <c:v>1.5193756038911488E-3</c:v>
                </c:pt>
                <c:pt idx="470">
                  <c:v>1.5193756038911488E-3</c:v>
                </c:pt>
                <c:pt idx="471">
                  <c:v>1.5184195875850293E-3</c:v>
                </c:pt>
                <c:pt idx="472">
                  <c:v>1.5175520008625654E-3</c:v>
                </c:pt>
                <c:pt idx="473">
                  <c:v>1.5167728437237571E-3</c:v>
                </c:pt>
                <c:pt idx="474">
                  <c:v>1.5155156748480891E-3</c:v>
                </c:pt>
                <c:pt idx="475">
                  <c:v>1.5145405115646327E-3</c:v>
                </c:pt>
                <c:pt idx="476">
                  <c:v>1.5142035025039746E-3</c:v>
                </c:pt>
                <c:pt idx="477">
                  <c:v>1.5139549231868443E-3</c:v>
                </c:pt>
                <c:pt idx="478">
                  <c:v>1.5137947733734336E-3</c:v>
                </c:pt>
                <c:pt idx="479">
                  <c:v>1.5137756046001982E-3</c:v>
                </c:pt>
                <c:pt idx="480">
                  <c:v>1.5140384706757715E-3</c:v>
                </c:pt>
                <c:pt idx="481">
                  <c:v>1.514320469020447E-3</c:v>
                </c:pt>
                <c:pt idx="482">
                  <c:v>1.5146908970287143E-3</c:v>
                </c:pt>
                <c:pt idx="483">
                  <c:v>1.5151497546206372E-3</c:v>
                </c:pt>
                <c:pt idx="484">
                  <c:v>1.5167486321709944E-3</c:v>
                </c:pt>
                <c:pt idx="485">
                  <c:v>1.5187704869745744E-3</c:v>
                </c:pt>
                <c:pt idx="486">
                  <c:v>1.5197599223082392E-3</c:v>
                </c:pt>
                <c:pt idx="487">
                  <c:v>1.5208377873054957E-3</c:v>
                </c:pt>
                <c:pt idx="488">
                  <c:v>1.5232947283028153E-3</c:v>
                </c:pt>
                <c:pt idx="489">
                  <c:v>1.5260335435307582E-3</c:v>
                </c:pt>
                <c:pt idx="490">
                  <c:v>1.5275535566861009E-3</c:v>
                </c:pt>
                <c:pt idx="491">
                  <c:v>1.5291619994250993E-3</c:v>
                </c:pt>
                <c:pt idx="492">
                  <c:v>1.5308588718276894E-3</c:v>
                </c:pt>
                <c:pt idx="493">
                  <c:v>1.5345539232658467E-3</c:v>
                </c:pt>
                <c:pt idx="494">
                  <c:v>1.5385306577542224E-3</c:v>
                </c:pt>
                <c:pt idx="495">
                  <c:v>1.5406696783148988E-3</c:v>
                </c:pt>
                <c:pt idx="496">
                  <c:v>1.5428971285391668E-3</c:v>
                </c:pt>
                <c:pt idx="497">
                  <c:v>1.5452130084270266E-3</c:v>
                </c:pt>
                <c:pt idx="498">
                  <c:v>1.5501462084621664E-3</c:v>
                </c:pt>
                <c:pt idx="499">
                  <c:v>1.5553608243745742E-3</c:v>
                </c:pt>
                <c:pt idx="500">
                  <c:v>1.5581188525004563E-3</c:v>
                </c:pt>
                <c:pt idx="501">
                  <c:v>1.5609653102099941E-3</c:v>
                </c:pt>
                <c:pt idx="502">
                  <c:v>1.5639001976630595E-3</c:v>
                </c:pt>
                <c:pt idx="503">
                  <c:v>1.5700715855437863E-3</c:v>
                </c:pt>
                <c:pt idx="504">
                  <c:v>1.5765240439513661E-3</c:v>
                </c:pt>
                <c:pt idx="505">
                  <c:v>1.57990107972239E-3</c:v>
                </c:pt>
                <c:pt idx="506">
                  <c:v>1.5833665451570056E-3</c:v>
                </c:pt>
                <c:pt idx="507">
                  <c:v>1.5869054058015308E-3</c:v>
                </c:pt>
                <c:pt idx="508">
                  <c:v>1.5940143313297739E-3</c:v>
                </c:pt>
                <c:pt idx="509">
                  <c:v>1.6011032184071183E-3</c:v>
                </c:pt>
                <c:pt idx="510">
                  <c:v>1.6046482295717368E-3</c:v>
                </c:pt>
                <c:pt idx="511">
                  <c:v>1.6081914639975992E-3</c:v>
                </c:pt>
                <c:pt idx="512">
                  <c:v>1.6117329216847054E-3</c:v>
                </c:pt>
                <c:pt idx="513">
                  <c:v>1.6188171937336904E-3</c:v>
                </c:pt>
                <c:pt idx="514">
                  <c:v>1.6258809845659528E-3</c:v>
                </c:pt>
                <c:pt idx="515">
                  <c:v>1.6294135583994063E-3</c:v>
                </c:pt>
                <c:pt idx="516">
                  <c:v>1.6329443554141676E-3</c:v>
                </c:pt>
                <c:pt idx="517">
                  <c:v>1.6364733756102368E-3</c:v>
                </c:pt>
                <c:pt idx="518">
                  <c:v>1.6611267674981889E-3</c:v>
                </c:pt>
                <c:pt idx="519">
                  <c:v>1.6856930974284978E-3</c:v>
                </c:pt>
                <c:pt idx="520">
                  <c:v>1.7101723653212275E-3</c:v>
                </c:pt>
                <c:pt idx="521">
                  <c:v>1.7397916467487562E-3</c:v>
                </c:pt>
                <c:pt idx="522">
                  <c:v>1.7588697149140131E-3</c:v>
                </c:pt>
                <c:pt idx="523">
                  <c:v>1.783087796534133E-3</c:v>
                </c:pt>
                <c:pt idx="524">
                  <c:v>1.8072188161166736E-3</c:v>
                </c:pt>
                <c:pt idx="525">
                  <c:v>1.8312627735017628E-3</c:v>
                </c:pt>
                <c:pt idx="526">
                  <c:v>1.8552196687693367E-3</c:v>
                </c:pt>
                <c:pt idx="527">
                  <c:v>1.8790895019193954E-3</c:v>
                </c:pt>
                <c:pt idx="528">
                  <c:v>1.9028722728720027E-3</c:v>
                </c:pt>
                <c:pt idx="529">
                  <c:v>1.9265679816271586E-3</c:v>
                </c:pt>
                <c:pt idx="530">
                  <c:v>1.9501766281848631E-3</c:v>
                </c:pt>
                <c:pt idx="531">
                  <c:v>1.9736982124651803E-3</c:v>
                </c:pt>
                <c:pt idx="532">
                  <c:v>1.9971327345480461E-3</c:v>
                </c:pt>
                <c:pt idx="533">
                  <c:v>2.0254878779613072E-3</c:v>
                </c:pt>
                <c:pt idx="534">
                  <c:v>2.0437405919615514E-3</c:v>
                </c:pt>
                <c:pt idx="535">
                  <c:v>2.0669139271323189E-3</c:v>
                </c:pt>
                <c:pt idx="536">
                  <c:v>2.0965919049142911E-3</c:v>
                </c:pt>
                <c:pt idx="537">
                  <c:v>2.1129994107216277E-3</c:v>
                </c:pt>
                <c:pt idx="538">
                  <c:v>2.1359115589003608E-3</c:v>
                </c:pt>
                <c:pt idx="539">
                  <c:v>2.1587366448816425E-3</c:v>
                </c:pt>
                <c:pt idx="540">
                  <c:v>2.1814746683457287E-3</c:v>
                </c:pt>
                <c:pt idx="541">
                  <c:v>2.2154499545168349E-3</c:v>
                </c:pt>
                <c:pt idx="542">
                  <c:v>2.2347466620020739E-3</c:v>
                </c:pt>
                <c:pt idx="543">
                  <c:v>2.2555858665906925E-3</c:v>
                </c:pt>
                <c:pt idx="544">
                  <c:v>2.2779510470716247E-3</c:v>
                </c:pt>
                <c:pt idx="545">
                  <c:v>2.3002291667673092E-3</c:v>
                </c:pt>
                <c:pt idx="546">
                  <c:v>2.3224202256244553E-3</c:v>
                </c:pt>
                <c:pt idx="547">
                  <c:v>2.3461068755525893E-3</c:v>
                </c:pt>
                <c:pt idx="548">
                  <c:v>2.3665411605833242E-3</c:v>
                </c:pt>
                <c:pt idx="549">
                  <c:v>2.3884710365784656E-3</c:v>
                </c:pt>
                <c:pt idx="550">
                  <c:v>2.4103138515485512E-3</c:v>
                </c:pt>
                <c:pt idx="551">
                  <c:v>2.4320696054136448E-3</c:v>
                </c:pt>
                <c:pt idx="552">
                  <c:v>2.4537382981737466E-3</c:v>
                </c:pt>
                <c:pt idx="553">
                  <c:v>2.4753199297489203E-3</c:v>
                </c:pt>
                <c:pt idx="554">
                  <c:v>2.505982955307573E-3</c:v>
                </c:pt>
                <c:pt idx="555">
                  <c:v>2.5182220091313212E-3</c:v>
                </c:pt>
                <c:pt idx="556">
                  <c:v>2.5395424568852576E-3</c:v>
                </c:pt>
                <c:pt idx="557">
                  <c:v>2.5607758432677485E-3</c:v>
                </c:pt>
                <c:pt idx="558">
                  <c:v>2.5834380398537249E-3</c:v>
                </c:pt>
                <c:pt idx="559">
                  <c:v>2.6119618201114747E-3</c:v>
                </c:pt>
                <c:pt idx="560">
                  <c:v>2.6239536337069325E-3</c:v>
                </c:pt>
                <c:pt idx="561">
                  <c:v>2.6448387741240253E-3</c:v>
                </c:pt>
                <c:pt idx="562">
                  <c:v>2.6671284601875733E-3</c:v>
                </c:pt>
                <c:pt idx="563">
                  <c:v>2.686347870177741E-3</c:v>
                </c:pt>
                <c:pt idx="564">
                  <c:v>2.706971825681137E-3</c:v>
                </c:pt>
                <c:pt idx="565">
                  <c:v>2.727508719466698E-3</c:v>
                </c:pt>
                <c:pt idx="566">
                  <c:v>2.747958551454488E-3</c:v>
                </c:pt>
                <c:pt idx="567">
                  <c:v>2.7683301365666324E-3</c:v>
                </c:pt>
                <c:pt idx="568">
                  <c:v>2.7888115265639613E-3</c:v>
                </c:pt>
                <c:pt idx="569">
                  <c:v>2.8109909724305382E-3</c:v>
                </c:pt>
                <c:pt idx="570">
                  <c:v>2.8303769844129079E-3</c:v>
                </c:pt>
                <c:pt idx="571">
                  <c:v>2.8514610524510431E-3</c:v>
                </c:pt>
                <c:pt idx="572">
                  <c:v>2.8727460133914917E-3</c:v>
                </c:pt>
                <c:pt idx="573">
                  <c:v>2.8942318673141898E-3</c:v>
                </c:pt>
                <c:pt idx="574">
                  <c:v>2.9159186143257187E-3</c:v>
                </c:pt>
                <c:pt idx="575">
                  <c:v>2.9393905403285459E-3</c:v>
                </c:pt>
                <c:pt idx="576">
                  <c:v>2.9598947881481763E-3</c:v>
                </c:pt>
                <c:pt idx="577">
                  <c:v>2.9821842151456224E-3</c:v>
                </c:pt>
                <c:pt idx="578">
                  <c:v>3.0063024225834845E-3</c:v>
                </c:pt>
                <c:pt idx="579">
                  <c:v>3.0290081766604082E-3</c:v>
                </c:pt>
                <c:pt idx="580">
                  <c:v>3.0502578578683881E-3</c:v>
                </c:pt>
                <c:pt idx="581">
                  <c:v>3.0750223757114448E-3</c:v>
                </c:pt>
                <c:pt idx="582">
                  <c:v>3.0966447556046717E-3</c:v>
                </c:pt>
                <c:pt idx="583">
                  <c:v>3.1201395455848768E-3</c:v>
                </c:pt>
                <c:pt idx="584">
                  <c:v>3.1438352298263084E-3</c:v>
                </c:pt>
                <c:pt idx="585">
                  <c:v>3.1677318084089023E-3</c:v>
                </c:pt>
                <c:pt idx="586">
                  <c:v>3.1918292814658855E-3</c:v>
                </c:pt>
                <c:pt idx="587">
                  <c:v>3.2161276491304847E-3</c:v>
                </c:pt>
                <c:pt idx="588">
                  <c:v>3.2476329356168065E-3</c:v>
                </c:pt>
                <c:pt idx="589">
                  <c:v>3.2653270687621472E-3</c:v>
                </c:pt>
                <c:pt idx="590">
                  <c:v>3.2902281209423734E-3</c:v>
                </c:pt>
                <c:pt idx="591">
                  <c:v>3.3153300682364772E-3</c:v>
                </c:pt>
                <c:pt idx="592">
                  <c:v>3.3461323487893324E-3</c:v>
                </c:pt>
                <c:pt idx="593">
                  <c:v>3.3918412819211596E-3</c:v>
                </c:pt>
                <c:pt idx="594">
                  <c:v>3.3991888995554831E-3</c:v>
                </c:pt>
                <c:pt idx="595">
                  <c:v>3.4288766534906756E-3</c:v>
                </c:pt>
                <c:pt idx="596">
                  <c:v>3.4513146588643906E-3</c:v>
                </c:pt>
                <c:pt idx="597">
                  <c:v>3.4776788707979733E-3</c:v>
                </c:pt>
                <c:pt idx="598">
                  <c:v>3.5042439709975781E-3</c:v>
                </c:pt>
                <c:pt idx="599">
                  <c:v>3.5348500711318565E-3</c:v>
                </c:pt>
                <c:pt idx="600">
                  <c:v>3.5579768362747899E-3</c:v>
                </c:pt>
                <c:pt idx="601">
                  <c:v>3.585144601512269E-3</c:v>
                </c:pt>
                <c:pt idx="602">
                  <c:v>3.6125132552555783E-3</c:v>
                </c:pt>
                <c:pt idx="603">
                  <c:v>3.6400827974247818E-3</c:v>
                </c:pt>
                <c:pt idx="604">
                  <c:v>3.6678532281797516E-3</c:v>
                </c:pt>
                <c:pt idx="605">
                  <c:v>3.6958245474405516E-3</c:v>
                </c:pt>
                <c:pt idx="606">
                  <c:v>3.7239967553670539E-3</c:v>
                </c:pt>
                <c:pt idx="607">
                  <c:v>3.7523698519592585E-3</c:v>
                </c:pt>
                <c:pt idx="608">
                  <c:v>3.7809438372171655E-3</c:v>
                </c:pt>
                <c:pt idx="609">
                  <c:v>3.8179770019119985E-3</c:v>
                </c:pt>
                <c:pt idx="610">
                  <c:v>3.8428502680787346E-3</c:v>
                </c:pt>
                <c:pt idx="611">
                  <c:v>3.8720556182170185E-3</c:v>
                </c:pt>
                <c:pt idx="612">
                  <c:v>3.8972486667443462E-3</c:v>
                </c:pt>
                <c:pt idx="613">
                  <c:v>3.9268270963699337E-3</c:v>
                </c:pt>
                <c:pt idx="614">
                  <c:v>3.9608770025445494E-3</c:v>
                </c:pt>
                <c:pt idx="615">
                  <c:v>3.9865866227373203E-3</c:v>
                </c:pt>
                <c:pt idx="616">
                  <c:v>4.0167677196389917E-3</c:v>
                </c:pt>
                <c:pt idx="617">
                  <c:v>4.0471497056060457E-3</c:v>
                </c:pt>
                <c:pt idx="618">
                  <c:v>4.0777325808782905E-3</c:v>
                </c:pt>
                <c:pt idx="619">
                  <c:v>4.1085460242751282E-3</c:v>
                </c:pt>
                <c:pt idx="620">
                  <c:v>4.1397665054354604E-3</c:v>
                </c:pt>
                <c:pt idx="621">
                  <c:v>4.1759818103503932E-3</c:v>
                </c:pt>
                <c:pt idx="622">
                  <c:v>4.2035176178245592E-3</c:v>
                </c:pt>
                <c:pt idx="623">
                  <c:v>4.23604824937307E-3</c:v>
                </c:pt>
                <c:pt idx="624">
                  <c:v>4.2690155979840938E-3</c:v>
                </c:pt>
                <c:pt idx="625">
                  <c:v>4.3024196638175027E-3</c:v>
                </c:pt>
                <c:pt idx="626">
                  <c:v>4.3362604469532329E-3</c:v>
                </c:pt>
                <c:pt idx="627">
                  <c:v>4.3754703836906828E-3</c:v>
                </c:pt>
                <c:pt idx="628">
                  <c:v>4.4052521656112731E-3</c:v>
                </c:pt>
                <c:pt idx="629">
                  <c:v>4.4404031013733913E-3</c:v>
                </c:pt>
                <c:pt idx="630">
                  <c:v>4.4811103559805332E-3</c:v>
                </c:pt>
                <c:pt idx="631">
                  <c:v>4.5171971157209612E-3</c:v>
                </c:pt>
                <c:pt idx="632">
                  <c:v>4.5484762160707959E-3</c:v>
                </c:pt>
                <c:pt idx="633">
                  <c:v>4.585374023919897E-3</c:v>
                </c:pt>
                <c:pt idx="634">
                  <c:v>4.6280777041918242E-3</c:v>
                </c:pt>
                <c:pt idx="635">
                  <c:v>4.6604797946425691E-3</c:v>
                </c:pt>
                <c:pt idx="636">
                  <c:v>4.6986877578358843E-3</c:v>
                </c:pt>
                <c:pt idx="637">
                  <c:v>4.7428887590950097E-3</c:v>
                </c:pt>
                <c:pt idx="638">
                  <c:v>4.7764138405259615E-3</c:v>
                </c:pt>
                <c:pt idx="639">
                  <c:v>4.8159319604224038E-3</c:v>
                </c:pt>
                <c:pt idx="640">
                  <c:v>4.8558867994596966E-3</c:v>
                </c:pt>
                <c:pt idx="641">
                  <c:v>4.896278357797712E-3</c:v>
                </c:pt>
                <c:pt idx="642">
                  <c:v>4.9371066355963222E-3</c:v>
                </c:pt>
                <c:pt idx="643">
                  <c:v>4.9783716330953354E-3</c:v>
                </c:pt>
                <c:pt idx="644">
                  <c:v>5.032141649774502E-3</c:v>
                </c:pt>
                <c:pt idx="645">
                  <c:v>5.1047869445142169E-3</c:v>
                </c:pt>
                <c:pt idx="646">
                  <c:v>5.110904760368129E-3</c:v>
                </c:pt>
                <c:pt idx="647">
                  <c:v>5.1539790264421015E-3</c:v>
                </c:pt>
                <c:pt idx="648">
                  <c:v>5.1974900128559653E-3</c:v>
                </c:pt>
                <c:pt idx="649">
                  <c:v>5.2414377198495288E-3</c:v>
                </c:pt>
                <c:pt idx="650">
                  <c:v>5.2858221475826639E-3</c:v>
                </c:pt>
                <c:pt idx="651">
                  <c:v>5.3370819680509385E-3</c:v>
                </c:pt>
                <c:pt idx="652">
                  <c:v>5.3759011657472655E-3</c:v>
                </c:pt>
                <c:pt idx="653">
                  <c:v>5.4215957565784123E-3</c:v>
                </c:pt>
                <c:pt idx="654">
                  <c:v>5.4677270687886192E-3</c:v>
                </c:pt>
                <c:pt idx="655">
                  <c:v>5.5142951026176945E-3</c:v>
                </c:pt>
                <c:pt idx="656">
                  <c:v>5.5612998580656381E-3</c:v>
                </c:pt>
                <c:pt idx="657">
                  <c:v>5.6087413353722582E-3</c:v>
                </c:pt>
                <c:pt idx="658">
                  <c:v>5.656619534857299E-3</c:v>
                </c:pt>
                <c:pt idx="659">
                  <c:v>5.7049344564408244E-3</c:v>
                </c:pt>
                <c:pt idx="660">
                  <c:v>5.7676953560381605E-3</c:v>
                </c:pt>
                <c:pt idx="661">
                  <c:v>5.8170085005659899E-3</c:v>
                </c:pt>
                <c:pt idx="662">
                  <c:v>5.8667583679117286E-3</c:v>
                </c:pt>
                <c:pt idx="663">
                  <c:v>5.9169449583151845E-3</c:v>
                </c:pt>
                <c:pt idx="664">
                  <c:v>5.9675682718562939E-3</c:v>
                </c:pt>
                <c:pt idx="665">
                  <c:v>6.0186283087748649E-3</c:v>
                </c:pt>
                <c:pt idx="666">
                  <c:v>6.0701250692307696E-3</c:v>
                </c:pt>
                <c:pt idx="667">
                  <c:v>6.1220585533838801E-3</c:v>
                </c:pt>
                <c:pt idx="668">
                  <c:v>6.1744287615539406E-3</c:v>
                </c:pt>
                <c:pt idx="669">
                  <c:v>6.2272356937409512E-3</c:v>
                </c:pt>
                <c:pt idx="670">
                  <c:v>6.2804793503445921E-3</c:v>
                </c:pt>
                <c:pt idx="671">
                  <c:v>6.334075767009395E-3</c:v>
                </c:pt>
                <c:pt idx="672">
                  <c:v>6.3875256958922932E-3</c:v>
                </c:pt>
                <c:pt idx="673">
                  <c:v>6.4407451727976905E-3</c:v>
                </c:pt>
                <c:pt idx="674">
                  <c:v>6.4937341973259066E-3</c:v>
                </c:pt>
                <c:pt idx="675">
                  <c:v>6.5464927695568775E-3</c:v>
                </c:pt>
                <c:pt idx="676">
                  <c:v>6.5990208892507951E-3</c:v>
                </c:pt>
                <c:pt idx="677">
                  <c:v>6.6513185564875954E-3</c:v>
                </c:pt>
                <c:pt idx="678">
                  <c:v>6.7033857709475342E-3</c:v>
                </c:pt>
                <c:pt idx="679">
                  <c:v>6.7552225327105475E-3</c:v>
                </c:pt>
                <c:pt idx="680">
                  <c:v>6.8068288416167633E-3</c:v>
                </c:pt>
                <c:pt idx="681">
                  <c:v>6.8582046975063093E-3</c:v>
                </c:pt>
                <c:pt idx="682">
                  <c:v>6.9093501004591218E-3</c:v>
                </c:pt>
                <c:pt idx="683">
                  <c:v>6.9602650501554564E-3</c:v>
                </c:pt>
                <c:pt idx="684">
                  <c:v>7.0109495465153771E-3</c:v>
                </c:pt>
                <c:pt idx="685">
                  <c:v>7.0614035896188199E-3</c:v>
                </c:pt>
                <c:pt idx="686">
                  <c:v>7.1116271793059127E-3</c:v>
                </c:pt>
                <c:pt idx="687">
                  <c:v>7.1616203154167835E-3</c:v>
                </c:pt>
                <c:pt idx="688">
                  <c:v>7.2113829978714961E-3</c:v>
                </c:pt>
                <c:pt idx="689">
                  <c:v>7.2609152265901145E-3</c:v>
                </c:pt>
                <c:pt idx="690">
                  <c:v>7.3102170014127665E-3</c:v>
                </c:pt>
                <c:pt idx="691">
                  <c:v>7.3592883224193884E-3</c:v>
                </c:pt>
                <c:pt idx="692">
                  <c:v>7.4081291892902357E-3</c:v>
                </c:pt>
                <c:pt idx="693">
                  <c:v>7.4567396021052446E-3</c:v>
                </c:pt>
                <c:pt idx="694">
                  <c:v>7.5051195607045429E-3</c:v>
                </c:pt>
                <c:pt idx="695">
                  <c:v>7.5532690650881307E-3</c:v>
                </c:pt>
                <c:pt idx="696">
                  <c:v>7.6151543898088647E-3</c:v>
                </c:pt>
                <c:pt idx="697">
                  <c:v>7.6760238668516223E-3</c:v>
                </c:pt>
                <c:pt idx="698">
                  <c:v>7.6963348511860374E-3</c:v>
                </c:pt>
                <c:pt idx="699">
                  <c:v>7.74356253734787E-3</c:v>
                </c:pt>
                <c:pt idx="700">
                  <c:v>7.7905597687344397E-3</c:v>
                </c:pt>
                <c:pt idx="701">
                  <c:v>7.8373265452658103E-3</c:v>
                </c:pt>
                <c:pt idx="702">
                  <c:v>7.8838628668620458E-3</c:v>
                </c:pt>
                <c:pt idx="703">
                  <c:v>7.9435303552255476E-3</c:v>
                </c:pt>
                <c:pt idx="704">
                  <c:v>7.9762441449293675E-3</c:v>
                </c:pt>
                <c:pt idx="705">
                  <c:v>8.0220891011606454E-3</c:v>
                </c:pt>
                <c:pt idx="706">
                  <c:v>8.0677036021370441E-3</c:v>
                </c:pt>
                <c:pt idx="707">
                  <c:v>8.1130876476986913E-3</c:v>
                </c:pt>
                <c:pt idx="708">
                  <c:v>8.158241237765651E-3</c:v>
                </c:pt>
                <c:pt idx="709">
                  <c:v>8.2031643723379233E-3</c:v>
                </c:pt>
                <c:pt idx="710">
                  <c:v>8.2609584602373332E-3</c:v>
                </c:pt>
                <c:pt idx="711">
                  <c:v>8.2923192743589169E-3</c:v>
                </c:pt>
                <c:pt idx="712">
                  <c:v>8.3365510417277022E-3</c:v>
                </c:pt>
                <c:pt idx="713">
                  <c:v>8.3805523531221837E-3</c:v>
                </c:pt>
                <c:pt idx="714">
                  <c:v>8.4466107667813262E-3</c:v>
                </c:pt>
                <c:pt idx="715">
                  <c:v>8.4678636080681713E-3</c:v>
                </c:pt>
                <c:pt idx="716">
                  <c:v>8.5111735512999331E-3</c:v>
                </c:pt>
                <c:pt idx="717">
                  <c:v>8.554253038317583E-3</c:v>
                </c:pt>
                <c:pt idx="718">
                  <c:v>8.5971020689612487E-3</c:v>
                </c:pt>
                <c:pt idx="719">
                  <c:v>8.6397206433108664E-3</c:v>
                </c:pt>
                <c:pt idx="720">
                  <c:v>8.6821087611266279E-3</c:v>
                </c:pt>
                <c:pt idx="721">
                  <c:v>8.7242664223285971E-3</c:v>
                </c:pt>
                <c:pt idx="722">
                  <c:v>8.766193626916774E-3</c:v>
                </c:pt>
                <c:pt idx="723">
                  <c:v>8.8079087440373627E-3</c:v>
                </c:pt>
                <c:pt idx="724">
                  <c:v>8.8496186689912548E-3</c:v>
                </c:pt>
                <c:pt idx="725">
                  <c:v>8.8913823766834099E-3</c:v>
                </c:pt>
                <c:pt idx="726">
                  <c:v>8.933199867193764E-3</c:v>
                </c:pt>
                <c:pt idx="727">
                  <c:v>8.9750711404423811E-3</c:v>
                </c:pt>
                <c:pt idx="728">
                  <c:v>9.0169961965091971E-3</c:v>
                </c:pt>
                <c:pt idx="729">
                  <c:v>9.0589750353942122E-3</c:v>
                </c:pt>
                <c:pt idx="730">
                  <c:v>9.1010076571773624E-3</c:v>
                </c:pt>
                <c:pt idx="731">
                  <c:v>9.1430940617787115E-3</c:v>
                </c:pt>
                <c:pt idx="732">
                  <c:v>9.1852342491982597E-3</c:v>
                </c:pt>
                <c:pt idx="733">
                  <c:v>9.227428219595879E-3</c:v>
                </c:pt>
                <c:pt idx="734">
                  <c:v>9.2696759729715694E-3</c:v>
                </c:pt>
                <c:pt idx="735">
                  <c:v>9.3243154041910969E-3</c:v>
                </c:pt>
                <c:pt idx="736">
                  <c:v>9.3543328283374194E-3</c:v>
                </c:pt>
                <c:pt idx="737">
                  <c:v>9.3967419304874511E-3</c:v>
                </c:pt>
                <c:pt idx="738">
                  <c:v>9.43920481569549E-3</c:v>
                </c:pt>
                <c:pt idx="739">
                  <c:v>9.4817214838816E-3</c:v>
                </c:pt>
                <c:pt idx="740">
                  <c:v>9.5242919350457811E-3</c:v>
                </c:pt>
                <c:pt idx="741">
                  <c:v>9.5669161692679694E-3</c:v>
                </c:pt>
                <c:pt idx="742">
                  <c:v>9.6095941866281009E-3</c:v>
                </c:pt>
                <c:pt idx="743">
                  <c:v>9.6523259870462397E-3</c:v>
                </c:pt>
                <c:pt idx="744">
                  <c:v>9.6951115705223856E-3</c:v>
                </c:pt>
                <c:pt idx="745">
                  <c:v>9.7379509371364747E-3</c:v>
                </c:pt>
                <c:pt idx="746">
                  <c:v>9.7808440869684432E-3</c:v>
                </c:pt>
                <c:pt idx="747">
                  <c:v>9.8237910199383549E-3</c:v>
                </c:pt>
                <c:pt idx="748">
                  <c:v>9.8857810685366587E-3</c:v>
                </c:pt>
                <c:pt idx="749">
                  <c:v>9.9406323778072903E-3</c:v>
                </c:pt>
                <c:pt idx="750">
                  <c:v>9.968778095543751E-3</c:v>
                </c:pt>
                <c:pt idx="751">
                  <c:v>1.000873709753769E-2</c:v>
                </c:pt>
                <c:pt idx="752">
                  <c:v>1.0051970722271264E-2</c:v>
                </c:pt>
                <c:pt idx="753">
                  <c:v>1.0095258143651975E-2</c:v>
                </c:pt>
                <c:pt idx="754">
                  <c:v>1.013859936181305E-2</c:v>
                </c:pt>
                <c:pt idx="755">
                  <c:v>1.0194113798380755E-2</c:v>
                </c:pt>
                <c:pt idx="756">
                  <c:v>1.0225443188609518E-2</c:v>
                </c:pt>
                <c:pt idx="757">
                  <c:v>1.0268945797324847E-2</c:v>
                </c:pt>
                <c:pt idx="758">
                  <c:v>1.0312502203033702E-2</c:v>
                </c:pt>
                <c:pt idx="759">
                  <c:v>1.0356112405789375E-2</c:v>
                </c:pt>
                <c:pt idx="760">
                  <c:v>1.0403047944524957E-2</c:v>
                </c:pt>
                <c:pt idx="761">
                  <c:v>1.0443494202654335E-2</c:v>
                </c:pt>
                <c:pt idx="762">
                  <c:v>1.0487265796870204E-2</c:v>
                </c:pt>
                <c:pt idx="763">
                  <c:v>1.0531091188372699E-2</c:v>
                </c:pt>
                <c:pt idx="764">
                  <c:v>1.059348011623662E-2</c:v>
                </c:pt>
                <c:pt idx="765">
                  <c:v>1.0618903363397436E-2</c:v>
                </c:pt>
                <c:pt idx="766">
                  <c:v>1.0706930728234809E-2</c:v>
                </c:pt>
                <c:pt idx="767">
                  <c:v>1.0706930728234809E-2</c:v>
                </c:pt>
                <c:pt idx="768">
                  <c:v>1.0751025106969792E-2</c:v>
                </c:pt>
                <c:pt idx="769">
                  <c:v>1.0795173283337789E-2</c:v>
                </c:pt>
                <c:pt idx="770">
                  <c:v>1.08426981952503E-2</c:v>
                </c:pt>
                <c:pt idx="771">
                  <c:v>1.0883631029185992E-2</c:v>
                </c:pt>
                <c:pt idx="772">
                  <c:v>1.0927940598772778E-2</c:v>
                </c:pt>
                <c:pt idx="773">
                  <c:v>1.0972303966259034E-2</c:v>
                </c:pt>
                <c:pt idx="774">
                  <c:v>1.1016721131618112E-2</c:v>
                </c:pt>
                <c:pt idx="775">
                  <c:v>1.1061161731378277E-2</c:v>
                </c:pt>
                <c:pt idx="776">
                  <c:v>1.1105457597579971E-2</c:v>
                </c:pt>
                <c:pt idx="777">
                  <c:v>1.1152894858286189E-2</c:v>
                </c:pt>
                <c:pt idx="778">
                  <c:v>1.1193524037720337E-2</c:v>
                </c:pt>
                <c:pt idx="779">
                  <c:v>1.123729461125933E-2</c:v>
                </c:pt>
                <c:pt idx="780">
                  <c:v>1.1280890086862172E-2</c:v>
                </c:pt>
                <c:pt idx="781">
                  <c:v>1.1324310464368992E-2</c:v>
                </c:pt>
                <c:pt idx="782">
                  <c:v>1.1367555743539981E-2</c:v>
                </c:pt>
                <c:pt idx="783">
                  <c:v>1.1413875553241137E-2</c:v>
                </c:pt>
                <c:pt idx="784">
                  <c:v>1.1453521006181688E-2</c:v>
                </c:pt>
                <c:pt idx="785">
                  <c:v>1.1496240989279372E-2</c:v>
                </c:pt>
                <c:pt idx="786">
                  <c:v>1.1542002065880741E-2</c:v>
                </c:pt>
                <c:pt idx="787">
                  <c:v>1.1592857019389058E-2</c:v>
                </c:pt>
                <c:pt idx="788">
                  <c:v>1.162335034344153E-2</c:v>
                </c:pt>
                <c:pt idx="789">
                  <c:v>1.1668552679648947E-2</c:v>
                </c:pt>
                <c:pt idx="790">
                  <c:v>1.1707214415048739E-2</c:v>
                </c:pt>
                <c:pt idx="791">
                  <c:v>1.1748883800963839E-2</c:v>
                </c:pt>
                <c:pt idx="792">
                  <c:v>1.1790378086704578E-2</c:v>
                </c:pt>
                <c:pt idx="793">
                  <c:v>1.183169727208444E-2</c:v>
                </c:pt>
                <c:pt idx="794">
                  <c:v>1.1872841356943553E-2</c:v>
                </c:pt>
                <c:pt idx="795">
                  <c:v>1.1913810341068753E-2</c:v>
                </c:pt>
                <c:pt idx="796">
                  <c:v>1.1954604224326815E-2</c:v>
                </c:pt>
                <c:pt idx="797">
                  <c:v>1.1995223006477929E-2</c:v>
                </c:pt>
                <c:pt idx="798">
                  <c:v>1.2035666687388868E-2</c:v>
                </c:pt>
                <c:pt idx="799">
                  <c:v>1.2075935266873117E-2</c:v>
                </c:pt>
                <c:pt idx="800">
                  <c:v>1.213845258971169E-2</c:v>
                </c:pt>
                <c:pt idx="801">
                  <c:v>1.2162043912942622E-2</c:v>
                </c:pt>
                <c:pt idx="802">
                  <c:v>1.2198728125054625E-2</c:v>
                </c:pt>
                <c:pt idx="803">
                  <c:v>1.2235258566999363E-2</c:v>
                </c:pt>
                <c:pt idx="804">
                  <c:v>1.2274651636712264E-2</c:v>
                </c:pt>
                <c:pt idx="805">
                  <c:v>1.231386960398595E-2</c:v>
                </c:pt>
                <c:pt idx="806">
                  <c:v>1.2352912468553967E-2</c:v>
                </c:pt>
                <c:pt idx="807">
                  <c:v>1.2391780230309735E-2</c:v>
                </c:pt>
                <c:pt idx="808">
                  <c:v>1.243047288909338E-2</c:v>
                </c:pt>
                <c:pt idx="809">
                  <c:v>1.2468990444745032E-2</c:v>
                </c:pt>
                <c:pt idx="810">
                  <c:v>1.2507332897051526E-2</c:v>
                </c:pt>
                <c:pt idx="811">
                  <c:v>1.2545500245852992E-2</c:v>
                </c:pt>
                <c:pt idx="812">
                  <c:v>1.2583492490989556E-2</c:v>
                </c:pt>
                <c:pt idx="813">
                  <c:v>1.2621309632301347E-2</c:v>
                </c:pt>
                <c:pt idx="814">
                  <c:v>1.2658951669655139E-2</c:v>
                </c:pt>
                <c:pt idx="815">
                  <c:v>1.2711974569459272E-2</c:v>
                </c:pt>
                <c:pt idx="816">
                  <c:v>1.2733710431662715E-2</c:v>
                </c:pt>
                <c:pt idx="817">
                  <c:v>1.2770827156050046E-2</c:v>
                </c:pt>
                <c:pt idx="818">
                  <c:v>1.2810627640151839E-2</c:v>
                </c:pt>
                <c:pt idx="819">
                  <c:v>1.2854550034413492E-2</c:v>
                </c:pt>
                <c:pt idx="820">
                  <c:v>1.2881126700614587E-2</c:v>
                </c:pt>
                <c:pt idx="821">
                  <c:v>1.2917543005412924E-2</c:v>
                </c:pt>
                <c:pt idx="822">
                  <c:v>1.2956598262821029E-2</c:v>
                </c:pt>
                <c:pt idx="823">
                  <c:v>1.2989850299032213E-2</c:v>
                </c:pt>
                <c:pt idx="824">
                  <c:v>1.3025741287506776E-2</c:v>
                </c:pt>
                <c:pt idx="825">
                  <c:v>1.3061457170211455E-2</c:v>
                </c:pt>
                <c:pt idx="826">
                  <c:v>1.3096997946986377E-2</c:v>
                </c:pt>
                <c:pt idx="827">
                  <c:v>1.3132377646023485E-2</c:v>
                </c:pt>
                <c:pt idx="828">
                  <c:v>1.3167736550467879E-2</c:v>
                </c:pt>
                <c:pt idx="829">
                  <c:v>1.3205887044518416E-2</c:v>
                </c:pt>
                <c:pt idx="830">
                  <c:v>1.3238518230558327E-2</c:v>
                </c:pt>
                <c:pt idx="831">
                  <c:v>1.3273941006204382E-2</c:v>
                </c:pt>
                <c:pt idx="832">
                  <c:v>1.3309385072313162E-2</c:v>
                </c:pt>
                <c:pt idx="833">
                  <c:v>1.3354491751798037E-2</c:v>
                </c:pt>
                <c:pt idx="834">
                  <c:v>1.3380337075945548E-2</c:v>
                </c:pt>
                <c:pt idx="835">
                  <c:v>1.3418632303487943E-2</c:v>
                </c:pt>
                <c:pt idx="836">
                  <c:v>1.3451374241562064E-2</c:v>
                </c:pt>
                <c:pt idx="837">
                  <c:v>1.3486924760197638E-2</c:v>
                </c:pt>
                <c:pt idx="838">
                  <c:v>1.3525292412672751E-2</c:v>
                </c:pt>
                <c:pt idx="839">
                  <c:v>1.3558089669123419E-2</c:v>
                </c:pt>
                <c:pt idx="840">
                  <c:v>1.3593704059466916E-2</c:v>
                </c:pt>
                <c:pt idx="841">
                  <c:v>1.3632144175930172E-2</c:v>
                </c:pt>
                <c:pt idx="842">
                  <c:v>1.3664996711995059E-2</c:v>
                </c:pt>
                <c:pt idx="843">
                  <c:v>1.3700674974232996E-2</c:v>
                </c:pt>
                <c:pt idx="844">
                  <c:v>1.3736374527173467E-2</c:v>
                </c:pt>
                <c:pt idx="845">
                  <c:v>1.3781777481316482E-2</c:v>
                </c:pt>
                <c:pt idx="846">
                  <c:v>1.3807837505082077E-2</c:v>
                </c:pt>
                <c:pt idx="847">
                  <c:v>1.3843600930130151E-2</c:v>
                </c:pt>
                <c:pt idx="848">
                  <c:v>1.387938564593405E-2</c:v>
                </c:pt>
                <c:pt idx="849">
                  <c:v>1.3915191652493775E-2</c:v>
                </c:pt>
                <c:pt idx="850">
                  <c:v>1.3951018949835969E-2</c:v>
                </c:pt>
                <c:pt idx="851">
                  <c:v>1.398686753798728E-2</c:v>
                </c:pt>
                <c:pt idx="852">
                  <c:v>1.4028410319612661E-2</c:v>
                </c:pt>
                <c:pt idx="853">
                  <c:v>1.4067147232945665E-2</c:v>
                </c:pt>
                <c:pt idx="854">
                  <c:v>1.4097383169100475E-2</c:v>
                </c:pt>
                <c:pt idx="855">
                  <c:v>1.4130474799003423E-2</c:v>
                </c:pt>
                <c:pt idx="856">
                  <c:v>1.4166429841466766E-2</c:v>
                </c:pt>
                <c:pt idx="857">
                  <c:v>1.4202406174845805E-2</c:v>
                </c:pt>
                <c:pt idx="858">
                  <c:v>1.4238403799167187E-2</c:v>
                </c:pt>
                <c:pt idx="859">
                  <c:v>1.4277279528869258E-2</c:v>
                </c:pt>
                <c:pt idx="860">
                  <c:v>1.431046292069027E-2</c:v>
                </c:pt>
                <c:pt idx="861">
                  <c:v>1.4346524417945261E-2</c:v>
                </c:pt>
                <c:pt idx="862">
                  <c:v>1.4382607206195885E-2</c:v>
                </c:pt>
                <c:pt idx="863">
                  <c:v>1.4418711285495434E-2</c:v>
                </c:pt>
                <c:pt idx="864">
                  <c:v>1.4454836655843906E-2</c:v>
                </c:pt>
                <c:pt idx="865">
                  <c:v>1.4490983317267947E-2</c:v>
                </c:pt>
                <c:pt idx="866">
                  <c:v>1.4542070764127502E-2</c:v>
                </c:pt>
                <c:pt idx="867">
                  <c:v>1.4563340513422673E-2</c:v>
                </c:pt>
                <c:pt idx="868">
                  <c:v>1.4599551048180004E-2</c:v>
                </c:pt>
                <c:pt idx="869">
                  <c:v>1.463578287409284E-2</c:v>
                </c:pt>
                <c:pt idx="870">
                  <c:v>1.4674925522581983E-2</c:v>
                </c:pt>
                <c:pt idx="871">
                  <c:v>1.4723260787992132E-2</c:v>
                </c:pt>
                <c:pt idx="872">
                  <c:v>1.4744606098897606E-2</c:v>
                </c:pt>
                <c:pt idx="873">
                  <c:v>1.4780923089592335E-2</c:v>
                </c:pt>
                <c:pt idx="874">
                  <c:v>1.4820162935258452E-2</c:v>
                </c:pt>
                <c:pt idx="875">
                  <c:v>1.4853620944741408E-2</c:v>
                </c:pt>
                <c:pt idx="876">
                  <c:v>1.4890001809249043E-2</c:v>
                </c:pt>
                <c:pt idx="877">
                  <c:v>1.4926403965045409E-2</c:v>
                </c:pt>
                <c:pt idx="878">
                  <c:v>1.4962827412157154E-2</c:v>
                </c:pt>
                <c:pt idx="879">
                  <c:v>1.4999272111175799E-2</c:v>
                </c:pt>
                <c:pt idx="880">
                  <c:v>1.5035737220348011E-2</c:v>
                </c:pt>
                <c:pt idx="881">
                  <c:v>1.5075144912630734E-2</c:v>
                </c:pt>
                <c:pt idx="882">
                  <c:v>1.5108727446131454E-2</c:v>
                </c:pt>
                <c:pt idx="883">
                  <c:v>1.5145252562742684E-2</c:v>
                </c:pt>
                <c:pt idx="884">
                  <c:v>1.5181797681886877E-2</c:v>
                </c:pt>
                <c:pt idx="885">
                  <c:v>1.5218362803590679E-2</c:v>
                </c:pt>
                <c:pt idx="886">
                  <c:v>1.5254947927827445E-2</c:v>
                </c:pt>
                <c:pt idx="887">
                  <c:v>1.5294493458977154E-2</c:v>
                </c:pt>
                <c:pt idx="888">
                  <c:v>1.5328178184059738E-2</c:v>
                </c:pt>
                <c:pt idx="889">
                  <c:v>1.536482331608191E-2</c:v>
                </c:pt>
                <c:pt idx="890">
                  <c:v>1.5404437828585582E-2</c:v>
                </c:pt>
                <c:pt idx="891">
                  <c:v>1.5441125966253466E-2</c:v>
                </c:pt>
                <c:pt idx="892">
                  <c:v>1.5474878728012342E-2</c:v>
                </c:pt>
                <c:pt idx="893">
                  <c:v>1.5511603870699275E-2</c:v>
                </c:pt>
                <c:pt idx="894">
                  <c:v>1.5551310422912135E-2</c:v>
                </c:pt>
                <c:pt idx="895">
                  <c:v>1.5585114164125002E-2</c:v>
                </c:pt>
                <c:pt idx="896">
                  <c:v>1.5621899314943732E-2</c:v>
                </c:pt>
                <c:pt idx="897">
                  <c:v>1.5661674945652848E-2</c:v>
                </c:pt>
                <c:pt idx="898">
                  <c:v>1.5695529624899507E-2</c:v>
                </c:pt>
                <c:pt idx="899">
                  <c:v>1.5732374784063197E-2</c:v>
                </c:pt>
                <c:pt idx="900">
                  <c:v>1.5769239946026303E-2</c:v>
                </c:pt>
                <c:pt idx="901">
                  <c:v>1.5806125110842117E-2</c:v>
                </c:pt>
                <c:pt idx="902">
                  <c:v>1.5843030278483994E-2</c:v>
                </c:pt>
                <c:pt idx="903">
                  <c:v>1.5879955449005223E-2</c:v>
                </c:pt>
                <c:pt idx="904">
                  <c:v>1.5919892425970694E-2</c:v>
                </c:pt>
                <c:pt idx="905">
                  <c:v>1.6000710525263528E-2</c:v>
                </c:pt>
                <c:pt idx="906">
                  <c:v>1.6005996101640108E-2</c:v>
                </c:pt>
                <c:pt idx="907">
                  <c:v>1.6043006561616835E-2</c:v>
                </c:pt>
                <c:pt idx="908">
                  <c:v>1.6080037015120396E-2</c:v>
                </c:pt>
                <c:pt idx="909">
                  <c:v>1.6117087462310664E-2</c:v>
                </c:pt>
                <c:pt idx="910">
                  <c:v>1.6154157903027766E-2</c:v>
                </c:pt>
                <c:pt idx="911">
                  <c:v>1.619654860285813E-2</c:v>
                </c:pt>
                <c:pt idx="912">
                  <c:v>1.6228358765122408E-2</c:v>
                </c:pt>
                <c:pt idx="913">
                  <c:v>1.6265489186659821E-2</c:v>
                </c:pt>
                <c:pt idx="914">
                  <c:v>1.6302639601724067E-2</c:v>
                </c:pt>
                <c:pt idx="915">
                  <c:v>1.6339810010395084E-2</c:v>
                </c:pt>
                <c:pt idx="916">
                  <c:v>1.6377000412752807E-2</c:v>
                </c:pt>
                <c:pt idx="917">
                  <c:v>1.64142108087173E-2</c:v>
                </c:pt>
                <c:pt idx="918">
                  <c:v>1.6451441198368499E-2</c:v>
                </c:pt>
                <c:pt idx="919">
                  <c:v>1.6488691581546533E-2</c:v>
                </c:pt>
                <c:pt idx="920">
                  <c:v>1.6525961958491209E-2</c:v>
                </c:pt>
                <c:pt idx="921">
                  <c:v>1.6573910392914115E-2</c:v>
                </c:pt>
                <c:pt idx="922">
                  <c:v>1.6611226469622764E-2</c:v>
                </c:pt>
                <c:pt idx="923">
                  <c:v>1.6648562539938183E-2</c:v>
                </c:pt>
                <c:pt idx="924">
                  <c:v>1.6685918603940308E-2</c:v>
                </c:pt>
                <c:pt idx="925">
                  <c:v>1.672329466162914E-2</c:v>
                </c:pt>
                <c:pt idx="926">
                  <c:v>1.6760690713004678E-2</c:v>
                </c:pt>
                <c:pt idx="927">
                  <c:v>1.6798106758146858E-2</c:v>
                </c:pt>
                <c:pt idx="928">
                  <c:v>1.6835542796895808E-2</c:v>
                </c:pt>
                <c:pt idx="929">
                  <c:v>1.6872998829411401E-2</c:v>
                </c:pt>
                <c:pt idx="930">
                  <c:v>1.69104748556137E-2</c:v>
                </c:pt>
                <c:pt idx="931">
                  <c:v>1.6947965946725319E-2</c:v>
                </c:pt>
                <c:pt idx="932">
                  <c:v>1.6985442796269012E-2</c:v>
                </c:pt>
                <c:pt idx="933">
                  <c:v>1.7022900475227587E-2</c:v>
                </c:pt>
                <c:pt idx="934">
                  <c:v>1.706033898384085E-2</c:v>
                </c:pt>
                <c:pt idx="935">
                  <c:v>1.7097758322028866E-2</c:v>
                </c:pt>
                <c:pt idx="936">
                  <c:v>1.7135158489711699E-2</c:v>
                </c:pt>
                <c:pt idx="937">
                  <c:v>1.7172539486969285E-2</c:v>
                </c:pt>
                <c:pt idx="938">
                  <c:v>1.7209901313801623E-2</c:v>
                </c:pt>
                <c:pt idx="939">
                  <c:v>1.7247243970128778E-2</c:v>
                </c:pt>
                <c:pt idx="940">
                  <c:v>1.728456745595075E-2</c:v>
                </c:pt>
                <c:pt idx="941">
                  <c:v>1.7321871771347475E-2</c:v>
                </c:pt>
                <c:pt idx="942">
                  <c:v>1.735915691615908E-2</c:v>
                </c:pt>
                <c:pt idx="943">
                  <c:v>1.7396422890625374E-2</c:v>
                </c:pt>
                <c:pt idx="944">
                  <c:v>1.7433669694426612E-2</c:v>
                </c:pt>
                <c:pt idx="945">
                  <c:v>1.747089732788254E-2</c:v>
                </c:pt>
                <c:pt idx="946">
                  <c:v>1.7508105790673412E-2</c:v>
                </c:pt>
                <c:pt idx="947">
                  <c:v>1.7545295083039036E-2</c:v>
                </c:pt>
                <c:pt idx="948">
                  <c:v>1.7582465204819542E-2</c:v>
                </c:pt>
                <c:pt idx="949">
                  <c:v>1.76196161561748E-2</c:v>
                </c:pt>
                <c:pt idx="950">
                  <c:v>1.7656747936865003E-2</c:v>
                </c:pt>
                <c:pt idx="951">
                  <c:v>1.7693860547129958E-2</c:v>
                </c:pt>
                <c:pt idx="952">
                  <c:v>1.7730953986729858E-2</c:v>
                </c:pt>
                <c:pt idx="953">
                  <c:v>1.7768028255904511E-2</c:v>
                </c:pt>
                <c:pt idx="954">
                  <c:v>1.7805083354414108E-2</c:v>
                </c:pt>
                <c:pt idx="955">
                  <c:v>1.7842119282418523E-2</c:v>
                </c:pt>
                <c:pt idx="956">
                  <c:v>1.7900279865488145E-2</c:v>
                </c:pt>
                <c:pt idx="957">
                  <c:v>1.7937266497645155E-2</c:v>
                </c:pt>
                <c:pt idx="958">
                  <c:v>1.7953112042921049E-2</c:v>
                </c:pt>
                <c:pt idx="959">
                  <c:v>1.7990071288664922E-2</c:v>
                </c:pt>
                <c:pt idx="960">
                  <c:v>1.8027011363663803E-2</c:v>
                </c:pt>
                <c:pt idx="961">
                  <c:v>1.8063932268157501E-2</c:v>
                </c:pt>
                <c:pt idx="962">
                  <c:v>1.8100834001986144E-2</c:v>
                </c:pt>
                <c:pt idx="963">
                  <c:v>1.8137716565229667E-2</c:v>
                </c:pt>
                <c:pt idx="964">
                  <c:v>1.8174579957888071E-2</c:v>
                </c:pt>
                <c:pt idx="965">
                  <c:v>1.8211424179881419E-2</c:v>
                </c:pt>
                <c:pt idx="966">
                  <c:v>1.8248249231209712E-2</c:v>
                </c:pt>
                <c:pt idx="967">
                  <c:v>1.8285055112032822E-2</c:v>
                </c:pt>
                <c:pt idx="968">
                  <c:v>1.8331121908630177E-2</c:v>
                </c:pt>
                <c:pt idx="969">
                  <c:v>1.8358609361524003E-2</c:v>
                </c:pt>
                <c:pt idx="970">
                  <c:v>1.8407735533806147E-2</c:v>
                </c:pt>
                <c:pt idx="971">
                  <c:v>1.8432086928434899E-2</c:v>
                </c:pt>
                <c:pt idx="972">
                  <c:v>1.8468796955932731E-2</c:v>
                </c:pt>
                <c:pt idx="973">
                  <c:v>1.8505487812765509E-2</c:v>
                </c:pt>
                <c:pt idx="974">
                  <c:v>1.8542159498773358E-2</c:v>
                </c:pt>
                <c:pt idx="975">
                  <c:v>1.8578812014276025E-2</c:v>
                </c:pt>
                <c:pt idx="976">
                  <c:v>1.86154453590337E-2</c:v>
                </c:pt>
                <c:pt idx="977">
                  <c:v>1.8652059533126319E-2</c:v>
                </c:pt>
                <c:pt idx="978">
                  <c:v>1.8688654536473948E-2</c:v>
                </c:pt>
                <c:pt idx="979">
                  <c:v>1.8725230369076584E-2</c:v>
                </c:pt>
                <c:pt idx="980">
                  <c:v>1.8761787031014165E-2</c:v>
                </c:pt>
                <c:pt idx="981">
                  <c:v>1.8798324522206755E-2</c:v>
                </c:pt>
                <c:pt idx="982">
                  <c:v>1.883484284273429E-2</c:v>
                </c:pt>
                <c:pt idx="983">
                  <c:v>1.8871341992516832E-2</c:v>
                </c:pt>
                <c:pt idx="984">
                  <c:v>1.8907821971474448E-2</c:v>
                </c:pt>
                <c:pt idx="985">
                  <c:v>1.8944282779767008E-2</c:v>
                </c:pt>
                <c:pt idx="986">
                  <c:v>1.8980724417314576E-2</c:v>
                </c:pt>
                <c:pt idx="987">
                  <c:v>1.9017146884117153E-2</c:v>
                </c:pt>
                <c:pt idx="988">
                  <c:v>1.9053550180174739E-2</c:v>
                </c:pt>
                <c:pt idx="989">
                  <c:v>1.9089934305407397E-2</c:v>
                </c:pt>
                <c:pt idx="990">
                  <c:v>1.9126299259895063E-2</c:v>
                </c:pt>
                <c:pt idx="991">
                  <c:v>1.9162645043557802E-2</c:v>
                </c:pt>
                <c:pt idx="992">
                  <c:v>1.9198971656555486E-2</c:v>
                </c:pt>
                <c:pt idx="993">
                  <c:v>1.9235279098648306E-2</c:v>
                </c:pt>
                <c:pt idx="994">
                  <c:v>1.9271567369996134E-2</c:v>
                </c:pt>
                <c:pt idx="995">
                  <c:v>1.9307836470598971E-2</c:v>
                </c:pt>
                <c:pt idx="996">
                  <c:v>1.9344086400296945E-2</c:v>
                </c:pt>
                <c:pt idx="997">
                  <c:v>1.9380317159329863E-2</c:v>
                </c:pt>
                <c:pt idx="998">
                  <c:v>1.9416528747298045E-2</c:v>
                </c:pt>
                <c:pt idx="999">
                  <c:v>1.9452721164681108E-2</c:v>
                </c:pt>
                <c:pt idx="1000">
                  <c:v>1.9488894411159308E-2</c:v>
                </c:pt>
                <c:pt idx="1001">
                  <c:v>1.9525048486732643E-2</c:v>
                </c:pt>
                <c:pt idx="1002">
                  <c:v>1.9561183391560988E-2</c:v>
                </c:pt>
                <c:pt idx="1003">
                  <c:v>1.9597299125484469E-2</c:v>
                </c:pt>
                <c:pt idx="1004">
                  <c:v>1.9633395688503086E-2</c:v>
                </c:pt>
                <c:pt idx="1005">
                  <c:v>1.9669473080776712E-2</c:v>
                </c:pt>
                <c:pt idx="1006">
                  <c:v>1.970553130222541E-2</c:v>
                </c:pt>
                <c:pt idx="1007">
                  <c:v>1.9741570352609372E-2</c:v>
                </c:pt>
                <c:pt idx="1008">
                  <c:v>1.9790053167444199E-2</c:v>
                </c:pt>
                <c:pt idx="1009">
                  <c:v>1.9834154167224227E-2</c:v>
                </c:pt>
                <c:pt idx="1010">
                  <c:v>1.9849572478891631E-2</c:v>
                </c:pt>
                <c:pt idx="1011">
                  <c:v>1.9885534845816011E-2</c:v>
                </c:pt>
                <c:pt idx="1012">
                  <c:v>1.9921478041915464E-2</c:v>
                </c:pt>
                <c:pt idx="1013">
                  <c:v>1.9957402067030117E-2</c:v>
                </c:pt>
                <c:pt idx="1014">
                  <c:v>1.9993306921319842E-2</c:v>
                </c:pt>
                <c:pt idx="1015">
                  <c:v>2.0040557524003688E-2</c:v>
                </c:pt>
                <c:pt idx="1016">
                  <c:v>2.0065059117104767E-2</c:v>
                </c:pt>
                <c:pt idx="1017">
                  <c:v>2.0100906458520029E-2</c:v>
                </c:pt>
                <c:pt idx="1018">
                  <c:v>2.0136734629110364E-2</c:v>
                </c:pt>
                <c:pt idx="1019">
                  <c:v>2.01725436287159E-2</c:v>
                </c:pt>
                <c:pt idx="1020">
                  <c:v>2.0208333457416572E-2</c:v>
                </c:pt>
                <c:pt idx="1021">
                  <c:v>2.0256599616006454E-2</c:v>
                </c:pt>
                <c:pt idx="1022">
                  <c:v>2.0279855601943453E-2</c:v>
                </c:pt>
                <c:pt idx="1023">
                  <c:v>2.0315587917769662E-2</c:v>
                </c:pt>
                <c:pt idx="1024">
                  <c:v>2.0351301062531135E-2</c:v>
                </c:pt>
                <c:pt idx="1025">
                  <c:v>2.0386995036547617E-2</c:v>
                </c:pt>
                <c:pt idx="1026">
                  <c:v>2.0443401186938104E-2</c:v>
                </c:pt>
                <c:pt idx="1027">
                  <c:v>2.0458325471226502E-2</c:v>
                </c:pt>
                <c:pt idx="1028">
                  <c:v>2.0493961932208649E-2</c:v>
                </c:pt>
                <c:pt idx="1029">
                  <c:v>2.0529579222046124E-2</c:v>
                </c:pt>
                <c:pt idx="1030">
                  <c:v>2.0565177341058671E-2</c:v>
                </c:pt>
                <c:pt idx="1031">
                  <c:v>2.0600756289006483E-2</c:v>
                </c:pt>
                <c:pt idx="1032">
                  <c:v>2.0636316065809623E-2</c:v>
                </c:pt>
                <c:pt idx="1033">
                  <c:v>2.0671856671787836E-2</c:v>
                </c:pt>
                <c:pt idx="1034">
                  <c:v>2.0707378106621377E-2</c:v>
                </c:pt>
                <c:pt idx="1035">
                  <c:v>2.0742874245849308E-2</c:v>
                </c:pt>
                <c:pt idx="1036">
                  <c:v>2.0778276106812044E-2</c:v>
                </c:pt>
                <c:pt idx="1037">
                  <c:v>2.0813564026438414E-2</c:v>
                </c:pt>
                <c:pt idx="1038">
                  <c:v>2.0848738004488609E-2</c:v>
                </c:pt>
                <c:pt idx="1039">
                  <c:v>2.0883798040962631E-2</c:v>
                </c:pt>
                <c:pt idx="1040">
                  <c:v>2.0918744135860479E-2</c:v>
                </c:pt>
                <c:pt idx="1041">
                  <c:v>2.0953576289182152E-2</c:v>
                </c:pt>
                <c:pt idx="1042">
                  <c:v>2.0988294500847715E-2</c:v>
                </c:pt>
                <c:pt idx="1043">
                  <c:v>2.1022898770857168E-2</c:v>
                </c:pt>
                <c:pt idx="1044">
                  <c:v>2.1057389099130575E-2</c:v>
                </c:pt>
                <c:pt idx="1045">
                  <c:v>2.1091765485667935E-2</c:v>
                </c:pt>
                <c:pt idx="1046">
                  <c:v>2.1126027930389313E-2</c:v>
                </c:pt>
                <c:pt idx="1047">
                  <c:v>2.1171156372892241E-2</c:v>
                </c:pt>
                <c:pt idx="1048">
                  <c:v>2.1194210994543994E-2</c:v>
                </c:pt>
                <c:pt idx="1049">
                  <c:v>2.1228131613737489E-2</c:v>
                </c:pt>
                <c:pt idx="1050">
                  <c:v>2.1261938291115001E-2</c:v>
                </c:pt>
                <c:pt idx="1051">
                  <c:v>2.1295631026516659E-2</c:v>
                </c:pt>
                <c:pt idx="1052">
                  <c:v>2.1329209819942463E-2</c:v>
                </c:pt>
                <c:pt idx="1053">
                  <c:v>2.1362674671392412E-2</c:v>
                </c:pt>
                <c:pt idx="1054">
                  <c:v>2.1396025580866507E-2</c:v>
                </c:pt>
                <c:pt idx="1055">
                  <c:v>2.1429262548204875E-2</c:v>
                </c:pt>
                <c:pt idx="1056">
                  <c:v>2.1462385573487452E-2</c:v>
                </c:pt>
                <c:pt idx="1057">
                  <c:v>2.1495394656554367E-2</c:v>
                </c:pt>
                <c:pt idx="1058">
                  <c:v>2.1528289797565492E-2</c:v>
                </c:pt>
                <c:pt idx="1059">
                  <c:v>2.1561070996360954E-2</c:v>
                </c:pt>
                <c:pt idx="1060">
                  <c:v>2.1610295304398619E-2</c:v>
                </c:pt>
                <c:pt idx="1061">
                  <c:v>2.1649474174099126E-2</c:v>
                </c:pt>
                <c:pt idx="1062">
                  <c:v>2.1672244113193351E-2</c:v>
                </c:pt>
                <c:pt idx="1063">
                  <c:v>2.1701578589441439E-2</c:v>
                </c:pt>
                <c:pt idx="1064">
                  <c:v>2.1733761404254537E-2</c:v>
                </c:pt>
                <c:pt idx="1065">
                  <c:v>2.1765830268671849E-2</c:v>
                </c:pt>
                <c:pt idx="1066">
                  <c:v>2.1797785182560148E-2</c:v>
                </c:pt>
                <c:pt idx="1067">
                  <c:v>2.1837378740725555E-2</c:v>
                </c:pt>
                <c:pt idx="1068">
                  <c:v>2.186135315856319E-2</c:v>
                </c:pt>
                <c:pt idx="1069">
                  <c:v>2.1892966220438126E-2</c:v>
                </c:pt>
                <c:pt idx="1070">
                  <c:v>2.1924465331437659E-2</c:v>
                </c:pt>
                <c:pt idx="1071">
                  <c:v>2.1955850491481854E-2</c:v>
                </c:pt>
                <c:pt idx="1072">
                  <c:v>2.1990021863826925E-2</c:v>
                </c:pt>
                <c:pt idx="1073">
                  <c:v>2.201827895841113E-2</c:v>
                </c:pt>
                <c:pt idx="1074">
                  <c:v>2.2049322265109694E-2</c:v>
                </c:pt>
                <c:pt idx="1075">
                  <c:v>2.2080251620479885E-2</c:v>
                </c:pt>
                <c:pt idx="1076">
                  <c:v>2.2122879985371213E-2</c:v>
                </c:pt>
                <c:pt idx="1077">
                  <c:v>2.2141768476968693E-2</c:v>
                </c:pt>
                <c:pt idx="1078">
                  <c:v>2.2175218663222918E-2</c:v>
                </c:pt>
                <c:pt idx="1079">
                  <c:v>2.2210145821128791E-2</c:v>
                </c:pt>
                <c:pt idx="1080">
                  <c:v>2.2233189124687414E-2</c:v>
                </c:pt>
                <c:pt idx="1081">
                  <c:v>2.2263434770408708E-2</c:v>
                </c:pt>
                <c:pt idx="1082">
                  <c:v>2.2296404075867748E-2</c:v>
                </c:pt>
                <c:pt idx="1083">
                  <c:v>2.2323584205974356E-2</c:v>
                </c:pt>
                <c:pt idx="1084">
                  <c:v>2.2353487995685484E-2</c:v>
                </c:pt>
                <c:pt idx="1085">
                  <c:v>2.2383277833215587E-2</c:v>
                </c:pt>
                <c:pt idx="1086">
                  <c:v>2.2412953718484729E-2</c:v>
                </c:pt>
                <c:pt idx="1087">
                  <c:v>2.2442515651412975E-2</c:v>
                </c:pt>
                <c:pt idx="1088">
                  <c:v>2.2471963631920389E-2</c:v>
                </c:pt>
                <c:pt idx="1089">
                  <c:v>2.2504091216313249E-2</c:v>
                </c:pt>
                <c:pt idx="1090">
                  <c:v>2.2530517735326328E-2</c:v>
                </c:pt>
                <c:pt idx="1091">
                  <c:v>2.2559623858038336E-2</c:v>
                </c:pt>
                <c:pt idx="1092">
                  <c:v>2.2588616028009767E-2</c:v>
                </c:pt>
                <c:pt idx="1093">
                  <c:v>2.2624303148841562E-2</c:v>
                </c:pt>
                <c:pt idx="1094">
                  <c:v>2.2646258509331219E-2</c:v>
                </c:pt>
                <c:pt idx="1095">
                  <c:v>2.2677664430454936E-2</c:v>
                </c:pt>
                <c:pt idx="1096">
                  <c:v>2.2703445178677839E-2</c:v>
                </c:pt>
                <c:pt idx="1097">
                  <c:v>2.2731867583614118E-2</c:v>
                </c:pt>
                <c:pt idx="1098">
                  <c:v>2.2762912605993613E-2</c:v>
                </c:pt>
                <c:pt idx="1099">
                  <c:v>2.2794962557206588E-2</c:v>
                </c:pt>
                <c:pt idx="1100">
                  <c:v>2.2816451078595534E-2</c:v>
                </c:pt>
                <c:pt idx="1101">
                  <c:v>2.2847135156587317E-2</c:v>
                </c:pt>
                <c:pt idx="1102">
                  <c:v>2.2872270307967568E-2</c:v>
                </c:pt>
                <c:pt idx="1103">
                  <c:v>2.2900008992223775E-2</c:v>
                </c:pt>
                <c:pt idx="1104">
                  <c:v>2.2927633722726881E-2</c:v>
                </c:pt>
                <c:pt idx="1105">
                  <c:v>2.2961520003441649E-2</c:v>
                </c:pt>
                <c:pt idx="1106">
                  <c:v>2.298254132226063E-2</c:v>
                </c:pt>
                <c:pt idx="1107">
                  <c:v>2.3009824191104755E-2</c:v>
                </c:pt>
                <c:pt idx="1108">
                  <c:v>2.3036993105929326E-2</c:v>
                </c:pt>
                <c:pt idx="1109">
                  <c:v>2.3064048066627763E-2</c:v>
                </c:pt>
                <c:pt idx="1110">
                  <c:v>2.3090989073120127E-2</c:v>
                </c:pt>
                <c:pt idx="1111">
                  <c:v>2.3117816125379775E-2</c:v>
                </c:pt>
                <c:pt idx="1112">
                  <c:v>2.3149822954721344E-2</c:v>
                </c:pt>
                <c:pt idx="1113">
                  <c:v>2.317904892666256E-2</c:v>
                </c:pt>
                <c:pt idx="1114">
                  <c:v>2.3200247807266816E-2</c:v>
                </c:pt>
                <c:pt idx="1115">
                  <c:v>2.3223984790039509E-2</c:v>
                </c:pt>
                <c:pt idx="1116">
                  <c:v>2.3250242069776661E-2</c:v>
                </c:pt>
                <c:pt idx="1117">
                  <c:v>2.3276385394774834E-2</c:v>
                </c:pt>
                <c:pt idx="1118">
                  <c:v>2.3302414764954094E-2</c:v>
                </c:pt>
                <c:pt idx="1119">
                  <c:v>2.3330932178091679E-2</c:v>
                </c:pt>
                <c:pt idx="1120">
                  <c:v>2.3354131640669351E-2</c:v>
                </c:pt>
                <c:pt idx="1121">
                  <c:v>2.3379819146018832E-2</c:v>
                </c:pt>
                <c:pt idx="1122">
                  <c:v>2.3405392696282945E-2</c:v>
                </c:pt>
                <c:pt idx="1123">
                  <c:v>2.3430852291381754E-2</c:v>
                </c:pt>
                <c:pt idx="1124">
                  <c:v>2.3456197931235323E-2</c:v>
                </c:pt>
                <c:pt idx="1125">
                  <c:v>2.3481429615790361E-2</c:v>
                </c:pt>
                <c:pt idx="1126">
                  <c:v>2.3515741859849726E-2</c:v>
                </c:pt>
                <c:pt idx="1127">
                  <c:v>2.353155111863181E-2</c:v>
                </c:pt>
                <c:pt idx="1128">
                  <c:v>2.3556440936784995E-2</c:v>
                </c:pt>
                <c:pt idx="1129">
                  <c:v>2.3581216799373195E-2</c:v>
                </c:pt>
                <c:pt idx="1130">
                  <c:v>2.3608409254507468E-2</c:v>
                </c:pt>
                <c:pt idx="1131">
                  <c:v>2.3639360788703101E-2</c:v>
                </c:pt>
                <c:pt idx="1132">
                  <c:v>2.3654860652815302E-2</c:v>
                </c:pt>
                <c:pt idx="1133">
                  <c:v>2.3679180692290913E-2</c:v>
                </c:pt>
                <c:pt idx="1134">
                  <c:v>2.3705891170127114E-2</c:v>
                </c:pt>
                <c:pt idx="1135">
                  <c:v>2.3727478903321497E-2</c:v>
                </c:pt>
                <c:pt idx="1136">
                  <c:v>2.3751457074769888E-2</c:v>
                </c:pt>
                <c:pt idx="1137">
                  <c:v>2.3775321290013807E-2</c:v>
                </c:pt>
                <c:pt idx="1138">
                  <c:v>2.3799071549106543E-2</c:v>
                </c:pt>
                <c:pt idx="1139">
                  <c:v>2.382270785186158E-2</c:v>
                </c:pt>
                <c:pt idx="1140">
                  <c:v>2.3846230198252272E-2</c:v>
                </c:pt>
                <c:pt idx="1141">
                  <c:v>2.3872096985577684E-2</c:v>
                </c:pt>
                <c:pt idx="1142">
                  <c:v>2.3892933021754104E-2</c:v>
                </c:pt>
                <c:pt idx="1143">
                  <c:v>2.3916113498678726E-2</c:v>
                </c:pt>
                <c:pt idx="1144">
                  <c:v>2.3939180018999195E-2</c:v>
                </c:pt>
                <c:pt idx="1145">
                  <c:v>2.3962132582635576E-2</c:v>
                </c:pt>
                <c:pt idx="1146">
                  <c:v>2.3984971189481286E-2</c:v>
                </c:pt>
                <c:pt idx="1147">
                  <c:v>2.4010114575354624E-2</c:v>
                </c:pt>
                <c:pt idx="1148">
                  <c:v>2.4030306532694112E-2</c:v>
                </c:pt>
                <c:pt idx="1149">
                  <c:v>2.4052803268928002E-2</c:v>
                </c:pt>
                <c:pt idx="1150">
                  <c:v>2.4077584870085822E-2</c:v>
                </c:pt>
                <c:pt idx="1151">
                  <c:v>2.4099847041811895E-2</c:v>
                </c:pt>
                <c:pt idx="1152">
                  <c:v>2.4119609735286929E-2</c:v>
                </c:pt>
                <c:pt idx="1153">
                  <c:v>2.4144029494967967E-2</c:v>
                </c:pt>
                <c:pt idx="1154">
                  <c:v>2.4163577593601104E-2</c:v>
                </c:pt>
                <c:pt idx="1155">
                  <c:v>2.4185390586772826E-2</c:v>
                </c:pt>
                <c:pt idx="1156">
                  <c:v>2.4207089622594324E-2</c:v>
                </c:pt>
                <c:pt idx="1157">
                  <c:v>2.4228674700959019E-2</c:v>
                </c:pt>
                <c:pt idx="1158">
                  <c:v>2.4250145821813618E-2</c:v>
                </c:pt>
                <c:pt idx="1159">
                  <c:v>2.4271502985078186E-2</c:v>
                </c:pt>
                <c:pt idx="1160">
                  <c:v>2.4297155619388278E-2</c:v>
                </c:pt>
                <c:pt idx="1161">
                  <c:v>2.4313875438650712E-2</c:v>
                </c:pt>
                <c:pt idx="1162">
                  <c:v>2.4334890728852088E-2</c:v>
                </c:pt>
                <c:pt idx="1163">
                  <c:v>2.4355792061196979E-2</c:v>
                </c:pt>
                <c:pt idx="1164">
                  <c:v>2.4383493238642195E-2</c:v>
                </c:pt>
                <c:pt idx="1165">
                  <c:v>2.4417812310799647E-2</c:v>
                </c:pt>
                <c:pt idx="1166">
                  <c:v>2.4422009485913776E-2</c:v>
                </c:pt>
                <c:pt idx="1167">
                  <c:v>2.444532609351846E-2</c:v>
                </c:pt>
                <c:pt idx="1168">
                  <c:v>2.4462715882167529E-2</c:v>
                </c:pt>
                <c:pt idx="1169">
                  <c:v>2.4482898162814237E-2</c:v>
                </c:pt>
                <c:pt idx="1170">
                  <c:v>2.4502966498527456E-2</c:v>
                </c:pt>
                <c:pt idx="1171">
                  <c:v>2.4525762214722135E-2</c:v>
                </c:pt>
                <c:pt idx="1172">
                  <c:v>2.4542761334753749E-2</c:v>
                </c:pt>
                <c:pt idx="1173">
                  <c:v>2.4562487835426694E-2</c:v>
                </c:pt>
                <c:pt idx="1174">
                  <c:v>2.4582100390926342E-2</c:v>
                </c:pt>
                <c:pt idx="1175">
                  <c:v>2.460159900133263E-2</c:v>
                </c:pt>
                <c:pt idx="1176">
                  <c:v>2.4620983666725493E-2</c:v>
                </c:pt>
                <c:pt idx="1177">
                  <c:v>2.4640254386865124E-2</c:v>
                </c:pt>
                <c:pt idx="1178">
                  <c:v>2.4659411161911393E-2</c:v>
                </c:pt>
                <c:pt idx="1179">
                  <c:v>2.4678453991784366E-2</c:v>
                </c:pt>
                <c:pt idx="1180">
                  <c:v>2.4697382876484042E-2</c:v>
                </c:pt>
                <c:pt idx="1181">
                  <c:v>2.4721552584319184E-2</c:v>
                </c:pt>
                <c:pt idx="1182">
                  <c:v>2.4737561079328785E-2</c:v>
                </c:pt>
                <c:pt idx="1183">
                  <c:v>2.4756131850489638E-2</c:v>
                </c:pt>
                <c:pt idx="1184">
                  <c:v>2.4771958963230034E-2</c:v>
                </c:pt>
                <c:pt idx="1185">
                  <c:v>2.4790318121823418E-2</c:v>
                </c:pt>
                <c:pt idx="1186">
                  <c:v>2.48111604924528E-2</c:v>
                </c:pt>
                <c:pt idx="1187">
                  <c:v>2.4826694603010679E-2</c:v>
                </c:pt>
                <c:pt idx="1188">
                  <c:v>2.4844711925684493E-2</c:v>
                </c:pt>
                <c:pt idx="1189">
                  <c:v>2.4862615303025137E-2</c:v>
                </c:pt>
                <c:pt idx="1190">
                  <c:v>2.4880404734952677E-2</c:v>
                </c:pt>
                <c:pt idx="1191">
                  <c:v>2.4898080716271309E-2</c:v>
                </c:pt>
                <c:pt idx="1192">
                  <c:v>2.4915646188388152E-2</c:v>
                </c:pt>
                <c:pt idx="1193">
                  <c:v>2.4935586302108348E-2</c:v>
                </c:pt>
                <c:pt idx="1194">
                  <c:v>2.495044708926919E-2</c:v>
                </c:pt>
                <c:pt idx="1195">
                  <c:v>2.4967682517953449E-2</c:v>
                </c:pt>
                <c:pt idx="1196">
                  <c:v>2.498480793216018E-2</c:v>
                </c:pt>
                <c:pt idx="1197">
                  <c:v>2.5001823331809447E-2</c:v>
                </c:pt>
                <c:pt idx="1198">
                  <c:v>2.5018728716901251E-2</c:v>
                </c:pt>
                <c:pt idx="1199">
                  <c:v>2.5037914445267262E-2</c:v>
                </c:pt>
                <c:pt idx="1200">
                  <c:v>2.5052209443412465E-2</c:v>
                </c:pt>
                <c:pt idx="1201">
                  <c:v>2.5068784784831877E-2</c:v>
                </c:pt>
                <c:pt idx="1202">
                  <c:v>2.508759332044086E-2</c:v>
                </c:pt>
                <c:pt idx="1203">
                  <c:v>2.510393291619728E-2</c:v>
                </c:pt>
                <c:pt idx="1204">
                  <c:v>2.5117850721345647E-2</c:v>
                </c:pt>
                <c:pt idx="1205">
                  <c:v>2.5133986004215458E-2</c:v>
                </c:pt>
                <c:pt idx="1206">
                  <c:v>2.5152291615642142E-2</c:v>
                </c:pt>
                <c:pt idx="1207">
                  <c:v>2.5165926526042881E-2</c:v>
                </c:pt>
                <c:pt idx="1208">
                  <c:v>2.518173176484062E-2</c:v>
                </c:pt>
                <c:pt idx="1209">
                  <c:v>2.5199660183030659E-2</c:v>
                </c:pt>
                <c:pt idx="1210">
                  <c:v>2.5213012198364027E-2</c:v>
                </c:pt>
                <c:pt idx="1211">
                  <c:v>2.5228487393089694E-2</c:v>
                </c:pt>
                <c:pt idx="1212">
                  <c:v>2.5243852573018088E-2</c:v>
                </c:pt>
                <c:pt idx="1213">
                  <c:v>2.5259107738149211E-2</c:v>
                </c:pt>
                <c:pt idx="1214">
                  <c:v>2.5274252888562998E-2</c:v>
                </c:pt>
                <c:pt idx="1215">
                  <c:v>2.5289288024179513E-2</c:v>
                </c:pt>
                <c:pt idx="1216">
                  <c:v>2.5310235768252198E-2</c:v>
                </c:pt>
                <c:pt idx="1217">
                  <c:v>2.5333733342085551E-2</c:v>
                </c:pt>
                <c:pt idx="1218">
                  <c:v>2.5335825088541597E-2</c:v>
                </c:pt>
                <c:pt idx="1219">
                  <c:v>2.535040444842096E-2</c:v>
                </c:pt>
                <c:pt idx="1220">
                  <c:v>2.5364873793503051E-2</c:v>
                </c:pt>
                <c:pt idx="1221">
                  <c:v>2.5379233123627998E-2</c:v>
                </c:pt>
                <c:pt idx="1222">
                  <c:v>2.5393482438875736E-2</c:v>
                </c:pt>
                <c:pt idx="1223">
                  <c:v>2.5409632658437431E-2</c:v>
                </c:pt>
                <c:pt idx="1224">
                  <c:v>2.5421651024659653E-2</c:v>
                </c:pt>
                <c:pt idx="1225">
                  <c:v>2.5435570295195831E-2</c:v>
                </c:pt>
                <c:pt idx="1226">
                  <c:v>2.5449379550774864E-2</c:v>
                </c:pt>
                <c:pt idx="1227">
                  <c:v>2.5463078791396754E-2</c:v>
                </c:pt>
                <c:pt idx="1228">
                  <c:v>2.5476668017061499E-2</c:v>
                </c:pt>
                <c:pt idx="1229">
                  <c:v>2.5490147227689164E-2</c:v>
                </c:pt>
                <c:pt idx="1230">
                  <c:v>2.5503516423439621E-2</c:v>
                </c:pt>
                <c:pt idx="1231">
                  <c:v>2.5516775604073061E-2</c:v>
                </c:pt>
                <c:pt idx="1232">
                  <c:v>2.5533661467420643E-2</c:v>
                </c:pt>
                <c:pt idx="1233">
                  <c:v>2.5546669185123605E-2</c:v>
                </c:pt>
                <c:pt idx="1234">
                  <c:v>2.5559566887869423E-2</c:v>
                </c:pt>
                <c:pt idx="1235">
                  <c:v>2.557235457557816E-2</c:v>
                </c:pt>
                <c:pt idx="1236">
                  <c:v>2.5585032248169881E-2</c:v>
                </c:pt>
                <c:pt idx="1237">
                  <c:v>2.5597599905724522E-2</c:v>
                </c:pt>
                <c:pt idx="1238">
                  <c:v>2.561005754808221E-2</c:v>
                </c:pt>
                <c:pt idx="1239">
                  <c:v>2.5622405175482754E-2</c:v>
                </c:pt>
                <c:pt idx="1240">
                  <c:v>2.5634642787686346E-2</c:v>
                </c:pt>
                <c:pt idx="1241">
                  <c:v>2.5646770384852857E-2</c:v>
                </c:pt>
                <c:pt idx="1242">
                  <c:v>2.5658787966822416E-2</c:v>
                </c:pt>
                <c:pt idx="1243">
                  <c:v>2.5670695533674959E-2</c:v>
                </c:pt>
                <c:pt idx="1244">
                  <c:v>2.5682493085330549E-2</c:v>
                </c:pt>
                <c:pt idx="1245">
                  <c:v>2.5694180621789187E-2</c:v>
                </c:pt>
                <c:pt idx="1246">
                  <c:v>2.5705758143210744E-2</c:v>
                </c:pt>
                <c:pt idx="1247">
                  <c:v>2.5717225649275477E-2</c:v>
                </c:pt>
                <c:pt idx="1248">
                  <c:v>2.5728583140223193E-2</c:v>
                </c:pt>
                <c:pt idx="1249">
                  <c:v>2.5739830615973958E-2</c:v>
                </c:pt>
                <c:pt idx="1250">
                  <c:v>2.5750968076447833E-2</c:v>
                </c:pt>
                <c:pt idx="1251">
                  <c:v>2.5761995521724756E-2</c:v>
                </c:pt>
                <c:pt idx="1252">
                  <c:v>2.5772912951804727E-2</c:v>
                </c:pt>
                <c:pt idx="1253">
                  <c:v>2.578372036660781E-2</c:v>
                </c:pt>
                <c:pt idx="1254">
                  <c:v>2.5794417766134004E-2</c:v>
                </c:pt>
                <c:pt idx="1255">
                  <c:v>2.5805005150463245E-2</c:v>
                </c:pt>
                <c:pt idx="1256">
                  <c:v>2.5815482519435662E-2</c:v>
                </c:pt>
                <c:pt idx="1257">
                  <c:v>2.5825849873051254E-2</c:v>
                </c:pt>
                <c:pt idx="1258">
                  <c:v>2.5836107211469894E-2</c:v>
                </c:pt>
                <c:pt idx="1259">
                  <c:v>2.584625453453171E-2</c:v>
                </c:pt>
                <c:pt idx="1260">
                  <c:v>2.5856291842316637E-2</c:v>
                </c:pt>
                <c:pt idx="1261">
                  <c:v>2.5866219134744739E-2</c:v>
                </c:pt>
                <c:pt idx="1262">
                  <c:v>2.5876036411975889E-2</c:v>
                </c:pt>
                <c:pt idx="1263">
                  <c:v>2.5885743673690342E-2</c:v>
                </c:pt>
                <c:pt idx="1264">
                  <c:v>2.5895340920127907E-2</c:v>
                </c:pt>
                <c:pt idx="1265">
                  <c:v>2.5904828151128712E-2</c:v>
                </c:pt>
                <c:pt idx="1266">
                  <c:v>2.5914205366852627E-2</c:v>
                </c:pt>
                <c:pt idx="1267">
                  <c:v>2.5923472567139783E-2</c:v>
                </c:pt>
                <c:pt idx="1268">
                  <c:v>2.5937813034513368E-2</c:v>
                </c:pt>
                <c:pt idx="1269">
                  <c:v>2.5946797338054495E-2</c:v>
                </c:pt>
                <c:pt idx="1270">
                  <c:v>2.5950614075700429E-2</c:v>
                </c:pt>
                <c:pt idx="1271">
                  <c:v>2.5959441214400414E-2</c:v>
                </c:pt>
                <c:pt idx="1272">
                  <c:v>2.5968158337743574E-2</c:v>
                </c:pt>
                <c:pt idx="1273">
                  <c:v>2.5976765445570038E-2</c:v>
                </c:pt>
                <c:pt idx="1274">
                  <c:v>2.5985262537959741E-2</c:v>
                </c:pt>
                <c:pt idx="1275">
                  <c:v>2.599364961499262E-2</c:v>
                </c:pt>
                <c:pt idx="1276">
                  <c:v>2.6001926676508802E-2</c:v>
                </c:pt>
                <c:pt idx="1277">
                  <c:v>2.6010093722588223E-2</c:v>
                </c:pt>
                <c:pt idx="1278">
                  <c:v>2.6018150753150948E-2</c:v>
                </c:pt>
                <c:pt idx="1279">
                  <c:v>2.6026097768196976E-2</c:v>
                </c:pt>
                <c:pt idx="1280">
                  <c:v>2.603393476788618E-2</c:v>
                </c:pt>
                <c:pt idx="1281">
                  <c:v>2.6047615515429001E-2</c:v>
                </c:pt>
                <c:pt idx="1282">
                  <c:v>2.6049278720714497E-2</c:v>
                </c:pt>
                <c:pt idx="1283">
                  <c:v>2.6056785673853611E-2</c:v>
                </c:pt>
                <c:pt idx="1284">
                  <c:v>2.6064182611555964E-2</c:v>
                </c:pt>
                <c:pt idx="1285">
                  <c:v>2.6071469533661684E-2</c:v>
                </c:pt>
                <c:pt idx="1286">
                  <c:v>2.6086914991014787E-2</c:v>
                </c:pt>
                <c:pt idx="1287">
                  <c:v>2.6085713331323035E-2</c:v>
                </c:pt>
                <c:pt idx="1288">
                  <c:v>2.6092670206798729E-2</c:v>
                </c:pt>
                <c:pt idx="1289">
                  <c:v>2.6099517066837663E-2</c:v>
                </c:pt>
                <c:pt idx="1290">
                  <c:v>2.6106253911279964E-2</c:v>
                </c:pt>
                <c:pt idx="1291">
                  <c:v>2.6112880740125632E-2</c:v>
                </c:pt>
                <c:pt idx="1292">
                  <c:v>2.6119397553454604E-2</c:v>
                </c:pt>
                <c:pt idx="1293">
                  <c:v>2.6125804351266879E-2</c:v>
                </c:pt>
                <c:pt idx="1294">
                  <c:v>2.6132101133402585E-2</c:v>
                </c:pt>
                <c:pt idx="1295">
                  <c:v>2.6138287900021595E-2</c:v>
                </c:pt>
                <c:pt idx="1296">
                  <c:v>2.6144364651043972E-2</c:v>
                </c:pt>
                <c:pt idx="1297">
                  <c:v>2.6150331386469716E-2</c:v>
                </c:pt>
                <c:pt idx="1298">
                  <c:v>2.6156188106298828E-2</c:v>
                </c:pt>
                <c:pt idx="1299">
                  <c:v>2.6161934810531307E-2</c:v>
                </c:pt>
                <c:pt idx="1300">
                  <c:v>2.6167571499167153E-2</c:v>
                </c:pt>
                <c:pt idx="1301">
                  <c:v>2.6173098172206366E-2</c:v>
                </c:pt>
                <c:pt idx="1302">
                  <c:v>2.6178514829648947E-2</c:v>
                </c:pt>
                <c:pt idx="1303">
                  <c:v>2.6183821471335023E-2</c:v>
                </c:pt>
                <c:pt idx="1304">
                  <c:v>2.6189018097504402E-2</c:v>
                </c:pt>
                <c:pt idx="1305">
                  <c:v>2.6194104708077148E-2</c:v>
                </c:pt>
                <c:pt idx="1306">
                  <c:v>2.6199081302973326E-2</c:v>
                </c:pt>
                <c:pt idx="1307">
                  <c:v>2.6203947882192935E-2</c:v>
                </c:pt>
                <c:pt idx="1308">
                  <c:v>2.6208704445815911E-2</c:v>
                </c:pt>
                <c:pt idx="1309">
                  <c:v>2.6213350993762319E-2</c:v>
                </c:pt>
                <c:pt idx="1310">
                  <c:v>2.6217887526032158E-2</c:v>
                </c:pt>
                <c:pt idx="1311">
                  <c:v>2.6222314042705364E-2</c:v>
                </c:pt>
                <c:pt idx="1312">
                  <c:v>2.6226630543622065E-2</c:v>
                </c:pt>
                <c:pt idx="1313">
                  <c:v>2.6230837028942133E-2</c:v>
                </c:pt>
                <c:pt idx="1314">
                  <c:v>2.6234933498585633E-2</c:v>
                </c:pt>
                <c:pt idx="1315">
                  <c:v>2.6238919952552564E-2</c:v>
                </c:pt>
                <c:pt idx="1316">
                  <c:v>2.6242796390922862E-2</c:v>
                </c:pt>
                <c:pt idx="1317">
                  <c:v>2.624656281345672E-2</c:v>
                </c:pt>
                <c:pt idx="1318">
                  <c:v>2.625021922047388E-2</c:v>
                </c:pt>
                <c:pt idx="1319">
                  <c:v>2.62537656116546E-2</c:v>
                </c:pt>
                <c:pt idx="1320">
                  <c:v>2.6262469720592208E-2</c:v>
                </c:pt>
                <c:pt idx="1321">
                  <c:v>2.6262836961805647E-2</c:v>
                </c:pt>
                <c:pt idx="1322">
                  <c:v>2.6267739806615786E-2</c:v>
                </c:pt>
                <c:pt idx="1323">
                  <c:v>2.6269634280566834E-2</c:v>
                </c:pt>
                <c:pt idx="1324">
                  <c:v>2.6272599592962464E-2</c:v>
                </c:pt>
                <c:pt idx="1325">
                  <c:v>2.627545487366767E-2</c:v>
                </c:pt>
                <c:pt idx="1326">
                  <c:v>2.6278200122629158E-2</c:v>
                </c:pt>
                <c:pt idx="1327">
                  <c:v>2.6279650362077689E-2</c:v>
                </c:pt>
                <c:pt idx="1328">
                  <c:v>2.6283360525374277E-2</c:v>
                </c:pt>
                <c:pt idx="1329">
                  <c:v>2.6285775679104617E-2</c:v>
                </c:pt>
                <c:pt idx="1330">
                  <c:v>2.6288080801117886E-2</c:v>
                </c:pt>
                <c:pt idx="1331">
                  <c:v>2.6290275891360793E-2</c:v>
                </c:pt>
                <c:pt idx="1332">
                  <c:v>2.6293465103588431E-2</c:v>
                </c:pt>
                <c:pt idx="1333">
                  <c:v>2.6294335976535521E-2</c:v>
                </c:pt>
                <c:pt idx="1334">
                  <c:v>2.6296200971493988E-2</c:v>
                </c:pt>
                <c:pt idx="1335">
                  <c:v>2.6297955934628803E-2</c:v>
                </c:pt>
                <c:pt idx="1336">
                  <c:v>2.6298351734848069E-2</c:v>
                </c:pt>
                <c:pt idx="1337">
                  <c:v>2.6301135765587347E-2</c:v>
                </c:pt>
                <c:pt idx="1338">
                  <c:v>2.6303875469331217E-2</c:v>
                </c:pt>
                <c:pt idx="1339">
                  <c:v>2.6303875469331217E-2</c:v>
                </c:pt>
                <c:pt idx="1340">
                  <c:v>2.6305080273507642E-2</c:v>
                </c:pt>
                <c:pt idx="1341">
                  <c:v>2.6306175045913704E-2</c:v>
                </c:pt>
                <c:pt idx="1342">
                  <c:v>2.6308186421393209E-2</c:v>
                </c:pt>
                <c:pt idx="1343">
                  <c:v>2.6308034495201582E-2</c:v>
                </c:pt>
                <c:pt idx="1344">
                  <c:v>2.6308799172163333E-2</c:v>
                </c:pt>
                <c:pt idx="1345">
                  <c:v>2.6309453817301431E-2</c:v>
                </c:pt>
                <c:pt idx="1346">
                  <c:v>2.6309998430589232E-2</c:v>
                </c:pt>
                <c:pt idx="1347">
                  <c:v>2.6310433012080026E-2</c:v>
                </c:pt>
                <c:pt idx="1348">
                  <c:v>2.6310757561773812E-2</c:v>
                </c:pt>
                <c:pt idx="1349">
                  <c:v>2.6311943973162943E-2</c:v>
                </c:pt>
                <c:pt idx="1350">
                  <c:v>2.6311076565637137E-2</c:v>
                </c:pt>
                <c:pt idx="1351">
                  <c:v>2.6311071019833321E-2</c:v>
                </c:pt>
                <c:pt idx="1352">
                  <c:v>2.6310955442232498E-2</c:v>
                </c:pt>
                <c:pt idx="1353">
                  <c:v>2.6310729832781377E-2</c:v>
                </c:pt>
                <c:pt idx="1354">
                  <c:v>2.6310394191506603E-2</c:v>
                </c:pt>
                <c:pt idx="1355">
                  <c:v>2.6310873177251004E-2</c:v>
                </c:pt>
                <c:pt idx="1356">
                  <c:v>2.6309392813512744E-2</c:v>
                </c:pt>
                <c:pt idx="1357">
                  <c:v>2.6308727076820304E-2</c:v>
                </c:pt>
                <c:pt idx="1358">
                  <c:v>2.6308852241192504E-2</c:v>
                </c:pt>
                <c:pt idx="1359">
                  <c:v>2.6304870840982986E-2</c:v>
                </c:pt>
                <c:pt idx="1360">
                  <c:v>2.6306069675801069E-2</c:v>
                </c:pt>
                <c:pt idx="1361">
                  <c:v>2.630584094647892E-2</c:v>
                </c:pt>
                <c:pt idx="1362">
                  <c:v>2.6303747916056608E-2</c:v>
                </c:pt>
                <c:pt idx="1363">
                  <c:v>2.6302421988475544E-2</c:v>
                </c:pt>
                <c:pt idx="1364">
                  <c:v>2.6300986029124118E-2</c:v>
                </c:pt>
                <c:pt idx="1365">
                  <c:v>2.629944003794904E-2</c:v>
                </c:pt>
                <c:pt idx="1366">
                  <c:v>2.62977840150036E-2</c:v>
                </c:pt>
                <c:pt idx="1367">
                  <c:v>2.6296017960261153E-2</c:v>
                </c:pt>
                <c:pt idx="1368">
                  <c:v>2.6294141873748345E-2</c:v>
                </c:pt>
                <c:pt idx="1369">
                  <c:v>2.6292155755438529E-2</c:v>
                </c:pt>
                <c:pt idx="1370">
                  <c:v>2.6290059605358351E-2</c:v>
                </c:pt>
                <c:pt idx="1371">
                  <c:v>2.6287853423561103E-2</c:v>
                </c:pt>
                <c:pt idx="1372">
                  <c:v>2.6282246191229319E-2</c:v>
                </c:pt>
                <c:pt idx="1373">
                  <c:v>2.6284672674323772E-2</c:v>
                </c:pt>
                <c:pt idx="1374">
                  <c:v>2.6281347861238924E-2</c:v>
                </c:pt>
                <c:pt idx="1375">
                  <c:v>2.6277928378721782E-2</c:v>
                </c:pt>
                <c:pt idx="1376">
                  <c:v>2.6275172038152661E-2</c:v>
                </c:pt>
                <c:pt idx="1377">
                  <c:v>2.6272305665893114E-2</c:v>
                </c:pt>
                <c:pt idx="1378">
                  <c:v>2.6269329261889851E-2</c:v>
                </c:pt>
                <c:pt idx="1379">
                  <c:v>2.6266242826196162E-2</c:v>
                </c:pt>
                <c:pt idx="1380">
                  <c:v>2.6263046358812048E-2</c:v>
                </c:pt>
                <c:pt idx="1381">
                  <c:v>2.6259739859710862E-2</c:v>
                </c:pt>
                <c:pt idx="1382">
                  <c:v>2.6256323328945896E-2</c:v>
                </c:pt>
                <c:pt idx="1383">
                  <c:v>2.625279676651715E-2</c:v>
                </c:pt>
                <c:pt idx="1384">
                  <c:v>2.6249852454556244E-2</c:v>
                </c:pt>
                <c:pt idx="1385">
                  <c:v>2.6245413546641672E-2</c:v>
                </c:pt>
                <c:pt idx="1386">
                  <c:v>2.6241556889274875E-2</c:v>
                </c:pt>
                <c:pt idx="1387">
                  <c:v>2.6233945487632582E-2</c:v>
                </c:pt>
                <c:pt idx="1388">
                  <c:v>2.6233513479603232E-2</c:v>
                </c:pt>
                <c:pt idx="1389">
                  <c:v>2.6229326727325031E-2</c:v>
                </c:pt>
                <c:pt idx="1390">
                  <c:v>2.6225673307311848E-2</c:v>
                </c:pt>
                <c:pt idx="1391">
                  <c:v>2.6217435213764517E-2</c:v>
                </c:pt>
                <c:pt idx="1392">
                  <c:v>2.6216106281040652E-2</c:v>
                </c:pt>
                <c:pt idx="1393">
                  <c:v>2.6211479402480364E-2</c:v>
                </c:pt>
                <c:pt idx="1394">
                  <c:v>2.6207353084672924E-2</c:v>
                </c:pt>
                <c:pt idx="1395">
                  <c:v>2.6201895550714838E-2</c:v>
                </c:pt>
                <c:pt idx="1396">
                  <c:v>2.6196938577509599E-2</c:v>
                </c:pt>
                <c:pt idx="1397">
                  <c:v>2.6191871572853742E-2</c:v>
                </c:pt>
                <c:pt idx="1398">
                  <c:v>2.6186694536667332E-2</c:v>
                </c:pt>
                <c:pt idx="1399">
                  <c:v>2.6181407469003659E-2</c:v>
                </c:pt>
                <c:pt idx="1400">
                  <c:v>2.6176010369889369E-2</c:v>
                </c:pt>
                <c:pt idx="1401">
                  <c:v>2.6171056175874341E-2</c:v>
                </c:pt>
                <c:pt idx="1402">
                  <c:v>2.6164886077308935E-2</c:v>
                </c:pt>
                <c:pt idx="1403">
                  <c:v>2.6159158883896083E-2</c:v>
                </c:pt>
                <c:pt idx="1404">
                  <c:v>2.6153321659059259E-2</c:v>
                </c:pt>
                <c:pt idx="1405">
                  <c:v>2.6143757079450936E-2</c:v>
                </c:pt>
                <c:pt idx="1406">
                  <c:v>2.614131711524692E-2</c:v>
                </c:pt>
                <c:pt idx="1407">
                  <c:v>2.613565300501941E-2</c:v>
                </c:pt>
                <c:pt idx="1408">
                  <c:v>2.6128872446031792E-2</c:v>
                </c:pt>
                <c:pt idx="1409">
                  <c:v>2.6122485064394851E-2</c:v>
                </c:pt>
                <c:pt idx="1410">
                  <c:v>2.6116465889882701E-2</c:v>
                </c:pt>
                <c:pt idx="1411">
                  <c:v>2.6109380207302024E-2</c:v>
                </c:pt>
                <c:pt idx="1412">
                  <c:v>2.6102662731846138E-2</c:v>
                </c:pt>
                <c:pt idx="1413">
                  <c:v>2.6096288422445824E-2</c:v>
                </c:pt>
                <c:pt idx="1414">
                  <c:v>2.6088897687195356E-2</c:v>
                </c:pt>
                <c:pt idx="1415">
                  <c:v>2.6081850118027106E-2</c:v>
                </c:pt>
                <c:pt idx="1416">
                  <c:v>2.6074692517674691E-2</c:v>
                </c:pt>
                <c:pt idx="1417">
                  <c:v>2.6063441960415545E-2</c:v>
                </c:pt>
                <c:pt idx="1418">
                  <c:v>2.6060047223523952E-2</c:v>
                </c:pt>
                <c:pt idx="1419">
                  <c:v>2.6052559529725627E-2</c:v>
                </c:pt>
                <c:pt idx="1420">
                  <c:v>2.6044961804823075E-2</c:v>
                </c:pt>
                <c:pt idx="1421">
                  <c:v>2.6037254048816294E-2</c:v>
                </c:pt>
                <c:pt idx="1422">
                  <c:v>2.6029436261731931E-2</c:v>
                </c:pt>
                <c:pt idx="1423">
                  <c:v>2.6021508443623276E-2</c:v>
                </c:pt>
                <c:pt idx="1424">
                  <c:v>2.6014191362495609E-2</c:v>
                </c:pt>
                <c:pt idx="1425">
                  <c:v>2.6006377336562636E-2</c:v>
                </c:pt>
                <c:pt idx="1426">
                  <c:v>2.5997408675895173E-2</c:v>
                </c:pt>
                <c:pt idx="1427">
                  <c:v>2.5988696861132254E-2</c:v>
                </c:pt>
                <c:pt idx="1428">
                  <c:v>2.5980218888115303E-2</c:v>
                </c:pt>
                <c:pt idx="1429">
                  <c:v>2.5971630884180641E-2</c:v>
                </c:pt>
                <c:pt idx="1430">
                  <c:v>2.5962932849381559E-2</c:v>
                </c:pt>
                <c:pt idx="1431">
                  <c:v>2.5954426258749663E-2</c:v>
                </c:pt>
                <c:pt idx="1432">
                  <c:v>2.5945206687136846E-2</c:v>
                </c:pt>
                <c:pt idx="1433">
                  <c:v>2.5936178559851086E-2</c:v>
                </c:pt>
                <c:pt idx="1434">
                  <c:v>2.5927040401674262E-2</c:v>
                </c:pt>
                <c:pt idx="1435">
                  <c:v>2.5917792212792889E-2</c:v>
                </c:pt>
                <c:pt idx="1436">
                  <c:v>2.5908433993127034E-2</c:v>
                </c:pt>
                <c:pt idx="1437">
                  <c:v>2.5893012586362119E-2</c:v>
                </c:pt>
                <c:pt idx="1438">
                  <c:v>2.5889387461761615E-2</c:v>
                </c:pt>
                <c:pt idx="1439">
                  <c:v>2.5879699150062052E-2</c:v>
                </c:pt>
                <c:pt idx="1440">
                  <c:v>2.5869900807737878E-2</c:v>
                </c:pt>
                <c:pt idx="1441">
                  <c:v>2.5859992434762447E-2</c:v>
                </c:pt>
                <c:pt idx="1442">
                  <c:v>2.5850181554480933E-2</c:v>
                </c:pt>
                <c:pt idx="1443">
                  <c:v>2.5833618039401429E-2</c:v>
                </c:pt>
                <c:pt idx="1444">
                  <c:v>2.58296071325681E-2</c:v>
                </c:pt>
                <c:pt idx="1445">
                  <c:v>2.5819258637440612E-2</c:v>
                </c:pt>
                <c:pt idx="1446">
                  <c:v>2.5808973241718824E-2</c:v>
                </c:pt>
                <c:pt idx="1447">
                  <c:v>2.5798231555844708E-2</c:v>
                </c:pt>
                <c:pt idx="1448">
                  <c:v>2.5787552969456229E-2</c:v>
                </c:pt>
                <c:pt idx="1449">
                  <c:v>2.5776764352629655E-2</c:v>
                </c:pt>
                <c:pt idx="1450">
                  <c:v>2.5765865705444924E-2</c:v>
                </c:pt>
                <c:pt idx="1451">
                  <c:v>2.5754861287934361E-2</c:v>
                </c:pt>
                <c:pt idx="1452">
                  <c:v>2.5743841978895787E-2</c:v>
                </c:pt>
                <c:pt idx="1453">
                  <c:v>2.5732987667026475E-2</c:v>
                </c:pt>
                <c:pt idx="1454">
                  <c:v>2.5721890744758724E-2</c:v>
                </c:pt>
                <c:pt idx="1455">
                  <c:v>2.5710958819660235E-2</c:v>
                </c:pt>
                <c:pt idx="1456">
                  <c:v>2.5700056022461837E-2</c:v>
                </c:pt>
                <c:pt idx="1457">
                  <c:v>2.5689182353216822E-2</c:v>
                </c:pt>
                <c:pt idx="1458">
                  <c:v>2.5678337811871899E-2</c:v>
                </c:pt>
                <c:pt idx="1459">
                  <c:v>2.5667666088580177E-2</c:v>
                </c:pt>
                <c:pt idx="1460">
                  <c:v>2.5656736112988909E-2</c:v>
                </c:pt>
                <c:pt idx="1461">
                  <c:v>2.5645978955424198E-2</c:v>
                </c:pt>
                <c:pt idx="1462">
                  <c:v>2.563539855877206E-2</c:v>
                </c:pt>
                <c:pt idx="1463">
                  <c:v>2.562470097607239E-2</c:v>
                </c:pt>
                <c:pt idx="1464">
                  <c:v>2.5613882250050679E-2</c:v>
                </c:pt>
                <c:pt idx="1465">
                  <c:v>2.560339320146765E-2</c:v>
                </c:pt>
                <c:pt idx="1466">
                  <c:v>2.5592630085862211E-2</c:v>
                </c:pt>
                <c:pt idx="1467">
                  <c:v>2.5582047695564825E-2</c:v>
                </c:pt>
                <c:pt idx="1468">
                  <c:v>2.5571494433087594E-2</c:v>
                </c:pt>
                <c:pt idx="1469">
                  <c:v>2.5560970298510455E-2</c:v>
                </c:pt>
                <c:pt idx="1470">
                  <c:v>2.5550475291726826E-2</c:v>
                </c:pt>
                <c:pt idx="1471">
                  <c:v>2.5540009412789999E-2</c:v>
                </c:pt>
                <c:pt idx="1472">
                  <c:v>2.5524786078756634E-2</c:v>
                </c:pt>
                <c:pt idx="1473">
                  <c:v>2.5519165038350167E-2</c:v>
                </c:pt>
                <c:pt idx="1474">
                  <c:v>2.5508786542873807E-2</c:v>
                </c:pt>
                <c:pt idx="1475">
                  <c:v>2.5498437175164312E-2</c:v>
                </c:pt>
                <c:pt idx="1476">
                  <c:v>2.5488616295255007E-2</c:v>
                </c:pt>
                <c:pt idx="1477">
                  <c:v>2.5467563838770246E-2</c:v>
                </c:pt>
                <c:pt idx="1478">
                  <c:v>2.5462835963718788E-2</c:v>
                </c:pt>
                <c:pt idx="1479">
                  <c:v>2.5451154811513277E-2</c:v>
                </c:pt>
                <c:pt idx="1480">
                  <c:v>2.5442418909911169E-2</c:v>
                </c:pt>
                <c:pt idx="1481">
                  <c:v>2.5432254067583315E-2</c:v>
                </c:pt>
                <c:pt idx="1482">
                  <c:v>2.5422118348279454E-2</c:v>
                </c:pt>
                <c:pt idx="1483">
                  <c:v>2.5410570329977844E-2</c:v>
                </c:pt>
                <c:pt idx="1484">
                  <c:v>2.5401934278903582E-2</c:v>
                </c:pt>
                <c:pt idx="1485">
                  <c:v>2.5391885928751634E-2</c:v>
                </c:pt>
                <c:pt idx="1486">
                  <c:v>2.5381866701703615E-2</c:v>
                </c:pt>
                <c:pt idx="1487">
                  <c:v>2.5371876597759524E-2</c:v>
                </c:pt>
                <c:pt idx="1488">
                  <c:v>2.5361915616679553E-2</c:v>
                </c:pt>
                <c:pt idx="1489">
                  <c:v>2.5351983758703511E-2</c:v>
                </c:pt>
                <c:pt idx="1490">
                  <c:v>2.5342081023911334E-2</c:v>
                </c:pt>
                <c:pt idx="1491">
                  <c:v>2.5332207412063212E-2</c:v>
                </c:pt>
                <c:pt idx="1492">
                  <c:v>2.5319555561216234E-2</c:v>
                </c:pt>
                <c:pt idx="1493">
                  <c:v>2.5312547557359011E-2</c:v>
                </c:pt>
                <c:pt idx="1494">
                  <c:v>2.5302952644894461E-2</c:v>
                </c:pt>
                <c:pt idx="1495">
                  <c:v>2.5290221795479795E-2</c:v>
                </c:pt>
                <c:pt idx="1496">
                  <c:v>2.5283276198102556E-2</c:v>
                </c:pt>
                <c:pt idx="1497">
                  <c:v>2.5273577324478325E-2</c:v>
                </c:pt>
                <c:pt idx="1498">
                  <c:v>2.5262528558176456E-2</c:v>
                </c:pt>
                <c:pt idx="1499">
                  <c:v>2.5254266946062032E-2</c:v>
                </c:pt>
                <c:pt idx="1500">
                  <c:v>2.5244655441429842E-2</c:v>
                </c:pt>
                <c:pt idx="1501">
                  <c:v>2.5235073059741708E-2</c:v>
                </c:pt>
                <c:pt idx="1502">
                  <c:v>2.5225519801077567E-2</c:v>
                </c:pt>
                <c:pt idx="1503">
                  <c:v>2.5215995665517354E-2</c:v>
                </c:pt>
                <c:pt idx="1504">
                  <c:v>2.5206500652901198E-2</c:v>
                </c:pt>
                <c:pt idx="1505">
                  <c:v>2.5197034763229098E-2</c:v>
                </c:pt>
                <c:pt idx="1506">
                  <c:v>2.5186252264495224E-2</c:v>
                </c:pt>
                <c:pt idx="1507">
                  <c:v>2.5178190352956875E-2</c:v>
                </c:pt>
                <c:pt idx="1508">
                  <c:v>2.5168811832356752E-2</c:v>
                </c:pt>
                <c:pt idx="1509">
                  <c:v>2.515812918383098E-2</c:v>
                </c:pt>
                <c:pt idx="1510">
                  <c:v>2.5150142160068611E-2</c:v>
                </c:pt>
                <c:pt idx="1511">
                  <c:v>2.5139526078374885E-2</c:v>
                </c:pt>
                <c:pt idx="1512">
                  <c:v>2.5131588979716568E-2</c:v>
                </c:pt>
                <c:pt idx="1513">
                  <c:v>2.5122356073996599E-2</c:v>
                </c:pt>
                <c:pt idx="1514">
                  <c:v>2.5111839842590911E-2</c:v>
                </c:pt>
                <c:pt idx="1515">
                  <c:v>2.5102669343270989E-2</c:v>
                </c:pt>
                <c:pt idx="1516">
                  <c:v>2.5094832094820774E-2</c:v>
                </c:pt>
                <c:pt idx="1517">
                  <c:v>2.5085715681116838E-2</c:v>
                </c:pt>
                <c:pt idx="1518">
                  <c:v>2.5075332583135435E-2</c:v>
                </c:pt>
                <c:pt idx="1519">
                  <c:v>2.50675702224612E-2</c:v>
                </c:pt>
                <c:pt idx="1520">
                  <c:v>2.5058541177509497E-2</c:v>
                </c:pt>
                <c:pt idx="1521">
                  <c:v>2.5048257929896067E-2</c:v>
                </c:pt>
                <c:pt idx="1522">
                  <c:v>2.5040570456678068E-2</c:v>
                </c:pt>
                <c:pt idx="1523">
                  <c:v>2.5031628780718407E-2</c:v>
                </c:pt>
                <c:pt idx="1524">
                  <c:v>2.5021445383233143E-2</c:v>
                </c:pt>
                <c:pt idx="1525">
                  <c:v>2.5013832797631252E-2</c:v>
                </c:pt>
                <c:pt idx="1526">
                  <c:v>2.500497849050376E-2</c:v>
                </c:pt>
                <c:pt idx="1527">
                  <c:v>2.4996153306320323E-2</c:v>
                </c:pt>
                <c:pt idx="1528">
                  <c:v>2.4987597278074425E-2</c:v>
                </c:pt>
                <c:pt idx="1529">
                  <c:v>2.4969852491594224E-2</c:v>
                </c:pt>
                <c:pt idx="1530">
                  <c:v>2.4967361322003612E-2</c:v>
                </c:pt>
                <c:pt idx="1531">
                  <c:v>2.4958660950540335E-2</c:v>
                </c:pt>
                <c:pt idx="1532">
                  <c:v>2.4949989701941178E-2</c:v>
                </c:pt>
                <c:pt idx="1533">
                  <c:v>2.4941347576286077E-2</c:v>
                </c:pt>
                <c:pt idx="1534">
                  <c:v>2.4932734573654969E-2</c:v>
                </c:pt>
                <c:pt idx="1535">
                  <c:v>2.4922926802659617E-2</c:v>
                </c:pt>
                <c:pt idx="1536">
                  <c:v>2.4915595936985113E-2</c:v>
                </c:pt>
                <c:pt idx="1537">
                  <c:v>2.4907070303106238E-2</c:v>
                </c:pt>
                <c:pt idx="1538">
                  <c:v>2.4898573792171419E-2</c:v>
                </c:pt>
                <c:pt idx="1539">
                  <c:v>2.489010640410072E-2</c:v>
                </c:pt>
                <c:pt idx="1540">
                  <c:v>2.4881668138974078E-2</c:v>
                </c:pt>
                <c:pt idx="1541">
                  <c:v>2.4873258996791492E-2</c:v>
                </c:pt>
                <c:pt idx="1542">
                  <c:v>2.4864878977552962E-2</c:v>
                </c:pt>
                <c:pt idx="1543">
                  <c:v>2.4855337473326244E-2</c:v>
                </c:pt>
                <c:pt idx="1544">
                  <c:v>2.484701986032789E-2</c:v>
                </c:pt>
                <c:pt idx="1545">
                  <c:v>2.4838731370273592E-2</c:v>
                </c:pt>
                <c:pt idx="1546">
                  <c:v>2.4830472003003479E-2</c:v>
                </c:pt>
                <c:pt idx="1547">
                  <c:v>2.4822241758677421E-2</c:v>
                </c:pt>
                <c:pt idx="1548">
                  <c:v>2.4814040637375356E-2</c:v>
                </c:pt>
                <c:pt idx="1549">
                  <c:v>2.4805868638937412E-2</c:v>
                </c:pt>
                <c:pt idx="1550">
                  <c:v>2.4797725763363587E-2</c:v>
                </c:pt>
                <c:pt idx="1551">
                  <c:v>2.4789612010653883E-2</c:v>
                </c:pt>
                <c:pt idx="1552">
                  <c:v>2.4781527380888235E-2</c:v>
                </c:pt>
                <c:pt idx="1553">
                  <c:v>2.4773471874066644E-2</c:v>
                </c:pt>
                <c:pt idx="1554">
                  <c:v>2.4765445490029236E-2</c:v>
                </c:pt>
                <c:pt idx="1555">
                  <c:v>2.4757448229015822E-2</c:v>
                </c:pt>
                <c:pt idx="1556">
                  <c:v>2.4749480090866527E-2</c:v>
                </c:pt>
                <c:pt idx="1557">
                  <c:v>2.4741541075501416E-2</c:v>
                </c:pt>
                <c:pt idx="1558">
                  <c:v>2.4733631183160298E-2</c:v>
                </c:pt>
                <c:pt idx="1559">
                  <c:v>2.4725750413683301E-2</c:v>
                </c:pt>
                <c:pt idx="1560">
                  <c:v>2.4717898767070423E-2</c:v>
                </c:pt>
                <c:pt idx="1561">
                  <c:v>2.4710076243321666E-2</c:v>
                </c:pt>
                <c:pt idx="1562">
                  <c:v>2.4702282842357093E-2</c:v>
                </c:pt>
                <c:pt idx="1563">
                  <c:v>2.4694518564416512E-2</c:v>
                </c:pt>
                <c:pt idx="1564">
                  <c:v>2.4686783409340052E-2</c:v>
                </c:pt>
                <c:pt idx="1565">
                  <c:v>2.4679077377127712E-2</c:v>
                </c:pt>
                <c:pt idx="1566">
                  <c:v>2.4671400467779492E-2</c:v>
                </c:pt>
                <c:pt idx="1567">
                  <c:v>2.4663752681295392E-2</c:v>
                </c:pt>
                <c:pt idx="1568">
                  <c:v>2.4656134017595477E-2</c:v>
                </c:pt>
                <c:pt idx="1569">
                  <c:v>2.464854447699949E-2</c:v>
                </c:pt>
                <c:pt idx="1570">
                  <c:v>2.4640984059027815E-2</c:v>
                </c:pt>
                <c:pt idx="1571">
                  <c:v>2.4633452764000197E-2</c:v>
                </c:pt>
                <c:pt idx="1572">
                  <c:v>2.4625950591916634E-2</c:v>
                </c:pt>
                <c:pt idx="1573">
                  <c:v>2.4618477542617256E-2</c:v>
                </c:pt>
                <c:pt idx="1574">
                  <c:v>2.4611033616181999E-2</c:v>
                </c:pt>
                <c:pt idx="1575">
                  <c:v>2.4603618812610861E-2</c:v>
                </c:pt>
                <c:pt idx="1576">
                  <c:v>2.4596233131903844E-2</c:v>
                </c:pt>
                <c:pt idx="1577">
                  <c:v>2.4588876574060947E-2</c:v>
                </c:pt>
                <c:pt idx="1578">
                  <c:v>2.4581549139002234E-2</c:v>
                </c:pt>
                <c:pt idx="1579">
                  <c:v>2.4574250826887578E-2</c:v>
                </c:pt>
                <c:pt idx="1580">
                  <c:v>2.4568263314289851E-2</c:v>
                </c:pt>
                <c:pt idx="1581">
                  <c:v>2.4555617465873425E-2</c:v>
                </c:pt>
                <c:pt idx="1582">
                  <c:v>2.4552530627488522E-2</c:v>
                </c:pt>
                <c:pt idx="1583">
                  <c:v>2.4545348806750411E-2</c:v>
                </c:pt>
                <c:pt idx="1584">
                  <c:v>2.4538196108796484E-2</c:v>
                </c:pt>
                <c:pt idx="1585">
                  <c:v>2.4531072533626741E-2</c:v>
                </c:pt>
                <c:pt idx="1586">
                  <c:v>2.4523978081401054E-2</c:v>
                </c:pt>
                <c:pt idx="1587">
                  <c:v>2.4516569061310278E-2</c:v>
                </c:pt>
                <c:pt idx="1588">
                  <c:v>2.4509876545462106E-2</c:v>
                </c:pt>
                <c:pt idx="1589">
                  <c:v>2.4502869461668908E-2</c:v>
                </c:pt>
                <c:pt idx="1590">
                  <c:v>2.449589150073983E-2</c:v>
                </c:pt>
                <c:pt idx="1591">
                  <c:v>2.4488942662674873E-2</c:v>
                </c:pt>
                <c:pt idx="1592">
                  <c:v>2.44820229473941E-2</c:v>
                </c:pt>
                <c:pt idx="1593">
                  <c:v>2.4475132354977447E-2</c:v>
                </c:pt>
                <c:pt idx="1594">
                  <c:v>2.4468270885344978E-2</c:v>
                </c:pt>
                <c:pt idx="1595">
                  <c:v>2.446143853857663E-2</c:v>
                </c:pt>
                <c:pt idx="1596">
                  <c:v>2.4454635314592466E-2</c:v>
                </c:pt>
                <c:pt idx="1597">
                  <c:v>2.4449251944730577E-2</c:v>
                </c:pt>
                <c:pt idx="1598">
                  <c:v>2.4441903158409772E-2</c:v>
                </c:pt>
                <c:pt idx="1599">
                  <c:v>2.4434400379664822E-2</c:v>
                </c:pt>
                <c:pt idx="1600">
                  <c:v>2.4427713646897331E-2</c:v>
                </c:pt>
                <c:pt idx="1601">
                  <c:v>2.4421056037073896E-2</c:v>
                </c:pt>
                <c:pt idx="1602">
                  <c:v>2.4414427549954709E-2</c:v>
                </c:pt>
                <c:pt idx="1603">
                  <c:v>2.4407828185699643E-2</c:v>
                </c:pt>
                <c:pt idx="1604">
                  <c:v>2.4401257944148824E-2</c:v>
                </c:pt>
                <c:pt idx="1605">
                  <c:v>2.4394716825542062E-2</c:v>
                </c:pt>
                <c:pt idx="1606">
                  <c:v>2.4388204829719484E-2</c:v>
                </c:pt>
                <c:pt idx="1607">
                  <c:v>2.4381721956681091E-2</c:v>
                </c:pt>
                <c:pt idx="1608">
                  <c:v>2.4375268206506817E-2</c:v>
                </c:pt>
                <c:pt idx="1609">
                  <c:v>2.4368843578956856E-2</c:v>
                </c:pt>
                <c:pt idx="1610">
                  <c:v>2.4362448074430887E-2</c:v>
                </c:pt>
                <c:pt idx="1611">
                  <c:v>2.435608169252923E-2</c:v>
                </c:pt>
                <c:pt idx="1612">
                  <c:v>2.4349744433491693E-2</c:v>
                </c:pt>
                <c:pt idx="1613">
                  <c:v>2.4343436297238341E-2</c:v>
                </c:pt>
                <c:pt idx="1614">
                  <c:v>2.4337157283769173E-2</c:v>
                </c:pt>
                <c:pt idx="1615">
                  <c:v>2.4330907393004253E-2</c:v>
                </c:pt>
                <c:pt idx="1616">
                  <c:v>2.4324686625183389E-2</c:v>
                </c:pt>
                <c:pt idx="1617">
                  <c:v>2.431849498014671E-2</c:v>
                </c:pt>
                <c:pt idx="1618">
                  <c:v>2.4312332457814279E-2</c:v>
                </c:pt>
                <c:pt idx="1619">
                  <c:v>2.4306093093615644E-2</c:v>
                </c:pt>
                <c:pt idx="1620">
                  <c:v>2.4300094781501969E-2</c:v>
                </c:pt>
                <c:pt idx="1621">
                  <c:v>2.4294019627602026E-2</c:v>
                </c:pt>
                <c:pt idx="1622">
                  <c:v>2.4287973596406331E-2</c:v>
                </c:pt>
                <c:pt idx="1623">
                  <c:v>2.4281956687994821E-2</c:v>
                </c:pt>
                <c:pt idx="1624">
                  <c:v>2.4275968902367495E-2</c:v>
                </c:pt>
                <c:pt idx="1625">
                  <c:v>2.4270010239524353E-2</c:v>
                </c:pt>
                <c:pt idx="1626">
                  <c:v>2.4264080699465396E-2</c:v>
                </c:pt>
                <c:pt idx="1627">
                  <c:v>2.4258180282190622E-2</c:v>
                </c:pt>
                <c:pt idx="1628">
                  <c:v>2.4252308987620097E-2</c:v>
                </c:pt>
                <c:pt idx="1629">
                  <c:v>2.4246466815833756E-2</c:v>
                </c:pt>
                <c:pt idx="1630">
                  <c:v>2.4240653766911535E-2</c:v>
                </c:pt>
                <c:pt idx="1631">
                  <c:v>2.4234869840613626E-2</c:v>
                </c:pt>
                <c:pt idx="1632">
                  <c:v>2.4229919149412638E-2</c:v>
                </c:pt>
                <c:pt idx="1633">
                  <c:v>2.4219317414866381E-2</c:v>
                </c:pt>
                <c:pt idx="1634">
                  <c:v>2.4218109179434677E-2</c:v>
                </c:pt>
                <c:pt idx="1635">
                  <c:v>2.4212039857829382E-2</c:v>
                </c:pt>
                <c:pt idx="1636">
                  <c:v>2.4206409109028826E-2</c:v>
                </c:pt>
                <c:pt idx="1637">
                  <c:v>2.4200807487062548E-2</c:v>
                </c:pt>
                <c:pt idx="1638">
                  <c:v>2.4195234991983838E-2</c:v>
                </c:pt>
                <c:pt idx="1639">
                  <c:v>2.4186487957873481E-2</c:v>
                </c:pt>
                <c:pt idx="1640">
                  <c:v>2.4184177382302607E-2</c:v>
                </c:pt>
                <c:pt idx="1641">
                  <c:v>2.4178692267726731E-2</c:v>
                </c:pt>
                <c:pt idx="1642">
                  <c:v>2.4173236279985133E-2</c:v>
                </c:pt>
                <c:pt idx="1643">
                  <c:v>2.4167809419051167E-2</c:v>
                </c:pt>
                <c:pt idx="1644">
                  <c:v>2.4162838222423488E-2</c:v>
                </c:pt>
                <c:pt idx="1645">
                  <c:v>2.4157043077659424E-2</c:v>
                </c:pt>
                <c:pt idx="1646">
                  <c:v>2.4151703597175E-2</c:v>
                </c:pt>
                <c:pt idx="1647">
                  <c:v>2.4142507002276048E-2</c:v>
                </c:pt>
                <c:pt idx="1648">
                  <c:v>2.4141112016655697E-2</c:v>
                </c:pt>
                <c:pt idx="1649">
                  <c:v>2.4135859916620817E-2</c:v>
                </c:pt>
                <c:pt idx="1650">
                  <c:v>2.4125443096894017E-2</c:v>
                </c:pt>
                <c:pt idx="1651">
                  <c:v>2.4125443096894017E-2</c:v>
                </c:pt>
                <c:pt idx="1652">
                  <c:v>2.4120278377228743E-2</c:v>
                </c:pt>
                <c:pt idx="1653">
                  <c:v>2.4115142784344457E-2</c:v>
                </c:pt>
                <c:pt idx="1654">
                  <c:v>2.4110480150785207E-2</c:v>
                </c:pt>
                <c:pt idx="1655">
                  <c:v>2.4104958978918845E-2</c:v>
                </c:pt>
                <c:pt idx="1656">
                  <c:v>2.4099910766404165E-2</c:v>
                </c:pt>
                <c:pt idx="1657">
                  <c:v>2.4094891680617181E-2</c:v>
                </c:pt>
                <c:pt idx="1658">
                  <c:v>2.408990172163783E-2</c:v>
                </c:pt>
                <c:pt idx="1659">
                  <c:v>2.4084940889386175E-2</c:v>
                </c:pt>
                <c:pt idx="1660">
                  <c:v>2.4080009183942153E-2</c:v>
                </c:pt>
                <c:pt idx="1661">
                  <c:v>2.4075562664662709E-2</c:v>
                </c:pt>
                <c:pt idx="1662">
                  <c:v>2.4070233153263842E-2</c:v>
                </c:pt>
                <c:pt idx="1663">
                  <c:v>2.40653888280562E-2</c:v>
                </c:pt>
                <c:pt idx="1664">
                  <c:v>2.4060573629602899E-2</c:v>
                </c:pt>
                <c:pt idx="1665">
                  <c:v>2.4055787557877295E-2</c:v>
                </c:pt>
                <c:pt idx="1666">
                  <c:v>2.4051030612879387E-2</c:v>
                </c:pt>
                <c:pt idx="1667">
                  <c:v>2.4046769412899849E-2</c:v>
                </c:pt>
                <c:pt idx="1668">
                  <c:v>2.4041604103173242E-2</c:v>
                </c:pt>
                <c:pt idx="1669">
                  <c:v>2.4036934538411714E-2</c:v>
                </c:pt>
                <c:pt idx="1670">
                  <c:v>2.403276602507054E-2</c:v>
                </c:pt>
                <c:pt idx="1671">
                  <c:v>2.402476708350143E-2</c:v>
                </c:pt>
                <c:pt idx="1672">
                  <c:v>2.4023100604466663E-2</c:v>
                </c:pt>
                <c:pt idx="1673">
                  <c:v>2.4019024795776112E-2</c:v>
                </c:pt>
                <c:pt idx="1674">
                  <c:v>2.4014023615412938E-2</c:v>
                </c:pt>
                <c:pt idx="1675">
                  <c:v>2.4009528810911007E-2</c:v>
                </c:pt>
                <c:pt idx="1676">
                  <c:v>2.4005063133163418E-2</c:v>
                </c:pt>
                <c:pt idx="1677">
                  <c:v>2.400062658211688E-2</c:v>
                </c:pt>
                <c:pt idx="1678">
                  <c:v>2.3996219157771392E-2</c:v>
                </c:pt>
                <c:pt idx="1679">
                  <c:v>2.3991840860126956E-2</c:v>
                </c:pt>
                <c:pt idx="1680">
                  <c:v>2.3987491689156926E-2</c:v>
                </c:pt>
                <c:pt idx="1681">
                  <c:v>2.3983171644887946E-2</c:v>
                </c:pt>
                <c:pt idx="1682">
                  <c:v>2.3978880727293372E-2</c:v>
                </c:pt>
                <c:pt idx="1683">
                  <c:v>2.3974618936426495E-2</c:v>
                </c:pt>
                <c:pt idx="1684">
                  <c:v>2.3966384929590134E-2</c:v>
                </c:pt>
                <c:pt idx="1685">
                  <c:v>2.3967180382509667E-2</c:v>
                </c:pt>
                <c:pt idx="1686">
                  <c:v>2.3962508853609954E-2</c:v>
                </c:pt>
                <c:pt idx="1687">
                  <c:v>2.3957863039649752E-2</c:v>
                </c:pt>
                <c:pt idx="1688">
                  <c:v>2.3953746882101612E-2</c:v>
                </c:pt>
                <c:pt idx="1689">
                  <c:v>2.3949659851254523E-2</c:v>
                </c:pt>
                <c:pt idx="1690">
                  <c:v>2.394560194708184E-2</c:v>
                </c:pt>
                <c:pt idx="1691">
                  <c:v>2.3941573169583563E-2</c:v>
                </c:pt>
                <c:pt idx="1692">
                  <c:v>2.3937573518679756E-2</c:v>
                </c:pt>
                <c:pt idx="1693">
                  <c:v>2.3933602994476999E-2</c:v>
                </c:pt>
                <c:pt idx="1694">
                  <c:v>2.3929661596895357E-2</c:v>
                </c:pt>
                <c:pt idx="1695">
                  <c:v>2.3925749326014767E-2</c:v>
                </c:pt>
                <c:pt idx="1696">
                  <c:v>2.3921866181755291E-2</c:v>
                </c:pt>
                <c:pt idx="1697">
                  <c:v>2.3918012164090285E-2</c:v>
                </c:pt>
                <c:pt idx="1698">
                  <c:v>2.3910968566012158E-2</c:v>
                </c:pt>
                <c:pt idx="1699">
                  <c:v>2.3910391508783491E-2</c:v>
                </c:pt>
                <c:pt idx="1700">
                  <c:v>2.3906624871061766E-2</c:v>
                </c:pt>
                <c:pt idx="1701">
                  <c:v>2.3902887360014446E-2</c:v>
                </c:pt>
                <c:pt idx="1702">
                  <c:v>2.3899708618957405E-2</c:v>
                </c:pt>
                <c:pt idx="1703">
                  <c:v>2.3892345897724709E-2</c:v>
                </c:pt>
                <c:pt idx="1704">
                  <c:v>2.3891849586545888E-2</c:v>
                </c:pt>
                <c:pt idx="1705">
                  <c:v>2.3888228581956383E-2</c:v>
                </c:pt>
                <c:pt idx="1706">
                  <c:v>2.3885173704825124E-2</c:v>
                </c:pt>
                <c:pt idx="1707">
                  <c:v>2.3881073952640719E-2</c:v>
                </c:pt>
                <c:pt idx="1708">
                  <c:v>2.3877540327941205E-2</c:v>
                </c:pt>
                <c:pt idx="1709">
                  <c:v>2.3874035829809515E-2</c:v>
                </c:pt>
                <c:pt idx="1710">
                  <c:v>2.3870560458298939E-2</c:v>
                </c:pt>
                <c:pt idx="1711">
                  <c:v>2.3867113725213329E-2</c:v>
                </c:pt>
                <c:pt idx="1712">
                  <c:v>2.3863685216083397E-2</c:v>
                </c:pt>
                <c:pt idx="1713">
                  <c:v>2.3860817177729921E-2</c:v>
                </c:pt>
                <c:pt idx="1714">
                  <c:v>2.3856867736089526E-2</c:v>
                </c:pt>
                <c:pt idx="1715">
                  <c:v>2.3853478765225589E-2</c:v>
                </c:pt>
                <c:pt idx="1716">
                  <c:v>2.3850102973819176E-2</c:v>
                </c:pt>
                <c:pt idx="1717">
                  <c:v>2.3846740361816998E-2</c:v>
                </c:pt>
                <c:pt idx="1718">
                  <c:v>2.3843390929219055E-2</c:v>
                </c:pt>
                <c:pt idx="1719">
                  <c:v>2.3840606276976928E-2</c:v>
                </c:pt>
                <c:pt idx="1720">
                  <c:v>2.3836731602342454E-2</c:v>
                </c:pt>
                <c:pt idx="1721">
                  <c:v>2.383342170803715E-2</c:v>
                </c:pt>
                <c:pt idx="1722">
                  <c:v>2.383067876100764E-2</c:v>
                </c:pt>
                <c:pt idx="1723">
                  <c:v>2.3826841457665893E-2</c:v>
                </c:pt>
                <c:pt idx="1724">
                  <c:v>2.3823571101599939E-2</c:v>
                </c:pt>
                <c:pt idx="1725">
                  <c:v>2.3820869867909877E-2</c:v>
                </c:pt>
                <c:pt idx="1726">
                  <c:v>2.3817069927734025E-2</c:v>
                </c:pt>
                <c:pt idx="1727">
                  <c:v>2.3813839109934065E-2</c:v>
                </c:pt>
                <c:pt idx="1728">
                  <c:v>2.3810621471564986E-2</c:v>
                </c:pt>
                <c:pt idx="1729">
                  <c:v>2.380741701254685E-2</c:v>
                </c:pt>
                <c:pt idx="1730">
                  <c:v>2.3804225732986239E-2</c:v>
                </c:pt>
                <c:pt idx="1731">
                  <c:v>2.3801047632803218E-2</c:v>
                </c:pt>
                <c:pt idx="1732">
                  <c:v>2.3795407908089317E-2</c:v>
                </c:pt>
                <c:pt idx="1733">
                  <c:v>2.3794730970703171E-2</c:v>
                </c:pt>
                <c:pt idx="1734">
                  <c:v>2.3791592408759499E-2</c:v>
                </c:pt>
                <c:pt idx="1735">
                  <c:v>2.3788467026246707E-2</c:v>
                </c:pt>
                <c:pt idx="1736">
                  <c:v>2.378704707085344E-2</c:v>
                </c:pt>
                <c:pt idx="1737">
                  <c:v>2.3779169955080448E-2</c:v>
                </c:pt>
                <c:pt idx="1738">
                  <c:v>2.3776720213897207E-2</c:v>
                </c:pt>
                <c:pt idx="1739">
                  <c:v>2.3773214439186674E-2</c:v>
                </c:pt>
                <c:pt idx="1740">
                  <c:v>2.3770596403398514E-2</c:v>
                </c:pt>
                <c:pt idx="1741">
                  <c:v>2.3767554264537694E-2</c:v>
                </c:pt>
                <c:pt idx="1742">
                  <c:v>2.3764525303295869E-2</c:v>
                </c:pt>
                <c:pt idx="1743">
                  <c:v>2.3761079769117899E-2</c:v>
                </c:pt>
                <c:pt idx="1744">
                  <c:v>2.3758506913589272E-2</c:v>
                </c:pt>
                <c:pt idx="1745">
                  <c:v>2.3755517485204436E-2</c:v>
                </c:pt>
                <c:pt idx="1746">
                  <c:v>2.3752541234358659E-2</c:v>
                </c:pt>
                <c:pt idx="1747">
                  <c:v>2.3749578161211815E-2</c:v>
                </c:pt>
                <c:pt idx="1748">
                  <c:v>2.3746628265524095E-2</c:v>
                </c:pt>
                <c:pt idx="1749">
                  <c:v>2.3743691547615242E-2</c:v>
                </c:pt>
                <c:pt idx="1750">
                  <c:v>2.3740768007165514E-2</c:v>
                </c:pt>
                <c:pt idx="1751">
                  <c:v>2.3737857644414717E-2</c:v>
                </c:pt>
                <c:pt idx="1752">
                  <c:v>2.3734960459202981E-2</c:v>
                </c:pt>
                <c:pt idx="1753">
                  <c:v>2.3731254869847618E-2</c:v>
                </c:pt>
                <c:pt idx="1754">
                  <c:v>2.3728796578836864E-2</c:v>
                </c:pt>
                <c:pt idx="1755">
                  <c:v>2.372594080889634E-2</c:v>
                </c:pt>
                <c:pt idx="1756">
                  <c:v>2.3723503494386122E-2</c:v>
                </c:pt>
                <c:pt idx="1757">
                  <c:v>2.3720672197349302E-2</c:v>
                </c:pt>
                <c:pt idx="1758">
                  <c:v>2.3717452564948616E-2</c:v>
                </c:pt>
                <c:pt idx="1759">
                  <c:v>2.3715049135732968E-2</c:v>
                </c:pt>
                <c:pt idx="1760">
                  <c:v>2.37122573714732E-2</c:v>
                </c:pt>
                <c:pt idx="1761">
                  <c:v>2.3709478784672555E-2</c:v>
                </c:pt>
                <c:pt idx="1762">
                  <c:v>2.3706713375490907E-2</c:v>
                </c:pt>
                <c:pt idx="1763">
                  <c:v>2.3703961143848318E-2</c:v>
                </c:pt>
                <c:pt idx="1764">
                  <c:v>2.3701222089904661E-2</c:v>
                </c:pt>
                <c:pt idx="1765">
                  <c:v>2.3698107878376007E-2</c:v>
                </c:pt>
                <c:pt idx="1766">
                  <c:v>2.36957835147944E-2</c:v>
                </c:pt>
                <c:pt idx="1767">
                  <c:v>2.3693083993627795E-2</c:v>
                </c:pt>
                <c:pt idx="1768">
                  <c:v>2.3690397650080186E-2</c:v>
                </c:pt>
                <c:pt idx="1769">
                  <c:v>2.3687724484151573E-2</c:v>
                </c:pt>
                <c:pt idx="1770">
                  <c:v>2.3685064495682084E-2</c:v>
                </c:pt>
                <c:pt idx="1771">
                  <c:v>2.3682040644832369E-2</c:v>
                </c:pt>
                <c:pt idx="1772">
                  <c:v>2.3679784051759967E-2</c:v>
                </c:pt>
                <c:pt idx="1773">
                  <c:v>2.3677163596147466E-2</c:v>
                </c:pt>
                <c:pt idx="1774">
                  <c:v>2.3674184925637221E-2</c:v>
                </c:pt>
                <c:pt idx="1775">
                  <c:v>2.3671592707756872E-2</c:v>
                </c:pt>
                <c:pt idx="1776">
                  <c:v>2.3669381295103875E-2</c:v>
                </c:pt>
                <c:pt idx="1777">
                  <c:v>2.3666813549887422E-2</c:v>
                </c:pt>
                <c:pt idx="1778">
                  <c:v>2.3663895119749867E-2</c:v>
                </c:pt>
                <c:pt idx="1779">
                  <c:v>2.3661717592231568E-2</c:v>
                </c:pt>
                <c:pt idx="1780">
                  <c:v>2.3659189379872103E-2</c:v>
                </c:pt>
                <c:pt idx="1781">
                  <c:v>2.3656316130074018E-2</c:v>
                </c:pt>
                <c:pt idx="1782">
                  <c:v>2.3654172487850289E-2</c:v>
                </c:pt>
                <c:pt idx="1783">
                  <c:v>2.3651683808267876E-2</c:v>
                </c:pt>
                <c:pt idx="1784">
                  <c:v>2.3649208306224523E-2</c:v>
                </c:pt>
                <c:pt idx="1785">
                  <c:v>2.364674598172023E-2</c:v>
                </c:pt>
                <c:pt idx="1786">
                  <c:v>2.3644296834994805E-2</c:v>
                </c:pt>
                <c:pt idx="1787">
                  <c:v>2.3641860865728503E-2</c:v>
                </c:pt>
                <c:pt idx="1788">
                  <c:v>2.3640300587501883E-2</c:v>
                </c:pt>
                <c:pt idx="1789">
                  <c:v>2.363463202356364E-2</c:v>
                </c:pt>
                <c:pt idx="1790">
                  <c:v>2.3634290751193276E-2</c:v>
                </c:pt>
                <c:pt idx="1791">
                  <c:v>2.3631909374817184E-2</c:v>
                </c:pt>
                <c:pt idx="1792">
                  <c:v>2.3629541176060087E-2</c:v>
                </c:pt>
                <c:pt idx="1793">
                  <c:v>2.3627186154921986E-2</c:v>
                </c:pt>
                <c:pt idx="1794">
                  <c:v>2.3624844311402882E-2</c:v>
                </c:pt>
                <c:pt idx="1795">
                  <c:v>2.3622184054508111E-2</c:v>
                </c:pt>
                <c:pt idx="1796">
                  <c:v>2.3620200156901916E-2</c:v>
                </c:pt>
                <c:pt idx="1797">
                  <c:v>2.3617897846159863E-2</c:v>
                </c:pt>
                <c:pt idx="1798">
                  <c:v>2.3615608712876934E-2</c:v>
                </c:pt>
                <c:pt idx="1799">
                  <c:v>2.3613332757292937E-2</c:v>
                </c:pt>
                <c:pt idx="1800">
                  <c:v>2.3611069979248001E-2</c:v>
                </c:pt>
                <c:pt idx="1801">
                  <c:v>2.3608820378742124E-2</c:v>
                </c:pt>
                <c:pt idx="1802">
                  <c:v>2.3606583955935179E-2</c:v>
                </c:pt>
                <c:pt idx="1803">
                  <c:v>2.3603727918128925E-2</c:v>
                </c:pt>
                <c:pt idx="1804">
                  <c:v>2.3601521615468357E-2</c:v>
                </c:pt>
                <c:pt idx="1805">
                  <c:v>2.3599328490426785E-2</c:v>
                </c:pt>
                <c:pt idx="1806">
                  <c:v>2.3597148543004209E-2</c:v>
                </c:pt>
                <c:pt idx="1807">
                  <c:v>2.3594981773120693E-2</c:v>
                </c:pt>
                <c:pt idx="1808">
                  <c:v>2.3592828180776237E-2</c:v>
                </c:pt>
                <c:pt idx="1809">
                  <c:v>2.3590687766050777E-2</c:v>
                </c:pt>
                <c:pt idx="1810">
                  <c:v>2.3588560529024249E-2</c:v>
                </c:pt>
                <c:pt idx="1811">
                  <c:v>2.3586446469376909E-2</c:v>
                </c:pt>
                <c:pt idx="1812">
                  <c:v>2.3584345587428501E-2</c:v>
                </c:pt>
                <c:pt idx="1813">
                  <c:v>2.3582257883099089E-2</c:v>
                </c:pt>
                <c:pt idx="1814">
                  <c:v>2.3580183356308737E-2</c:v>
                </c:pt>
                <c:pt idx="1815">
                  <c:v>2.3578122007137381E-2</c:v>
                </c:pt>
                <c:pt idx="1816">
                  <c:v>2.3576073835585021E-2</c:v>
                </c:pt>
                <c:pt idx="1817">
                  <c:v>2.3574038841571721E-2</c:v>
                </c:pt>
                <c:pt idx="1818">
                  <c:v>2.357201702509748E-2</c:v>
                </c:pt>
                <c:pt idx="1819">
                  <c:v>2.3570008386322172E-2</c:v>
                </c:pt>
                <c:pt idx="1820">
                  <c:v>2.3568012925005988E-2</c:v>
                </c:pt>
                <c:pt idx="1821">
                  <c:v>2.3566030641388735E-2</c:v>
                </c:pt>
                <c:pt idx="1822">
                  <c:v>2.3564061535230607E-2</c:v>
                </c:pt>
                <c:pt idx="1823">
                  <c:v>2.3562105606851347E-2</c:v>
                </c:pt>
                <c:pt idx="1824">
                  <c:v>2.356016285593121E-2</c:v>
                </c:pt>
                <c:pt idx="1825">
                  <c:v>2.3558233282470198E-2</c:v>
                </c:pt>
                <c:pt idx="1826">
                  <c:v>2.3556316886788053E-2</c:v>
                </c:pt>
                <c:pt idx="1827">
                  <c:v>2.3554413668644969E-2</c:v>
                </c:pt>
                <c:pt idx="1828">
                  <c:v>2.3552523628040944E-2</c:v>
                </c:pt>
                <c:pt idx="1829">
                  <c:v>2.3550646765055916E-2</c:v>
                </c:pt>
                <c:pt idx="1830">
                  <c:v>2.3548783079609947E-2</c:v>
                </c:pt>
                <c:pt idx="1831">
                  <c:v>2.3546932571862911E-2</c:v>
                </c:pt>
                <c:pt idx="1832">
                  <c:v>2.3545095241574998E-2</c:v>
                </c:pt>
                <c:pt idx="1833">
                  <c:v>2.3543271088906081E-2</c:v>
                </c:pt>
                <c:pt idx="1834">
                  <c:v>2.3541460113776225E-2</c:v>
                </c:pt>
                <c:pt idx="1835">
                  <c:v>2.35396623163453E-2</c:v>
                </c:pt>
                <c:pt idx="1836">
                  <c:v>2.3537877696453435E-2</c:v>
                </c:pt>
                <c:pt idx="1837">
                  <c:v>2.3536106254020694E-2</c:v>
                </c:pt>
                <c:pt idx="1838">
                  <c:v>2.3534347989286886E-2</c:v>
                </c:pt>
                <c:pt idx="1839">
                  <c:v>2.3532602902092137E-2</c:v>
                </c:pt>
                <c:pt idx="1840">
                  <c:v>2.3529887246391823E-2</c:v>
                </c:pt>
                <c:pt idx="1841">
                  <c:v>2.3528176044411708E-2</c:v>
                </c:pt>
                <c:pt idx="1842">
                  <c:v>2.352744670614193E-2</c:v>
                </c:pt>
                <c:pt idx="1843">
                  <c:v>2.3525754329343229E-2</c:v>
                </c:pt>
                <c:pt idx="1844">
                  <c:v>2.3524075130003652E-2</c:v>
                </c:pt>
                <c:pt idx="1845">
                  <c:v>2.3522409108363007E-2</c:v>
                </c:pt>
                <c:pt idx="1846">
                  <c:v>2.3520756264261422E-2</c:v>
                </c:pt>
                <c:pt idx="1847">
                  <c:v>2.3519116597698897E-2</c:v>
                </c:pt>
                <c:pt idx="1848">
                  <c:v>2.3517490108675432E-2</c:v>
                </c:pt>
                <c:pt idx="1849">
                  <c:v>2.3515876797350899E-2</c:v>
                </c:pt>
                <c:pt idx="1850">
                  <c:v>2.3514276663565425E-2</c:v>
                </c:pt>
                <c:pt idx="1851">
                  <c:v>2.3512689707398948E-2</c:v>
                </c:pt>
                <c:pt idx="1852">
                  <c:v>2.3511115928771531E-2</c:v>
                </c:pt>
                <c:pt idx="1853">
                  <c:v>2.3512182766829426E-2</c:v>
                </c:pt>
                <c:pt idx="1854">
                  <c:v>2.3508007904293748E-2</c:v>
                </c:pt>
                <c:pt idx="1855">
                  <c:v>2.3506473658363447E-2</c:v>
                </c:pt>
                <c:pt idx="1856">
                  <c:v>2.3504952590132078E-2</c:v>
                </c:pt>
                <c:pt idx="1857">
                  <c:v>2.3503444699359832E-2</c:v>
                </c:pt>
                <c:pt idx="1858">
                  <c:v>2.3501949986206583E-2</c:v>
                </c:pt>
                <c:pt idx="1859">
                  <c:v>2.3500468450592393E-2</c:v>
                </c:pt>
                <c:pt idx="1860">
                  <c:v>2.3499000092677136E-2</c:v>
                </c:pt>
                <c:pt idx="1861">
                  <c:v>2.3497544912141066E-2</c:v>
                </c:pt>
                <c:pt idx="1862">
                  <c:v>2.3496102909383865E-2</c:v>
                </c:pt>
                <c:pt idx="1863">
                  <c:v>2.3494674084005851E-2</c:v>
                </c:pt>
                <c:pt idx="1864">
                  <c:v>2.3493258436326769E-2</c:v>
                </c:pt>
                <c:pt idx="1865">
                  <c:v>2.3491855966266684E-2</c:v>
                </c:pt>
                <c:pt idx="1866">
                  <c:v>2.3490466673665722E-2</c:v>
                </c:pt>
                <c:pt idx="1867">
                  <c:v>2.3489090558763692E-2</c:v>
                </c:pt>
                <c:pt idx="1868">
                  <c:v>2.3487727621320786E-2</c:v>
                </c:pt>
                <c:pt idx="1869">
                  <c:v>2.3486377861576813E-2</c:v>
                </c:pt>
                <c:pt idx="1870">
                  <c:v>2.3485041279371899E-2</c:v>
                </c:pt>
                <c:pt idx="1871">
                  <c:v>2.3483717874706045E-2</c:v>
                </c:pt>
                <c:pt idx="1872">
                  <c:v>2.3482407647579251E-2</c:v>
                </c:pt>
                <c:pt idx="1873">
                  <c:v>2.3481110598071453E-2</c:v>
                </c:pt>
                <c:pt idx="1874">
                  <c:v>2.3479826726182651E-2</c:v>
                </c:pt>
                <c:pt idx="1875">
                  <c:v>2.3478556031832909E-2</c:v>
                </c:pt>
                <c:pt idx="1876">
                  <c:v>2.3477298515022227E-2</c:v>
                </c:pt>
                <c:pt idx="1877">
                  <c:v>2.3476054175830541E-2</c:v>
                </c:pt>
                <c:pt idx="1878">
                  <c:v>2.3474823014337787E-2</c:v>
                </c:pt>
                <c:pt idx="1879">
                  <c:v>2.3473605030144284E-2</c:v>
                </c:pt>
                <c:pt idx="1880">
                  <c:v>2.3472400223809586E-2</c:v>
                </c:pt>
                <c:pt idx="1881">
                  <c:v>2.3471208594854076E-2</c:v>
                </c:pt>
                <c:pt idx="1882">
                  <c:v>2.3470030143517562E-2</c:v>
                </c:pt>
                <c:pt idx="1883">
                  <c:v>2.3468864869720107E-2</c:v>
                </c:pt>
                <c:pt idx="1884">
                  <c:v>2.3467712773541649E-2</c:v>
                </c:pt>
                <c:pt idx="1885">
                  <c:v>2.3466573854902251E-2</c:v>
                </c:pt>
                <c:pt idx="1886">
                  <c:v>2.3465448113961784E-2</c:v>
                </c:pt>
                <c:pt idx="1887">
                  <c:v>2.3464335550480442E-2</c:v>
                </c:pt>
                <c:pt idx="1888">
                  <c:v>2.3463236164618095E-2</c:v>
                </c:pt>
                <c:pt idx="1889">
                  <c:v>2.3462149956294809E-2</c:v>
                </c:pt>
                <c:pt idx="1890">
                  <c:v>2.3461076925590518E-2</c:v>
                </c:pt>
                <c:pt idx="1891">
                  <c:v>2.3460017072425288E-2</c:v>
                </c:pt>
                <c:pt idx="1892">
                  <c:v>2.3461731509545558E-2</c:v>
                </c:pt>
                <c:pt idx="1893">
                  <c:v>2.3457352244946605E-2</c:v>
                </c:pt>
                <c:pt idx="1894">
                  <c:v>2.3456916578403764E-2</c:v>
                </c:pt>
                <c:pt idx="1895">
                  <c:v>2.3455909435474709E-2</c:v>
                </c:pt>
                <c:pt idx="1896">
                  <c:v>2.345491547016465E-2</c:v>
                </c:pt>
                <c:pt idx="1897">
                  <c:v>2.3453934682473587E-2</c:v>
                </c:pt>
                <c:pt idx="1898">
                  <c:v>2.3452967072321584E-2</c:v>
                </c:pt>
                <c:pt idx="1899">
                  <c:v>2.3453270221907019E-2</c:v>
                </c:pt>
                <c:pt idx="1900">
                  <c:v>2.3451071384794631E-2</c:v>
                </c:pt>
                <c:pt idx="1901">
                  <c:v>2.345014330741968E-2</c:v>
                </c:pt>
                <c:pt idx="1902">
                  <c:v>2.3449228407423917E-2</c:v>
                </c:pt>
                <c:pt idx="1903">
                  <c:v>2.3448326685207022E-2</c:v>
                </c:pt>
                <c:pt idx="1904">
                  <c:v>2.344743814044925E-2</c:v>
                </c:pt>
                <c:pt idx="1905">
                  <c:v>2.3446562773310475E-2</c:v>
                </c:pt>
                <c:pt idx="1906">
                  <c:v>2.3445700583790696E-2</c:v>
                </c:pt>
                <c:pt idx="1907">
                  <c:v>2.3444851571809977E-2</c:v>
                </c:pt>
                <c:pt idx="1908">
                  <c:v>2.3446833209016305E-2</c:v>
                </c:pt>
                <c:pt idx="1909">
                  <c:v>2.3443193080545655E-2</c:v>
                </c:pt>
                <c:pt idx="1910">
                  <c:v>2.3447327825032449E-2</c:v>
                </c:pt>
                <c:pt idx="1911">
                  <c:v>2.3442888709723775E-2</c:v>
                </c:pt>
                <c:pt idx="1912">
                  <c:v>2.3440804175312024E-2</c:v>
                </c:pt>
                <c:pt idx="1913">
                  <c:v>2.3440034228725537E-2</c:v>
                </c:pt>
                <c:pt idx="1914">
                  <c:v>2.3439277459758046E-2</c:v>
                </c:pt>
                <c:pt idx="1915">
                  <c:v>2.3438533868329614E-2</c:v>
                </c:pt>
                <c:pt idx="1916">
                  <c:v>2.3437803454520179E-2</c:v>
                </c:pt>
                <c:pt idx="1917">
                  <c:v>2.3437086218249803E-2</c:v>
                </c:pt>
                <c:pt idx="1918">
                  <c:v>2.3436382159518487E-2</c:v>
                </c:pt>
                <c:pt idx="1919">
                  <c:v>2.3435691278406168E-2</c:v>
                </c:pt>
                <c:pt idx="1920">
                  <c:v>2.3435013574832908E-2</c:v>
                </c:pt>
                <c:pt idx="1921">
                  <c:v>2.3434349048798708E-2</c:v>
                </c:pt>
                <c:pt idx="1922">
                  <c:v>2.3433697700383505E-2</c:v>
                </c:pt>
                <c:pt idx="1923">
                  <c:v>2.3433059529507361E-2</c:v>
                </c:pt>
                <c:pt idx="1924">
                  <c:v>2.3432434536170277E-2</c:v>
                </c:pt>
                <c:pt idx="1925">
                  <c:v>2.343317557646607E-2</c:v>
                </c:pt>
                <c:pt idx="1926">
                  <c:v>2.3431224082433033E-2</c:v>
                </c:pt>
                <c:pt idx="1927">
                  <c:v>2.3430638621793065E-2</c:v>
                </c:pt>
                <c:pt idx="1928">
                  <c:v>2.3430066338772093E-2</c:v>
                </c:pt>
                <c:pt idx="1929">
                  <c:v>2.3429507233370117E-2</c:v>
                </c:pt>
                <c:pt idx="1930">
                  <c:v>2.3428961305427265E-2</c:v>
                </c:pt>
                <c:pt idx="1931">
                  <c:v>2.3429803562384777E-2</c:v>
                </c:pt>
                <c:pt idx="1932">
                  <c:v>2.3427908982398549E-2</c:v>
                </c:pt>
                <c:pt idx="1933">
                  <c:v>2.3427402587312685E-2</c:v>
                </c:pt>
                <c:pt idx="1934">
                  <c:v>2.3426909369685944E-2</c:v>
                </c:pt>
                <c:pt idx="1935">
                  <c:v>2.3426429329758136E-2</c:v>
                </c:pt>
                <c:pt idx="1936">
                  <c:v>2.3425962467369388E-2</c:v>
                </c:pt>
                <c:pt idx="1937">
                  <c:v>2.3426906002592673E-2</c:v>
                </c:pt>
                <c:pt idx="1938">
                  <c:v>2.3425068275049199E-2</c:v>
                </c:pt>
                <c:pt idx="1939">
                  <c:v>2.3424640945357567E-2</c:v>
                </c:pt>
                <c:pt idx="1940">
                  <c:v>2.3424226793204994E-2</c:v>
                </c:pt>
                <c:pt idx="1941">
                  <c:v>2.3423825818511546E-2</c:v>
                </c:pt>
                <c:pt idx="1942">
                  <c:v>2.3423438021517029E-2</c:v>
                </c:pt>
                <c:pt idx="1943">
                  <c:v>2.3423063402061572E-2</c:v>
                </c:pt>
                <c:pt idx="1944">
                  <c:v>2.3426386630926999E-2</c:v>
                </c:pt>
                <c:pt idx="1945">
                  <c:v>2.3425256717894527E-2</c:v>
                </c:pt>
                <c:pt idx="1946">
                  <c:v>2.3424188168961191E-2</c:v>
                </c:pt>
                <c:pt idx="1947">
                  <c:v>2.3423131079125525E-2</c:v>
                </c:pt>
                <c:pt idx="1948">
                  <c:v>2.3422826072838632E-2</c:v>
                </c:pt>
                <c:pt idx="1949">
                  <c:v>2.3422534245849391E-2</c:v>
                </c:pt>
                <c:pt idx="1950">
                  <c:v>2.3422255598184449E-2</c:v>
                </c:pt>
                <c:pt idx="1951">
                  <c:v>2.3421990129737225E-2</c:v>
                </c:pt>
                <c:pt idx="1952">
                  <c:v>2.3421737840587653E-2</c:v>
                </c:pt>
                <c:pt idx="1953">
                  <c:v>2.342149873076238E-2</c:v>
                </c:pt>
                <c:pt idx="1954">
                  <c:v>2.3421272800154824E-2</c:v>
                </c:pt>
                <c:pt idx="1955">
                  <c:v>2.3421060048871567E-2</c:v>
                </c:pt>
                <c:pt idx="1956">
                  <c:v>2.3421608627101076E-2</c:v>
                </c:pt>
                <c:pt idx="1957">
                  <c:v>2.3420674084144721E-2</c:v>
                </c:pt>
                <c:pt idx="1958">
                  <c:v>2.3420500870701133E-2</c:v>
                </c:pt>
                <c:pt idx="1959">
                  <c:v>2.3418752723447511E-2</c:v>
                </c:pt>
                <c:pt idx="1960">
                  <c:v>2.3420193981680271E-2</c:v>
                </c:pt>
                <c:pt idx="1961">
                  <c:v>2.3420060306102997E-2</c:v>
                </c:pt>
                <c:pt idx="1962">
                  <c:v>2.3420693548767968E-2</c:v>
                </c:pt>
                <c:pt idx="1963">
                  <c:v>2.3418280751306142E-2</c:v>
                </c:pt>
                <c:pt idx="1964">
                  <c:v>2.3419738355050512E-2</c:v>
                </c:pt>
                <c:pt idx="1965">
                  <c:v>2.3419657396583915E-2</c:v>
                </c:pt>
                <c:pt idx="1966">
                  <c:v>2.3420347099318839E-2</c:v>
                </c:pt>
                <c:pt idx="1967">
                  <c:v>2.3419535017517035E-2</c:v>
                </c:pt>
                <c:pt idx="1968">
                  <c:v>2.3419493596916752E-2</c:v>
                </c:pt>
                <c:pt idx="1969">
                  <c:v>2.3419465355587477E-2</c:v>
                </c:pt>
                <c:pt idx="1970">
                  <c:v>2.3419450293555855E-2</c:v>
                </c:pt>
                <c:pt idx="1971">
                  <c:v>2.3419447469441579E-2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116928"/>
        <c:axId val="519971968"/>
      </c:lineChart>
      <c:dateAx>
        <c:axId val="507116928"/>
        <c:scaling>
          <c:orientation val="minMax"/>
          <c:max val="42915"/>
          <c:min val="42185"/>
        </c:scaling>
        <c:delete val="0"/>
        <c:axPos val="b"/>
        <c:numFmt formatCode="[$-409]d\-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971968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519971968"/>
        <c:scaling>
          <c:orientation val="minMax"/>
          <c:max val="3.0000000000000001E-3"/>
          <c:min val="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07116928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CheckBox" checked="Checked" fmlaLink="$K$22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CheckBox" checked="Checked" fmlaLink="FRA6MCheck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31745" name="Length2" hidden="1">
              <a:extLst>
                <a:ext uri="{63B3BB69-23CF-44E3-9099-C40C66FF867C}">
                  <a14:compatExt spid="_x0000_s31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31746" name="Length1" hidden="1">
              <a:extLst>
                <a:ext uri="{63B3BB69-23CF-44E3-9099-C40C66FF867C}">
                  <a14:compatExt spid="_x0000_s31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31747" name="Length3" hidden="1">
              <a:extLst>
                <a:ext uri="{63B3BB69-23CF-44E3-9099-C40C66FF867C}">
                  <a14:compatExt spid="_x0000_s31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31748" name="Length0" hidden="1">
              <a:extLst>
                <a:ext uri="{63B3BB69-23CF-44E3-9099-C40C66FF867C}">
                  <a14:compatExt spid="_x0000_s31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Graph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31749" name="Length4" hidden="1">
              <a:extLst>
                <a:ext uri="{63B3BB69-23CF-44E3-9099-C40C66FF867C}">
                  <a14:compatExt spid="_x0000_s31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31750" name="Length5" hidden="1">
              <a:extLst>
                <a:ext uri="{63B3BB69-23CF-44E3-9099-C40C66FF867C}">
                  <a14:compatExt spid="_x0000_s31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31751" name="Length6" hidden="1">
              <a:extLst>
                <a:ext uri="{63B3BB69-23CF-44E3-9099-C40C66FF867C}">
                  <a14:compatExt spid="_x0000_s31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31752" name="Length7" hidden="1">
              <a:extLst>
                <a:ext uri="{63B3BB69-23CF-44E3-9099-C40C66FF867C}">
                  <a14:compatExt spid="_x0000_s31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10241" name="Length2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10242" name="Length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790575</xdr:colOff>
          <xdr:row>17</xdr:row>
          <xdr:rowOff>0</xdr:rowOff>
        </xdr:from>
        <xdr:to>
          <xdr:col>5</xdr:col>
          <xdr:colOff>142875</xdr:colOff>
          <xdr:row>18</xdr:row>
          <xdr:rowOff>133350</xdr:rowOff>
        </xdr:to>
        <xdr:sp macro="" textlink="">
          <xdr:nvSpPr>
            <xdr:cNvPr id="10243" name="Length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10245" name="Length0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10246" name="Length4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10247" name="Length5" hidden="1">
              <a:extLst>
                <a:ext uri="{63B3BB69-23CF-44E3-9099-C40C66FF867C}">
                  <a14:compatExt spid="_x0000_s10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10248" name="Length6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10249" name="Length7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5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157162</xdr:colOff>
      <xdr:row>42</xdr:row>
      <xdr:rowOff>133350</xdr:rowOff>
    </xdr:from>
    <xdr:to>
      <xdr:col>9</xdr:col>
      <xdr:colOff>286702</xdr:colOff>
      <xdr:row>65</xdr:row>
      <xdr:rowOff>47625</xdr:rowOff>
    </xdr:to>
    <xdr:graphicFrame macro="">
      <xdr:nvGraphicFramePr>
        <xdr:cNvPr id="1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20</xdr:row>
          <xdr:rowOff>95250</xdr:rowOff>
        </xdr:from>
        <xdr:to>
          <xdr:col>11</xdr:col>
          <xdr:colOff>66675</xdr:colOff>
          <xdr:row>22</xdr:row>
          <xdr:rowOff>66675</xdr:rowOff>
        </xdr:to>
        <xdr:sp macro="" textlink="">
          <xdr:nvSpPr>
            <xdr:cNvPr id="10594" name="Check Box 354" hidden="1">
              <a:extLst>
                <a:ext uri="{63B3BB69-23CF-44E3-9099-C40C66FF867C}">
                  <a14:compatExt spid="_x0000_s10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FRA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28673" name="Length2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28674" name="Length1" hidden="1">
              <a:extLst>
                <a:ext uri="{63B3BB69-23CF-44E3-9099-C40C66FF867C}">
                  <a14:compatExt spid="_x0000_s28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28675" name="Length3" hidden="1">
              <a:extLst>
                <a:ext uri="{63B3BB69-23CF-44E3-9099-C40C66FF867C}">
                  <a14:compatExt spid="_x0000_s28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28676" name="Length0" hidden="1">
              <a:extLst>
                <a:ext uri="{63B3BB69-23CF-44E3-9099-C40C66FF867C}">
                  <a14:compatExt spid="_x0000_s28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28677" name="Length4" hidden="1">
              <a:extLst>
                <a:ext uri="{63B3BB69-23CF-44E3-9099-C40C66FF867C}">
                  <a14:compatExt spid="_x0000_s28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28678" name="Length5" hidden="1">
              <a:extLst>
                <a:ext uri="{63B3BB69-23CF-44E3-9099-C40C66FF867C}">
                  <a14:compatExt spid="_x0000_s286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28679" name="Length6" hidden="1">
              <a:extLst>
                <a:ext uri="{63B3BB69-23CF-44E3-9099-C40C66FF867C}">
                  <a14:compatExt spid="_x0000_s286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28680" name="Length7" hidden="1">
              <a:extLst>
                <a:ext uri="{63B3BB69-23CF-44E3-9099-C40C66FF867C}">
                  <a14:compatExt spid="_x0000_s286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166687</xdr:colOff>
      <xdr:row>43</xdr:row>
      <xdr:rowOff>9525</xdr:rowOff>
    </xdr:from>
    <xdr:to>
      <xdr:col>9</xdr:col>
      <xdr:colOff>296227</xdr:colOff>
      <xdr:row>65</xdr:row>
      <xdr:rowOff>66675</xdr:rowOff>
    </xdr:to>
    <xdr:graphicFrame macro="">
      <xdr:nvGraphicFramePr>
        <xdr:cNvPr id="11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390525</xdr:colOff>
          <xdr:row>20</xdr:row>
          <xdr:rowOff>85725</xdr:rowOff>
        </xdr:from>
        <xdr:to>
          <xdr:col>11</xdr:col>
          <xdr:colOff>57150</xdr:colOff>
          <xdr:row>22</xdr:row>
          <xdr:rowOff>57150</xdr:rowOff>
        </xdr:to>
        <xdr:sp macro="" textlink="">
          <xdr:nvSpPr>
            <xdr:cNvPr id="28681" name="Check Box 9" hidden="1">
              <a:extLst>
                <a:ext uri="{63B3BB69-23CF-44E3-9099-C40C66FF867C}">
                  <a14:compatExt spid="_x0000_s28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FRA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JPY_Mark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Libor"/>
      <sheetName val="Tibor"/>
      <sheetName val="LiborSwapIsdaFixAm"/>
      <sheetName val="LiborSwapForBasisCalc"/>
      <sheetName val="LiborSwapIsdaFixPm"/>
      <sheetName val="Deposits"/>
      <sheetName val="OIS"/>
      <sheetName val="FRA"/>
      <sheetName val="Futures3M_TIBOR"/>
      <sheetName val="FuturesHWConvAdj"/>
      <sheetName val="BasisSwap3M6M"/>
      <sheetName val="Swap3M_TIBOR"/>
      <sheetName val="Swap6M"/>
      <sheetName val="ON"/>
    </sheetNames>
    <definedNames>
      <definedName name="TriggerCounter" refersTo="='General Settings'!$D$7"/>
    </definedNames>
    <sheetDataSet>
      <sheetData sheetId="0">
        <row r="7">
          <cell r="D7">
            <v>1</v>
          </cell>
        </row>
      </sheetData>
      <sheetData sheetId="1"/>
      <sheetData sheetId="2">
        <row r="7">
          <cell r="D7">
            <v>2</v>
          </cell>
        </row>
      </sheetData>
      <sheetData sheetId="3">
        <row r="7">
          <cell r="D7" t="str">
            <v>JpyLiborSwapIsdaFixAm3Y</v>
          </cell>
        </row>
      </sheetData>
      <sheetData sheetId="4">
        <row r="7">
          <cell r="D7" t="str">
            <v>JpyLiborSwapForBasisCalc2Y</v>
          </cell>
        </row>
      </sheetData>
      <sheetData sheetId="5">
        <row r="7">
          <cell r="D7" t="str">
            <v>JpyLiborSwapIsdaFixPm3Y</v>
          </cell>
        </row>
      </sheetData>
      <sheetData sheetId="6">
        <row r="7">
          <cell r="D7" t="str">
            <v>JPYSND_Quote#0000</v>
          </cell>
        </row>
      </sheetData>
      <sheetData sheetId="7"/>
      <sheetData sheetId="8">
        <row r="7">
          <cell r="D7" t="str">
            <v>6F</v>
          </cell>
        </row>
      </sheetData>
      <sheetData sheetId="9">
        <row r="7">
          <cell r="D7" t="str">
            <v>U5</v>
          </cell>
        </row>
      </sheetData>
      <sheetData sheetId="10"/>
      <sheetData sheetId="11">
        <row r="7">
          <cell r="D7" t="str">
            <v>6L</v>
          </cell>
        </row>
      </sheetData>
      <sheetData sheetId="12">
        <row r="7">
          <cell r="D7" t="str">
            <v>3T</v>
          </cell>
        </row>
      </sheetData>
      <sheetData sheetId="13">
        <row r="7">
          <cell r="D7" t="str">
            <v>6L</v>
          </cell>
        </row>
      </sheetData>
      <sheetData sheetId="1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2.xml"/><Relationship Id="rId12" Type="http://schemas.openxmlformats.org/officeDocument/2006/relationships/ctrlProp" Target="../ctrlProps/ctrlProp1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5" Type="http://schemas.openxmlformats.org/officeDocument/2006/relationships/ctrlProp" Target="../ctrlProps/ctrlProp10.xml"/><Relationship Id="rId10" Type="http://schemas.openxmlformats.org/officeDocument/2006/relationships/ctrlProp" Target="../ctrlProps/ctrlProp15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1.xml"/><Relationship Id="rId12" Type="http://schemas.openxmlformats.org/officeDocument/2006/relationships/ctrlProp" Target="../ctrlProps/ctrlProp2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0.xml"/><Relationship Id="rId11" Type="http://schemas.openxmlformats.org/officeDocument/2006/relationships/ctrlProp" Target="../ctrlProps/ctrlProp25.xml"/><Relationship Id="rId5" Type="http://schemas.openxmlformats.org/officeDocument/2006/relationships/ctrlProp" Target="../ctrlProps/ctrlProp19.xml"/><Relationship Id="rId10" Type="http://schemas.openxmlformats.org/officeDocument/2006/relationships/ctrlProp" Target="../ctrlProps/ctrlProp24.xml"/><Relationship Id="rId4" Type="http://schemas.openxmlformats.org/officeDocument/2006/relationships/ctrlProp" Target="../ctrlProps/ctrlProp18.xml"/><Relationship Id="rId9" Type="http://schemas.openxmlformats.org/officeDocument/2006/relationships/ctrlProp" Target="../ctrlProps/ctrlProp2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31"/>
  <sheetViews>
    <sheetView showGridLines="0" tabSelected="1" workbookViewId="0">
      <selection activeCell="D4" sqref="D4"/>
    </sheetView>
  </sheetViews>
  <sheetFormatPr defaultRowHeight="13.5" x14ac:dyDescent="0.25"/>
  <cols>
    <col min="1" max="2" width="2.7109375" style="5" customWidth="1"/>
    <col min="3" max="3" width="23.42578125" style="5" bestFit="1" customWidth="1"/>
    <col min="4" max="4" width="30.7109375" style="5" customWidth="1"/>
    <col min="5" max="7" width="2.7109375" style="5" customWidth="1"/>
    <col min="8" max="8" width="15.140625" style="5" bestFit="1" customWidth="1"/>
    <col min="9" max="9" width="12" style="5" bestFit="1" customWidth="1"/>
    <col min="10" max="11" width="19.28515625" style="5" bestFit="1" customWidth="1"/>
    <col min="12" max="13" width="2.7109375" style="5" customWidth="1"/>
    <col min="14" max="16384" width="9.140625" style="5"/>
  </cols>
  <sheetData>
    <row r="1" spans="2:12" s="1" customFormat="1" ht="12" thickBot="1" x14ac:dyDescent="0.25">
      <c r="B1" s="1" t="str">
        <f>_xll.qlxlVersion(TRUE)</f>
        <v>QuantLibXL 1.7.0 - MS VC++ (version unknown) - Multithreaded Dynamic Runtime library - Release Configuration - Sep 24 2015 15:39:48</v>
      </c>
    </row>
    <row r="2" spans="2:12" ht="19.5" x14ac:dyDescent="0.35">
      <c r="B2" s="2" t="s">
        <v>23</v>
      </c>
      <c r="C2" s="3"/>
      <c r="D2" s="3"/>
      <c r="E2" s="4"/>
      <c r="G2" s="34" t="s">
        <v>150</v>
      </c>
      <c r="H2" s="35"/>
      <c r="I2" s="35"/>
      <c r="J2" s="35"/>
      <c r="K2" s="35"/>
      <c r="L2" s="36"/>
    </row>
    <row r="3" spans="2:12" s="1" customFormat="1" ht="11.25" x14ac:dyDescent="0.2">
      <c r="B3" s="6"/>
      <c r="C3" s="7"/>
      <c r="D3" s="7"/>
      <c r="E3" s="8"/>
      <c r="G3" s="6"/>
      <c r="H3" s="7"/>
      <c r="I3" s="7"/>
      <c r="J3" s="7"/>
      <c r="K3" s="7"/>
      <c r="L3" s="8"/>
    </row>
    <row r="4" spans="2:12" s="1" customFormat="1" ht="11.25" x14ac:dyDescent="0.2">
      <c r="B4" s="6"/>
      <c r="C4" s="26" t="s">
        <v>3</v>
      </c>
      <c r="D4" s="9"/>
      <c r="E4" s="8"/>
      <c r="G4" s="6"/>
      <c r="H4" s="140" t="s">
        <v>151</v>
      </c>
      <c r="I4" s="37" t="str">
        <f>Currency&amp;"ON"</f>
        <v>JPYON</v>
      </c>
      <c r="J4" s="37" t="str">
        <f>Currency&amp;"3M"</f>
        <v>JPY3M</v>
      </c>
      <c r="K4" s="37" t="str">
        <f>Currency&amp;"6M"</f>
        <v>JPY6M</v>
      </c>
      <c r="L4" s="8"/>
    </row>
    <row r="5" spans="2:12" s="1" customFormat="1" ht="11.25" x14ac:dyDescent="0.2">
      <c r="B5" s="18"/>
      <c r="C5" s="19"/>
      <c r="D5" s="19"/>
      <c r="E5" s="20"/>
      <c r="G5" s="6"/>
      <c r="H5" s="27" t="s">
        <v>31</v>
      </c>
      <c r="I5" s="23">
        <f>COUNTA(_xll.ohPack(_xll.ohFilter(CheckON,FlagON)))</f>
        <v>23</v>
      </c>
      <c r="J5" s="23">
        <f>COUNTA(_xll.ohPack(_xll.ohFilter(Check3M,Flag3M)))</f>
        <v>11</v>
      </c>
      <c r="K5" s="23">
        <f>COUNTA(_xll.ohPack(_xll.ohFilter(Check6M,Flag6M)))</f>
        <v>24</v>
      </c>
      <c r="L5" s="8"/>
    </row>
    <row r="6" spans="2:12" s="1" customFormat="1" ht="11.25" x14ac:dyDescent="0.2">
      <c r="B6" s="6"/>
      <c r="C6" s="27" t="s">
        <v>24</v>
      </c>
      <c r="D6" s="21">
        <f>_xll.qlSettingsEvaluationDate(Trigger)</f>
        <v>42180</v>
      </c>
      <c r="E6" s="8"/>
      <c r="G6" s="6"/>
      <c r="H6" s="29" t="s">
        <v>29</v>
      </c>
      <c r="I6" s="17">
        <f>COUNTIF(CheckON,TRUE)</f>
        <v>23</v>
      </c>
      <c r="J6" s="17">
        <f>COUNTIF(Check3M,TRUE)</f>
        <v>9</v>
      </c>
      <c r="K6" s="17">
        <f>COUNTIF(Check6M,TRUE)</f>
        <v>23</v>
      </c>
      <c r="L6" s="8"/>
    </row>
    <row r="7" spans="2:12" s="1" customFormat="1" ht="11.25" x14ac:dyDescent="0.2">
      <c r="B7" s="6"/>
      <c r="C7" s="28" t="s">
        <v>25</v>
      </c>
      <c r="D7" s="10">
        <f>[1]!TriggerCounter</f>
        <v>1</v>
      </c>
      <c r="E7" s="8"/>
      <c r="G7" s="24"/>
      <c r="H7" s="26" t="s">
        <v>30</v>
      </c>
      <c r="I7" s="118">
        <f>I5-I6</f>
        <v>0</v>
      </c>
      <c r="J7" s="118">
        <f>J5-J6</f>
        <v>2</v>
      </c>
      <c r="K7" s="118">
        <f>K5-K6</f>
        <v>1</v>
      </c>
      <c r="L7" s="25"/>
    </row>
    <row r="8" spans="2:12" ht="14.25" thickBot="1" x14ac:dyDescent="0.3">
      <c r="B8" s="11"/>
      <c r="C8" s="12"/>
      <c r="D8" s="12"/>
      <c r="E8" s="13"/>
      <c r="G8" s="11"/>
      <c r="H8" s="12"/>
      <c r="I8" s="12"/>
      <c r="J8" s="12"/>
      <c r="K8" s="12"/>
      <c r="L8" s="13"/>
    </row>
    <row r="9" spans="2:12" ht="14.25" thickBot="1" x14ac:dyDescent="0.3">
      <c r="G9" s="1"/>
      <c r="H9" s="1"/>
      <c r="I9" s="1"/>
      <c r="J9" s="1"/>
      <c r="K9" s="1"/>
      <c r="L9" s="1"/>
    </row>
    <row r="10" spans="2:12" s="1" customFormat="1" ht="16.5" x14ac:dyDescent="0.3">
      <c r="B10" s="2" t="s">
        <v>7</v>
      </c>
      <c r="C10" s="3"/>
      <c r="D10" s="3"/>
      <c r="E10" s="14"/>
      <c r="G10" s="2" t="s">
        <v>35</v>
      </c>
      <c r="H10" s="3"/>
      <c r="I10" s="3"/>
      <c r="J10" s="3"/>
      <c r="K10" s="3"/>
      <c r="L10" s="14"/>
    </row>
    <row r="11" spans="2:12" s="1" customFormat="1" ht="11.25" x14ac:dyDescent="0.2">
      <c r="B11" s="6"/>
      <c r="C11" s="7"/>
      <c r="D11" s="7"/>
      <c r="E11" s="8" t="s">
        <v>34</v>
      </c>
      <c r="G11" s="6"/>
      <c r="H11" s="7"/>
      <c r="I11" s="7"/>
      <c r="J11" s="7"/>
      <c r="K11" s="7"/>
      <c r="L11" s="8"/>
    </row>
    <row r="12" spans="2:12" s="1" customFormat="1" ht="11.25" x14ac:dyDescent="0.2">
      <c r="B12" s="6"/>
      <c r="C12" s="27" t="s">
        <v>6</v>
      </c>
      <c r="D12" s="15" t="s">
        <v>155</v>
      </c>
      <c r="E12" s="8" t="s">
        <v>34</v>
      </c>
      <c r="G12" s="6"/>
      <c r="H12" s="27" t="s">
        <v>20</v>
      </c>
      <c r="I12" s="15" t="s">
        <v>36</v>
      </c>
      <c r="J12" s="15" t="s">
        <v>38</v>
      </c>
      <c r="K12" s="15" t="s">
        <v>39</v>
      </c>
      <c r="L12" s="8"/>
    </row>
    <row r="13" spans="2:12" s="1" customFormat="1" ht="11.25" x14ac:dyDescent="0.2">
      <c r="B13" s="6"/>
      <c r="C13" s="29" t="s">
        <v>26</v>
      </c>
      <c r="D13" s="17">
        <v>2</v>
      </c>
      <c r="E13" s="8" t="s">
        <v>34</v>
      </c>
      <c r="G13" s="6"/>
      <c r="H13" s="32" t="s">
        <v>9</v>
      </c>
      <c r="I13" s="22" t="s">
        <v>157</v>
      </c>
      <c r="J13" s="22" t="s">
        <v>8</v>
      </c>
      <c r="K13" s="22" t="s">
        <v>8</v>
      </c>
      <c r="L13" s="8"/>
    </row>
    <row r="14" spans="2:12" s="1" customFormat="1" ht="11.25" x14ac:dyDescent="0.2">
      <c r="B14" s="6"/>
      <c r="C14" s="29" t="s">
        <v>27</v>
      </c>
      <c r="D14" s="16" t="s">
        <v>156</v>
      </c>
      <c r="E14" s="8" t="s">
        <v>34</v>
      </c>
      <c r="G14" s="6"/>
      <c r="H14" s="55"/>
      <c r="I14" s="55"/>
      <c r="J14" s="55"/>
      <c r="K14" s="55"/>
      <c r="L14" s="8"/>
    </row>
    <row r="15" spans="2:12" s="1" customFormat="1" ht="11.25" x14ac:dyDescent="0.2">
      <c r="B15" s="6"/>
      <c r="C15" s="29" t="s">
        <v>54</v>
      </c>
      <c r="D15" s="16" t="s">
        <v>1</v>
      </c>
      <c r="E15" s="8" t="s">
        <v>34</v>
      </c>
      <c r="G15" s="6"/>
      <c r="H15" s="33" t="s">
        <v>45</v>
      </c>
      <c r="I15" s="56" t="str">
        <f>Currency&amp;I13</f>
        <v>JPYTonar</v>
      </c>
      <c r="J15" s="56" t="str">
        <f>Currency&amp;J13&amp;J12</f>
        <v>JPYLibor3M</v>
      </c>
      <c r="K15" s="56" t="str">
        <f>Currency&amp;K13&amp;K12</f>
        <v>JPYLibor6M</v>
      </c>
      <c r="L15" s="8"/>
    </row>
    <row r="16" spans="2:12" s="1" customFormat="1" ht="11.25" x14ac:dyDescent="0.2">
      <c r="B16" s="6"/>
      <c r="C16" s="29" t="s">
        <v>32</v>
      </c>
      <c r="D16" s="16" t="s">
        <v>22</v>
      </c>
      <c r="E16" s="8" t="s">
        <v>34</v>
      </c>
      <c r="G16" s="6"/>
      <c r="H16" s="27" t="s">
        <v>41</v>
      </c>
      <c r="I16" s="23">
        <f>_xll.qlInterestRateIndexFixingDays(IndexON,Trigger)</f>
        <v>0</v>
      </c>
      <c r="J16" s="23">
        <f>_xll.qlInterestRateIndexFixingDays(Index3M,Trigger)</f>
        <v>2</v>
      </c>
      <c r="K16" s="23">
        <f>_xll.qlInterestRateIndexFixingDays(Index6M,Trigger)</f>
        <v>2</v>
      </c>
      <c r="L16" s="8"/>
    </row>
    <row r="17" spans="1:12" s="1" customFormat="1" ht="11.25" x14ac:dyDescent="0.2">
      <c r="B17" s="6"/>
      <c r="C17" s="29" t="s">
        <v>33</v>
      </c>
      <c r="D17" s="16" t="str">
        <f>D16&amp;"("&amp;LocalCalendar&amp;","&amp;IborCalendar&amp;")"</f>
        <v>JoinHolidays(Japan,UnitedKingdom::Exchange)</v>
      </c>
      <c r="E17" s="8" t="s">
        <v>34</v>
      </c>
      <c r="G17" s="6"/>
      <c r="H17" s="29" t="s">
        <v>42</v>
      </c>
      <c r="I17" s="17" t="str">
        <f>_xll.qlIborIndexBusinessDayConv(IndexON,Trigger)</f>
        <v>Following</v>
      </c>
      <c r="J17" s="17" t="str">
        <f>_xll.qlIborIndexBusinessDayConv(Index3M,Trigger)</f>
        <v>Modified Following</v>
      </c>
      <c r="K17" s="17" t="str">
        <f>_xll.qlIborIndexBusinessDayConv(Index6M,Trigger)</f>
        <v>Modified Following</v>
      </c>
      <c r="L17" s="8"/>
    </row>
    <row r="18" spans="1:12" s="1" customFormat="1" ht="11.25" x14ac:dyDescent="0.2">
      <c r="B18" s="6"/>
      <c r="C18" s="29" t="s">
        <v>21</v>
      </c>
      <c r="D18" s="16" t="b">
        <f>_xll.qlCalendarIsHoliday(LocalCalendar,_xll.qlCalendarAdvance(IborCalendar,EvaluationDate,SettlementDays&amp;"D","f",FALSE,))</f>
        <v>0</v>
      </c>
      <c r="E18" s="8" t="s">
        <v>34</v>
      </c>
      <c r="G18" s="6"/>
      <c r="H18" s="29" t="s">
        <v>43</v>
      </c>
      <c r="I18" s="16" t="b">
        <f>_xll.qlIborIndexEndOfMonth(IndexON,Trigger)</f>
        <v>0</v>
      </c>
      <c r="J18" s="16" t="b">
        <f>_xll.qlIborIndexEndOfMonth(Index3M,Trigger)</f>
        <v>1</v>
      </c>
      <c r="K18" s="16" t="b">
        <f>_xll.qlIborIndexEndOfMonth(Index6M,Trigger)</f>
        <v>1</v>
      </c>
      <c r="L18" s="8"/>
    </row>
    <row r="19" spans="1:12" s="1" customFormat="1" ht="11.25" x14ac:dyDescent="0.2">
      <c r="B19" s="6"/>
      <c r="C19" s="29" t="s">
        <v>28</v>
      </c>
      <c r="D19" s="16" t="str">
        <f>IF(D18,LocalCalendar,IborCalendar)</f>
        <v>UnitedKingdom::Exchange</v>
      </c>
      <c r="E19" s="8" t="s">
        <v>34</v>
      </c>
      <c r="G19" s="6"/>
      <c r="H19" s="32" t="s">
        <v>44</v>
      </c>
      <c r="I19" s="22" t="str">
        <f>_xll.qlInterestRateIndexDayCounter(IndexON,Trigger)</f>
        <v>Actual/365 (Fixed)</v>
      </c>
      <c r="J19" s="22" t="str">
        <f>_xll.qlInterestRateIndexDayCounter(Index3M,Trigger)</f>
        <v>Actual/360</v>
      </c>
      <c r="K19" s="22" t="str">
        <f>_xll.qlInterestRateIndexDayCounter(Index6M,Trigger)</f>
        <v>Actual/360</v>
      </c>
      <c r="L19" s="8"/>
    </row>
    <row r="20" spans="1:12" s="1" customFormat="1" ht="11.25" x14ac:dyDescent="0.2">
      <c r="B20" s="6"/>
      <c r="C20" s="30" t="s">
        <v>58</v>
      </c>
      <c r="D20" s="16" t="s">
        <v>59</v>
      </c>
      <c r="E20" s="8"/>
      <c r="G20" s="6"/>
      <c r="H20" s="54"/>
      <c r="I20" s="54"/>
      <c r="J20" s="54"/>
      <c r="K20" s="54"/>
      <c r="L20" s="8"/>
    </row>
    <row r="21" spans="1:12" s="1" customFormat="1" x14ac:dyDescent="0.25">
      <c r="A21" s="5"/>
      <c r="B21" s="6"/>
      <c r="C21" s="30" t="s">
        <v>4</v>
      </c>
      <c r="D21" s="16" t="b">
        <v>0</v>
      </c>
      <c r="E21" s="8"/>
      <c r="F21" s="5"/>
      <c r="G21" s="6"/>
      <c r="H21" s="33" t="s">
        <v>50</v>
      </c>
      <c r="I21" s="54"/>
      <c r="J21" s="56" t="str">
        <f>_xll.qlLibor(,Currency,"ON",J$4,Permanent,Trigger,ObjectOverwrite)</f>
        <v>obj_00373#0001</v>
      </c>
      <c r="K21" s="56" t="str">
        <f>_xll.qlLibor(,Currency,"ON",K$4,Permanent,Trigger,ObjectOverwrite)</f>
        <v>obj_00374#0001</v>
      </c>
      <c r="L21" s="8"/>
    </row>
    <row r="22" spans="1:12" x14ac:dyDescent="0.25">
      <c r="B22" s="6"/>
      <c r="C22" s="31" t="s">
        <v>2</v>
      </c>
      <c r="D22" s="22" t="b">
        <v>0</v>
      </c>
      <c r="E22" s="8"/>
      <c r="G22" s="6"/>
      <c r="H22" s="27" t="s">
        <v>41</v>
      </c>
      <c r="I22" s="54"/>
      <c r="J22" s="23">
        <f>_xll.qlInterestRateIndexFixingDays(ONIndex3M,Trigger)</f>
        <v>0</v>
      </c>
      <c r="K22" s="23">
        <f>_xll.qlInterestRateIndexFixingDays(ONIndex6M,Trigger)</f>
        <v>0</v>
      </c>
      <c r="L22" s="8"/>
    </row>
    <row r="23" spans="1:12" ht="14.25" thickBot="1" x14ac:dyDescent="0.3">
      <c r="B23" s="11"/>
      <c r="C23" s="12"/>
      <c r="D23" s="12"/>
      <c r="E23" s="13" t="s">
        <v>34</v>
      </c>
      <c r="G23" s="6"/>
      <c r="H23" s="29" t="s">
        <v>42</v>
      </c>
      <c r="I23" s="54"/>
      <c r="J23" s="16" t="str">
        <f>_xll.qlIborIndexBusinessDayConv(ONIndex3M,Trigger)</f>
        <v>Following</v>
      </c>
      <c r="K23" s="16" t="str">
        <f>_xll.qlIborIndexBusinessDayConv(ONIndex6M,Trigger)</f>
        <v>Following</v>
      </c>
      <c r="L23" s="8"/>
    </row>
    <row r="24" spans="1:12" ht="14.25" thickBot="1" x14ac:dyDescent="0.3">
      <c r="G24" s="6"/>
      <c r="H24" s="29" t="s">
        <v>43</v>
      </c>
      <c r="I24" s="54"/>
      <c r="J24" s="16" t="b">
        <f>_xll.qlIborIndexEndOfMonth(ONIndex3M,Trigger)</f>
        <v>0</v>
      </c>
      <c r="K24" s="16" t="b">
        <f>_xll.qlIborIndexEndOfMonth(ONIndex6M,Trigger)</f>
        <v>0</v>
      </c>
      <c r="L24" s="8"/>
    </row>
    <row r="25" spans="1:12" ht="16.5" x14ac:dyDescent="0.3">
      <c r="B25" s="2" t="s">
        <v>146</v>
      </c>
      <c r="C25" s="3"/>
      <c r="D25" s="3"/>
      <c r="E25" s="14"/>
      <c r="G25" s="6"/>
      <c r="H25" s="32" t="s">
        <v>44</v>
      </c>
      <c r="I25" s="54"/>
      <c r="J25" s="22" t="str">
        <f>_xll.qlInterestRateIndexDayCounter(ONIndex3M,Trigger)</f>
        <v>Actual/360</v>
      </c>
      <c r="K25" s="22" t="str">
        <f>_xll.qlInterestRateIndexDayCounter(ONIndex6M,Trigger)</f>
        <v>Actual/360</v>
      </c>
      <c r="L25" s="8"/>
    </row>
    <row r="26" spans="1:12" ht="14.25" thickBot="1" x14ac:dyDescent="0.3">
      <c r="B26" s="6"/>
      <c r="C26" s="7"/>
      <c r="D26" s="7"/>
      <c r="E26" s="8"/>
      <c r="G26" s="11"/>
      <c r="H26" s="12"/>
      <c r="I26" s="12"/>
      <c r="J26" s="12"/>
      <c r="K26" s="12"/>
      <c r="L26" s="13"/>
    </row>
    <row r="27" spans="1:12" x14ac:dyDescent="0.25">
      <c r="B27" s="6"/>
      <c r="C27" s="27" t="s">
        <v>60</v>
      </c>
      <c r="D27" s="133">
        <v>1E-3</v>
      </c>
      <c r="E27" s="8"/>
    </row>
    <row r="28" spans="1:12" x14ac:dyDescent="0.25">
      <c r="B28" s="6"/>
      <c r="C28" s="27" t="s">
        <v>153</v>
      </c>
      <c r="D28" s="139">
        <f>0.0002</f>
        <v>2.0000000000000001E-4</v>
      </c>
      <c r="E28" s="8"/>
    </row>
    <row r="29" spans="1:12" x14ac:dyDescent="0.25">
      <c r="B29" s="6"/>
      <c r="C29" s="27" t="s">
        <v>149</v>
      </c>
      <c r="D29" s="133">
        <v>2.0000000000000001E-4</v>
      </c>
      <c r="E29" s="8"/>
    </row>
    <row r="30" spans="1:12" x14ac:dyDescent="0.25">
      <c r="B30" s="6"/>
      <c r="C30" s="32" t="s">
        <v>160</v>
      </c>
      <c r="D30" s="134">
        <v>8.0000000000000004E-4</v>
      </c>
      <c r="E30" s="8"/>
    </row>
    <row r="31" spans="1:12" ht="14.25" thickBot="1" x14ac:dyDescent="0.3">
      <c r="B31" s="11"/>
      <c r="C31" s="12"/>
      <c r="D31" s="12"/>
      <c r="E31" s="13"/>
    </row>
  </sheetData>
  <conditionalFormatting sqref="I7:K7">
    <cfRule type="cellIs" dxfId="5" priority="1" operator="notEqual">
      <formula>0</formula>
    </cfRule>
    <cfRule type="cellIs" dxfId="4" priority="3" operator="notEqual">
      <formula>0</formula>
    </cfRule>
  </conditionalFormatting>
  <dataValidations count="3">
    <dataValidation type="list" allowBlank="1" showInputMessage="1" showErrorMessage="1" sqref="D12">
      <formula1>"EUR,USD,GBP,JPY,CHF,AUD,CNY,CNH,HKD,RMB"</formula1>
    </dataValidation>
    <dataValidation type="list" allowBlank="1" showInputMessage="1" showErrorMessage="1" sqref="D14:D15">
      <formula1>"TARGET,UnitedKingdom::Exchange,UnitedKingdom::Metals,UnitedKingdom::Settlement,UnitedStates::GovernmentBond,UnitedStates::NERC,UnitedStates::NYSE,UnitedStates::Settlement,Switzerland,Japan,Italy::Exchange,NullCalendar,Australia,China,HongKong::HKEx"</formula1>
    </dataValidation>
    <dataValidation type="list" allowBlank="1" showInputMessage="1" showErrorMessage="1" sqref="D16">
      <formula1>"JoinBusinessDays,JoinHolidays"</formula1>
    </dataValidation>
  </dataValidations>
  <pageMargins left="0.7" right="0.7" top="0.75" bottom="0.75" header="0.3" footer="0.3"/>
  <pageSetup paperSize="9" orientation="portrait" r:id="rId1"/>
  <ignoredErrors>
    <ignoredError sqref="I15 I16:I21 J15:K15 I25 I23 I24 I22 J22:K25 I4 J16:K21 J4:K4" unlocked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E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72" bestFit="1" customWidth="1"/>
    <col min="2" max="2" width="7" style="71" bestFit="1" customWidth="1"/>
    <col min="3" max="3" width="6" style="71" bestFit="1" customWidth="1"/>
    <col min="4" max="5" width="17.85546875" style="72" bestFit="1" customWidth="1"/>
    <col min="6" max="6" width="11" style="71" bestFit="1" customWidth="1"/>
    <col min="7" max="7" width="10" style="71" bestFit="1" customWidth="1"/>
    <col min="8" max="8" width="6" style="71" bestFit="1" customWidth="1"/>
    <col min="9" max="9" width="10" style="71" bestFit="1" customWidth="1"/>
    <col min="10" max="10" width="6" style="71" bestFit="1" customWidth="1"/>
    <col min="11" max="11" width="11" style="71" bestFit="1" customWidth="1"/>
    <col min="12" max="12" width="2.7109375" style="71" customWidth="1"/>
    <col min="13" max="13" width="11" style="72" bestFit="1" customWidth="1"/>
    <col min="14" max="14" width="4.7109375" style="72" customWidth="1"/>
    <col min="15" max="15" width="6" style="72" bestFit="1" customWidth="1"/>
    <col min="16" max="16" width="16.140625" style="72" bestFit="1" customWidth="1"/>
    <col min="17" max="18" width="17.28515625" style="72" bestFit="1" customWidth="1"/>
    <col min="19" max="19" width="19.28515625" style="72" bestFit="1" customWidth="1"/>
    <col min="20" max="20" width="17.28515625" style="72" bestFit="1" customWidth="1"/>
    <col min="21" max="22" width="12" style="72" bestFit="1" customWidth="1"/>
    <col min="23" max="23" width="9" style="73" customWidth="1"/>
    <col min="24" max="24" width="9" style="73" bestFit="1" customWidth="1"/>
    <col min="25" max="25" width="12" style="72" customWidth="1"/>
    <col min="26" max="26" width="2.7109375" style="72" customWidth="1"/>
    <col min="27" max="27" width="18.28515625" style="72" hidden="1" customWidth="1" outlineLevel="1"/>
    <col min="28" max="28" width="2.7109375" style="72" hidden="1" customWidth="1" outlineLevel="1"/>
    <col min="29" max="29" width="10" style="72" hidden="1" customWidth="1" outlineLevel="1"/>
    <col min="30" max="30" width="15.140625" style="72" hidden="1" customWidth="1" outlineLevel="1"/>
    <col min="31" max="31" width="9.140625" style="72" collapsed="1"/>
    <col min="32" max="16384" width="9.140625" style="72"/>
  </cols>
  <sheetData>
    <row r="1" spans="1:26" s="71" customFormat="1" hidden="1" outlineLevel="1" x14ac:dyDescent="0.2">
      <c r="A1" s="69"/>
      <c r="B1" s="66" t="s">
        <v>55</v>
      </c>
      <c r="C1" s="67"/>
      <c r="D1" s="67"/>
      <c r="E1" s="67"/>
      <c r="F1" s="68"/>
      <c r="G1" s="66" t="s">
        <v>10</v>
      </c>
      <c r="H1" s="67"/>
      <c r="I1" s="67"/>
      <c r="J1" s="67"/>
      <c r="K1" s="68"/>
    </row>
    <row r="2" spans="1:26" hidden="1" outlineLevel="1" x14ac:dyDescent="0.2">
      <c r="A2" s="70"/>
      <c r="B2" s="75" t="s">
        <v>5</v>
      </c>
      <c r="C2" s="79" t="s">
        <v>11</v>
      </c>
      <c r="D2" s="80" t="s">
        <v>12</v>
      </c>
      <c r="E2" s="79" t="s">
        <v>13</v>
      </c>
      <c r="F2" s="81" t="s">
        <v>14</v>
      </c>
      <c r="G2" s="79" t="s">
        <v>15</v>
      </c>
      <c r="H2" s="79" t="s">
        <v>12</v>
      </c>
      <c r="I2" s="79" t="s">
        <v>16</v>
      </c>
      <c r="J2" s="79" t="s">
        <v>13</v>
      </c>
      <c r="K2" s="79" t="s">
        <v>14</v>
      </c>
      <c r="M2" s="71"/>
      <c r="N2" s="71"/>
      <c r="O2" s="71"/>
      <c r="P2" s="71"/>
      <c r="Q2" s="71"/>
      <c r="R2" s="71"/>
      <c r="S2" s="71"/>
      <c r="T2" s="71"/>
      <c r="U2" s="73"/>
      <c r="V2" s="73"/>
      <c r="W2" s="71"/>
      <c r="X2" s="72"/>
    </row>
    <row r="3" spans="1:26" ht="12" hidden="1" outlineLevel="1" x14ac:dyDescent="0.25">
      <c r="A3" s="148" t="s">
        <v>57</v>
      </c>
      <c r="B3" s="76">
        <v>12</v>
      </c>
      <c r="C3" s="62" t="str">
        <f>_xll.qlPeriodEquivalent(B3&amp;"M")</f>
        <v>1Y</v>
      </c>
      <c r="D3" s="82">
        <f>_xll.qlDateEndOfMonth(EDATE(_xll.qlSettingsEvaluationDate(Trigger),-1))</f>
        <v>42155</v>
      </c>
      <c r="E3" s="83">
        <f t="shared" ref="E3:E9" si="0">EDATE(SettlementDate,$B3)</f>
        <v>42550</v>
      </c>
      <c r="F3" s="84">
        <f t="shared" ref="F3:F9" si="1">IF(B3&lt;=12,1,IF(B3&lt;=24,3,IF(B3&lt;=120,6,IF(B3&lt;=240,12,IF(B3&lt;=360,36,60)))))</f>
        <v>1</v>
      </c>
      <c r="G3" s="92">
        <f>MIN(_xll.ohPack(Data!$F$4:INDEX(FwdON,MATCH(E3+1,SettlementDates,1),1)))</f>
        <v>5.1781347910617725E-4</v>
      </c>
      <c r="H3" s="63">
        <f t="shared" ref="H3:H9" si="2">ROUNDDOWN(G3*10,2)/10</f>
        <v>0</v>
      </c>
      <c r="I3" s="92">
        <f>MAX(_xll.ohPack(Data!$F$4:INDEX(FwdON,MATCH(E3+1,SettlementDates,1),1)))</f>
        <v>7.3909788171788726E-4</v>
      </c>
      <c r="J3" s="63">
        <f t="shared" ref="J3:J9" si="3">IF(I3-G3&gt;1%,(QUOTIENT(I3*10000,50)+1)*0.5%,(QUOTIENT(I3*10000,10)+1)*0.1%)</f>
        <v>1E-3</v>
      </c>
      <c r="K3" s="92">
        <f t="shared" ref="K3:K9" si="4">IF(J3-H3&lt;0.5%,0.05%,IF(J3-H3&lt;1%,0.1%,IF(J3-H3&lt;2%,0.25%,0.5%)))</f>
        <v>5.0000000000000001E-4</v>
      </c>
      <c r="M3" s="71"/>
      <c r="N3" s="71"/>
      <c r="O3" s="71"/>
      <c r="P3" s="71"/>
      <c r="Q3" s="71"/>
      <c r="R3" s="71"/>
      <c r="S3" s="71"/>
      <c r="T3" s="71"/>
      <c r="U3" s="73"/>
      <c r="V3" s="73"/>
      <c r="W3" s="71"/>
      <c r="X3" s="72"/>
    </row>
    <row r="4" spans="1:26" ht="12" hidden="1" customHeight="1" outlineLevel="1" x14ac:dyDescent="0.25">
      <c r="A4" s="149"/>
      <c r="B4" s="77">
        <v>24</v>
      </c>
      <c r="C4" s="60" t="str">
        <f>_xll.qlPeriodEquivalent(B4&amp;"M")</f>
        <v>2Y</v>
      </c>
      <c r="D4" s="85">
        <f>_xll.qlDateEndOfMonth(EDATE(_xll.qlIMMNextDate(_xll.qlSettingsEvaluationDate(Trigger)-1,TRUE),-3))</f>
        <v>42185</v>
      </c>
      <c r="E4" s="86">
        <f t="shared" si="0"/>
        <v>42915</v>
      </c>
      <c r="F4" s="87">
        <f t="shared" si="1"/>
        <v>3</v>
      </c>
      <c r="G4" s="93">
        <f>MIN(_xll.ohPack(Data!$F$4:INDEX(FwdON,MATCH(E4+1,SettlementDates,1),1)))</f>
        <v>5.1781347910617725E-4</v>
      </c>
      <c r="H4" s="64">
        <f t="shared" si="2"/>
        <v>0</v>
      </c>
      <c r="I4" s="93">
        <f>MAX(_xll.ohPack(Data!$F$4:INDEX(FwdON,MATCH(E4+1,SettlementDates,1),1)))</f>
        <v>9.4971873304724097E-4</v>
      </c>
      <c r="J4" s="64">
        <f t="shared" si="3"/>
        <v>1E-3</v>
      </c>
      <c r="K4" s="93">
        <f t="shared" si="4"/>
        <v>5.0000000000000001E-4</v>
      </c>
      <c r="M4" s="71"/>
      <c r="N4" s="71"/>
      <c r="O4" s="71"/>
      <c r="P4" s="71"/>
      <c r="Q4" s="71"/>
      <c r="R4" s="71"/>
      <c r="S4" s="71"/>
      <c r="T4" s="71"/>
      <c r="U4" s="73"/>
      <c r="V4" s="73"/>
      <c r="W4" s="71"/>
      <c r="X4" s="72"/>
      <c r="Z4" s="74"/>
    </row>
    <row r="5" spans="1:26" ht="12" hidden="1" outlineLevel="1" x14ac:dyDescent="0.25">
      <c r="A5" s="149"/>
      <c r="B5" s="77">
        <v>60</v>
      </c>
      <c r="C5" s="60" t="str">
        <f>_xll.qlPeriodEquivalent(B5&amp;"M")</f>
        <v>5Y</v>
      </c>
      <c r="D5" s="8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42185</v>
      </c>
      <c r="E5" s="86">
        <f t="shared" si="0"/>
        <v>44011</v>
      </c>
      <c r="F5" s="87">
        <f t="shared" si="1"/>
        <v>6</v>
      </c>
      <c r="G5" s="93">
        <f>MIN(_xll.ohPack(Data!$F$4:INDEX(FwdON,MATCH(E5+1,SettlementDates,1),1)))</f>
        <v>5.1781347910617725E-4</v>
      </c>
      <c r="H5" s="64">
        <f t="shared" si="2"/>
        <v>0</v>
      </c>
      <c r="I5" s="93">
        <f>MAX(_xll.ohPack(Data!$F$4:INDEX(FwdON,MATCH(E5+1,SettlementDates,1),1)))</f>
        <v>5.1939848147686263E-3</v>
      </c>
      <c r="J5" s="64">
        <f t="shared" si="3"/>
        <v>6.0000000000000001E-3</v>
      </c>
      <c r="K5" s="93">
        <f t="shared" si="4"/>
        <v>1E-3</v>
      </c>
      <c r="M5" s="71"/>
      <c r="N5" s="71"/>
      <c r="O5" s="71"/>
      <c r="P5" s="71"/>
      <c r="Q5" s="71"/>
      <c r="R5" s="71"/>
      <c r="S5" s="71"/>
      <c r="T5" s="71"/>
      <c r="U5" s="73"/>
      <c r="V5" s="73"/>
      <c r="W5" s="71"/>
      <c r="X5" s="72"/>
    </row>
    <row r="6" spans="1:26" ht="12" hidden="1" outlineLevel="1" x14ac:dyDescent="0.25">
      <c r="A6" s="149"/>
      <c r="B6" s="77">
        <v>120</v>
      </c>
      <c r="C6" s="60" t="str">
        <f>_xll.qlPeriodEquivalent(B6&amp;"M")</f>
        <v>10Y</v>
      </c>
      <c r="D6" s="85">
        <f>D5</f>
        <v>42185</v>
      </c>
      <c r="E6" s="86">
        <f t="shared" si="0"/>
        <v>45837</v>
      </c>
      <c r="F6" s="87">
        <f t="shared" si="1"/>
        <v>6</v>
      </c>
      <c r="G6" s="93">
        <f>MIN(_xll.ohPack(Data!$F$4:INDEX(FwdON,MATCH(E6+1,SettlementDates,1),1)))</f>
        <v>5.1781347910617725E-4</v>
      </c>
      <c r="H6" s="64">
        <f t="shared" si="2"/>
        <v>0</v>
      </c>
      <c r="I6" s="93">
        <f>MAX(_xll.ohPack(Data!$F$4:INDEX(FwdON,MATCH(E6+1,SettlementDates,1),1)))</f>
        <v>1.2076094751626298E-2</v>
      </c>
      <c r="J6" s="64">
        <f t="shared" si="3"/>
        <v>1.4999999999999999E-2</v>
      </c>
      <c r="K6" s="93">
        <f t="shared" si="4"/>
        <v>2.5000000000000001E-3</v>
      </c>
      <c r="M6" s="71"/>
      <c r="N6" s="71"/>
      <c r="O6" s="71"/>
      <c r="P6" s="71"/>
      <c r="Q6" s="71"/>
      <c r="R6" s="71"/>
      <c r="S6" s="71"/>
      <c r="T6" s="71"/>
      <c r="U6" s="73"/>
      <c r="V6" s="73"/>
      <c r="W6" s="71"/>
      <c r="X6" s="72"/>
    </row>
    <row r="7" spans="1:26" ht="12" hidden="1" outlineLevel="1" x14ac:dyDescent="0.25">
      <c r="A7" s="149"/>
      <c r="B7" s="77">
        <v>240</v>
      </c>
      <c r="C7" s="60" t="str">
        <f>_xll.qlPeriodEquivalent(B7&amp;"M")</f>
        <v>20Y</v>
      </c>
      <c r="D7" s="85">
        <f>IF(AND(MONTH(D6)=12),D6,_xll.qlDateEndOfMonth(EDATE(D6,-6)))</f>
        <v>42004</v>
      </c>
      <c r="E7" s="86">
        <f t="shared" si="0"/>
        <v>49489</v>
      </c>
      <c r="F7" s="87">
        <f t="shared" si="1"/>
        <v>12</v>
      </c>
      <c r="G7" s="93">
        <f>MIN(_xll.ohPack(Data!$F$4:INDEX(FwdON,MATCH(E7+1,SettlementDates,1),1)))</f>
        <v>5.1781347910617725E-4</v>
      </c>
      <c r="H7" s="64">
        <f t="shared" si="2"/>
        <v>0</v>
      </c>
      <c r="I7" s="93">
        <f>MAX(_xll.ohPack(Data!$F$4:INDEX(FwdON,MATCH(E7+1,SettlementDates,1),1)))</f>
        <v>2.068702348353102E-2</v>
      </c>
      <c r="J7" s="64">
        <f t="shared" si="3"/>
        <v>2.5000000000000001E-2</v>
      </c>
      <c r="K7" s="93">
        <f t="shared" si="4"/>
        <v>5.0000000000000001E-3</v>
      </c>
      <c r="M7" s="71"/>
      <c r="N7" s="71"/>
      <c r="O7" s="71"/>
      <c r="P7" s="71"/>
      <c r="Q7" s="71"/>
      <c r="R7" s="71"/>
      <c r="S7" s="71"/>
      <c r="T7" s="71"/>
      <c r="U7" s="73"/>
      <c r="V7" s="73"/>
      <c r="W7" s="71"/>
      <c r="X7" s="72"/>
    </row>
    <row r="8" spans="1:26" ht="12" hidden="1" outlineLevel="1" x14ac:dyDescent="0.25">
      <c r="A8" s="149"/>
      <c r="B8" s="77">
        <v>360</v>
      </c>
      <c r="C8" s="60" t="str">
        <f>_xll.qlPeriodEquivalent(B8&amp;"M")</f>
        <v>30Y</v>
      </c>
      <c r="D8" s="85">
        <f>D7</f>
        <v>42004</v>
      </c>
      <c r="E8" s="86">
        <f t="shared" si="0"/>
        <v>53142</v>
      </c>
      <c r="F8" s="87">
        <f t="shared" si="1"/>
        <v>36</v>
      </c>
      <c r="G8" s="93">
        <f>MIN(_xll.ohPack(Data!$F$4:INDEX(FwdON,MATCH(E8+1,SettlementDates,1),1)))</f>
        <v>5.1781347910617725E-4</v>
      </c>
      <c r="H8" s="64">
        <f t="shared" si="2"/>
        <v>0</v>
      </c>
      <c r="I8" s="93">
        <f>MAX(_xll.ohPack(Data!$F$4:INDEX(FwdON,MATCH(E8+1,SettlementDates,1),1)))</f>
        <v>2.068702348353102E-2</v>
      </c>
      <c r="J8" s="64">
        <f t="shared" si="3"/>
        <v>2.5000000000000001E-2</v>
      </c>
      <c r="K8" s="93">
        <f t="shared" si="4"/>
        <v>5.0000000000000001E-3</v>
      </c>
      <c r="M8" s="71"/>
      <c r="N8" s="71"/>
      <c r="O8" s="71"/>
      <c r="P8" s="71"/>
      <c r="Q8" s="71"/>
      <c r="R8" s="71"/>
      <c r="S8" s="71"/>
      <c r="T8" s="71"/>
      <c r="U8" s="73"/>
      <c r="V8" s="73"/>
      <c r="W8" s="71"/>
      <c r="X8" s="72"/>
    </row>
    <row r="9" spans="1:26" ht="12" hidden="1" outlineLevel="1" x14ac:dyDescent="0.25">
      <c r="A9" s="150"/>
      <c r="B9" s="78">
        <f>60*12</f>
        <v>720</v>
      </c>
      <c r="C9" s="60" t="str">
        <f>_xll.qlPeriodEquivalent(B9&amp;"M")</f>
        <v>60Y</v>
      </c>
      <c r="D9" s="85">
        <f>D8</f>
        <v>42004</v>
      </c>
      <c r="E9" s="86">
        <f t="shared" si="0"/>
        <v>64099</v>
      </c>
      <c r="F9" s="87">
        <f t="shared" si="1"/>
        <v>60</v>
      </c>
      <c r="G9" s="94">
        <f>MIN(_xll.ohPack(Data!$F$4:INDEX(FwdON,MATCH(E9+1,SettlementDates,1),1)))</f>
        <v>5.1781347910617725E-4</v>
      </c>
      <c r="H9" s="65">
        <f t="shared" si="2"/>
        <v>0</v>
      </c>
      <c r="I9" s="94">
        <f>MAX(_xll.ohPack(Data!$F$4:INDEX(FwdON,MATCH(E9+1,SettlementDates,1),1)))</f>
        <v>2.068702348353102E-2</v>
      </c>
      <c r="J9" s="65">
        <f t="shared" si="3"/>
        <v>2.5000000000000001E-2</v>
      </c>
      <c r="K9" s="94">
        <f t="shared" si="4"/>
        <v>5.0000000000000001E-3</v>
      </c>
      <c r="M9" s="71"/>
      <c r="N9" s="71"/>
      <c r="O9" s="71"/>
      <c r="P9" s="71"/>
      <c r="Q9" s="71"/>
      <c r="R9" s="71"/>
      <c r="S9" s="71"/>
      <c r="T9" s="71"/>
      <c r="U9" s="73"/>
      <c r="V9" s="73"/>
      <c r="W9" s="71"/>
      <c r="X9" s="72"/>
    </row>
    <row r="10" spans="1:26" ht="12" hidden="1" customHeight="1" outlineLevel="1" x14ac:dyDescent="0.25">
      <c r="A10" s="148" t="s">
        <v>56</v>
      </c>
      <c r="B10" s="77"/>
      <c r="C10" s="62"/>
      <c r="D10" s="82"/>
      <c r="E10" s="83"/>
      <c r="F10" s="88"/>
      <c r="G10" s="93"/>
      <c r="H10" s="64"/>
      <c r="I10" s="93"/>
      <c r="J10" s="64"/>
      <c r="K10" s="93"/>
      <c r="M10" s="71"/>
      <c r="N10" s="71"/>
      <c r="O10" s="71"/>
      <c r="P10" s="71"/>
      <c r="Q10" s="71"/>
      <c r="R10" s="71"/>
      <c r="S10" s="71"/>
      <c r="T10" s="71"/>
      <c r="U10" s="73"/>
      <c r="V10" s="73"/>
      <c r="W10" s="71"/>
      <c r="X10" s="72"/>
    </row>
    <row r="11" spans="1:26" ht="12" hidden="1" outlineLevel="1" x14ac:dyDescent="0.25">
      <c r="A11" s="149"/>
      <c r="B11" s="77"/>
      <c r="C11" s="60"/>
      <c r="D11" s="85"/>
      <c r="E11" s="86"/>
      <c r="F11" s="87"/>
      <c r="G11" s="93"/>
      <c r="H11" s="64"/>
      <c r="I11" s="93"/>
      <c r="J11" s="64"/>
      <c r="K11" s="93"/>
      <c r="M11" s="71"/>
      <c r="N11" s="71"/>
      <c r="O11" s="71"/>
      <c r="P11" s="71"/>
      <c r="Q11" s="71"/>
      <c r="R11" s="71"/>
      <c r="S11" s="71"/>
      <c r="T11" s="71"/>
      <c r="U11" s="73"/>
      <c r="V11" s="73"/>
      <c r="W11" s="71"/>
      <c r="X11" s="72"/>
    </row>
    <row r="12" spans="1:26" ht="12" hidden="1" outlineLevel="1" x14ac:dyDescent="0.25">
      <c r="A12" s="149"/>
      <c r="B12" s="77"/>
      <c r="C12" s="60"/>
      <c r="D12" s="85"/>
      <c r="E12" s="86"/>
      <c r="F12" s="87"/>
      <c r="G12" s="93"/>
      <c r="H12" s="64"/>
      <c r="I12" s="93"/>
      <c r="J12" s="64"/>
      <c r="K12" s="93"/>
      <c r="M12" s="71"/>
      <c r="N12" s="71"/>
      <c r="O12" s="71"/>
      <c r="P12" s="71"/>
      <c r="Q12" s="71"/>
      <c r="R12" s="71"/>
      <c r="S12" s="71"/>
      <c r="T12" s="71"/>
      <c r="U12" s="73"/>
      <c r="V12" s="73"/>
      <c r="W12" s="71"/>
      <c r="X12" s="72"/>
    </row>
    <row r="13" spans="1:26" ht="12" hidden="1" outlineLevel="1" x14ac:dyDescent="0.25">
      <c r="A13" s="149"/>
      <c r="B13" s="77"/>
      <c r="C13" s="60"/>
      <c r="D13" s="85"/>
      <c r="E13" s="86"/>
      <c r="F13" s="87"/>
      <c r="G13" s="93"/>
      <c r="H13" s="64"/>
      <c r="I13" s="93"/>
      <c r="J13" s="64"/>
      <c r="K13" s="93"/>
      <c r="M13" s="71"/>
      <c r="N13" s="71"/>
      <c r="O13" s="71"/>
      <c r="P13" s="71"/>
      <c r="Q13" s="71"/>
      <c r="R13" s="71"/>
      <c r="S13" s="71"/>
      <c r="T13" s="71"/>
      <c r="U13" s="73"/>
      <c r="V13" s="73"/>
      <c r="W13" s="71"/>
      <c r="X13" s="72"/>
    </row>
    <row r="14" spans="1:26" ht="12" hidden="1" outlineLevel="1" x14ac:dyDescent="0.25">
      <c r="A14" s="149"/>
      <c r="B14" s="77"/>
      <c r="C14" s="60"/>
      <c r="D14" s="85"/>
      <c r="E14" s="86"/>
      <c r="F14" s="87"/>
      <c r="G14" s="93"/>
      <c r="H14" s="64"/>
      <c r="I14" s="93"/>
      <c r="J14" s="64"/>
      <c r="K14" s="93"/>
      <c r="M14" s="71"/>
      <c r="N14" s="71"/>
      <c r="O14" s="71"/>
      <c r="P14" s="71"/>
      <c r="Q14" s="71"/>
      <c r="R14" s="71"/>
      <c r="S14" s="71"/>
      <c r="T14" s="71"/>
      <c r="U14" s="73"/>
      <c r="V14" s="73"/>
      <c r="W14" s="71"/>
      <c r="X14" s="72"/>
    </row>
    <row r="15" spans="1:26" ht="12" hidden="1" outlineLevel="1" x14ac:dyDescent="0.25">
      <c r="A15" s="149"/>
      <c r="B15" s="77"/>
      <c r="C15" s="60"/>
      <c r="D15" s="85"/>
      <c r="E15" s="86"/>
      <c r="F15" s="87"/>
      <c r="G15" s="93"/>
      <c r="H15" s="64"/>
      <c r="I15" s="93"/>
      <c r="J15" s="64"/>
      <c r="K15" s="93"/>
      <c r="M15" s="71"/>
      <c r="N15" s="71"/>
      <c r="O15" s="71"/>
      <c r="P15" s="71"/>
      <c r="Q15" s="71"/>
      <c r="R15" s="71"/>
      <c r="S15" s="71"/>
      <c r="T15" s="71"/>
      <c r="U15" s="73"/>
      <c r="V15" s="73"/>
      <c r="W15" s="71"/>
      <c r="X15" s="72"/>
    </row>
    <row r="16" spans="1:26" ht="12" hidden="1" outlineLevel="1" x14ac:dyDescent="0.25">
      <c r="A16" s="150"/>
      <c r="B16" s="78"/>
      <c r="C16" s="61"/>
      <c r="D16" s="89"/>
      <c r="E16" s="90"/>
      <c r="F16" s="91"/>
      <c r="G16" s="94"/>
      <c r="H16" s="65"/>
      <c r="I16" s="94"/>
      <c r="J16" s="65"/>
      <c r="K16" s="94"/>
      <c r="M16" s="71"/>
      <c r="N16" s="71"/>
      <c r="O16" s="71"/>
      <c r="P16" s="71"/>
      <c r="Q16" s="71"/>
      <c r="R16" s="71"/>
      <c r="S16" s="71"/>
      <c r="T16" s="71"/>
      <c r="U16" s="73"/>
      <c r="V16" s="73"/>
      <c r="W16" s="71"/>
      <c r="X16" s="72"/>
    </row>
    <row r="17" spans="3:30" collapsed="1" x14ac:dyDescent="0.2">
      <c r="P17" s="73"/>
      <c r="Q17" s="73"/>
      <c r="S17" s="73"/>
      <c r="T17" s="73"/>
      <c r="U17" s="73"/>
      <c r="V17" s="73"/>
      <c r="Y17" s="73"/>
    </row>
    <row r="18" spans="3:30" x14ac:dyDescent="0.2">
      <c r="C18" s="72"/>
      <c r="M18" s="119" t="s">
        <v>152</v>
      </c>
      <c r="P18" s="73"/>
      <c r="Q18" s="73"/>
      <c r="S18" s="73"/>
      <c r="T18" s="73"/>
      <c r="V18" s="73"/>
      <c r="Y18" s="73"/>
      <c r="AA18" s="71"/>
    </row>
    <row r="19" spans="3:30" x14ac:dyDescent="0.2">
      <c r="M19" s="111"/>
      <c r="P19" s="73"/>
      <c r="Q19" s="73"/>
      <c r="S19" s="73"/>
      <c r="T19" s="73"/>
      <c r="V19" s="73"/>
      <c r="Y19" s="73"/>
      <c r="AA19" s="95"/>
    </row>
    <row r="20" spans="3:30" x14ac:dyDescent="0.2">
      <c r="P20" s="73"/>
      <c r="Q20" s="73"/>
      <c r="S20" s="73"/>
      <c r="T20" s="73"/>
      <c r="U20" s="73"/>
      <c r="V20" s="73"/>
      <c r="Y20" s="73"/>
    </row>
    <row r="21" spans="3:30" ht="13.5" x14ac:dyDescent="0.2">
      <c r="M21" s="100" t="s">
        <v>64</v>
      </c>
      <c r="N21" s="101"/>
      <c r="O21" s="101"/>
      <c r="P21" s="101"/>
      <c r="Q21" s="101"/>
      <c r="R21" s="101"/>
      <c r="S21" s="101"/>
      <c r="T21" s="101"/>
      <c r="U21" s="101"/>
      <c r="V21" s="101"/>
      <c r="W21" s="101"/>
      <c r="X21" s="101"/>
      <c r="Y21" s="102"/>
    </row>
    <row r="22" spans="3:30" x14ac:dyDescent="0.2">
      <c r="J22" s="72"/>
      <c r="K22" s="72"/>
      <c r="L22" s="72"/>
      <c r="M22" s="109" t="s">
        <v>61</v>
      </c>
      <c r="N22" s="109"/>
      <c r="O22" s="109" t="s">
        <v>20</v>
      </c>
      <c r="P22" s="110" t="s">
        <v>62</v>
      </c>
      <c r="Q22" s="110" t="s">
        <v>145</v>
      </c>
      <c r="R22" s="109" t="s">
        <v>18</v>
      </c>
      <c r="S22" s="109" t="s">
        <v>17</v>
      </c>
      <c r="T22" s="110" t="s">
        <v>63</v>
      </c>
      <c r="U22" s="110" t="s">
        <v>65</v>
      </c>
      <c r="V22" s="109" t="s">
        <v>0</v>
      </c>
      <c r="W22" s="109" t="s">
        <v>122</v>
      </c>
      <c r="X22" s="112" t="s">
        <v>66</v>
      </c>
      <c r="Y22" s="112" t="s">
        <v>67</v>
      </c>
      <c r="AA22" s="114" t="s">
        <v>121</v>
      </c>
      <c r="AC22" s="113" t="s">
        <v>118</v>
      </c>
      <c r="AD22" s="114" t="s">
        <v>127</v>
      </c>
    </row>
    <row r="23" spans="3:30" x14ac:dyDescent="0.2">
      <c r="J23" s="72"/>
      <c r="K23" s="72"/>
      <c r="L23" s="72"/>
      <c r="M23" s="103" t="s">
        <v>60</v>
      </c>
      <c r="N23" s="103"/>
      <c r="O23" s="103" t="s">
        <v>68</v>
      </c>
      <c r="P23" s="103" t="str">
        <f t="shared" ref="P23:P54" si="5">Currency&amp;M23&amp;O23&amp;QuoteSuffix</f>
        <v>JPYOISSW_Quote</v>
      </c>
      <c r="Q23" s="126"/>
      <c r="R23" s="115">
        <f t="shared" ref="R23:R54" si="6">EvaluationDate</f>
        <v>42180</v>
      </c>
      <c r="S23" s="115">
        <f>_xll.qlSwapStartDate(AA23)</f>
        <v>42184</v>
      </c>
      <c r="T23" s="115">
        <f>_xll.qlSwapMaturityDate(AA23)</f>
        <v>42191</v>
      </c>
      <c r="U23" s="106">
        <f>_xll.qlOvernightIndexedSwapFairRate(AA23,_xll.ohTrigger(Trigger,TriggerON))</f>
        <v>7.095270414517582E-4</v>
      </c>
      <c r="V23" s="106" t="e">
        <f>_xll.qlQuoteValue(P23,_xll.ohTrigger(Trigger,TriggerON))</f>
        <v>#NUM!</v>
      </c>
      <c r="W23" s="106" t="b">
        <f t="shared" ref="W23:W54" si="7">NOT(ISERROR(V23))</f>
        <v>0</v>
      </c>
      <c r="X23" s="106" t="e">
        <f t="shared" ref="X23:X76" si="8">U23-V23</f>
        <v>#NUM!</v>
      </c>
      <c r="Y23" s="60" t="e">
        <f>ABS(X23)&lt;=ABS('General Settings'!$D$27)</f>
        <v>#NUM!</v>
      </c>
      <c r="AA23" s="62" t="str">
        <f>_xll.qlMakeOIS(,SettlementDays,IF(O23="SW","1W",O23),IndexON,,FwdStart,DayCountConv,,Permanent,Trigger,ObjectOverwrite)</f>
        <v>obj_00382#0001</v>
      </c>
      <c r="AC23" s="78" t="s">
        <v>119</v>
      </c>
      <c r="AD23" s="61" t="s">
        <v>120</v>
      </c>
    </row>
    <row r="24" spans="3:30" x14ac:dyDescent="0.2">
      <c r="M24" s="104" t="s">
        <v>60</v>
      </c>
      <c r="N24" s="104"/>
      <c r="O24" s="104" t="s">
        <v>69</v>
      </c>
      <c r="P24" s="104" t="str">
        <f t="shared" si="5"/>
        <v>JPYOIS2W_Quote</v>
      </c>
      <c r="Q24" s="126"/>
      <c r="R24" s="116">
        <f t="shared" si="6"/>
        <v>42180</v>
      </c>
      <c r="S24" s="116">
        <f>_xll.qlSwapStartDate(AA24)</f>
        <v>42184</v>
      </c>
      <c r="T24" s="116">
        <f>_xll.qlSwapMaturityDate(AA24)</f>
        <v>42198</v>
      </c>
      <c r="U24" s="107">
        <f>_xll.qlOvernightIndexedSwapFairRate(AA24,_xll.ohTrigger(Trigger,TriggerON))</f>
        <v>7.1066443022920519E-4</v>
      </c>
      <c r="V24" s="107" t="e">
        <f>_xll.qlQuoteValue(P24,_xll.ohTrigger(Trigger,TriggerON))</f>
        <v>#NUM!</v>
      </c>
      <c r="W24" s="107" t="b">
        <f t="shared" si="7"/>
        <v>0</v>
      </c>
      <c r="X24" s="107" t="e">
        <f t="shared" si="8"/>
        <v>#NUM!</v>
      </c>
      <c r="Y24" s="60" t="e">
        <f>ABS(X24)&lt;=ABS('General Settings'!$D$27)</f>
        <v>#NUM!</v>
      </c>
      <c r="AA24" s="60" t="str">
        <f>_xll.qlMakeOIS(,SettlementDays,IF(O24="SW","1W",O24),IndexON,,FwdStart,DayCountConv,,Permanent,Trigger,ObjectOverwrite)</f>
        <v>obj_0038b#0001</v>
      </c>
    </row>
    <row r="25" spans="3:30" x14ac:dyDescent="0.2">
      <c r="M25" s="104" t="s">
        <v>60</v>
      </c>
      <c r="N25" s="104"/>
      <c r="O25" s="104" t="s">
        <v>70</v>
      </c>
      <c r="P25" s="104" t="str">
        <f t="shared" si="5"/>
        <v>JPYOIS3W_Quote</v>
      </c>
      <c r="Q25" s="126"/>
      <c r="R25" s="116">
        <f t="shared" si="6"/>
        <v>42180</v>
      </c>
      <c r="S25" s="116">
        <f>_xll.qlSwapStartDate(AA25)</f>
        <v>42184</v>
      </c>
      <c r="T25" s="116">
        <f>_xll.qlSwapMaturityDate(AA25)</f>
        <v>42206</v>
      </c>
      <c r="U25" s="107">
        <f>_xll.qlOvernightIndexedSwapFairRate(AA25,_xll.ohTrigger(Trigger,TriggerON))</f>
        <v>7.1255265966175716E-4</v>
      </c>
      <c r="V25" s="107" t="e">
        <f>_xll.qlQuoteValue(P25,_xll.ohTrigger(Trigger,TriggerON))</f>
        <v>#NUM!</v>
      </c>
      <c r="W25" s="107" t="b">
        <f t="shared" si="7"/>
        <v>0</v>
      </c>
      <c r="X25" s="107" t="e">
        <f t="shared" si="8"/>
        <v>#NUM!</v>
      </c>
      <c r="Y25" s="60" t="e">
        <f>ABS(X25)&lt;=ABS('General Settings'!$D$27)</f>
        <v>#NUM!</v>
      </c>
      <c r="AA25" s="60" t="str">
        <f>_xll.qlMakeOIS(,SettlementDays,IF(O25="SW","1W",O25),IndexON,,FwdStart,DayCountConv,,Permanent,Trigger,ObjectOverwrite)</f>
        <v>obj_0037e#0001</v>
      </c>
    </row>
    <row r="26" spans="3:30" x14ac:dyDescent="0.2">
      <c r="M26" s="120" t="s">
        <v>60</v>
      </c>
      <c r="N26" s="120"/>
      <c r="O26" s="120" t="s">
        <v>37</v>
      </c>
      <c r="P26" s="120" t="str">
        <f t="shared" si="5"/>
        <v>JPYOIS1M_Quote</v>
      </c>
      <c r="Q26" s="126"/>
      <c r="R26" s="121">
        <f t="shared" si="6"/>
        <v>42180</v>
      </c>
      <c r="S26" s="121">
        <f>_xll.qlSwapStartDate(AA26)</f>
        <v>42184</v>
      </c>
      <c r="T26" s="121">
        <f>_xll.qlSwapMaturityDate(AA26)</f>
        <v>42214</v>
      </c>
      <c r="U26" s="122">
        <f>_xll.qlOvernightIndexedSwapFairRate(AA26,_xll.ohTrigger(Trigger,TriggerON))</f>
        <v>7.1506849836566744E-4</v>
      </c>
      <c r="V26" s="122">
        <f>_xll.qlQuoteValue(P26,_xll.ohTrigger(Trigger,TriggerON))</f>
        <v>7.2500000000000006E-4</v>
      </c>
      <c r="W26" s="122" t="b">
        <f t="shared" si="7"/>
        <v>1</v>
      </c>
      <c r="X26" s="122">
        <f t="shared" si="8"/>
        <v>-9.9315016343326208E-6</v>
      </c>
      <c r="Y26" s="60" t="b">
        <f>ABS(X26)&lt;=ABS('General Settings'!$D$27)</f>
        <v>1</v>
      </c>
      <c r="AA26" s="60" t="str">
        <f>_xll.qlMakeOIS(,SettlementDays,IF(O26="SW","1W",O26),IndexON,,FwdStart,DayCountConv,,Permanent,Trigger,ObjectOverwrite)</f>
        <v>obj_00379#0001</v>
      </c>
    </row>
    <row r="27" spans="3:30" x14ac:dyDescent="0.2">
      <c r="M27" s="120" t="s">
        <v>60</v>
      </c>
      <c r="N27" s="120"/>
      <c r="O27" s="120" t="s">
        <v>71</v>
      </c>
      <c r="P27" s="120" t="str">
        <f t="shared" si="5"/>
        <v>JPYOIS2M_Quote</v>
      </c>
      <c r="Q27" s="126"/>
      <c r="R27" s="121">
        <f t="shared" si="6"/>
        <v>42180</v>
      </c>
      <c r="S27" s="121">
        <f>_xll.qlSwapStartDate(AA27)</f>
        <v>42184</v>
      </c>
      <c r="T27" s="121">
        <f>_xll.qlSwapMaturityDate(AA27)</f>
        <v>42247</v>
      </c>
      <c r="U27" s="122">
        <f>_xll.qlOvernightIndexedSwapFairRate(AA27,_xll.ohTrigger(Trigger,TriggerON))</f>
        <v>7.1506849224586431E-4</v>
      </c>
      <c r="V27" s="122">
        <f>_xll.qlQuoteValue(P27,_xll.ohTrigger(Trigger,TriggerON))</f>
        <v>7.2500000000000006E-4</v>
      </c>
      <c r="W27" s="122" t="b">
        <f t="shared" si="7"/>
        <v>1</v>
      </c>
      <c r="X27" s="122">
        <f t="shared" si="8"/>
        <v>-9.9315077541357443E-6</v>
      </c>
      <c r="Y27" s="60" t="b">
        <f>ABS(X27)&lt;=ABS('General Settings'!$D$27)</f>
        <v>1</v>
      </c>
      <c r="AA27" s="60" t="str">
        <f>_xll.qlMakeOIS(,SettlementDays,IF(O27="SW","1W",O27),IndexON,,FwdStart,DayCountConv,,Permanent,Trigger,ObjectOverwrite)</f>
        <v>obj_003a6#0001</v>
      </c>
    </row>
    <row r="28" spans="3:30" x14ac:dyDescent="0.2">
      <c r="M28" s="120" t="s">
        <v>60</v>
      </c>
      <c r="N28" s="120"/>
      <c r="O28" s="120" t="s">
        <v>38</v>
      </c>
      <c r="P28" s="120" t="str">
        <f t="shared" si="5"/>
        <v>JPYOIS3M_Quote</v>
      </c>
      <c r="Q28" s="126"/>
      <c r="R28" s="121">
        <f t="shared" si="6"/>
        <v>42180</v>
      </c>
      <c r="S28" s="121">
        <f>_xll.qlSwapStartDate(AA28)</f>
        <v>42184</v>
      </c>
      <c r="T28" s="121">
        <f>_xll.qlSwapMaturityDate(AA28)</f>
        <v>42276</v>
      </c>
      <c r="U28" s="122">
        <f>_xll.qlOvernightIndexedSwapFairRate(AA28,_xll.ohTrigger(Trigger,TriggerON))</f>
        <v>6.9041095597099445E-4</v>
      </c>
      <c r="V28" s="122">
        <f>_xll.qlQuoteValue(P28,_xll.ohTrigger(Trigger,TriggerON))</f>
        <v>7.000000000000001E-4</v>
      </c>
      <c r="W28" s="122" t="b">
        <f t="shared" si="7"/>
        <v>1</v>
      </c>
      <c r="X28" s="122">
        <f t="shared" si="8"/>
        <v>-9.5890440290056535E-6</v>
      </c>
      <c r="Y28" s="60" t="b">
        <f>ABS(X28)&lt;=ABS('General Settings'!$D$27)</f>
        <v>1</v>
      </c>
      <c r="AA28" s="60" t="str">
        <f>_xll.qlMakeOIS(,SettlementDays,IF(O28="SW","1W",O28),IndexON,,FwdStart,DayCountConv,,Permanent,Trigger,ObjectOverwrite)</f>
        <v>obj_0037a#0001</v>
      </c>
    </row>
    <row r="29" spans="3:30" x14ac:dyDescent="0.2">
      <c r="M29" s="120" t="s">
        <v>60</v>
      </c>
      <c r="N29" s="120"/>
      <c r="O29" s="120" t="s">
        <v>72</v>
      </c>
      <c r="P29" s="120" t="str">
        <f t="shared" si="5"/>
        <v>JPYOIS4M_Quote</v>
      </c>
      <c r="Q29" s="126"/>
      <c r="R29" s="121">
        <f t="shared" si="6"/>
        <v>42180</v>
      </c>
      <c r="S29" s="121">
        <f>_xll.qlSwapStartDate(AA29)</f>
        <v>42184</v>
      </c>
      <c r="T29" s="121">
        <f>_xll.qlSwapMaturityDate(AA29)</f>
        <v>42306</v>
      </c>
      <c r="U29" s="122">
        <f>_xll.qlOvernightIndexedSwapFairRate(AA29,_xll.ohTrigger(Trigger,TriggerON))</f>
        <v>6.6575342268961285E-4</v>
      </c>
      <c r="V29" s="122">
        <f>_xll.qlQuoteValue(P29,_xll.ohTrigger(Trigger,TriggerON))</f>
        <v>6.7500000000000004E-4</v>
      </c>
      <c r="W29" s="122" t="b">
        <f t="shared" si="7"/>
        <v>1</v>
      </c>
      <c r="X29" s="122">
        <f t="shared" si="8"/>
        <v>-9.2465773103871845E-6</v>
      </c>
      <c r="Y29" s="60" t="b">
        <f>ABS(X29)&lt;=ABS('General Settings'!$D$27)</f>
        <v>1</v>
      </c>
      <c r="AA29" s="60" t="str">
        <f>_xll.qlMakeOIS(,SettlementDays,IF(O29="SW","1W",O29),IndexON,,FwdStart,DayCountConv,,Permanent,Trigger,ObjectOverwrite)</f>
        <v>obj_0037d#0001</v>
      </c>
    </row>
    <row r="30" spans="3:30" x14ac:dyDescent="0.2">
      <c r="M30" s="120" t="s">
        <v>60</v>
      </c>
      <c r="N30" s="120"/>
      <c r="O30" s="120" t="s">
        <v>73</v>
      </c>
      <c r="P30" s="120" t="str">
        <f t="shared" si="5"/>
        <v>JPYOIS5M_Quote</v>
      </c>
      <c r="Q30" s="126"/>
      <c r="R30" s="121">
        <f t="shared" si="6"/>
        <v>42180</v>
      </c>
      <c r="S30" s="121">
        <f>_xll.qlSwapStartDate(AA30)</f>
        <v>42184</v>
      </c>
      <c r="T30" s="121">
        <f>_xll.qlSwapMaturityDate(AA30)</f>
        <v>42338</v>
      </c>
      <c r="U30" s="122">
        <f>_xll.qlOvernightIndexedSwapFairRate(AA30,_xll.ohTrigger(Trigger,TriggerON))</f>
        <v>6.4109588863369836E-4</v>
      </c>
      <c r="V30" s="122">
        <f>_xll.qlQuoteValue(P30,_xll.ohTrigger(Trigger,TriggerON))</f>
        <v>6.4999999999999997E-4</v>
      </c>
      <c r="W30" s="122" t="b">
        <f t="shared" si="7"/>
        <v>1</v>
      </c>
      <c r="X30" s="122">
        <f t="shared" si="8"/>
        <v>-8.9041113663016055E-6</v>
      </c>
      <c r="Y30" s="60" t="b">
        <f>ABS(X30)&lt;=ABS('General Settings'!$D$27)</f>
        <v>1</v>
      </c>
      <c r="AA30" s="60" t="str">
        <f>_xll.qlMakeOIS(,SettlementDays,IF(O30="SW","1W",O30),IndexON,,FwdStart,DayCountConv,,Permanent,Trigger,ObjectOverwrite)</f>
        <v>obj_003a1#0001</v>
      </c>
    </row>
    <row r="31" spans="3:30" x14ac:dyDescent="0.2">
      <c r="M31" s="120" t="s">
        <v>60</v>
      </c>
      <c r="N31" s="120"/>
      <c r="O31" s="120" t="s">
        <v>39</v>
      </c>
      <c r="P31" s="120" t="str">
        <f t="shared" si="5"/>
        <v>JPYOIS6M_Quote</v>
      </c>
      <c r="Q31" s="126"/>
      <c r="R31" s="121">
        <f t="shared" si="6"/>
        <v>42180</v>
      </c>
      <c r="S31" s="121">
        <f>_xll.qlSwapStartDate(AA31)</f>
        <v>42184</v>
      </c>
      <c r="T31" s="121">
        <f>_xll.qlSwapMaturityDate(AA31)</f>
        <v>42367</v>
      </c>
      <c r="U31" s="122">
        <f>_xll.qlOvernightIndexedSwapFairRate(AA31,_xll.ohTrigger(Trigger,TriggerON))</f>
        <v>6.4109588906858432E-4</v>
      </c>
      <c r="V31" s="122">
        <f>_xll.qlQuoteValue(P31,_xll.ohTrigger(Trigger,TriggerON))</f>
        <v>6.4999999999999997E-4</v>
      </c>
      <c r="W31" s="122" t="b">
        <f t="shared" si="7"/>
        <v>1</v>
      </c>
      <c r="X31" s="122">
        <f t="shared" si="8"/>
        <v>-8.9041109314156458E-6</v>
      </c>
      <c r="Y31" s="60" t="b">
        <f>ABS(X31)&lt;=ABS('General Settings'!$D$27)</f>
        <v>1</v>
      </c>
      <c r="AA31" s="60" t="str">
        <f>_xll.qlMakeOIS(,SettlementDays,IF(O31="SW","1W",O31),IndexON,,FwdStart,DayCountConv,,Permanent,Trigger,ObjectOverwrite)</f>
        <v>obj_00393#0001</v>
      </c>
    </row>
    <row r="32" spans="3:30" x14ac:dyDescent="0.2">
      <c r="M32" s="104" t="s">
        <v>60</v>
      </c>
      <c r="N32" s="104"/>
      <c r="O32" s="104" t="s">
        <v>74</v>
      </c>
      <c r="P32" s="104" t="str">
        <f t="shared" si="5"/>
        <v>JPYOIS7M_Quote</v>
      </c>
      <c r="Q32" s="126"/>
      <c r="R32" s="116">
        <f t="shared" si="6"/>
        <v>42180</v>
      </c>
      <c r="S32" s="116">
        <f>_xll.qlSwapStartDate(AA32)</f>
        <v>42184</v>
      </c>
      <c r="T32" s="116">
        <f>_xll.qlSwapMaturityDate(AA32)</f>
        <v>42398</v>
      </c>
      <c r="U32" s="107">
        <f>_xll.qlOvernightIndexedSwapFairRate(AA32,_xll.ohTrigger(Trigger,TriggerON))</f>
        <v>6.3701973511869894E-4</v>
      </c>
      <c r="V32" s="107" t="e">
        <f>_xll.qlQuoteValue(P32,_xll.ohTrigger(Trigger,TriggerON))</f>
        <v>#NUM!</v>
      </c>
      <c r="W32" s="107" t="b">
        <f t="shared" si="7"/>
        <v>0</v>
      </c>
      <c r="X32" s="107" t="e">
        <f t="shared" si="8"/>
        <v>#NUM!</v>
      </c>
      <c r="Y32" s="60" t="e">
        <f>ABS(X32)&lt;=ABS('General Settings'!$D$27)</f>
        <v>#NUM!</v>
      </c>
      <c r="AA32" s="60" t="str">
        <f>_xll.qlMakeOIS(,SettlementDays,IF(O32="SW","1W",O32),IndexON,,FwdStart,DayCountConv,,Permanent,Trigger,ObjectOverwrite)</f>
        <v>obj_00376#0001</v>
      </c>
    </row>
    <row r="33" spans="13:27" x14ac:dyDescent="0.2">
      <c r="M33" s="104" t="s">
        <v>60</v>
      </c>
      <c r="N33" s="104"/>
      <c r="O33" s="104" t="s">
        <v>75</v>
      </c>
      <c r="P33" s="104" t="str">
        <f t="shared" si="5"/>
        <v>JPYOIS8M_Quote</v>
      </c>
      <c r="Q33" s="126"/>
      <c r="R33" s="116">
        <f t="shared" si="6"/>
        <v>42180</v>
      </c>
      <c r="S33" s="116">
        <f>_xll.qlSwapStartDate(AA33)</f>
        <v>42184</v>
      </c>
      <c r="T33" s="116">
        <f>_xll.qlSwapMaturityDate(AA33)</f>
        <v>42429</v>
      </c>
      <c r="U33" s="107">
        <f>_xll.qlOvernightIndexedSwapFairRate(AA33,_xll.ohTrigger(Trigger,TriggerON))</f>
        <v>6.27107923801851E-4</v>
      </c>
      <c r="V33" s="107" t="e">
        <f>_xll.qlQuoteValue(P33,_xll.ohTrigger(Trigger,TriggerON))</f>
        <v>#NUM!</v>
      </c>
      <c r="W33" s="107" t="b">
        <f t="shared" si="7"/>
        <v>0</v>
      </c>
      <c r="X33" s="107" t="e">
        <f t="shared" si="8"/>
        <v>#NUM!</v>
      </c>
      <c r="Y33" s="60" t="e">
        <f>ABS(X33)&lt;=ABS('General Settings'!$D$27)</f>
        <v>#NUM!</v>
      </c>
      <c r="AA33" s="60" t="str">
        <f>_xll.qlMakeOIS(,SettlementDays,IF(O33="SW","1W",O33),IndexON,,FwdStart,DayCountConv,,Permanent,Trigger,ObjectOverwrite)</f>
        <v>obj_00391#0001</v>
      </c>
    </row>
    <row r="34" spans="13:27" x14ac:dyDescent="0.2">
      <c r="M34" s="120" t="s">
        <v>60</v>
      </c>
      <c r="N34" s="120"/>
      <c r="O34" s="120" t="s">
        <v>76</v>
      </c>
      <c r="P34" s="120" t="str">
        <f t="shared" si="5"/>
        <v>JPYOIS9M_Quote</v>
      </c>
      <c r="Q34" s="126"/>
      <c r="R34" s="121">
        <f t="shared" si="6"/>
        <v>42180</v>
      </c>
      <c r="S34" s="121">
        <f>_xll.qlSwapStartDate(AA34)</f>
        <v>42184</v>
      </c>
      <c r="T34" s="121">
        <f>_xll.qlSwapMaturityDate(AA34)</f>
        <v>42458</v>
      </c>
      <c r="U34" s="122">
        <f>_xll.qlOvernightIndexedSwapFairRate(AA34,_xll.ohTrigger(Trigger,TriggerON))</f>
        <v>6.164383560831909E-4</v>
      </c>
      <c r="V34" s="122">
        <f>_xll.qlQuoteValue(P34,_xll.ohTrigger(Trigger,TriggerON))</f>
        <v>6.2500000000000001E-4</v>
      </c>
      <c r="W34" s="122" t="b">
        <f t="shared" si="7"/>
        <v>1</v>
      </c>
      <c r="X34" s="122">
        <f t="shared" si="8"/>
        <v>-8.5616439168091163E-6</v>
      </c>
      <c r="Y34" s="60" t="b">
        <f>ABS(X34)&lt;=ABS('General Settings'!$D$27)</f>
        <v>1</v>
      </c>
      <c r="AA34" s="60" t="str">
        <f>_xll.qlMakeOIS(,SettlementDays,IF(O34="SW","1W",O34),IndexON,,FwdStart,DayCountConv,,Permanent,Trigger,ObjectOverwrite)</f>
        <v>obj_003a5#0001</v>
      </c>
    </row>
    <row r="35" spans="13:27" x14ac:dyDescent="0.2">
      <c r="M35" s="104" t="s">
        <v>60</v>
      </c>
      <c r="N35" s="104"/>
      <c r="O35" s="104" t="s">
        <v>77</v>
      </c>
      <c r="P35" s="104" t="str">
        <f t="shared" si="5"/>
        <v>JPYOIS10M_Quote</v>
      </c>
      <c r="Q35" s="126"/>
      <c r="R35" s="116">
        <f t="shared" si="6"/>
        <v>42180</v>
      </c>
      <c r="S35" s="116">
        <f>_xll.qlSwapStartDate(AA35)</f>
        <v>42184</v>
      </c>
      <c r="T35" s="116">
        <f>_xll.qlSwapMaturityDate(AA35)</f>
        <v>42488</v>
      </c>
      <c r="U35" s="107">
        <f>_xll.qlOvernightIndexedSwapFairRate(AA35,_xll.ohTrigger(Trigger,TriggerON))</f>
        <v>6.0622318753343835E-4</v>
      </c>
      <c r="V35" s="107" t="e">
        <f>_xll.qlQuoteValue(P35,_xll.ohTrigger(Trigger,TriggerON))</f>
        <v>#NUM!</v>
      </c>
      <c r="W35" s="107" t="b">
        <f t="shared" si="7"/>
        <v>0</v>
      </c>
      <c r="X35" s="107" t="e">
        <f t="shared" si="8"/>
        <v>#NUM!</v>
      </c>
      <c r="Y35" s="60" t="e">
        <f>ABS(X35)&lt;=ABS('General Settings'!$D$27)</f>
        <v>#NUM!</v>
      </c>
      <c r="AA35" s="60" t="str">
        <f>_xll.qlMakeOIS(,SettlementDays,IF(O35="SW","1W",O35),IndexON,,FwdStart,DayCountConv,,Permanent,Trigger,ObjectOverwrite)</f>
        <v>obj_0039c#0001</v>
      </c>
    </row>
    <row r="36" spans="13:27" x14ac:dyDescent="0.2">
      <c r="M36" s="104" t="s">
        <v>60</v>
      </c>
      <c r="N36" s="104"/>
      <c r="O36" s="104" t="s">
        <v>78</v>
      </c>
      <c r="P36" s="104" t="str">
        <f t="shared" si="5"/>
        <v>JPYOIS11M_Quote</v>
      </c>
      <c r="Q36" s="126"/>
      <c r="R36" s="116">
        <f t="shared" si="6"/>
        <v>42180</v>
      </c>
      <c r="S36" s="116">
        <f>_xll.qlSwapStartDate(AA36)</f>
        <v>42184</v>
      </c>
      <c r="T36" s="116">
        <f>_xll.qlSwapMaturityDate(AA36)</f>
        <v>42520</v>
      </c>
      <c r="U36" s="107">
        <f>_xll.qlOvernightIndexedSwapFairRate(AA36,_xll.ohTrigger(Trigger,TriggerON))</f>
        <v>5.9741974273013517E-4</v>
      </c>
      <c r="V36" s="107" t="e">
        <f>_xll.qlQuoteValue(P36,_xll.ohTrigger(Trigger,TriggerON))</f>
        <v>#NUM!</v>
      </c>
      <c r="W36" s="107" t="b">
        <f t="shared" si="7"/>
        <v>0</v>
      </c>
      <c r="X36" s="107" t="e">
        <f t="shared" si="8"/>
        <v>#NUM!</v>
      </c>
      <c r="Y36" s="60" t="e">
        <f>ABS(X36)&lt;=ABS('General Settings'!$D$27)</f>
        <v>#NUM!</v>
      </c>
      <c r="AA36" s="60" t="str">
        <f>_xll.qlMakeOIS(,SettlementDays,IF(O36="SW","1W",O36),IndexON,,FwdStart,DayCountConv,,Permanent,Trigger,ObjectOverwrite)</f>
        <v>obj_0039d#0001</v>
      </c>
    </row>
    <row r="37" spans="13:27" x14ac:dyDescent="0.2">
      <c r="M37" s="120" t="s">
        <v>60</v>
      </c>
      <c r="N37" s="120"/>
      <c r="O37" s="120" t="s">
        <v>40</v>
      </c>
      <c r="P37" s="120" t="str">
        <f t="shared" si="5"/>
        <v>JPYOIS1Y_Quote</v>
      </c>
      <c r="Q37" s="126"/>
      <c r="R37" s="121">
        <f t="shared" si="6"/>
        <v>42180</v>
      </c>
      <c r="S37" s="121">
        <f>_xll.qlSwapStartDate(AA37)</f>
        <v>42184</v>
      </c>
      <c r="T37" s="121">
        <f>_xll.qlSwapMaturityDate(AA37)</f>
        <v>42550</v>
      </c>
      <c r="U37" s="122">
        <f>_xll.qlOvernightIndexedSwapFairRate(AA37,_xll.ohTrigger(Trigger,TriggerON))</f>
        <v>5.9178082185710318E-4</v>
      </c>
      <c r="V37" s="122">
        <f>_xll.qlQuoteValue(P37,_xll.ohTrigger(Trigger,TriggerON))</f>
        <v>5.9999999999999995E-4</v>
      </c>
      <c r="W37" s="122" t="b">
        <f t="shared" si="7"/>
        <v>1</v>
      </c>
      <c r="X37" s="122">
        <f t="shared" si="8"/>
        <v>-8.2191781428967662E-6</v>
      </c>
      <c r="Y37" s="60" t="b">
        <f>ABS(X37)&lt;=ABS('General Settings'!$D$27)</f>
        <v>1</v>
      </c>
      <c r="AA37" s="60" t="str">
        <f>_xll.qlMakeOIS(,SettlementDays,IF(O37="SW","1W",O37),IndexON,,FwdStart,DayCountConv,,Permanent,Trigger,ObjectOverwrite)</f>
        <v>obj_00387#0001</v>
      </c>
    </row>
    <row r="38" spans="13:27" x14ac:dyDescent="0.2">
      <c r="M38" s="104" t="s">
        <v>60</v>
      </c>
      <c r="N38" s="104"/>
      <c r="O38" s="104" t="s">
        <v>79</v>
      </c>
      <c r="P38" s="104" t="str">
        <f t="shared" si="5"/>
        <v>JPYOIS13M_Quote</v>
      </c>
      <c r="Q38" s="126"/>
      <c r="R38" s="116">
        <f t="shared" si="6"/>
        <v>42180</v>
      </c>
      <c r="S38" s="116">
        <f>_xll.qlSwapStartDate(AA38)</f>
        <v>42184</v>
      </c>
      <c r="T38" s="116">
        <f>_xll.qlSwapMaturityDate(AA38)</f>
        <v>42580</v>
      </c>
      <c r="U38" s="107">
        <f>_xll.qlOvernightIndexedSwapFairRate(AA38,_xll.ohTrigger(Trigger,TriggerON))</f>
        <v>5.8884777539251645E-4</v>
      </c>
      <c r="V38" s="107" t="e">
        <f>_xll.qlQuoteValue(P38,_xll.ohTrigger(Trigger,TriggerON))</f>
        <v>#NUM!</v>
      </c>
      <c r="W38" s="107" t="b">
        <f t="shared" si="7"/>
        <v>0</v>
      </c>
      <c r="X38" s="107" t="e">
        <f t="shared" si="8"/>
        <v>#NUM!</v>
      </c>
      <c r="Y38" s="60" t="e">
        <f>ABS(X38)&lt;=ABS('General Settings'!$D$27)</f>
        <v>#NUM!</v>
      </c>
      <c r="AA38" s="60" t="str">
        <f>_xll.qlMakeOIS(,SettlementDays,IF(O38="SW","1W",O38),IndexON,,FwdStart,DayCountConv,,Permanent,Trigger,ObjectOverwrite)</f>
        <v>obj_00399#0001</v>
      </c>
    </row>
    <row r="39" spans="13:27" x14ac:dyDescent="0.2">
      <c r="M39" s="104" t="s">
        <v>60</v>
      </c>
      <c r="N39" s="104"/>
      <c r="O39" s="104" t="s">
        <v>80</v>
      </c>
      <c r="P39" s="104" t="str">
        <f t="shared" si="5"/>
        <v>JPYOIS14M_Quote</v>
      </c>
      <c r="Q39" s="126"/>
      <c r="R39" s="116">
        <f t="shared" si="6"/>
        <v>42180</v>
      </c>
      <c r="S39" s="116">
        <f>_xll.qlSwapStartDate(AA39)</f>
        <v>42184</v>
      </c>
      <c r="T39" s="116">
        <f>_xll.qlSwapMaturityDate(AA39)</f>
        <v>42611</v>
      </c>
      <c r="U39" s="107">
        <f>_xll.qlOvernightIndexedSwapFairRate(AA39,_xll.ohTrigger(Trigger,TriggerON))</f>
        <v>5.8790746599909135E-4</v>
      </c>
      <c r="V39" s="107" t="e">
        <f>_xll.qlQuoteValue(P39,_xll.ohTrigger(Trigger,TriggerON))</f>
        <v>#NUM!</v>
      </c>
      <c r="W39" s="107" t="b">
        <f t="shared" si="7"/>
        <v>0</v>
      </c>
      <c r="X39" s="107" t="e">
        <f t="shared" si="8"/>
        <v>#NUM!</v>
      </c>
      <c r="Y39" s="60" t="e">
        <f>ABS(X39)&lt;=ABS('General Settings'!$D$27)</f>
        <v>#NUM!</v>
      </c>
      <c r="AA39" s="60" t="str">
        <f>_xll.qlMakeOIS(,SettlementDays,IF(O39="SW","1W",O39),IndexON,,FwdStart,DayCountConv,,Permanent,Trigger,ObjectOverwrite)</f>
        <v>obj_00389#0001</v>
      </c>
    </row>
    <row r="40" spans="13:27" x14ac:dyDescent="0.2">
      <c r="M40" s="104" t="s">
        <v>60</v>
      </c>
      <c r="N40" s="104"/>
      <c r="O40" s="104" t="s">
        <v>81</v>
      </c>
      <c r="P40" s="104" t="str">
        <f t="shared" si="5"/>
        <v>JPYOIS15M_Quote</v>
      </c>
      <c r="Q40" s="126"/>
      <c r="R40" s="116">
        <f t="shared" si="6"/>
        <v>42180</v>
      </c>
      <c r="S40" s="116">
        <f>_xll.qlSwapStartDate(AA40)</f>
        <v>42184</v>
      </c>
      <c r="T40" s="116">
        <f>_xll.qlSwapMaturityDate(AA40)</f>
        <v>42642</v>
      </c>
      <c r="U40" s="107">
        <f>_xll.qlOvernightIndexedSwapFairRate(AA40,_xll.ohTrigger(Trigger,TriggerON))</f>
        <v>5.8828371792942792E-4</v>
      </c>
      <c r="V40" s="107" t="e">
        <f>_xll.qlQuoteValue(P40,_xll.ohTrigger(Trigger,TriggerON))</f>
        <v>#NUM!</v>
      </c>
      <c r="W40" s="107" t="b">
        <f t="shared" si="7"/>
        <v>0</v>
      </c>
      <c r="X40" s="107" t="e">
        <f t="shared" si="8"/>
        <v>#NUM!</v>
      </c>
      <c r="Y40" s="60" t="e">
        <f>ABS(X40)&lt;=ABS('General Settings'!$D$27)</f>
        <v>#NUM!</v>
      </c>
      <c r="AA40" s="60" t="str">
        <f>_xll.qlMakeOIS(,SettlementDays,IF(O40="SW","1W",O40),IndexON,,FwdStart,DayCountConv,,Permanent,Trigger,ObjectOverwrite)</f>
        <v>obj_0037b#0001</v>
      </c>
    </row>
    <row r="41" spans="13:27" x14ac:dyDescent="0.2">
      <c r="M41" s="104" t="s">
        <v>60</v>
      </c>
      <c r="N41" s="104"/>
      <c r="O41" s="104" t="s">
        <v>82</v>
      </c>
      <c r="P41" s="104" t="str">
        <f t="shared" si="5"/>
        <v>JPYOIS16M_Quote</v>
      </c>
      <c r="Q41" s="126"/>
      <c r="R41" s="116">
        <f t="shared" si="6"/>
        <v>42180</v>
      </c>
      <c r="S41" s="116">
        <f>_xll.qlSwapStartDate(AA41)</f>
        <v>42184</v>
      </c>
      <c r="T41" s="116">
        <f>_xll.qlSwapMaturityDate(AA41)</f>
        <v>42674</v>
      </c>
      <c r="U41" s="107">
        <f>_xll.qlOvernightIndexedSwapFairRate(AA41,_xll.ohTrigger(Trigger,TriggerON))</f>
        <v>5.8940049666134618E-4</v>
      </c>
      <c r="V41" s="107" t="e">
        <f>_xll.qlQuoteValue(P41,_xll.ohTrigger(Trigger,TriggerON))</f>
        <v>#NUM!</v>
      </c>
      <c r="W41" s="107" t="b">
        <f t="shared" si="7"/>
        <v>0</v>
      </c>
      <c r="X41" s="107" t="e">
        <f t="shared" si="8"/>
        <v>#NUM!</v>
      </c>
      <c r="Y41" s="60" t="e">
        <f>ABS(X41)&lt;=ABS('General Settings'!$D$27)</f>
        <v>#NUM!</v>
      </c>
      <c r="AA41" s="60" t="str">
        <f>_xll.qlMakeOIS(,SettlementDays,IF(O41="SW","1W",O41),IndexON,,FwdStart,DayCountConv,,Permanent,Trigger,ObjectOverwrite)</f>
        <v>obj_0038e#0001</v>
      </c>
    </row>
    <row r="42" spans="13:27" x14ac:dyDescent="0.2">
      <c r="M42" s="104" t="s">
        <v>60</v>
      </c>
      <c r="N42" s="104"/>
      <c r="O42" s="104" t="s">
        <v>83</v>
      </c>
      <c r="P42" s="104" t="str">
        <f t="shared" si="5"/>
        <v>JPYOIS17M_Quote</v>
      </c>
      <c r="Q42" s="126"/>
      <c r="R42" s="116">
        <f t="shared" si="6"/>
        <v>42180</v>
      </c>
      <c r="S42" s="116">
        <f>_xll.qlSwapStartDate(AA42)</f>
        <v>42184</v>
      </c>
      <c r="T42" s="116">
        <f>_xll.qlSwapMaturityDate(AA42)</f>
        <v>42703</v>
      </c>
      <c r="U42" s="107">
        <f>_xll.qlOvernightIndexedSwapFairRate(AA42,_xll.ohTrigger(Trigger,TriggerON))</f>
        <v>5.9062435622913765E-4</v>
      </c>
      <c r="V42" s="107" t="e">
        <f>_xll.qlQuoteValue(P42,_xll.ohTrigger(Trigger,TriggerON))</f>
        <v>#NUM!</v>
      </c>
      <c r="W42" s="107" t="b">
        <f t="shared" si="7"/>
        <v>0</v>
      </c>
      <c r="X42" s="107" t="e">
        <f t="shared" si="8"/>
        <v>#NUM!</v>
      </c>
      <c r="Y42" s="60" t="e">
        <f>ABS(X42)&lt;=ABS('General Settings'!$D$27)</f>
        <v>#NUM!</v>
      </c>
      <c r="AA42" s="60" t="str">
        <f>_xll.qlMakeOIS(,SettlementDays,IF(O42="SW","1W",O42),IndexON,,FwdStart,DayCountConv,,Permanent,Trigger,ObjectOverwrite)</f>
        <v>obj_00395#0001</v>
      </c>
    </row>
    <row r="43" spans="13:27" x14ac:dyDescent="0.2">
      <c r="M43" s="120" t="s">
        <v>60</v>
      </c>
      <c r="N43" s="120"/>
      <c r="O43" s="120" t="s">
        <v>84</v>
      </c>
      <c r="P43" s="120" t="str">
        <f t="shared" si="5"/>
        <v>JPYOIS18M_Quote</v>
      </c>
      <c r="Q43" s="126"/>
      <c r="R43" s="121">
        <f t="shared" si="6"/>
        <v>42180</v>
      </c>
      <c r="S43" s="121">
        <f>_xll.qlSwapStartDate(AA43)</f>
        <v>42184</v>
      </c>
      <c r="T43" s="121">
        <f>_xll.qlSwapMaturityDate(AA43)</f>
        <v>42733</v>
      </c>
      <c r="U43" s="122">
        <f>_xll.qlOvernightIndexedSwapFairRate(AA43,_xll.ohTrigger(Trigger,TriggerON))</f>
        <v>5.9178082187741267E-4</v>
      </c>
      <c r="V43" s="122">
        <f>_xll.qlQuoteValue(P43,_xll.ohTrigger(Trigger,TriggerON))</f>
        <v>5.9999999999999995E-4</v>
      </c>
      <c r="W43" s="122" t="b">
        <f t="shared" si="7"/>
        <v>1</v>
      </c>
      <c r="X43" s="122">
        <f t="shared" si="8"/>
        <v>-8.2191781225872743E-6</v>
      </c>
      <c r="Y43" s="60" t="b">
        <f>ABS(X43)&lt;=ABS('General Settings'!$D$27)</f>
        <v>1</v>
      </c>
      <c r="AA43" s="60" t="str">
        <f>_xll.qlMakeOIS(,SettlementDays,IF(O43="SW","1W",O43),IndexON,,FwdStart,DayCountConv,,Permanent,Trigger,ObjectOverwrite)</f>
        <v>obj_0038c#0001</v>
      </c>
    </row>
    <row r="44" spans="13:27" x14ac:dyDescent="0.2">
      <c r="M44" s="104" t="s">
        <v>60</v>
      </c>
      <c r="N44" s="104"/>
      <c r="O44" s="104" t="s">
        <v>85</v>
      </c>
      <c r="P44" s="104" t="str">
        <f t="shared" si="5"/>
        <v>JPYOIS19M_Quote</v>
      </c>
      <c r="Q44" s="126"/>
      <c r="R44" s="116">
        <f t="shared" si="6"/>
        <v>42180</v>
      </c>
      <c r="S44" s="116">
        <f>_xll.qlSwapStartDate(AA44)</f>
        <v>42184</v>
      </c>
      <c r="T44" s="116">
        <f>_xll.qlSwapMaturityDate(AA44)</f>
        <v>42765</v>
      </c>
      <c r="U44" s="107">
        <f>_xll.qlOvernightIndexedSwapFairRate(AA44,_xll.ohTrigger(Trigger,TriggerON))</f>
        <v>5.9281687723095381E-4</v>
      </c>
      <c r="V44" s="107" t="e">
        <f>_xll.qlQuoteValue(P44,_xll.ohTrigger(Trigger,TriggerON))</f>
        <v>#NUM!</v>
      </c>
      <c r="W44" s="107" t="b">
        <f t="shared" si="7"/>
        <v>0</v>
      </c>
      <c r="X44" s="107" t="e">
        <f t="shared" si="8"/>
        <v>#NUM!</v>
      </c>
      <c r="Y44" s="60" t="e">
        <f>ABS(X44)&lt;=ABS('General Settings'!$D$27)</f>
        <v>#NUM!</v>
      </c>
      <c r="AA44" s="60" t="str">
        <f>_xll.qlMakeOIS(,SettlementDays,IF(O44="SW","1W",O44),IndexON,,FwdStart,DayCountConv,,Permanent,Trigger,ObjectOverwrite)</f>
        <v>obj_00390#0001</v>
      </c>
    </row>
    <row r="45" spans="13:27" x14ac:dyDescent="0.2">
      <c r="M45" s="104" t="s">
        <v>60</v>
      </c>
      <c r="N45" s="104"/>
      <c r="O45" s="104" t="s">
        <v>86</v>
      </c>
      <c r="P45" s="104" t="str">
        <f t="shared" si="5"/>
        <v>JPYOIS20M_Quote</v>
      </c>
      <c r="Q45" s="126"/>
      <c r="R45" s="116">
        <f t="shared" si="6"/>
        <v>42180</v>
      </c>
      <c r="S45" s="116">
        <f>_xll.qlSwapStartDate(AA45)</f>
        <v>42184</v>
      </c>
      <c r="T45" s="116">
        <f>_xll.qlSwapMaturityDate(AA45)</f>
        <v>42794</v>
      </c>
      <c r="U45" s="107">
        <f>_xll.qlOvernightIndexedSwapFairRate(AA45,_xll.ohTrigger(Trigger,TriggerON))</f>
        <v>5.9420168375242017E-4</v>
      </c>
      <c r="V45" s="107" t="e">
        <f>_xll.qlQuoteValue(P45,_xll.ohTrigger(Trigger,TriggerON))</f>
        <v>#NUM!</v>
      </c>
      <c r="W45" s="107" t="b">
        <f t="shared" si="7"/>
        <v>0</v>
      </c>
      <c r="X45" s="107" t="e">
        <f t="shared" si="8"/>
        <v>#NUM!</v>
      </c>
      <c r="Y45" s="60" t="e">
        <f>ABS(X45)&lt;=ABS('General Settings'!$D$27)</f>
        <v>#NUM!</v>
      </c>
      <c r="AA45" s="60" t="str">
        <f>_xll.qlMakeOIS(,SettlementDays,IF(O45="SW","1W",O45),IndexON,,FwdStart,DayCountConv,,Permanent,Trigger,ObjectOverwrite)</f>
        <v>obj_0037f#0001</v>
      </c>
    </row>
    <row r="46" spans="13:27" x14ac:dyDescent="0.2">
      <c r="M46" s="104" t="s">
        <v>60</v>
      </c>
      <c r="N46" s="104"/>
      <c r="O46" s="104" t="s">
        <v>87</v>
      </c>
      <c r="P46" s="104" t="str">
        <f t="shared" si="5"/>
        <v>JPYOIS21M_Quote</v>
      </c>
      <c r="Q46" s="126"/>
      <c r="R46" s="116">
        <f t="shared" si="6"/>
        <v>42180</v>
      </c>
      <c r="S46" s="116">
        <f>_xll.qlSwapStartDate(AA46)</f>
        <v>42184</v>
      </c>
      <c r="T46" s="116">
        <f>_xll.qlSwapMaturityDate(AA46)</f>
        <v>42823</v>
      </c>
      <c r="U46" s="107">
        <f>_xll.qlOvernightIndexedSwapFairRate(AA46,_xll.ohTrigger(Trigger,TriggerON))</f>
        <v>5.9663403430511427E-4</v>
      </c>
      <c r="V46" s="107" t="e">
        <f>_xll.qlQuoteValue(P46,_xll.ohTrigger(Trigger,TriggerON))</f>
        <v>#NUM!</v>
      </c>
      <c r="W46" s="107" t="b">
        <f t="shared" si="7"/>
        <v>0</v>
      </c>
      <c r="X46" s="107" t="e">
        <f t="shared" si="8"/>
        <v>#NUM!</v>
      </c>
      <c r="Y46" s="60" t="e">
        <f>ABS(X46)&lt;=ABS('General Settings'!$D$27)</f>
        <v>#NUM!</v>
      </c>
      <c r="AA46" s="60" t="str">
        <f>_xll.qlMakeOIS(,SettlementDays,IF(O46="SW","1W",O46),IndexON,,FwdStart,DayCountConv,,Permanent,Trigger,ObjectOverwrite)</f>
        <v>obj_00386#0001</v>
      </c>
    </row>
    <row r="47" spans="13:27" x14ac:dyDescent="0.2">
      <c r="M47" s="104" t="s">
        <v>60</v>
      </c>
      <c r="N47" s="104"/>
      <c r="O47" s="104" t="s">
        <v>88</v>
      </c>
      <c r="P47" s="104" t="str">
        <f t="shared" si="5"/>
        <v>JPYOIS22M_Quote</v>
      </c>
      <c r="Q47" s="126"/>
      <c r="R47" s="116">
        <f t="shared" si="6"/>
        <v>42180</v>
      </c>
      <c r="S47" s="116">
        <f>_xll.qlSwapStartDate(AA47)</f>
        <v>42184</v>
      </c>
      <c r="T47" s="116">
        <f>_xll.qlSwapMaturityDate(AA47)</f>
        <v>42853</v>
      </c>
      <c r="U47" s="107">
        <f>_xll.qlOvernightIndexedSwapFairRate(AA47,_xll.ohTrigger(Trigger,TriggerON))</f>
        <v>6.0077783855319567E-4</v>
      </c>
      <c r="V47" s="107" t="e">
        <f>_xll.qlQuoteValue(P47,_xll.ohTrigger(Trigger,TriggerON))</f>
        <v>#NUM!</v>
      </c>
      <c r="W47" s="107" t="b">
        <f t="shared" si="7"/>
        <v>0</v>
      </c>
      <c r="X47" s="107" t="e">
        <f t="shared" si="8"/>
        <v>#NUM!</v>
      </c>
      <c r="Y47" s="60" t="e">
        <f>ABS(X47)&lt;=ABS('General Settings'!$D$27)</f>
        <v>#NUM!</v>
      </c>
      <c r="AA47" s="60" t="str">
        <f>_xll.qlMakeOIS(,SettlementDays,IF(O47="SW","1W",O47),IndexON,,FwdStart,DayCountConv,,Permanent,Trigger,ObjectOverwrite)</f>
        <v>obj_0037c#0001</v>
      </c>
    </row>
    <row r="48" spans="13:27" x14ac:dyDescent="0.2">
      <c r="M48" s="104" t="s">
        <v>60</v>
      </c>
      <c r="N48" s="104"/>
      <c r="O48" s="104" t="s">
        <v>89</v>
      </c>
      <c r="P48" s="104" t="str">
        <f t="shared" si="5"/>
        <v>JPYOIS23M_Quote</v>
      </c>
      <c r="Q48" s="126"/>
      <c r="R48" s="116">
        <f t="shared" si="6"/>
        <v>42180</v>
      </c>
      <c r="S48" s="116">
        <f>_xll.qlSwapStartDate(AA48)</f>
        <v>42184</v>
      </c>
      <c r="T48" s="116">
        <f>_xll.qlSwapMaturityDate(AA48)</f>
        <v>42884</v>
      </c>
      <c r="U48" s="107">
        <f>_xll.qlOvernightIndexedSwapFairRate(AA48,_xll.ohTrigger(Trigger,TriggerON))</f>
        <v>6.0727527873021133E-4</v>
      </c>
      <c r="V48" s="107" t="e">
        <f>_xll.qlQuoteValue(P48,_xll.ohTrigger(Trigger,TriggerON))</f>
        <v>#NUM!</v>
      </c>
      <c r="W48" s="107" t="b">
        <f t="shared" si="7"/>
        <v>0</v>
      </c>
      <c r="X48" s="107" t="e">
        <f t="shared" si="8"/>
        <v>#NUM!</v>
      </c>
      <c r="Y48" s="60" t="e">
        <f>ABS(X48)&lt;=ABS('General Settings'!$D$27)</f>
        <v>#NUM!</v>
      </c>
      <c r="AA48" s="60" t="str">
        <f>_xll.qlMakeOIS(,SettlementDays,IF(O48="SW","1W",O48),IndexON,,FwdStart,DayCountConv,,Permanent,Trigger,ObjectOverwrite)</f>
        <v>obj_00394#0001</v>
      </c>
    </row>
    <row r="49" spans="13:27" x14ac:dyDescent="0.2">
      <c r="M49" s="120" t="s">
        <v>60</v>
      </c>
      <c r="N49" s="120"/>
      <c r="O49" s="120" t="s">
        <v>90</v>
      </c>
      <c r="P49" s="120" t="str">
        <f t="shared" si="5"/>
        <v>JPYOIS2Y_Quote</v>
      </c>
      <c r="Q49" s="126"/>
      <c r="R49" s="121">
        <f t="shared" si="6"/>
        <v>42180</v>
      </c>
      <c r="S49" s="121">
        <f>_xll.qlSwapStartDate(AA49)</f>
        <v>42184</v>
      </c>
      <c r="T49" s="121">
        <f>_xll.qlSwapMaturityDate(AA49)</f>
        <v>42915</v>
      </c>
      <c r="U49" s="122">
        <f>_xll.qlOvernightIndexedSwapFairRate(AA49,_xll.ohTrigger(Trigger,TriggerON))</f>
        <v>6.1643835613415176E-4</v>
      </c>
      <c r="V49" s="122">
        <f>_xll.qlQuoteValue(P49,_xll.ohTrigger(Trigger,TriggerON))</f>
        <v>6.2500000000000001E-4</v>
      </c>
      <c r="W49" s="122" t="b">
        <f t="shared" si="7"/>
        <v>1</v>
      </c>
      <c r="X49" s="122">
        <f t="shared" si="8"/>
        <v>-8.5616438658482532E-6</v>
      </c>
      <c r="Y49" s="60" t="b">
        <f>ABS(X49)&lt;=ABS('General Settings'!$D$27)</f>
        <v>1</v>
      </c>
      <c r="AA49" s="60" t="str">
        <f>_xll.qlMakeOIS(,SettlementDays,IF(O49="SW","1W",O49),IndexON,,FwdStart,DayCountConv,,Permanent,Trigger,ObjectOverwrite)</f>
        <v>obj_0038a#0001</v>
      </c>
    </row>
    <row r="50" spans="13:27" x14ac:dyDescent="0.2">
      <c r="M50" s="104" t="s">
        <v>60</v>
      </c>
      <c r="N50" s="104"/>
      <c r="O50" s="104" t="s">
        <v>91</v>
      </c>
      <c r="P50" s="104" t="str">
        <f t="shared" si="5"/>
        <v>JPYOIS27M_Quote</v>
      </c>
      <c r="Q50" s="126"/>
      <c r="R50" s="116">
        <f t="shared" si="6"/>
        <v>42180</v>
      </c>
      <c r="S50" s="116">
        <f>_xll.qlSwapStartDate(AA50)</f>
        <v>42184</v>
      </c>
      <c r="T50" s="116">
        <f>_xll.qlSwapMaturityDate(AA50)</f>
        <v>43007</v>
      </c>
      <c r="U50" s="107">
        <f>_xll.qlOvernightIndexedSwapFairRate(AA50,_xll.ohTrigger(Trigger,TriggerON))</f>
        <v>6.5986515089646669E-4</v>
      </c>
      <c r="V50" s="107" t="e">
        <f>_xll.qlQuoteValue(P50,_xll.ohTrigger(Trigger,TriggerON))</f>
        <v>#NUM!</v>
      </c>
      <c r="W50" s="107" t="b">
        <f t="shared" si="7"/>
        <v>0</v>
      </c>
      <c r="X50" s="107" t="e">
        <f t="shared" si="8"/>
        <v>#NUM!</v>
      </c>
      <c r="Y50" s="60" t="e">
        <f>ABS(X50)&lt;=ABS('General Settings'!$D$27)</f>
        <v>#NUM!</v>
      </c>
      <c r="AA50" s="60" t="str">
        <f>_xll.qlMakeOIS(,SettlementDays,IF(O50="SW","1W",O50),IndexON,,FwdStart,DayCountConv,,Permanent,Trigger,ObjectOverwrite)</f>
        <v>obj_003a4#0001</v>
      </c>
    </row>
    <row r="51" spans="13:27" x14ac:dyDescent="0.2">
      <c r="M51" s="104" t="s">
        <v>60</v>
      </c>
      <c r="N51" s="104"/>
      <c r="O51" s="104" t="s">
        <v>92</v>
      </c>
      <c r="P51" s="104" t="str">
        <f t="shared" si="5"/>
        <v>JPYOIS30M_Quote</v>
      </c>
      <c r="Q51" s="126"/>
      <c r="R51" s="116">
        <f t="shared" si="6"/>
        <v>42180</v>
      </c>
      <c r="S51" s="116">
        <f>_xll.qlSwapStartDate(AA51)</f>
        <v>42184</v>
      </c>
      <c r="T51" s="116">
        <f>_xll.qlSwapMaturityDate(AA51)</f>
        <v>43098</v>
      </c>
      <c r="U51" s="107">
        <f>_xll.qlOvernightIndexedSwapFairRate(AA51,_xll.ohTrigger(Trigger,TriggerON))</f>
        <v>7.2214678019736679E-4</v>
      </c>
      <c r="V51" s="107" t="e">
        <f>_xll.qlQuoteValue(P51,_xll.ohTrigger(Trigger,TriggerON))</f>
        <v>#NUM!</v>
      </c>
      <c r="W51" s="107" t="b">
        <f t="shared" si="7"/>
        <v>0</v>
      </c>
      <c r="X51" s="107" t="e">
        <f t="shared" si="8"/>
        <v>#NUM!</v>
      </c>
      <c r="Y51" s="60" t="e">
        <f>ABS(X51)&lt;=ABS('General Settings'!$D$27)</f>
        <v>#NUM!</v>
      </c>
      <c r="AA51" s="60" t="str">
        <f>_xll.qlMakeOIS(,SettlementDays,IF(O51="SW","1W",O51),IndexON,,FwdStart,DayCountConv,,Permanent,Trigger,ObjectOverwrite)</f>
        <v>obj_00392#0001</v>
      </c>
    </row>
    <row r="52" spans="13:27" x14ac:dyDescent="0.2">
      <c r="M52" s="104" t="s">
        <v>60</v>
      </c>
      <c r="N52" s="104"/>
      <c r="O52" s="104" t="s">
        <v>93</v>
      </c>
      <c r="P52" s="104" t="str">
        <f t="shared" si="5"/>
        <v>JPYOIS33M_Quote</v>
      </c>
      <c r="Q52" s="126"/>
      <c r="R52" s="116">
        <f t="shared" si="6"/>
        <v>42180</v>
      </c>
      <c r="S52" s="116">
        <f>_xll.qlSwapStartDate(AA52)</f>
        <v>42184</v>
      </c>
      <c r="T52" s="116">
        <f>_xll.qlSwapMaturityDate(AA52)</f>
        <v>43188</v>
      </c>
      <c r="U52" s="107">
        <f>_xll.qlOvernightIndexedSwapFairRate(AA52,_xll.ohTrigger(Trigger,TriggerON))</f>
        <v>7.9817735905698256E-4</v>
      </c>
      <c r="V52" s="107" t="e">
        <f>_xll.qlQuoteValue(P52,_xll.ohTrigger(Trigger,TriggerON))</f>
        <v>#NUM!</v>
      </c>
      <c r="W52" s="107" t="b">
        <f t="shared" si="7"/>
        <v>0</v>
      </c>
      <c r="X52" s="107" t="e">
        <f t="shared" si="8"/>
        <v>#NUM!</v>
      </c>
      <c r="Y52" s="60" t="e">
        <f>ABS(X52)&lt;=ABS('General Settings'!$D$27)</f>
        <v>#NUM!</v>
      </c>
      <c r="AA52" s="60" t="str">
        <f>_xll.qlMakeOIS(,SettlementDays,IF(O52="SW","1W",O52),IndexON,,FwdStart,DayCountConv,,Permanent,Trigger,ObjectOverwrite)</f>
        <v>obj_0038d#0001</v>
      </c>
    </row>
    <row r="53" spans="13:27" x14ac:dyDescent="0.2">
      <c r="M53" s="120" t="s">
        <v>60</v>
      </c>
      <c r="N53" s="120"/>
      <c r="O53" s="120" t="s">
        <v>94</v>
      </c>
      <c r="P53" s="120" t="str">
        <f t="shared" si="5"/>
        <v>JPYOIS3Y_Quote</v>
      </c>
      <c r="Q53" s="126"/>
      <c r="R53" s="121">
        <f t="shared" si="6"/>
        <v>42180</v>
      </c>
      <c r="S53" s="121">
        <f>_xll.qlSwapStartDate(AA53)</f>
        <v>42184</v>
      </c>
      <c r="T53" s="121">
        <f>_xll.qlSwapMaturityDate(AA53)</f>
        <v>43280</v>
      </c>
      <c r="U53" s="122">
        <f>_xll.qlOvernightIndexedSwapFairRate(AA53,_xll.ohTrigger(Trigger,TriggerON))</f>
        <v>8.8767123285659049E-4</v>
      </c>
      <c r="V53" s="122">
        <f>_xll.qlQuoteValue(P53,_xll.ohTrigger(Trigger,TriggerON))</f>
        <v>9.0000000000000008E-4</v>
      </c>
      <c r="W53" s="122" t="b">
        <f t="shared" si="7"/>
        <v>1</v>
      </c>
      <c r="X53" s="122">
        <f t="shared" si="8"/>
        <v>-1.2328767143409596E-5</v>
      </c>
      <c r="Y53" s="60" t="b">
        <f>ABS(X53)&lt;=ABS('General Settings'!$D$27)</f>
        <v>1</v>
      </c>
      <c r="AA53" s="60" t="str">
        <f>_xll.qlMakeOIS(,SettlementDays,IF(O53="SW","1W",O53),IndexON,,FwdStart,DayCountConv,,Permanent,Trigger,ObjectOverwrite)</f>
        <v>obj_003a2#0001</v>
      </c>
    </row>
    <row r="54" spans="13:27" x14ac:dyDescent="0.2">
      <c r="M54" s="104" t="s">
        <v>60</v>
      </c>
      <c r="N54" s="104"/>
      <c r="O54" s="104" t="s">
        <v>95</v>
      </c>
      <c r="P54" s="104" t="str">
        <f t="shared" si="5"/>
        <v>JPYOIS39M_Quote</v>
      </c>
      <c r="Q54" s="126"/>
      <c r="R54" s="116">
        <f t="shared" si="6"/>
        <v>42180</v>
      </c>
      <c r="S54" s="116">
        <f>_xll.qlSwapStartDate(AA54)</f>
        <v>42184</v>
      </c>
      <c r="T54" s="116">
        <f>_xll.qlSwapMaturityDate(AA54)</f>
        <v>43371</v>
      </c>
      <c r="U54" s="107">
        <f>_xll.qlOvernightIndexedSwapFairRate(AA54,_xll.ohTrigger(Trigger,TriggerON))</f>
        <v>9.8589828874894882E-4</v>
      </c>
      <c r="V54" s="107" t="e">
        <f>_xll.qlQuoteValue(P54,_xll.ohTrigger(Trigger,TriggerON))</f>
        <v>#NUM!</v>
      </c>
      <c r="W54" s="107" t="b">
        <f t="shared" si="7"/>
        <v>0</v>
      </c>
      <c r="X54" s="107" t="e">
        <f t="shared" si="8"/>
        <v>#NUM!</v>
      </c>
      <c r="Y54" s="60" t="e">
        <f>ABS(X54)&lt;=ABS('General Settings'!$D$27)</f>
        <v>#NUM!</v>
      </c>
      <c r="AA54" s="60" t="str">
        <f>_xll.qlMakeOIS(,SettlementDays,IF(O54="SW","1W",O54),IndexON,,FwdStart,DayCountConv,,Permanent,Trigger,ObjectOverwrite)</f>
        <v>obj_00397#0001</v>
      </c>
    </row>
    <row r="55" spans="13:27" x14ac:dyDescent="0.2">
      <c r="M55" s="104" t="s">
        <v>60</v>
      </c>
      <c r="N55" s="104"/>
      <c r="O55" s="104" t="s">
        <v>96</v>
      </c>
      <c r="P55" s="104" t="str">
        <f t="shared" ref="P55:P76" si="9">Currency&amp;M55&amp;O55&amp;QuoteSuffix</f>
        <v>JPYOIS42M_Quote</v>
      </c>
      <c r="Q55" s="126"/>
      <c r="R55" s="116">
        <f t="shared" ref="R55:R76" si="10">EvaluationDate</f>
        <v>42180</v>
      </c>
      <c r="S55" s="116">
        <f>_xll.qlSwapStartDate(AA55)</f>
        <v>42184</v>
      </c>
      <c r="T55" s="116">
        <f>_xll.qlSwapMaturityDate(AA55)</f>
        <v>43462</v>
      </c>
      <c r="U55" s="107">
        <f>_xll.qlOvernightIndexedSwapFairRate(AA55,_xll.ohTrigger(Trigger,TriggerON))</f>
        <v>1.0929419344382471E-3</v>
      </c>
      <c r="V55" s="107" t="e">
        <f>_xll.qlQuoteValue(P55,_xll.ohTrigger(Trigger,TriggerON))</f>
        <v>#NUM!</v>
      </c>
      <c r="W55" s="107" t="b">
        <f t="shared" ref="W55:W76" si="11">NOT(ISERROR(V55))</f>
        <v>0</v>
      </c>
      <c r="X55" s="107" t="e">
        <f t="shared" si="8"/>
        <v>#NUM!</v>
      </c>
      <c r="Y55" s="60" t="e">
        <f>ABS(X55)&lt;=ABS('General Settings'!$D$27)</f>
        <v>#NUM!</v>
      </c>
      <c r="AA55" s="60" t="str">
        <f>_xll.qlMakeOIS(,SettlementDays,IF(O55="SW","1W",O55),IndexON,,FwdStart,DayCountConv,,Permanent,Trigger,ObjectOverwrite)</f>
        <v>obj_0039e#0001</v>
      </c>
    </row>
    <row r="56" spans="13:27" x14ac:dyDescent="0.2">
      <c r="M56" s="104" t="s">
        <v>60</v>
      </c>
      <c r="N56" s="104"/>
      <c r="O56" s="104" t="s">
        <v>97</v>
      </c>
      <c r="P56" s="104" t="str">
        <f t="shared" si="9"/>
        <v>JPYOIS45M_Quote</v>
      </c>
      <c r="Q56" s="126"/>
      <c r="R56" s="116">
        <f t="shared" si="10"/>
        <v>42180</v>
      </c>
      <c r="S56" s="116">
        <f>_xll.qlSwapStartDate(AA56)</f>
        <v>42184</v>
      </c>
      <c r="T56" s="116">
        <f>_xll.qlSwapMaturityDate(AA56)</f>
        <v>43553</v>
      </c>
      <c r="U56" s="107">
        <f>_xll.qlOvernightIndexedSwapFairRate(AA56,_xll.ohTrigger(Trigger,TriggerON))</f>
        <v>1.2082765165254603E-3</v>
      </c>
      <c r="V56" s="107" t="e">
        <f>_xll.qlQuoteValue(P56,_xll.ohTrigger(Trigger,TriggerON))</f>
        <v>#NUM!</v>
      </c>
      <c r="W56" s="107" t="b">
        <f t="shared" si="11"/>
        <v>0</v>
      </c>
      <c r="X56" s="107" t="e">
        <f t="shared" si="8"/>
        <v>#NUM!</v>
      </c>
      <c r="Y56" s="60" t="e">
        <f>ABS(X56)&lt;=ABS('General Settings'!$D$27)</f>
        <v>#NUM!</v>
      </c>
      <c r="AA56" s="60" t="str">
        <f>_xll.qlMakeOIS(,SettlementDays,IF(O56="SW","1W",O56),IndexON,,FwdStart,DayCountConv,,Permanent,Trigger,ObjectOverwrite)</f>
        <v>obj_0039b#0001</v>
      </c>
    </row>
    <row r="57" spans="13:27" x14ac:dyDescent="0.2">
      <c r="M57" s="120" t="s">
        <v>60</v>
      </c>
      <c r="N57" s="120"/>
      <c r="O57" s="120" t="s">
        <v>98</v>
      </c>
      <c r="P57" s="120" t="str">
        <f t="shared" si="9"/>
        <v>JPYOIS4Y_Quote</v>
      </c>
      <c r="Q57" s="126"/>
      <c r="R57" s="121">
        <f t="shared" si="10"/>
        <v>42180</v>
      </c>
      <c r="S57" s="121">
        <f>_xll.qlSwapStartDate(AA57)</f>
        <v>42184</v>
      </c>
      <c r="T57" s="121">
        <f>_xll.qlSwapMaturityDate(AA57)</f>
        <v>43644</v>
      </c>
      <c r="U57" s="122">
        <f>_xll.qlOvernightIndexedSwapFairRate(AA57,_xll.ohTrigger(Trigger,TriggerON))</f>
        <v>1.3315068492998315E-3</v>
      </c>
      <c r="V57" s="122">
        <f>_xll.qlQuoteValue(P57,_xll.ohTrigger(Trigger,TriggerON))</f>
        <v>1.3500000000000001E-3</v>
      </c>
      <c r="W57" s="122" t="b">
        <f t="shared" si="11"/>
        <v>1</v>
      </c>
      <c r="X57" s="122">
        <f t="shared" si="8"/>
        <v>-1.8493150700168558E-5</v>
      </c>
      <c r="Y57" s="60" t="b">
        <f>ABS(X57)&lt;=ABS('General Settings'!$D$27)</f>
        <v>1</v>
      </c>
      <c r="AA57" s="60" t="str">
        <f>_xll.qlMakeOIS(,SettlementDays,IF(O57="SW","1W",O57),IndexON,,FwdStart,DayCountConv,,Permanent,Trigger,ObjectOverwrite)</f>
        <v>obj_003a0#0001</v>
      </c>
    </row>
    <row r="58" spans="13:27" x14ac:dyDescent="0.2">
      <c r="M58" s="104" t="s">
        <v>60</v>
      </c>
      <c r="N58" s="104"/>
      <c r="O58" s="104" t="s">
        <v>99</v>
      </c>
      <c r="P58" s="104" t="str">
        <f t="shared" si="9"/>
        <v>JPYOIS51M_Quote</v>
      </c>
      <c r="Q58" s="126"/>
      <c r="R58" s="116">
        <f t="shared" si="10"/>
        <v>42180</v>
      </c>
      <c r="S58" s="116">
        <f>_xll.qlSwapStartDate(AA58)</f>
        <v>42184</v>
      </c>
      <c r="T58" s="116">
        <f>_xll.qlSwapMaturityDate(AA58)</f>
        <v>43738</v>
      </c>
      <c r="U58" s="107">
        <f>_xll.qlOvernightIndexedSwapFairRate(AA58,_xll.ohTrigger(Trigger,TriggerON))</f>
        <v>1.4666477708227357E-3</v>
      </c>
      <c r="V58" s="107" t="e">
        <f>_xll.qlQuoteValue(P58,_xll.ohTrigger(Trigger,TriggerON))</f>
        <v>#NUM!</v>
      </c>
      <c r="W58" s="107" t="b">
        <f t="shared" si="11"/>
        <v>0</v>
      </c>
      <c r="X58" s="107" t="e">
        <f t="shared" si="8"/>
        <v>#NUM!</v>
      </c>
      <c r="Y58" s="60" t="e">
        <f>ABS(X58)&lt;=ABS('General Settings'!$D$27)</f>
        <v>#NUM!</v>
      </c>
      <c r="AA58" s="60" t="str">
        <f>_xll.qlMakeOIS(,SettlementDays,IF(O58="SW","1W",O58),IndexON,,FwdStart,DayCountConv,,Permanent,Trigger,ObjectOverwrite)</f>
        <v>obj_00377#0001</v>
      </c>
    </row>
    <row r="59" spans="13:27" x14ac:dyDescent="0.2">
      <c r="M59" s="104" t="s">
        <v>60</v>
      </c>
      <c r="N59" s="104"/>
      <c r="O59" s="104" t="s">
        <v>100</v>
      </c>
      <c r="P59" s="104" t="str">
        <f t="shared" si="9"/>
        <v>JPYOIS54M_Quote</v>
      </c>
      <c r="Q59" s="126"/>
      <c r="R59" s="116">
        <f t="shared" si="10"/>
        <v>42180</v>
      </c>
      <c r="S59" s="116">
        <f>_xll.qlSwapStartDate(AA59)</f>
        <v>42184</v>
      </c>
      <c r="T59" s="116">
        <f>_xll.qlSwapMaturityDate(AA59)</f>
        <v>43829</v>
      </c>
      <c r="U59" s="107">
        <f>_xll.qlOvernightIndexedSwapFairRate(AA59,_xll.ohTrigger(Trigger,TriggerON))</f>
        <v>1.6044758013477171E-3</v>
      </c>
      <c r="V59" s="107" t="e">
        <f>_xll.qlQuoteValue(P59,_xll.ohTrigger(Trigger,TriggerON))</f>
        <v>#NUM!</v>
      </c>
      <c r="W59" s="107" t="b">
        <f t="shared" si="11"/>
        <v>0</v>
      </c>
      <c r="X59" s="107" t="e">
        <f t="shared" si="8"/>
        <v>#NUM!</v>
      </c>
      <c r="Y59" s="60" t="e">
        <f>ABS(X59)&lt;=ABS('General Settings'!$D$27)</f>
        <v>#NUM!</v>
      </c>
      <c r="AA59" s="60" t="str">
        <f>_xll.qlMakeOIS(,SettlementDays,IF(O59="SW","1W",O59),IndexON,,FwdStart,DayCountConv,,Permanent,Trigger,ObjectOverwrite)</f>
        <v>obj_00383#0001</v>
      </c>
    </row>
    <row r="60" spans="13:27" x14ac:dyDescent="0.2">
      <c r="M60" s="104" t="s">
        <v>60</v>
      </c>
      <c r="N60" s="104"/>
      <c r="O60" s="104" t="s">
        <v>101</v>
      </c>
      <c r="P60" s="104" t="str">
        <f t="shared" si="9"/>
        <v>JPYOIS57M_Quote</v>
      </c>
      <c r="Q60" s="126"/>
      <c r="R60" s="116">
        <f t="shared" si="10"/>
        <v>42180</v>
      </c>
      <c r="S60" s="116">
        <f>_xll.qlSwapStartDate(AA60)</f>
        <v>42184</v>
      </c>
      <c r="T60" s="116">
        <f>_xll.qlSwapMaturityDate(AA60)</f>
        <v>43920</v>
      </c>
      <c r="U60" s="107">
        <f>_xll.qlOvernightIndexedSwapFairRate(AA60,_xll.ohTrigger(Trigger,TriggerON))</f>
        <v>1.7486211449795183E-3</v>
      </c>
      <c r="V60" s="107" t="e">
        <f>_xll.qlQuoteValue(P60,_xll.ohTrigger(Trigger,TriggerON))</f>
        <v>#NUM!</v>
      </c>
      <c r="W60" s="107" t="b">
        <f t="shared" si="11"/>
        <v>0</v>
      </c>
      <c r="X60" s="107" t="e">
        <f t="shared" si="8"/>
        <v>#NUM!</v>
      </c>
      <c r="Y60" s="60" t="e">
        <f>ABS(X60)&lt;=ABS('General Settings'!$D$27)</f>
        <v>#NUM!</v>
      </c>
      <c r="AA60" s="60" t="str">
        <f>_xll.qlMakeOIS(,SettlementDays,IF(O60="SW","1W",O60),IndexON,,FwdStart,DayCountConv,,Permanent,Trigger,ObjectOverwrite)</f>
        <v>obj_00398#0001</v>
      </c>
    </row>
    <row r="61" spans="13:27" x14ac:dyDescent="0.2">
      <c r="M61" s="120" t="s">
        <v>60</v>
      </c>
      <c r="N61" s="120"/>
      <c r="O61" s="120" t="s">
        <v>102</v>
      </c>
      <c r="P61" s="120" t="str">
        <f t="shared" si="9"/>
        <v>JPYOIS5Y_Quote</v>
      </c>
      <c r="Q61" s="126"/>
      <c r="R61" s="121">
        <f t="shared" si="10"/>
        <v>42180</v>
      </c>
      <c r="S61" s="121">
        <f>_xll.qlSwapStartDate(AA61)</f>
        <v>42184</v>
      </c>
      <c r="T61" s="121">
        <f>_xll.qlSwapMaturityDate(AA61)</f>
        <v>44011</v>
      </c>
      <c r="U61" s="122">
        <f>_xll.qlOvernightIndexedSwapFairRate(AA61,_xll.ohTrigger(Trigger,TriggerON))</f>
        <v>1.8986301371710327E-3</v>
      </c>
      <c r="V61" s="122">
        <f>_xll.qlQuoteValue(P61,_xll.ohTrigger(Trigger,TriggerON))</f>
        <v>1.9250000000000001E-3</v>
      </c>
      <c r="W61" s="122" t="b">
        <f t="shared" si="11"/>
        <v>1</v>
      </c>
      <c r="X61" s="122">
        <f t="shared" si="8"/>
        <v>-2.636986282896739E-5</v>
      </c>
      <c r="Y61" s="60" t="b">
        <f>ABS(X61)&lt;=ABS('General Settings'!$D$27)</f>
        <v>1</v>
      </c>
      <c r="AA61" s="60" t="str">
        <f>_xll.qlMakeOIS(,SettlementDays,IF(O61="SW","1W",O61),IndexON,,FwdStart,DayCountConv,,Permanent,Trigger,ObjectOverwrite)</f>
        <v>obj_00381#0001</v>
      </c>
    </row>
    <row r="62" spans="13:27" x14ac:dyDescent="0.2">
      <c r="M62" s="120" t="s">
        <v>60</v>
      </c>
      <c r="N62" s="120"/>
      <c r="O62" s="120" t="s">
        <v>103</v>
      </c>
      <c r="P62" s="120" t="str">
        <f t="shared" si="9"/>
        <v>JPYOIS6Y_Quote</v>
      </c>
      <c r="Q62" s="126"/>
      <c r="R62" s="121">
        <f t="shared" si="10"/>
        <v>42180</v>
      </c>
      <c r="S62" s="121">
        <f>_xll.qlSwapStartDate(AA62)</f>
        <v>42184</v>
      </c>
      <c r="T62" s="121">
        <f>_xll.qlSwapMaturityDate(AA62)</f>
        <v>44376</v>
      </c>
      <c r="U62" s="122">
        <f>_xll.qlOvernightIndexedSwapFairRate(AA62,_xll.ohTrigger(Trigger,TriggerON))</f>
        <v>2.5397260275218693E-3</v>
      </c>
      <c r="V62" s="122">
        <f>_xll.qlQuoteValue(P62,_xll.ohTrigger(Trigger,TriggerON))</f>
        <v>2.575E-3</v>
      </c>
      <c r="W62" s="122" t="b">
        <f t="shared" si="11"/>
        <v>1</v>
      </c>
      <c r="X62" s="122">
        <f t="shared" si="8"/>
        <v>-3.5273972478130737E-5</v>
      </c>
      <c r="Y62" s="60" t="b">
        <f>ABS(X62)&lt;=ABS('General Settings'!$D$27)</f>
        <v>1</v>
      </c>
      <c r="AA62" s="60" t="str">
        <f>_xll.qlMakeOIS(,SettlementDays,IF(O62="SW","1W",O62),IndexON,,FwdStart,DayCountConv,,Permanent,Trigger,ObjectOverwrite)</f>
        <v>obj_00385#0001</v>
      </c>
    </row>
    <row r="63" spans="13:27" x14ac:dyDescent="0.2">
      <c r="M63" s="120" t="s">
        <v>60</v>
      </c>
      <c r="N63" s="120"/>
      <c r="O63" s="120" t="s">
        <v>104</v>
      </c>
      <c r="P63" s="120" t="str">
        <f t="shared" si="9"/>
        <v>JPYOIS7Y_Quote</v>
      </c>
      <c r="Q63" s="126"/>
      <c r="R63" s="121">
        <f t="shared" si="10"/>
        <v>42180</v>
      </c>
      <c r="S63" s="121">
        <f>_xll.qlSwapStartDate(AA63)</f>
        <v>42184</v>
      </c>
      <c r="T63" s="121">
        <f>_xll.qlSwapMaturityDate(AA63)</f>
        <v>44741</v>
      </c>
      <c r="U63" s="122">
        <f>_xll.qlOvernightIndexedSwapFairRate(AA63,_xll.ohTrigger(Trigger,TriggerON))</f>
        <v>3.1808219178973253E-3</v>
      </c>
      <c r="V63" s="122">
        <f>_xll.qlQuoteValue(P63,_xll.ohTrigger(Trigger,TriggerON))</f>
        <v>3.225E-3</v>
      </c>
      <c r="W63" s="122" t="b">
        <f t="shared" si="11"/>
        <v>1</v>
      </c>
      <c r="X63" s="122">
        <f t="shared" si="8"/>
        <v>-4.4178082102674671E-5</v>
      </c>
      <c r="Y63" s="60" t="b">
        <f>ABS(X63)&lt;=ABS('General Settings'!$D$27)</f>
        <v>1</v>
      </c>
      <c r="AA63" s="60" t="str">
        <f>_xll.qlMakeOIS(,SettlementDays,IF(O63="SW","1W",O63),IndexON,,FwdStart,DayCountConv,,Permanent,Trigger,ObjectOverwrite)</f>
        <v>obj_00384#0001</v>
      </c>
    </row>
    <row r="64" spans="13:27" x14ac:dyDescent="0.2">
      <c r="M64" s="120" t="s">
        <v>60</v>
      </c>
      <c r="N64" s="120"/>
      <c r="O64" s="120" t="s">
        <v>105</v>
      </c>
      <c r="P64" s="120" t="str">
        <f t="shared" si="9"/>
        <v>JPYOIS8Y_Quote</v>
      </c>
      <c r="Q64" s="126"/>
      <c r="R64" s="121">
        <f t="shared" si="10"/>
        <v>42180</v>
      </c>
      <c r="S64" s="121">
        <f>_xll.qlSwapStartDate(AA64)</f>
        <v>42184</v>
      </c>
      <c r="T64" s="121">
        <f>_xll.qlSwapMaturityDate(AA64)</f>
        <v>45106</v>
      </c>
      <c r="U64" s="122">
        <f>_xll.qlOvernightIndexedSwapFairRate(AA64,_xll.ohTrigger(Trigger,TriggerON))</f>
        <v>3.7726027397922495E-3</v>
      </c>
      <c r="V64" s="122">
        <f>_xll.qlQuoteValue(P64,_xll.ohTrigger(Trigger,TriggerON))</f>
        <v>3.8250000000000003E-3</v>
      </c>
      <c r="W64" s="122" t="b">
        <f t="shared" si="11"/>
        <v>1</v>
      </c>
      <c r="X64" s="122">
        <f t="shared" si="8"/>
        <v>-5.2397260207750779E-5</v>
      </c>
      <c r="Y64" s="60" t="b">
        <f>ABS(X64)&lt;=ABS('General Settings'!$D$27)</f>
        <v>1</v>
      </c>
      <c r="AA64" s="60" t="str">
        <f>_xll.qlMakeOIS(,SettlementDays,IF(O64="SW","1W",O64),IndexON,,FwdStart,DayCountConv,,Permanent,Trigger,ObjectOverwrite)</f>
        <v>obj_00396#0001</v>
      </c>
    </row>
    <row r="65" spans="10:27" x14ac:dyDescent="0.2">
      <c r="M65" s="120" t="s">
        <v>60</v>
      </c>
      <c r="N65" s="120"/>
      <c r="O65" s="120" t="s">
        <v>106</v>
      </c>
      <c r="P65" s="120" t="str">
        <f t="shared" si="9"/>
        <v>JPYOIS9Y_Quote</v>
      </c>
      <c r="Q65" s="126"/>
      <c r="R65" s="121">
        <f t="shared" si="10"/>
        <v>42180</v>
      </c>
      <c r="S65" s="121">
        <f>_xll.qlSwapStartDate(AA65)</f>
        <v>42184</v>
      </c>
      <c r="T65" s="121">
        <f>_xll.qlSwapMaturityDate(AA65)</f>
        <v>45471</v>
      </c>
      <c r="U65" s="122">
        <f>_xll.qlOvernightIndexedSwapFairRate(AA65,_xll.ohTrigger(Trigger,TriggerON))</f>
        <v>4.3890410959410275E-3</v>
      </c>
      <c r="V65" s="122">
        <f>_xll.qlQuoteValue(P65,_xll.ohTrigger(Trigger,TriggerON))</f>
        <v>4.4500000000000008E-3</v>
      </c>
      <c r="W65" s="122" t="b">
        <f t="shared" si="11"/>
        <v>1</v>
      </c>
      <c r="X65" s="122">
        <f t="shared" si="8"/>
        <v>-6.0958904058973362E-5</v>
      </c>
      <c r="Y65" s="60" t="b">
        <f>ABS(X65)&lt;=ABS('General Settings'!$D$27)</f>
        <v>1</v>
      </c>
      <c r="AA65" s="60" t="str">
        <f>_xll.qlMakeOIS(,SettlementDays,IF(O65="SW","1W",O65),IndexON,,FwdStart,DayCountConv,,Permanent,Trigger,ObjectOverwrite)</f>
        <v>obj_00388#0001</v>
      </c>
    </row>
    <row r="66" spans="10:27" x14ac:dyDescent="0.2">
      <c r="M66" s="120" t="s">
        <v>60</v>
      </c>
      <c r="N66" s="120"/>
      <c r="O66" s="120" t="s">
        <v>107</v>
      </c>
      <c r="P66" s="120" t="str">
        <f t="shared" si="9"/>
        <v>JPYOIS10Y_Quote</v>
      </c>
      <c r="Q66" s="126"/>
      <c r="R66" s="121">
        <f t="shared" si="10"/>
        <v>42180</v>
      </c>
      <c r="S66" s="121">
        <f>_xll.qlSwapStartDate(AA66)</f>
        <v>42184</v>
      </c>
      <c r="T66" s="121">
        <f>_xll.qlSwapMaturityDate(AA66)</f>
        <v>45838</v>
      </c>
      <c r="U66" s="122">
        <f>_xll.qlOvernightIndexedSwapFairRate(AA66,_xll.ohTrigger(Trigger,TriggerON))</f>
        <v>5.0301369863410394E-3</v>
      </c>
      <c r="V66" s="122">
        <f>_xll.qlQuoteValue(P66,_xll.ohTrigger(Trigger,TriggerON))</f>
        <v>5.1000000000000004E-3</v>
      </c>
      <c r="W66" s="122" t="b">
        <f t="shared" si="11"/>
        <v>1</v>
      </c>
      <c r="X66" s="122">
        <f t="shared" si="8"/>
        <v>-6.9863013658960985E-5</v>
      </c>
      <c r="Y66" s="60" t="b">
        <f>ABS(X66)&lt;=ABS('General Settings'!$D$27)</f>
        <v>1</v>
      </c>
      <c r="AA66" s="60" t="str">
        <f>_xll.qlMakeOIS(,SettlementDays,IF(O66="SW","1W",O66),IndexON,,FwdStart,DayCountConv,,Permanent,Trigger,ObjectOverwrite)</f>
        <v>obj_00380#0001</v>
      </c>
    </row>
    <row r="67" spans="10:27" x14ac:dyDescent="0.2">
      <c r="M67" s="120" t="s">
        <v>60</v>
      </c>
      <c r="N67" s="120"/>
      <c r="O67" s="120" t="s">
        <v>108</v>
      </c>
      <c r="P67" s="120" t="str">
        <f t="shared" si="9"/>
        <v>JPYOIS12Y_Quote</v>
      </c>
      <c r="Q67" s="126"/>
      <c r="R67" s="121">
        <f t="shared" si="10"/>
        <v>42180</v>
      </c>
      <c r="S67" s="121">
        <f>_xll.qlSwapStartDate(AA67)</f>
        <v>42184</v>
      </c>
      <c r="T67" s="121">
        <f>_xll.qlSwapMaturityDate(AA67)</f>
        <v>46567</v>
      </c>
      <c r="U67" s="122">
        <f>_xll.qlOvernightIndexedSwapFairRate(AA67,_xll.ohTrigger(Trigger,TriggerON))</f>
        <v>6.3616438356530513E-3</v>
      </c>
      <c r="V67" s="122">
        <f>_xll.qlQuoteValue(P67,_xll.ohTrigger(Trigger,TriggerON))</f>
        <v>6.45E-3</v>
      </c>
      <c r="W67" s="122" t="b">
        <f t="shared" si="11"/>
        <v>1</v>
      </c>
      <c r="X67" s="122">
        <f t="shared" si="8"/>
        <v>-8.8356164346948748E-5</v>
      </c>
      <c r="Y67" s="60" t="b">
        <f>ABS(X67)&lt;=ABS('General Settings'!$D$27)</f>
        <v>1</v>
      </c>
      <c r="AA67" s="60" t="str">
        <f>_xll.qlMakeOIS(,SettlementDays,IF(O67="SW","1W",O67),IndexON,,FwdStart,DayCountConv,,Permanent,Trigger,ObjectOverwrite)</f>
        <v>obj_00378#0001</v>
      </c>
    </row>
    <row r="68" spans="10:27" x14ac:dyDescent="0.2">
      <c r="M68" s="120" t="s">
        <v>60</v>
      </c>
      <c r="N68" s="120"/>
      <c r="O68" s="120" t="s">
        <v>109</v>
      </c>
      <c r="P68" s="120" t="str">
        <f t="shared" si="9"/>
        <v>JPYOIS15Y_Quote</v>
      </c>
      <c r="Q68" s="126"/>
      <c r="R68" s="121">
        <f t="shared" si="10"/>
        <v>42180</v>
      </c>
      <c r="S68" s="121">
        <f>_xll.qlSwapStartDate(AA68)</f>
        <v>42184</v>
      </c>
      <c r="T68" s="121">
        <f>_xll.qlSwapMaturityDate(AA68)</f>
        <v>47662</v>
      </c>
      <c r="U68" s="122">
        <f>_xll.qlOvernightIndexedSwapFairRate(AA68,_xll.ohTrigger(Trigger,TriggerON))</f>
        <v>8.4575342465702634E-3</v>
      </c>
      <c r="V68" s="122">
        <f>_xll.qlQuoteValue(P68,_xll.ohTrigger(Trigger,TriggerON))</f>
        <v>8.575000000000001E-3</v>
      </c>
      <c r="W68" s="122" t="b">
        <f t="shared" si="11"/>
        <v>1</v>
      </c>
      <c r="X68" s="122">
        <f t="shared" si="8"/>
        <v>-1.1746575342973763E-4</v>
      </c>
      <c r="Y68" s="60" t="b">
        <f>ABS(X68)&lt;=ABS('General Settings'!$D$27)</f>
        <v>1</v>
      </c>
      <c r="AA68" s="60" t="str">
        <f>_xll.qlMakeOIS(,SettlementDays,IF(O68="SW","1W",O68),IndexON,,FwdStart,DayCountConv,,Permanent,Trigger,ObjectOverwrite)</f>
        <v>obj_0039a#0001</v>
      </c>
    </row>
    <row r="69" spans="10:27" x14ac:dyDescent="0.2">
      <c r="M69" s="120" t="s">
        <v>60</v>
      </c>
      <c r="N69" s="120"/>
      <c r="O69" s="120" t="s">
        <v>110</v>
      </c>
      <c r="P69" s="120" t="str">
        <f t="shared" si="9"/>
        <v>JPYOIS20Y_Quote</v>
      </c>
      <c r="Q69" s="126"/>
      <c r="R69" s="121">
        <f t="shared" si="10"/>
        <v>42180</v>
      </c>
      <c r="S69" s="121">
        <f>_xll.qlSwapStartDate(AA69)</f>
        <v>42184</v>
      </c>
      <c r="T69" s="121">
        <f>_xll.qlSwapMaturityDate(AA69)</f>
        <v>49489</v>
      </c>
      <c r="U69" s="122">
        <f>_xll.qlOvernightIndexedSwapFairRate(AA69,_xll.ohTrigger(Trigger,TriggerON))</f>
        <v>1.1095890410955116E-2</v>
      </c>
      <c r="V69" s="122">
        <f>_xll.qlQuoteValue(P69,_xll.ohTrigger(Trigger,TriggerON))</f>
        <v>1.125E-2</v>
      </c>
      <c r="W69" s="122" t="b">
        <f t="shared" si="11"/>
        <v>1</v>
      </c>
      <c r="X69" s="122">
        <f t="shared" si="8"/>
        <v>-1.5410958904488355E-4</v>
      </c>
      <c r="Y69" s="60" t="b">
        <f>ABS(X69)&lt;=ABS('General Settings'!$D$27)</f>
        <v>1</v>
      </c>
      <c r="AA69" s="60" t="str">
        <f>_xll.qlMakeOIS(,SettlementDays,IF(O69="SW","1W",O69),IndexON,,FwdStart,DayCountConv,,Permanent,Trigger,ObjectOverwrite)</f>
        <v>obj_00375#0001</v>
      </c>
    </row>
    <row r="70" spans="10:27" x14ac:dyDescent="0.2">
      <c r="M70" s="120" t="s">
        <v>60</v>
      </c>
      <c r="N70" s="120"/>
      <c r="O70" s="120" t="s">
        <v>111</v>
      </c>
      <c r="P70" s="120" t="str">
        <f t="shared" si="9"/>
        <v>JPYOIS25Y_Quote</v>
      </c>
      <c r="Q70" s="126"/>
      <c r="R70" s="121">
        <f t="shared" si="10"/>
        <v>42180</v>
      </c>
      <c r="S70" s="121">
        <f>_xll.qlSwapStartDate(AA70)</f>
        <v>42184</v>
      </c>
      <c r="T70" s="121">
        <f>_xll.qlSwapMaturityDate(AA70)</f>
        <v>51316</v>
      </c>
      <c r="U70" s="122">
        <f>_xll.qlOvernightIndexedSwapFairRate(AA70,_xll.ohTrigger(Trigger,TriggerON))</f>
        <v>1.255068493150022E-2</v>
      </c>
      <c r="V70" s="122">
        <f>_xll.qlQuoteValue(P70,_xll.ohTrigger(Trigger,TriggerON))</f>
        <v>1.2725E-2</v>
      </c>
      <c r="W70" s="122" t="b">
        <f t="shared" si="11"/>
        <v>1</v>
      </c>
      <c r="X70" s="122">
        <f t="shared" si="8"/>
        <v>-1.7431506849978004E-4</v>
      </c>
      <c r="Y70" s="60" t="b">
        <f>ABS(X70)&lt;=ABS('General Settings'!$D$27)</f>
        <v>1</v>
      </c>
      <c r="AA70" s="60" t="str">
        <f>_xll.qlMakeOIS(,SettlementDays,IF(O70="SW","1W",O70),IndexON,,FwdStart,DayCountConv,,Permanent,Trigger,ObjectOverwrite)</f>
        <v>obj_003a3#0001</v>
      </c>
    </row>
    <row r="71" spans="10:27" x14ac:dyDescent="0.2">
      <c r="J71" s="72"/>
      <c r="K71" s="72"/>
      <c r="L71" s="72"/>
      <c r="M71" s="104" t="s">
        <v>60</v>
      </c>
      <c r="N71" s="104"/>
      <c r="O71" s="104" t="s">
        <v>112</v>
      </c>
      <c r="P71" s="104" t="str">
        <f t="shared" si="9"/>
        <v>JPYOIS27Y_Quote</v>
      </c>
      <c r="Q71" s="126"/>
      <c r="R71" s="116">
        <f t="shared" si="10"/>
        <v>42180</v>
      </c>
      <c r="S71" s="116">
        <f>_xll.qlSwapStartDate(AA71)</f>
        <v>42184</v>
      </c>
      <c r="T71" s="116">
        <f>_xll.qlSwapMaturityDate(AA71)</f>
        <v>52047</v>
      </c>
      <c r="U71" s="107">
        <f>_xll.qlOvernightIndexedSwapFairRate(AA71,_xll.ohTrigger(Trigger,TriggerON))</f>
        <v>1.2908814166220061E-2</v>
      </c>
      <c r="V71" s="107" t="e">
        <f>_xll.qlQuoteValue(P71,_xll.ohTrigger(Trigger,TriggerON))</f>
        <v>#NUM!</v>
      </c>
      <c r="W71" s="107" t="b">
        <f t="shared" si="11"/>
        <v>0</v>
      </c>
      <c r="X71" s="107" t="e">
        <f t="shared" si="8"/>
        <v>#NUM!</v>
      </c>
      <c r="Y71" s="60" t="e">
        <f>ABS(X71)&lt;=ABS('General Settings'!$D$27)</f>
        <v>#NUM!</v>
      </c>
      <c r="AA71" s="60" t="str">
        <f>_xll.qlMakeOIS(,SettlementDays,IF(O71="SW","1W",O71),IndexON,,FwdStart,DayCountConv,,Permanent,Trigger,ObjectOverwrite)</f>
        <v>obj_0038f#0001</v>
      </c>
    </row>
    <row r="72" spans="10:27" x14ac:dyDescent="0.2">
      <c r="M72" s="120" t="s">
        <v>60</v>
      </c>
      <c r="N72" s="120"/>
      <c r="O72" s="120" t="s">
        <v>113</v>
      </c>
      <c r="P72" s="120" t="str">
        <f t="shared" si="9"/>
        <v>JPYOIS30Y_Quote</v>
      </c>
      <c r="Q72" s="126"/>
      <c r="R72" s="121">
        <f t="shared" si="10"/>
        <v>42180</v>
      </c>
      <c r="S72" s="121">
        <f>_xll.qlSwapStartDate(AA72)</f>
        <v>42184</v>
      </c>
      <c r="T72" s="121">
        <f>_xll.qlSwapMaturityDate(AA72)</f>
        <v>53142</v>
      </c>
      <c r="U72" s="122">
        <f>_xll.qlOvernightIndexedSwapFairRate(AA72,_xll.ohTrigger(Trigger,TriggerON))</f>
        <v>1.33150684931561E-2</v>
      </c>
      <c r="V72" s="122">
        <f>_xll.qlQuoteValue(P72,_xll.ohTrigger(Trigger,TriggerON))</f>
        <v>1.3500000000000002E-2</v>
      </c>
      <c r="W72" s="122" t="b">
        <f t="shared" si="11"/>
        <v>1</v>
      </c>
      <c r="X72" s="122">
        <f t="shared" si="8"/>
        <v>-1.8493150684390121E-4</v>
      </c>
      <c r="Y72" s="60" t="b">
        <f>ABS(X72)&lt;=ABS('General Settings'!$D$27)</f>
        <v>1</v>
      </c>
      <c r="AA72" s="60" t="str">
        <f>_xll.qlMakeOIS(,SettlementDays,IF(O72="SW","1W",O72),IndexON,,FwdStart,DayCountConv,,Permanent,Trigger,ObjectOverwrite)</f>
        <v>obj_0039f#0001</v>
      </c>
    </row>
    <row r="73" spans="10:27" x14ac:dyDescent="0.2">
      <c r="M73" s="104" t="s">
        <v>60</v>
      </c>
      <c r="N73" s="104"/>
      <c r="O73" s="104" t="s">
        <v>114</v>
      </c>
      <c r="P73" s="104" t="str">
        <f t="shared" si="9"/>
        <v>JPYOIS35Y_Quote</v>
      </c>
      <c r="Q73" s="126"/>
      <c r="R73" s="116">
        <f t="shared" si="10"/>
        <v>42180</v>
      </c>
      <c r="S73" s="116" t="e">
        <f>_xll.qlSwapStartDate(AA73)</f>
        <v>#VALUE!</v>
      </c>
      <c r="T73" s="116" t="e">
        <f>_xll.qlSwapMaturityDate(AA73)</f>
        <v>#VALUE!</v>
      </c>
      <c r="U73" s="107" t="e">
        <f>_xll.qlOvernightIndexedSwapFairRate(AA73,_xll.ohTrigger(Trigger,TriggerON))</f>
        <v>#VALUE!</v>
      </c>
      <c r="V73" s="107" t="e">
        <f>_xll.qlQuoteValue(P73,_xll.ohTrigger(Trigger,TriggerON))</f>
        <v>#NUM!</v>
      </c>
      <c r="W73" s="107" t="b">
        <f t="shared" si="11"/>
        <v>0</v>
      </c>
      <c r="X73" s="107" t="e">
        <f t="shared" si="8"/>
        <v>#VALUE!</v>
      </c>
      <c r="Y73" s="60" t="e">
        <f>ABS(X73)&lt;=ABS('General Settings'!$D$27)</f>
        <v>#VALUE!</v>
      </c>
      <c r="AA73" s="60" t="e">
        <f>_xll.qlMakeOIS(,SettlementDays,IF(O73="SW","1W",O73),IndexON,,FwdStart,DayCountConv,,Permanent,Trigger,ObjectOverwrite)</f>
        <v>#NUM!</v>
      </c>
    </row>
    <row r="74" spans="10:27" x14ac:dyDescent="0.2">
      <c r="M74" s="104" t="s">
        <v>60</v>
      </c>
      <c r="N74" s="104"/>
      <c r="O74" s="104" t="s">
        <v>115</v>
      </c>
      <c r="P74" s="104" t="str">
        <f t="shared" si="9"/>
        <v>JPYOIS40Y_Quote</v>
      </c>
      <c r="Q74" s="126"/>
      <c r="R74" s="116">
        <f t="shared" si="10"/>
        <v>42180</v>
      </c>
      <c r="S74" s="116" t="e">
        <f>_xll.qlSwapStartDate(AA74)</f>
        <v>#VALUE!</v>
      </c>
      <c r="T74" s="116" t="e">
        <f>_xll.qlSwapMaturityDate(AA74)</f>
        <v>#VALUE!</v>
      </c>
      <c r="U74" s="107" t="e">
        <f>_xll.qlOvernightIndexedSwapFairRate(AA74,_xll.ohTrigger(Trigger,TriggerON))</f>
        <v>#VALUE!</v>
      </c>
      <c r="V74" s="107" t="e">
        <f>_xll.qlQuoteValue(P74,_xll.ohTrigger(Trigger,TriggerON))</f>
        <v>#NUM!</v>
      </c>
      <c r="W74" s="107" t="b">
        <f t="shared" si="11"/>
        <v>0</v>
      </c>
      <c r="X74" s="107" t="e">
        <f t="shared" si="8"/>
        <v>#VALUE!</v>
      </c>
      <c r="Y74" s="60" t="e">
        <f>ABS(X74)&lt;=ABS('General Settings'!$D$27)</f>
        <v>#VALUE!</v>
      </c>
      <c r="AA74" s="60" t="e">
        <f>_xll.qlMakeOIS(,SettlementDays,IF(O74="SW","1W",O74),IndexON,,FwdStart,DayCountConv,,Permanent,Trigger,ObjectOverwrite)</f>
        <v>#NUM!</v>
      </c>
    </row>
    <row r="75" spans="10:27" x14ac:dyDescent="0.2">
      <c r="M75" s="104" t="s">
        <v>60</v>
      </c>
      <c r="N75" s="104"/>
      <c r="O75" s="104" t="s">
        <v>116</v>
      </c>
      <c r="P75" s="104" t="str">
        <f t="shared" si="9"/>
        <v>JPYOIS45Y_Quote</v>
      </c>
      <c r="Q75" s="126"/>
      <c r="R75" s="116">
        <f t="shared" si="10"/>
        <v>42180</v>
      </c>
      <c r="S75" s="116" t="e">
        <f>_xll.qlSwapStartDate(AA75)</f>
        <v>#VALUE!</v>
      </c>
      <c r="T75" s="116" t="e">
        <f>_xll.qlSwapMaturityDate(AA75)</f>
        <v>#VALUE!</v>
      </c>
      <c r="U75" s="107" t="e">
        <f>_xll.qlOvernightIndexedSwapFairRate(AA75,_xll.ohTrigger(Trigger,TriggerON))</f>
        <v>#VALUE!</v>
      </c>
      <c r="V75" s="107" t="e">
        <f>_xll.qlQuoteValue(P75,_xll.ohTrigger(Trigger,TriggerON))</f>
        <v>#NUM!</v>
      </c>
      <c r="W75" s="107" t="b">
        <f t="shared" si="11"/>
        <v>0</v>
      </c>
      <c r="X75" s="107" t="e">
        <f t="shared" si="8"/>
        <v>#VALUE!</v>
      </c>
      <c r="Y75" s="60" t="e">
        <f>ABS(X75)&lt;=ABS('General Settings'!$D$27)</f>
        <v>#VALUE!</v>
      </c>
      <c r="AA75" s="60" t="e">
        <f>_xll.qlMakeOIS(,SettlementDays,IF(O75="SW","1W",O75),IndexON,,FwdStart,DayCountConv,,Permanent,Trigger,ObjectOverwrite)</f>
        <v>#NUM!</v>
      </c>
    </row>
    <row r="76" spans="10:27" x14ac:dyDescent="0.2">
      <c r="M76" s="105" t="s">
        <v>60</v>
      </c>
      <c r="N76" s="105"/>
      <c r="O76" s="105" t="s">
        <v>117</v>
      </c>
      <c r="P76" s="105" t="str">
        <f t="shared" si="9"/>
        <v>JPYOIS50Y_Quote</v>
      </c>
      <c r="Q76" s="126"/>
      <c r="R76" s="117">
        <f t="shared" si="10"/>
        <v>42180</v>
      </c>
      <c r="S76" s="117" t="e">
        <f>_xll.qlSwapStartDate(AA76)</f>
        <v>#VALUE!</v>
      </c>
      <c r="T76" s="117" t="e">
        <f>_xll.qlSwapMaturityDate(AA76)</f>
        <v>#VALUE!</v>
      </c>
      <c r="U76" s="108" t="e">
        <f>_xll.qlOvernightIndexedSwapFairRate(AA76,_xll.ohTrigger(Trigger,TriggerON))</f>
        <v>#VALUE!</v>
      </c>
      <c r="V76" s="108" t="e">
        <f>_xll.qlQuoteValue(P76,_xll.ohTrigger(Trigger,TriggerON))</f>
        <v>#NUM!</v>
      </c>
      <c r="W76" s="108" t="b">
        <f t="shared" si="11"/>
        <v>0</v>
      </c>
      <c r="X76" s="108" t="e">
        <f t="shared" si="8"/>
        <v>#VALUE!</v>
      </c>
      <c r="Y76" s="60" t="e">
        <f>ABS(X76)&lt;=ABS('General Settings'!$D$27)</f>
        <v>#VALUE!</v>
      </c>
      <c r="AA76" s="61" t="e">
        <f>_xll.qlMakeOIS(,SettlementDays,IF(O76="SW","1W",O76),IndexON,,FwdStart,DayCountConv,,Permanent,Trigger,ObjectOverwrite)</f>
        <v>#NUM!</v>
      </c>
    </row>
    <row r="77" spans="10:27" x14ac:dyDescent="0.2">
      <c r="W77" s="72"/>
      <c r="X77" s="72"/>
    </row>
    <row r="78" spans="10:27" x14ac:dyDescent="0.2">
      <c r="W78" s="72"/>
      <c r="X78" s="72"/>
    </row>
    <row r="79" spans="10:27" x14ac:dyDescent="0.2">
      <c r="W79" s="72"/>
      <c r="X79" s="72"/>
    </row>
    <row r="80" spans="10:27" x14ac:dyDescent="0.2">
      <c r="W80" s="72"/>
      <c r="X80" s="72"/>
    </row>
    <row r="81" spans="23:24" x14ac:dyDescent="0.2">
      <c r="W81" s="72"/>
      <c r="X81" s="72"/>
    </row>
    <row r="82" spans="23:24" x14ac:dyDescent="0.2">
      <c r="W82" s="72"/>
      <c r="X82" s="72"/>
    </row>
    <row r="83" spans="23:24" x14ac:dyDescent="0.2">
      <c r="W83" s="72"/>
      <c r="X83" s="72"/>
    </row>
    <row r="84" spans="23:24" x14ac:dyDescent="0.2">
      <c r="W84" s="72"/>
      <c r="X84" s="72"/>
    </row>
    <row r="85" spans="23:24" x14ac:dyDescent="0.2">
      <c r="W85" s="72"/>
      <c r="X85" s="72"/>
    </row>
    <row r="86" spans="23:24" x14ac:dyDescent="0.2">
      <c r="W86" s="72"/>
      <c r="X86" s="72"/>
    </row>
    <row r="87" spans="23:24" x14ac:dyDescent="0.2">
      <c r="W87" s="72"/>
      <c r="X87" s="72"/>
    </row>
    <row r="88" spans="23:24" x14ac:dyDescent="0.2">
      <c r="W88" s="72"/>
      <c r="X88" s="72"/>
    </row>
    <row r="89" spans="23:24" x14ac:dyDescent="0.2">
      <c r="W89" s="72"/>
      <c r="X89" s="72"/>
    </row>
    <row r="90" spans="23:24" x14ac:dyDescent="0.2">
      <c r="W90" s="72"/>
      <c r="X90" s="72"/>
    </row>
    <row r="91" spans="23:24" x14ac:dyDescent="0.2">
      <c r="W91" s="72"/>
      <c r="X91" s="72"/>
    </row>
    <row r="92" spans="23:24" x14ac:dyDescent="0.2">
      <c r="W92" s="72"/>
      <c r="X92" s="72"/>
    </row>
    <row r="93" spans="23:24" x14ac:dyDescent="0.2">
      <c r="W93" s="72"/>
      <c r="X93" s="72"/>
    </row>
    <row r="94" spans="23:24" x14ac:dyDescent="0.2">
      <c r="W94" s="72"/>
      <c r="X94" s="72"/>
    </row>
    <row r="95" spans="23:24" x14ac:dyDescent="0.2">
      <c r="W95" s="72"/>
      <c r="X95" s="72"/>
    </row>
    <row r="96" spans="23:24" x14ac:dyDescent="0.2">
      <c r="W96" s="72"/>
      <c r="X96" s="72"/>
    </row>
    <row r="97" spans="23:24" x14ac:dyDescent="0.2">
      <c r="W97" s="72"/>
      <c r="X97" s="72"/>
    </row>
    <row r="98" spans="23:24" x14ac:dyDescent="0.2">
      <c r="W98" s="72"/>
      <c r="X98" s="72"/>
    </row>
    <row r="99" spans="23:24" x14ac:dyDescent="0.2">
      <c r="W99" s="72"/>
      <c r="X99" s="72"/>
    </row>
    <row r="100" spans="23:24" x14ac:dyDescent="0.2">
      <c r="W100" s="72"/>
      <c r="X100" s="72"/>
    </row>
    <row r="101" spans="23:24" x14ac:dyDescent="0.2">
      <c r="W101" s="72"/>
      <c r="X101" s="72"/>
    </row>
    <row r="102" spans="23:24" x14ac:dyDescent="0.2">
      <c r="W102" s="72"/>
      <c r="X102" s="72"/>
    </row>
    <row r="103" spans="23:24" x14ac:dyDescent="0.2">
      <c r="W103" s="72"/>
      <c r="X103" s="72"/>
    </row>
    <row r="104" spans="23:24" x14ac:dyDescent="0.2">
      <c r="W104" s="72"/>
      <c r="X104" s="72"/>
    </row>
    <row r="105" spans="23:24" x14ac:dyDescent="0.2">
      <c r="W105" s="72"/>
      <c r="X105" s="72"/>
    </row>
    <row r="106" spans="23:24" x14ac:dyDescent="0.2">
      <c r="W106" s="72"/>
      <c r="X106" s="72"/>
    </row>
    <row r="107" spans="23:24" x14ac:dyDescent="0.2">
      <c r="W107" s="72"/>
      <c r="X107" s="72"/>
    </row>
    <row r="108" spans="23:24" x14ac:dyDescent="0.2">
      <c r="W108" s="72"/>
      <c r="X108" s="72"/>
    </row>
    <row r="109" spans="23:24" x14ac:dyDescent="0.2">
      <c r="W109" s="72"/>
      <c r="X109" s="72"/>
    </row>
    <row r="110" spans="23:24" x14ac:dyDescent="0.2">
      <c r="W110" s="72"/>
      <c r="X110" s="72"/>
    </row>
    <row r="111" spans="23:24" x14ac:dyDescent="0.2">
      <c r="W111" s="72"/>
      <c r="X111" s="72"/>
    </row>
    <row r="112" spans="23:24" x14ac:dyDescent="0.2">
      <c r="W112" s="72"/>
      <c r="X112" s="72"/>
    </row>
    <row r="113" spans="23:24" x14ac:dyDescent="0.2">
      <c r="W113" s="72"/>
      <c r="X113" s="72"/>
    </row>
    <row r="114" spans="23:24" x14ac:dyDescent="0.2">
      <c r="W114" s="72"/>
      <c r="X114" s="72"/>
    </row>
    <row r="115" spans="23:24" x14ac:dyDescent="0.2">
      <c r="W115" s="72"/>
      <c r="X115" s="72"/>
    </row>
    <row r="116" spans="23:24" x14ac:dyDescent="0.2">
      <c r="W116" s="72"/>
      <c r="X116" s="72"/>
    </row>
    <row r="117" spans="23:24" x14ac:dyDescent="0.2">
      <c r="W117" s="72"/>
      <c r="X117" s="72"/>
    </row>
    <row r="118" spans="23:24" x14ac:dyDescent="0.2">
      <c r="W118" s="72"/>
      <c r="X118" s="72"/>
    </row>
    <row r="119" spans="23:24" x14ac:dyDescent="0.2">
      <c r="W119" s="72"/>
      <c r="X119" s="72"/>
    </row>
    <row r="120" spans="23:24" x14ac:dyDescent="0.2">
      <c r="W120" s="72"/>
      <c r="X120" s="72"/>
    </row>
    <row r="121" spans="23:24" x14ac:dyDescent="0.2">
      <c r="W121" s="72"/>
      <c r="X121" s="72"/>
    </row>
    <row r="122" spans="23:24" x14ac:dyDescent="0.2">
      <c r="W122" s="72"/>
      <c r="X122" s="72"/>
    </row>
    <row r="123" spans="23:24" x14ac:dyDescent="0.2">
      <c r="W123" s="72"/>
      <c r="X123" s="72"/>
    </row>
    <row r="124" spans="23:24" x14ac:dyDescent="0.2">
      <c r="W124" s="72"/>
      <c r="X124" s="72"/>
    </row>
    <row r="125" spans="23:24" x14ac:dyDescent="0.2">
      <c r="W125" s="72"/>
      <c r="X125" s="72"/>
    </row>
    <row r="126" spans="23:24" x14ac:dyDescent="0.2">
      <c r="W126" s="72"/>
      <c r="X126" s="72"/>
    </row>
    <row r="127" spans="23:24" x14ac:dyDescent="0.2">
      <c r="W127" s="72"/>
      <c r="X127" s="72"/>
    </row>
    <row r="128" spans="23:24" x14ac:dyDescent="0.2">
      <c r="W128" s="72"/>
      <c r="X128" s="72"/>
    </row>
    <row r="129" spans="23:24" x14ac:dyDescent="0.2">
      <c r="W129" s="72"/>
      <c r="X129" s="72"/>
    </row>
    <row r="130" spans="23:24" x14ac:dyDescent="0.2">
      <c r="W130" s="72"/>
      <c r="X130" s="72"/>
    </row>
    <row r="131" spans="23:24" x14ac:dyDescent="0.2">
      <c r="W131" s="72"/>
      <c r="X131" s="72"/>
    </row>
    <row r="132" spans="23:24" x14ac:dyDescent="0.2">
      <c r="W132" s="72"/>
      <c r="X132" s="72"/>
    </row>
    <row r="133" spans="23:24" x14ac:dyDescent="0.2">
      <c r="W133" s="72"/>
      <c r="X133" s="72"/>
    </row>
    <row r="134" spans="23:24" x14ac:dyDescent="0.2">
      <c r="W134" s="72"/>
      <c r="X134" s="72"/>
    </row>
    <row r="135" spans="23:24" x14ac:dyDescent="0.2">
      <c r="W135" s="72"/>
      <c r="X135" s="72"/>
    </row>
    <row r="136" spans="23:24" x14ac:dyDescent="0.2">
      <c r="W136" s="72"/>
      <c r="X136" s="72"/>
    </row>
    <row r="137" spans="23:24" x14ac:dyDescent="0.2">
      <c r="W137" s="72"/>
      <c r="X137" s="72"/>
    </row>
    <row r="138" spans="23:24" x14ac:dyDescent="0.2">
      <c r="W138" s="72"/>
      <c r="X138" s="72"/>
    </row>
    <row r="139" spans="23:24" x14ac:dyDescent="0.2">
      <c r="W139" s="72"/>
      <c r="X139" s="72"/>
    </row>
    <row r="140" spans="23:24" x14ac:dyDescent="0.2">
      <c r="W140" s="72"/>
      <c r="X140" s="72"/>
    </row>
    <row r="141" spans="23:24" x14ac:dyDescent="0.2">
      <c r="W141" s="72"/>
      <c r="X141" s="72"/>
    </row>
    <row r="142" spans="23:24" x14ac:dyDescent="0.2">
      <c r="W142" s="72"/>
      <c r="X142" s="72"/>
    </row>
    <row r="143" spans="23:24" x14ac:dyDescent="0.2">
      <c r="W143" s="72"/>
      <c r="X143" s="72"/>
    </row>
    <row r="144" spans="23:24" x14ac:dyDescent="0.2">
      <c r="W144" s="72"/>
      <c r="X144" s="72"/>
    </row>
    <row r="145" spans="23:24" x14ac:dyDescent="0.2">
      <c r="W145" s="72"/>
      <c r="X145" s="72"/>
    </row>
    <row r="146" spans="23:24" x14ac:dyDescent="0.2">
      <c r="W146" s="72"/>
      <c r="X146" s="72"/>
    </row>
    <row r="147" spans="23:24" x14ac:dyDescent="0.2">
      <c r="W147" s="72"/>
      <c r="X147" s="72"/>
    </row>
    <row r="148" spans="23:24" x14ac:dyDescent="0.2">
      <c r="W148" s="72"/>
      <c r="X148" s="72"/>
    </row>
    <row r="149" spans="23:24" x14ac:dyDescent="0.2">
      <c r="W149" s="72"/>
      <c r="X149" s="72"/>
    </row>
    <row r="150" spans="23:24" x14ac:dyDescent="0.2">
      <c r="W150" s="72"/>
      <c r="X150" s="72"/>
    </row>
    <row r="151" spans="23:24" x14ac:dyDescent="0.2">
      <c r="W151" s="72"/>
      <c r="X151" s="72"/>
    </row>
    <row r="152" spans="23:24" x14ac:dyDescent="0.2">
      <c r="W152" s="72"/>
      <c r="X152" s="72"/>
    </row>
    <row r="153" spans="23:24" x14ac:dyDescent="0.2">
      <c r="W153" s="72"/>
      <c r="X153" s="72"/>
    </row>
    <row r="154" spans="23:24" x14ac:dyDescent="0.2">
      <c r="W154" s="72"/>
      <c r="X154" s="72"/>
    </row>
    <row r="155" spans="23:24" x14ac:dyDescent="0.2">
      <c r="W155" s="72"/>
      <c r="X155" s="72"/>
    </row>
    <row r="156" spans="23:24" x14ac:dyDescent="0.2">
      <c r="W156" s="72"/>
      <c r="X156" s="72"/>
    </row>
    <row r="157" spans="23:24" x14ac:dyDescent="0.2">
      <c r="W157" s="72"/>
      <c r="X157" s="72"/>
    </row>
    <row r="158" spans="23:24" x14ac:dyDescent="0.2">
      <c r="W158" s="72"/>
      <c r="X158" s="72"/>
    </row>
    <row r="159" spans="23:24" x14ac:dyDescent="0.2">
      <c r="W159" s="72"/>
      <c r="X159" s="72"/>
    </row>
    <row r="160" spans="23:24" x14ac:dyDescent="0.2">
      <c r="W160" s="72"/>
      <c r="X160" s="72"/>
    </row>
    <row r="161" spans="23:24" x14ac:dyDescent="0.2">
      <c r="W161" s="72"/>
      <c r="X161" s="72"/>
    </row>
    <row r="162" spans="23:24" x14ac:dyDescent="0.2">
      <c r="W162" s="72"/>
      <c r="X162" s="72"/>
    </row>
    <row r="163" spans="23:24" x14ac:dyDescent="0.2">
      <c r="W163" s="72"/>
      <c r="X163" s="72"/>
    </row>
    <row r="164" spans="23:24" x14ac:dyDescent="0.2">
      <c r="W164" s="72"/>
      <c r="X164" s="72"/>
    </row>
    <row r="165" spans="23:24" x14ac:dyDescent="0.2">
      <c r="W165" s="72"/>
      <c r="X165" s="72"/>
    </row>
    <row r="166" spans="23:24" x14ac:dyDescent="0.2">
      <c r="W166" s="72"/>
      <c r="X166" s="72"/>
    </row>
    <row r="167" spans="23:24" x14ac:dyDescent="0.2">
      <c r="W167" s="72"/>
      <c r="X167" s="72"/>
    </row>
    <row r="168" spans="23:24" x14ac:dyDescent="0.2">
      <c r="W168" s="72"/>
      <c r="X168" s="72"/>
    </row>
    <row r="169" spans="23:24" x14ac:dyDescent="0.2">
      <c r="W169" s="72"/>
      <c r="X169" s="72"/>
    </row>
    <row r="170" spans="23:24" x14ac:dyDescent="0.2">
      <c r="W170" s="72"/>
      <c r="X170" s="72"/>
    </row>
    <row r="171" spans="23:24" x14ac:dyDescent="0.2">
      <c r="W171" s="72"/>
      <c r="X171" s="72"/>
    </row>
    <row r="172" spans="23:24" x14ac:dyDescent="0.2">
      <c r="W172" s="72"/>
      <c r="X172" s="72"/>
    </row>
    <row r="173" spans="23:24" x14ac:dyDescent="0.2">
      <c r="W173" s="72"/>
      <c r="X173" s="72"/>
    </row>
    <row r="174" spans="23:24" x14ac:dyDescent="0.2">
      <c r="W174" s="72"/>
      <c r="X174" s="72"/>
    </row>
    <row r="175" spans="23:24" x14ac:dyDescent="0.2">
      <c r="W175" s="72"/>
      <c r="X175" s="72"/>
    </row>
    <row r="176" spans="23:24" x14ac:dyDescent="0.2">
      <c r="W176" s="72"/>
      <c r="X176" s="72"/>
    </row>
    <row r="177" spans="23:24" x14ac:dyDescent="0.2">
      <c r="W177" s="72"/>
      <c r="X177" s="72"/>
    </row>
    <row r="178" spans="23:24" x14ac:dyDescent="0.2">
      <c r="W178" s="72"/>
      <c r="X178" s="72"/>
    </row>
    <row r="179" spans="23:24" x14ac:dyDescent="0.2">
      <c r="W179" s="72"/>
      <c r="X179" s="72"/>
    </row>
    <row r="180" spans="23:24" x14ac:dyDescent="0.2">
      <c r="W180" s="72"/>
      <c r="X180" s="72"/>
    </row>
    <row r="181" spans="23:24" x14ac:dyDescent="0.2">
      <c r="W181" s="72"/>
      <c r="X181" s="72"/>
    </row>
    <row r="182" spans="23:24" x14ac:dyDescent="0.2">
      <c r="W182" s="72"/>
      <c r="X182" s="72"/>
    </row>
    <row r="183" spans="23:24" x14ac:dyDescent="0.2">
      <c r="W183" s="72"/>
      <c r="X183" s="72"/>
    </row>
    <row r="184" spans="23:24" x14ac:dyDescent="0.2">
      <c r="W184" s="72"/>
      <c r="X184" s="72"/>
    </row>
    <row r="185" spans="23:24" x14ac:dyDescent="0.2">
      <c r="W185" s="72"/>
      <c r="X185" s="72"/>
    </row>
    <row r="186" spans="23:24" x14ac:dyDescent="0.2">
      <c r="W186" s="72"/>
      <c r="X186" s="72"/>
    </row>
    <row r="187" spans="23:24" x14ac:dyDescent="0.2">
      <c r="W187" s="72"/>
      <c r="X187" s="72"/>
    </row>
    <row r="188" spans="23:24" x14ac:dyDescent="0.2">
      <c r="W188" s="72"/>
      <c r="X188" s="72"/>
    </row>
    <row r="189" spans="23:24" x14ac:dyDescent="0.2">
      <c r="W189" s="72"/>
      <c r="X189" s="72"/>
    </row>
    <row r="190" spans="23:24" x14ac:dyDescent="0.2">
      <c r="W190" s="72"/>
      <c r="X190" s="72"/>
    </row>
    <row r="191" spans="23:24" x14ac:dyDescent="0.2">
      <c r="W191" s="72"/>
      <c r="X191" s="72"/>
    </row>
    <row r="192" spans="23:24" x14ac:dyDescent="0.2">
      <c r="W192" s="72"/>
      <c r="X192" s="72"/>
    </row>
    <row r="193" spans="23:24" x14ac:dyDescent="0.2">
      <c r="W193" s="72"/>
      <c r="X193" s="72"/>
    </row>
    <row r="194" spans="23:24" x14ac:dyDescent="0.2">
      <c r="W194" s="72"/>
      <c r="X194" s="72"/>
    </row>
    <row r="195" spans="23:24" x14ac:dyDescent="0.2">
      <c r="W195" s="72"/>
      <c r="X195" s="72"/>
    </row>
    <row r="196" spans="23:24" x14ac:dyDescent="0.2">
      <c r="W196" s="72"/>
      <c r="X196" s="72"/>
    </row>
    <row r="197" spans="23:24" x14ac:dyDescent="0.2">
      <c r="W197" s="72"/>
      <c r="X197" s="72"/>
    </row>
    <row r="198" spans="23:24" x14ac:dyDescent="0.2">
      <c r="W198" s="72"/>
      <c r="X198" s="72"/>
    </row>
    <row r="199" spans="23:24" x14ac:dyDescent="0.2">
      <c r="W199" s="72"/>
      <c r="X199" s="72"/>
    </row>
    <row r="200" spans="23:24" x14ac:dyDescent="0.2">
      <c r="W200" s="72"/>
      <c r="X200" s="72"/>
    </row>
    <row r="201" spans="23:24" x14ac:dyDescent="0.2">
      <c r="W201" s="72"/>
      <c r="X201" s="72"/>
    </row>
    <row r="202" spans="23:24" x14ac:dyDescent="0.2">
      <c r="W202" s="72"/>
      <c r="X202" s="72"/>
    </row>
    <row r="203" spans="23:24" x14ac:dyDescent="0.2">
      <c r="W203" s="72"/>
      <c r="X203" s="72"/>
    </row>
    <row r="204" spans="23:24" x14ac:dyDescent="0.2">
      <c r="W204" s="72"/>
      <c r="X204" s="72"/>
    </row>
    <row r="205" spans="23:24" x14ac:dyDescent="0.2">
      <c r="W205" s="72"/>
      <c r="X205" s="72"/>
    </row>
    <row r="206" spans="23:24" x14ac:dyDescent="0.2">
      <c r="W206" s="72"/>
      <c r="X206" s="72"/>
    </row>
    <row r="207" spans="23:24" x14ac:dyDescent="0.2">
      <c r="W207" s="72"/>
      <c r="X207" s="72"/>
    </row>
    <row r="208" spans="23:24" x14ac:dyDescent="0.2">
      <c r="W208" s="72"/>
      <c r="X208" s="72"/>
    </row>
    <row r="209" spans="23:24" x14ac:dyDescent="0.2">
      <c r="W209" s="72"/>
      <c r="X209" s="72"/>
    </row>
    <row r="210" spans="23:24" x14ac:dyDescent="0.2">
      <c r="W210" s="72"/>
      <c r="X210" s="72"/>
    </row>
    <row r="211" spans="23:24" x14ac:dyDescent="0.2">
      <c r="W211" s="72"/>
      <c r="X211" s="72"/>
    </row>
    <row r="212" spans="23:24" x14ac:dyDescent="0.2">
      <c r="W212" s="72"/>
      <c r="X212" s="72"/>
    </row>
    <row r="213" spans="23:24" x14ac:dyDescent="0.2">
      <c r="W213" s="72"/>
      <c r="X213" s="72"/>
    </row>
    <row r="214" spans="23:24" x14ac:dyDescent="0.2">
      <c r="W214" s="72"/>
      <c r="X214" s="72"/>
    </row>
    <row r="215" spans="23:24" x14ac:dyDescent="0.2">
      <c r="W215" s="72"/>
      <c r="X215" s="72"/>
    </row>
    <row r="216" spans="23:24" x14ac:dyDescent="0.2">
      <c r="W216" s="72"/>
      <c r="X216" s="72"/>
    </row>
    <row r="217" spans="23:24" x14ac:dyDescent="0.2">
      <c r="W217" s="72"/>
      <c r="X217" s="72"/>
    </row>
    <row r="218" spans="23:24" x14ac:dyDescent="0.2">
      <c r="W218" s="72"/>
      <c r="X218" s="72"/>
    </row>
    <row r="219" spans="23:24" x14ac:dyDescent="0.2">
      <c r="W219" s="72"/>
      <c r="X219" s="72"/>
    </row>
    <row r="220" spans="23:24" x14ac:dyDescent="0.2">
      <c r="W220" s="72"/>
      <c r="X220" s="72"/>
    </row>
    <row r="221" spans="23:24" x14ac:dyDescent="0.2">
      <c r="W221" s="72"/>
      <c r="X221" s="72"/>
    </row>
    <row r="222" spans="23:24" x14ac:dyDescent="0.2">
      <c r="W222" s="72"/>
      <c r="X222" s="72"/>
    </row>
    <row r="223" spans="23:24" x14ac:dyDescent="0.2">
      <c r="W223" s="72"/>
      <c r="X223" s="72"/>
    </row>
    <row r="224" spans="23:24" x14ac:dyDescent="0.2">
      <c r="W224" s="72"/>
      <c r="X224" s="72"/>
    </row>
    <row r="225" spans="23:24" x14ac:dyDescent="0.2">
      <c r="W225" s="72"/>
      <c r="X225" s="72"/>
    </row>
    <row r="226" spans="23:24" x14ac:dyDescent="0.2">
      <c r="W226" s="72"/>
      <c r="X226" s="72"/>
    </row>
    <row r="227" spans="23:24" x14ac:dyDescent="0.2">
      <c r="W227" s="72"/>
      <c r="X227" s="72"/>
    </row>
    <row r="228" spans="23:24" x14ac:dyDescent="0.2">
      <c r="W228" s="72"/>
      <c r="X228" s="72"/>
    </row>
    <row r="229" spans="23:24" x14ac:dyDescent="0.2">
      <c r="W229" s="72"/>
      <c r="X229" s="72"/>
    </row>
    <row r="230" spans="23:24" x14ac:dyDescent="0.2">
      <c r="W230" s="72"/>
      <c r="X230" s="72"/>
    </row>
    <row r="231" spans="23:24" x14ac:dyDescent="0.2">
      <c r="W231" s="72"/>
      <c r="X231" s="72"/>
    </row>
    <row r="232" spans="23:24" x14ac:dyDescent="0.2">
      <c r="W232" s="72"/>
      <c r="X232" s="72"/>
    </row>
    <row r="233" spans="23:24" x14ac:dyDescent="0.2">
      <c r="W233" s="72"/>
      <c r="X233" s="72"/>
    </row>
    <row r="234" spans="23:24" x14ac:dyDescent="0.2">
      <c r="W234" s="72"/>
      <c r="X234" s="72"/>
    </row>
    <row r="235" spans="23:24" x14ac:dyDescent="0.2">
      <c r="W235" s="72"/>
      <c r="X235" s="72"/>
    </row>
    <row r="236" spans="23:24" x14ac:dyDescent="0.2">
      <c r="W236" s="72"/>
      <c r="X236" s="72"/>
    </row>
    <row r="237" spans="23:24" x14ac:dyDescent="0.2">
      <c r="W237" s="72"/>
      <c r="X237" s="72"/>
    </row>
    <row r="238" spans="23:24" x14ac:dyDescent="0.2">
      <c r="W238" s="72"/>
      <c r="X238" s="72"/>
    </row>
    <row r="239" spans="23:24" x14ac:dyDescent="0.2">
      <c r="W239" s="72"/>
      <c r="X239" s="72"/>
    </row>
    <row r="240" spans="23:24" x14ac:dyDescent="0.2">
      <c r="W240" s="72"/>
      <c r="X240" s="72"/>
    </row>
    <row r="241" spans="23:24" x14ac:dyDescent="0.2">
      <c r="W241" s="72"/>
      <c r="X241" s="72"/>
    </row>
    <row r="242" spans="23:24" x14ac:dyDescent="0.2">
      <c r="W242" s="72"/>
      <c r="X242" s="72"/>
    </row>
    <row r="243" spans="23:24" x14ac:dyDescent="0.2">
      <c r="W243" s="72"/>
      <c r="X243" s="72"/>
    </row>
    <row r="244" spans="23:24" x14ac:dyDescent="0.2">
      <c r="W244" s="72"/>
      <c r="X244" s="72"/>
    </row>
    <row r="245" spans="23:24" x14ac:dyDescent="0.2">
      <c r="W245" s="72"/>
      <c r="X245" s="72"/>
    </row>
    <row r="246" spans="23:24" x14ac:dyDescent="0.2">
      <c r="W246" s="72"/>
      <c r="X246" s="72"/>
    </row>
    <row r="247" spans="23:24" x14ac:dyDescent="0.2">
      <c r="W247" s="72"/>
      <c r="X247" s="72"/>
    </row>
    <row r="248" spans="23:24" x14ac:dyDescent="0.2">
      <c r="W248" s="72"/>
      <c r="X248" s="72"/>
    </row>
    <row r="249" spans="23:24" x14ac:dyDescent="0.2">
      <c r="W249" s="72"/>
      <c r="X249" s="72"/>
    </row>
    <row r="250" spans="23:24" x14ac:dyDescent="0.2">
      <c r="W250" s="72"/>
      <c r="X250" s="72"/>
    </row>
    <row r="251" spans="23:24" x14ac:dyDescent="0.2">
      <c r="W251" s="72"/>
      <c r="X251" s="72"/>
    </row>
    <row r="252" spans="23:24" x14ac:dyDescent="0.2">
      <c r="W252" s="72"/>
      <c r="X252" s="72"/>
    </row>
    <row r="253" spans="23:24" x14ac:dyDescent="0.2">
      <c r="W253" s="72"/>
      <c r="X253" s="72"/>
    </row>
    <row r="254" spans="23:24" x14ac:dyDescent="0.2">
      <c r="W254" s="72"/>
      <c r="X254" s="72"/>
    </row>
    <row r="255" spans="23:24" x14ac:dyDescent="0.2">
      <c r="W255" s="72"/>
      <c r="X255" s="72"/>
    </row>
    <row r="256" spans="23:24" x14ac:dyDescent="0.2">
      <c r="W256" s="72"/>
      <c r="X256" s="72"/>
    </row>
    <row r="257" spans="23:24" x14ac:dyDescent="0.2">
      <c r="W257" s="72"/>
      <c r="X257" s="72"/>
    </row>
    <row r="258" spans="23:24" x14ac:dyDescent="0.2">
      <c r="W258" s="72"/>
      <c r="X258" s="72"/>
    </row>
    <row r="259" spans="23:24" x14ac:dyDescent="0.2">
      <c r="W259" s="72"/>
      <c r="X259" s="72"/>
    </row>
    <row r="260" spans="23:24" x14ac:dyDescent="0.2">
      <c r="W260" s="72"/>
      <c r="X260" s="72"/>
    </row>
    <row r="261" spans="23:24" x14ac:dyDescent="0.2">
      <c r="W261" s="72"/>
      <c r="X261" s="72"/>
    </row>
    <row r="262" spans="23:24" x14ac:dyDescent="0.2">
      <c r="W262" s="72"/>
      <c r="X262" s="72"/>
    </row>
    <row r="263" spans="23:24" x14ac:dyDescent="0.2">
      <c r="W263" s="72"/>
      <c r="X263" s="72"/>
    </row>
    <row r="264" spans="23:24" x14ac:dyDescent="0.2">
      <c r="W264" s="72"/>
      <c r="X264" s="72"/>
    </row>
    <row r="265" spans="23:24" x14ac:dyDescent="0.2">
      <c r="W265" s="72"/>
      <c r="X265" s="72"/>
    </row>
    <row r="266" spans="23:24" x14ac:dyDescent="0.2">
      <c r="W266" s="72"/>
      <c r="X266" s="72"/>
    </row>
    <row r="267" spans="23:24" x14ac:dyDescent="0.2">
      <c r="W267" s="72"/>
      <c r="X267" s="72"/>
    </row>
    <row r="268" spans="23:24" x14ac:dyDescent="0.2">
      <c r="W268" s="72"/>
      <c r="X268" s="72"/>
    </row>
    <row r="269" spans="23:24" x14ac:dyDescent="0.2">
      <c r="W269" s="72"/>
      <c r="X269" s="72"/>
    </row>
    <row r="270" spans="23:24" x14ac:dyDescent="0.2">
      <c r="W270" s="72"/>
      <c r="X270" s="72"/>
    </row>
    <row r="271" spans="23:24" x14ac:dyDescent="0.2">
      <c r="W271" s="72"/>
      <c r="X271" s="72"/>
    </row>
    <row r="272" spans="23:24" x14ac:dyDescent="0.2">
      <c r="W272" s="72"/>
      <c r="X272" s="72"/>
    </row>
    <row r="273" spans="23:24" x14ac:dyDescent="0.2">
      <c r="W273" s="72"/>
      <c r="X273" s="72"/>
    </row>
    <row r="274" spans="23:24" x14ac:dyDescent="0.2">
      <c r="W274" s="72"/>
      <c r="X274" s="72"/>
    </row>
    <row r="275" spans="23:24" x14ac:dyDescent="0.2">
      <c r="W275" s="72"/>
      <c r="X275" s="72"/>
    </row>
    <row r="276" spans="23:24" x14ac:dyDescent="0.2">
      <c r="W276" s="72"/>
      <c r="X276" s="72"/>
    </row>
    <row r="277" spans="23:24" x14ac:dyDescent="0.2">
      <c r="W277" s="72"/>
      <c r="X277" s="72"/>
    </row>
    <row r="278" spans="23:24" x14ac:dyDescent="0.2">
      <c r="W278" s="72"/>
      <c r="X278" s="72"/>
    </row>
    <row r="279" spans="23:24" x14ac:dyDescent="0.2">
      <c r="W279" s="72"/>
      <c r="X279" s="72"/>
    </row>
    <row r="280" spans="23:24" x14ac:dyDescent="0.2">
      <c r="W280" s="72"/>
      <c r="X280" s="72"/>
    </row>
    <row r="281" spans="23:24" x14ac:dyDescent="0.2">
      <c r="W281" s="72"/>
      <c r="X281" s="72"/>
    </row>
    <row r="282" spans="23:24" x14ac:dyDescent="0.2">
      <c r="W282" s="72"/>
      <c r="X282" s="72"/>
    </row>
    <row r="283" spans="23:24" x14ac:dyDescent="0.2">
      <c r="W283" s="72"/>
      <c r="X283" s="72"/>
    </row>
    <row r="284" spans="23:24" x14ac:dyDescent="0.2">
      <c r="W284" s="72"/>
      <c r="X284" s="72"/>
    </row>
    <row r="285" spans="23:24" x14ac:dyDescent="0.2">
      <c r="W285" s="72"/>
      <c r="X285" s="72"/>
    </row>
    <row r="286" spans="23:24" x14ac:dyDescent="0.2">
      <c r="W286" s="72"/>
      <c r="X286" s="72"/>
    </row>
    <row r="287" spans="23:24" x14ac:dyDescent="0.2">
      <c r="W287" s="72"/>
      <c r="X287" s="72"/>
    </row>
    <row r="288" spans="23:24" x14ac:dyDescent="0.2">
      <c r="W288" s="72"/>
      <c r="X288" s="72"/>
    </row>
    <row r="289" spans="23:24" x14ac:dyDescent="0.2">
      <c r="W289" s="72"/>
      <c r="X289" s="72"/>
    </row>
    <row r="290" spans="23:24" x14ac:dyDescent="0.2">
      <c r="W290" s="72"/>
      <c r="X290" s="72"/>
    </row>
    <row r="291" spans="23:24" x14ac:dyDescent="0.2">
      <c r="W291" s="72"/>
      <c r="X291" s="72"/>
    </row>
    <row r="292" spans="23:24" x14ac:dyDescent="0.2">
      <c r="W292" s="72"/>
      <c r="X292" s="72"/>
    </row>
    <row r="293" spans="23:24" x14ac:dyDescent="0.2">
      <c r="W293" s="72"/>
      <c r="X293" s="72"/>
    </row>
    <row r="294" spans="23:24" x14ac:dyDescent="0.2">
      <c r="W294" s="72"/>
      <c r="X294" s="72"/>
    </row>
    <row r="295" spans="23:24" x14ac:dyDescent="0.2">
      <c r="W295" s="72"/>
      <c r="X295" s="72"/>
    </row>
    <row r="296" spans="23:24" x14ac:dyDescent="0.2">
      <c r="W296" s="72"/>
      <c r="X296" s="72"/>
    </row>
    <row r="297" spans="23:24" x14ac:dyDescent="0.2">
      <c r="W297" s="72"/>
      <c r="X297" s="72"/>
    </row>
    <row r="298" spans="23:24" x14ac:dyDescent="0.2">
      <c r="W298" s="72"/>
      <c r="X298" s="72"/>
    </row>
    <row r="299" spans="23:24" x14ac:dyDescent="0.2">
      <c r="W299" s="72"/>
      <c r="X299" s="72"/>
    </row>
    <row r="300" spans="23:24" x14ac:dyDescent="0.2">
      <c r="W300" s="72"/>
      <c r="X300" s="72"/>
    </row>
    <row r="301" spans="23:24" x14ac:dyDescent="0.2">
      <c r="W301" s="72"/>
      <c r="X301" s="72"/>
    </row>
    <row r="302" spans="23:24" x14ac:dyDescent="0.2">
      <c r="W302" s="72"/>
      <c r="X302" s="72"/>
    </row>
    <row r="303" spans="23:24" x14ac:dyDescent="0.2">
      <c r="W303" s="72"/>
      <c r="X303" s="72"/>
    </row>
    <row r="304" spans="23:24" x14ac:dyDescent="0.2">
      <c r="W304" s="72"/>
      <c r="X304" s="72"/>
    </row>
    <row r="305" spans="23:24" x14ac:dyDescent="0.2">
      <c r="W305" s="72"/>
      <c r="X305" s="72"/>
    </row>
    <row r="306" spans="23:24" x14ac:dyDescent="0.2">
      <c r="W306" s="72"/>
      <c r="X306" s="72"/>
    </row>
    <row r="307" spans="23:24" x14ac:dyDescent="0.2">
      <c r="W307" s="72"/>
      <c r="X307" s="72"/>
    </row>
    <row r="308" spans="23:24" x14ac:dyDescent="0.2">
      <c r="W308" s="72"/>
      <c r="X308" s="72"/>
    </row>
    <row r="309" spans="23:24" x14ac:dyDescent="0.2">
      <c r="W309" s="72"/>
      <c r="X309" s="72"/>
    </row>
    <row r="310" spans="23:24" x14ac:dyDescent="0.2">
      <c r="W310" s="72"/>
      <c r="X310" s="72"/>
    </row>
    <row r="311" spans="23:24" x14ac:dyDescent="0.2">
      <c r="W311" s="72"/>
      <c r="X311" s="72"/>
    </row>
    <row r="312" spans="23:24" x14ac:dyDescent="0.2">
      <c r="W312" s="72"/>
      <c r="X312" s="72"/>
    </row>
    <row r="313" spans="23:24" x14ac:dyDescent="0.2">
      <c r="W313" s="72"/>
      <c r="X313" s="72"/>
    </row>
    <row r="314" spans="23:24" x14ac:dyDescent="0.2">
      <c r="W314" s="72"/>
      <c r="X314" s="72"/>
    </row>
    <row r="315" spans="23:24" x14ac:dyDescent="0.2">
      <c r="W315" s="72"/>
      <c r="X315" s="72"/>
    </row>
    <row r="316" spans="23:24" x14ac:dyDescent="0.2">
      <c r="W316" s="72"/>
      <c r="X316" s="72"/>
    </row>
    <row r="317" spans="23:24" x14ac:dyDescent="0.2">
      <c r="W317" s="72"/>
      <c r="X317" s="72"/>
    </row>
    <row r="318" spans="23:24" x14ac:dyDescent="0.2">
      <c r="W318" s="72"/>
      <c r="X318" s="72"/>
    </row>
    <row r="319" spans="23:24" x14ac:dyDescent="0.2">
      <c r="W319" s="72"/>
      <c r="X319" s="72"/>
    </row>
    <row r="320" spans="23:24" x14ac:dyDescent="0.2">
      <c r="W320" s="72"/>
      <c r="X320" s="72"/>
    </row>
    <row r="321" spans="23:24" x14ac:dyDescent="0.2">
      <c r="W321" s="72"/>
      <c r="X321" s="72"/>
    </row>
    <row r="322" spans="23:24" x14ac:dyDescent="0.2">
      <c r="W322" s="72"/>
      <c r="X322" s="72"/>
    </row>
    <row r="323" spans="23:24" x14ac:dyDescent="0.2">
      <c r="W323" s="72"/>
      <c r="X323" s="72"/>
    </row>
    <row r="324" spans="23:24" x14ac:dyDescent="0.2">
      <c r="W324" s="72"/>
      <c r="X324" s="72"/>
    </row>
    <row r="325" spans="23:24" x14ac:dyDescent="0.2">
      <c r="W325" s="72"/>
      <c r="X325" s="72"/>
    </row>
    <row r="326" spans="23:24" x14ac:dyDescent="0.2">
      <c r="W326" s="72"/>
      <c r="X326" s="72"/>
    </row>
    <row r="327" spans="23:24" x14ac:dyDescent="0.2">
      <c r="W327" s="72"/>
      <c r="X327" s="72"/>
    </row>
    <row r="328" spans="23:24" x14ac:dyDescent="0.2">
      <c r="W328" s="72"/>
      <c r="X328" s="72"/>
    </row>
    <row r="329" spans="23:24" x14ac:dyDescent="0.2">
      <c r="W329" s="72"/>
      <c r="X329" s="72"/>
    </row>
    <row r="330" spans="23:24" x14ac:dyDescent="0.2">
      <c r="W330" s="72"/>
      <c r="X330" s="72"/>
    </row>
    <row r="331" spans="23:24" x14ac:dyDescent="0.2">
      <c r="W331" s="72"/>
      <c r="X331" s="72"/>
    </row>
    <row r="332" spans="23:24" x14ac:dyDescent="0.2">
      <c r="W332" s="72"/>
      <c r="X332" s="72"/>
    </row>
    <row r="333" spans="23:24" x14ac:dyDescent="0.2">
      <c r="W333" s="72"/>
      <c r="X333" s="72"/>
    </row>
    <row r="334" spans="23:24" x14ac:dyDescent="0.2">
      <c r="W334" s="72"/>
      <c r="X334" s="72"/>
    </row>
    <row r="335" spans="23:24" x14ac:dyDescent="0.2">
      <c r="W335" s="72"/>
      <c r="X335" s="72"/>
    </row>
    <row r="336" spans="23:24" x14ac:dyDescent="0.2">
      <c r="W336" s="72"/>
      <c r="X336" s="72"/>
    </row>
    <row r="337" spans="23:24" x14ac:dyDescent="0.2">
      <c r="W337" s="72"/>
      <c r="X337" s="72"/>
    </row>
    <row r="338" spans="23:24" x14ac:dyDescent="0.2">
      <c r="W338" s="72"/>
      <c r="X338" s="72"/>
    </row>
    <row r="339" spans="23:24" x14ac:dyDescent="0.2">
      <c r="W339" s="72"/>
      <c r="X339" s="72"/>
    </row>
    <row r="340" spans="23:24" x14ac:dyDescent="0.2">
      <c r="W340" s="72"/>
      <c r="X340" s="72"/>
    </row>
    <row r="341" spans="23:24" x14ac:dyDescent="0.2">
      <c r="W341" s="72"/>
      <c r="X341" s="72"/>
    </row>
    <row r="342" spans="23:24" x14ac:dyDescent="0.2">
      <c r="W342" s="72"/>
      <c r="X342" s="72"/>
    </row>
    <row r="343" spans="23:24" x14ac:dyDescent="0.2">
      <c r="W343" s="72"/>
      <c r="X343" s="72"/>
    </row>
    <row r="344" spans="23:24" x14ac:dyDescent="0.2">
      <c r="W344" s="72"/>
      <c r="X344" s="72"/>
    </row>
    <row r="345" spans="23:24" x14ac:dyDescent="0.2">
      <c r="W345" s="72"/>
      <c r="X345" s="72"/>
    </row>
    <row r="346" spans="23:24" x14ac:dyDescent="0.2">
      <c r="W346" s="72"/>
      <c r="X346" s="72"/>
    </row>
    <row r="347" spans="23:24" x14ac:dyDescent="0.2">
      <c r="W347" s="72"/>
      <c r="X347" s="72"/>
    </row>
    <row r="348" spans="23:24" x14ac:dyDescent="0.2">
      <c r="W348" s="72"/>
      <c r="X348" s="72"/>
    </row>
    <row r="349" spans="23:24" x14ac:dyDescent="0.2">
      <c r="W349" s="72"/>
      <c r="X349" s="72"/>
    </row>
    <row r="350" spans="23:24" x14ac:dyDescent="0.2">
      <c r="W350" s="72"/>
      <c r="X350" s="72"/>
    </row>
    <row r="351" spans="23:24" x14ac:dyDescent="0.2">
      <c r="W351" s="72"/>
      <c r="X351" s="72"/>
    </row>
    <row r="352" spans="23:24" x14ac:dyDescent="0.2">
      <c r="W352" s="72"/>
      <c r="X352" s="72"/>
    </row>
    <row r="353" spans="23:24" x14ac:dyDescent="0.2">
      <c r="W353" s="72"/>
      <c r="X353" s="72"/>
    </row>
    <row r="354" spans="23:24" x14ac:dyDescent="0.2">
      <c r="W354" s="72"/>
      <c r="X354" s="72"/>
    </row>
    <row r="355" spans="23:24" x14ac:dyDescent="0.2">
      <c r="W355" s="72"/>
      <c r="X355" s="72"/>
    </row>
    <row r="356" spans="23:24" x14ac:dyDescent="0.2">
      <c r="W356" s="72"/>
      <c r="X356" s="72"/>
    </row>
    <row r="357" spans="23:24" x14ac:dyDescent="0.2">
      <c r="W357" s="72"/>
      <c r="X357" s="72"/>
    </row>
    <row r="358" spans="23:24" x14ac:dyDescent="0.2">
      <c r="W358" s="72"/>
      <c r="X358" s="72"/>
    </row>
    <row r="359" spans="23:24" x14ac:dyDescent="0.2">
      <c r="W359" s="72"/>
      <c r="X359" s="72"/>
    </row>
    <row r="360" spans="23:24" x14ac:dyDescent="0.2">
      <c r="W360" s="72"/>
      <c r="X360" s="72"/>
    </row>
    <row r="361" spans="23:24" x14ac:dyDescent="0.2">
      <c r="W361" s="72"/>
      <c r="X361" s="72"/>
    </row>
    <row r="362" spans="23:24" x14ac:dyDescent="0.2">
      <c r="W362" s="72"/>
      <c r="X362" s="72"/>
    </row>
    <row r="363" spans="23:24" x14ac:dyDescent="0.2">
      <c r="W363" s="72"/>
      <c r="X363" s="72"/>
    </row>
    <row r="364" spans="23:24" x14ac:dyDescent="0.2">
      <c r="W364" s="72"/>
      <c r="X364" s="72"/>
    </row>
    <row r="365" spans="23:24" x14ac:dyDescent="0.2">
      <c r="W365" s="72"/>
      <c r="X365" s="72"/>
    </row>
    <row r="366" spans="23:24" x14ac:dyDescent="0.2">
      <c r="W366" s="72"/>
      <c r="X366" s="72"/>
    </row>
    <row r="367" spans="23:24" x14ac:dyDescent="0.2">
      <c r="W367" s="72"/>
      <c r="X367" s="72"/>
    </row>
    <row r="368" spans="23:24" x14ac:dyDescent="0.2">
      <c r="W368" s="72"/>
      <c r="X368" s="72"/>
    </row>
    <row r="369" spans="23:24" x14ac:dyDescent="0.2">
      <c r="W369" s="72"/>
      <c r="X369" s="72"/>
    </row>
    <row r="370" spans="23:24" x14ac:dyDescent="0.2">
      <c r="W370" s="72"/>
      <c r="X370" s="72"/>
    </row>
    <row r="371" spans="23:24" x14ac:dyDescent="0.2">
      <c r="W371" s="72"/>
      <c r="X371" s="72"/>
    </row>
    <row r="372" spans="23:24" x14ac:dyDescent="0.2">
      <c r="W372" s="72"/>
      <c r="X372" s="72"/>
    </row>
    <row r="373" spans="23:24" x14ac:dyDescent="0.2">
      <c r="W373" s="72"/>
      <c r="X373" s="72"/>
    </row>
    <row r="374" spans="23:24" x14ac:dyDescent="0.2">
      <c r="W374" s="72"/>
      <c r="X374" s="72"/>
    </row>
    <row r="375" spans="23:24" x14ac:dyDescent="0.2">
      <c r="W375" s="72"/>
      <c r="X375" s="72"/>
    </row>
    <row r="376" spans="23:24" x14ac:dyDescent="0.2">
      <c r="W376" s="72"/>
      <c r="X376" s="72"/>
    </row>
    <row r="377" spans="23:24" x14ac:dyDescent="0.2">
      <c r="W377" s="72"/>
      <c r="X377" s="72"/>
    </row>
    <row r="378" spans="23:24" x14ac:dyDescent="0.2">
      <c r="W378" s="72"/>
      <c r="X378" s="72"/>
    </row>
    <row r="379" spans="23:24" x14ac:dyDescent="0.2">
      <c r="W379" s="72"/>
      <c r="X379" s="72"/>
    </row>
    <row r="380" spans="23:24" x14ac:dyDescent="0.2">
      <c r="W380" s="72"/>
      <c r="X380" s="72"/>
    </row>
    <row r="381" spans="23:24" x14ac:dyDescent="0.2">
      <c r="W381" s="72"/>
      <c r="X381" s="72"/>
    </row>
    <row r="382" spans="23:24" x14ac:dyDescent="0.2">
      <c r="W382" s="72"/>
      <c r="X382" s="72"/>
    </row>
    <row r="383" spans="23:24" x14ac:dyDescent="0.2">
      <c r="W383" s="72"/>
      <c r="X383" s="72"/>
    </row>
    <row r="384" spans="23:24" x14ac:dyDescent="0.2">
      <c r="W384" s="72"/>
      <c r="X384" s="72"/>
    </row>
    <row r="385" spans="23:24" x14ac:dyDescent="0.2">
      <c r="W385" s="72"/>
      <c r="X385" s="72"/>
    </row>
    <row r="386" spans="23:24" x14ac:dyDescent="0.2">
      <c r="W386" s="72"/>
      <c r="X386" s="72"/>
    </row>
    <row r="387" spans="23:24" x14ac:dyDescent="0.2">
      <c r="W387" s="72"/>
      <c r="X387" s="72"/>
    </row>
    <row r="388" spans="23:24" x14ac:dyDescent="0.2">
      <c r="W388" s="72"/>
      <c r="X388" s="72"/>
    </row>
    <row r="389" spans="23:24" x14ac:dyDescent="0.2">
      <c r="W389" s="72"/>
      <c r="X389" s="72"/>
    </row>
    <row r="390" spans="23:24" x14ac:dyDescent="0.2">
      <c r="W390" s="72"/>
      <c r="X390" s="72"/>
    </row>
    <row r="391" spans="23:24" x14ac:dyDescent="0.2">
      <c r="W391" s="72"/>
      <c r="X391" s="72"/>
    </row>
    <row r="392" spans="23:24" x14ac:dyDescent="0.2">
      <c r="W392" s="72"/>
      <c r="X392" s="72"/>
    </row>
    <row r="393" spans="23:24" x14ac:dyDescent="0.2">
      <c r="W393" s="72"/>
      <c r="X393" s="72"/>
    </row>
    <row r="394" spans="23:24" x14ac:dyDescent="0.2">
      <c r="W394" s="72"/>
      <c r="X394" s="72"/>
    </row>
    <row r="395" spans="23:24" x14ac:dyDescent="0.2">
      <c r="W395" s="72"/>
      <c r="X395" s="72"/>
    </row>
    <row r="396" spans="23:24" x14ac:dyDescent="0.2">
      <c r="W396" s="72"/>
      <c r="X396" s="72"/>
    </row>
    <row r="397" spans="23:24" x14ac:dyDescent="0.2">
      <c r="W397" s="72"/>
      <c r="X397" s="72"/>
    </row>
    <row r="398" spans="23:24" x14ac:dyDescent="0.2">
      <c r="W398" s="72"/>
      <c r="X398" s="72"/>
    </row>
    <row r="399" spans="23:24" x14ac:dyDescent="0.2">
      <c r="W399" s="72"/>
      <c r="X399" s="72"/>
    </row>
    <row r="400" spans="23:24" x14ac:dyDescent="0.2">
      <c r="W400" s="72"/>
      <c r="X400" s="72"/>
    </row>
    <row r="401" spans="23:24" x14ac:dyDescent="0.2">
      <c r="W401" s="72"/>
      <c r="X401" s="72"/>
    </row>
    <row r="402" spans="23:24" x14ac:dyDescent="0.2">
      <c r="W402" s="72"/>
      <c r="X402" s="72"/>
    </row>
    <row r="403" spans="23:24" x14ac:dyDescent="0.2">
      <c r="W403" s="72"/>
      <c r="X403" s="72"/>
    </row>
    <row r="404" spans="23:24" x14ac:dyDescent="0.2">
      <c r="W404" s="72"/>
      <c r="X404" s="72"/>
    </row>
    <row r="405" spans="23:24" x14ac:dyDescent="0.2">
      <c r="W405" s="72"/>
      <c r="X405" s="72"/>
    </row>
    <row r="406" spans="23:24" x14ac:dyDescent="0.2">
      <c r="W406" s="72"/>
      <c r="X406" s="72"/>
    </row>
    <row r="407" spans="23:24" x14ac:dyDescent="0.2">
      <c r="W407" s="72"/>
      <c r="X407" s="72"/>
    </row>
    <row r="408" spans="23:24" x14ac:dyDescent="0.2">
      <c r="W408" s="72"/>
      <c r="X408" s="72"/>
    </row>
    <row r="409" spans="23:24" x14ac:dyDescent="0.2">
      <c r="W409" s="72"/>
      <c r="X409" s="72"/>
    </row>
    <row r="410" spans="23:24" x14ac:dyDescent="0.2">
      <c r="W410" s="72"/>
      <c r="X410" s="72"/>
    </row>
    <row r="411" spans="23:24" x14ac:dyDescent="0.2">
      <c r="W411" s="72"/>
      <c r="X411" s="72"/>
    </row>
    <row r="412" spans="23:24" x14ac:dyDescent="0.2">
      <c r="W412" s="72"/>
      <c r="X412" s="72"/>
    </row>
    <row r="413" spans="23:24" x14ac:dyDescent="0.2">
      <c r="W413" s="72"/>
      <c r="X413" s="72"/>
    </row>
    <row r="414" spans="23:24" x14ac:dyDescent="0.2">
      <c r="W414" s="72"/>
      <c r="X414" s="72"/>
    </row>
    <row r="415" spans="23:24" x14ac:dyDescent="0.2">
      <c r="W415" s="72"/>
      <c r="X415" s="72"/>
    </row>
    <row r="416" spans="23:24" x14ac:dyDescent="0.2">
      <c r="W416" s="72"/>
      <c r="X416" s="72"/>
    </row>
    <row r="417" spans="23:24" x14ac:dyDescent="0.2">
      <c r="W417" s="72"/>
      <c r="X417" s="72"/>
    </row>
    <row r="418" spans="23:24" x14ac:dyDescent="0.2">
      <c r="W418" s="72"/>
      <c r="X418" s="72"/>
    </row>
    <row r="419" spans="23:24" x14ac:dyDescent="0.2">
      <c r="W419" s="72"/>
      <c r="X419" s="72"/>
    </row>
    <row r="420" spans="23:24" x14ac:dyDescent="0.2">
      <c r="W420" s="72"/>
      <c r="X420" s="72"/>
    </row>
    <row r="421" spans="23:24" x14ac:dyDescent="0.2">
      <c r="W421" s="72"/>
      <c r="X421" s="72"/>
    </row>
    <row r="422" spans="23:24" x14ac:dyDescent="0.2">
      <c r="W422" s="72"/>
      <c r="X422" s="72"/>
    </row>
    <row r="423" spans="23:24" x14ac:dyDescent="0.2">
      <c r="W423" s="72"/>
      <c r="X423" s="72"/>
    </row>
    <row r="424" spans="23:24" x14ac:dyDescent="0.2">
      <c r="W424" s="72"/>
      <c r="X424" s="72"/>
    </row>
    <row r="425" spans="23:24" x14ac:dyDescent="0.2">
      <c r="W425" s="72"/>
      <c r="X425" s="72"/>
    </row>
    <row r="426" spans="23:24" x14ac:dyDescent="0.2">
      <c r="W426" s="72"/>
      <c r="X426" s="72"/>
    </row>
    <row r="427" spans="23:24" x14ac:dyDescent="0.2">
      <c r="W427" s="72"/>
      <c r="X427" s="72"/>
    </row>
    <row r="428" spans="23:24" x14ac:dyDescent="0.2">
      <c r="W428" s="72"/>
      <c r="X428" s="72"/>
    </row>
    <row r="429" spans="23:24" x14ac:dyDescent="0.2">
      <c r="W429" s="72"/>
      <c r="X429" s="72"/>
    </row>
    <row r="430" spans="23:24" x14ac:dyDescent="0.2">
      <c r="W430" s="72"/>
      <c r="X430" s="72"/>
    </row>
    <row r="431" spans="23:24" x14ac:dyDescent="0.2">
      <c r="W431" s="72"/>
      <c r="X431" s="72"/>
    </row>
    <row r="432" spans="23:24" x14ac:dyDescent="0.2">
      <c r="W432" s="72"/>
      <c r="X432" s="72"/>
    </row>
    <row r="433" spans="23:24" x14ac:dyDescent="0.2">
      <c r="W433" s="72"/>
      <c r="X433" s="72"/>
    </row>
    <row r="434" spans="23:24" x14ac:dyDescent="0.2">
      <c r="W434" s="72"/>
      <c r="X434" s="72"/>
    </row>
    <row r="435" spans="23:24" x14ac:dyDescent="0.2">
      <c r="W435" s="72"/>
      <c r="X435" s="72"/>
    </row>
    <row r="436" spans="23:24" x14ac:dyDescent="0.2">
      <c r="W436" s="72"/>
      <c r="X436" s="72"/>
    </row>
    <row r="437" spans="23:24" x14ac:dyDescent="0.2">
      <c r="W437" s="72"/>
      <c r="X437" s="72"/>
    </row>
    <row r="438" spans="23:24" x14ac:dyDescent="0.2">
      <c r="W438" s="72"/>
      <c r="X438" s="72"/>
    </row>
    <row r="439" spans="23:24" x14ac:dyDescent="0.2">
      <c r="W439" s="72"/>
      <c r="X439" s="72"/>
    </row>
    <row r="440" spans="23:24" x14ac:dyDescent="0.2">
      <c r="W440" s="72"/>
      <c r="X440" s="72"/>
    </row>
    <row r="441" spans="23:24" x14ac:dyDescent="0.2">
      <c r="W441" s="72"/>
      <c r="X441" s="72"/>
    </row>
    <row r="442" spans="23:24" x14ac:dyDescent="0.2">
      <c r="W442" s="72"/>
      <c r="X442" s="72"/>
    </row>
    <row r="443" spans="23:24" x14ac:dyDescent="0.2">
      <c r="W443" s="72"/>
      <c r="X443" s="72"/>
    </row>
    <row r="444" spans="23:24" x14ac:dyDescent="0.2">
      <c r="W444" s="72"/>
      <c r="X444" s="72"/>
    </row>
    <row r="445" spans="23:24" x14ac:dyDescent="0.2">
      <c r="W445" s="72"/>
      <c r="X445" s="72"/>
    </row>
    <row r="446" spans="23:24" x14ac:dyDescent="0.2">
      <c r="W446" s="72"/>
      <c r="X446" s="72"/>
    </row>
    <row r="447" spans="23:24" x14ac:dyDescent="0.2">
      <c r="W447" s="72"/>
      <c r="X447" s="72"/>
    </row>
    <row r="448" spans="23:24" x14ac:dyDescent="0.2">
      <c r="W448" s="72"/>
      <c r="X448" s="72"/>
    </row>
    <row r="449" spans="23:24" x14ac:dyDescent="0.2">
      <c r="W449" s="72"/>
      <c r="X449" s="72"/>
    </row>
    <row r="450" spans="23:24" x14ac:dyDescent="0.2">
      <c r="W450" s="72"/>
      <c r="X450" s="72"/>
    </row>
    <row r="451" spans="23:24" x14ac:dyDescent="0.2">
      <c r="W451" s="72"/>
      <c r="X451" s="72"/>
    </row>
    <row r="452" spans="23:24" x14ac:dyDescent="0.2">
      <c r="W452" s="72"/>
      <c r="X452" s="72"/>
    </row>
    <row r="453" spans="23:24" x14ac:dyDescent="0.2">
      <c r="W453" s="72"/>
      <c r="X453" s="72"/>
    </row>
    <row r="454" spans="23:24" x14ac:dyDescent="0.2">
      <c r="W454" s="72"/>
      <c r="X454" s="72"/>
    </row>
    <row r="455" spans="23:24" x14ac:dyDescent="0.2">
      <c r="W455" s="72"/>
      <c r="X455" s="72"/>
    </row>
    <row r="456" spans="23:24" x14ac:dyDescent="0.2">
      <c r="W456" s="72"/>
      <c r="X456" s="72"/>
    </row>
    <row r="457" spans="23:24" x14ac:dyDescent="0.2">
      <c r="W457" s="72"/>
      <c r="X457" s="72"/>
    </row>
    <row r="458" spans="23:24" x14ac:dyDescent="0.2">
      <c r="W458" s="72"/>
      <c r="X458" s="72"/>
    </row>
    <row r="459" spans="23:24" x14ac:dyDescent="0.2">
      <c r="W459" s="72"/>
      <c r="X459" s="72"/>
    </row>
    <row r="460" spans="23:24" x14ac:dyDescent="0.2">
      <c r="W460" s="72"/>
      <c r="X460" s="72"/>
    </row>
    <row r="461" spans="23:24" x14ac:dyDescent="0.2">
      <c r="W461" s="72"/>
      <c r="X461" s="72"/>
    </row>
    <row r="462" spans="23:24" x14ac:dyDescent="0.2">
      <c r="W462" s="72"/>
      <c r="X462" s="72"/>
    </row>
    <row r="463" spans="23:24" x14ac:dyDescent="0.2">
      <c r="W463" s="72"/>
      <c r="X463" s="72"/>
    </row>
    <row r="464" spans="23:24" x14ac:dyDescent="0.2">
      <c r="W464" s="72"/>
      <c r="X464" s="72"/>
    </row>
    <row r="465" spans="23:24" x14ac:dyDescent="0.2">
      <c r="W465" s="72"/>
      <c r="X465" s="72"/>
    </row>
    <row r="466" spans="23:24" x14ac:dyDescent="0.2">
      <c r="W466" s="72"/>
      <c r="X466" s="72"/>
    </row>
    <row r="467" spans="23:24" x14ac:dyDescent="0.2">
      <c r="W467" s="72"/>
      <c r="X467" s="72"/>
    </row>
    <row r="468" spans="23:24" x14ac:dyDescent="0.2">
      <c r="W468" s="72"/>
      <c r="X468" s="72"/>
    </row>
    <row r="469" spans="23:24" x14ac:dyDescent="0.2">
      <c r="W469" s="72"/>
      <c r="X469" s="72"/>
    </row>
    <row r="470" spans="23:24" x14ac:dyDescent="0.2">
      <c r="W470" s="72"/>
      <c r="X470" s="72"/>
    </row>
    <row r="471" spans="23:24" x14ac:dyDescent="0.2">
      <c r="W471" s="72"/>
      <c r="X471" s="72"/>
    </row>
    <row r="472" spans="23:24" x14ac:dyDescent="0.2">
      <c r="W472" s="72"/>
      <c r="X472" s="72"/>
    </row>
    <row r="473" spans="23:24" x14ac:dyDescent="0.2">
      <c r="W473" s="72"/>
      <c r="X473" s="72"/>
    </row>
    <row r="474" spans="23:24" x14ac:dyDescent="0.2">
      <c r="W474" s="72"/>
      <c r="X474" s="72"/>
    </row>
    <row r="475" spans="23:24" x14ac:dyDescent="0.2">
      <c r="W475" s="72"/>
      <c r="X475" s="72"/>
    </row>
    <row r="476" spans="23:24" x14ac:dyDescent="0.2">
      <c r="W476" s="72"/>
      <c r="X476" s="72"/>
    </row>
    <row r="477" spans="23:24" x14ac:dyDescent="0.2">
      <c r="W477" s="72"/>
      <c r="X477" s="72"/>
    </row>
    <row r="478" spans="23:24" x14ac:dyDescent="0.2">
      <c r="W478" s="72"/>
      <c r="X478" s="72"/>
    </row>
    <row r="479" spans="23:24" x14ac:dyDescent="0.2">
      <c r="W479" s="72"/>
      <c r="X479" s="72"/>
    </row>
    <row r="480" spans="23:24" x14ac:dyDescent="0.2">
      <c r="W480" s="72"/>
      <c r="X480" s="72"/>
    </row>
    <row r="481" spans="23:24" x14ac:dyDescent="0.2">
      <c r="W481" s="72"/>
      <c r="X481" s="72"/>
    </row>
    <row r="482" spans="23:24" x14ac:dyDescent="0.2">
      <c r="W482" s="72"/>
      <c r="X482" s="72"/>
    </row>
    <row r="483" spans="23:24" x14ac:dyDescent="0.2">
      <c r="W483" s="72"/>
      <c r="X483" s="72"/>
    </row>
    <row r="484" spans="23:24" x14ac:dyDescent="0.2">
      <c r="W484" s="72"/>
      <c r="X484" s="72"/>
    </row>
    <row r="485" spans="23:24" x14ac:dyDescent="0.2">
      <c r="W485" s="72"/>
      <c r="X485" s="72"/>
    </row>
    <row r="486" spans="23:24" x14ac:dyDescent="0.2">
      <c r="W486" s="72"/>
      <c r="X486" s="72"/>
    </row>
    <row r="487" spans="23:24" x14ac:dyDescent="0.2">
      <c r="W487" s="72"/>
      <c r="X487" s="72"/>
    </row>
    <row r="488" spans="23:24" x14ac:dyDescent="0.2">
      <c r="W488" s="72"/>
      <c r="X488" s="72"/>
    </row>
    <row r="489" spans="23:24" x14ac:dyDescent="0.2">
      <c r="W489" s="72"/>
      <c r="X489" s="72"/>
    </row>
    <row r="490" spans="23:24" x14ac:dyDescent="0.2">
      <c r="W490" s="72"/>
      <c r="X490" s="72"/>
    </row>
    <row r="491" spans="23:24" x14ac:dyDescent="0.2">
      <c r="W491" s="72"/>
      <c r="X491" s="72"/>
    </row>
    <row r="492" spans="23:24" x14ac:dyDescent="0.2">
      <c r="W492" s="72"/>
      <c r="X492" s="72"/>
    </row>
    <row r="493" spans="23:24" x14ac:dyDescent="0.2">
      <c r="W493" s="72"/>
      <c r="X493" s="72"/>
    </row>
    <row r="494" spans="23:24" x14ac:dyDescent="0.2">
      <c r="W494" s="72"/>
      <c r="X494" s="72"/>
    </row>
    <row r="495" spans="23:24" x14ac:dyDescent="0.2">
      <c r="W495" s="72"/>
      <c r="X495" s="72"/>
    </row>
    <row r="496" spans="23:24" x14ac:dyDescent="0.2">
      <c r="W496" s="72"/>
      <c r="X496" s="72"/>
    </row>
    <row r="497" spans="23:24" x14ac:dyDescent="0.2">
      <c r="W497" s="72"/>
      <c r="X497" s="72"/>
    </row>
    <row r="498" spans="23:24" x14ac:dyDescent="0.2">
      <c r="W498" s="72"/>
      <c r="X498" s="72"/>
    </row>
    <row r="499" spans="23:24" x14ac:dyDescent="0.2">
      <c r="W499" s="72"/>
      <c r="X499" s="72"/>
    </row>
    <row r="500" spans="23:24" x14ac:dyDescent="0.2">
      <c r="W500" s="72"/>
      <c r="X500" s="72"/>
    </row>
    <row r="501" spans="23:24" x14ac:dyDescent="0.2">
      <c r="W501" s="72"/>
      <c r="X501" s="72"/>
    </row>
    <row r="502" spans="23:24" x14ac:dyDescent="0.2">
      <c r="W502" s="72"/>
      <c r="X502" s="72"/>
    </row>
    <row r="503" spans="23:24" x14ac:dyDescent="0.2">
      <c r="W503" s="72"/>
      <c r="X503" s="72"/>
    </row>
    <row r="504" spans="23:24" x14ac:dyDescent="0.2">
      <c r="W504" s="72"/>
      <c r="X504" s="72"/>
    </row>
    <row r="505" spans="23:24" x14ac:dyDescent="0.2">
      <c r="W505" s="72"/>
      <c r="X505" s="72"/>
    </row>
    <row r="506" spans="23:24" x14ac:dyDescent="0.2">
      <c r="W506" s="72"/>
      <c r="X506" s="72"/>
    </row>
    <row r="507" spans="23:24" x14ac:dyDescent="0.2">
      <c r="W507" s="72"/>
      <c r="X507" s="72"/>
    </row>
    <row r="508" spans="23:24" x14ac:dyDescent="0.2">
      <c r="W508" s="72"/>
      <c r="X508" s="72"/>
    </row>
    <row r="509" spans="23:24" x14ac:dyDescent="0.2">
      <c r="W509" s="72"/>
      <c r="X509" s="72"/>
    </row>
    <row r="510" spans="23:24" x14ac:dyDescent="0.2">
      <c r="W510" s="72"/>
      <c r="X510" s="72"/>
    </row>
    <row r="511" spans="23:24" x14ac:dyDescent="0.2">
      <c r="W511" s="72"/>
      <c r="X511" s="72"/>
    </row>
    <row r="512" spans="23:24" x14ac:dyDescent="0.2">
      <c r="W512" s="72"/>
      <c r="X512" s="72"/>
    </row>
    <row r="513" spans="23:24" x14ac:dyDescent="0.2">
      <c r="W513" s="72"/>
      <c r="X513" s="72"/>
    </row>
    <row r="514" spans="23:24" x14ac:dyDescent="0.2">
      <c r="W514" s="72"/>
      <c r="X514" s="72"/>
    </row>
    <row r="515" spans="23:24" x14ac:dyDescent="0.2">
      <c r="W515" s="72"/>
      <c r="X515" s="72"/>
    </row>
    <row r="516" spans="23:24" x14ac:dyDescent="0.2">
      <c r="W516" s="72"/>
      <c r="X516" s="72"/>
    </row>
    <row r="517" spans="23:24" x14ac:dyDescent="0.2">
      <c r="W517" s="72"/>
      <c r="X517" s="72"/>
    </row>
    <row r="518" spans="23:24" x14ac:dyDescent="0.2">
      <c r="W518" s="72"/>
      <c r="X518" s="72"/>
    </row>
    <row r="519" spans="23:24" x14ac:dyDescent="0.2">
      <c r="W519" s="72"/>
      <c r="X519" s="72"/>
    </row>
    <row r="520" spans="23:24" x14ac:dyDescent="0.2">
      <c r="W520" s="72"/>
      <c r="X520" s="72"/>
    </row>
    <row r="521" spans="23:24" x14ac:dyDescent="0.2">
      <c r="W521" s="72"/>
      <c r="X521" s="72"/>
    </row>
    <row r="522" spans="23:24" x14ac:dyDescent="0.2">
      <c r="W522" s="72"/>
      <c r="X522" s="72"/>
    </row>
    <row r="523" spans="23:24" x14ac:dyDescent="0.2">
      <c r="W523" s="72"/>
      <c r="X523" s="72"/>
    </row>
    <row r="524" spans="23:24" x14ac:dyDescent="0.2">
      <c r="W524" s="72"/>
      <c r="X524" s="72"/>
    </row>
    <row r="525" spans="23:24" x14ac:dyDescent="0.2">
      <c r="W525" s="72"/>
      <c r="X525" s="72"/>
    </row>
    <row r="526" spans="23:24" x14ac:dyDescent="0.2">
      <c r="W526" s="72"/>
      <c r="X526" s="72"/>
    </row>
    <row r="527" spans="23:24" x14ac:dyDescent="0.2">
      <c r="W527" s="72"/>
      <c r="X527" s="72"/>
    </row>
    <row r="528" spans="23:24" x14ac:dyDescent="0.2">
      <c r="W528" s="72"/>
      <c r="X528" s="72"/>
    </row>
    <row r="529" spans="23:24" x14ac:dyDescent="0.2">
      <c r="W529" s="72"/>
      <c r="X529" s="72"/>
    </row>
    <row r="530" spans="23:24" x14ac:dyDescent="0.2">
      <c r="W530" s="72"/>
      <c r="X530" s="72"/>
    </row>
    <row r="531" spans="23:24" x14ac:dyDescent="0.2">
      <c r="W531" s="72"/>
      <c r="X531" s="72"/>
    </row>
    <row r="532" spans="23:24" x14ac:dyDescent="0.2">
      <c r="W532" s="72"/>
      <c r="X532" s="72"/>
    </row>
    <row r="533" spans="23:24" x14ac:dyDescent="0.2">
      <c r="W533" s="72"/>
      <c r="X533" s="72"/>
    </row>
    <row r="534" spans="23:24" x14ac:dyDescent="0.2">
      <c r="W534" s="72"/>
      <c r="X534" s="72"/>
    </row>
    <row r="535" spans="23:24" x14ac:dyDescent="0.2">
      <c r="W535" s="72"/>
      <c r="X535" s="72"/>
    </row>
    <row r="536" spans="23:24" x14ac:dyDescent="0.2">
      <c r="W536" s="72"/>
      <c r="X536" s="72"/>
    </row>
    <row r="537" spans="23:24" x14ac:dyDescent="0.2">
      <c r="W537" s="72"/>
      <c r="X537" s="72"/>
    </row>
    <row r="538" spans="23:24" x14ac:dyDescent="0.2">
      <c r="W538" s="72"/>
      <c r="X538" s="72"/>
    </row>
    <row r="539" spans="23:24" x14ac:dyDescent="0.2">
      <c r="W539" s="72"/>
      <c r="X539" s="72"/>
    </row>
    <row r="540" spans="23:24" x14ac:dyDescent="0.2">
      <c r="W540" s="72"/>
      <c r="X540" s="72"/>
    </row>
    <row r="541" spans="23:24" x14ac:dyDescent="0.2">
      <c r="W541" s="72"/>
      <c r="X541" s="72"/>
    </row>
    <row r="542" spans="23:24" x14ac:dyDescent="0.2">
      <c r="W542" s="72"/>
      <c r="X542" s="72"/>
    </row>
    <row r="543" spans="23:24" x14ac:dyDescent="0.2">
      <c r="W543" s="72"/>
      <c r="X543" s="72"/>
    </row>
    <row r="544" spans="23:24" x14ac:dyDescent="0.2">
      <c r="W544" s="72"/>
      <c r="X544" s="72"/>
    </row>
    <row r="545" spans="23:24" x14ac:dyDescent="0.2">
      <c r="W545" s="72"/>
      <c r="X545" s="72"/>
    </row>
    <row r="546" spans="23:24" x14ac:dyDescent="0.2">
      <c r="W546" s="72"/>
      <c r="X546" s="72"/>
    </row>
    <row r="547" spans="23:24" x14ac:dyDescent="0.2">
      <c r="W547" s="72"/>
      <c r="X547" s="72"/>
    </row>
    <row r="548" spans="23:24" x14ac:dyDescent="0.2">
      <c r="W548" s="72"/>
      <c r="X548" s="72"/>
    </row>
    <row r="549" spans="23:24" x14ac:dyDescent="0.2">
      <c r="W549" s="72"/>
      <c r="X549" s="72"/>
    </row>
    <row r="550" spans="23:24" x14ac:dyDescent="0.2">
      <c r="W550" s="72"/>
      <c r="X550" s="72"/>
    </row>
    <row r="551" spans="23:24" x14ac:dyDescent="0.2">
      <c r="W551" s="72"/>
      <c r="X551" s="72"/>
    </row>
    <row r="552" spans="23:24" x14ac:dyDescent="0.2">
      <c r="W552" s="72"/>
      <c r="X552" s="72"/>
    </row>
    <row r="553" spans="23:24" x14ac:dyDescent="0.2">
      <c r="W553" s="72"/>
      <c r="X553" s="72"/>
    </row>
    <row r="554" spans="23:24" x14ac:dyDescent="0.2">
      <c r="W554" s="72"/>
      <c r="X554" s="72"/>
    </row>
    <row r="555" spans="23:24" x14ac:dyDescent="0.2">
      <c r="W555" s="72"/>
      <c r="X555" s="72"/>
    </row>
    <row r="556" spans="23:24" x14ac:dyDescent="0.2">
      <c r="W556" s="72"/>
      <c r="X556" s="72"/>
    </row>
    <row r="557" spans="23:24" x14ac:dyDescent="0.2">
      <c r="W557" s="72"/>
      <c r="X557" s="72"/>
    </row>
    <row r="558" spans="23:24" x14ac:dyDescent="0.2">
      <c r="W558" s="72"/>
      <c r="X558" s="72"/>
    </row>
    <row r="559" spans="23:24" x14ac:dyDescent="0.2">
      <c r="W559" s="72"/>
      <c r="X559" s="72"/>
    </row>
    <row r="560" spans="23:24" x14ac:dyDescent="0.2">
      <c r="W560" s="72"/>
      <c r="X560" s="72"/>
    </row>
    <row r="561" spans="23:24" x14ac:dyDescent="0.2">
      <c r="W561" s="72"/>
      <c r="X561" s="72"/>
    </row>
    <row r="562" spans="23:24" x14ac:dyDescent="0.2">
      <c r="W562" s="72"/>
      <c r="X562" s="72"/>
    </row>
    <row r="563" spans="23:24" x14ac:dyDescent="0.2">
      <c r="W563" s="72"/>
      <c r="X563" s="72"/>
    </row>
    <row r="564" spans="23:24" x14ac:dyDescent="0.2">
      <c r="W564" s="72"/>
      <c r="X564" s="72"/>
    </row>
    <row r="565" spans="23:24" x14ac:dyDescent="0.2">
      <c r="W565" s="72"/>
      <c r="X565" s="72"/>
    </row>
    <row r="566" spans="23:24" x14ac:dyDescent="0.2">
      <c r="W566" s="72"/>
      <c r="X566" s="72"/>
    </row>
    <row r="567" spans="23:24" x14ac:dyDescent="0.2">
      <c r="W567" s="72"/>
      <c r="X567" s="72"/>
    </row>
    <row r="568" spans="23:24" x14ac:dyDescent="0.2">
      <c r="W568" s="72"/>
      <c r="X568" s="72"/>
    </row>
    <row r="569" spans="23:24" x14ac:dyDescent="0.2">
      <c r="W569" s="72"/>
      <c r="X569" s="72"/>
    </row>
    <row r="570" spans="23:24" x14ac:dyDescent="0.2">
      <c r="W570" s="72"/>
      <c r="X570" s="72"/>
    </row>
    <row r="571" spans="23:24" x14ac:dyDescent="0.2">
      <c r="W571" s="72"/>
      <c r="X571" s="72"/>
    </row>
    <row r="572" spans="23:24" x14ac:dyDescent="0.2">
      <c r="W572" s="72"/>
      <c r="X572" s="72"/>
    </row>
    <row r="573" spans="23:24" x14ac:dyDescent="0.2">
      <c r="W573" s="72"/>
      <c r="X573" s="72"/>
    </row>
    <row r="574" spans="23:24" x14ac:dyDescent="0.2">
      <c r="W574" s="72"/>
      <c r="X574" s="72"/>
    </row>
    <row r="575" spans="23:24" x14ac:dyDescent="0.2">
      <c r="W575" s="72"/>
      <c r="X575" s="72"/>
    </row>
    <row r="576" spans="23:24" x14ac:dyDescent="0.2">
      <c r="W576" s="72"/>
      <c r="X576" s="72"/>
    </row>
    <row r="577" spans="23:24" x14ac:dyDescent="0.2">
      <c r="W577" s="72"/>
      <c r="X577" s="72"/>
    </row>
    <row r="578" spans="23:24" x14ac:dyDescent="0.2">
      <c r="W578" s="72"/>
      <c r="X578" s="72"/>
    </row>
    <row r="579" spans="23:24" x14ac:dyDescent="0.2">
      <c r="W579" s="72"/>
      <c r="X579" s="72"/>
    </row>
    <row r="580" spans="23:24" x14ac:dyDescent="0.2">
      <c r="W580" s="72"/>
      <c r="X580" s="72"/>
    </row>
    <row r="581" spans="23:24" x14ac:dyDescent="0.2">
      <c r="W581" s="72"/>
      <c r="X581" s="72"/>
    </row>
    <row r="582" spans="23:24" x14ac:dyDescent="0.2">
      <c r="W582" s="72"/>
      <c r="X582" s="72"/>
    </row>
    <row r="583" spans="23:24" x14ac:dyDescent="0.2">
      <c r="W583" s="72"/>
      <c r="X583" s="72"/>
    </row>
    <row r="584" spans="23:24" x14ac:dyDescent="0.2">
      <c r="W584" s="72"/>
      <c r="X584" s="72"/>
    </row>
    <row r="585" spans="23:24" x14ac:dyDescent="0.2">
      <c r="W585" s="72"/>
      <c r="X585" s="72"/>
    </row>
    <row r="586" spans="23:24" x14ac:dyDescent="0.2">
      <c r="W586" s="72"/>
      <c r="X586" s="72"/>
    </row>
    <row r="587" spans="23:24" x14ac:dyDescent="0.2">
      <c r="W587" s="72"/>
      <c r="X587" s="72"/>
    </row>
    <row r="588" spans="23:24" x14ac:dyDescent="0.2">
      <c r="W588" s="72"/>
      <c r="X588" s="72"/>
    </row>
    <row r="589" spans="23:24" x14ac:dyDescent="0.2">
      <c r="W589" s="72"/>
      <c r="X589" s="72"/>
    </row>
    <row r="590" spans="23:24" x14ac:dyDescent="0.2">
      <c r="W590" s="72"/>
      <c r="X590" s="72"/>
    </row>
    <row r="591" spans="23:24" x14ac:dyDescent="0.2">
      <c r="W591" s="72"/>
      <c r="X591" s="72"/>
    </row>
    <row r="592" spans="23:24" x14ac:dyDescent="0.2">
      <c r="W592" s="72"/>
      <c r="X592" s="72"/>
    </row>
    <row r="593" spans="23:24" x14ac:dyDescent="0.2">
      <c r="W593" s="72"/>
      <c r="X593" s="72"/>
    </row>
    <row r="594" spans="23:24" x14ac:dyDescent="0.2">
      <c r="W594" s="72"/>
      <c r="X594" s="72"/>
    </row>
    <row r="595" spans="23:24" x14ac:dyDescent="0.2">
      <c r="W595" s="72"/>
      <c r="X595" s="72"/>
    </row>
    <row r="596" spans="23:24" x14ac:dyDescent="0.2">
      <c r="W596" s="72"/>
      <c r="X596" s="72"/>
    </row>
    <row r="597" spans="23:24" x14ac:dyDescent="0.2">
      <c r="W597" s="72"/>
      <c r="X597" s="72"/>
    </row>
    <row r="598" spans="23:24" x14ac:dyDescent="0.2">
      <c r="W598" s="72"/>
      <c r="X598" s="72"/>
    </row>
    <row r="599" spans="23:24" x14ac:dyDescent="0.2">
      <c r="W599" s="72"/>
      <c r="X599" s="72"/>
    </row>
    <row r="600" spans="23:24" x14ac:dyDescent="0.2">
      <c r="W600" s="72"/>
      <c r="X600" s="72"/>
    </row>
    <row r="601" spans="23:24" x14ac:dyDescent="0.2">
      <c r="W601" s="72"/>
      <c r="X601" s="72"/>
    </row>
    <row r="602" spans="23:24" x14ac:dyDescent="0.2">
      <c r="W602" s="72"/>
      <c r="X602" s="72"/>
    </row>
    <row r="603" spans="23:24" x14ac:dyDescent="0.2">
      <c r="W603" s="72"/>
      <c r="X603" s="72"/>
    </row>
    <row r="604" spans="23:24" x14ac:dyDescent="0.2">
      <c r="W604" s="72"/>
      <c r="X604" s="72"/>
    </row>
    <row r="605" spans="23:24" x14ac:dyDescent="0.2">
      <c r="W605" s="72"/>
      <c r="X605" s="72"/>
    </row>
    <row r="606" spans="23:24" x14ac:dyDescent="0.2">
      <c r="W606" s="72"/>
      <c r="X606" s="72"/>
    </row>
    <row r="607" spans="23:24" x14ac:dyDescent="0.2">
      <c r="W607" s="72"/>
      <c r="X607" s="72"/>
    </row>
    <row r="608" spans="23:24" x14ac:dyDescent="0.2">
      <c r="W608" s="72"/>
      <c r="X608" s="72"/>
    </row>
    <row r="609" spans="23:24" x14ac:dyDescent="0.2">
      <c r="W609" s="72"/>
      <c r="X609" s="72"/>
    </row>
    <row r="610" spans="23:24" x14ac:dyDescent="0.2">
      <c r="W610" s="72"/>
      <c r="X610" s="72"/>
    </row>
    <row r="611" spans="23:24" x14ac:dyDescent="0.2">
      <c r="W611" s="72"/>
      <c r="X611" s="72"/>
    </row>
    <row r="612" spans="23:24" x14ac:dyDescent="0.2">
      <c r="W612" s="72"/>
      <c r="X612" s="72"/>
    </row>
    <row r="613" spans="23:24" x14ac:dyDescent="0.2">
      <c r="W613" s="72"/>
      <c r="X613" s="72"/>
    </row>
    <row r="614" spans="23:24" x14ac:dyDescent="0.2">
      <c r="W614" s="72"/>
      <c r="X614" s="72"/>
    </row>
    <row r="615" spans="23:24" x14ac:dyDescent="0.2">
      <c r="W615" s="72"/>
      <c r="X615" s="72"/>
    </row>
    <row r="616" spans="23:24" x14ac:dyDescent="0.2">
      <c r="W616" s="72"/>
      <c r="X616" s="72"/>
    </row>
    <row r="617" spans="23:24" x14ac:dyDescent="0.2">
      <c r="W617" s="72"/>
      <c r="X617" s="72"/>
    </row>
    <row r="618" spans="23:24" x14ac:dyDescent="0.2">
      <c r="W618" s="72"/>
      <c r="X618" s="72"/>
    </row>
    <row r="619" spans="23:24" x14ac:dyDescent="0.2">
      <c r="W619" s="72"/>
      <c r="X619" s="72"/>
    </row>
    <row r="620" spans="23:24" x14ac:dyDescent="0.2">
      <c r="W620" s="72"/>
      <c r="X620" s="72"/>
    </row>
    <row r="621" spans="23:24" x14ac:dyDescent="0.2">
      <c r="W621" s="72"/>
      <c r="X621" s="72"/>
    </row>
    <row r="622" spans="23:24" x14ac:dyDescent="0.2">
      <c r="W622" s="72"/>
      <c r="X622" s="72"/>
    </row>
    <row r="623" spans="23:24" x14ac:dyDescent="0.2">
      <c r="W623" s="72"/>
      <c r="X623" s="72"/>
    </row>
    <row r="624" spans="23:24" x14ac:dyDescent="0.2">
      <c r="W624" s="72"/>
      <c r="X624" s="72"/>
    </row>
    <row r="625" spans="23:24" x14ac:dyDescent="0.2">
      <c r="W625" s="72"/>
      <c r="X625" s="72"/>
    </row>
    <row r="626" spans="23:24" x14ac:dyDescent="0.2">
      <c r="W626" s="72"/>
      <c r="X626" s="72"/>
    </row>
    <row r="627" spans="23:24" x14ac:dyDescent="0.2">
      <c r="W627" s="72"/>
      <c r="X627" s="72"/>
    </row>
    <row r="628" spans="23:24" x14ac:dyDescent="0.2">
      <c r="W628" s="72"/>
      <c r="X628" s="72"/>
    </row>
    <row r="629" spans="23:24" x14ac:dyDescent="0.2">
      <c r="W629" s="72"/>
      <c r="X629" s="72"/>
    </row>
    <row r="630" spans="23:24" x14ac:dyDescent="0.2">
      <c r="W630" s="72"/>
      <c r="X630" s="72"/>
    </row>
    <row r="631" spans="23:24" x14ac:dyDescent="0.2">
      <c r="W631" s="72"/>
      <c r="X631" s="72"/>
    </row>
    <row r="632" spans="23:24" x14ac:dyDescent="0.2">
      <c r="W632" s="72"/>
      <c r="X632" s="72"/>
    </row>
    <row r="633" spans="23:24" x14ac:dyDescent="0.2">
      <c r="W633" s="72"/>
      <c r="X633" s="72"/>
    </row>
    <row r="634" spans="23:24" x14ac:dyDescent="0.2">
      <c r="W634" s="72"/>
      <c r="X634" s="72"/>
    </row>
    <row r="635" spans="23:24" x14ac:dyDescent="0.2">
      <c r="W635" s="72"/>
      <c r="X635" s="72"/>
    </row>
    <row r="636" spans="23:24" x14ac:dyDescent="0.2">
      <c r="W636" s="72"/>
      <c r="X636" s="72"/>
    </row>
    <row r="637" spans="23:24" x14ac:dyDescent="0.2">
      <c r="W637" s="72"/>
      <c r="X637" s="72"/>
    </row>
    <row r="638" spans="23:24" x14ac:dyDescent="0.2">
      <c r="W638" s="72"/>
      <c r="X638" s="72"/>
    </row>
    <row r="639" spans="23:24" x14ac:dyDescent="0.2">
      <c r="W639" s="72"/>
      <c r="X639" s="72"/>
    </row>
    <row r="640" spans="23:24" x14ac:dyDescent="0.2">
      <c r="W640" s="72"/>
      <c r="X640" s="72"/>
    </row>
    <row r="641" spans="23:24" x14ac:dyDescent="0.2">
      <c r="W641" s="72"/>
      <c r="X641" s="72"/>
    </row>
    <row r="642" spans="23:24" x14ac:dyDescent="0.2">
      <c r="W642" s="72"/>
      <c r="X642" s="72"/>
    </row>
    <row r="643" spans="23:24" x14ac:dyDescent="0.2">
      <c r="W643" s="72"/>
      <c r="X643" s="72"/>
    </row>
    <row r="644" spans="23:24" x14ac:dyDescent="0.2">
      <c r="W644" s="72"/>
      <c r="X644" s="72"/>
    </row>
    <row r="645" spans="23:24" x14ac:dyDescent="0.2">
      <c r="W645" s="72"/>
      <c r="X645" s="72"/>
    </row>
    <row r="646" spans="23:24" x14ac:dyDescent="0.2">
      <c r="W646" s="72"/>
      <c r="X646" s="72"/>
    </row>
    <row r="647" spans="23:24" x14ac:dyDescent="0.2">
      <c r="W647" s="72"/>
      <c r="X647" s="72"/>
    </row>
    <row r="648" spans="23:24" x14ac:dyDescent="0.2">
      <c r="W648" s="72"/>
      <c r="X648" s="72"/>
    </row>
    <row r="649" spans="23:24" x14ac:dyDescent="0.2">
      <c r="W649" s="72"/>
      <c r="X649" s="72"/>
    </row>
    <row r="650" spans="23:24" x14ac:dyDescent="0.2">
      <c r="W650" s="72"/>
      <c r="X650" s="72"/>
    </row>
    <row r="651" spans="23:24" x14ac:dyDescent="0.2">
      <c r="W651" s="72"/>
      <c r="X651" s="72"/>
    </row>
    <row r="652" spans="23:24" x14ac:dyDescent="0.2">
      <c r="W652" s="72"/>
      <c r="X652" s="72"/>
    </row>
    <row r="653" spans="23:24" x14ac:dyDescent="0.2">
      <c r="W653" s="72"/>
      <c r="X653" s="72"/>
    </row>
    <row r="654" spans="23:24" x14ac:dyDescent="0.2">
      <c r="W654" s="72"/>
      <c r="X654" s="72"/>
    </row>
    <row r="655" spans="23:24" x14ac:dyDescent="0.2">
      <c r="W655" s="72"/>
      <c r="X655" s="72"/>
    </row>
    <row r="656" spans="23:24" x14ac:dyDescent="0.2">
      <c r="W656" s="72"/>
      <c r="X656" s="72"/>
    </row>
    <row r="657" spans="23:24" x14ac:dyDescent="0.2">
      <c r="W657" s="72"/>
      <c r="X657" s="72"/>
    </row>
    <row r="658" spans="23:24" x14ac:dyDescent="0.2">
      <c r="W658" s="72"/>
      <c r="X658" s="72"/>
    </row>
    <row r="659" spans="23:24" x14ac:dyDescent="0.2">
      <c r="W659" s="72"/>
      <c r="X659" s="72"/>
    </row>
    <row r="660" spans="23:24" x14ac:dyDescent="0.2">
      <c r="W660" s="72"/>
      <c r="X660" s="72"/>
    </row>
    <row r="661" spans="23:24" x14ac:dyDescent="0.2">
      <c r="W661" s="72"/>
      <c r="X661" s="72"/>
    </row>
    <row r="662" spans="23:24" x14ac:dyDescent="0.2">
      <c r="W662" s="72"/>
      <c r="X662" s="72"/>
    </row>
    <row r="663" spans="23:24" x14ac:dyDescent="0.2">
      <c r="W663" s="72"/>
      <c r="X663" s="72"/>
    </row>
    <row r="664" spans="23:24" x14ac:dyDescent="0.2">
      <c r="W664" s="72"/>
      <c r="X664" s="72"/>
    </row>
    <row r="665" spans="23:24" x14ac:dyDescent="0.2">
      <c r="W665" s="72"/>
      <c r="X665" s="72"/>
    </row>
    <row r="666" spans="23:24" x14ac:dyDescent="0.2">
      <c r="W666" s="72"/>
      <c r="X666" s="72"/>
    </row>
    <row r="667" spans="23:24" x14ac:dyDescent="0.2">
      <c r="W667" s="72"/>
      <c r="X667" s="72"/>
    </row>
    <row r="668" spans="23:24" x14ac:dyDescent="0.2">
      <c r="W668" s="72"/>
      <c r="X668" s="72"/>
    </row>
    <row r="669" spans="23:24" x14ac:dyDescent="0.2">
      <c r="W669" s="72"/>
      <c r="X669" s="72"/>
    </row>
    <row r="670" spans="23:24" x14ac:dyDescent="0.2">
      <c r="W670" s="72"/>
      <c r="X670" s="72"/>
    </row>
    <row r="671" spans="23:24" x14ac:dyDescent="0.2">
      <c r="W671" s="72"/>
      <c r="X671" s="72"/>
    </row>
    <row r="672" spans="23:24" x14ac:dyDescent="0.2">
      <c r="W672" s="72"/>
      <c r="X672" s="72"/>
    </row>
    <row r="673" spans="23:24" x14ac:dyDescent="0.2">
      <c r="W673" s="72"/>
      <c r="X673" s="72"/>
    </row>
    <row r="674" spans="23:24" x14ac:dyDescent="0.2">
      <c r="W674" s="72"/>
      <c r="X674" s="72"/>
    </row>
    <row r="675" spans="23:24" x14ac:dyDescent="0.2">
      <c r="W675" s="72"/>
      <c r="X675" s="72"/>
    </row>
    <row r="676" spans="23:24" x14ac:dyDescent="0.2">
      <c r="W676" s="72"/>
      <c r="X676" s="72"/>
    </row>
    <row r="677" spans="23:24" x14ac:dyDescent="0.2">
      <c r="W677" s="72"/>
      <c r="X677" s="72"/>
    </row>
    <row r="678" spans="23:24" x14ac:dyDescent="0.2">
      <c r="W678" s="72"/>
      <c r="X678" s="72"/>
    </row>
    <row r="679" spans="23:24" x14ac:dyDescent="0.2">
      <c r="W679" s="72"/>
      <c r="X679" s="72"/>
    </row>
    <row r="680" spans="23:24" x14ac:dyDescent="0.2">
      <c r="W680" s="72"/>
      <c r="X680" s="72"/>
    </row>
    <row r="681" spans="23:24" x14ac:dyDescent="0.2">
      <c r="W681" s="72"/>
      <c r="X681" s="72"/>
    </row>
    <row r="682" spans="23:24" x14ac:dyDescent="0.2">
      <c r="W682" s="72"/>
      <c r="X682" s="72"/>
    </row>
    <row r="683" spans="23:24" x14ac:dyDescent="0.2">
      <c r="W683" s="72"/>
      <c r="X683" s="72"/>
    </row>
    <row r="684" spans="23:24" x14ac:dyDescent="0.2">
      <c r="W684" s="72"/>
      <c r="X684" s="72"/>
    </row>
    <row r="685" spans="23:24" x14ac:dyDescent="0.2">
      <c r="W685" s="72"/>
      <c r="X685" s="72"/>
    </row>
    <row r="686" spans="23:24" x14ac:dyDescent="0.2">
      <c r="W686" s="72"/>
      <c r="X686" s="72"/>
    </row>
    <row r="687" spans="23:24" x14ac:dyDescent="0.2">
      <c r="W687" s="72"/>
      <c r="X687" s="72"/>
    </row>
    <row r="688" spans="23:24" x14ac:dyDescent="0.2">
      <c r="W688" s="72"/>
      <c r="X688" s="72"/>
    </row>
    <row r="689" spans="23:24" x14ac:dyDescent="0.2">
      <c r="W689" s="72"/>
      <c r="X689" s="72"/>
    </row>
    <row r="690" spans="23:24" x14ac:dyDescent="0.2">
      <c r="W690" s="72"/>
      <c r="X690" s="72"/>
    </row>
    <row r="691" spans="23:24" x14ac:dyDescent="0.2">
      <c r="W691" s="72"/>
      <c r="X691" s="72"/>
    </row>
    <row r="692" spans="23:24" x14ac:dyDescent="0.2">
      <c r="W692" s="72"/>
      <c r="X692" s="72"/>
    </row>
    <row r="693" spans="23:24" x14ac:dyDescent="0.2">
      <c r="W693" s="72"/>
      <c r="X693" s="72"/>
    </row>
    <row r="694" spans="23:24" x14ac:dyDescent="0.2">
      <c r="W694" s="72"/>
      <c r="X694" s="72"/>
    </row>
    <row r="695" spans="23:24" x14ac:dyDescent="0.2">
      <c r="W695" s="72"/>
      <c r="X695" s="72"/>
    </row>
    <row r="696" spans="23:24" x14ac:dyDescent="0.2">
      <c r="W696" s="72"/>
      <c r="X696" s="72"/>
    </row>
    <row r="697" spans="23:24" x14ac:dyDescent="0.2">
      <c r="W697" s="72"/>
      <c r="X697" s="72"/>
    </row>
    <row r="698" spans="23:24" x14ac:dyDescent="0.2">
      <c r="W698" s="72"/>
      <c r="X698" s="72"/>
    </row>
    <row r="699" spans="23:24" x14ac:dyDescent="0.2">
      <c r="W699" s="72"/>
      <c r="X699" s="72"/>
    </row>
    <row r="700" spans="23:24" x14ac:dyDescent="0.2">
      <c r="W700" s="72"/>
      <c r="X700" s="72"/>
    </row>
    <row r="701" spans="23:24" x14ac:dyDescent="0.2">
      <c r="W701" s="72"/>
      <c r="X701" s="72"/>
    </row>
    <row r="702" spans="23:24" x14ac:dyDescent="0.2">
      <c r="W702" s="72"/>
      <c r="X702" s="72"/>
    </row>
    <row r="703" spans="23:24" x14ac:dyDescent="0.2">
      <c r="W703" s="72"/>
      <c r="X703" s="72"/>
    </row>
    <row r="704" spans="23:24" x14ac:dyDescent="0.2">
      <c r="W704" s="72"/>
      <c r="X704" s="72"/>
    </row>
    <row r="705" spans="23:24" x14ac:dyDescent="0.2">
      <c r="W705" s="72"/>
      <c r="X705" s="72"/>
    </row>
    <row r="706" spans="23:24" x14ac:dyDescent="0.2">
      <c r="W706" s="72"/>
      <c r="X706" s="72"/>
    </row>
    <row r="707" spans="23:24" x14ac:dyDescent="0.2">
      <c r="W707" s="72"/>
      <c r="X707" s="72"/>
    </row>
    <row r="708" spans="23:24" x14ac:dyDescent="0.2">
      <c r="W708" s="72"/>
      <c r="X708" s="72"/>
    </row>
    <row r="709" spans="23:24" x14ac:dyDescent="0.2">
      <c r="W709" s="72"/>
      <c r="X709" s="72"/>
    </row>
    <row r="710" spans="23:24" x14ac:dyDescent="0.2">
      <c r="W710" s="72"/>
      <c r="X710" s="72"/>
    </row>
    <row r="711" spans="23:24" x14ac:dyDescent="0.2">
      <c r="W711" s="72"/>
      <c r="X711" s="72"/>
    </row>
    <row r="712" spans="23:24" x14ac:dyDescent="0.2">
      <c r="W712" s="72"/>
      <c r="X712" s="72"/>
    </row>
    <row r="713" spans="23:24" x14ac:dyDescent="0.2">
      <c r="W713" s="72"/>
      <c r="X713" s="72"/>
    </row>
    <row r="714" spans="23:24" x14ac:dyDescent="0.2">
      <c r="W714" s="72"/>
      <c r="X714" s="72"/>
    </row>
    <row r="715" spans="23:24" x14ac:dyDescent="0.2">
      <c r="W715" s="72"/>
      <c r="X715" s="72"/>
    </row>
    <row r="716" spans="23:24" x14ac:dyDescent="0.2">
      <c r="W716" s="72"/>
      <c r="X716" s="72"/>
    </row>
    <row r="717" spans="23:24" x14ac:dyDescent="0.2">
      <c r="W717" s="72"/>
      <c r="X717" s="72"/>
    </row>
    <row r="718" spans="23:24" x14ac:dyDescent="0.2">
      <c r="W718" s="72"/>
      <c r="X718" s="72"/>
    </row>
    <row r="719" spans="23:24" x14ac:dyDescent="0.2">
      <c r="W719" s="72"/>
      <c r="X719" s="72"/>
    </row>
    <row r="720" spans="23:24" x14ac:dyDescent="0.2">
      <c r="W720" s="72"/>
      <c r="X720" s="72"/>
    </row>
    <row r="721" spans="23:24" x14ac:dyDescent="0.2">
      <c r="W721" s="72"/>
      <c r="X721" s="72"/>
    </row>
    <row r="722" spans="23:24" x14ac:dyDescent="0.2">
      <c r="W722" s="72"/>
      <c r="X722" s="72"/>
    </row>
    <row r="723" spans="23:24" x14ac:dyDescent="0.2">
      <c r="W723" s="72"/>
      <c r="X723" s="72"/>
    </row>
    <row r="724" spans="23:24" x14ac:dyDescent="0.2">
      <c r="W724" s="72"/>
      <c r="X724" s="72"/>
    </row>
    <row r="725" spans="23:24" x14ac:dyDescent="0.2">
      <c r="W725" s="72"/>
      <c r="X725" s="72"/>
    </row>
    <row r="726" spans="23:24" x14ac:dyDescent="0.2">
      <c r="W726" s="72"/>
      <c r="X726" s="72"/>
    </row>
    <row r="727" spans="23:24" x14ac:dyDescent="0.2">
      <c r="W727" s="72"/>
      <c r="X727" s="72"/>
    </row>
    <row r="728" spans="23:24" x14ac:dyDescent="0.2">
      <c r="W728" s="72"/>
      <c r="X728" s="72"/>
    </row>
    <row r="729" spans="23:24" x14ac:dyDescent="0.2">
      <c r="W729" s="72"/>
      <c r="X729" s="72"/>
    </row>
    <row r="730" spans="23:24" x14ac:dyDescent="0.2">
      <c r="W730" s="72"/>
      <c r="X730" s="72"/>
    </row>
    <row r="731" spans="23:24" x14ac:dyDescent="0.2">
      <c r="W731" s="72"/>
      <c r="X731" s="72"/>
    </row>
    <row r="732" spans="23:24" x14ac:dyDescent="0.2">
      <c r="W732" s="72"/>
      <c r="X732" s="72"/>
    </row>
    <row r="733" spans="23:24" x14ac:dyDescent="0.2">
      <c r="W733" s="72"/>
      <c r="X733" s="72"/>
    </row>
    <row r="734" spans="23:24" x14ac:dyDescent="0.2">
      <c r="W734" s="72"/>
      <c r="X734" s="72"/>
    </row>
    <row r="735" spans="23:24" x14ac:dyDescent="0.2">
      <c r="W735" s="72"/>
      <c r="X735" s="72"/>
    </row>
    <row r="736" spans="23:24" x14ac:dyDescent="0.2">
      <c r="W736" s="72"/>
      <c r="X736" s="72"/>
    </row>
    <row r="737" spans="23:24" x14ac:dyDescent="0.2">
      <c r="W737" s="72"/>
      <c r="X737" s="72"/>
    </row>
    <row r="738" spans="23:24" x14ac:dyDescent="0.2">
      <c r="W738" s="72"/>
      <c r="X738" s="72"/>
    </row>
    <row r="739" spans="23:24" x14ac:dyDescent="0.2">
      <c r="W739" s="72"/>
      <c r="X739" s="72"/>
    </row>
    <row r="740" spans="23:24" x14ac:dyDescent="0.2">
      <c r="W740" s="72"/>
      <c r="X740" s="72"/>
    </row>
    <row r="741" spans="23:24" x14ac:dyDescent="0.2">
      <c r="W741" s="72"/>
      <c r="X741" s="72"/>
    </row>
    <row r="742" spans="23:24" x14ac:dyDescent="0.2">
      <c r="W742" s="72"/>
      <c r="X742" s="72"/>
    </row>
    <row r="743" spans="23:24" x14ac:dyDescent="0.2">
      <c r="W743" s="72"/>
      <c r="X743" s="72"/>
    </row>
    <row r="744" spans="23:24" x14ac:dyDescent="0.2">
      <c r="W744" s="72"/>
      <c r="X744" s="72"/>
    </row>
    <row r="745" spans="23:24" x14ac:dyDescent="0.2">
      <c r="W745" s="72"/>
      <c r="X745" s="72"/>
    </row>
    <row r="746" spans="23:24" x14ac:dyDescent="0.2">
      <c r="W746" s="72"/>
      <c r="X746" s="72"/>
    </row>
    <row r="747" spans="23:24" x14ac:dyDescent="0.2">
      <c r="W747" s="72"/>
      <c r="X747" s="72"/>
    </row>
    <row r="748" spans="23:24" x14ac:dyDescent="0.2">
      <c r="W748" s="72"/>
      <c r="X748" s="72"/>
    </row>
    <row r="749" spans="23:24" x14ac:dyDescent="0.2">
      <c r="W749" s="72"/>
      <c r="X749" s="72"/>
    </row>
    <row r="750" spans="23:24" x14ac:dyDescent="0.2">
      <c r="W750" s="72"/>
      <c r="X750" s="72"/>
    </row>
    <row r="751" spans="23:24" x14ac:dyDescent="0.2">
      <c r="W751" s="72"/>
      <c r="X751" s="72"/>
    </row>
    <row r="752" spans="23:24" x14ac:dyDescent="0.2">
      <c r="W752" s="72"/>
      <c r="X752" s="72"/>
    </row>
    <row r="753" spans="23:24" x14ac:dyDescent="0.2">
      <c r="W753" s="72"/>
      <c r="X753" s="72"/>
    </row>
    <row r="754" spans="23:24" x14ac:dyDescent="0.2">
      <c r="W754" s="72"/>
      <c r="X754" s="72"/>
    </row>
    <row r="755" spans="23:24" x14ac:dyDescent="0.2">
      <c r="W755" s="72"/>
      <c r="X755" s="72"/>
    </row>
    <row r="756" spans="23:24" x14ac:dyDescent="0.2">
      <c r="W756" s="72"/>
      <c r="X756" s="72"/>
    </row>
    <row r="757" spans="23:24" x14ac:dyDescent="0.2">
      <c r="W757" s="72"/>
      <c r="X757" s="72"/>
    </row>
    <row r="758" spans="23:24" x14ac:dyDescent="0.2">
      <c r="W758" s="72"/>
      <c r="X758" s="72"/>
    </row>
    <row r="759" spans="23:24" x14ac:dyDescent="0.2">
      <c r="W759" s="72"/>
      <c r="X759" s="72"/>
    </row>
    <row r="760" spans="23:24" x14ac:dyDescent="0.2">
      <c r="W760" s="72"/>
      <c r="X760" s="72"/>
    </row>
    <row r="761" spans="23:24" x14ac:dyDescent="0.2">
      <c r="W761" s="72"/>
      <c r="X761" s="72"/>
    </row>
    <row r="762" spans="23:24" x14ac:dyDescent="0.2">
      <c r="W762" s="72"/>
      <c r="X762" s="72"/>
    </row>
    <row r="763" spans="23:24" x14ac:dyDescent="0.2">
      <c r="W763" s="72"/>
      <c r="X763" s="72"/>
    </row>
    <row r="764" spans="23:24" x14ac:dyDescent="0.2">
      <c r="W764" s="72"/>
      <c r="X764" s="72"/>
    </row>
    <row r="765" spans="23:24" x14ac:dyDescent="0.2">
      <c r="W765" s="72"/>
      <c r="X765" s="72"/>
    </row>
    <row r="766" spans="23:24" x14ac:dyDescent="0.2">
      <c r="W766" s="72"/>
      <c r="X766" s="72"/>
    </row>
    <row r="767" spans="23:24" x14ac:dyDescent="0.2">
      <c r="W767" s="72"/>
      <c r="X767" s="72"/>
    </row>
    <row r="768" spans="23:24" x14ac:dyDescent="0.2">
      <c r="W768" s="72"/>
      <c r="X768" s="72"/>
    </row>
    <row r="769" spans="23:24" x14ac:dyDescent="0.2">
      <c r="W769" s="72"/>
      <c r="X769" s="72"/>
    </row>
    <row r="770" spans="23:24" x14ac:dyDescent="0.2">
      <c r="W770" s="72"/>
      <c r="X770" s="72"/>
    </row>
    <row r="771" spans="23:24" x14ac:dyDescent="0.2">
      <c r="W771" s="72"/>
      <c r="X771" s="72"/>
    </row>
    <row r="772" spans="23:24" x14ac:dyDescent="0.2">
      <c r="W772" s="72"/>
      <c r="X772" s="72"/>
    </row>
    <row r="773" spans="23:24" x14ac:dyDescent="0.2">
      <c r="W773" s="72"/>
      <c r="X773" s="72"/>
    </row>
    <row r="774" spans="23:24" x14ac:dyDescent="0.2">
      <c r="W774" s="72"/>
      <c r="X774" s="72"/>
    </row>
    <row r="775" spans="23:24" x14ac:dyDescent="0.2">
      <c r="W775" s="72"/>
      <c r="X775" s="72"/>
    </row>
    <row r="776" spans="23:24" x14ac:dyDescent="0.2">
      <c r="W776" s="72"/>
      <c r="X776" s="72"/>
    </row>
    <row r="777" spans="23:24" x14ac:dyDescent="0.2">
      <c r="W777" s="72"/>
      <c r="X777" s="72"/>
    </row>
    <row r="778" spans="23:24" x14ac:dyDescent="0.2">
      <c r="W778" s="72"/>
      <c r="X778" s="72"/>
    </row>
    <row r="779" spans="23:24" x14ac:dyDescent="0.2">
      <c r="W779" s="72"/>
      <c r="X779" s="72"/>
    </row>
    <row r="780" spans="23:24" x14ac:dyDescent="0.2">
      <c r="W780" s="72"/>
      <c r="X780" s="72"/>
    </row>
    <row r="781" spans="23:24" x14ac:dyDescent="0.2">
      <c r="W781" s="72"/>
      <c r="X781" s="72"/>
    </row>
    <row r="782" spans="23:24" x14ac:dyDescent="0.2">
      <c r="W782" s="72"/>
      <c r="X782" s="72"/>
    </row>
    <row r="783" spans="23:24" x14ac:dyDescent="0.2">
      <c r="W783" s="72"/>
      <c r="X783" s="72"/>
    </row>
    <row r="784" spans="23:24" x14ac:dyDescent="0.2">
      <c r="W784" s="72"/>
      <c r="X784" s="72"/>
    </row>
    <row r="785" spans="23:24" x14ac:dyDescent="0.2">
      <c r="W785" s="72"/>
      <c r="X785" s="72"/>
    </row>
    <row r="786" spans="23:24" x14ac:dyDescent="0.2">
      <c r="W786" s="72"/>
      <c r="X786" s="72"/>
    </row>
    <row r="787" spans="23:24" x14ac:dyDescent="0.2">
      <c r="W787" s="72"/>
      <c r="X787" s="72"/>
    </row>
    <row r="788" spans="23:24" x14ac:dyDescent="0.2">
      <c r="W788" s="72"/>
      <c r="X788" s="72"/>
    </row>
    <row r="789" spans="23:24" x14ac:dyDescent="0.2">
      <c r="W789" s="72"/>
      <c r="X789" s="72"/>
    </row>
    <row r="790" spans="23:24" x14ac:dyDescent="0.2">
      <c r="W790" s="72"/>
      <c r="X790" s="72"/>
    </row>
    <row r="791" spans="23:24" x14ac:dyDescent="0.2">
      <c r="W791" s="72"/>
      <c r="X791" s="72"/>
    </row>
    <row r="792" spans="23:24" x14ac:dyDescent="0.2">
      <c r="W792" s="72"/>
      <c r="X792" s="72"/>
    </row>
    <row r="793" spans="23:24" x14ac:dyDescent="0.2">
      <c r="W793" s="72"/>
      <c r="X793" s="72"/>
    </row>
    <row r="794" spans="23:24" x14ac:dyDescent="0.2">
      <c r="W794" s="72"/>
      <c r="X794" s="72"/>
    </row>
    <row r="795" spans="23:24" x14ac:dyDescent="0.2">
      <c r="W795" s="72"/>
      <c r="X795" s="72"/>
    </row>
    <row r="796" spans="23:24" x14ac:dyDescent="0.2">
      <c r="W796" s="72"/>
      <c r="X796" s="72"/>
    </row>
    <row r="797" spans="23:24" x14ac:dyDescent="0.2">
      <c r="W797" s="72"/>
      <c r="X797" s="72"/>
    </row>
    <row r="798" spans="23:24" x14ac:dyDescent="0.2">
      <c r="W798" s="72"/>
      <c r="X798" s="72"/>
    </row>
    <row r="799" spans="23:24" x14ac:dyDescent="0.2">
      <c r="W799" s="72"/>
      <c r="X799" s="72"/>
    </row>
    <row r="800" spans="23:24" x14ac:dyDescent="0.2">
      <c r="W800" s="72"/>
      <c r="X800" s="72"/>
    </row>
    <row r="801" spans="23:24" x14ac:dyDescent="0.2">
      <c r="W801" s="72"/>
      <c r="X801" s="72"/>
    </row>
    <row r="802" spans="23:24" x14ac:dyDescent="0.2">
      <c r="W802" s="72"/>
      <c r="X802" s="72"/>
    </row>
    <row r="803" spans="23:24" x14ac:dyDescent="0.2">
      <c r="W803" s="72"/>
      <c r="X803" s="72"/>
    </row>
    <row r="804" spans="23:24" x14ac:dyDescent="0.2">
      <c r="W804" s="72"/>
      <c r="X804" s="72"/>
    </row>
    <row r="805" spans="23:24" x14ac:dyDescent="0.2">
      <c r="W805" s="72"/>
      <c r="X805" s="72"/>
    </row>
    <row r="806" spans="23:24" x14ac:dyDescent="0.2">
      <c r="W806" s="72"/>
      <c r="X806" s="72"/>
    </row>
    <row r="807" spans="23:24" x14ac:dyDescent="0.2">
      <c r="W807" s="72"/>
      <c r="X807" s="72"/>
    </row>
    <row r="808" spans="23:24" x14ac:dyDescent="0.2">
      <c r="W808" s="72"/>
      <c r="X808" s="72"/>
    </row>
    <row r="809" spans="23:24" x14ac:dyDescent="0.2">
      <c r="W809" s="72"/>
      <c r="X809" s="72"/>
    </row>
    <row r="810" spans="23:24" x14ac:dyDescent="0.2">
      <c r="W810" s="72"/>
      <c r="X810" s="72"/>
    </row>
    <row r="811" spans="23:24" x14ac:dyDescent="0.2">
      <c r="W811" s="72"/>
      <c r="X811" s="72"/>
    </row>
    <row r="812" spans="23:24" x14ac:dyDescent="0.2">
      <c r="W812" s="72"/>
      <c r="X812" s="72"/>
    </row>
    <row r="813" spans="23:24" x14ac:dyDescent="0.2">
      <c r="W813" s="72"/>
      <c r="X813" s="72"/>
    </row>
    <row r="814" spans="23:24" x14ac:dyDescent="0.2">
      <c r="W814" s="72"/>
      <c r="X814" s="72"/>
    </row>
    <row r="815" spans="23:24" x14ac:dyDescent="0.2">
      <c r="W815" s="72"/>
      <c r="X815" s="72"/>
    </row>
    <row r="816" spans="23:24" x14ac:dyDescent="0.2">
      <c r="W816" s="72"/>
      <c r="X816" s="72"/>
    </row>
    <row r="817" spans="23:24" x14ac:dyDescent="0.2">
      <c r="W817" s="72"/>
      <c r="X817" s="72"/>
    </row>
    <row r="818" spans="23:24" x14ac:dyDescent="0.2">
      <c r="W818" s="72"/>
      <c r="X818" s="72"/>
    </row>
    <row r="819" spans="23:24" x14ac:dyDescent="0.2">
      <c r="W819" s="72"/>
      <c r="X819" s="72"/>
    </row>
    <row r="820" spans="23:24" x14ac:dyDescent="0.2">
      <c r="W820" s="72"/>
      <c r="X820" s="72"/>
    </row>
    <row r="821" spans="23:24" x14ac:dyDescent="0.2">
      <c r="W821" s="72"/>
      <c r="X821" s="72"/>
    </row>
    <row r="822" spans="23:24" x14ac:dyDescent="0.2">
      <c r="W822" s="72"/>
      <c r="X822" s="72"/>
    </row>
    <row r="823" spans="23:24" x14ac:dyDescent="0.2">
      <c r="W823" s="72"/>
      <c r="X823" s="72"/>
    </row>
    <row r="824" spans="23:24" x14ac:dyDescent="0.2">
      <c r="W824" s="72"/>
      <c r="X824" s="72"/>
    </row>
    <row r="825" spans="23:24" x14ac:dyDescent="0.2">
      <c r="W825" s="72"/>
      <c r="X825" s="72"/>
    </row>
    <row r="826" spans="23:24" x14ac:dyDescent="0.2">
      <c r="W826" s="72"/>
      <c r="X826" s="72"/>
    </row>
    <row r="827" spans="23:24" x14ac:dyDescent="0.2">
      <c r="W827" s="72"/>
      <c r="X827" s="72"/>
    </row>
    <row r="828" spans="23:24" x14ac:dyDescent="0.2">
      <c r="W828" s="72"/>
      <c r="X828" s="72"/>
    </row>
    <row r="829" spans="23:24" x14ac:dyDescent="0.2">
      <c r="W829" s="72"/>
      <c r="X829" s="72"/>
    </row>
    <row r="830" spans="23:24" x14ac:dyDescent="0.2">
      <c r="W830" s="72"/>
      <c r="X830" s="72"/>
    </row>
    <row r="831" spans="23:24" x14ac:dyDescent="0.2">
      <c r="W831" s="72"/>
      <c r="X831" s="72"/>
    </row>
    <row r="832" spans="23:24" x14ac:dyDescent="0.2">
      <c r="W832" s="72"/>
      <c r="X832" s="72"/>
    </row>
    <row r="833" spans="23:24" x14ac:dyDescent="0.2">
      <c r="W833" s="72"/>
      <c r="X833" s="72"/>
    </row>
    <row r="834" spans="23:24" x14ac:dyDescent="0.2">
      <c r="W834" s="72"/>
      <c r="X834" s="72"/>
    </row>
    <row r="835" spans="23:24" x14ac:dyDescent="0.2">
      <c r="W835" s="72"/>
      <c r="X835" s="72"/>
    </row>
    <row r="836" spans="23:24" x14ac:dyDescent="0.2">
      <c r="W836" s="72"/>
      <c r="X836" s="72"/>
    </row>
    <row r="837" spans="23:24" x14ac:dyDescent="0.2">
      <c r="W837" s="72"/>
      <c r="X837" s="72"/>
    </row>
    <row r="838" spans="23:24" x14ac:dyDescent="0.2">
      <c r="W838" s="72"/>
      <c r="X838" s="72"/>
    </row>
    <row r="839" spans="23:24" x14ac:dyDescent="0.2">
      <c r="W839" s="72"/>
      <c r="X839" s="72"/>
    </row>
    <row r="840" spans="23:24" x14ac:dyDescent="0.2">
      <c r="W840" s="72"/>
      <c r="X840" s="72"/>
    </row>
    <row r="841" spans="23:24" x14ac:dyDescent="0.2">
      <c r="W841" s="72"/>
      <c r="X841" s="72"/>
    </row>
    <row r="842" spans="23:24" x14ac:dyDescent="0.2">
      <c r="W842" s="72"/>
      <c r="X842" s="72"/>
    </row>
    <row r="843" spans="23:24" x14ac:dyDescent="0.2">
      <c r="W843" s="72"/>
      <c r="X843" s="72"/>
    </row>
    <row r="844" spans="23:24" x14ac:dyDescent="0.2">
      <c r="W844" s="72"/>
      <c r="X844" s="72"/>
    </row>
    <row r="845" spans="23:24" x14ac:dyDescent="0.2">
      <c r="W845" s="72"/>
      <c r="X845" s="72"/>
    </row>
    <row r="846" spans="23:24" x14ac:dyDescent="0.2">
      <c r="W846" s="72"/>
      <c r="X846" s="72"/>
    </row>
    <row r="847" spans="23:24" x14ac:dyDescent="0.2">
      <c r="W847" s="72"/>
      <c r="X847" s="72"/>
    </row>
    <row r="848" spans="23:24" x14ac:dyDescent="0.2">
      <c r="W848" s="72"/>
      <c r="X848" s="72"/>
    </row>
    <row r="849" spans="23:24" x14ac:dyDescent="0.2">
      <c r="W849" s="72"/>
      <c r="X849" s="72"/>
    </row>
    <row r="850" spans="23:24" x14ac:dyDescent="0.2">
      <c r="W850" s="72"/>
      <c r="X850" s="72"/>
    </row>
    <row r="851" spans="23:24" x14ac:dyDescent="0.2">
      <c r="W851" s="72"/>
      <c r="X851" s="72"/>
    </row>
    <row r="852" spans="23:24" x14ac:dyDescent="0.2">
      <c r="W852" s="72"/>
      <c r="X852" s="72"/>
    </row>
    <row r="853" spans="23:24" x14ac:dyDescent="0.2">
      <c r="W853" s="72"/>
      <c r="X853" s="72"/>
    </row>
    <row r="854" spans="23:24" x14ac:dyDescent="0.2">
      <c r="W854" s="72"/>
      <c r="X854" s="72"/>
    </row>
    <row r="855" spans="23:24" x14ac:dyDescent="0.2">
      <c r="W855" s="72"/>
      <c r="X855" s="72"/>
    </row>
    <row r="856" spans="23:24" x14ac:dyDescent="0.2">
      <c r="W856" s="72"/>
      <c r="X856" s="72"/>
    </row>
    <row r="857" spans="23:24" x14ac:dyDescent="0.2">
      <c r="W857" s="72"/>
      <c r="X857" s="72"/>
    </row>
    <row r="858" spans="23:24" x14ac:dyDescent="0.2">
      <c r="W858" s="72"/>
      <c r="X858" s="72"/>
    </row>
    <row r="859" spans="23:24" x14ac:dyDescent="0.2">
      <c r="W859" s="72"/>
      <c r="X859" s="72"/>
    </row>
    <row r="860" spans="23:24" x14ac:dyDescent="0.2">
      <c r="W860" s="72"/>
      <c r="X860" s="72"/>
    </row>
    <row r="861" spans="23:24" x14ac:dyDescent="0.2">
      <c r="W861" s="72"/>
      <c r="X861" s="72"/>
    </row>
    <row r="862" spans="23:24" x14ac:dyDescent="0.2">
      <c r="W862" s="72"/>
      <c r="X862" s="72"/>
    </row>
    <row r="863" spans="23:24" x14ac:dyDescent="0.2">
      <c r="W863" s="72"/>
      <c r="X863" s="72"/>
    </row>
    <row r="864" spans="23:24" x14ac:dyDescent="0.2">
      <c r="W864" s="72"/>
      <c r="X864" s="72"/>
    </row>
    <row r="865" spans="23:24" x14ac:dyDescent="0.2">
      <c r="W865" s="72"/>
      <c r="X865" s="72"/>
    </row>
    <row r="866" spans="23:24" x14ac:dyDescent="0.2">
      <c r="W866" s="72"/>
      <c r="X866" s="72"/>
    </row>
    <row r="867" spans="23:24" x14ac:dyDescent="0.2">
      <c r="W867" s="72"/>
      <c r="X867" s="72"/>
    </row>
    <row r="868" spans="23:24" x14ac:dyDescent="0.2">
      <c r="W868" s="72"/>
      <c r="X868" s="72"/>
    </row>
    <row r="869" spans="23:24" x14ac:dyDescent="0.2">
      <c r="W869" s="72"/>
      <c r="X869" s="72"/>
    </row>
    <row r="870" spans="23:24" x14ac:dyDescent="0.2">
      <c r="W870" s="72"/>
      <c r="X870" s="72"/>
    </row>
    <row r="871" spans="23:24" x14ac:dyDescent="0.2">
      <c r="W871" s="72"/>
      <c r="X871" s="72"/>
    </row>
    <row r="872" spans="23:24" x14ac:dyDescent="0.2">
      <c r="W872" s="72"/>
      <c r="X872" s="72"/>
    </row>
    <row r="873" spans="23:24" x14ac:dyDescent="0.2">
      <c r="W873" s="72"/>
      <c r="X873" s="72"/>
    </row>
    <row r="874" spans="23:24" x14ac:dyDescent="0.2">
      <c r="W874" s="72"/>
      <c r="X874" s="72"/>
    </row>
    <row r="875" spans="23:24" x14ac:dyDescent="0.2">
      <c r="W875" s="72"/>
      <c r="X875" s="72"/>
    </row>
    <row r="876" spans="23:24" x14ac:dyDescent="0.2">
      <c r="W876" s="72"/>
      <c r="X876" s="72"/>
    </row>
    <row r="877" spans="23:24" x14ac:dyDescent="0.2">
      <c r="W877" s="72"/>
      <c r="X877" s="72"/>
    </row>
    <row r="878" spans="23:24" x14ac:dyDescent="0.2">
      <c r="W878" s="72"/>
      <c r="X878" s="72"/>
    </row>
    <row r="879" spans="23:24" x14ac:dyDescent="0.2">
      <c r="W879" s="72"/>
      <c r="X879" s="72"/>
    </row>
    <row r="880" spans="23:24" x14ac:dyDescent="0.2">
      <c r="W880" s="72"/>
      <c r="X880" s="72"/>
    </row>
    <row r="881" spans="23:24" x14ac:dyDescent="0.2">
      <c r="W881" s="72"/>
      <c r="X881" s="72"/>
    </row>
    <row r="882" spans="23:24" x14ac:dyDescent="0.2">
      <c r="W882" s="72"/>
      <c r="X882" s="72"/>
    </row>
    <row r="883" spans="23:24" x14ac:dyDescent="0.2">
      <c r="W883" s="72"/>
      <c r="X883" s="72"/>
    </row>
    <row r="884" spans="23:24" x14ac:dyDescent="0.2">
      <c r="W884" s="72"/>
      <c r="X884" s="72"/>
    </row>
    <row r="885" spans="23:24" x14ac:dyDescent="0.2">
      <c r="W885" s="72"/>
      <c r="X885" s="72"/>
    </row>
    <row r="886" spans="23:24" x14ac:dyDescent="0.2">
      <c r="W886" s="72"/>
      <c r="X886" s="72"/>
    </row>
    <row r="887" spans="23:24" x14ac:dyDescent="0.2">
      <c r="W887" s="72"/>
      <c r="X887" s="72"/>
    </row>
    <row r="888" spans="23:24" x14ac:dyDescent="0.2">
      <c r="W888" s="72"/>
      <c r="X888" s="72"/>
    </row>
    <row r="889" spans="23:24" x14ac:dyDescent="0.2">
      <c r="W889" s="72"/>
      <c r="X889" s="72"/>
    </row>
    <row r="890" spans="23:24" x14ac:dyDescent="0.2">
      <c r="W890" s="72"/>
      <c r="X890" s="72"/>
    </row>
    <row r="891" spans="23:24" x14ac:dyDescent="0.2">
      <c r="W891" s="72"/>
      <c r="X891" s="72"/>
    </row>
    <row r="892" spans="23:24" x14ac:dyDescent="0.2">
      <c r="W892" s="72"/>
      <c r="X892" s="72"/>
    </row>
    <row r="893" spans="23:24" x14ac:dyDescent="0.2">
      <c r="W893" s="72"/>
      <c r="X893" s="72"/>
    </row>
    <row r="894" spans="23:24" x14ac:dyDescent="0.2">
      <c r="W894" s="72"/>
      <c r="X894" s="72"/>
    </row>
    <row r="895" spans="23:24" x14ac:dyDescent="0.2">
      <c r="W895" s="72"/>
      <c r="X895" s="72"/>
    </row>
    <row r="896" spans="23:24" x14ac:dyDescent="0.2">
      <c r="W896" s="72"/>
      <c r="X896" s="72"/>
    </row>
    <row r="897" spans="23:24" x14ac:dyDescent="0.2">
      <c r="W897" s="72"/>
      <c r="X897" s="72"/>
    </row>
    <row r="898" spans="23:24" x14ac:dyDescent="0.2">
      <c r="W898" s="72"/>
      <c r="X898" s="72"/>
    </row>
    <row r="899" spans="23:24" x14ac:dyDescent="0.2">
      <c r="W899" s="72"/>
      <c r="X899" s="72"/>
    </row>
    <row r="900" spans="23:24" x14ac:dyDescent="0.2">
      <c r="W900" s="72"/>
      <c r="X900" s="72"/>
    </row>
    <row r="901" spans="23:24" x14ac:dyDescent="0.2">
      <c r="W901" s="72"/>
      <c r="X901" s="72"/>
    </row>
    <row r="902" spans="23:24" x14ac:dyDescent="0.2">
      <c r="W902" s="72"/>
      <c r="X902" s="72"/>
    </row>
    <row r="903" spans="23:24" x14ac:dyDescent="0.2">
      <c r="W903" s="72"/>
      <c r="X903" s="72"/>
    </row>
    <row r="904" spans="23:24" x14ac:dyDescent="0.2">
      <c r="W904" s="72"/>
      <c r="X904" s="72"/>
    </row>
    <row r="905" spans="23:24" x14ac:dyDescent="0.2">
      <c r="W905" s="72"/>
      <c r="X905" s="72"/>
    </row>
    <row r="906" spans="23:24" x14ac:dyDescent="0.2">
      <c r="W906" s="72"/>
      <c r="X906" s="72"/>
    </row>
    <row r="907" spans="23:24" x14ac:dyDescent="0.2">
      <c r="W907" s="72"/>
      <c r="X907" s="72"/>
    </row>
    <row r="908" spans="23:24" x14ac:dyDescent="0.2">
      <c r="W908" s="72"/>
      <c r="X908" s="72"/>
    </row>
    <row r="909" spans="23:24" x14ac:dyDescent="0.2">
      <c r="W909" s="72"/>
      <c r="X909" s="72"/>
    </row>
    <row r="910" spans="23:24" x14ac:dyDescent="0.2">
      <c r="W910" s="72"/>
      <c r="X910" s="72"/>
    </row>
    <row r="911" spans="23:24" x14ac:dyDescent="0.2">
      <c r="W911" s="72"/>
      <c r="X911" s="72"/>
    </row>
    <row r="912" spans="23:24" x14ac:dyDescent="0.2">
      <c r="W912" s="72"/>
      <c r="X912" s="72"/>
    </row>
    <row r="913" spans="23:24" x14ac:dyDescent="0.2">
      <c r="W913" s="72"/>
      <c r="X913" s="72"/>
    </row>
    <row r="914" spans="23:24" x14ac:dyDescent="0.2">
      <c r="W914" s="72"/>
      <c r="X914" s="72"/>
    </row>
    <row r="915" spans="23:24" x14ac:dyDescent="0.2">
      <c r="W915" s="72"/>
      <c r="X915" s="72"/>
    </row>
    <row r="916" spans="23:24" x14ac:dyDescent="0.2">
      <c r="W916" s="72"/>
      <c r="X916" s="72"/>
    </row>
    <row r="917" spans="23:24" x14ac:dyDescent="0.2">
      <c r="W917" s="72"/>
      <c r="X917" s="72"/>
    </row>
    <row r="918" spans="23:24" x14ac:dyDescent="0.2">
      <c r="W918" s="72"/>
      <c r="X918" s="72"/>
    </row>
    <row r="919" spans="23:24" x14ac:dyDescent="0.2">
      <c r="W919" s="72"/>
      <c r="X919" s="72"/>
    </row>
    <row r="920" spans="23:24" x14ac:dyDescent="0.2">
      <c r="W920" s="72"/>
      <c r="X920" s="72"/>
    </row>
    <row r="921" spans="23:24" x14ac:dyDescent="0.2">
      <c r="W921" s="72"/>
      <c r="X921" s="72"/>
    </row>
    <row r="922" spans="23:24" x14ac:dyDescent="0.2">
      <c r="W922" s="72"/>
      <c r="X922" s="72"/>
    </row>
    <row r="923" spans="23:24" x14ac:dyDescent="0.2">
      <c r="W923" s="72"/>
      <c r="X923" s="72"/>
    </row>
    <row r="924" spans="23:24" x14ac:dyDescent="0.2">
      <c r="W924" s="72"/>
      <c r="X924" s="72"/>
    </row>
    <row r="925" spans="23:24" x14ac:dyDescent="0.2">
      <c r="W925" s="72"/>
      <c r="X925" s="72"/>
    </row>
    <row r="926" spans="23:24" x14ac:dyDescent="0.2">
      <c r="W926" s="72"/>
      <c r="X926" s="72"/>
    </row>
    <row r="927" spans="23:24" x14ac:dyDescent="0.2">
      <c r="W927" s="72"/>
      <c r="X927" s="72"/>
    </row>
    <row r="928" spans="23:24" x14ac:dyDescent="0.2">
      <c r="W928" s="72"/>
      <c r="X928" s="72"/>
    </row>
    <row r="929" spans="23:24" x14ac:dyDescent="0.2">
      <c r="W929" s="72"/>
      <c r="X929" s="72"/>
    </row>
    <row r="930" spans="23:24" x14ac:dyDescent="0.2">
      <c r="W930" s="72"/>
      <c r="X930" s="72"/>
    </row>
    <row r="931" spans="23:24" x14ac:dyDescent="0.2">
      <c r="W931" s="72"/>
      <c r="X931" s="72"/>
    </row>
    <row r="932" spans="23:24" x14ac:dyDescent="0.2">
      <c r="W932" s="72"/>
      <c r="X932" s="72"/>
    </row>
    <row r="933" spans="23:24" x14ac:dyDescent="0.2">
      <c r="W933" s="72"/>
      <c r="X933" s="72"/>
    </row>
    <row r="934" spans="23:24" x14ac:dyDescent="0.2">
      <c r="W934" s="72"/>
      <c r="X934" s="72"/>
    </row>
    <row r="935" spans="23:24" x14ac:dyDescent="0.2">
      <c r="W935" s="72"/>
      <c r="X935" s="72"/>
    </row>
    <row r="936" spans="23:24" x14ac:dyDescent="0.2">
      <c r="W936" s="72"/>
      <c r="X936" s="72"/>
    </row>
    <row r="937" spans="23:24" x14ac:dyDescent="0.2">
      <c r="W937" s="72"/>
      <c r="X937" s="72"/>
    </row>
    <row r="938" spans="23:24" x14ac:dyDescent="0.2">
      <c r="W938" s="72"/>
      <c r="X938" s="72"/>
    </row>
    <row r="939" spans="23:24" x14ac:dyDescent="0.2">
      <c r="W939" s="72"/>
      <c r="X939" s="72"/>
    </row>
    <row r="940" spans="23:24" x14ac:dyDescent="0.2">
      <c r="W940" s="72"/>
      <c r="X940" s="72"/>
    </row>
    <row r="941" spans="23:24" x14ac:dyDescent="0.2">
      <c r="W941" s="72"/>
      <c r="X941" s="72"/>
    </row>
    <row r="942" spans="23:24" x14ac:dyDescent="0.2">
      <c r="W942" s="72"/>
      <c r="X942" s="72"/>
    </row>
    <row r="943" spans="23:24" x14ac:dyDescent="0.2">
      <c r="W943" s="72"/>
      <c r="X943" s="72"/>
    </row>
    <row r="944" spans="23:24" x14ac:dyDescent="0.2">
      <c r="W944" s="72"/>
      <c r="X944" s="72"/>
    </row>
    <row r="945" spans="23:24" x14ac:dyDescent="0.2">
      <c r="W945" s="72"/>
      <c r="X945" s="72"/>
    </row>
    <row r="946" spans="23:24" x14ac:dyDescent="0.2">
      <c r="W946" s="72"/>
      <c r="X946" s="72"/>
    </row>
    <row r="947" spans="23:24" x14ac:dyDescent="0.2">
      <c r="W947" s="72"/>
      <c r="X947" s="72"/>
    </row>
    <row r="948" spans="23:24" x14ac:dyDescent="0.2">
      <c r="W948" s="72"/>
      <c r="X948" s="72"/>
    </row>
    <row r="949" spans="23:24" x14ac:dyDescent="0.2">
      <c r="W949" s="72"/>
      <c r="X949" s="72"/>
    </row>
    <row r="950" spans="23:24" x14ac:dyDescent="0.2">
      <c r="W950" s="72"/>
      <c r="X950" s="72"/>
    </row>
    <row r="951" spans="23:24" x14ac:dyDescent="0.2">
      <c r="W951" s="72"/>
      <c r="X951" s="72"/>
    </row>
    <row r="952" spans="23:24" x14ac:dyDescent="0.2">
      <c r="W952" s="72"/>
      <c r="X952" s="72"/>
    </row>
    <row r="953" spans="23:24" x14ac:dyDescent="0.2">
      <c r="W953" s="72"/>
      <c r="X953" s="72"/>
    </row>
    <row r="954" spans="23:24" x14ac:dyDescent="0.2">
      <c r="W954" s="72"/>
      <c r="X954" s="72"/>
    </row>
    <row r="955" spans="23:24" x14ac:dyDescent="0.2">
      <c r="W955" s="72"/>
      <c r="X955" s="72"/>
    </row>
    <row r="956" spans="23:24" x14ac:dyDescent="0.2">
      <c r="W956" s="72"/>
      <c r="X956" s="72"/>
    </row>
    <row r="957" spans="23:24" x14ac:dyDescent="0.2">
      <c r="W957" s="72"/>
      <c r="X957" s="72"/>
    </row>
    <row r="958" spans="23:24" x14ac:dyDescent="0.2">
      <c r="W958" s="72"/>
      <c r="X958" s="72"/>
    </row>
    <row r="959" spans="23:24" x14ac:dyDescent="0.2">
      <c r="W959" s="72"/>
      <c r="X959" s="72"/>
    </row>
    <row r="960" spans="23:24" x14ac:dyDescent="0.2">
      <c r="W960" s="72"/>
      <c r="X960" s="72"/>
    </row>
    <row r="961" spans="23:24" x14ac:dyDescent="0.2">
      <c r="W961" s="72"/>
      <c r="X961" s="72"/>
    </row>
    <row r="962" spans="23:24" x14ac:dyDescent="0.2">
      <c r="W962" s="72"/>
      <c r="X962" s="72"/>
    </row>
    <row r="963" spans="23:24" x14ac:dyDescent="0.2">
      <c r="W963" s="72"/>
      <c r="X963" s="72"/>
    </row>
    <row r="964" spans="23:24" x14ac:dyDescent="0.2">
      <c r="W964" s="72"/>
      <c r="X964" s="72"/>
    </row>
    <row r="965" spans="23:24" x14ac:dyDescent="0.2">
      <c r="W965" s="72"/>
      <c r="X965" s="72"/>
    </row>
    <row r="966" spans="23:24" x14ac:dyDescent="0.2">
      <c r="W966" s="72"/>
      <c r="X966" s="72"/>
    </row>
    <row r="967" spans="23:24" x14ac:dyDescent="0.2">
      <c r="W967" s="72"/>
      <c r="X967" s="72"/>
    </row>
    <row r="968" spans="23:24" x14ac:dyDescent="0.2">
      <c r="W968" s="72"/>
      <c r="X968" s="72"/>
    </row>
    <row r="969" spans="23:24" x14ac:dyDescent="0.2">
      <c r="W969" s="72"/>
      <c r="X969" s="72"/>
    </row>
    <row r="970" spans="23:24" x14ac:dyDescent="0.2">
      <c r="W970" s="72"/>
      <c r="X970" s="72"/>
    </row>
    <row r="971" spans="23:24" x14ac:dyDescent="0.2">
      <c r="W971" s="72"/>
      <c r="X971" s="72"/>
    </row>
    <row r="972" spans="23:24" x14ac:dyDescent="0.2">
      <c r="W972" s="72"/>
      <c r="X972" s="72"/>
    </row>
    <row r="973" spans="23:24" x14ac:dyDescent="0.2">
      <c r="W973" s="72"/>
      <c r="X973" s="72"/>
    </row>
    <row r="974" spans="23:24" x14ac:dyDescent="0.2">
      <c r="W974" s="72"/>
      <c r="X974" s="72"/>
    </row>
    <row r="975" spans="23:24" x14ac:dyDescent="0.2">
      <c r="W975" s="72"/>
      <c r="X975" s="72"/>
    </row>
    <row r="976" spans="23:24" x14ac:dyDescent="0.2">
      <c r="W976" s="72"/>
      <c r="X976" s="72"/>
    </row>
    <row r="977" spans="23:24" x14ac:dyDescent="0.2">
      <c r="W977" s="72"/>
      <c r="X977" s="72"/>
    </row>
    <row r="978" spans="23:24" x14ac:dyDescent="0.2">
      <c r="W978" s="72"/>
      <c r="X978" s="72"/>
    </row>
    <row r="979" spans="23:24" x14ac:dyDescent="0.2">
      <c r="W979" s="72"/>
      <c r="X979" s="72"/>
    </row>
    <row r="980" spans="23:24" x14ac:dyDescent="0.2">
      <c r="W980" s="72"/>
      <c r="X980" s="72"/>
    </row>
    <row r="981" spans="23:24" x14ac:dyDescent="0.2">
      <c r="W981" s="72"/>
      <c r="X981" s="72"/>
    </row>
    <row r="982" spans="23:24" x14ac:dyDescent="0.2">
      <c r="W982" s="72"/>
      <c r="X982" s="72"/>
    </row>
    <row r="983" spans="23:24" x14ac:dyDescent="0.2">
      <c r="W983" s="72"/>
      <c r="X983" s="72"/>
    </row>
    <row r="984" spans="23:24" x14ac:dyDescent="0.2">
      <c r="W984" s="72"/>
      <c r="X984" s="72"/>
    </row>
    <row r="985" spans="23:24" x14ac:dyDescent="0.2">
      <c r="W985" s="72"/>
      <c r="X985" s="72"/>
    </row>
    <row r="986" spans="23:24" x14ac:dyDescent="0.2">
      <c r="W986" s="72"/>
      <c r="X986" s="72"/>
    </row>
    <row r="987" spans="23:24" x14ac:dyDescent="0.2">
      <c r="W987" s="72"/>
      <c r="X987" s="72"/>
    </row>
    <row r="988" spans="23:24" x14ac:dyDescent="0.2">
      <c r="W988" s="72"/>
      <c r="X988" s="72"/>
    </row>
    <row r="989" spans="23:24" x14ac:dyDescent="0.2">
      <c r="W989" s="72"/>
      <c r="X989" s="72"/>
    </row>
    <row r="990" spans="23:24" x14ac:dyDescent="0.2">
      <c r="W990" s="72"/>
      <c r="X990" s="72"/>
    </row>
    <row r="991" spans="23:24" x14ac:dyDescent="0.2">
      <c r="W991" s="72"/>
      <c r="X991" s="72"/>
    </row>
    <row r="992" spans="23:24" x14ac:dyDescent="0.2">
      <c r="W992" s="72"/>
      <c r="X992" s="72"/>
    </row>
    <row r="993" spans="23:24" x14ac:dyDescent="0.2">
      <c r="W993" s="72"/>
      <c r="X993" s="72"/>
    </row>
    <row r="994" spans="23:24" x14ac:dyDescent="0.2">
      <c r="W994" s="72"/>
      <c r="X994" s="72"/>
    </row>
    <row r="995" spans="23:24" x14ac:dyDescent="0.2">
      <c r="W995" s="72"/>
      <c r="X995" s="72"/>
    </row>
    <row r="996" spans="23:24" x14ac:dyDescent="0.2">
      <c r="W996" s="72"/>
      <c r="X996" s="72"/>
    </row>
    <row r="997" spans="23:24" x14ac:dyDescent="0.2">
      <c r="W997" s="72"/>
      <c r="X997" s="72"/>
    </row>
    <row r="998" spans="23:24" x14ac:dyDescent="0.2">
      <c r="W998" s="72"/>
      <c r="X998" s="72"/>
    </row>
    <row r="999" spans="23:24" x14ac:dyDescent="0.2">
      <c r="W999" s="72"/>
      <c r="X999" s="72"/>
    </row>
    <row r="1000" spans="23:24" x14ac:dyDescent="0.2">
      <c r="W1000" s="72"/>
      <c r="X1000" s="72"/>
    </row>
    <row r="1001" spans="23:24" x14ac:dyDescent="0.2">
      <c r="W1001" s="72"/>
      <c r="X1001" s="72"/>
    </row>
    <row r="1002" spans="23:24" x14ac:dyDescent="0.2">
      <c r="W1002" s="72"/>
      <c r="X1002" s="72"/>
    </row>
    <row r="1003" spans="23:24" x14ac:dyDescent="0.2">
      <c r="W1003" s="72"/>
      <c r="X1003" s="72"/>
    </row>
    <row r="1004" spans="23:24" x14ac:dyDescent="0.2">
      <c r="W1004" s="72"/>
      <c r="X1004" s="72"/>
    </row>
    <row r="1005" spans="23:24" x14ac:dyDescent="0.2">
      <c r="W1005" s="72"/>
      <c r="X1005" s="72"/>
    </row>
    <row r="1006" spans="23:24" x14ac:dyDescent="0.2">
      <c r="W1006" s="72"/>
      <c r="X1006" s="72"/>
    </row>
    <row r="1007" spans="23:24" x14ac:dyDescent="0.2">
      <c r="W1007" s="72"/>
      <c r="X1007" s="72"/>
    </row>
    <row r="1008" spans="23:24" x14ac:dyDescent="0.2">
      <c r="W1008" s="72"/>
      <c r="X1008" s="72"/>
    </row>
    <row r="1009" spans="23:24" x14ac:dyDescent="0.2">
      <c r="W1009" s="72"/>
      <c r="X1009" s="72"/>
    </row>
    <row r="1010" spans="23:24" x14ac:dyDescent="0.2">
      <c r="W1010" s="72"/>
      <c r="X1010" s="72"/>
    </row>
    <row r="1011" spans="23:24" x14ac:dyDescent="0.2">
      <c r="W1011" s="72"/>
      <c r="X1011" s="72"/>
    </row>
    <row r="1012" spans="23:24" x14ac:dyDescent="0.2">
      <c r="W1012" s="72"/>
      <c r="X1012" s="72"/>
    </row>
    <row r="1013" spans="23:24" x14ac:dyDescent="0.2">
      <c r="W1013" s="72"/>
      <c r="X1013" s="72"/>
    </row>
    <row r="1014" spans="23:24" x14ac:dyDescent="0.2">
      <c r="W1014" s="72"/>
      <c r="X1014" s="72"/>
    </row>
    <row r="1015" spans="23:24" x14ac:dyDescent="0.2">
      <c r="W1015" s="72"/>
      <c r="X1015" s="72"/>
    </row>
    <row r="1016" spans="23:24" x14ac:dyDescent="0.2">
      <c r="W1016" s="72"/>
      <c r="X1016" s="72"/>
    </row>
    <row r="1017" spans="23:24" x14ac:dyDescent="0.2">
      <c r="W1017" s="72"/>
      <c r="X1017" s="72"/>
    </row>
    <row r="1018" spans="23:24" x14ac:dyDescent="0.2">
      <c r="W1018" s="72"/>
      <c r="X1018" s="72"/>
    </row>
    <row r="1019" spans="23:24" x14ac:dyDescent="0.2">
      <c r="W1019" s="72"/>
      <c r="X1019" s="72"/>
    </row>
    <row r="1020" spans="23:24" x14ac:dyDescent="0.2">
      <c r="W1020" s="72"/>
      <c r="X1020" s="72"/>
    </row>
    <row r="1021" spans="23:24" x14ac:dyDescent="0.2">
      <c r="W1021" s="72"/>
      <c r="X1021" s="72"/>
    </row>
    <row r="1022" spans="23:24" x14ac:dyDescent="0.2">
      <c r="W1022" s="72"/>
      <c r="X1022" s="72"/>
    </row>
    <row r="1023" spans="23:24" x14ac:dyDescent="0.2">
      <c r="W1023" s="72"/>
      <c r="X1023" s="72"/>
    </row>
    <row r="1024" spans="23:24" x14ac:dyDescent="0.2">
      <c r="W1024" s="72"/>
      <c r="X1024" s="72"/>
    </row>
    <row r="1025" spans="23:24" x14ac:dyDescent="0.2">
      <c r="W1025" s="72"/>
      <c r="X1025" s="72"/>
    </row>
    <row r="1026" spans="23:24" x14ac:dyDescent="0.2">
      <c r="W1026" s="72"/>
      <c r="X1026" s="72"/>
    </row>
    <row r="1027" spans="23:24" x14ac:dyDescent="0.2">
      <c r="W1027" s="72"/>
      <c r="X1027" s="72"/>
    </row>
    <row r="1028" spans="23:24" x14ac:dyDescent="0.2">
      <c r="W1028" s="72"/>
      <c r="X1028" s="72"/>
    </row>
    <row r="1029" spans="23:24" x14ac:dyDescent="0.2">
      <c r="W1029" s="72"/>
      <c r="X1029" s="72"/>
    </row>
    <row r="1030" spans="23:24" x14ac:dyDescent="0.2">
      <c r="W1030" s="72"/>
      <c r="X1030" s="72"/>
    </row>
    <row r="1031" spans="23:24" x14ac:dyDescent="0.2">
      <c r="W1031" s="72"/>
      <c r="X1031" s="72"/>
    </row>
    <row r="1032" spans="23:24" x14ac:dyDescent="0.2">
      <c r="W1032" s="72"/>
      <c r="X1032" s="72"/>
    </row>
    <row r="1033" spans="23:24" x14ac:dyDescent="0.2">
      <c r="W1033" s="72"/>
      <c r="X1033" s="72"/>
    </row>
    <row r="1034" spans="23:24" x14ac:dyDescent="0.2">
      <c r="W1034" s="72"/>
      <c r="X1034" s="72"/>
    </row>
    <row r="1035" spans="23:24" x14ac:dyDescent="0.2">
      <c r="W1035" s="72"/>
      <c r="X1035" s="72"/>
    </row>
    <row r="1036" spans="23:24" x14ac:dyDescent="0.2">
      <c r="W1036" s="72"/>
      <c r="X1036" s="72"/>
    </row>
    <row r="1037" spans="23:24" x14ac:dyDescent="0.2">
      <c r="W1037" s="72"/>
      <c r="X1037" s="72"/>
    </row>
    <row r="1038" spans="23:24" x14ac:dyDescent="0.2">
      <c r="W1038" s="72"/>
      <c r="X1038" s="72"/>
    </row>
    <row r="1039" spans="23:24" x14ac:dyDescent="0.2">
      <c r="W1039" s="72"/>
      <c r="X1039" s="72"/>
    </row>
    <row r="1040" spans="23:24" x14ac:dyDescent="0.2">
      <c r="W1040" s="72"/>
      <c r="X1040" s="72"/>
    </row>
    <row r="1041" spans="23:24" x14ac:dyDescent="0.2">
      <c r="W1041" s="72"/>
      <c r="X1041" s="72"/>
    </row>
    <row r="1042" spans="23:24" x14ac:dyDescent="0.2">
      <c r="W1042" s="72"/>
      <c r="X1042" s="72"/>
    </row>
    <row r="1043" spans="23:24" x14ac:dyDescent="0.2">
      <c r="W1043" s="72"/>
      <c r="X1043" s="72"/>
    </row>
    <row r="1044" spans="23:24" x14ac:dyDescent="0.2">
      <c r="W1044" s="72"/>
      <c r="X1044" s="72"/>
    </row>
    <row r="1045" spans="23:24" x14ac:dyDescent="0.2">
      <c r="W1045" s="72"/>
      <c r="X1045" s="72"/>
    </row>
    <row r="1046" spans="23:24" x14ac:dyDescent="0.2">
      <c r="W1046" s="72"/>
      <c r="X1046" s="72"/>
    </row>
    <row r="1047" spans="23:24" x14ac:dyDescent="0.2">
      <c r="W1047" s="72"/>
      <c r="X1047" s="72"/>
    </row>
    <row r="1048" spans="23:24" x14ac:dyDescent="0.2">
      <c r="W1048" s="72"/>
      <c r="X1048" s="72"/>
    </row>
    <row r="1049" spans="23:24" x14ac:dyDescent="0.2">
      <c r="W1049" s="72"/>
      <c r="X1049" s="72"/>
    </row>
    <row r="1050" spans="23:24" x14ac:dyDescent="0.2">
      <c r="W1050" s="72"/>
      <c r="X1050" s="72"/>
    </row>
    <row r="1051" spans="23:24" x14ac:dyDescent="0.2">
      <c r="W1051" s="72"/>
      <c r="X1051" s="72"/>
    </row>
    <row r="1052" spans="23:24" x14ac:dyDescent="0.2">
      <c r="W1052" s="72"/>
      <c r="X1052" s="72"/>
    </row>
    <row r="1053" spans="23:24" x14ac:dyDescent="0.2">
      <c r="W1053" s="72"/>
      <c r="X1053" s="72"/>
    </row>
    <row r="1054" spans="23:24" x14ac:dyDescent="0.2">
      <c r="W1054" s="72"/>
      <c r="X1054" s="72"/>
    </row>
    <row r="1055" spans="23:24" x14ac:dyDescent="0.2">
      <c r="W1055" s="72"/>
      <c r="X1055" s="72"/>
    </row>
    <row r="1056" spans="23:24" x14ac:dyDescent="0.2">
      <c r="W1056" s="72"/>
      <c r="X1056" s="72"/>
    </row>
    <row r="1057" spans="23:24" x14ac:dyDescent="0.2">
      <c r="W1057" s="72"/>
      <c r="X1057" s="72"/>
    </row>
    <row r="1058" spans="23:24" x14ac:dyDescent="0.2">
      <c r="W1058" s="72"/>
      <c r="X1058" s="72"/>
    </row>
    <row r="1059" spans="23:24" x14ac:dyDescent="0.2">
      <c r="W1059" s="72"/>
      <c r="X1059" s="72"/>
    </row>
    <row r="1060" spans="23:24" x14ac:dyDescent="0.2">
      <c r="W1060" s="72"/>
      <c r="X1060" s="72"/>
    </row>
    <row r="1061" spans="23:24" x14ac:dyDescent="0.2">
      <c r="W1061" s="72"/>
      <c r="X1061" s="72"/>
    </row>
    <row r="1062" spans="23:24" x14ac:dyDescent="0.2">
      <c r="W1062" s="72"/>
      <c r="X1062" s="72"/>
    </row>
    <row r="1063" spans="23:24" x14ac:dyDescent="0.2">
      <c r="W1063" s="72"/>
      <c r="X1063" s="72"/>
    </row>
    <row r="1064" spans="23:24" x14ac:dyDescent="0.2">
      <c r="W1064" s="72"/>
      <c r="X1064" s="72"/>
    </row>
    <row r="1065" spans="23:24" x14ac:dyDescent="0.2">
      <c r="W1065" s="72"/>
      <c r="X1065" s="72"/>
    </row>
    <row r="1066" spans="23:24" x14ac:dyDescent="0.2">
      <c r="W1066" s="72"/>
      <c r="X1066" s="72"/>
    </row>
    <row r="1067" spans="23:24" x14ac:dyDescent="0.2">
      <c r="W1067" s="72"/>
      <c r="X1067" s="72"/>
    </row>
    <row r="1068" spans="23:24" x14ac:dyDescent="0.2">
      <c r="W1068" s="72"/>
      <c r="X1068" s="72"/>
    </row>
    <row r="1069" spans="23:24" x14ac:dyDescent="0.2">
      <c r="W1069" s="72"/>
      <c r="X1069" s="72"/>
    </row>
    <row r="1070" spans="23:24" x14ac:dyDescent="0.2">
      <c r="W1070" s="72"/>
      <c r="X1070" s="72"/>
    </row>
    <row r="1071" spans="23:24" x14ac:dyDescent="0.2">
      <c r="W1071" s="72"/>
      <c r="X1071" s="72"/>
    </row>
    <row r="1072" spans="23:24" x14ac:dyDescent="0.2">
      <c r="W1072" s="72"/>
      <c r="X1072" s="72"/>
    </row>
    <row r="1073" spans="23:24" x14ac:dyDescent="0.2">
      <c r="W1073" s="72"/>
      <c r="X1073" s="72"/>
    </row>
    <row r="1074" spans="23:24" x14ac:dyDescent="0.2">
      <c r="W1074" s="72"/>
      <c r="X1074" s="72"/>
    </row>
    <row r="1075" spans="23:24" x14ac:dyDescent="0.2">
      <c r="W1075" s="72"/>
      <c r="X1075" s="72"/>
    </row>
    <row r="1076" spans="23:24" x14ac:dyDescent="0.2">
      <c r="W1076" s="72"/>
      <c r="X1076" s="72"/>
    </row>
    <row r="1077" spans="23:24" x14ac:dyDescent="0.2">
      <c r="W1077" s="72"/>
      <c r="X1077" s="72"/>
    </row>
    <row r="1078" spans="23:24" x14ac:dyDescent="0.2">
      <c r="W1078" s="72"/>
      <c r="X1078" s="72"/>
    </row>
    <row r="1079" spans="23:24" x14ac:dyDescent="0.2">
      <c r="W1079" s="72"/>
      <c r="X1079" s="72"/>
    </row>
    <row r="1080" spans="23:24" x14ac:dyDescent="0.2">
      <c r="W1080" s="72"/>
      <c r="X1080" s="72"/>
    </row>
    <row r="1081" spans="23:24" x14ac:dyDescent="0.2">
      <c r="W1081" s="72"/>
      <c r="X1081" s="72"/>
    </row>
    <row r="1082" spans="23:24" x14ac:dyDescent="0.2">
      <c r="W1082" s="72"/>
      <c r="X1082" s="72"/>
    </row>
    <row r="1083" spans="23:24" x14ac:dyDescent="0.2">
      <c r="W1083" s="72"/>
      <c r="X1083" s="72"/>
    </row>
    <row r="1084" spans="23:24" x14ac:dyDescent="0.2">
      <c r="W1084" s="72"/>
      <c r="X1084" s="72"/>
    </row>
    <row r="1085" spans="23:24" x14ac:dyDescent="0.2">
      <c r="W1085" s="72"/>
      <c r="X1085" s="72"/>
    </row>
    <row r="1086" spans="23:24" x14ac:dyDescent="0.2">
      <c r="W1086" s="72"/>
      <c r="X1086" s="72"/>
    </row>
    <row r="1087" spans="23:24" x14ac:dyDescent="0.2">
      <c r="W1087" s="72"/>
      <c r="X1087" s="72"/>
    </row>
    <row r="1088" spans="23:24" x14ac:dyDescent="0.2">
      <c r="W1088" s="72"/>
      <c r="X1088" s="72"/>
    </row>
    <row r="1089" spans="23:24" x14ac:dyDescent="0.2">
      <c r="W1089" s="72"/>
      <c r="X1089" s="72"/>
    </row>
    <row r="1090" spans="23:24" x14ac:dyDescent="0.2">
      <c r="W1090" s="72"/>
      <c r="X1090" s="72"/>
    </row>
    <row r="1091" spans="23:24" x14ac:dyDescent="0.2">
      <c r="W1091" s="72"/>
      <c r="X1091" s="72"/>
    </row>
    <row r="1092" spans="23:24" x14ac:dyDescent="0.2">
      <c r="W1092" s="72"/>
      <c r="X1092" s="72"/>
    </row>
    <row r="1093" spans="23:24" x14ac:dyDescent="0.2">
      <c r="W1093" s="72"/>
      <c r="X1093" s="72"/>
    </row>
    <row r="1094" spans="23:24" x14ac:dyDescent="0.2">
      <c r="W1094" s="72"/>
      <c r="X1094" s="72"/>
    </row>
    <row r="1095" spans="23:24" x14ac:dyDescent="0.2">
      <c r="W1095" s="72"/>
      <c r="X1095" s="72"/>
    </row>
    <row r="1096" spans="23:24" x14ac:dyDescent="0.2">
      <c r="W1096" s="72"/>
      <c r="X1096" s="72"/>
    </row>
    <row r="1097" spans="23:24" x14ac:dyDescent="0.2">
      <c r="W1097" s="72"/>
      <c r="X1097" s="72"/>
    </row>
    <row r="1098" spans="23:24" x14ac:dyDescent="0.2">
      <c r="W1098" s="72"/>
      <c r="X1098" s="72"/>
    </row>
    <row r="1099" spans="23:24" x14ac:dyDescent="0.2">
      <c r="W1099" s="72"/>
      <c r="X1099" s="72"/>
    </row>
    <row r="1100" spans="23:24" x14ac:dyDescent="0.2">
      <c r="W1100" s="72"/>
      <c r="X1100" s="72"/>
    </row>
    <row r="1101" spans="23:24" x14ac:dyDescent="0.2">
      <c r="W1101" s="72"/>
      <c r="X1101" s="72"/>
    </row>
    <row r="1102" spans="23:24" x14ac:dyDescent="0.2">
      <c r="W1102" s="72"/>
      <c r="X1102" s="72"/>
    </row>
    <row r="1103" spans="23:24" x14ac:dyDescent="0.2">
      <c r="W1103" s="72"/>
      <c r="X1103" s="72"/>
    </row>
    <row r="1104" spans="23:24" x14ac:dyDescent="0.2">
      <c r="W1104" s="72"/>
      <c r="X1104" s="72"/>
    </row>
    <row r="1105" spans="23:24" x14ac:dyDescent="0.2">
      <c r="W1105" s="72"/>
      <c r="X1105" s="72"/>
    </row>
    <row r="1106" spans="23:24" x14ac:dyDescent="0.2">
      <c r="W1106" s="72"/>
      <c r="X1106" s="72"/>
    </row>
    <row r="1107" spans="23:24" x14ac:dyDescent="0.2">
      <c r="W1107" s="72"/>
      <c r="X1107" s="72"/>
    </row>
    <row r="1108" spans="23:24" x14ac:dyDescent="0.2">
      <c r="W1108" s="72"/>
      <c r="X1108" s="72"/>
    </row>
    <row r="1109" spans="23:24" x14ac:dyDescent="0.2">
      <c r="W1109" s="72"/>
      <c r="X1109" s="72"/>
    </row>
    <row r="1110" spans="23:24" x14ac:dyDescent="0.2">
      <c r="W1110" s="72"/>
      <c r="X1110" s="72"/>
    </row>
    <row r="1111" spans="23:24" x14ac:dyDescent="0.2">
      <c r="W1111" s="72"/>
      <c r="X1111" s="72"/>
    </row>
    <row r="1112" spans="23:24" x14ac:dyDescent="0.2">
      <c r="W1112" s="72"/>
      <c r="X1112" s="72"/>
    </row>
    <row r="1113" spans="23:24" x14ac:dyDescent="0.2">
      <c r="W1113" s="72"/>
      <c r="X1113" s="72"/>
    </row>
    <row r="1114" spans="23:24" x14ac:dyDescent="0.2">
      <c r="W1114" s="72"/>
      <c r="X1114" s="72"/>
    </row>
    <row r="1115" spans="23:24" x14ac:dyDescent="0.2">
      <c r="W1115" s="72"/>
      <c r="X1115" s="72"/>
    </row>
    <row r="1116" spans="23:24" x14ac:dyDescent="0.2">
      <c r="W1116" s="72"/>
      <c r="X1116" s="72"/>
    </row>
    <row r="1117" spans="23:24" x14ac:dyDescent="0.2">
      <c r="W1117" s="72"/>
      <c r="X1117" s="72"/>
    </row>
    <row r="1118" spans="23:24" x14ac:dyDescent="0.2">
      <c r="W1118" s="72"/>
      <c r="X1118" s="72"/>
    </row>
    <row r="1119" spans="23:24" x14ac:dyDescent="0.2">
      <c r="W1119" s="72"/>
      <c r="X1119" s="72"/>
    </row>
    <row r="1120" spans="23:24" x14ac:dyDescent="0.2">
      <c r="W1120" s="72"/>
      <c r="X1120" s="72"/>
    </row>
    <row r="1121" spans="23:24" x14ac:dyDescent="0.2">
      <c r="W1121" s="72"/>
      <c r="X1121" s="72"/>
    </row>
    <row r="1122" spans="23:24" x14ac:dyDescent="0.2">
      <c r="W1122" s="72"/>
      <c r="X1122" s="72"/>
    </row>
    <row r="1123" spans="23:24" x14ac:dyDescent="0.2">
      <c r="W1123" s="72"/>
      <c r="X1123" s="72"/>
    </row>
    <row r="1124" spans="23:24" x14ac:dyDescent="0.2">
      <c r="W1124" s="72"/>
      <c r="X1124" s="72"/>
    </row>
    <row r="1125" spans="23:24" x14ac:dyDescent="0.2">
      <c r="W1125" s="72"/>
      <c r="X1125" s="72"/>
    </row>
    <row r="1126" spans="23:24" x14ac:dyDescent="0.2">
      <c r="W1126" s="72"/>
      <c r="X1126" s="72"/>
    </row>
    <row r="1127" spans="23:24" x14ac:dyDescent="0.2">
      <c r="W1127" s="72"/>
      <c r="X1127" s="72"/>
    </row>
    <row r="1128" spans="23:24" x14ac:dyDescent="0.2">
      <c r="W1128" s="72"/>
      <c r="X1128" s="72"/>
    </row>
    <row r="1129" spans="23:24" x14ac:dyDescent="0.2">
      <c r="W1129" s="72"/>
      <c r="X1129" s="72"/>
    </row>
    <row r="1130" spans="23:24" x14ac:dyDescent="0.2">
      <c r="W1130" s="72"/>
      <c r="X1130" s="72"/>
    </row>
    <row r="1131" spans="23:24" x14ac:dyDescent="0.2">
      <c r="W1131" s="72"/>
      <c r="X1131" s="72"/>
    </row>
    <row r="1132" spans="23:24" x14ac:dyDescent="0.2">
      <c r="W1132" s="72"/>
      <c r="X1132" s="72"/>
    </row>
    <row r="1133" spans="23:24" x14ac:dyDescent="0.2">
      <c r="W1133" s="72"/>
      <c r="X1133" s="72"/>
    </row>
    <row r="1134" spans="23:24" x14ac:dyDescent="0.2">
      <c r="W1134" s="72"/>
      <c r="X1134" s="72"/>
    </row>
    <row r="1135" spans="23:24" x14ac:dyDescent="0.2">
      <c r="W1135" s="72"/>
      <c r="X1135" s="72"/>
    </row>
    <row r="1136" spans="23:24" x14ac:dyDescent="0.2">
      <c r="W1136" s="72"/>
      <c r="X1136" s="72"/>
    </row>
    <row r="1137" spans="23:24" x14ac:dyDescent="0.2">
      <c r="W1137" s="72"/>
      <c r="X1137" s="72"/>
    </row>
    <row r="1138" spans="23:24" x14ac:dyDescent="0.2">
      <c r="W1138" s="72"/>
      <c r="X1138" s="72"/>
    </row>
    <row r="1139" spans="23:24" x14ac:dyDescent="0.2">
      <c r="W1139" s="72"/>
      <c r="X1139" s="72"/>
    </row>
    <row r="1140" spans="23:24" x14ac:dyDescent="0.2">
      <c r="W1140" s="72"/>
      <c r="X1140" s="72"/>
    </row>
    <row r="1141" spans="23:24" x14ac:dyDescent="0.2">
      <c r="W1141" s="72"/>
      <c r="X1141" s="72"/>
    </row>
    <row r="1142" spans="23:24" x14ac:dyDescent="0.2">
      <c r="W1142" s="72"/>
      <c r="X1142" s="72"/>
    </row>
    <row r="1143" spans="23:24" x14ac:dyDescent="0.2">
      <c r="W1143" s="72"/>
      <c r="X1143" s="72"/>
    </row>
    <row r="1144" spans="23:24" x14ac:dyDescent="0.2">
      <c r="W1144" s="72"/>
      <c r="X1144" s="72"/>
    </row>
    <row r="1145" spans="23:24" x14ac:dyDescent="0.2">
      <c r="W1145" s="72"/>
      <c r="X1145" s="72"/>
    </row>
    <row r="1146" spans="23:24" x14ac:dyDescent="0.2">
      <c r="W1146" s="72"/>
      <c r="X1146" s="72"/>
    </row>
    <row r="1147" spans="23:24" x14ac:dyDescent="0.2">
      <c r="W1147" s="72"/>
      <c r="X1147" s="72"/>
    </row>
    <row r="1148" spans="23:24" x14ac:dyDescent="0.2">
      <c r="W1148" s="72"/>
      <c r="X1148" s="72"/>
    </row>
    <row r="1149" spans="23:24" x14ac:dyDescent="0.2">
      <c r="W1149" s="72"/>
      <c r="X1149" s="72"/>
    </row>
    <row r="1150" spans="23:24" x14ac:dyDescent="0.2">
      <c r="W1150" s="72"/>
      <c r="X1150" s="72"/>
    </row>
    <row r="1151" spans="23:24" x14ac:dyDescent="0.2">
      <c r="W1151" s="72"/>
      <c r="X1151" s="72"/>
    </row>
    <row r="1152" spans="23:24" x14ac:dyDescent="0.2">
      <c r="W1152" s="72"/>
      <c r="X1152" s="72"/>
    </row>
    <row r="1153" spans="23:24" x14ac:dyDescent="0.2">
      <c r="W1153" s="72"/>
      <c r="X1153" s="72"/>
    </row>
    <row r="1154" spans="23:24" x14ac:dyDescent="0.2">
      <c r="W1154" s="72"/>
      <c r="X1154" s="72"/>
    </row>
    <row r="1155" spans="23:24" x14ac:dyDescent="0.2">
      <c r="W1155" s="72"/>
      <c r="X1155" s="72"/>
    </row>
    <row r="1156" spans="23:24" x14ac:dyDescent="0.2">
      <c r="W1156" s="72"/>
      <c r="X1156" s="72"/>
    </row>
    <row r="1157" spans="23:24" x14ac:dyDescent="0.2">
      <c r="W1157" s="72"/>
      <c r="X1157" s="72"/>
    </row>
    <row r="1158" spans="23:24" x14ac:dyDescent="0.2">
      <c r="W1158" s="72"/>
      <c r="X1158" s="72"/>
    </row>
    <row r="1159" spans="23:24" x14ac:dyDescent="0.2">
      <c r="W1159" s="72"/>
      <c r="X1159" s="72"/>
    </row>
    <row r="1160" spans="23:24" x14ac:dyDescent="0.2">
      <c r="W1160" s="72"/>
      <c r="X1160" s="72"/>
    </row>
    <row r="1161" spans="23:24" x14ac:dyDescent="0.2">
      <c r="W1161" s="72"/>
      <c r="X1161" s="72"/>
    </row>
    <row r="1162" spans="23:24" x14ac:dyDescent="0.2">
      <c r="W1162" s="72"/>
      <c r="X1162" s="72"/>
    </row>
    <row r="1163" spans="23:24" x14ac:dyDescent="0.2">
      <c r="W1163" s="72"/>
      <c r="X1163" s="72"/>
    </row>
    <row r="1164" spans="23:24" x14ac:dyDescent="0.2">
      <c r="W1164" s="72"/>
      <c r="X1164" s="72"/>
    </row>
    <row r="1165" spans="23:24" x14ac:dyDescent="0.2">
      <c r="W1165" s="72"/>
      <c r="X1165" s="72"/>
    </row>
    <row r="1166" spans="23:24" x14ac:dyDescent="0.2">
      <c r="W1166" s="72"/>
      <c r="X1166" s="72"/>
    </row>
    <row r="1167" spans="23:24" x14ac:dyDescent="0.2">
      <c r="W1167" s="72"/>
      <c r="X1167" s="72"/>
    </row>
    <row r="1168" spans="23:24" x14ac:dyDescent="0.2">
      <c r="W1168" s="72"/>
      <c r="X1168" s="72"/>
    </row>
    <row r="1169" spans="23:24" x14ac:dyDescent="0.2">
      <c r="W1169" s="72"/>
      <c r="X1169" s="72"/>
    </row>
    <row r="1170" spans="23:24" x14ac:dyDescent="0.2">
      <c r="W1170" s="72"/>
      <c r="X1170" s="72"/>
    </row>
    <row r="1171" spans="23:24" x14ac:dyDescent="0.2">
      <c r="W1171" s="72"/>
      <c r="X1171" s="72"/>
    </row>
    <row r="1172" spans="23:24" x14ac:dyDescent="0.2">
      <c r="W1172" s="72"/>
      <c r="X1172" s="72"/>
    </row>
    <row r="1173" spans="23:24" x14ac:dyDescent="0.2">
      <c r="W1173" s="72"/>
      <c r="X1173" s="72"/>
    </row>
    <row r="1174" spans="23:24" x14ac:dyDescent="0.2">
      <c r="W1174" s="72"/>
      <c r="X1174" s="72"/>
    </row>
    <row r="1175" spans="23:24" x14ac:dyDescent="0.2">
      <c r="W1175" s="72"/>
      <c r="X1175" s="72"/>
    </row>
    <row r="1176" spans="23:24" x14ac:dyDescent="0.2">
      <c r="W1176" s="72"/>
      <c r="X1176" s="72"/>
    </row>
    <row r="1177" spans="23:24" x14ac:dyDescent="0.2">
      <c r="W1177" s="72"/>
      <c r="X1177" s="72"/>
    </row>
    <row r="1178" spans="23:24" x14ac:dyDescent="0.2">
      <c r="W1178" s="72"/>
      <c r="X1178" s="72"/>
    </row>
    <row r="1179" spans="23:24" x14ac:dyDescent="0.2">
      <c r="W1179" s="72"/>
      <c r="X1179" s="72"/>
    </row>
    <row r="1180" spans="23:24" x14ac:dyDescent="0.2">
      <c r="W1180" s="72"/>
      <c r="X1180" s="72"/>
    </row>
    <row r="1181" spans="23:24" x14ac:dyDescent="0.2">
      <c r="W1181" s="72"/>
      <c r="X1181" s="72"/>
    </row>
    <row r="1182" spans="23:24" x14ac:dyDescent="0.2">
      <c r="W1182" s="72"/>
      <c r="X1182" s="72"/>
    </row>
    <row r="1183" spans="23:24" x14ac:dyDescent="0.2">
      <c r="W1183" s="72"/>
      <c r="X1183" s="72"/>
    </row>
    <row r="1184" spans="23:24" x14ac:dyDescent="0.2">
      <c r="W1184" s="72"/>
      <c r="X1184" s="72"/>
    </row>
    <row r="1185" spans="23:24" x14ac:dyDescent="0.2">
      <c r="W1185" s="72"/>
      <c r="X1185" s="72"/>
    </row>
    <row r="1186" spans="23:24" x14ac:dyDescent="0.2">
      <c r="W1186" s="72"/>
      <c r="X1186" s="72"/>
    </row>
    <row r="1187" spans="23:24" x14ac:dyDescent="0.2">
      <c r="W1187" s="72"/>
      <c r="X1187" s="72"/>
    </row>
    <row r="1188" spans="23:24" x14ac:dyDescent="0.2">
      <c r="W1188" s="72"/>
      <c r="X1188" s="72"/>
    </row>
    <row r="1189" spans="23:24" x14ac:dyDescent="0.2">
      <c r="W1189" s="72"/>
      <c r="X1189" s="72"/>
    </row>
    <row r="1190" spans="23:24" x14ac:dyDescent="0.2">
      <c r="W1190" s="72"/>
      <c r="X1190" s="72"/>
    </row>
    <row r="1191" spans="23:24" x14ac:dyDescent="0.2">
      <c r="W1191" s="72"/>
      <c r="X1191" s="72"/>
    </row>
    <row r="1192" spans="23:24" x14ac:dyDescent="0.2">
      <c r="W1192" s="72"/>
      <c r="X1192" s="72"/>
    </row>
    <row r="1193" spans="23:24" x14ac:dyDescent="0.2">
      <c r="W1193" s="72"/>
      <c r="X1193" s="72"/>
    </row>
    <row r="1194" spans="23:24" x14ac:dyDescent="0.2">
      <c r="W1194" s="72"/>
      <c r="X1194" s="72"/>
    </row>
    <row r="1195" spans="23:24" x14ac:dyDescent="0.2">
      <c r="W1195" s="72"/>
      <c r="X1195" s="72"/>
    </row>
    <row r="1196" spans="23:24" x14ac:dyDescent="0.2">
      <c r="W1196" s="72"/>
      <c r="X1196" s="72"/>
    </row>
    <row r="1197" spans="23:24" x14ac:dyDescent="0.2">
      <c r="W1197" s="72"/>
      <c r="X1197" s="72"/>
    </row>
    <row r="1198" spans="23:24" x14ac:dyDescent="0.2">
      <c r="W1198" s="72"/>
      <c r="X1198" s="72"/>
    </row>
    <row r="1199" spans="23:24" x14ac:dyDescent="0.2">
      <c r="W1199" s="72"/>
      <c r="X1199" s="72"/>
    </row>
    <row r="1200" spans="23:24" x14ac:dyDescent="0.2">
      <c r="W1200" s="72"/>
      <c r="X1200" s="72"/>
    </row>
    <row r="1201" spans="23:24" x14ac:dyDescent="0.2">
      <c r="W1201" s="72"/>
      <c r="X1201" s="72"/>
    </row>
    <row r="1202" spans="23:24" x14ac:dyDescent="0.2">
      <c r="W1202" s="72"/>
      <c r="X1202" s="72"/>
    </row>
    <row r="1203" spans="23:24" x14ac:dyDescent="0.2">
      <c r="W1203" s="72"/>
      <c r="X1203" s="72"/>
    </row>
    <row r="1204" spans="23:24" x14ac:dyDescent="0.2">
      <c r="W1204" s="72"/>
      <c r="X1204" s="72"/>
    </row>
    <row r="1205" spans="23:24" x14ac:dyDescent="0.2">
      <c r="W1205" s="72"/>
      <c r="X1205" s="72"/>
    </row>
    <row r="1206" spans="23:24" x14ac:dyDescent="0.2">
      <c r="W1206" s="72"/>
      <c r="X1206" s="72"/>
    </row>
    <row r="1207" spans="23:24" x14ac:dyDescent="0.2">
      <c r="W1207" s="72"/>
      <c r="X1207" s="72"/>
    </row>
    <row r="1208" spans="23:24" x14ac:dyDescent="0.2">
      <c r="W1208" s="72"/>
      <c r="X1208" s="72"/>
    </row>
    <row r="1209" spans="23:24" x14ac:dyDescent="0.2">
      <c r="W1209" s="72"/>
      <c r="X1209" s="72"/>
    </row>
    <row r="1210" spans="23:24" x14ac:dyDescent="0.2">
      <c r="W1210" s="72"/>
      <c r="X1210" s="72"/>
    </row>
    <row r="1211" spans="23:24" x14ac:dyDescent="0.2">
      <c r="W1211" s="72"/>
      <c r="X1211" s="72"/>
    </row>
    <row r="1212" spans="23:24" x14ac:dyDescent="0.2">
      <c r="W1212" s="72"/>
      <c r="X1212" s="72"/>
    </row>
    <row r="1213" spans="23:24" x14ac:dyDescent="0.2">
      <c r="W1213" s="72"/>
      <c r="X1213" s="72"/>
    </row>
    <row r="1214" spans="23:24" x14ac:dyDescent="0.2">
      <c r="W1214" s="72"/>
      <c r="X1214" s="72"/>
    </row>
    <row r="1215" spans="23:24" x14ac:dyDescent="0.2">
      <c r="W1215" s="72"/>
      <c r="X1215" s="72"/>
    </row>
    <row r="1216" spans="23:24" x14ac:dyDescent="0.2">
      <c r="W1216" s="72"/>
      <c r="X1216" s="72"/>
    </row>
    <row r="1217" spans="23:24" x14ac:dyDescent="0.2">
      <c r="W1217" s="72"/>
      <c r="X1217" s="72"/>
    </row>
    <row r="1218" spans="23:24" x14ac:dyDescent="0.2">
      <c r="W1218" s="72"/>
      <c r="X1218" s="72"/>
    </row>
    <row r="1219" spans="23:24" x14ac:dyDescent="0.2">
      <c r="W1219" s="72"/>
      <c r="X1219" s="72"/>
    </row>
    <row r="1220" spans="23:24" x14ac:dyDescent="0.2">
      <c r="W1220" s="72"/>
      <c r="X1220" s="72"/>
    </row>
    <row r="1221" spans="23:24" x14ac:dyDescent="0.2">
      <c r="W1221" s="72"/>
      <c r="X1221" s="72"/>
    </row>
    <row r="1222" spans="23:24" x14ac:dyDescent="0.2">
      <c r="W1222" s="72"/>
      <c r="X1222" s="72"/>
    </row>
    <row r="1223" spans="23:24" x14ac:dyDescent="0.2">
      <c r="W1223" s="72"/>
      <c r="X1223" s="72"/>
    </row>
    <row r="1224" spans="23:24" x14ac:dyDescent="0.2">
      <c r="W1224" s="72"/>
      <c r="X1224" s="72"/>
    </row>
    <row r="1225" spans="23:24" x14ac:dyDescent="0.2">
      <c r="W1225" s="72"/>
      <c r="X1225" s="72"/>
    </row>
    <row r="1226" spans="23:24" x14ac:dyDescent="0.2">
      <c r="W1226" s="72"/>
      <c r="X1226" s="72"/>
    </row>
    <row r="1227" spans="23:24" x14ac:dyDescent="0.2">
      <c r="W1227" s="72"/>
      <c r="X1227" s="72"/>
    </row>
    <row r="1228" spans="23:24" x14ac:dyDescent="0.2">
      <c r="W1228" s="72"/>
      <c r="X1228" s="72"/>
    </row>
    <row r="1229" spans="23:24" x14ac:dyDescent="0.2">
      <c r="W1229" s="72"/>
      <c r="X1229" s="72"/>
    </row>
    <row r="1230" spans="23:24" x14ac:dyDescent="0.2">
      <c r="W1230" s="72"/>
      <c r="X1230" s="72"/>
    </row>
    <row r="1231" spans="23:24" x14ac:dyDescent="0.2">
      <c r="W1231" s="72"/>
      <c r="X1231" s="72"/>
    </row>
    <row r="1232" spans="23:24" x14ac:dyDescent="0.2">
      <c r="W1232" s="72"/>
      <c r="X1232" s="72"/>
    </row>
    <row r="1233" spans="23:24" x14ac:dyDescent="0.2">
      <c r="W1233" s="72"/>
      <c r="X1233" s="72"/>
    </row>
    <row r="1234" spans="23:24" x14ac:dyDescent="0.2">
      <c r="W1234" s="72"/>
      <c r="X1234" s="72"/>
    </row>
    <row r="1235" spans="23:24" x14ac:dyDescent="0.2">
      <c r="W1235" s="72"/>
      <c r="X1235" s="72"/>
    </row>
    <row r="1236" spans="23:24" x14ac:dyDescent="0.2">
      <c r="W1236" s="72"/>
      <c r="X1236" s="72"/>
    </row>
    <row r="1237" spans="23:24" x14ac:dyDescent="0.2">
      <c r="W1237" s="72"/>
      <c r="X1237" s="72"/>
    </row>
    <row r="1238" spans="23:24" x14ac:dyDescent="0.2">
      <c r="W1238" s="72"/>
      <c r="X1238" s="72"/>
    </row>
    <row r="1239" spans="23:24" x14ac:dyDescent="0.2">
      <c r="W1239" s="72"/>
      <c r="X1239" s="72"/>
    </row>
    <row r="1240" spans="23:24" x14ac:dyDescent="0.2">
      <c r="W1240" s="72"/>
      <c r="X1240" s="72"/>
    </row>
    <row r="1241" spans="23:24" x14ac:dyDescent="0.2">
      <c r="W1241" s="72"/>
      <c r="X1241" s="72"/>
    </row>
    <row r="1242" spans="23:24" x14ac:dyDescent="0.2">
      <c r="W1242" s="72"/>
      <c r="X1242" s="72"/>
    </row>
    <row r="1243" spans="23:24" x14ac:dyDescent="0.2">
      <c r="W1243" s="72"/>
      <c r="X1243" s="72"/>
    </row>
    <row r="1244" spans="23:24" x14ac:dyDescent="0.2">
      <c r="W1244" s="72"/>
      <c r="X1244" s="72"/>
    </row>
    <row r="1245" spans="23:24" x14ac:dyDescent="0.2">
      <c r="W1245" s="72"/>
      <c r="X1245" s="72"/>
    </row>
    <row r="1246" spans="23:24" x14ac:dyDescent="0.2">
      <c r="W1246" s="72"/>
      <c r="X1246" s="72"/>
    </row>
    <row r="1247" spans="23:24" x14ac:dyDescent="0.2">
      <c r="W1247" s="72"/>
      <c r="X1247" s="72"/>
    </row>
    <row r="1248" spans="23:24" x14ac:dyDescent="0.2">
      <c r="W1248" s="72"/>
      <c r="X1248" s="72"/>
    </row>
    <row r="1249" spans="23:24" x14ac:dyDescent="0.2">
      <c r="W1249" s="72"/>
      <c r="X1249" s="72"/>
    </row>
    <row r="1250" spans="23:24" x14ac:dyDescent="0.2">
      <c r="W1250" s="72"/>
      <c r="X1250" s="72"/>
    </row>
    <row r="1251" spans="23:24" x14ac:dyDescent="0.2">
      <c r="W1251" s="72"/>
      <c r="X1251" s="72"/>
    </row>
    <row r="1252" spans="23:24" x14ac:dyDescent="0.2">
      <c r="W1252" s="72"/>
      <c r="X1252" s="72"/>
    </row>
    <row r="1253" spans="23:24" x14ac:dyDescent="0.2">
      <c r="W1253" s="72"/>
      <c r="X1253" s="72"/>
    </row>
    <row r="1254" spans="23:24" x14ac:dyDescent="0.2">
      <c r="W1254" s="72"/>
      <c r="X1254" s="72"/>
    </row>
    <row r="1255" spans="23:24" x14ac:dyDescent="0.2">
      <c r="W1255" s="72"/>
      <c r="X1255" s="72"/>
    </row>
    <row r="1256" spans="23:24" x14ac:dyDescent="0.2">
      <c r="W1256" s="72"/>
      <c r="X1256" s="72"/>
    </row>
    <row r="1257" spans="23:24" x14ac:dyDescent="0.2">
      <c r="W1257" s="72"/>
      <c r="X1257" s="72"/>
    </row>
    <row r="1258" spans="23:24" x14ac:dyDescent="0.2">
      <c r="W1258" s="72"/>
      <c r="X1258" s="72"/>
    </row>
    <row r="1259" spans="23:24" x14ac:dyDescent="0.2">
      <c r="W1259" s="72"/>
      <c r="X1259" s="72"/>
    </row>
    <row r="1260" spans="23:24" x14ac:dyDescent="0.2">
      <c r="W1260" s="72"/>
      <c r="X1260" s="72"/>
    </row>
    <row r="1261" spans="23:24" x14ac:dyDescent="0.2">
      <c r="W1261" s="72"/>
      <c r="X1261" s="72"/>
    </row>
    <row r="1262" spans="23:24" x14ac:dyDescent="0.2">
      <c r="W1262" s="72"/>
      <c r="X1262" s="72"/>
    </row>
    <row r="1263" spans="23:24" x14ac:dyDescent="0.2">
      <c r="W1263" s="72"/>
      <c r="X1263" s="72"/>
    </row>
    <row r="1264" spans="23:24" x14ac:dyDescent="0.2">
      <c r="W1264" s="72"/>
      <c r="X1264" s="72"/>
    </row>
    <row r="1265" spans="23:24" x14ac:dyDescent="0.2">
      <c r="W1265" s="72"/>
      <c r="X1265" s="72"/>
    </row>
    <row r="1266" spans="23:24" x14ac:dyDescent="0.2">
      <c r="W1266" s="72"/>
      <c r="X1266" s="72"/>
    </row>
    <row r="1267" spans="23:24" x14ac:dyDescent="0.2">
      <c r="W1267" s="72"/>
      <c r="X1267" s="72"/>
    </row>
    <row r="1268" spans="23:24" x14ac:dyDescent="0.2">
      <c r="W1268" s="72"/>
      <c r="X1268" s="72"/>
    </row>
    <row r="1269" spans="23:24" x14ac:dyDescent="0.2">
      <c r="W1269" s="72"/>
      <c r="X1269" s="72"/>
    </row>
    <row r="1270" spans="23:24" x14ac:dyDescent="0.2">
      <c r="W1270" s="72"/>
      <c r="X1270" s="72"/>
    </row>
    <row r="1271" spans="23:24" x14ac:dyDescent="0.2">
      <c r="W1271" s="72"/>
      <c r="X1271" s="72"/>
    </row>
    <row r="1272" spans="23:24" x14ac:dyDescent="0.2">
      <c r="W1272" s="72"/>
      <c r="X1272" s="72"/>
    </row>
    <row r="1273" spans="23:24" x14ac:dyDescent="0.2">
      <c r="W1273" s="72"/>
      <c r="X1273" s="72"/>
    </row>
    <row r="1274" spans="23:24" x14ac:dyDescent="0.2">
      <c r="W1274" s="72"/>
      <c r="X1274" s="72"/>
    </row>
    <row r="1275" spans="23:24" x14ac:dyDescent="0.2">
      <c r="W1275" s="72"/>
      <c r="X1275" s="72"/>
    </row>
    <row r="1276" spans="23:24" x14ac:dyDescent="0.2">
      <c r="W1276" s="72"/>
      <c r="X1276" s="72"/>
    </row>
    <row r="1277" spans="23:24" x14ac:dyDescent="0.2">
      <c r="W1277" s="72"/>
      <c r="X1277" s="72"/>
    </row>
    <row r="1278" spans="23:24" x14ac:dyDescent="0.2">
      <c r="W1278" s="72"/>
      <c r="X1278" s="72"/>
    </row>
    <row r="1279" spans="23:24" x14ac:dyDescent="0.2">
      <c r="W1279" s="72"/>
      <c r="X1279" s="72"/>
    </row>
    <row r="1280" spans="23:24" x14ac:dyDescent="0.2">
      <c r="W1280" s="72"/>
      <c r="X1280" s="72"/>
    </row>
    <row r="1281" spans="23:24" x14ac:dyDescent="0.2">
      <c r="W1281" s="72"/>
      <c r="X1281" s="72"/>
    </row>
    <row r="1282" spans="23:24" x14ac:dyDescent="0.2">
      <c r="W1282" s="72"/>
      <c r="X1282" s="72"/>
    </row>
    <row r="1283" spans="23:24" x14ac:dyDescent="0.2">
      <c r="W1283" s="72"/>
      <c r="X1283" s="72"/>
    </row>
    <row r="1284" spans="23:24" x14ac:dyDescent="0.2">
      <c r="W1284" s="72"/>
      <c r="X1284" s="72"/>
    </row>
    <row r="1285" spans="23:24" x14ac:dyDescent="0.2">
      <c r="W1285" s="72"/>
      <c r="X1285" s="72"/>
    </row>
    <row r="1286" spans="23:24" x14ac:dyDescent="0.2">
      <c r="W1286" s="72"/>
      <c r="X1286" s="72"/>
    </row>
    <row r="1287" spans="23:24" x14ac:dyDescent="0.2">
      <c r="W1287" s="72"/>
      <c r="X1287" s="72"/>
    </row>
    <row r="1288" spans="23:24" x14ac:dyDescent="0.2">
      <c r="W1288" s="72"/>
      <c r="X1288" s="72"/>
    </row>
    <row r="1289" spans="23:24" x14ac:dyDescent="0.2">
      <c r="W1289" s="72"/>
      <c r="X1289" s="72"/>
    </row>
    <row r="1290" spans="23:24" x14ac:dyDescent="0.2">
      <c r="W1290" s="72"/>
      <c r="X1290" s="72"/>
    </row>
    <row r="1291" spans="23:24" x14ac:dyDescent="0.2">
      <c r="W1291" s="72"/>
      <c r="X1291" s="72"/>
    </row>
    <row r="1292" spans="23:24" x14ac:dyDescent="0.2">
      <c r="W1292" s="72"/>
      <c r="X1292" s="72"/>
    </row>
    <row r="1293" spans="23:24" x14ac:dyDescent="0.2">
      <c r="W1293" s="72"/>
      <c r="X1293" s="72"/>
    </row>
    <row r="1294" spans="23:24" x14ac:dyDescent="0.2">
      <c r="W1294" s="72"/>
      <c r="X1294" s="72"/>
    </row>
    <row r="1295" spans="23:24" x14ac:dyDescent="0.2">
      <c r="W1295" s="72"/>
      <c r="X1295" s="72"/>
    </row>
    <row r="1296" spans="23:24" x14ac:dyDescent="0.2">
      <c r="W1296" s="72"/>
      <c r="X1296" s="72"/>
    </row>
    <row r="1297" spans="23:24" x14ac:dyDescent="0.2">
      <c r="W1297" s="72"/>
      <c r="X1297" s="72"/>
    </row>
    <row r="1298" spans="23:24" x14ac:dyDescent="0.2">
      <c r="W1298" s="72"/>
      <c r="X1298" s="72"/>
    </row>
    <row r="1299" spans="23:24" x14ac:dyDescent="0.2">
      <c r="W1299" s="72"/>
      <c r="X1299" s="72"/>
    </row>
    <row r="1300" spans="23:24" x14ac:dyDescent="0.2">
      <c r="W1300" s="72"/>
      <c r="X1300" s="72"/>
    </row>
    <row r="1301" spans="23:24" x14ac:dyDescent="0.2">
      <c r="W1301" s="72"/>
      <c r="X1301" s="72"/>
    </row>
    <row r="1302" spans="23:24" x14ac:dyDescent="0.2">
      <c r="W1302" s="72"/>
      <c r="X1302" s="72"/>
    </row>
    <row r="1303" spans="23:24" x14ac:dyDescent="0.2">
      <c r="W1303" s="72"/>
      <c r="X1303" s="72"/>
    </row>
    <row r="1304" spans="23:24" x14ac:dyDescent="0.2">
      <c r="W1304" s="72"/>
      <c r="X1304" s="72"/>
    </row>
    <row r="1305" spans="23:24" x14ac:dyDescent="0.2">
      <c r="W1305" s="72"/>
      <c r="X1305" s="72"/>
    </row>
    <row r="1306" spans="23:24" x14ac:dyDescent="0.2">
      <c r="W1306" s="72"/>
      <c r="X1306" s="72"/>
    </row>
    <row r="1307" spans="23:24" x14ac:dyDescent="0.2">
      <c r="W1307" s="72"/>
      <c r="X1307" s="72"/>
    </row>
    <row r="1308" spans="23:24" x14ac:dyDescent="0.2">
      <c r="W1308" s="72"/>
      <c r="X1308" s="72"/>
    </row>
    <row r="1309" spans="23:24" x14ac:dyDescent="0.2">
      <c r="W1309" s="72"/>
      <c r="X1309" s="72"/>
    </row>
    <row r="1310" spans="23:24" x14ac:dyDescent="0.2">
      <c r="W1310" s="72"/>
      <c r="X1310" s="72"/>
    </row>
    <row r="1311" spans="23:24" x14ac:dyDescent="0.2">
      <c r="W1311" s="72"/>
      <c r="X1311" s="72"/>
    </row>
    <row r="1312" spans="23:24" x14ac:dyDescent="0.2">
      <c r="W1312" s="72"/>
      <c r="X1312" s="72"/>
    </row>
    <row r="1313" spans="23:24" x14ac:dyDescent="0.2">
      <c r="W1313" s="72"/>
      <c r="X1313" s="72"/>
    </row>
    <row r="1314" spans="23:24" x14ac:dyDescent="0.2">
      <c r="W1314" s="72"/>
      <c r="X1314" s="72"/>
    </row>
    <row r="1315" spans="23:24" x14ac:dyDescent="0.2">
      <c r="W1315" s="72"/>
      <c r="X1315" s="72"/>
    </row>
    <row r="1316" spans="23:24" x14ac:dyDescent="0.2">
      <c r="W1316" s="72"/>
      <c r="X1316" s="72"/>
    </row>
    <row r="1317" spans="23:24" x14ac:dyDescent="0.2">
      <c r="W1317" s="72"/>
      <c r="X1317" s="72"/>
    </row>
    <row r="1318" spans="23:24" x14ac:dyDescent="0.2">
      <c r="W1318" s="72"/>
      <c r="X1318" s="72"/>
    </row>
    <row r="1319" spans="23:24" x14ac:dyDescent="0.2">
      <c r="W1319" s="72"/>
      <c r="X1319" s="72"/>
    </row>
    <row r="1320" spans="23:24" x14ac:dyDescent="0.2">
      <c r="W1320" s="72"/>
      <c r="X1320" s="72"/>
    </row>
    <row r="1321" spans="23:24" x14ac:dyDescent="0.2">
      <c r="W1321" s="72"/>
      <c r="X1321" s="72"/>
    </row>
    <row r="1322" spans="23:24" x14ac:dyDescent="0.2">
      <c r="W1322" s="72"/>
      <c r="X1322" s="72"/>
    </row>
    <row r="1323" spans="23:24" x14ac:dyDescent="0.2">
      <c r="W1323" s="72"/>
      <c r="X1323" s="72"/>
    </row>
    <row r="1324" spans="23:24" x14ac:dyDescent="0.2">
      <c r="W1324" s="72"/>
      <c r="X1324" s="72"/>
    </row>
    <row r="1325" spans="23:24" x14ac:dyDescent="0.2">
      <c r="W1325" s="72"/>
      <c r="X1325" s="72"/>
    </row>
    <row r="1326" spans="23:24" x14ac:dyDescent="0.2">
      <c r="W1326" s="72"/>
      <c r="X1326" s="72"/>
    </row>
    <row r="1327" spans="23:24" x14ac:dyDescent="0.2">
      <c r="W1327" s="72"/>
      <c r="X1327" s="72"/>
    </row>
    <row r="1328" spans="23:24" x14ac:dyDescent="0.2">
      <c r="W1328" s="72"/>
      <c r="X1328" s="72"/>
    </row>
    <row r="1329" spans="23:24" x14ac:dyDescent="0.2">
      <c r="W1329" s="72"/>
      <c r="X1329" s="72"/>
    </row>
    <row r="1330" spans="23:24" x14ac:dyDescent="0.2">
      <c r="W1330" s="72"/>
      <c r="X1330" s="72"/>
    </row>
    <row r="1331" spans="23:24" x14ac:dyDescent="0.2">
      <c r="W1331" s="72"/>
      <c r="X1331" s="72"/>
    </row>
    <row r="1332" spans="23:24" x14ac:dyDescent="0.2">
      <c r="W1332" s="72"/>
      <c r="X1332" s="72"/>
    </row>
    <row r="1333" spans="23:24" x14ac:dyDescent="0.2">
      <c r="W1333" s="72"/>
      <c r="X1333" s="72"/>
    </row>
    <row r="1334" spans="23:24" x14ac:dyDescent="0.2">
      <c r="W1334" s="72"/>
      <c r="X1334" s="72"/>
    </row>
    <row r="1335" spans="23:24" x14ac:dyDescent="0.2">
      <c r="W1335" s="72"/>
      <c r="X1335" s="72"/>
    </row>
    <row r="1336" spans="23:24" x14ac:dyDescent="0.2">
      <c r="W1336" s="72"/>
      <c r="X1336" s="72"/>
    </row>
    <row r="1337" spans="23:24" x14ac:dyDescent="0.2">
      <c r="W1337" s="72"/>
      <c r="X1337" s="72"/>
    </row>
    <row r="1338" spans="23:24" x14ac:dyDescent="0.2">
      <c r="W1338" s="72"/>
      <c r="X1338" s="72"/>
    </row>
    <row r="1339" spans="23:24" x14ac:dyDescent="0.2">
      <c r="W1339" s="72"/>
      <c r="X1339" s="72"/>
    </row>
    <row r="1340" spans="23:24" x14ac:dyDescent="0.2">
      <c r="W1340" s="72"/>
      <c r="X1340" s="72"/>
    </row>
    <row r="1341" spans="23:24" x14ac:dyDescent="0.2">
      <c r="W1341" s="72"/>
      <c r="X1341" s="72"/>
    </row>
    <row r="1342" spans="23:24" x14ac:dyDescent="0.2">
      <c r="W1342" s="72"/>
      <c r="X1342" s="72"/>
    </row>
    <row r="1343" spans="23:24" x14ac:dyDescent="0.2">
      <c r="W1343" s="72"/>
      <c r="X1343" s="72"/>
    </row>
    <row r="1344" spans="23:24" x14ac:dyDescent="0.2">
      <c r="W1344" s="72"/>
      <c r="X1344" s="72"/>
    </row>
    <row r="1345" spans="23:24" x14ac:dyDescent="0.2">
      <c r="W1345" s="72"/>
      <c r="X1345" s="72"/>
    </row>
    <row r="1346" spans="23:24" x14ac:dyDescent="0.2">
      <c r="W1346" s="72"/>
      <c r="X1346" s="72"/>
    </row>
    <row r="1347" spans="23:24" x14ac:dyDescent="0.2">
      <c r="W1347" s="72"/>
      <c r="X1347" s="72"/>
    </row>
    <row r="1348" spans="23:24" x14ac:dyDescent="0.2">
      <c r="W1348" s="72"/>
      <c r="X1348" s="72"/>
    </row>
    <row r="1349" spans="23:24" x14ac:dyDescent="0.2">
      <c r="W1349" s="72"/>
      <c r="X1349" s="72"/>
    </row>
    <row r="1350" spans="23:24" x14ac:dyDescent="0.2">
      <c r="W1350" s="72"/>
      <c r="X1350" s="72"/>
    </row>
    <row r="1351" spans="23:24" x14ac:dyDescent="0.2">
      <c r="W1351" s="72"/>
      <c r="X1351" s="72"/>
    </row>
    <row r="1352" spans="23:24" x14ac:dyDescent="0.2">
      <c r="W1352" s="72"/>
      <c r="X1352" s="72"/>
    </row>
    <row r="1353" spans="23:24" x14ac:dyDescent="0.2">
      <c r="W1353" s="72"/>
      <c r="X1353" s="72"/>
    </row>
    <row r="1354" spans="23:24" x14ac:dyDescent="0.2">
      <c r="W1354" s="72"/>
      <c r="X1354" s="72"/>
    </row>
    <row r="1355" spans="23:24" x14ac:dyDescent="0.2">
      <c r="W1355" s="72"/>
      <c r="X1355" s="72"/>
    </row>
    <row r="1356" spans="23:24" x14ac:dyDescent="0.2">
      <c r="W1356" s="72"/>
      <c r="X1356" s="72"/>
    </row>
    <row r="1357" spans="23:24" x14ac:dyDescent="0.2">
      <c r="W1357" s="72"/>
      <c r="X1357" s="72"/>
    </row>
    <row r="1358" spans="23:24" x14ac:dyDescent="0.2">
      <c r="W1358" s="72"/>
      <c r="X1358" s="72"/>
    </row>
    <row r="1359" spans="23:24" x14ac:dyDescent="0.2">
      <c r="W1359" s="72"/>
      <c r="X1359" s="72"/>
    </row>
    <row r="1360" spans="23:24" x14ac:dyDescent="0.2">
      <c r="W1360" s="72"/>
      <c r="X1360" s="72"/>
    </row>
    <row r="1361" spans="23:24" x14ac:dyDescent="0.2">
      <c r="W1361" s="72"/>
      <c r="X1361" s="72"/>
    </row>
    <row r="1362" spans="23:24" x14ac:dyDescent="0.2">
      <c r="W1362" s="72"/>
      <c r="X1362" s="72"/>
    </row>
    <row r="1363" spans="23:24" x14ac:dyDescent="0.2">
      <c r="W1363" s="72"/>
      <c r="X1363" s="72"/>
    </row>
    <row r="1364" spans="23:24" x14ac:dyDescent="0.2">
      <c r="W1364" s="72"/>
      <c r="X1364" s="72"/>
    </row>
    <row r="1365" spans="23:24" x14ac:dyDescent="0.2">
      <c r="W1365" s="72"/>
      <c r="X1365" s="72"/>
    </row>
    <row r="1366" spans="23:24" x14ac:dyDescent="0.2">
      <c r="W1366" s="72"/>
      <c r="X1366" s="72"/>
    </row>
    <row r="1367" spans="23:24" x14ac:dyDescent="0.2">
      <c r="W1367" s="72"/>
      <c r="X1367" s="72"/>
    </row>
    <row r="1368" spans="23:24" x14ac:dyDescent="0.2">
      <c r="W1368" s="72"/>
      <c r="X1368" s="72"/>
    </row>
    <row r="1369" spans="23:24" x14ac:dyDescent="0.2">
      <c r="W1369" s="72"/>
      <c r="X1369" s="72"/>
    </row>
    <row r="1370" spans="23:24" x14ac:dyDescent="0.2">
      <c r="W1370" s="72"/>
      <c r="X1370" s="72"/>
    </row>
    <row r="1371" spans="23:24" x14ac:dyDescent="0.2">
      <c r="W1371" s="72"/>
      <c r="X1371" s="72"/>
    </row>
    <row r="1372" spans="23:24" x14ac:dyDescent="0.2">
      <c r="W1372" s="72"/>
      <c r="X1372" s="72"/>
    </row>
    <row r="1373" spans="23:24" x14ac:dyDescent="0.2">
      <c r="W1373" s="72"/>
      <c r="X1373" s="72"/>
    </row>
    <row r="1374" spans="23:24" x14ac:dyDescent="0.2">
      <c r="W1374" s="72"/>
      <c r="X1374" s="72"/>
    </row>
    <row r="1375" spans="23:24" x14ac:dyDescent="0.2">
      <c r="W1375" s="72"/>
      <c r="X1375" s="72"/>
    </row>
    <row r="1376" spans="23:24" x14ac:dyDescent="0.2">
      <c r="W1376" s="72"/>
      <c r="X1376" s="72"/>
    </row>
    <row r="1377" spans="23:24" x14ac:dyDescent="0.2">
      <c r="W1377" s="72"/>
      <c r="X1377" s="72"/>
    </row>
    <row r="1378" spans="23:24" x14ac:dyDescent="0.2">
      <c r="W1378" s="72"/>
      <c r="X1378" s="72"/>
    </row>
    <row r="1379" spans="23:24" x14ac:dyDescent="0.2">
      <c r="W1379" s="72"/>
      <c r="X1379" s="72"/>
    </row>
    <row r="1380" spans="23:24" x14ac:dyDescent="0.2">
      <c r="W1380" s="72"/>
      <c r="X1380" s="72"/>
    </row>
    <row r="1381" spans="23:24" x14ac:dyDescent="0.2">
      <c r="W1381" s="72"/>
      <c r="X1381" s="72"/>
    </row>
    <row r="1382" spans="23:24" x14ac:dyDescent="0.2">
      <c r="W1382" s="72"/>
      <c r="X1382" s="72"/>
    </row>
    <row r="1383" spans="23:24" x14ac:dyDescent="0.2">
      <c r="W1383" s="72"/>
      <c r="X1383" s="72"/>
    </row>
    <row r="1384" spans="23:24" x14ac:dyDescent="0.2">
      <c r="W1384" s="72"/>
      <c r="X1384" s="72"/>
    </row>
    <row r="1385" spans="23:24" x14ac:dyDescent="0.2">
      <c r="W1385" s="72"/>
      <c r="X1385" s="72"/>
    </row>
    <row r="1386" spans="23:24" x14ac:dyDescent="0.2">
      <c r="W1386" s="72"/>
      <c r="X1386" s="72"/>
    </row>
    <row r="1387" spans="23:24" x14ac:dyDescent="0.2">
      <c r="W1387" s="72"/>
      <c r="X1387" s="72"/>
    </row>
    <row r="1388" spans="23:24" x14ac:dyDescent="0.2">
      <c r="W1388" s="72"/>
      <c r="X1388" s="72"/>
    </row>
    <row r="1389" spans="23:24" x14ac:dyDescent="0.2">
      <c r="W1389" s="72"/>
      <c r="X1389" s="72"/>
    </row>
    <row r="1390" spans="23:24" x14ac:dyDescent="0.2">
      <c r="W1390" s="72"/>
      <c r="X1390" s="72"/>
    </row>
    <row r="1391" spans="23:24" x14ac:dyDescent="0.2">
      <c r="W1391" s="72"/>
      <c r="X1391" s="72"/>
    </row>
    <row r="1392" spans="23:24" x14ac:dyDescent="0.2">
      <c r="W1392" s="72"/>
      <c r="X1392" s="72"/>
    </row>
    <row r="1393" spans="23:24" x14ac:dyDescent="0.2">
      <c r="W1393" s="72"/>
      <c r="X1393" s="72"/>
    </row>
    <row r="1394" spans="23:24" x14ac:dyDescent="0.2">
      <c r="W1394" s="72"/>
      <c r="X1394" s="72"/>
    </row>
    <row r="1395" spans="23:24" x14ac:dyDescent="0.2">
      <c r="W1395" s="72"/>
      <c r="X1395" s="72"/>
    </row>
    <row r="1396" spans="23:24" x14ac:dyDescent="0.2">
      <c r="W1396" s="72"/>
      <c r="X1396" s="72"/>
    </row>
    <row r="1397" spans="23:24" x14ac:dyDescent="0.2">
      <c r="W1397" s="72"/>
      <c r="X1397" s="72"/>
    </row>
    <row r="1398" spans="23:24" x14ac:dyDescent="0.2">
      <c r="W1398" s="72"/>
      <c r="X1398" s="72"/>
    </row>
    <row r="1399" spans="23:24" x14ac:dyDescent="0.2">
      <c r="W1399" s="72"/>
      <c r="X1399" s="72"/>
    </row>
    <row r="1400" spans="23:24" x14ac:dyDescent="0.2">
      <c r="W1400" s="72"/>
      <c r="X1400" s="72"/>
    </row>
    <row r="1401" spans="23:24" x14ac:dyDescent="0.2">
      <c r="W1401" s="72"/>
      <c r="X1401" s="72"/>
    </row>
    <row r="1402" spans="23:24" x14ac:dyDescent="0.2">
      <c r="W1402" s="72"/>
      <c r="X1402" s="72"/>
    </row>
    <row r="1403" spans="23:24" x14ac:dyDescent="0.2">
      <c r="W1403" s="72"/>
      <c r="X1403" s="72"/>
    </row>
    <row r="1404" spans="23:24" x14ac:dyDescent="0.2">
      <c r="W1404" s="72"/>
      <c r="X1404" s="72"/>
    </row>
    <row r="1405" spans="23:24" x14ac:dyDescent="0.2">
      <c r="W1405" s="72"/>
      <c r="X1405" s="72"/>
    </row>
    <row r="1406" spans="23:24" x14ac:dyDescent="0.2">
      <c r="W1406" s="72"/>
      <c r="X1406" s="72"/>
    </row>
    <row r="1407" spans="23:24" x14ac:dyDescent="0.2">
      <c r="W1407" s="72"/>
      <c r="X1407" s="72"/>
    </row>
    <row r="1408" spans="23:24" x14ac:dyDescent="0.2">
      <c r="W1408" s="72"/>
      <c r="X1408" s="72"/>
    </row>
    <row r="1409" spans="23:24" x14ac:dyDescent="0.2">
      <c r="W1409" s="72"/>
      <c r="X1409" s="72"/>
    </row>
    <row r="1410" spans="23:24" x14ac:dyDescent="0.2">
      <c r="W1410" s="72"/>
      <c r="X1410" s="72"/>
    </row>
    <row r="1411" spans="23:24" x14ac:dyDescent="0.2">
      <c r="W1411" s="72"/>
      <c r="X1411" s="72"/>
    </row>
    <row r="1412" spans="23:24" x14ac:dyDescent="0.2">
      <c r="W1412" s="72"/>
      <c r="X1412" s="72"/>
    </row>
    <row r="1413" spans="23:24" x14ac:dyDescent="0.2">
      <c r="W1413" s="72"/>
      <c r="X1413" s="72"/>
    </row>
    <row r="1414" spans="23:24" x14ac:dyDescent="0.2">
      <c r="W1414" s="72"/>
      <c r="X1414" s="72"/>
    </row>
    <row r="1415" spans="23:24" x14ac:dyDescent="0.2">
      <c r="W1415" s="72"/>
      <c r="X1415" s="72"/>
    </row>
    <row r="1416" spans="23:24" x14ac:dyDescent="0.2">
      <c r="W1416" s="72"/>
      <c r="X1416" s="72"/>
    </row>
    <row r="1417" spans="23:24" x14ac:dyDescent="0.2">
      <c r="W1417" s="72"/>
      <c r="X1417" s="72"/>
    </row>
    <row r="1418" spans="23:24" x14ac:dyDescent="0.2">
      <c r="W1418" s="72"/>
      <c r="X1418" s="72"/>
    </row>
    <row r="1419" spans="23:24" x14ac:dyDescent="0.2">
      <c r="W1419" s="72"/>
      <c r="X1419" s="72"/>
    </row>
    <row r="1420" spans="23:24" x14ac:dyDescent="0.2">
      <c r="W1420" s="72"/>
      <c r="X1420" s="72"/>
    </row>
    <row r="1421" spans="23:24" x14ac:dyDescent="0.2">
      <c r="W1421" s="72"/>
      <c r="X1421" s="72"/>
    </row>
    <row r="1422" spans="23:24" x14ac:dyDescent="0.2">
      <c r="W1422" s="72"/>
      <c r="X1422" s="72"/>
    </row>
    <row r="1423" spans="23:24" x14ac:dyDescent="0.2">
      <c r="W1423" s="72"/>
      <c r="X1423" s="72"/>
    </row>
    <row r="1424" spans="23:24" x14ac:dyDescent="0.2">
      <c r="W1424" s="72"/>
      <c r="X1424" s="72"/>
    </row>
    <row r="1425" spans="23:24" x14ac:dyDescent="0.2">
      <c r="W1425" s="72"/>
      <c r="X1425" s="72"/>
    </row>
    <row r="1426" spans="23:24" x14ac:dyDescent="0.2">
      <c r="W1426" s="72"/>
      <c r="X1426" s="72"/>
    </row>
    <row r="1427" spans="23:24" x14ac:dyDescent="0.2">
      <c r="W1427" s="72"/>
      <c r="X1427" s="72"/>
    </row>
    <row r="1428" spans="23:24" x14ac:dyDescent="0.2">
      <c r="W1428" s="72"/>
      <c r="X1428" s="72"/>
    </row>
    <row r="1429" spans="23:24" x14ac:dyDescent="0.2">
      <c r="W1429" s="72"/>
      <c r="X1429" s="72"/>
    </row>
    <row r="1430" spans="23:24" x14ac:dyDescent="0.2">
      <c r="W1430" s="72"/>
      <c r="X1430" s="72"/>
    </row>
    <row r="1431" spans="23:24" x14ac:dyDescent="0.2">
      <c r="W1431" s="72"/>
      <c r="X1431" s="72"/>
    </row>
    <row r="1432" spans="23:24" x14ac:dyDescent="0.2">
      <c r="W1432" s="72"/>
      <c r="X1432" s="72"/>
    </row>
    <row r="1433" spans="23:24" x14ac:dyDescent="0.2">
      <c r="W1433" s="72"/>
      <c r="X1433" s="72"/>
    </row>
    <row r="1434" spans="23:24" x14ac:dyDescent="0.2">
      <c r="W1434" s="72"/>
      <c r="X1434" s="72"/>
    </row>
    <row r="1435" spans="23:24" x14ac:dyDescent="0.2">
      <c r="W1435" s="72"/>
      <c r="X1435" s="72"/>
    </row>
    <row r="1436" spans="23:24" x14ac:dyDescent="0.2">
      <c r="W1436" s="72"/>
      <c r="X1436" s="72"/>
    </row>
    <row r="1437" spans="23:24" x14ac:dyDescent="0.2">
      <c r="W1437" s="72"/>
      <c r="X1437" s="72"/>
    </row>
    <row r="1438" spans="23:24" x14ac:dyDescent="0.2">
      <c r="W1438" s="72"/>
      <c r="X1438" s="72"/>
    </row>
    <row r="1439" spans="23:24" x14ac:dyDescent="0.2">
      <c r="W1439" s="72"/>
      <c r="X1439" s="72"/>
    </row>
    <row r="1440" spans="23:24" x14ac:dyDescent="0.2">
      <c r="W1440" s="72"/>
      <c r="X1440" s="72"/>
    </row>
    <row r="1441" spans="23:24" x14ac:dyDescent="0.2">
      <c r="W1441" s="72"/>
      <c r="X1441" s="72"/>
    </row>
    <row r="1442" spans="23:24" x14ac:dyDescent="0.2">
      <c r="W1442" s="72"/>
      <c r="X1442" s="72"/>
    </row>
    <row r="1443" spans="23:24" x14ac:dyDescent="0.2">
      <c r="W1443" s="72"/>
      <c r="X1443" s="72"/>
    </row>
    <row r="1444" spans="23:24" x14ac:dyDescent="0.2">
      <c r="W1444" s="72"/>
      <c r="X1444" s="72"/>
    </row>
    <row r="1445" spans="23:24" x14ac:dyDescent="0.2">
      <c r="W1445" s="72"/>
      <c r="X1445" s="72"/>
    </row>
    <row r="1446" spans="23:24" x14ac:dyDescent="0.2">
      <c r="W1446" s="72"/>
      <c r="X1446" s="72"/>
    </row>
    <row r="1447" spans="23:24" x14ac:dyDescent="0.2">
      <c r="W1447" s="72"/>
      <c r="X1447" s="72"/>
    </row>
    <row r="1448" spans="23:24" x14ac:dyDescent="0.2">
      <c r="W1448" s="72"/>
      <c r="X1448" s="72"/>
    </row>
    <row r="1449" spans="23:24" x14ac:dyDescent="0.2">
      <c r="W1449" s="72"/>
      <c r="X1449" s="72"/>
    </row>
    <row r="1450" spans="23:24" x14ac:dyDescent="0.2">
      <c r="W1450" s="72"/>
      <c r="X1450" s="72"/>
    </row>
    <row r="1451" spans="23:24" x14ac:dyDescent="0.2">
      <c r="W1451" s="72"/>
      <c r="X1451" s="72"/>
    </row>
    <row r="1452" spans="23:24" x14ac:dyDescent="0.2">
      <c r="W1452" s="72"/>
      <c r="X1452" s="72"/>
    </row>
    <row r="1453" spans="23:24" x14ac:dyDescent="0.2">
      <c r="W1453" s="72"/>
      <c r="X1453" s="72"/>
    </row>
    <row r="1454" spans="23:24" x14ac:dyDescent="0.2">
      <c r="W1454" s="72"/>
      <c r="X1454" s="72"/>
    </row>
    <row r="1455" spans="23:24" x14ac:dyDescent="0.2">
      <c r="W1455" s="72"/>
      <c r="X1455" s="72"/>
    </row>
    <row r="1456" spans="23:24" x14ac:dyDescent="0.2">
      <c r="W1456" s="72"/>
      <c r="X1456" s="72"/>
    </row>
    <row r="1457" spans="23:24" x14ac:dyDescent="0.2">
      <c r="W1457" s="72"/>
      <c r="X1457" s="72"/>
    </row>
    <row r="1458" spans="23:24" x14ac:dyDescent="0.2">
      <c r="W1458" s="72"/>
      <c r="X1458" s="72"/>
    </row>
    <row r="1459" spans="23:24" x14ac:dyDescent="0.2">
      <c r="W1459" s="72"/>
      <c r="X1459" s="72"/>
    </row>
    <row r="1460" spans="23:24" x14ac:dyDescent="0.2">
      <c r="W1460" s="72"/>
      <c r="X1460" s="72"/>
    </row>
    <row r="1461" spans="23:24" x14ac:dyDescent="0.2">
      <c r="W1461" s="72"/>
      <c r="X1461" s="72"/>
    </row>
    <row r="1462" spans="23:24" x14ac:dyDescent="0.2">
      <c r="W1462" s="72"/>
      <c r="X1462" s="72"/>
    </row>
    <row r="1463" spans="23:24" x14ac:dyDescent="0.2">
      <c r="W1463" s="72"/>
      <c r="X1463" s="72"/>
    </row>
    <row r="1464" spans="23:24" x14ac:dyDescent="0.2">
      <c r="W1464" s="72"/>
      <c r="X1464" s="72"/>
    </row>
    <row r="1465" spans="23:24" x14ac:dyDescent="0.2">
      <c r="W1465" s="72"/>
      <c r="X1465" s="72"/>
    </row>
    <row r="1466" spans="23:24" x14ac:dyDescent="0.2">
      <c r="W1466" s="72"/>
      <c r="X1466" s="72"/>
    </row>
    <row r="1467" spans="23:24" x14ac:dyDescent="0.2">
      <c r="W1467" s="72"/>
      <c r="X1467" s="72"/>
    </row>
    <row r="1468" spans="23:24" x14ac:dyDescent="0.2">
      <c r="W1468" s="72"/>
      <c r="X1468" s="72"/>
    </row>
    <row r="1469" spans="23:24" x14ac:dyDescent="0.2">
      <c r="W1469" s="72"/>
      <c r="X1469" s="72"/>
    </row>
    <row r="1470" spans="23:24" x14ac:dyDescent="0.2">
      <c r="W1470" s="72"/>
      <c r="X1470" s="72"/>
    </row>
    <row r="1471" spans="23:24" x14ac:dyDescent="0.2">
      <c r="W1471" s="72"/>
      <c r="X1471" s="72"/>
    </row>
    <row r="1472" spans="23:24" x14ac:dyDescent="0.2">
      <c r="W1472" s="72"/>
      <c r="X1472" s="72"/>
    </row>
    <row r="1473" spans="23:24" x14ac:dyDescent="0.2">
      <c r="W1473" s="72"/>
      <c r="X1473" s="72"/>
    </row>
    <row r="1474" spans="23:24" x14ac:dyDescent="0.2">
      <c r="W1474" s="72"/>
      <c r="X1474" s="72"/>
    </row>
    <row r="1475" spans="23:24" x14ac:dyDescent="0.2">
      <c r="W1475" s="72"/>
      <c r="X1475" s="72"/>
    </row>
    <row r="1476" spans="23:24" x14ac:dyDescent="0.2">
      <c r="W1476" s="72"/>
      <c r="X1476" s="72"/>
    </row>
    <row r="1477" spans="23:24" x14ac:dyDescent="0.2">
      <c r="W1477" s="72"/>
      <c r="X1477" s="72"/>
    </row>
    <row r="1478" spans="23:24" x14ac:dyDescent="0.2">
      <c r="W1478" s="72"/>
      <c r="X1478" s="72"/>
    </row>
    <row r="1479" spans="23:24" x14ac:dyDescent="0.2">
      <c r="W1479" s="72"/>
      <c r="X1479" s="72"/>
    </row>
    <row r="1480" spans="23:24" x14ac:dyDescent="0.2">
      <c r="W1480" s="72"/>
      <c r="X1480" s="72"/>
    </row>
    <row r="1481" spans="23:24" x14ac:dyDescent="0.2">
      <c r="W1481" s="72"/>
      <c r="X1481" s="72"/>
    </row>
    <row r="1482" spans="23:24" x14ac:dyDescent="0.2">
      <c r="W1482" s="72"/>
      <c r="X1482" s="72"/>
    </row>
    <row r="1483" spans="23:24" x14ac:dyDescent="0.2">
      <c r="W1483" s="72"/>
      <c r="X1483" s="72"/>
    </row>
    <row r="1484" spans="23:24" x14ac:dyDescent="0.2">
      <c r="W1484" s="72"/>
      <c r="X1484" s="72"/>
    </row>
    <row r="1485" spans="23:24" x14ac:dyDescent="0.2">
      <c r="W1485" s="72"/>
      <c r="X1485" s="72"/>
    </row>
    <row r="1486" spans="23:24" x14ac:dyDescent="0.2">
      <c r="W1486" s="72"/>
      <c r="X1486" s="72"/>
    </row>
    <row r="1487" spans="23:24" x14ac:dyDescent="0.2">
      <c r="W1487" s="72"/>
      <c r="X1487" s="72"/>
    </row>
    <row r="1488" spans="23:24" x14ac:dyDescent="0.2">
      <c r="W1488" s="72"/>
      <c r="X1488" s="72"/>
    </row>
    <row r="1489" spans="23:24" x14ac:dyDescent="0.2">
      <c r="W1489" s="72"/>
      <c r="X1489" s="72"/>
    </row>
    <row r="1490" spans="23:24" x14ac:dyDescent="0.2">
      <c r="W1490" s="72"/>
      <c r="X1490" s="72"/>
    </row>
    <row r="1491" spans="23:24" x14ac:dyDescent="0.2">
      <c r="W1491" s="72"/>
      <c r="X1491" s="72"/>
    </row>
    <row r="1492" spans="23:24" x14ac:dyDescent="0.2">
      <c r="W1492" s="72"/>
      <c r="X1492" s="72"/>
    </row>
    <row r="1493" spans="23:24" x14ac:dyDescent="0.2">
      <c r="W1493" s="72"/>
      <c r="X1493" s="72"/>
    </row>
    <row r="1494" spans="23:24" x14ac:dyDescent="0.2">
      <c r="W1494" s="72"/>
      <c r="X1494" s="72"/>
    </row>
    <row r="1495" spans="23:24" x14ac:dyDescent="0.2">
      <c r="W1495" s="72"/>
      <c r="X1495" s="72"/>
    </row>
    <row r="1496" spans="23:24" x14ac:dyDescent="0.2">
      <c r="W1496" s="72"/>
      <c r="X1496" s="72"/>
    </row>
    <row r="1497" spans="23:24" x14ac:dyDescent="0.2">
      <c r="W1497" s="72"/>
      <c r="X1497" s="72"/>
    </row>
    <row r="1498" spans="23:24" x14ac:dyDescent="0.2">
      <c r="W1498" s="72"/>
      <c r="X1498" s="72"/>
    </row>
    <row r="1499" spans="23:24" x14ac:dyDescent="0.2">
      <c r="W1499" s="72"/>
      <c r="X1499" s="72"/>
    </row>
    <row r="1500" spans="23:24" x14ac:dyDescent="0.2">
      <c r="W1500" s="72"/>
      <c r="X1500" s="72"/>
    </row>
    <row r="1501" spans="23:24" x14ac:dyDescent="0.2">
      <c r="W1501" s="72"/>
      <c r="X1501" s="72"/>
    </row>
    <row r="1502" spans="23:24" x14ac:dyDescent="0.2">
      <c r="W1502" s="72"/>
      <c r="X1502" s="72"/>
    </row>
    <row r="1503" spans="23:24" x14ac:dyDescent="0.2">
      <c r="W1503" s="72"/>
      <c r="X1503" s="72"/>
    </row>
    <row r="1504" spans="23:24" x14ac:dyDescent="0.2">
      <c r="W1504" s="72"/>
      <c r="X1504" s="72"/>
    </row>
    <row r="1505" spans="23:24" x14ac:dyDescent="0.2">
      <c r="W1505" s="72"/>
      <c r="X1505" s="72"/>
    </row>
    <row r="1506" spans="23:24" x14ac:dyDescent="0.2">
      <c r="W1506" s="72"/>
      <c r="X1506" s="72"/>
    </row>
    <row r="1507" spans="23:24" x14ac:dyDescent="0.2">
      <c r="W1507" s="72"/>
      <c r="X1507" s="72"/>
    </row>
    <row r="1508" spans="23:24" x14ac:dyDescent="0.2">
      <c r="W1508" s="72"/>
      <c r="X1508" s="72"/>
    </row>
    <row r="1509" spans="23:24" x14ac:dyDescent="0.2">
      <c r="W1509" s="72"/>
      <c r="X1509" s="72"/>
    </row>
    <row r="1510" spans="23:24" x14ac:dyDescent="0.2">
      <c r="W1510" s="72"/>
      <c r="X1510" s="72"/>
    </row>
    <row r="1511" spans="23:24" x14ac:dyDescent="0.2">
      <c r="W1511" s="72"/>
      <c r="X1511" s="72"/>
    </row>
    <row r="1512" spans="23:24" x14ac:dyDescent="0.2">
      <c r="W1512" s="72"/>
      <c r="X1512" s="72"/>
    </row>
    <row r="1513" spans="23:24" x14ac:dyDescent="0.2">
      <c r="W1513" s="72"/>
      <c r="X1513" s="72"/>
    </row>
    <row r="1514" spans="23:24" x14ac:dyDescent="0.2">
      <c r="W1514" s="72"/>
      <c r="X1514" s="72"/>
    </row>
    <row r="1515" spans="23:24" x14ac:dyDescent="0.2">
      <c r="W1515" s="72"/>
      <c r="X1515" s="72"/>
    </row>
    <row r="1516" spans="23:24" x14ac:dyDescent="0.2">
      <c r="W1516" s="72"/>
      <c r="X1516" s="72"/>
    </row>
    <row r="1517" spans="23:24" x14ac:dyDescent="0.2">
      <c r="W1517" s="72"/>
      <c r="X1517" s="72"/>
    </row>
    <row r="1518" spans="23:24" x14ac:dyDescent="0.2">
      <c r="W1518" s="72"/>
      <c r="X1518" s="72"/>
    </row>
    <row r="1519" spans="23:24" x14ac:dyDescent="0.2">
      <c r="W1519" s="72"/>
      <c r="X1519" s="72"/>
    </row>
    <row r="1520" spans="23:24" x14ac:dyDescent="0.2">
      <c r="W1520" s="72"/>
      <c r="X1520" s="72"/>
    </row>
    <row r="1521" spans="23:24" x14ac:dyDescent="0.2">
      <c r="W1521" s="72"/>
      <c r="X1521" s="72"/>
    </row>
    <row r="1522" spans="23:24" x14ac:dyDescent="0.2">
      <c r="W1522" s="72"/>
      <c r="X1522" s="72"/>
    </row>
    <row r="1523" spans="23:24" x14ac:dyDescent="0.2">
      <c r="W1523" s="72"/>
      <c r="X1523" s="72"/>
    </row>
    <row r="1524" spans="23:24" x14ac:dyDescent="0.2">
      <c r="W1524" s="72"/>
      <c r="X1524" s="72"/>
    </row>
    <row r="1525" spans="23:24" x14ac:dyDescent="0.2">
      <c r="W1525" s="72"/>
      <c r="X1525" s="72"/>
    </row>
    <row r="1526" spans="23:24" x14ac:dyDescent="0.2">
      <c r="W1526" s="72"/>
      <c r="X1526" s="72"/>
    </row>
    <row r="1527" spans="23:24" x14ac:dyDescent="0.2">
      <c r="W1527" s="72"/>
      <c r="X1527" s="72"/>
    </row>
    <row r="1528" spans="23:24" x14ac:dyDescent="0.2">
      <c r="W1528" s="72"/>
      <c r="X1528" s="72"/>
    </row>
    <row r="1529" spans="23:24" x14ac:dyDescent="0.2">
      <c r="W1529" s="72"/>
      <c r="X1529" s="72"/>
    </row>
    <row r="1530" spans="23:24" x14ac:dyDescent="0.2">
      <c r="W1530" s="72"/>
      <c r="X1530" s="72"/>
    </row>
    <row r="1531" spans="23:24" x14ac:dyDescent="0.2">
      <c r="W1531" s="72"/>
      <c r="X1531" s="72"/>
    </row>
    <row r="1532" spans="23:24" x14ac:dyDescent="0.2">
      <c r="W1532" s="72"/>
      <c r="X1532" s="72"/>
    </row>
    <row r="1533" spans="23:24" x14ac:dyDescent="0.2">
      <c r="W1533" s="72"/>
      <c r="X1533" s="72"/>
    </row>
    <row r="1534" spans="23:24" x14ac:dyDescent="0.2">
      <c r="W1534" s="72"/>
      <c r="X1534" s="72"/>
    </row>
    <row r="1535" spans="23:24" x14ac:dyDescent="0.2">
      <c r="W1535" s="72"/>
      <c r="X1535" s="72"/>
    </row>
    <row r="1536" spans="23:24" x14ac:dyDescent="0.2">
      <c r="W1536" s="72"/>
      <c r="X1536" s="72"/>
    </row>
    <row r="1537" spans="23:24" x14ac:dyDescent="0.2">
      <c r="W1537" s="72"/>
      <c r="X1537" s="72"/>
    </row>
    <row r="1538" spans="23:24" x14ac:dyDescent="0.2">
      <c r="W1538" s="72"/>
      <c r="X1538" s="72"/>
    </row>
    <row r="1539" spans="23:24" x14ac:dyDescent="0.2">
      <c r="W1539" s="72"/>
      <c r="X1539" s="72"/>
    </row>
    <row r="1540" spans="23:24" x14ac:dyDescent="0.2">
      <c r="W1540" s="72"/>
      <c r="X1540" s="72"/>
    </row>
    <row r="1541" spans="23:24" x14ac:dyDescent="0.2">
      <c r="W1541" s="72"/>
      <c r="X1541" s="72"/>
    </row>
    <row r="1542" spans="23:24" x14ac:dyDescent="0.2">
      <c r="W1542" s="72"/>
      <c r="X1542" s="72"/>
    </row>
    <row r="1543" spans="23:24" x14ac:dyDescent="0.2">
      <c r="W1543" s="72"/>
      <c r="X1543" s="72"/>
    </row>
    <row r="1544" spans="23:24" x14ac:dyDescent="0.2">
      <c r="W1544" s="72"/>
      <c r="X1544" s="72"/>
    </row>
    <row r="1545" spans="23:24" x14ac:dyDescent="0.2">
      <c r="W1545" s="72"/>
      <c r="X1545" s="72"/>
    </row>
    <row r="1546" spans="23:24" x14ac:dyDescent="0.2">
      <c r="W1546" s="72"/>
      <c r="X1546" s="72"/>
    </row>
    <row r="1547" spans="23:24" x14ac:dyDescent="0.2">
      <c r="W1547" s="72"/>
      <c r="X1547" s="72"/>
    </row>
    <row r="1548" spans="23:24" x14ac:dyDescent="0.2">
      <c r="W1548" s="72"/>
      <c r="X1548" s="72"/>
    </row>
    <row r="1549" spans="23:24" x14ac:dyDescent="0.2">
      <c r="W1549" s="72"/>
      <c r="X1549" s="72"/>
    </row>
    <row r="1550" spans="23:24" x14ac:dyDescent="0.2">
      <c r="W1550" s="72"/>
      <c r="X1550" s="72"/>
    </row>
    <row r="1551" spans="23:24" x14ac:dyDescent="0.2">
      <c r="W1551" s="72"/>
      <c r="X1551" s="72"/>
    </row>
    <row r="1552" spans="23:24" x14ac:dyDescent="0.2">
      <c r="W1552" s="72"/>
      <c r="X1552" s="72"/>
    </row>
    <row r="1553" spans="23:24" x14ac:dyDescent="0.2">
      <c r="W1553" s="72"/>
      <c r="X1553" s="72"/>
    </row>
    <row r="1554" spans="23:24" x14ac:dyDescent="0.2">
      <c r="W1554" s="72"/>
      <c r="X1554" s="72"/>
    </row>
    <row r="1555" spans="23:24" x14ac:dyDescent="0.2">
      <c r="W1555" s="72"/>
      <c r="X1555" s="72"/>
    </row>
    <row r="1556" spans="23:24" x14ac:dyDescent="0.2">
      <c r="W1556" s="72"/>
      <c r="X1556" s="72"/>
    </row>
    <row r="1557" spans="23:24" x14ac:dyDescent="0.2">
      <c r="W1557" s="72"/>
      <c r="X1557" s="72"/>
    </row>
    <row r="1558" spans="23:24" x14ac:dyDescent="0.2">
      <c r="W1558" s="72"/>
      <c r="X1558" s="72"/>
    </row>
    <row r="1559" spans="23:24" x14ac:dyDescent="0.2">
      <c r="W1559" s="72"/>
      <c r="X1559" s="72"/>
    </row>
    <row r="1560" spans="23:24" x14ac:dyDescent="0.2">
      <c r="W1560" s="72"/>
      <c r="X1560" s="72"/>
    </row>
    <row r="1561" spans="23:24" x14ac:dyDescent="0.2">
      <c r="W1561" s="72"/>
      <c r="X1561" s="72"/>
    </row>
    <row r="1562" spans="23:24" x14ac:dyDescent="0.2">
      <c r="W1562" s="72"/>
      <c r="X1562" s="72"/>
    </row>
    <row r="1563" spans="23:24" x14ac:dyDescent="0.2">
      <c r="W1563" s="72"/>
      <c r="X1563" s="72"/>
    </row>
    <row r="1564" spans="23:24" x14ac:dyDescent="0.2">
      <c r="W1564" s="72"/>
      <c r="X1564" s="72"/>
    </row>
    <row r="1565" spans="23:24" x14ac:dyDescent="0.2">
      <c r="W1565" s="72"/>
      <c r="X1565" s="72"/>
    </row>
    <row r="1566" spans="23:24" x14ac:dyDescent="0.2">
      <c r="W1566" s="72"/>
      <c r="X1566" s="72"/>
    </row>
    <row r="1567" spans="23:24" x14ac:dyDescent="0.2">
      <c r="W1567" s="72"/>
      <c r="X1567" s="72"/>
    </row>
    <row r="1568" spans="23:24" x14ac:dyDescent="0.2">
      <c r="W1568" s="72"/>
      <c r="X1568" s="72"/>
    </row>
    <row r="1569" spans="23:24" x14ac:dyDescent="0.2">
      <c r="W1569" s="72"/>
      <c r="X1569" s="72"/>
    </row>
    <row r="1570" spans="23:24" x14ac:dyDescent="0.2">
      <c r="W1570" s="72"/>
      <c r="X1570" s="72"/>
    </row>
    <row r="1571" spans="23:24" x14ac:dyDescent="0.2">
      <c r="W1571" s="72"/>
      <c r="X1571" s="72"/>
    </row>
    <row r="1572" spans="23:24" x14ac:dyDescent="0.2">
      <c r="W1572" s="72"/>
      <c r="X1572" s="72"/>
    </row>
    <row r="1573" spans="23:24" x14ac:dyDescent="0.2">
      <c r="W1573" s="72"/>
      <c r="X1573" s="72"/>
    </row>
    <row r="1574" spans="23:24" x14ac:dyDescent="0.2">
      <c r="W1574" s="72"/>
      <c r="X1574" s="72"/>
    </row>
    <row r="1575" spans="23:24" x14ac:dyDescent="0.2">
      <c r="W1575" s="72"/>
      <c r="X1575" s="72"/>
    </row>
    <row r="1576" spans="23:24" x14ac:dyDescent="0.2">
      <c r="W1576" s="72"/>
      <c r="X1576" s="72"/>
    </row>
    <row r="1577" spans="23:24" x14ac:dyDescent="0.2">
      <c r="W1577" s="72"/>
      <c r="X1577" s="72"/>
    </row>
    <row r="1578" spans="23:24" x14ac:dyDescent="0.2">
      <c r="W1578" s="72"/>
      <c r="X1578" s="72"/>
    </row>
    <row r="1579" spans="23:24" x14ac:dyDescent="0.2">
      <c r="W1579" s="72"/>
      <c r="X1579" s="72"/>
    </row>
    <row r="1580" spans="23:24" x14ac:dyDescent="0.2">
      <c r="W1580" s="72"/>
      <c r="X1580" s="72"/>
    </row>
    <row r="1581" spans="23:24" x14ac:dyDescent="0.2">
      <c r="W1581" s="72"/>
      <c r="X1581" s="72"/>
    </row>
    <row r="1582" spans="23:24" x14ac:dyDescent="0.2">
      <c r="W1582" s="72"/>
      <c r="X1582" s="72"/>
    </row>
    <row r="1583" spans="23:24" x14ac:dyDescent="0.2">
      <c r="W1583" s="72"/>
      <c r="X1583" s="72"/>
    </row>
    <row r="1584" spans="23:24" x14ac:dyDescent="0.2">
      <c r="W1584" s="72"/>
      <c r="X1584" s="72"/>
    </row>
    <row r="1585" spans="23:24" x14ac:dyDescent="0.2">
      <c r="W1585" s="72"/>
      <c r="X1585" s="72"/>
    </row>
    <row r="1586" spans="23:24" x14ac:dyDescent="0.2">
      <c r="W1586" s="72"/>
      <c r="X1586" s="72"/>
    </row>
    <row r="1587" spans="23:24" x14ac:dyDescent="0.2">
      <c r="W1587" s="72"/>
      <c r="X1587" s="72"/>
    </row>
    <row r="1588" spans="23:24" x14ac:dyDescent="0.2">
      <c r="W1588" s="72"/>
      <c r="X1588" s="72"/>
    </row>
    <row r="1589" spans="23:24" x14ac:dyDescent="0.2">
      <c r="W1589" s="72"/>
      <c r="X1589" s="72"/>
    </row>
    <row r="1590" spans="23:24" x14ac:dyDescent="0.2">
      <c r="W1590" s="72"/>
      <c r="X1590" s="72"/>
    </row>
    <row r="1591" spans="23:24" x14ac:dyDescent="0.2">
      <c r="W1591" s="72"/>
      <c r="X1591" s="72"/>
    </row>
    <row r="1592" spans="23:24" x14ac:dyDescent="0.2">
      <c r="W1592" s="72"/>
      <c r="X1592" s="72"/>
    </row>
    <row r="1593" spans="23:24" x14ac:dyDescent="0.2">
      <c r="W1593" s="72"/>
      <c r="X1593" s="72"/>
    </row>
    <row r="1594" spans="23:24" x14ac:dyDescent="0.2">
      <c r="W1594" s="72"/>
      <c r="X1594" s="72"/>
    </row>
    <row r="1595" spans="23:24" x14ac:dyDescent="0.2">
      <c r="W1595" s="72"/>
      <c r="X1595" s="72"/>
    </row>
    <row r="1596" spans="23:24" x14ac:dyDescent="0.2">
      <c r="W1596" s="72"/>
      <c r="X1596" s="72"/>
    </row>
    <row r="1597" spans="23:24" x14ac:dyDescent="0.2">
      <c r="W1597" s="72"/>
      <c r="X1597" s="72"/>
    </row>
    <row r="1598" spans="23:24" x14ac:dyDescent="0.2">
      <c r="W1598" s="72"/>
      <c r="X1598" s="72"/>
    </row>
    <row r="1599" spans="23:24" x14ac:dyDescent="0.2">
      <c r="W1599" s="72"/>
      <c r="X1599" s="72"/>
    </row>
    <row r="1600" spans="23:24" x14ac:dyDescent="0.2">
      <c r="W1600" s="72"/>
      <c r="X1600" s="72"/>
    </row>
    <row r="1601" spans="23:24" x14ac:dyDescent="0.2">
      <c r="W1601" s="72"/>
      <c r="X1601" s="72"/>
    </row>
    <row r="1602" spans="23:24" x14ac:dyDescent="0.2">
      <c r="W1602" s="72"/>
      <c r="X1602" s="72"/>
    </row>
    <row r="1603" spans="23:24" x14ac:dyDescent="0.2">
      <c r="W1603" s="72"/>
      <c r="X1603" s="72"/>
    </row>
    <row r="1604" spans="23:24" x14ac:dyDescent="0.2">
      <c r="W1604" s="72"/>
      <c r="X1604" s="72"/>
    </row>
    <row r="1605" spans="23:24" x14ac:dyDescent="0.2">
      <c r="W1605" s="72"/>
      <c r="X1605" s="72"/>
    </row>
    <row r="1606" spans="23:24" x14ac:dyDescent="0.2">
      <c r="W1606" s="72"/>
      <c r="X1606" s="72"/>
    </row>
    <row r="1607" spans="23:24" x14ac:dyDescent="0.2">
      <c r="W1607" s="72"/>
      <c r="X1607" s="72"/>
    </row>
    <row r="1608" spans="23:24" x14ac:dyDescent="0.2">
      <c r="W1608" s="72"/>
      <c r="X1608" s="72"/>
    </row>
    <row r="1609" spans="23:24" x14ac:dyDescent="0.2">
      <c r="W1609" s="72"/>
      <c r="X1609" s="72"/>
    </row>
    <row r="1610" spans="23:24" x14ac:dyDescent="0.2">
      <c r="W1610" s="72"/>
      <c r="X1610" s="72"/>
    </row>
    <row r="1611" spans="23:24" x14ac:dyDescent="0.2">
      <c r="W1611" s="72"/>
      <c r="X1611" s="72"/>
    </row>
    <row r="1612" spans="23:24" x14ac:dyDescent="0.2">
      <c r="W1612" s="72"/>
      <c r="X1612" s="72"/>
    </row>
    <row r="1613" spans="23:24" x14ac:dyDescent="0.2">
      <c r="W1613" s="72"/>
      <c r="X1613" s="72"/>
    </row>
    <row r="1614" spans="23:24" x14ac:dyDescent="0.2">
      <c r="W1614" s="72"/>
      <c r="X1614" s="72"/>
    </row>
    <row r="1615" spans="23:24" x14ac:dyDescent="0.2">
      <c r="W1615" s="72"/>
      <c r="X1615" s="72"/>
    </row>
    <row r="1616" spans="23:24" x14ac:dyDescent="0.2">
      <c r="W1616" s="72"/>
      <c r="X1616" s="72"/>
    </row>
    <row r="1617" spans="23:24" x14ac:dyDescent="0.2">
      <c r="W1617" s="72"/>
      <c r="X1617" s="72"/>
    </row>
    <row r="1618" spans="23:24" x14ac:dyDescent="0.2">
      <c r="W1618" s="72"/>
      <c r="X1618" s="72"/>
    </row>
    <row r="1619" spans="23:24" x14ac:dyDescent="0.2">
      <c r="W1619" s="72"/>
      <c r="X1619" s="72"/>
    </row>
    <row r="1620" spans="23:24" x14ac:dyDescent="0.2">
      <c r="W1620" s="72"/>
      <c r="X1620" s="72"/>
    </row>
    <row r="1621" spans="23:24" x14ac:dyDescent="0.2">
      <c r="W1621" s="72"/>
      <c r="X1621" s="72"/>
    </row>
    <row r="1622" spans="23:24" x14ac:dyDescent="0.2">
      <c r="W1622" s="72"/>
      <c r="X1622" s="72"/>
    </row>
    <row r="1623" spans="23:24" x14ac:dyDescent="0.2">
      <c r="W1623" s="72"/>
      <c r="X1623" s="72"/>
    </row>
    <row r="1624" spans="23:24" x14ac:dyDescent="0.2">
      <c r="W1624" s="72"/>
      <c r="X1624" s="72"/>
    </row>
    <row r="1625" spans="23:24" x14ac:dyDescent="0.2">
      <c r="W1625" s="72"/>
      <c r="X1625" s="72"/>
    </row>
    <row r="1626" spans="23:24" x14ac:dyDescent="0.2">
      <c r="W1626" s="72"/>
      <c r="X1626" s="72"/>
    </row>
    <row r="1627" spans="23:24" x14ac:dyDescent="0.2">
      <c r="W1627" s="72"/>
      <c r="X1627" s="72"/>
    </row>
    <row r="1628" spans="23:24" x14ac:dyDescent="0.2">
      <c r="W1628" s="72"/>
      <c r="X1628" s="72"/>
    </row>
    <row r="1629" spans="23:24" x14ac:dyDescent="0.2">
      <c r="W1629" s="72"/>
      <c r="X1629" s="72"/>
    </row>
    <row r="1630" spans="23:24" x14ac:dyDescent="0.2">
      <c r="W1630" s="72"/>
      <c r="X1630" s="72"/>
    </row>
    <row r="1631" spans="23:24" x14ac:dyDescent="0.2">
      <c r="W1631" s="72"/>
      <c r="X1631" s="72"/>
    </row>
    <row r="1632" spans="23:24" x14ac:dyDescent="0.2">
      <c r="W1632" s="72"/>
      <c r="X1632" s="72"/>
    </row>
    <row r="1633" spans="23:24" x14ac:dyDescent="0.2">
      <c r="W1633" s="72"/>
      <c r="X1633" s="72"/>
    </row>
    <row r="1634" spans="23:24" x14ac:dyDescent="0.2">
      <c r="W1634" s="72"/>
      <c r="X1634" s="72"/>
    </row>
    <row r="1635" spans="23:24" x14ac:dyDescent="0.2">
      <c r="W1635" s="72"/>
      <c r="X1635" s="72"/>
    </row>
    <row r="1636" spans="23:24" x14ac:dyDescent="0.2">
      <c r="W1636" s="72"/>
      <c r="X1636" s="72"/>
    </row>
    <row r="1637" spans="23:24" x14ac:dyDescent="0.2">
      <c r="W1637" s="72"/>
      <c r="X1637" s="72"/>
    </row>
    <row r="1638" spans="23:24" x14ac:dyDescent="0.2">
      <c r="W1638" s="72"/>
      <c r="X1638" s="72"/>
    </row>
    <row r="1639" spans="23:24" x14ac:dyDescent="0.2">
      <c r="W1639" s="72"/>
      <c r="X1639" s="72"/>
    </row>
    <row r="1640" spans="23:24" x14ac:dyDescent="0.2">
      <c r="W1640" s="72"/>
      <c r="X1640" s="72"/>
    </row>
    <row r="1641" spans="23:24" x14ac:dyDescent="0.2">
      <c r="W1641" s="72"/>
      <c r="X1641" s="72"/>
    </row>
    <row r="1642" spans="23:24" x14ac:dyDescent="0.2">
      <c r="W1642" s="72"/>
      <c r="X1642" s="72"/>
    </row>
    <row r="1643" spans="23:24" x14ac:dyDescent="0.2">
      <c r="W1643" s="72"/>
      <c r="X1643" s="72"/>
    </row>
    <row r="1644" spans="23:24" x14ac:dyDescent="0.2">
      <c r="W1644" s="72"/>
      <c r="X1644" s="72"/>
    </row>
    <row r="1645" spans="23:24" x14ac:dyDescent="0.2">
      <c r="W1645" s="72"/>
      <c r="X1645" s="72"/>
    </row>
    <row r="1646" spans="23:24" x14ac:dyDescent="0.2">
      <c r="W1646" s="72"/>
      <c r="X1646" s="72"/>
    </row>
    <row r="1647" spans="23:24" x14ac:dyDescent="0.2">
      <c r="W1647" s="72"/>
      <c r="X1647" s="72"/>
    </row>
    <row r="1648" spans="23:24" x14ac:dyDescent="0.2">
      <c r="W1648" s="72"/>
      <c r="X1648" s="72"/>
    </row>
    <row r="1649" spans="23:24" x14ac:dyDescent="0.2">
      <c r="W1649" s="72"/>
      <c r="X1649" s="72"/>
    </row>
    <row r="1650" spans="23:24" x14ac:dyDescent="0.2">
      <c r="W1650" s="72"/>
      <c r="X1650" s="72"/>
    </row>
    <row r="1651" spans="23:24" x14ac:dyDescent="0.2">
      <c r="W1651" s="72"/>
      <c r="X1651" s="72"/>
    </row>
    <row r="1652" spans="23:24" x14ac:dyDescent="0.2">
      <c r="W1652" s="72"/>
      <c r="X1652" s="72"/>
    </row>
    <row r="1653" spans="23:24" x14ac:dyDescent="0.2">
      <c r="W1653" s="72"/>
      <c r="X1653" s="72"/>
    </row>
    <row r="1654" spans="23:24" x14ac:dyDescent="0.2">
      <c r="W1654" s="72"/>
      <c r="X1654" s="72"/>
    </row>
    <row r="1655" spans="23:24" x14ac:dyDescent="0.2">
      <c r="W1655" s="72"/>
      <c r="X1655" s="72"/>
    </row>
    <row r="1656" spans="23:24" x14ac:dyDescent="0.2">
      <c r="W1656" s="72"/>
      <c r="X1656" s="72"/>
    </row>
    <row r="1657" spans="23:24" x14ac:dyDescent="0.2">
      <c r="W1657" s="72"/>
      <c r="X1657" s="72"/>
    </row>
    <row r="1658" spans="23:24" x14ac:dyDescent="0.2">
      <c r="W1658" s="72"/>
      <c r="X1658" s="72"/>
    </row>
    <row r="1659" spans="23:24" x14ac:dyDescent="0.2">
      <c r="W1659" s="72"/>
      <c r="X1659" s="72"/>
    </row>
    <row r="1660" spans="23:24" x14ac:dyDescent="0.2">
      <c r="W1660" s="72"/>
      <c r="X1660" s="72"/>
    </row>
    <row r="1661" spans="23:24" x14ac:dyDescent="0.2">
      <c r="W1661" s="72"/>
      <c r="X1661" s="72"/>
    </row>
    <row r="1662" spans="23:24" x14ac:dyDescent="0.2">
      <c r="W1662" s="72"/>
      <c r="X1662" s="72"/>
    </row>
    <row r="1663" spans="23:24" x14ac:dyDescent="0.2">
      <c r="W1663" s="72"/>
      <c r="X1663" s="72"/>
    </row>
    <row r="1664" spans="23:24" x14ac:dyDescent="0.2">
      <c r="W1664" s="72"/>
      <c r="X1664" s="72"/>
    </row>
    <row r="1665" spans="23:24" x14ac:dyDescent="0.2">
      <c r="W1665" s="72"/>
      <c r="X1665" s="72"/>
    </row>
    <row r="1666" spans="23:24" x14ac:dyDescent="0.2">
      <c r="W1666" s="72"/>
      <c r="X1666" s="72"/>
    </row>
    <row r="1667" spans="23:24" x14ac:dyDescent="0.2">
      <c r="W1667" s="72"/>
      <c r="X1667" s="72"/>
    </row>
    <row r="1668" spans="23:24" x14ac:dyDescent="0.2">
      <c r="W1668" s="72"/>
      <c r="X1668" s="72"/>
    </row>
    <row r="1669" spans="23:24" x14ac:dyDescent="0.2">
      <c r="W1669" s="72"/>
      <c r="X1669" s="72"/>
    </row>
    <row r="1670" spans="23:24" x14ac:dyDescent="0.2">
      <c r="W1670" s="72"/>
      <c r="X1670" s="72"/>
    </row>
    <row r="1671" spans="23:24" x14ac:dyDescent="0.2">
      <c r="W1671" s="72"/>
      <c r="X1671" s="72"/>
    </row>
    <row r="1672" spans="23:24" x14ac:dyDescent="0.2">
      <c r="W1672" s="72"/>
      <c r="X1672" s="72"/>
    </row>
    <row r="1673" spans="23:24" x14ac:dyDescent="0.2">
      <c r="W1673" s="72"/>
      <c r="X1673" s="72"/>
    </row>
    <row r="1674" spans="23:24" x14ac:dyDescent="0.2">
      <c r="W1674" s="72"/>
      <c r="X1674" s="72"/>
    </row>
    <row r="1675" spans="23:24" x14ac:dyDescent="0.2">
      <c r="W1675" s="72"/>
      <c r="X1675" s="72"/>
    </row>
    <row r="1676" spans="23:24" x14ac:dyDescent="0.2">
      <c r="W1676" s="72"/>
      <c r="X1676" s="72"/>
    </row>
    <row r="1677" spans="23:24" x14ac:dyDescent="0.2">
      <c r="W1677" s="72"/>
      <c r="X1677" s="72"/>
    </row>
    <row r="1678" spans="23:24" x14ac:dyDescent="0.2">
      <c r="W1678" s="72"/>
      <c r="X1678" s="72"/>
    </row>
    <row r="1679" spans="23:24" x14ac:dyDescent="0.2">
      <c r="W1679" s="72"/>
      <c r="X1679" s="72"/>
    </row>
    <row r="1680" spans="23:24" x14ac:dyDescent="0.2">
      <c r="W1680" s="72"/>
      <c r="X1680" s="72"/>
    </row>
    <row r="1681" spans="23:24" x14ac:dyDescent="0.2">
      <c r="W1681" s="72"/>
      <c r="X1681" s="72"/>
    </row>
    <row r="1682" spans="23:24" x14ac:dyDescent="0.2">
      <c r="W1682" s="72"/>
      <c r="X1682" s="72"/>
    </row>
    <row r="1683" spans="23:24" x14ac:dyDescent="0.2">
      <c r="W1683" s="72"/>
      <c r="X1683" s="72"/>
    </row>
    <row r="1684" spans="23:24" x14ac:dyDescent="0.2">
      <c r="W1684" s="72"/>
      <c r="X1684" s="72"/>
    </row>
    <row r="1685" spans="23:24" x14ac:dyDescent="0.2">
      <c r="W1685" s="72"/>
      <c r="X1685" s="72"/>
    </row>
    <row r="1686" spans="23:24" x14ac:dyDescent="0.2">
      <c r="W1686" s="72"/>
      <c r="X1686" s="72"/>
    </row>
    <row r="1687" spans="23:24" x14ac:dyDescent="0.2">
      <c r="W1687" s="72"/>
      <c r="X1687" s="72"/>
    </row>
    <row r="1688" spans="23:24" x14ac:dyDescent="0.2">
      <c r="W1688" s="72"/>
      <c r="X1688" s="72"/>
    </row>
    <row r="1689" spans="23:24" x14ac:dyDescent="0.2">
      <c r="W1689" s="72"/>
      <c r="X1689" s="72"/>
    </row>
    <row r="1690" spans="23:24" x14ac:dyDescent="0.2">
      <c r="W1690" s="72"/>
      <c r="X1690" s="72"/>
    </row>
    <row r="1691" spans="23:24" x14ac:dyDescent="0.2">
      <c r="W1691" s="72"/>
      <c r="X1691" s="72"/>
    </row>
    <row r="1692" spans="23:24" x14ac:dyDescent="0.2">
      <c r="W1692" s="72"/>
      <c r="X1692" s="72"/>
    </row>
    <row r="1693" spans="23:24" x14ac:dyDescent="0.2">
      <c r="W1693" s="72"/>
      <c r="X1693" s="72"/>
    </row>
    <row r="1694" spans="23:24" x14ac:dyDescent="0.2">
      <c r="W1694" s="72"/>
      <c r="X1694" s="72"/>
    </row>
    <row r="1695" spans="23:24" x14ac:dyDescent="0.2">
      <c r="W1695" s="72"/>
      <c r="X1695" s="72"/>
    </row>
    <row r="1696" spans="23:24" x14ac:dyDescent="0.2">
      <c r="W1696" s="72"/>
      <c r="X1696" s="72"/>
    </row>
    <row r="1697" spans="23:24" x14ac:dyDescent="0.2">
      <c r="W1697" s="72"/>
      <c r="X1697" s="72"/>
    </row>
    <row r="1698" spans="23:24" x14ac:dyDescent="0.2">
      <c r="W1698" s="72"/>
      <c r="X1698" s="72"/>
    </row>
    <row r="1699" spans="23:24" x14ac:dyDescent="0.2">
      <c r="W1699" s="72"/>
      <c r="X1699" s="72"/>
    </row>
    <row r="1700" spans="23:24" x14ac:dyDescent="0.2">
      <c r="W1700" s="72"/>
      <c r="X1700" s="72"/>
    </row>
    <row r="1701" spans="23:24" x14ac:dyDescent="0.2">
      <c r="W1701" s="72"/>
      <c r="X1701" s="72"/>
    </row>
    <row r="1702" spans="23:24" x14ac:dyDescent="0.2">
      <c r="W1702" s="72"/>
      <c r="X1702" s="72"/>
    </row>
    <row r="1703" spans="23:24" x14ac:dyDescent="0.2">
      <c r="W1703" s="72"/>
      <c r="X1703" s="72"/>
    </row>
    <row r="1704" spans="23:24" x14ac:dyDescent="0.2">
      <c r="W1704" s="72"/>
      <c r="X1704" s="72"/>
    </row>
    <row r="1705" spans="23:24" x14ac:dyDescent="0.2">
      <c r="W1705" s="72"/>
      <c r="X1705" s="72"/>
    </row>
    <row r="1706" spans="23:24" x14ac:dyDescent="0.2">
      <c r="W1706" s="72"/>
      <c r="X1706" s="72"/>
    </row>
    <row r="1707" spans="23:24" x14ac:dyDescent="0.2">
      <c r="W1707" s="72"/>
      <c r="X1707" s="72"/>
    </row>
    <row r="1708" spans="23:24" x14ac:dyDescent="0.2">
      <c r="W1708" s="72"/>
      <c r="X1708" s="72"/>
    </row>
    <row r="1709" spans="23:24" x14ac:dyDescent="0.2">
      <c r="W1709" s="72"/>
      <c r="X1709" s="72"/>
    </row>
    <row r="1710" spans="23:24" x14ac:dyDescent="0.2">
      <c r="W1710" s="72"/>
      <c r="X1710" s="72"/>
    </row>
    <row r="1711" spans="23:24" x14ac:dyDescent="0.2">
      <c r="W1711" s="72"/>
      <c r="X1711" s="72"/>
    </row>
    <row r="1712" spans="23:24" x14ac:dyDescent="0.2">
      <c r="W1712" s="72"/>
      <c r="X1712" s="72"/>
    </row>
    <row r="1713" spans="23:24" x14ac:dyDescent="0.2">
      <c r="W1713" s="72"/>
      <c r="X1713" s="72"/>
    </row>
    <row r="1714" spans="23:24" x14ac:dyDescent="0.2">
      <c r="W1714" s="72"/>
      <c r="X1714" s="72"/>
    </row>
    <row r="1715" spans="23:24" x14ac:dyDescent="0.2">
      <c r="W1715" s="72"/>
      <c r="X1715" s="72"/>
    </row>
    <row r="1716" spans="23:24" x14ac:dyDescent="0.2">
      <c r="W1716" s="72"/>
      <c r="X1716" s="72"/>
    </row>
    <row r="1717" spans="23:24" x14ac:dyDescent="0.2">
      <c r="W1717" s="72"/>
      <c r="X1717" s="72"/>
    </row>
    <row r="1718" spans="23:24" x14ac:dyDescent="0.2">
      <c r="W1718" s="72"/>
      <c r="X1718" s="72"/>
    </row>
    <row r="1719" spans="23:24" x14ac:dyDescent="0.2">
      <c r="W1719" s="72"/>
      <c r="X1719" s="72"/>
    </row>
    <row r="1720" spans="23:24" x14ac:dyDescent="0.2">
      <c r="W1720" s="72"/>
      <c r="X1720" s="72"/>
    </row>
    <row r="1721" spans="23:24" x14ac:dyDescent="0.2">
      <c r="W1721" s="72"/>
      <c r="X1721" s="72"/>
    </row>
    <row r="1722" spans="23:24" x14ac:dyDescent="0.2">
      <c r="W1722" s="72"/>
      <c r="X1722" s="72"/>
    </row>
    <row r="1723" spans="23:24" x14ac:dyDescent="0.2">
      <c r="W1723" s="72"/>
      <c r="X1723" s="72"/>
    </row>
    <row r="1724" spans="23:24" x14ac:dyDescent="0.2">
      <c r="W1724" s="72"/>
      <c r="X1724" s="72"/>
    </row>
    <row r="1725" spans="23:24" x14ac:dyDescent="0.2">
      <c r="W1725" s="72"/>
      <c r="X1725" s="72"/>
    </row>
    <row r="1726" spans="23:24" x14ac:dyDescent="0.2">
      <c r="W1726" s="72"/>
      <c r="X1726" s="72"/>
    </row>
    <row r="1727" spans="23:24" x14ac:dyDescent="0.2">
      <c r="W1727" s="72"/>
      <c r="X1727" s="72"/>
    </row>
    <row r="1728" spans="23:24" x14ac:dyDescent="0.2">
      <c r="W1728" s="72"/>
      <c r="X1728" s="72"/>
    </row>
    <row r="1729" spans="23:24" x14ac:dyDescent="0.2">
      <c r="W1729" s="72"/>
      <c r="X1729" s="72"/>
    </row>
    <row r="1730" spans="23:24" x14ac:dyDescent="0.2">
      <c r="W1730" s="72"/>
      <c r="X1730" s="72"/>
    </row>
    <row r="1731" spans="23:24" x14ac:dyDescent="0.2">
      <c r="W1731" s="72"/>
      <c r="X1731" s="72"/>
    </row>
    <row r="1732" spans="23:24" x14ac:dyDescent="0.2">
      <c r="W1732" s="72"/>
      <c r="X1732" s="72"/>
    </row>
    <row r="1733" spans="23:24" x14ac:dyDescent="0.2">
      <c r="W1733" s="72"/>
      <c r="X1733" s="72"/>
    </row>
    <row r="1734" spans="23:24" x14ac:dyDescent="0.2">
      <c r="W1734" s="72"/>
      <c r="X1734" s="72"/>
    </row>
    <row r="1735" spans="23:24" x14ac:dyDescent="0.2">
      <c r="W1735" s="72"/>
      <c r="X1735" s="72"/>
    </row>
    <row r="1736" spans="23:24" x14ac:dyDescent="0.2">
      <c r="W1736" s="72"/>
      <c r="X1736" s="72"/>
    </row>
    <row r="1737" spans="23:24" x14ac:dyDescent="0.2">
      <c r="W1737" s="72"/>
      <c r="X1737" s="72"/>
    </row>
    <row r="1738" spans="23:24" x14ac:dyDescent="0.2">
      <c r="W1738" s="72"/>
      <c r="X1738" s="72"/>
    </row>
    <row r="1739" spans="23:24" x14ac:dyDescent="0.2">
      <c r="W1739" s="72"/>
      <c r="X1739" s="72"/>
    </row>
    <row r="1740" spans="23:24" x14ac:dyDescent="0.2">
      <c r="W1740" s="72"/>
      <c r="X1740" s="72"/>
    </row>
    <row r="1741" spans="23:24" x14ac:dyDescent="0.2">
      <c r="W1741" s="72"/>
      <c r="X1741" s="72"/>
    </row>
    <row r="1742" spans="23:24" x14ac:dyDescent="0.2">
      <c r="W1742" s="72"/>
      <c r="X1742" s="72"/>
    </row>
    <row r="1743" spans="23:24" x14ac:dyDescent="0.2">
      <c r="W1743" s="72"/>
      <c r="X1743" s="72"/>
    </row>
    <row r="1744" spans="23:24" x14ac:dyDescent="0.2">
      <c r="W1744" s="72"/>
      <c r="X1744" s="72"/>
    </row>
    <row r="1745" spans="23:24" x14ac:dyDescent="0.2">
      <c r="W1745" s="72"/>
      <c r="X1745" s="72"/>
    </row>
    <row r="1746" spans="23:24" x14ac:dyDescent="0.2">
      <c r="W1746" s="72"/>
      <c r="X1746" s="72"/>
    </row>
    <row r="1747" spans="23:24" x14ac:dyDescent="0.2">
      <c r="W1747" s="72"/>
      <c r="X1747" s="72"/>
    </row>
    <row r="1748" spans="23:24" x14ac:dyDescent="0.2">
      <c r="W1748" s="72"/>
      <c r="X1748" s="72"/>
    </row>
    <row r="1749" spans="23:24" x14ac:dyDescent="0.2">
      <c r="W1749" s="72"/>
      <c r="X1749" s="72"/>
    </row>
    <row r="1750" spans="23:24" x14ac:dyDescent="0.2">
      <c r="W1750" s="72"/>
      <c r="X1750" s="72"/>
    </row>
    <row r="1751" spans="23:24" x14ac:dyDescent="0.2">
      <c r="W1751" s="72"/>
      <c r="X1751" s="72"/>
    </row>
    <row r="1752" spans="23:24" x14ac:dyDescent="0.2">
      <c r="W1752" s="72"/>
      <c r="X1752" s="72"/>
    </row>
    <row r="1753" spans="23:24" x14ac:dyDescent="0.2">
      <c r="W1753" s="72"/>
      <c r="X1753" s="72"/>
    </row>
    <row r="1754" spans="23:24" x14ac:dyDescent="0.2">
      <c r="W1754" s="72"/>
      <c r="X1754" s="72"/>
    </row>
    <row r="1755" spans="23:24" x14ac:dyDescent="0.2">
      <c r="W1755" s="72"/>
      <c r="X1755" s="72"/>
    </row>
    <row r="1756" spans="23:24" x14ac:dyDescent="0.2">
      <c r="W1756" s="72"/>
      <c r="X1756" s="72"/>
    </row>
    <row r="1757" spans="23:24" x14ac:dyDescent="0.2">
      <c r="W1757" s="72"/>
      <c r="X1757" s="72"/>
    </row>
    <row r="1758" spans="23:24" x14ac:dyDescent="0.2">
      <c r="W1758" s="72"/>
      <c r="X1758" s="72"/>
    </row>
    <row r="1759" spans="23:24" x14ac:dyDescent="0.2">
      <c r="W1759" s="72"/>
      <c r="X1759" s="72"/>
    </row>
    <row r="1760" spans="23:24" x14ac:dyDescent="0.2">
      <c r="W1760" s="72"/>
      <c r="X1760" s="72"/>
    </row>
    <row r="1761" spans="23:24" x14ac:dyDescent="0.2">
      <c r="W1761" s="72"/>
      <c r="X1761" s="72"/>
    </row>
    <row r="1762" spans="23:24" x14ac:dyDescent="0.2">
      <c r="W1762" s="72"/>
      <c r="X1762" s="72"/>
    </row>
    <row r="1763" spans="23:24" x14ac:dyDescent="0.2">
      <c r="W1763" s="72"/>
      <c r="X1763" s="72"/>
    </row>
    <row r="1764" spans="23:24" x14ac:dyDescent="0.2">
      <c r="W1764" s="72"/>
      <c r="X1764" s="72"/>
    </row>
    <row r="1765" spans="23:24" x14ac:dyDescent="0.2">
      <c r="W1765" s="72"/>
      <c r="X1765" s="72"/>
    </row>
    <row r="1766" spans="23:24" x14ac:dyDescent="0.2">
      <c r="W1766" s="72"/>
      <c r="X1766" s="72"/>
    </row>
    <row r="1767" spans="23:24" x14ac:dyDescent="0.2">
      <c r="W1767" s="72"/>
      <c r="X1767" s="72"/>
    </row>
    <row r="1768" spans="23:24" x14ac:dyDescent="0.2">
      <c r="W1768" s="72"/>
      <c r="X1768" s="72"/>
    </row>
    <row r="1769" spans="23:24" x14ac:dyDescent="0.2">
      <c r="W1769" s="72"/>
      <c r="X1769" s="72"/>
    </row>
    <row r="1770" spans="23:24" x14ac:dyDescent="0.2">
      <c r="W1770" s="72"/>
      <c r="X1770" s="72"/>
    </row>
    <row r="1771" spans="23:24" x14ac:dyDescent="0.2">
      <c r="W1771" s="72"/>
      <c r="X1771" s="72"/>
    </row>
    <row r="1772" spans="23:24" x14ac:dyDescent="0.2">
      <c r="W1772" s="72"/>
      <c r="X1772" s="72"/>
    </row>
    <row r="1773" spans="23:24" x14ac:dyDescent="0.2">
      <c r="W1773" s="72"/>
      <c r="X1773" s="72"/>
    </row>
    <row r="1774" spans="23:24" x14ac:dyDescent="0.2">
      <c r="W1774" s="72"/>
      <c r="X1774" s="72"/>
    </row>
    <row r="1775" spans="23:24" x14ac:dyDescent="0.2">
      <c r="W1775" s="72"/>
      <c r="X1775" s="72"/>
    </row>
    <row r="1776" spans="23:24" x14ac:dyDescent="0.2">
      <c r="W1776" s="72"/>
      <c r="X1776" s="72"/>
    </row>
    <row r="1777" spans="23:24" x14ac:dyDescent="0.2">
      <c r="W1777" s="72"/>
      <c r="X1777" s="72"/>
    </row>
    <row r="1778" spans="23:24" x14ac:dyDescent="0.2">
      <c r="W1778" s="72"/>
      <c r="X1778" s="72"/>
    </row>
    <row r="1779" spans="23:24" x14ac:dyDescent="0.2">
      <c r="W1779" s="72"/>
      <c r="X1779" s="72"/>
    </row>
    <row r="1780" spans="23:24" x14ac:dyDescent="0.2">
      <c r="W1780" s="72"/>
      <c r="X1780" s="72"/>
    </row>
    <row r="1781" spans="23:24" x14ac:dyDescent="0.2">
      <c r="W1781" s="72"/>
      <c r="X1781" s="72"/>
    </row>
    <row r="1782" spans="23:24" x14ac:dyDescent="0.2">
      <c r="W1782" s="72"/>
      <c r="X1782" s="72"/>
    </row>
    <row r="1783" spans="23:24" x14ac:dyDescent="0.2">
      <c r="W1783" s="72"/>
      <c r="X1783" s="72"/>
    </row>
    <row r="1784" spans="23:24" x14ac:dyDescent="0.2">
      <c r="W1784" s="72"/>
      <c r="X1784" s="72"/>
    </row>
    <row r="1785" spans="23:24" x14ac:dyDescent="0.2">
      <c r="W1785" s="72"/>
      <c r="X1785" s="72"/>
    </row>
    <row r="1786" spans="23:24" x14ac:dyDescent="0.2">
      <c r="W1786" s="72"/>
      <c r="X1786" s="72"/>
    </row>
    <row r="1787" spans="23:24" x14ac:dyDescent="0.2">
      <c r="W1787" s="72"/>
      <c r="X1787" s="72"/>
    </row>
    <row r="1788" spans="23:24" x14ac:dyDescent="0.2">
      <c r="W1788" s="72"/>
      <c r="X1788" s="72"/>
    </row>
    <row r="1789" spans="23:24" x14ac:dyDescent="0.2">
      <c r="W1789" s="72"/>
      <c r="X1789" s="72"/>
    </row>
    <row r="1790" spans="23:24" x14ac:dyDescent="0.2">
      <c r="W1790" s="72"/>
      <c r="X1790" s="72"/>
    </row>
    <row r="1791" spans="23:24" x14ac:dyDescent="0.2">
      <c r="W1791" s="72"/>
      <c r="X1791" s="72"/>
    </row>
    <row r="1792" spans="23:24" x14ac:dyDescent="0.2">
      <c r="W1792" s="72"/>
      <c r="X1792" s="72"/>
    </row>
    <row r="1793" spans="23:24" x14ac:dyDescent="0.2">
      <c r="W1793" s="72"/>
      <c r="X1793" s="72"/>
    </row>
    <row r="1794" spans="23:24" x14ac:dyDescent="0.2">
      <c r="W1794" s="72"/>
      <c r="X1794" s="72"/>
    </row>
    <row r="1795" spans="23:24" x14ac:dyDescent="0.2">
      <c r="W1795" s="72"/>
      <c r="X1795" s="72"/>
    </row>
    <row r="1796" spans="23:24" x14ac:dyDescent="0.2">
      <c r="W1796" s="72"/>
      <c r="X1796" s="72"/>
    </row>
    <row r="1797" spans="23:24" x14ac:dyDescent="0.2">
      <c r="W1797" s="72"/>
      <c r="X1797" s="72"/>
    </row>
    <row r="1798" spans="23:24" x14ac:dyDescent="0.2">
      <c r="W1798" s="72"/>
      <c r="X1798" s="72"/>
    </row>
    <row r="1799" spans="23:24" x14ac:dyDescent="0.2">
      <c r="W1799" s="72"/>
      <c r="X1799" s="72"/>
    </row>
    <row r="1800" spans="23:24" x14ac:dyDescent="0.2">
      <c r="W1800" s="72"/>
      <c r="X1800" s="72"/>
    </row>
    <row r="1801" spans="23:24" x14ac:dyDescent="0.2">
      <c r="W1801" s="72"/>
      <c r="X1801" s="72"/>
    </row>
    <row r="1802" spans="23:24" x14ac:dyDescent="0.2">
      <c r="W1802" s="72"/>
      <c r="X1802" s="72"/>
    </row>
    <row r="1803" spans="23:24" x14ac:dyDescent="0.2">
      <c r="W1803" s="72"/>
      <c r="X1803" s="72"/>
    </row>
    <row r="1804" spans="23:24" x14ac:dyDescent="0.2">
      <c r="W1804" s="72"/>
      <c r="X1804" s="72"/>
    </row>
    <row r="1805" spans="23:24" x14ac:dyDescent="0.2">
      <c r="W1805" s="72"/>
      <c r="X1805" s="72"/>
    </row>
    <row r="1806" spans="23:24" x14ac:dyDescent="0.2">
      <c r="W1806" s="72"/>
      <c r="X1806" s="72"/>
    </row>
    <row r="1807" spans="23:24" x14ac:dyDescent="0.2">
      <c r="W1807" s="72"/>
      <c r="X1807" s="72"/>
    </row>
    <row r="1808" spans="23:24" x14ac:dyDescent="0.2">
      <c r="W1808" s="72"/>
      <c r="X1808" s="72"/>
    </row>
    <row r="1809" spans="23:24" x14ac:dyDescent="0.2">
      <c r="W1809" s="72"/>
      <c r="X1809" s="72"/>
    </row>
    <row r="1810" spans="23:24" x14ac:dyDescent="0.2">
      <c r="W1810" s="72"/>
      <c r="X1810" s="72"/>
    </row>
    <row r="1811" spans="23:24" x14ac:dyDescent="0.2">
      <c r="W1811" s="72"/>
      <c r="X1811" s="72"/>
    </row>
    <row r="1812" spans="23:24" x14ac:dyDescent="0.2">
      <c r="W1812" s="72"/>
      <c r="X1812" s="72"/>
    </row>
    <row r="1813" spans="23:24" x14ac:dyDescent="0.2">
      <c r="W1813" s="72"/>
      <c r="X1813" s="72"/>
    </row>
    <row r="1814" spans="23:24" x14ac:dyDescent="0.2">
      <c r="W1814" s="72"/>
      <c r="X1814" s="72"/>
    </row>
    <row r="1815" spans="23:24" x14ac:dyDescent="0.2">
      <c r="W1815" s="72"/>
      <c r="X1815" s="72"/>
    </row>
    <row r="1816" spans="23:24" x14ac:dyDescent="0.2">
      <c r="W1816" s="72"/>
      <c r="X1816" s="72"/>
    </row>
    <row r="1817" spans="23:24" x14ac:dyDescent="0.2">
      <c r="W1817" s="72"/>
      <c r="X1817" s="72"/>
    </row>
    <row r="1818" spans="23:24" x14ac:dyDescent="0.2">
      <c r="W1818" s="72"/>
      <c r="X1818" s="72"/>
    </row>
    <row r="1819" spans="23:24" x14ac:dyDescent="0.2">
      <c r="W1819" s="72"/>
      <c r="X1819" s="72"/>
    </row>
    <row r="1820" spans="23:24" x14ac:dyDescent="0.2">
      <c r="W1820" s="72"/>
      <c r="X1820" s="72"/>
    </row>
    <row r="1821" spans="23:24" x14ac:dyDescent="0.2">
      <c r="W1821" s="72"/>
      <c r="X1821" s="72"/>
    </row>
    <row r="1822" spans="23:24" x14ac:dyDescent="0.2">
      <c r="W1822" s="72"/>
      <c r="X1822" s="72"/>
    </row>
    <row r="1823" spans="23:24" x14ac:dyDescent="0.2">
      <c r="W1823" s="72"/>
      <c r="X1823" s="72"/>
    </row>
    <row r="1824" spans="23:24" x14ac:dyDescent="0.2">
      <c r="W1824" s="72"/>
      <c r="X1824" s="72"/>
    </row>
    <row r="1825" spans="23:24" x14ac:dyDescent="0.2">
      <c r="W1825" s="72"/>
      <c r="X1825" s="72"/>
    </row>
    <row r="1826" spans="23:24" x14ac:dyDescent="0.2">
      <c r="W1826" s="72"/>
      <c r="X1826" s="72"/>
    </row>
    <row r="1827" spans="23:24" x14ac:dyDescent="0.2">
      <c r="W1827" s="72"/>
      <c r="X1827" s="72"/>
    </row>
    <row r="1828" spans="23:24" x14ac:dyDescent="0.2">
      <c r="W1828" s="72"/>
      <c r="X1828" s="72"/>
    </row>
    <row r="1829" spans="23:24" x14ac:dyDescent="0.2">
      <c r="W1829" s="72"/>
      <c r="X1829" s="72"/>
    </row>
    <row r="1830" spans="23:24" x14ac:dyDescent="0.2">
      <c r="W1830" s="72"/>
      <c r="X1830" s="72"/>
    </row>
    <row r="1831" spans="23:24" x14ac:dyDescent="0.2">
      <c r="W1831" s="72"/>
      <c r="X1831" s="72"/>
    </row>
    <row r="1832" spans="23:24" x14ac:dyDescent="0.2">
      <c r="W1832" s="72"/>
      <c r="X1832" s="72"/>
    </row>
    <row r="1833" spans="23:24" x14ac:dyDescent="0.2">
      <c r="W1833" s="72"/>
      <c r="X1833" s="72"/>
    </row>
    <row r="1834" spans="23:24" x14ac:dyDescent="0.2">
      <c r="W1834" s="72"/>
      <c r="X1834" s="72"/>
    </row>
    <row r="1835" spans="23:24" x14ac:dyDescent="0.2">
      <c r="W1835" s="72"/>
      <c r="X1835" s="72"/>
    </row>
    <row r="1836" spans="23:24" x14ac:dyDescent="0.2">
      <c r="W1836" s="72"/>
      <c r="X1836" s="72"/>
    </row>
    <row r="1837" spans="23:24" x14ac:dyDescent="0.2">
      <c r="W1837" s="72"/>
      <c r="X1837" s="72"/>
    </row>
    <row r="1838" spans="23:24" x14ac:dyDescent="0.2">
      <c r="W1838" s="72"/>
      <c r="X1838" s="72"/>
    </row>
    <row r="1839" spans="23:24" x14ac:dyDescent="0.2">
      <c r="W1839" s="72"/>
      <c r="X1839" s="72"/>
    </row>
    <row r="1840" spans="23:24" x14ac:dyDescent="0.2">
      <c r="W1840" s="72"/>
      <c r="X1840" s="72"/>
    </row>
    <row r="1841" spans="23:24" x14ac:dyDescent="0.2">
      <c r="W1841" s="72"/>
      <c r="X1841" s="72"/>
    </row>
    <row r="1842" spans="23:24" x14ac:dyDescent="0.2">
      <c r="W1842" s="72"/>
      <c r="X1842" s="72"/>
    </row>
    <row r="1843" spans="23:24" x14ac:dyDescent="0.2">
      <c r="W1843" s="72"/>
      <c r="X1843" s="72"/>
    </row>
    <row r="1844" spans="23:24" x14ac:dyDescent="0.2">
      <c r="W1844" s="72"/>
      <c r="X1844" s="72"/>
    </row>
    <row r="1845" spans="23:24" x14ac:dyDescent="0.2">
      <c r="W1845" s="72"/>
      <c r="X1845" s="72"/>
    </row>
    <row r="1846" spans="23:24" x14ac:dyDescent="0.2">
      <c r="W1846" s="72"/>
      <c r="X1846" s="72"/>
    </row>
    <row r="1847" spans="23:24" x14ac:dyDescent="0.2">
      <c r="W1847" s="72"/>
      <c r="X1847" s="72"/>
    </row>
    <row r="1848" spans="23:24" x14ac:dyDescent="0.2">
      <c r="W1848" s="72"/>
      <c r="X1848" s="72"/>
    </row>
    <row r="1849" spans="23:24" x14ac:dyDescent="0.2">
      <c r="W1849" s="72"/>
      <c r="X1849" s="72"/>
    </row>
    <row r="1850" spans="23:24" x14ac:dyDescent="0.2">
      <c r="W1850" s="72"/>
      <c r="X1850" s="72"/>
    </row>
    <row r="1851" spans="23:24" x14ac:dyDescent="0.2">
      <c r="W1851" s="72"/>
      <c r="X1851" s="72"/>
    </row>
    <row r="1852" spans="23:24" x14ac:dyDescent="0.2">
      <c r="W1852" s="72"/>
      <c r="X1852" s="72"/>
    </row>
    <row r="1853" spans="23:24" x14ac:dyDescent="0.2">
      <c r="W1853" s="72"/>
      <c r="X1853" s="72"/>
    </row>
    <row r="1854" spans="23:24" x14ac:dyDescent="0.2">
      <c r="W1854" s="72"/>
      <c r="X1854" s="72"/>
    </row>
    <row r="1855" spans="23:24" x14ac:dyDescent="0.2">
      <c r="W1855" s="72"/>
      <c r="X1855" s="72"/>
    </row>
    <row r="1856" spans="23:24" x14ac:dyDescent="0.2">
      <c r="W1856" s="72"/>
      <c r="X1856" s="72"/>
    </row>
    <row r="1857" spans="23:24" x14ac:dyDescent="0.2">
      <c r="W1857" s="72"/>
      <c r="X1857" s="72"/>
    </row>
    <row r="1858" spans="23:24" x14ac:dyDescent="0.2">
      <c r="W1858" s="72"/>
      <c r="X1858" s="72"/>
    </row>
    <row r="1859" spans="23:24" x14ac:dyDescent="0.2">
      <c r="W1859" s="72"/>
      <c r="X1859" s="72"/>
    </row>
    <row r="1860" spans="23:24" x14ac:dyDescent="0.2">
      <c r="W1860" s="72"/>
      <c r="X1860" s="72"/>
    </row>
    <row r="1861" spans="23:24" x14ac:dyDescent="0.2">
      <c r="W1861" s="72"/>
      <c r="X1861" s="72"/>
    </row>
    <row r="1862" spans="23:24" x14ac:dyDescent="0.2">
      <c r="W1862" s="72"/>
      <c r="X1862" s="72"/>
    </row>
    <row r="1863" spans="23:24" x14ac:dyDescent="0.2">
      <c r="W1863" s="72"/>
      <c r="X1863" s="72"/>
    </row>
    <row r="1864" spans="23:24" x14ac:dyDescent="0.2">
      <c r="W1864" s="72"/>
      <c r="X1864" s="72"/>
    </row>
    <row r="1865" spans="23:24" x14ac:dyDescent="0.2">
      <c r="W1865" s="72"/>
      <c r="X1865" s="72"/>
    </row>
    <row r="1866" spans="23:24" x14ac:dyDescent="0.2">
      <c r="W1866" s="72"/>
      <c r="X1866" s="72"/>
    </row>
    <row r="1867" spans="23:24" x14ac:dyDescent="0.2">
      <c r="W1867" s="72"/>
      <c r="X1867" s="72"/>
    </row>
    <row r="1868" spans="23:24" x14ac:dyDescent="0.2">
      <c r="W1868" s="72"/>
      <c r="X1868" s="72"/>
    </row>
    <row r="1869" spans="23:24" x14ac:dyDescent="0.2">
      <c r="W1869" s="72"/>
      <c r="X1869" s="72"/>
    </row>
    <row r="1870" spans="23:24" x14ac:dyDescent="0.2">
      <c r="W1870" s="72"/>
      <c r="X1870" s="72"/>
    </row>
    <row r="1871" spans="23:24" x14ac:dyDescent="0.2">
      <c r="W1871" s="72"/>
      <c r="X1871" s="72"/>
    </row>
    <row r="1872" spans="23:24" x14ac:dyDescent="0.2">
      <c r="W1872" s="72"/>
      <c r="X1872" s="72"/>
    </row>
    <row r="1873" spans="23:24" x14ac:dyDescent="0.2">
      <c r="W1873" s="72"/>
      <c r="X1873" s="72"/>
    </row>
    <row r="1874" spans="23:24" x14ac:dyDescent="0.2">
      <c r="W1874" s="72"/>
      <c r="X1874" s="72"/>
    </row>
    <row r="1875" spans="23:24" x14ac:dyDescent="0.2">
      <c r="W1875" s="72"/>
      <c r="X1875" s="72"/>
    </row>
    <row r="1876" spans="23:24" x14ac:dyDescent="0.2">
      <c r="W1876" s="72"/>
      <c r="X1876" s="72"/>
    </row>
    <row r="1877" spans="23:24" x14ac:dyDescent="0.2">
      <c r="W1877" s="72"/>
      <c r="X1877" s="72"/>
    </row>
    <row r="1878" spans="23:24" x14ac:dyDescent="0.2">
      <c r="W1878" s="72"/>
      <c r="X1878" s="72"/>
    </row>
    <row r="1879" spans="23:24" x14ac:dyDescent="0.2">
      <c r="W1879" s="72"/>
      <c r="X1879" s="72"/>
    </row>
    <row r="1880" spans="23:24" x14ac:dyDescent="0.2">
      <c r="W1880" s="72"/>
      <c r="X1880" s="72"/>
    </row>
    <row r="1881" spans="23:24" x14ac:dyDescent="0.2">
      <c r="W1881" s="72"/>
      <c r="X1881" s="72"/>
    </row>
    <row r="1882" spans="23:24" x14ac:dyDescent="0.2">
      <c r="W1882" s="72"/>
      <c r="X1882" s="72"/>
    </row>
    <row r="1883" spans="23:24" x14ac:dyDescent="0.2">
      <c r="W1883" s="72"/>
      <c r="X1883" s="72"/>
    </row>
    <row r="1884" spans="23:24" x14ac:dyDescent="0.2">
      <c r="W1884" s="72"/>
      <c r="X1884" s="72"/>
    </row>
    <row r="1885" spans="23:24" x14ac:dyDescent="0.2">
      <c r="W1885" s="72"/>
      <c r="X1885" s="72"/>
    </row>
    <row r="1886" spans="23:24" x14ac:dyDescent="0.2">
      <c r="W1886" s="72"/>
      <c r="X1886" s="72"/>
    </row>
    <row r="1887" spans="23:24" x14ac:dyDescent="0.2">
      <c r="W1887" s="72"/>
      <c r="X1887" s="72"/>
    </row>
    <row r="1888" spans="23:24" x14ac:dyDescent="0.2">
      <c r="W1888" s="72"/>
      <c r="X1888" s="72"/>
    </row>
    <row r="1889" spans="23:24" x14ac:dyDescent="0.2">
      <c r="W1889" s="72"/>
      <c r="X1889" s="72"/>
    </row>
    <row r="1890" spans="23:24" x14ac:dyDescent="0.2">
      <c r="W1890" s="72"/>
      <c r="X1890" s="72"/>
    </row>
    <row r="1891" spans="23:24" x14ac:dyDescent="0.2">
      <c r="W1891" s="72"/>
      <c r="X1891" s="72"/>
    </row>
    <row r="1892" spans="23:24" x14ac:dyDescent="0.2">
      <c r="W1892" s="72"/>
      <c r="X1892" s="72"/>
    </row>
    <row r="1893" spans="23:24" x14ac:dyDescent="0.2">
      <c r="W1893" s="72"/>
      <c r="X1893" s="72"/>
    </row>
    <row r="1894" spans="23:24" x14ac:dyDescent="0.2">
      <c r="W1894" s="72"/>
      <c r="X1894" s="72"/>
    </row>
    <row r="1895" spans="23:24" x14ac:dyDescent="0.2">
      <c r="W1895" s="72"/>
      <c r="X1895" s="72"/>
    </row>
    <row r="1896" spans="23:24" x14ac:dyDescent="0.2">
      <c r="W1896" s="72"/>
      <c r="X1896" s="72"/>
    </row>
    <row r="1897" spans="23:24" x14ac:dyDescent="0.2">
      <c r="W1897" s="72"/>
      <c r="X1897" s="72"/>
    </row>
    <row r="1898" spans="23:24" x14ac:dyDescent="0.2">
      <c r="W1898" s="72"/>
      <c r="X1898" s="72"/>
    </row>
    <row r="1899" spans="23:24" x14ac:dyDescent="0.2">
      <c r="W1899" s="72"/>
      <c r="X1899" s="72"/>
    </row>
    <row r="1900" spans="23:24" x14ac:dyDescent="0.2">
      <c r="W1900" s="72"/>
      <c r="X1900" s="72"/>
    </row>
    <row r="1901" spans="23:24" x14ac:dyDescent="0.2">
      <c r="W1901" s="72"/>
      <c r="X1901" s="72"/>
    </row>
    <row r="1902" spans="23:24" x14ac:dyDescent="0.2">
      <c r="W1902" s="72"/>
      <c r="X1902" s="72"/>
    </row>
    <row r="1903" spans="23:24" x14ac:dyDescent="0.2">
      <c r="W1903" s="72"/>
      <c r="X1903" s="72"/>
    </row>
    <row r="1904" spans="23:24" x14ac:dyDescent="0.2">
      <c r="W1904" s="72"/>
      <c r="X1904" s="72"/>
    </row>
    <row r="1905" spans="23:24" x14ac:dyDescent="0.2">
      <c r="W1905" s="72"/>
      <c r="X1905" s="72"/>
    </row>
    <row r="1906" spans="23:24" x14ac:dyDescent="0.2">
      <c r="W1906" s="72"/>
      <c r="X1906" s="72"/>
    </row>
    <row r="1907" spans="23:24" x14ac:dyDescent="0.2">
      <c r="W1907" s="72"/>
      <c r="X1907" s="72"/>
    </row>
    <row r="1908" spans="23:24" x14ac:dyDescent="0.2">
      <c r="W1908" s="72"/>
      <c r="X1908" s="72"/>
    </row>
    <row r="1909" spans="23:24" x14ac:dyDescent="0.2">
      <c r="W1909" s="72"/>
      <c r="X1909" s="72"/>
    </row>
    <row r="1910" spans="23:24" x14ac:dyDescent="0.2">
      <c r="W1910" s="72"/>
      <c r="X1910" s="72"/>
    </row>
    <row r="1911" spans="23:24" x14ac:dyDescent="0.2">
      <c r="W1911" s="72"/>
      <c r="X1911" s="72"/>
    </row>
    <row r="1912" spans="23:24" x14ac:dyDescent="0.2">
      <c r="W1912" s="72"/>
      <c r="X1912" s="72"/>
    </row>
    <row r="1913" spans="23:24" x14ac:dyDescent="0.2">
      <c r="W1913" s="72"/>
      <c r="X1913" s="72"/>
    </row>
    <row r="1914" spans="23:24" x14ac:dyDescent="0.2">
      <c r="W1914" s="72"/>
      <c r="X1914" s="72"/>
    </row>
    <row r="1915" spans="23:24" x14ac:dyDescent="0.2">
      <c r="W1915" s="72"/>
      <c r="X1915" s="72"/>
    </row>
    <row r="1916" spans="23:24" x14ac:dyDescent="0.2">
      <c r="W1916" s="72"/>
      <c r="X1916" s="72"/>
    </row>
    <row r="1917" spans="23:24" x14ac:dyDescent="0.2">
      <c r="W1917" s="72"/>
      <c r="X1917" s="72"/>
    </row>
    <row r="1918" spans="23:24" x14ac:dyDescent="0.2">
      <c r="W1918" s="72"/>
      <c r="X1918" s="72"/>
    </row>
    <row r="1919" spans="23:24" x14ac:dyDescent="0.2">
      <c r="W1919" s="72"/>
      <c r="X1919" s="72"/>
    </row>
    <row r="1920" spans="23:24" x14ac:dyDescent="0.2">
      <c r="W1920" s="72"/>
      <c r="X1920" s="72"/>
    </row>
    <row r="1921" spans="23:24" x14ac:dyDescent="0.2">
      <c r="W1921" s="72"/>
      <c r="X1921" s="72"/>
    </row>
    <row r="1922" spans="23:24" x14ac:dyDescent="0.2">
      <c r="W1922" s="72"/>
      <c r="X1922" s="72"/>
    </row>
    <row r="1923" spans="23:24" x14ac:dyDescent="0.2">
      <c r="W1923" s="72"/>
      <c r="X1923" s="72"/>
    </row>
    <row r="1924" spans="23:24" x14ac:dyDescent="0.2">
      <c r="W1924" s="72"/>
      <c r="X1924" s="72"/>
    </row>
    <row r="1925" spans="23:24" x14ac:dyDescent="0.2">
      <c r="W1925" s="72"/>
      <c r="X1925" s="72"/>
    </row>
    <row r="1926" spans="23:24" x14ac:dyDescent="0.2">
      <c r="W1926" s="72"/>
      <c r="X1926" s="72"/>
    </row>
    <row r="1927" spans="23:24" x14ac:dyDescent="0.2">
      <c r="W1927" s="72"/>
      <c r="X1927" s="72"/>
    </row>
    <row r="1928" spans="23:24" x14ac:dyDescent="0.2">
      <c r="W1928" s="72"/>
      <c r="X1928" s="72"/>
    </row>
    <row r="1929" spans="23:24" x14ac:dyDescent="0.2">
      <c r="W1929" s="72"/>
      <c r="X1929" s="72"/>
    </row>
    <row r="1930" spans="23:24" x14ac:dyDescent="0.2">
      <c r="W1930" s="72"/>
      <c r="X1930" s="72"/>
    </row>
    <row r="1931" spans="23:24" x14ac:dyDescent="0.2">
      <c r="W1931" s="72"/>
      <c r="X1931" s="72"/>
    </row>
    <row r="1932" spans="23:24" x14ac:dyDescent="0.2">
      <c r="W1932" s="72"/>
      <c r="X1932" s="72"/>
    </row>
    <row r="1933" spans="23:24" x14ac:dyDescent="0.2">
      <c r="W1933" s="72"/>
      <c r="X1933" s="72"/>
    </row>
    <row r="1934" spans="23:24" x14ac:dyDescent="0.2">
      <c r="W1934" s="72"/>
      <c r="X1934" s="72"/>
    </row>
    <row r="1935" spans="23:24" x14ac:dyDescent="0.2">
      <c r="W1935" s="72"/>
      <c r="X1935" s="72"/>
    </row>
    <row r="1936" spans="23:24" x14ac:dyDescent="0.2">
      <c r="W1936" s="72"/>
      <c r="X1936" s="72"/>
    </row>
    <row r="1937" spans="23:24" x14ac:dyDescent="0.2">
      <c r="W1937" s="72"/>
      <c r="X1937" s="72"/>
    </row>
    <row r="1938" spans="23:24" x14ac:dyDescent="0.2">
      <c r="W1938" s="72"/>
      <c r="X1938" s="72"/>
    </row>
    <row r="1939" spans="23:24" x14ac:dyDescent="0.2">
      <c r="W1939" s="72"/>
      <c r="X1939" s="72"/>
    </row>
    <row r="1940" spans="23:24" x14ac:dyDescent="0.2">
      <c r="W1940" s="72"/>
      <c r="X1940" s="72"/>
    </row>
    <row r="1941" spans="23:24" x14ac:dyDescent="0.2">
      <c r="W1941" s="72"/>
      <c r="X1941" s="72"/>
    </row>
    <row r="1942" spans="23:24" x14ac:dyDescent="0.2">
      <c r="W1942" s="72"/>
      <c r="X1942" s="72"/>
    </row>
    <row r="1943" spans="23:24" x14ac:dyDescent="0.2">
      <c r="W1943" s="72"/>
      <c r="X1943" s="72"/>
    </row>
    <row r="1944" spans="23:24" x14ac:dyDescent="0.2">
      <c r="W1944" s="72"/>
      <c r="X1944" s="72"/>
    </row>
    <row r="1945" spans="23:24" x14ac:dyDescent="0.2">
      <c r="W1945" s="72"/>
      <c r="X1945" s="72"/>
    </row>
    <row r="1946" spans="23:24" x14ac:dyDescent="0.2">
      <c r="W1946" s="72"/>
      <c r="X1946" s="72"/>
    </row>
    <row r="1947" spans="23:24" x14ac:dyDescent="0.2">
      <c r="W1947" s="72"/>
      <c r="X1947" s="72"/>
    </row>
    <row r="1948" spans="23:24" x14ac:dyDescent="0.2">
      <c r="W1948" s="72"/>
      <c r="X1948" s="72"/>
    </row>
    <row r="1949" spans="23:24" x14ac:dyDescent="0.2">
      <c r="W1949" s="72"/>
      <c r="X1949" s="72"/>
    </row>
    <row r="1950" spans="23:24" x14ac:dyDescent="0.2">
      <c r="W1950" s="72"/>
      <c r="X1950" s="72"/>
    </row>
    <row r="1951" spans="23:24" x14ac:dyDescent="0.2">
      <c r="W1951" s="72"/>
      <c r="X1951" s="72"/>
    </row>
    <row r="1952" spans="23:24" x14ac:dyDescent="0.2">
      <c r="W1952" s="72"/>
      <c r="X1952" s="72"/>
    </row>
    <row r="1953" spans="23:24" x14ac:dyDescent="0.2">
      <c r="W1953" s="72"/>
      <c r="X1953" s="72"/>
    </row>
    <row r="1954" spans="23:24" x14ac:dyDescent="0.2">
      <c r="W1954" s="72"/>
      <c r="X1954" s="72"/>
    </row>
    <row r="1955" spans="23:24" x14ac:dyDescent="0.2">
      <c r="W1955" s="72"/>
      <c r="X1955" s="72"/>
    </row>
    <row r="1956" spans="23:24" x14ac:dyDescent="0.2">
      <c r="W1956" s="72"/>
      <c r="X1956" s="72"/>
    </row>
    <row r="1957" spans="23:24" x14ac:dyDescent="0.2">
      <c r="W1957" s="72"/>
      <c r="X1957" s="72"/>
    </row>
    <row r="1958" spans="23:24" x14ac:dyDescent="0.2">
      <c r="W1958" s="72"/>
      <c r="X1958" s="72"/>
    </row>
    <row r="1959" spans="23:24" x14ac:dyDescent="0.2">
      <c r="W1959" s="72"/>
      <c r="X1959" s="72"/>
    </row>
    <row r="1960" spans="23:24" x14ac:dyDescent="0.2">
      <c r="W1960" s="72"/>
      <c r="X1960" s="72"/>
    </row>
    <row r="1961" spans="23:24" x14ac:dyDescent="0.2">
      <c r="W1961" s="72"/>
      <c r="X1961" s="72"/>
    </row>
    <row r="1962" spans="23:24" x14ac:dyDescent="0.2">
      <c r="W1962" s="72"/>
      <c r="X1962" s="72"/>
    </row>
    <row r="1963" spans="23:24" x14ac:dyDescent="0.2">
      <c r="W1963" s="72"/>
      <c r="X1963" s="72"/>
    </row>
    <row r="1964" spans="23:24" x14ac:dyDescent="0.2">
      <c r="W1964" s="72"/>
      <c r="X1964" s="72"/>
    </row>
    <row r="1965" spans="23:24" x14ac:dyDescent="0.2">
      <c r="W1965" s="72"/>
      <c r="X1965" s="72"/>
    </row>
    <row r="1966" spans="23:24" x14ac:dyDescent="0.2">
      <c r="W1966" s="72"/>
      <c r="X1966" s="72"/>
    </row>
    <row r="1967" spans="23:24" x14ac:dyDescent="0.2">
      <c r="W1967" s="72"/>
      <c r="X1967" s="72"/>
    </row>
    <row r="1968" spans="23:24" x14ac:dyDescent="0.2">
      <c r="W1968" s="72"/>
      <c r="X1968" s="72"/>
    </row>
    <row r="1969" spans="23:24" x14ac:dyDescent="0.2">
      <c r="W1969" s="72"/>
      <c r="X1969" s="72"/>
    </row>
    <row r="1970" spans="23:24" x14ac:dyDescent="0.2">
      <c r="W1970" s="72"/>
      <c r="X1970" s="72"/>
    </row>
    <row r="1971" spans="23:24" x14ac:dyDescent="0.2">
      <c r="W1971" s="72"/>
      <c r="X1971" s="72"/>
    </row>
    <row r="1972" spans="23:24" x14ac:dyDescent="0.2">
      <c r="W1972" s="72"/>
      <c r="X1972" s="72"/>
    </row>
    <row r="1973" spans="23:24" x14ac:dyDescent="0.2">
      <c r="W1973" s="72"/>
      <c r="X1973" s="72"/>
    </row>
    <row r="1974" spans="23:24" x14ac:dyDescent="0.2">
      <c r="W1974" s="72"/>
      <c r="X1974" s="72"/>
    </row>
    <row r="1975" spans="23:24" x14ac:dyDescent="0.2">
      <c r="W1975" s="72"/>
      <c r="X1975" s="72"/>
    </row>
    <row r="1976" spans="23:24" x14ac:dyDescent="0.2">
      <c r="W1976" s="72"/>
      <c r="X1976" s="72"/>
    </row>
    <row r="1977" spans="23:24" x14ac:dyDescent="0.2">
      <c r="W1977" s="72"/>
      <c r="X1977" s="72"/>
    </row>
    <row r="1978" spans="23:24" x14ac:dyDescent="0.2">
      <c r="W1978" s="72"/>
      <c r="X1978" s="72"/>
    </row>
    <row r="1979" spans="23:24" x14ac:dyDescent="0.2">
      <c r="W1979" s="72"/>
      <c r="X1979" s="72"/>
    </row>
    <row r="1980" spans="23:24" x14ac:dyDescent="0.2">
      <c r="W1980" s="72"/>
      <c r="X1980" s="72"/>
    </row>
    <row r="1981" spans="23:24" x14ac:dyDescent="0.2">
      <c r="W1981" s="72"/>
      <c r="X1981" s="72"/>
    </row>
    <row r="1982" spans="23:24" x14ac:dyDescent="0.2">
      <c r="W1982" s="72"/>
      <c r="X1982" s="72"/>
    </row>
    <row r="1983" spans="23:24" x14ac:dyDescent="0.2">
      <c r="W1983" s="72"/>
      <c r="X1983" s="72"/>
    </row>
    <row r="1984" spans="23:24" x14ac:dyDescent="0.2">
      <c r="W1984" s="72"/>
      <c r="X1984" s="72"/>
    </row>
    <row r="1985" spans="23:24" x14ac:dyDescent="0.2">
      <c r="W1985" s="72"/>
      <c r="X1985" s="72"/>
    </row>
    <row r="1986" spans="23:24" x14ac:dyDescent="0.2">
      <c r="W1986" s="72"/>
      <c r="X1986" s="72"/>
    </row>
    <row r="1987" spans="23:24" x14ac:dyDescent="0.2">
      <c r="W1987" s="72"/>
      <c r="X1987" s="72"/>
    </row>
    <row r="1988" spans="23:24" x14ac:dyDescent="0.2">
      <c r="W1988" s="72"/>
      <c r="X1988" s="72"/>
    </row>
    <row r="1989" spans="23:24" x14ac:dyDescent="0.2">
      <c r="W1989" s="72"/>
      <c r="X1989" s="72"/>
    </row>
    <row r="1990" spans="23:24" x14ac:dyDescent="0.2">
      <c r="W1990" s="72"/>
      <c r="X1990" s="72"/>
    </row>
    <row r="1991" spans="23:24" x14ac:dyDescent="0.2">
      <c r="W1991" s="72"/>
      <c r="X1991" s="72"/>
    </row>
    <row r="1992" spans="23:24" x14ac:dyDescent="0.2">
      <c r="W1992" s="72"/>
      <c r="X1992" s="72"/>
    </row>
    <row r="1993" spans="23:24" x14ac:dyDescent="0.2">
      <c r="W1993" s="72"/>
      <c r="X1993" s="72"/>
    </row>
    <row r="1994" spans="23:24" x14ac:dyDescent="0.2">
      <c r="W1994" s="72"/>
      <c r="X1994" s="72"/>
    </row>
    <row r="1995" spans="23:24" x14ac:dyDescent="0.2">
      <c r="W1995" s="72"/>
      <c r="X1995" s="72"/>
    </row>
    <row r="1996" spans="23:24" x14ac:dyDescent="0.2">
      <c r="W1996" s="72"/>
      <c r="X1996" s="72"/>
    </row>
    <row r="1997" spans="23:24" x14ac:dyDescent="0.2">
      <c r="W1997" s="72"/>
      <c r="X1997" s="72"/>
    </row>
    <row r="1998" spans="23:24" x14ac:dyDescent="0.2">
      <c r="W1998" s="72"/>
      <c r="X1998" s="72"/>
    </row>
    <row r="1999" spans="23:24" x14ac:dyDescent="0.2">
      <c r="W1999" s="72"/>
      <c r="X1999" s="72"/>
    </row>
    <row r="2000" spans="23:24" x14ac:dyDescent="0.2">
      <c r="W2000" s="72"/>
      <c r="X2000" s="72"/>
    </row>
    <row r="2001" spans="23:24" x14ac:dyDescent="0.2">
      <c r="W2001" s="72"/>
      <c r="X2001" s="72"/>
    </row>
    <row r="2002" spans="23:24" x14ac:dyDescent="0.2">
      <c r="W2002" s="72"/>
      <c r="X2002" s="72"/>
    </row>
    <row r="2003" spans="23:24" x14ac:dyDescent="0.2">
      <c r="W2003" s="72"/>
      <c r="X2003" s="72"/>
    </row>
    <row r="2004" spans="23:24" x14ac:dyDescent="0.2">
      <c r="W2004" s="72"/>
      <c r="X2004" s="72"/>
    </row>
    <row r="2005" spans="23:24" x14ac:dyDescent="0.2">
      <c r="W2005" s="72"/>
      <c r="X2005" s="72"/>
    </row>
    <row r="2006" spans="23:24" x14ac:dyDescent="0.2">
      <c r="W2006" s="72"/>
      <c r="X2006" s="72"/>
    </row>
    <row r="2007" spans="23:24" x14ac:dyDescent="0.2">
      <c r="W2007" s="72"/>
      <c r="X2007" s="72"/>
    </row>
    <row r="2008" spans="23:24" x14ac:dyDescent="0.2">
      <c r="W2008" s="72"/>
      <c r="X2008" s="72"/>
    </row>
    <row r="2009" spans="23:24" x14ac:dyDescent="0.2">
      <c r="W2009" s="72"/>
      <c r="X2009" s="72"/>
    </row>
    <row r="2010" spans="23:24" x14ac:dyDescent="0.2">
      <c r="W2010" s="72"/>
      <c r="X2010" s="72"/>
    </row>
    <row r="2011" spans="23:24" x14ac:dyDescent="0.2">
      <c r="W2011" s="72"/>
      <c r="X2011" s="72"/>
    </row>
    <row r="2012" spans="23:24" x14ac:dyDescent="0.2">
      <c r="W2012" s="72"/>
      <c r="X2012" s="72"/>
    </row>
    <row r="2013" spans="23:24" x14ac:dyDescent="0.2">
      <c r="W2013" s="72"/>
      <c r="X2013" s="72"/>
    </row>
    <row r="2014" spans="23:24" x14ac:dyDescent="0.2">
      <c r="W2014" s="72"/>
      <c r="X2014" s="72"/>
    </row>
    <row r="2015" spans="23:24" x14ac:dyDescent="0.2">
      <c r="W2015" s="72"/>
      <c r="X2015" s="72"/>
    </row>
    <row r="2016" spans="23:24" x14ac:dyDescent="0.2">
      <c r="W2016" s="72"/>
      <c r="X2016" s="72"/>
    </row>
    <row r="2017" spans="23:24" x14ac:dyDescent="0.2">
      <c r="W2017" s="72"/>
      <c r="X2017" s="72"/>
    </row>
    <row r="2018" spans="23:24" x14ac:dyDescent="0.2">
      <c r="W2018" s="72"/>
      <c r="X2018" s="72"/>
    </row>
    <row r="2019" spans="23:24" x14ac:dyDescent="0.2">
      <c r="W2019" s="72"/>
      <c r="X2019" s="72"/>
    </row>
    <row r="2020" spans="23:24" x14ac:dyDescent="0.2">
      <c r="W2020" s="72"/>
      <c r="X2020" s="72"/>
    </row>
    <row r="2021" spans="23:24" x14ac:dyDescent="0.2">
      <c r="W2021" s="72"/>
      <c r="X2021" s="72"/>
    </row>
    <row r="2022" spans="23:24" x14ac:dyDescent="0.2">
      <c r="W2022" s="72"/>
      <c r="X2022" s="72"/>
    </row>
    <row r="2023" spans="23:24" x14ac:dyDescent="0.2">
      <c r="W2023" s="72"/>
      <c r="X2023" s="72"/>
    </row>
    <row r="2024" spans="23:24" x14ac:dyDescent="0.2">
      <c r="W2024" s="72"/>
      <c r="X2024" s="72"/>
    </row>
    <row r="2025" spans="23:24" x14ac:dyDescent="0.2">
      <c r="W2025" s="72"/>
      <c r="X2025" s="72"/>
    </row>
    <row r="2026" spans="23:24" x14ac:dyDescent="0.2">
      <c r="W2026" s="72"/>
      <c r="X2026" s="72"/>
    </row>
    <row r="2027" spans="23:24" x14ac:dyDescent="0.2">
      <c r="W2027" s="72"/>
      <c r="X2027" s="72"/>
    </row>
    <row r="2028" spans="23:24" x14ac:dyDescent="0.2">
      <c r="W2028" s="72"/>
      <c r="X2028" s="72"/>
    </row>
    <row r="2029" spans="23:24" x14ac:dyDescent="0.2">
      <c r="W2029" s="72"/>
      <c r="X2029" s="72"/>
    </row>
    <row r="2030" spans="23:24" x14ac:dyDescent="0.2">
      <c r="W2030" s="72"/>
      <c r="X2030" s="72"/>
    </row>
    <row r="2031" spans="23:24" x14ac:dyDescent="0.2">
      <c r="W2031" s="72"/>
      <c r="X2031" s="72"/>
    </row>
    <row r="2032" spans="23:24" x14ac:dyDescent="0.2">
      <c r="W2032" s="72"/>
      <c r="X2032" s="72"/>
    </row>
    <row r="2033" spans="23:24" x14ac:dyDescent="0.2">
      <c r="W2033" s="72"/>
      <c r="X2033" s="72"/>
    </row>
    <row r="2034" spans="23:24" x14ac:dyDescent="0.2">
      <c r="W2034" s="72"/>
      <c r="X2034" s="72"/>
    </row>
    <row r="2035" spans="23:24" x14ac:dyDescent="0.2">
      <c r="W2035" s="72"/>
      <c r="X2035" s="72"/>
    </row>
    <row r="2036" spans="23:24" x14ac:dyDescent="0.2">
      <c r="W2036" s="72"/>
      <c r="X2036" s="72"/>
    </row>
    <row r="2037" spans="23:24" x14ac:dyDescent="0.2">
      <c r="W2037" s="72"/>
      <c r="X2037" s="72"/>
    </row>
    <row r="2038" spans="23:24" x14ac:dyDescent="0.2">
      <c r="W2038" s="72"/>
      <c r="X2038" s="72"/>
    </row>
    <row r="2039" spans="23:24" x14ac:dyDescent="0.2">
      <c r="W2039" s="72"/>
      <c r="X2039" s="72"/>
    </row>
    <row r="2040" spans="23:24" x14ac:dyDescent="0.2">
      <c r="W2040" s="72"/>
      <c r="X2040" s="72"/>
    </row>
    <row r="2041" spans="23:24" x14ac:dyDescent="0.2">
      <c r="W2041" s="72"/>
      <c r="X2041" s="72"/>
    </row>
    <row r="2042" spans="23:24" x14ac:dyDescent="0.2">
      <c r="W2042" s="72"/>
      <c r="X2042" s="72"/>
    </row>
    <row r="2043" spans="23:24" x14ac:dyDescent="0.2">
      <c r="W2043" s="72"/>
      <c r="X2043" s="72"/>
    </row>
    <row r="2044" spans="23:24" x14ac:dyDescent="0.2">
      <c r="W2044" s="72"/>
      <c r="X2044" s="72"/>
    </row>
    <row r="2045" spans="23:24" x14ac:dyDescent="0.2">
      <c r="W2045" s="72"/>
      <c r="X2045" s="72"/>
    </row>
    <row r="2046" spans="23:24" x14ac:dyDescent="0.2">
      <c r="W2046" s="72"/>
      <c r="X2046" s="72"/>
    </row>
    <row r="2047" spans="23:24" x14ac:dyDescent="0.2">
      <c r="W2047" s="72"/>
      <c r="X2047" s="72"/>
    </row>
    <row r="2048" spans="23:24" x14ac:dyDescent="0.2">
      <c r="W2048" s="72"/>
      <c r="X2048" s="72"/>
    </row>
    <row r="2049" spans="23:24" x14ac:dyDescent="0.2">
      <c r="W2049" s="72"/>
      <c r="X2049" s="72"/>
    </row>
    <row r="2050" spans="23:24" x14ac:dyDescent="0.2">
      <c r="W2050" s="72"/>
      <c r="X2050" s="72"/>
    </row>
    <row r="2051" spans="23:24" x14ac:dyDescent="0.2">
      <c r="W2051" s="72"/>
      <c r="X2051" s="72"/>
    </row>
    <row r="2052" spans="23:24" x14ac:dyDescent="0.2">
      <c r="W2052" s="72"/>
      <c r="X2052" s="72"/>
    </row>
    <row r="2053" spans="23:24" x14ac:dyDescent="0.2">
      <c r="W2053" s="72"/>
      <c r="X2053" s="72"/>
    </row>
    <row r="2054" spans="23:24" x14ac:dyDescent="0.2">
      <c r="W2054" s="72"/>
      <c r="X2054" s="72"/>
    </row>
    <row r="2055" spans="23:24" x14ac:dyDescent="0.2">
      <c r="W2055" s="72"/>
      <c r="X2055" s="72"/>
    </row>
    <row r="2056" spans="23:24" x14ac:dyDescent="0.2">
      <c r="W2056" s="72"/>
      <c r="X2056" s="72"/>
    </row>
    <row r="2057" spans="23:24" x14ac:dyDescent="0.2">
      <c r="W2057" s="72"/>
      <c r="X2057" s="72"/>
    </row>
    <row r="2058" spans="23:24" x14ac:dyDescent="0.2">
      <c r="W2058" s="72"/>
      <c r="X2058" s="72"/>
    </row>
    <row r="2059" spans="23:24" x14ac:dyDescent="0.2">
      <c r="W2059" s="72"/>
      <c r="X2059" s="72"/>
    </row>
    <row r="2060" spans="23:24" x14ac:dyDescent="0.2">
      <c r="W2060" s="72"/>
      <c r="X2060" s="72"/>
    </row>
    <row r="2061" spans="23:24" x14ac:dyDescent="0.2">
      <c r="W2061" s="72"/>
      <c r="X2061" s="72"/>
    </row>
    <row r="2062" spans="23:24" x14ac:dyDescent="0.2">
      <c r="W2062" s="72"/>
      <c r="X2062" s="72"/>
    </row>
    <row r="2063" spans="23:24" x14ac:dyDescent="0.2">
      <c r="W2063" s="72"/>
      <c r="X2063" s="72"/>
    </row>
    <row r="2064" spans="23:24" x14ac:dyDescent="0.2">
      <c r="W2064" s="72"/>
      <c r="X2064" s="72"/>
    </row>
    <row r="2065" spans="23:24" x14ac:dyDescent="0.2">
      <c r="W2065" s="72"/>
      <c r="X2065" s="72"/>
    </row>
    <row r="2066" spans="23:24" x14ac:dyDescent="0.2">
      <c r="W2066" s="72"/>
      <c r="X2066" s="72"/>
    </row>
    <row r="2067" spans="23:24" x14ac:dyDescent="0.2">
      <c r="W2067" s="72"/>
      <c r="X2067" s="72"/>
    </row>
    <row r="2068" spans="23:24" x14ac:dyDescent="0.2">
      <c r="W2068" s="72"/>
      <c r="X2068" s="72"/>
    </row>
    <row r="2069" spans="23:24" x14ac:dyDescent="0.2">
      <c r="W2069" s="72"/>
      <c r="X2069" s="72"/>
    </row>
    <row r="2070" spans="23:24" x14ac:dyDescent="0.2">
      <c r="W2070" s="72"/>
      <c r="X2070" s="72"/>
    </row>
    <row r="2071" spans="23:24" x14ac:dyDescent="0.2">
      <c r="W2071" s="72"/>
      <c r="X2071" s="72"/>
    </row>
    <row r="2072" spans="23:24" x14ac:dyDescent="0.2">
      <c r="W2072" s="72"/>
      <c r="X2072" s="72"/>
    </row>
    <row r="2073" spans="23:24" x14ac:dyDescent="0.2">
      <c r="W2073" s="72"/>
      <c r="X2073" s="72"/>
    </row>
    <row r="2074" spans="23:24" x14ac:dyDescent="0.2">
      <c r="W2074" s="72"/>
      <c r="X2074" s="72"/>
    </row>
    <row r="2075" spans="23:24" x14ac:dyDescent="0.2">
      <c r="W2075" s="72"/>
      <c r="X2075" s="72"/>
    </row>
    <row r="2076" spans="23:24" x14ac:dyDescent="0.2">
      <c r="W2076" s="72"/>
      <c r="X2076" s="72"/>
    </row>
    <row r="2077" spans="23:24" x14ac:dyDescent="0.2">
      <c r="W2077" s="72"/>
      <c r="X2077" s="72"/>
    </row>
    <row r="2078" spans="23:24" x14ac:dyDescent="0.2">
      <c r="W2078" s="72"/>
      <c r="X2078" s="72"/>
    </row>
    <row r="2079" spans="23:24" x14ac:dyDescent="0.2">
      <c r="W2079" s="72"/>
      <c r="X2079" s="72"/>
    </row>
    <row r="2080" spans="23:24" x14ac:dyDescent="0.2">
      <c r="W2080" s="72"/>
      <c r="X2080" s="72"/>
    </row>
    <row r="2081" spans="23:24" x14ac:dyDescent="0.2">
      <c r="W2081" s="72"/>
      <c r="X2081" s="72"/>
    </row>
    <row r="2082" spans="23:24" x14ac:dyDescent="0.2">
      <c r="W2082" s="72"/>
      <c r="X2082" s="72"/>
    </row>
    <row r="2083" spans="23:24" x14ac:dyDescent="0.2">
      <c r="W2083" s="72"/>
      <c r="X2083" s="72"/>
    </row>
    <row r="2084" spans="23:24" x14ac:dyDescent="0.2">
      <c r="W2084" s="72"/>
      <c r="X2084" s="72"/>
    </row>
    <row r="2085" spans="23:24" x14ac:dyDescent="0.2">
      <c r="W2085" s="72"/>
      <c r="X2085" s="72"/>
    </row>
    <row r="2086" spans="23:24" x14ac:dyDescent="0.2">
      <c r="W2086" s="72"/>
      <c r="X2086" s="72"/>
    </row>
    <row r="2087" spans="23:24" x14ac:dyDescent="0.2">
      <c r="W2087" s="72"/>
      <c r="X2087" s="72"/>
    </row>
    <row r="2088" spans="23:24" x14ac:dyDescent="0.2">
      <c r="W2088" s="72"/>
      <c r="X2088" s="72"/>
    </row>
    <row r="2089" spans="23:24" x14ac:dyDescent="0.2">
      <c r="W2089" s="72"/>
      <c r="X2089" s="72"/>
    </row>
    <row r="2090" spans="23:24" x14ac:dyDescent="0.2">
      <c r="W2090" s="72"/>
      <c r="X2090" s="72"/>
    </row>
    <row r="2091" spans="23:24" x14ac:dyDescent="0.2">
      <c r="W2091" s="72"/>
      <c r="X2091" s="72"/>
    </row>
    <row r="2092" spans="23:24" x14ac:dyDescent="0.2">
      <c r="W2092" s="72"/>
      <c r="X2092" s="72"/>
    </row>
    <row r="2093" spans="23:24" x14ac:dyDescent="0.2">
      <c r="W2093" s="72"/>
      <c r="X2093" s="72"/>
    </row>
    <row r="2094" spans="23:24" x14ac:dyDescent="0.2">
      <c r="W2094" s="72"/>
      <c r="X2094" s="72"/>
    </row>
    <row r="2095" spans="23:24" x14ac:dyDescent="0.2">
      <c r="W2095" s="72"/>
      <c r="X2095" s="72"/>
    </row>
    <row r="2096" spans="23:24" x14ac:dyDescent="0.2">
      <c r="W2096" s="72"/>
      <c r="X2096" s="72"/>
    </row>
    <row r="2097" spans="23:24" x14ac:dyDescent="0.2">
      <c r="W2097" s="72"/>
      <c r="X2097" s="72"/>
    </row>
    <row r="2098" spans="23:24" x14ac:dyDescent="0.2">
      <c r="W2098" s="72"/>
      <c r="X2098" s="72"/>
    </row>
    <row r="2099" spans="23:24" x14ac:dyDescent="0.2">
      <c r="W2099" s="72"/>
      <c r="X2099" s="72"/>
    </row>
    <row r="2100" spans="23:24" x14ac:dyDescent="0.2">
      <c r="W2100" s="72"/>
      <c r="X2100" s="72"/>
    </row>
    <row r="2101" spans="23:24" x14ac:dyDescent="0.2">
      <c r="W2101" s="72"/>
      <c r="X2101" s="72"/>
    </row>
    <row r="2102" spans="23:24" x14ac:dyDescent="0.2">
      <c r="W2102" s="72"/>
      <c r="X2102" s="72"/>
    </row>
    <row r="2103" spans="23:24" x14ac:dyDescent="0.2">
      <c r="W2103" s="72"/>
      <c r="X2103" s="72"/>
    </row>
    <row r="2104" spans="23:24" x14ac:dyDescent="0.2">
      <c r="W2104" s="72"/>
      <c r="X2104" s="72"/>
    </row>
    <row r="2105" spans="23:24" x14ac:dyDescent="0.2">
      <c r="W2105" s="72"/>
      <c r="X2105" s="72"/>
    </row>
    <row r="2106" spans="23:24" x14ac:dyDescent="0.2">
      <c r="W2106" s="72"/>
      <c r="X2106" s="72"/>
    </row>
    <row r="2107" spans="23:24" x14ac:dyDescent="0.2">
      <c r="W2107" s="72"/>
      <c r="X2107" s="72"/>
    </row>
    <row r="2108" spans="23:24" x14ac:dyDescent="0.2">
      <c r="W2108" s="72"/>
      <c r="X2108" s="72"/>
    </row>
    <row r="2109" spans="23:24" x14ac:dyDescent="0.2">
      <c r="W2109" s="72"/>
      <c r="X2109" s="72"/>
    </row>
    <row r="2110" spans="23:24" x14ac:dyDescent="0.2">
      <c r="W2110" s="72"/>
      <c r="X2110" s="72"/>
    </row>
    <row r="2111" spans="23:24" x14ac:dyDescent="0.2">
      <c r="W2111" s="72"/>
      <c r="X2111" s="72"/>
    </row>
    <row r="2112" spans="23:24" x14ac:dyDescent="0.2">
      <c r="W2112" s="72"/>
      <c r="X2112" s="72"/>
    </row>
    <row r="2113" spans="23:24" x14ac:dyDescent="0.2">
      <c r="W2113" s="72"/>
      <c r="X2113" s="72"/>
    </row>
    <row r="2114" spans="23:24" x14ac:dyDescent="0.2">
      <c r="W2114" s="72"/>
      <c r="X2114" s="72"/>
    </row>
    <row r="2115" spans="23:24" x14ac:dyDescent="0.2">
      <c r="W2115" s="72"/>
      <c r="X2115" s="72"/>
    </row>
    <row r="2116" spans="23:24" x14ac:dyDescent="0.2">
      <c r="W2116" s="72"/>
      <c r="X2116" s="72"/>
    </row>
    <row r="2117" spans="23:24" x14ac:dyDescent="0.2">
      <c r="W2117" s="72"/>
      <c r="X2117" s="72"/>
    </row>
    <row r="2118" spans="23:24" x14ac:dyDescent="0.2">
      <c r="W2118" s="72"/>
      <c r="X2118" s="72"/>
    </row>
    <row r="2119" spans="23:24" x14ac:dyDescent="0.2">
      <c r="W2119" s="72"/>
      <c r="X2119" s="72"/>
    </row>
    <row r="2120" spans="23:24" x14ac:dyDescent="0.2">
      <c r="W2120" s="72"/>
      <c r="X2120" s="72"/>
    </row>
    <row r="2121" spans="23:24" x14ac:dyDescent="0.2">
      <c r="W2121" s="72"/>
      <c r="X2121" s="72"/>
    </row>
    <row r="2122" spans="23:24" x14ac:dyDescent="0.2">
      <c r="W2122" s="72"/>
      <c r="X2122" s="72"/>
    </row>
    <row r="2123" spans="23:24" x14ac:dyDescent="0.2">
      <c r="W2123" s="72"/>
      <c r="X2123" s="72"/>
    </row>
    <row r="2124" spans="23:24" x14ac:dyDescent="0.2">
      <c r="W2124" s="72"/>
      <c r="X2124" s="72"/>
    </row>
    <row r="2125" spans="23:24" x14ac:dyDescent="0.2">
      <c r="W2125" s="72"/>
      <c r="X2125" s="72"/>
    </row>
    <row r="2126" spans="23:24" x14ac:dyDescent="0.2">
      <c r="W2126" s="72"/>
      <c r="X2126" s="72"/>
    </row>
    <row r="2127" spans="23:24" x14ac:dyDescent="0.2">
      <c r="W2127" s="72"/>
      <c r="X2127" s="72"/>
    </row>
    <row r="2128" spans="23:24" x14ac:dyDescent="0.2">
      <c r="W2128" s="72"/>
      <c r="X2128" s="72"/>
    </row>
    <row r="2129" spans="23:24" x14ac:dyDescent="0.2">
      <c r="W2129" s="72"/>
      <c r="X2129" s="72"/>
    </row>
    <row r="2130" spans="23:24" x14ac:dyDescent="0.2">
      <c r="W2130" s="72"/>
      <c r="X2130" s="72"/>
    </row>
    <row r="2131" spans="23:24" x14ac:dyDescent="0.2">
      <c r="W2131" s="72"/>
      <c r="X2131" s="72"/>
    </row>
    <row r="2132" spans="23:24" x14ac:dyDescent="0.2">
      <c r="W2132" s="72"/>
      <c r="X2132" s="72"/>
    </row>
    <row r="2133" spans="23:24" x14ac:dyDescent="0.2">
      <c r="W2133" s="72"/>
      <c r="X2133" s="72"/>
    </row>
    <row r="2134" spans="23:24" x14ac:dyDescent="0.2">
      <c r="W2134" s="72"/>
      <c r="X2134" s="72"/>
    </row>
    <row r="2135" spans="23:24" x14ac:dyDescent="0.2">
      <c r="W2135" s="72"/>
      <c r="X2135" s="72"/>
    </row>
    <row r="2136" spans="23:24" x14ac:dyDescent="0.2">
      <c r="W2136" s="72"/>
      <c r="X2136" s="72"/>
    </row>
    <row r="2137" spans="23:24" x14ac:dyDescent="0.2">
      <c r="W2137" s="72"/>
      <c r="X2137" s="72"/>
    </row>
    <row r="2138" spans="23:24" x14ac:dyDescent="0.2">
      <c r="W2138" s="72"/>
      <c r="X2138" s="72"/>
    </row>
    <row r="2139" spans="23:24" x14ac:dyDescent="0.2">
      <c r="W2139" s="72"/>
      <c r="X2139" s="72"/>
    </row>
    <row r="2140" spans="23:24" x14ac:dyDescent="0.2">
      <c r="W2140" s="72"/>
      <c r="X2140" s="72"/>
    </row>
    <row r="2141" spans="23:24" x14ac:dyDescent="0.2">
      <c r="W2141" s="72"/>
      <c r="X2141" s="72"/>
    </row>
    <row r="2142" spans="23:24" x14ac:dyDescent="0.2">
      <c r="W2142" s="72"/>
      <c r="X2142" s="72"/>
    </row>
    <row r="2143" spans="23:24" x14ac:dyDescent="0.2">
      <c r="W2143" s="72"/>
      <c r="X2143" s="72"/>
    </row>
    <row r="2144" spans="23:24" x14ac:dyDescent="0.2">
      <c r="W2144" s="72"/>
      <c r="X2144" s="72"/>
    </row>
    <row r="2145" spans="23:24" x14ac:dyDescent="0.2">
      <c r="W2145" s="72"/>
      <c r="X2145" s="72"/>
    </row>
    <row r="2146" spans="23:24" x14ac:dyDescent="0.2">
      <c r="W2146" s="72"/>
      <c r="X2146" s="72"/>
    </row>
    <row r="2147" spans="23:24" x14ac:dyDescent="0.2">
      <c r="W2147" s="72"/>
      <c r="X2147" s="72"/>
    </row>
    <row r="2148" spans="23:24" x14ac:dyDescent="0.2">
      <c r="W2148" s="72"/>
      <c r="X2148" s="72"/>
    </row>
    <row r="2149" spans="23:24" x14ac:dyDescent="0.2">
      <c r="W2149" s="72"/>
      <c r="X2149" s="72"/>
    </row>
    <row r="2150" spans="23:24" x14ac:dyDescent="0.2">
      <c r="W2150" s="72"/>
      <c r="X2150" s="72"/>
    </row>
    <row r="2151" spans="23:24" x14ac:dyDescent="0.2">
      <c r="W2151" s="72"/>
      <c r="X2151" s="72"/>
    </row>
    <row r="2152" spans="23:24" x14ac:dyDescent="0.2">
      <c r="W2152" s="72"/>
      <c r="X2152" s="72"/>
    </row>
    <row r="2153" spans="23:24" x14ac:dyDescent="0.2">
      <c r="W2153" s="72"/>
      <c r="X2153" s="72"/>
    </row>
    <row r="2154" spans="23:24" x14ac:dyDescent="0.2">
      <c r="W2154" s="72"/>
      <c r="X2154" s="72"/>
    </row>
    <row r="2155" spans="23:24" x14ac:dyDescent="0.2">
      <c r="W2155" s="72"/>
      <c r="X2155" s="72"/>
    </row>
    <row r="2156" spans="23:24" x14ac:dyDescent="0.2">
      <c r="W2156" s="72"/>
      <c r="X2156" s="72"/>
    </row>
    <row r="2157" spans="23:24" x14ac:dyDescent="0.2">
      <c r="W2157" s="72"/>
      <c r="X2157" s="72"/>
    </row>
    <row r="2158" spans="23:24" x14ac:dyDescent="0.2">
      <c r="W2158" s="72"/>
      <c r="X2158" s="72"/>
    </row>
    <row r="2159" spans="23:24" x14ac:dyDescent="0.2">
      <c r="W2159" s="72"/>
      <c r="X2159" s="72"/>
    </row>
    <row r="2160" spans="23:24" x14ac:dyDescent="0.2">
      <c r="W2160" s="72"/>
      <c r="X2160" s="72"/>
    </row>
    <row r="2161" spans="23:24" x14ac:dyDescent="0.2">
      <c r="W2161" s="72"/>
      <c r="X2161" s="72"/>
    </row>
    <row r="2162" spans="23:24" x14ac:dyDescent="0.2">
      <c r="W2162" s="72"/>
      <c r="X2162" s="72"/>
    </row>
    <row r="2163" spans="23:24" x14ac:dyDescent="0.2">
      <c r="W2163" s="72"/>
      <c r="X2163" s="72"/>
    </row>
    <row r="2164" spans="23:24" x14ac:dyDescent="0.2">
      <c r="W2164" s="72"/>
      <c r="X2164" s="72"/>
    </row>
    <row r="2165" spans="23:24" x14ac:dyDescent="0.2">
      <c r="W2165" s="72"/>
      <c r="X2165" s="72"/>
    </row>
    <row r="2166" spans="23:24" x14ac:dyDescent="0.2">
      <c r="W2166" s="72"/>
      <c r="X2166" s="72"/>
    </row>
    <row r="2167" spans="23:24" x14ac:dyDescent="0.2">
      <c r="W2167" s="72"/>
      <c r="X2167" s="72"/>
    </row>
    <row r="2168" spans="23:24" x14ac:dyDescent="0.2">
      <c r="W2168" s="72"/>
      <c r="X2168" s="72"/>
    </row>
    <row r="2169" spans="23:24" x14ac:dyDescent="0.2">
      <c r="W2169" s="72"/>
      <c r="X2169" s="72"/>
    </row>
    <row r="2170" spans="23:24" x14ac:dyDescent="0.2">
      <c r="W2170" s="72"/>
      <c r="X2170" s="72"/>
    </row>
    <row r="2171" spans="23:24" x14ac:dyDescent="0.2">
      <c r="W2171" s="72"/>
      <c r="X2171" s="72"/>
    </row>
    <row r="2172" spans="23:24" x14ac:dyDescent="0.2">
      <c r="W2172" s="72"/>
      <c r="X2172" s="72"/>
    </row>
    <row r="2173" spans="23:24" x14ac:dyDescent="0.2">
      <c r="W2173" s="72"/>
      <c r="X2173" s="72"/>
    </row>
    <row r="2174" spans="23:24" x14ac:dyDescent="0.2">
      <c r="W2174" s="72"/>
      <c r="X2174" s="72"/>
    </row>
    <row r="2175" spans="23:24" x14ac:dyDescent="0.2">
      <c r="W2175" s="72"/>
      <c r="X2175" s="72"/>
    </row>
    <row r="2176" spans="23:24" x14ac:dyDescent="0.2">
      <c r="W2176" s="72"/>
      <c r="X2176" s="72"/>
    </row>
    <row r="2177" spans="23:24" x14ac:dyDescent="0.2">
      <c r="W2177" s="72"/>
      <c r="X2177" s="72"/>
    </row>
    <row r="2178" spans="23:24" x14ac:dyDescent="0.2">
      <c r="W2178" s="72"/>
      <c r="X2178" s="72"/>
    </row>
    <row r="2179" spans="23:24" x14ac:dyDescent="0.2">
      <c r="W2179" s="72"/>
      <c r="X2179" s="72"/>
    </row>
    <row r="2180" spans="23:24" x14ac:dyDescent="0.2">
      <c r="W2180" s="72"/>
      <c r="X2180" s="72"/>
    </row>
    <row r="2181" spans="23:24" x14ac:dyDescent="0.2">
      <c r="W2181" s="72"/>
      <c r="X2181" s="72"/>
    </row>
    <row r="2182" spans="23:24" x14ac:dyDescent="0.2">
      <c r="W2182" s="72"/>
      <c r="X2182" s="72"/>
    </row>
    <row r="2183" spans="23:24" x14ac:dyDescent="0.2">
      <c r="W2183" s="72"/>
      <c r="X2183" s="72"/>
    </row>
    <row r="2184" spans="23:24" x14ac:dyDescent="0.2">
      <c r="W2184" s="72"/>
      <c r="X2184" s="72"/>
    </row>
    <row r="2185" spans="23:24" x14ac:dyDescent="0.2">
      <c r="W2185" s="72"/>
      <c r="X2185" s="72"/>
    </row>
    <row r="2186" spans="23:24" x14ac:dyDescent="0.2">
      <c r="W2186" s="72"/>
      <c r="X2186" s="72"/>
    </row>
    <row r="2187" spans="23:24" x14ac:dyDescent="0.2">
      <c r="W2187" s="72"/>
      <c r="X2187" s="72"/>
    </row>
    <row r="2188" spans="23:24" x14ac:dyDescent="0.2">
      <c r="W2188" s="72"/>
      <c r="X2188" s="72"/>
    </row>
    <row r="2189" spans="23:24" x14ac:dyDescent="0.2">
      <c r="W2189" s="72"/>
      <c r="X2189" s="72"/>
    </row>
    <row r="2190" spans="23:24" x14ac:dyDescent="0.2">
      <c r="W2190" s="72"/>
      <c r="X2190" s="72"/>
    </row>
    <row r="2191" spans="23:24" x14ac:dyDescent="0.2">
      <c r="W2191" s="72"/>
      <c r="X2191" s="72"/>
    </row>
    <row r="2192" spans="23:24" x14ac:dyDescent="0.2">
      <c r="W2192" s="72"/>
      <c r="X2192" s="72"/>
    </row>
    <row r="2193" spans="23:24" x14ac:dyDescent="0.2">
      <c r="W2193" s="72"/>
      <c r="X2193" s="72"/>
    </row>
    <row r="2194" spans="23:24" x14ac:dyDescent="0.2">
      <c r="W2194" s="72"/>
      <c r="X2194" s="72"/>
    </row>
    <row r="2195" spans="23:24" x14ac:dyDescent="0.2">
      <c r="W2195" s="72"/>
      <c r="X2195" s="72"/>
    </row>
    <row r="2196" spans="23:24" x14ac:dyDescent="0.2">
      <c r="W2196" s="72"/>
      <c r="X2196" s="72"/>
    </row>
    <row r="2197" spans="23:24" x14ac:dyDescent="0.2">
      <c r="W2197" s="72"/>
      <c r="X2197" s="72"/>
    </row>
    <row r="2198" spans="23:24" x14ac:dyDescent="0.2">
      <c r="W2198" s="72"/>
      <c r="X2198" s="72"/>
    </row>
    <row r="2199" spans="23:24" x14ac:dyDescent="0.2">
      <c r="W2199" s="72"/>
      <c r="X2199" s="72"/>
    </row>
    <row r="2200" spans="23:24" x14ac:dyDescent="0.2">
      <c r="W2200" s="72"/>
      <c r="X2200" s="72"/>
    </row>
    <row r="2201" spans="23:24" x14ac:dyDescent="0.2">
      <c r="W2201" s="72"/>
      <c r="X2201" s="72"/>
    </row>
    <row r="2202" spans="23:24" x14ac:dyDescent="0.2">
      <c r="W2202" s="72"/>
      <c r="X2202" s="72"/>
    </row>
    <row r="2203" spans="23:24" x14ac:dyDescent="0.2">
      <c r="W2203" s="72"/>
      <c r="X2203" s="72"/>
    </row>
    <row r="2204" spans="23:24" x14ac:dyDescent="0.2">
      <c r="W2204" s="72"/>
      <c r="X2204" s="72"/>
    </row>
    <row r="2205" spans="23:24" x14ac:dyDescent="0.2">
      <c r="W2205" s="72"/>
      <c r="X2205" s="72"/>
    </row>
    <row r="2206" spans="23:24" x14ac:dyDescent="0.2">
      <c r="W2206" s="72"/>
      <c r="X2206" s="72"/>
    </row>
    <row r="2207" spans="23:24" x14ac:dyDescent="0.2">
      <c r="W2207" s="72"/>
      <c r="X2207" s="72"/>
    </row>
    <row r="2208" spans="23:24" x14ac:dyDescent="0.2">
      <c r="W2208" s="72"/>
      <c r="X2208" s="72"/>
    </row>
    <row r="2209" spans="23:24" x14ac:dyDescent="0.2">
      <c r="W2209" s="72"/>
      <c r="X2209" s="72"/>
    </row>
    <row r="2210" spans="23:24" x14ac:dyDescent="0.2">
      <c r="W2210" s="72"/>
      <c r="X2210" s="72"/>
    </row>
    <row r="2211" spans="23:24" x14ac:dyDescent="0.2">
      <c r="W2211" s="72"/>
      <c r="X2211" s="72"/>
    </row>
    <row r="2212" spans="23:24" x14ac:dyDescent="0.2">
      <c r="W2212" s="72"/>
      <c r="X2212" s="72"/>
    </row>
    <row r="2213" spans="23:24" x14ac:dyDescent="0.2">
      <c r="W2213" s="72"/>
      <c r="X2213" s="72"/>
    </row>
    <row r="2214" spans="23:24" x14ac:dyDescent="0.2">
      <c r="W2214" s="72"/>
      <c r="X2214" s="72"/>
    </row>
    <row r="2215" spans="23:24" x14ac:dyDescent="0.2">
      <c r="W2215" s="72"/>
      <c r="X2215" s="72"/>
    </row>
    <row r="2216" spans="23:24" x14ac:dyDescent="0.2">
      <c r="W2216" s="72"/>
      <c r="X2216" s="72"/>
    </row>
    <row r="2217" spans="23:24" x14ac:dyDescent="0.2">
      <c r="W2217" s="72"/>
      <c r="X2217" s="72"/>
    </row>
    <row r="2218" spans="23:24" x14ac:dyDescent="0.2">
      <c r="W2218" s="72"/>
      <c r="X2218" s="72"/>
    </row>
    <row r="2219" spans="23:24" x14ac:dyDescent="0.2">
      <c r="W2219" s="72"/>
      <c r="X2219" s="72"/>
    </row>
    <row r="2220" spans="23:24" x14ac:dyDescent="0.2">
      <c r="W2220" s="72"/>
      <c r="X2220" s="72"/>
    </row>
    <row r="2221" spans="23:24" x14ac:dyDescent="0.2">
      <c r="W2221" s="72"/>
      <c r="X2221" s="72"/>
    </row>
    <row r="2222" spans="23:24" x14ac:dyDescent="0.2">
      <c r="W2222" s="72"/>
      <c r="X2222" s="72"/>
    </row>
    <row r="2223" spans="23:24" x14ac:dyDescent="0.2">
      <c r="W2223" s="72"/>
      <c r="X2223" s="72"/>
    </row>
    <row r="2224" spans="23:24" x14ac:dyDescent="0.2">
      <c r="W2224" s="72"/>
      <c r="X2224" s="72"/>
    </row>
    <row r="2225" spans="23:24" x14ac:dyDescent="0.2">
      <c r="W2225" s="72"/>
      <c r="X2225" s="72"/>
    </row>
    <row r="2226" spans="23:24" x14ac:dyDescent="0.2">
      <c r="W2226" s="72"/>
      <c r="X2226" s="72"/>
    </row>
    <row r="2227" spans="23:24" x14ac:dyDescent="0.2">
      <c r="W2227" s="72"/>
      <c r="X2227" s="72"/>
    </row>
    <row r="2228" spans="23:24" x14ac:dyDescent="0.2">
      <c r="W2228" s="72"/>
      <c r="X2228" s="72"/>
    </row>
    <row r="2229" spans="23:24" x14ac:dyDescent="0.2">
      <c r="W2229" s="72"/>
      <c r="X2229" s="72"/>
    </row>
    <row r="2230" spans="23:24" x14ac:dyDescent="0.2">
      <c r="W2230" s="72"/>
      <c r="X2230" s="72"/>
    </row>
    <row r="2231" spans="23:24" x14ac:dyDescent="0.2">
      <c r="W2231" s="72"/>
      <c r="X2231" s="72"/>
    </row>
    <row r="2232" spans="23:24" x14ac:dyDescent="0.2">
      <c r="W2232" s="72"/>
      <c r="X2232" s="72"/>
    </row>
    <row r="2233" spans="23:24" x14ac:dyDescent="0.2">
      <c r="W2233" s="72"/>
      <c r="X2233" s="72"/>
    </row>
    <row r="2234" spans="23:24" x14ac:dyDescent="0.2">
      <c r="W2234" s="72"/>
      <c r="X2234" s="72"/>
    </row>
    <row r="2235" spans="23:24" x14ac:dyDescent="0.2">
      <c r="W2235" s="72"/>
      <c r="X2235" s="72"/>
    </row>
    <row r="2236" spans="23:24" x14ac:dyDescent="0.2">
      <c r="W2236" s="72"/>
      <c r="X2236" s="72"/>
    </row>
    <row r="2237" spans="23:24" x14ac:dyDescent="0.2">
      <c r="W2237" s="72"/>
      <c r="X2237" s="72"/>
    </row>
    <row r="2238" spans="23:24" x14ac:dyDescent="0.2">
      <c r="W2238" s="72"/>
      <c r="X2238" s="72"/>
    </row>
    <row r="2239" spans="23:24" x14ac:dyDescent="0.2">
      <c r="W2239" s="72"/>
      <c r="X2239" s="72"/>
    </row>
    <row r="2240" spans="23:24" x14ac:dyDescent="0.2">
      <c r="W2240" s="72"/>
      <c r="X2240" s="72"/>
    </row>
    <row r="2241" spans="23:24" x14ac:dyDescent="0.2">
      <c r="W2241" s="72"/>
      <c r="X2241" s="72"/>
    </row>
    <row r="2242" spans="23:24" x14ac:dyDescent="0.2">
      <c r="W2242" s="72"/>
      <c r="X2242" s="72"/>
    </row>
    <row r="2243" spans="23:24" x14ac:dyDescent="0.2">
      <c r="W2243" s="72"/>
      <c r="X2243" s="72"/>
    </row>
    <row r="2244" spans="23:24" x14ac:dyDescent="0.2">
      <c r="W2244" s="72"/>
      <c r="X2244" s="72"/>
    </row>
    <row r="2245" spans="23:24" x14ac:dyDescent="0.2">
      <c r="W2245" s="72"/>
      <c r="X2245" s="72"/>
    </row>
    <row r="2246" spans="23:24" x14ac:dyDescent="0.2">
      <c r="W2246" s="72"/>
      <c r="X2246" s="72"/>
    </row>
    <row r="2247" spans="23:24" x14ac:dyDescent="0.2">
      <c r="W2247" s="72"/>
      <c r="X2247" s="72"/>
    </row>
    <row r="2248" spans="23:24" x14ac:dyDescent="0.2">
      <c r="W2248" s="72"/>
      <c r="X2248" s="72"/>
    </row>
    <row r="2249" spans="23:24" x14ac:dyDescent="0.2">
      <c r="W2249" s="72"/>
      <c r="X2249" s="72"/>
    </row>
    <row r="2250" spans="23:24" x14ac:dyDescent="0.2">
      <c r="W2250" s="72"/>
      <c r="X2250" s="72"/>
    </row>
    <row r="2251" spans="23:24" x14ac:dyDescent="0.2">
      <c r="W2251" s="72"/>
      <c r="X2251" s="72"/>
    </row>
    <row r="2252" spans="23:24" x14ac:dyDescent="0.2">
      <c r="W2252" s="72"/>
      <c r="X2252" s="72"/>
    </row>
    <row r="2253" spans="23:24" x14ac:dyDescent="0.2">
      <c r="W2253" s="72"/>
      <c r="X2253" s="72"/>
    </row>
    <row r="2254" spans="23:24" x14ac:dyDescent="0.2">
      <c r="W2254" s="72"/>
      <c r="X2254" s="72"/>
    </row>
    <row r="2255" spans="23:24" x14ac:dyDescent="0.2">
      <c r="W2255" s="72"/>
      <c r="X2255" s="72"/>
    </row>
    <row r="2256" spans="23:24" x14ac:dyDescent="0.2">
      <c r="W2256" s="72"/>
      <c r="X2256" s="72"/>
    </row>
    <row r="2257" spans="23:24" x14ac:dyDescent="0.2">
      <c r="W2257" s="72"/>
      <c r="X2257" s="72"/>
    </row>
    <row r="2258" spans="23:24" x14ac:dyDescent="0.2">
      <c r="W2258" s="72"/>
      <c r="X2258" s="72"/>
    </row>
    <row r="2259" spans="23:24" x14ac:dyDescent="0.2">
      <c r="W2259" s="72"/>
      <c r="X2259" s="72"/>
    </row>
    <row r="2260" spans="23:24" x14ac:dyDescent="0.2">
      <c r="W2260" s="72"/>
      <c r="X2260" s="72"/>
    </row>
    <row r="2261" spans="23:24" x14ac:dyDescent="0.2">
      <c r="W2261" s="72"/>
      <c r="X2261" s="72"/>
    </row>
    <row r="2262" spans="23:24" x14ac:dyDescent="0.2">
      <c r="W2262" s="72"/>
      <c r="X2262" s="72"/>
    </row>
    <row r="2263" spans="23:24" x14ac:dyDescent="0.2">
      <c r="W2263" s="72"/>
      <c r="X2263" s="72"/>
    </row>
    <row r="2264" spans="23:24" x14ac:dyDescent="0.2">
      <c r="W2264" s="72"/>
      <c r="X2264" s="72"/>
    </row>
    <row r="2265" spans="23:24" x14ac:dyDescent="0.2">
      <c r="W2265" s="72"/>
      <c r="X2265" s="72"/>
    </row>
    <row r="2266" spans="23:24" x14ac:dyDescent="0.2">
      <c r="W2266" s="72"/>
      <c r="X2266" s="72"/>
    </row>
    <row r="2267" spans="23:24" x14ac:dyDescent="0.2">
      <c r="W2267" s="72"/>
      <c r="X2267" s="72"/>
    </row>
    <row r="2268" spans="23:24" x14ac:dyDescent="0.2">
      <c r="W2268" s="72"/>
      <c r="X2268" s="72"/>
    </row>
    <row r="2269" spans="23:24" x14ac:dyDescent="0.2">
      <c r="W2269" s="72"/>
      <c r="X2269" s="72"/>
    </row>
    <row r="2270" spans="23:24" x14ac:dyDescent="0.2">
      <c r="W2270" s="72"/>
      <c r="X2270" s="72"/>
    </row>
    <row r="2271" spans="23:24" x14ac:dyDescent="0.2">
      <c r="W2271" s="72"/>
      <c r="X2271" s="72"/>
    </row>
    <row r="2272" spans="23:24" x14ac:dyDescent="0.2">
      <c r="W2272" s="72"/>
      <c r="X2272" s="72"/>
    </row>
    <row r="2273" spans="23:24" x14ac:dyDescent="0.2">
      <c r="W2273" s="72"/>
      <c r="X2273" s="72"/>
    </row>
    <row r="2274" spans="23:24" x14ac:dyDescent="0.2">
      <c r="W2274" s="72"/>
      <c r="X2274" s="72"/>
    </row>
    <row r="2275" spans="23:24" x14ac:dyDescent="0.2">
      <c r="W2275" s="72"/>
      <c r="X2275" s="72"/>
    </row>
    <row r="2276" spans="23:24" x14ac:dyDescent="0.2">
      <c r="W2276" s="72"/>
      <c r="X2276" s="72"/>
    </row>
    <row r="2277" spans="23:24" x14ac:dyDescent="0.2">
      <c r="W2277" s="72"/>
      <c r="X2277" s="72"/>
    </row>
    <row r="2278" spans="23:24" x14ac:dyDescent="0.2">
      <c r="W2278" s="72"/>
      <c r="X2278" s="72"/>
    </row>
    <row r="2279" spans="23:24" x14ac:dyDescent="0.2">
      <c r="W2279" s="72"/>
      <c r="X2279" s="72"/>
    </row>
    <row r="2280" spans="23:24" x14ac:dyDescent="0.2">
      <c r="W2280" s="72"/>
      <c r="X2280" s="72"/>
    </row>
    <row r="2281" spans="23:24" x14ac:dyDescent="0.2">
      <c r="W2281" s="72"/>
      <c r="X2281" s="72"/>
    </row>
    <row r="2282" spans="23:24" x14ac:dyDescent="0.2">
      <c r="W2282" s="72"/>
      <c r="X2282" s="72"/>
    </row>
    <row r="2283" spans="23:24" x14ac:dyDescent="0.2">
      <c r="W2283" s="72"/>
      <c r="X2283" s="72"/>
    </row>
    <row r="2284" spans="23:24" x14ac:dyDescent="0.2">
      <c r="W2284" s="72"/>
      <c r="X2284" s="72"/>
    </row>
    <row r="2285" spans="23:24" x14ac:dyDescent="0.2">
      <c r="W2285" s="72"/>
      <c r="X2285" s="72"/>
    </row>
    <row r="2286" spans="23:24" x14ac:dyDescent="0.2">
      <c r="W2286" s="72"/>
      <c r="X2286" s="72"/>
    </row>
    <row r="2287" spans="23:24" x14ac:dyDescent="0.2">
      <c r="W2287" s="72"/>
      <c r="X2287" s="72"/>
    </row>
    <row r="2288" spans="23:24" x14ac:dyDescent="0.2">
      <c r="W2288" s="72"/>
      <c r="X2288" s="72"/>
    </row>
    <row r="2289" spans="23:24" x14ac:dyDescent="0.2">
      <c r="W2289" s="72"/>
      <c r="X2289" s="72"/>
    </row>
    <row r="2290" spans="23:24" x14ac:dyDescent="0.2">
      <c r="W2290" s="72"/>
      <c r="X2290" s="72"/>
    </row>
    <row r="2291" spans="23:24" x14ac:dyDescent="0.2">
      <c r="W2291" s="72"/>
      <c r="X2291" s="72"/>
    </row>
    <row r="2292" spans="23:24" x14ac:dyDescent="0.2">
      <c r="W2292" s="72"/>
      <c r="X2292" s="72"/>
    </row>
    <row r="2293" spans="23:24" x14ac:dyDescent="0.2">
      <c r="W2293" s="72"/>
      <c r="X2293" s="72"/>
    </row>
    <row r="2294" spans="23:24" x14ac:dyDescent="0.2">
      <c r="W2294" s="72"/>
      <c r="X2294" s="72"/>
    </row>
    <row r="2295" spans="23:24" x14ac:dyDescent="0.2">
      <c r="W2295" s="72"/>
      <c r="X2295" s="72"/>
    </row>
    <row r="2296" spans="23:24" x14ac:dyDescent="0.2">
      <c r="W2296" s="72"/>
      <c r="X2296" s="72"/>
    </row>
    <row r="2297" spans="23:24" x14ac:dyDescent="0.2">
      <c r="W2297" s="72"/>
      <c r="X2297" s="72"/>
    </row>
    <row r="2298" spans="23:24" x14ac:dyDescent="0.2">
      <c r="W2298" s="72"/>
      <c r="X2298" s="72"/>
    </row>
    <row r="2299" spans="23:24" x14ac:dyDescent="0.2">
      <c r="W2299" s="72"/>
      <c r="X2299" s="72"/>
    </row>
    <row r="2300" spans="23:24" x14ac:dyDescent="0.2">
      <c r="W2300" s="72"/>
      <c r="X2300" s="72"/>
    </row>
    <row r="2301" spans="23:24" x14ac:dyDescent="0.2">
      <c r="W2301" s="72"/>
      <c r="X2301" s="72"/>
    </row>
    <row r="2302" spans="23:24" x14ac:dyDescent="0.2">
      <c r="W2302" s="72"/>
      <c r="X2302" s="72"/>
    </row>
    <row r="2303" spans="23:24" x14ac:dyDescent="0.2">
      <c r="W2303" s="72"/>
      <c r="X2303" s="72"/>
    </row>
    <row r="2304" spans="23:24" x14ac:dyDescent="0.2">
      <c r="W2304" s="72"/>
      <c r="X2304" s="72"/>
    </row>
    <row r="2305" spans="23:24" x14ac:dyDescent="0.2">
      <c r="W2305" s="72"/>
      <c r="X2305" s="72"/>
    </row>
    <row r="2306" spans="23:24" x14ac:dyDescent="0.2">
      <c r="W2306" s="72"/>
      <c r="X2306" s="72"/>
    </row>
    <row r="2307" spans="23:24" x14ac:dyDescent="0.2">
      <c r="W2307" s="72"/>
      <c r="X2307" s="72"/>
    </row>
    <row r="2308" spans="23:24" x14ac:dyDescent="0.2">
      <c r="W2308" s="72"/>
      <c r="X2308" s="72"/>
    </row>
    <row r="2309" spans="23:24" x14ac:dyDescent="0.2">
      <c r="W2309" s="72"/>
      <c r="X2309" s="72"/>
    </row>
    <row r="2310" spans="23:24" x14ac:dyDescent="0.2">
      <c r="W2310" s="72"/>
      <c r="X2310" s="72"/>
    </row>
    <row r="2311" spans="23:24" x14ac:dyDescent="0.2">
      <c r="W2311" s="72"/>
      <c r="X2311" s="72"/>
    </row>
    <row r="2312" spans="23:24" x14ac:dyDescent="0.2">
      <c r="W2312" s="72"/>
      <c r="X2312" s="72"/>
    </row>
    <row r="2313" spans="23:24" x14ac:dyDescent="0.2">
      <c r="W2313" s="72"/>
      <c r="X2313" s="72"/>
    </row>
    <row r="2314" spans="23:24" x14ac:dyDescent="0.2">
      <c r="W2314" s="72"/>
      <c r="X2314" s="72"/>
    </row>
    <row r="2315" spans="23:24" x14ac:dyDescent="0.2">
      <c r="W2315" s="72"/>
      <c r="X2315" s="72"/>
    </row>
    <row r="2316" spans="23:24" x14ac:dyDescent="0.2">
      <c r="W2316" s="72"/>
      <c r="X2316" s="72"/>
    </row>
    <row r="2317" spans="23:24" x14ac:dyDescent="0.2">
      <c r="W2317" s="72"/>
      <c r="X2317" s="72"/>
    </row>
    <row r="2318" spans="23:24" x14ac:dyDescent="0.2">
      <c r="W2318" s="72"/>
      <c r="X2318" s="72"/>
    </row>
    <row r="2319" spans="23:24" x14ac:dyDescent="0.2">
      <c r="W2319" s="72"/>
      <c r="X2319" s="72"/>
    </row>
    <row r="2320" spans="23:24" x14ac:dyDescent="0.2">
      <c r="W2320" s="72"/>
      <c r="X2320" s="72"/>
    </row>
    <row r="2321" spans="23:24" x14ac:dyDescent="0.2">
      <c r="W2321" s="72"/>
      <c r="X2321" s="72"/>
    </row>
    <row r="2322" spans="23:24" x14ac:dyDescent="0.2">
      <c r="W2322" s="72"/>
      <c r="X2322" s="72"/>
    </row>
    <row r="2323" spans="23:24" x14ac:dyDescent="0.2">
      <c r="W2323" s="72"/>
      <c r="X2323" s="72"/>
    </row>
    <row r="2324" spans="23:24" x14ac:dyDescent="0.2">
      <c r="W2324" s="72"/>
      <c r="X2324" s="72"/>
    </row>
    <row r="2325" spans="23:24" x14ac:dyDescent="0.2">
      <c r="W2325" s="72"/>
      <c r="X2325" s="72"/>
    </row>
    <row r="2326" spans="23:24" x14ac:dyDescent="0.2">
      <c r="W2326" s="72"/>
      <c r="X2326" s="72"/>
    </row>
    <row r="2327" spans="23:24" x14ac:dyDescent="0.2">
      <c r="W2327" s="72"/>
      <c r="X2327" s="72"/>
    </row>
    <row r="2328" spans="23:24" x14ac:dyDescent="0.2">
      <c r="W2328" s="72"/>
      <c r="X2328" s="72"/>
    </row>
    <row r="2329" spans="23:24" x14ac:dyDescent="0.2">
      <c r="W2329" s="72"/>
      <c r="X2329" s="72"/>
    </row>
    <row r="2330" spans="23:24" x14ac:dyDescent="0.2">
      <c r="W2330" s="72"/>
      <c r="X2330" s="72"/>
    </row>
    <row r="2331" spans="23:24" x14ac:dyDescent="0.2">
      <c r="W2331" s="72"/>
      <c r="X2331" s="72"/>
    </row>
    <row r="2332" spans="23:24" x14ac:dyDescent="0.2">
      <c r="W2332" s="72"/>
      <c r="X2332" s="72"/>
    </row>
    <row r="2333" spans="23:24" x14ac:dyDescent="0.2">
      <c r="W2333" s="72"/>
      <c r="X2333" s="72"/>
    </row>
    <row r="2334" spans="23:24" x14ac:dyDescent="0.2">
      <c r="W2334" s="72"/>
      <c r="X2334" s="72"/>
    </row>
    <row r="2335" spans="23:24" x14ac:dyDescent="0.2">
      <c r="W2335" s="72"/>
      <c r="X2335" s="72"/>
    </row>
    <row r="2336" spans="23:24" x14ac:dyDescent="0.2">
      <c r="W2336" s="72"/>
      <c r="X2336" s="72"/>
    </row>
    <row r="2337" spans="23:24" x14ac:dyDescent="0.2">
      <c r="W2337" s="72"/>
      <c r="X2337" s="72"/>
    </row>
    <row r="2338" spans="23:24" x14ac:dyDescent="0.2">
      <c r="W2338" s="72"/>
      <c r="X2338" s="72"/>
    </row>
    <row r="2339" spans="23:24" x14ac:dyDescent="0.2">
      <c r="W2339" s="72"/>
      <c r="X2339" s="72"/>
    </row>
    <row r="2340" spans="23:24" x14ac:dyDescent="0.2">
      <c r="W2340" s="72"/>
      <c r="X2340" s="72"/>
    </row>
    <row r="2341" spans="23:24" x14ac:dyDescent="0.2">
      <c r="W2341" s="72"/>
      <c r="X2341" s="72"/>
    </row>
    <row r="2342" spans="23:24" x14ac:dyDescent="0.2">
      <c r="W2342" s="72"/>
      <c r="X2342" s="72"/>
    </row>
    <row r="2343" spans="23:24" x14ac:dyDescent="0.2">
      <c r="W2343" s="72"/>
      <c r="X2343" s="72"/>
    </row>
    <row r="2344" spans="23:24" x14ac:dyDescent="0.2">
      <c r="W2344" s="72"/>
      <c r="X2344" s="72"/>
    </row>
    <row r="2345" spans="23:24" x14ac:dyDescent="0.2">
      <c r="W2345" s="72"/>
      <c r="X2345" s="72"/>
    </row>
    <row r="2346" spans="23:24" x14ac:dyDescent="0.2">
      <c r="W2346" s="72"/>
      <c r="X2346" s="72"/>
    </row>
    <row r="2347" spans="23:24" x14ac:dyDescent="0.2">
      <c r="W2347" s="72"/>
      <c r="X2347" s="72"/>
    </row>
    <row r="2348" spans="23:24" x14ac:dyDescent="0.2">
      <c r="W2348" s="72"/>
      <c r="X2348" s="72"/>
    </row>
    <row r="2349" spans="23:24" x14ac:dyDescent="0.2">
      <c r="W2349" s="72"/>
      <c r="X2349" s="72"/>
    </row>
    <row r="2350" spans="23:24" x14ac:dyDescent="0.2">
      <c r="W2350" s="72"/>
      <c r="X2350" s="72"/>
    </row>
    <row r="2351" spans="23:24" x14ac:dyDescent="0.2">
      <c r="W2351" s="72"/>
      <c r="X2351" s="72"/>
    </row>
    <row r="2352" spans="23:24" x14ac:dyDescent="0.2">
      <c r="W2352" s="72"/>
      <c r="X2352" s="72"/>
    </row>
    <row r="2353" spans="23:24" x14ac:dyDescent="0.2">
      <c r="W2353" s="72"/>
      <c r="X2353" s="72"/>
    </row>
    <row r="2354" spans="23:24" x14ac:dyDescent="0.2">
      <c r="W2354" s="72"/>
      <c r="X2354" s="72"/>
    </row>
    <row r="2355" spans="23:24" x14ac:dyDescent="0.2">
      <c r="W2355" s="72"/>
      <c r="X2355" s="72"/>
    </row>
    <row r="2356" spans="23:24" x14ac:dyDescent="0.2">
      <c r="W2356" s="72"/>
      <c r="X2356" s="72"/>
    </row>
    <row r="2357" spans="23:24" x14ac:dyDescent="0.2">
      <c r="W2357" s="72"/>
      <c r="X2357" s="72"/>
    </row>
    <row r="2358" spans="23:24" x14ac:dyDescent="0.2">
      <c r="W2358" s="72"/>
      <c r="X2358" s="72"/>
    </row>
    <row r="2359" spans="23:24" x14ac:dyDescent="0.2">
      <c r="W2359" s="72"/>
      <c r="X2359" s="72"/>
    </row>
    <row r="2360" spans="23:24" x14ac:dyDescent="0.2">
      <c r="W2360" s="72"/>
      <c r="X2360" s="72"/>
    </row>
    <row r="2361" spans="23:24" x14ac:dyDescent="0.2">
      <c r="W2361" s="72"/>
      <c r="X2361" s="72"/>
    </row>
    <row r="2362" spans="23:24" x14ac:dyDescent="0.2">
      <c r="W2362" s="72"/>
      <c r="X2362" s="72"/>
    </row>
    <row r="2363" spans="23:24" x14ac:dyDescent="0.2">
      <c r="W2363" s="72"/>
      <c r="X2363" s="72"/>
    </row>
    <row r="2364" spans="23:24" x14ac:dyDescent="0.2">
      <c r="W2364" s="72"/>
      <c r="X2364" s="72"/>
    </row>
    <row r="2365" spans="23:24" x14ac:dyDescent="0.2">
      <c r="W2365" s="72"/>
      <c r="X2365" s="72"/>
    </row>
    <row r="2366" spans="23:24" x14ac:dyDescent="0.2">
      <c r="W2366" s="72"/>
      <c r="X2366" s="72"/>
    </row>
    <row r="2367" spans="23:24" x14ac:dyDescent="0.2">
      <c r="W2367" s="72"/>
      <c r="X2367" s="72"/>
    </row>
    <row r="2368" spans="23:24" x14ac:dyDescent="0.2">
      <c r="W2368" s="72"/>
      <c r="X2368" s="72"/>
    </row>
    <row r="2369" spans="23:24" x14ac:dyDescent="0.2">
      <c r="W2369" s="72"/>
      <c r="X2369" s="72"/>
    </row>
    <row r="2370" spans="23:24" x14ac:dyDescent="0.2">
      <c r="W2370" s="72"/>
      <c r="X2370" s="72"/>
    </row>
    <row r="2371" spans="23:24" x14ac:dyDescent="0.2">
      <c r="W2371" s="72"/>
      <c r="X2371" s="72"/>
    </row>
    <row r="2372" spans="23:24" x14ac:dyDescent="0.2">
      <c r="W2372" s="72"/>
      <c r="X2372" s="72"/>
    </row>
    <row r="2373" spans="23:24" x14ac:dyDescent="0.2">
      <c r="W2373" s="72"/>
      <c r="X2373" s="72"/>
    </row>
    <row r="2374" spans="23:24" x14ac:dyDescent="0.2">
      <c r="W2374" s="72"/>
      <c r="X2374" s="72"/>
    </row>
    <row r="2375" spans="23:24" x14ac:dyDescent="0.2">
      <c r="W2375" s="72"/>
      <c r="X2375" s="72"/>
    </row>
    <row r="2376" spans="23:24" x14ac:dyDescent="0.2">
      <c r="W2376" s="72"/>
      <c r="X2376" s="72"/>
    </row>
    <row r="2377" spans="23:24" x14ac:dyDescent="0.2">
      <c r="W2377" s="72"/>
      <c r="X2377" s="72"/>
    </row>
    <row r="2378" spans="23:24" x14ac:dyDescent="0.2">
      <c r="W2378" s="72"/>
      <c r="X2378" s="72"/>
    </row>
    <row r="2379" spans="23:24" x14ac:dyDescent="0.2">
      <c r="W2379" s="72"/>
      <c r="X2379" s="72"/>
    </row>
    <row r="2380" spans="23:24" x14ac:dyDescent="0.2">
      <c r="W2380" s="72"/>
      <c r="X2380" s="72"/>
    </row>
    <row r="2381" spans="23:24" x14ac:dyDescent="0.2">
      <c r="W2381" s="72"/>
      <c r="X2381" s="72"/>
    </row>
    <row r="2382" spans="23:24" x14ac:dyDescent="0.2">
      <c r="W2382" s="72"/>
      <c r="X2382" s="72"/>
    </row>
    <row r="2383" spans="23:24" x14ac:dyDescent="0.2">
      <c r="W2383" s="72"/>
      <c r="X2383" s="72"/>
    </row>
    <row r="2384" spans="23:24" x14ac:dyDescent="0.2">
      <c r="W2384" s="72"/>
      <c r="X2384" s="72"/>
    </row>
    <row r="2385" spans="23:24" x14ac:dyDescent="0.2">
      <c r="W2385" s="72"/>
      <c r="X2385" s="72"/>
    </row>
    <row r="2386" spans="23:24" x14ac:dyDescent="0.2">
      <c r="W2386" s="72"/>
      <c r="X2386" s="72"/>
    </row>
    <row r="2387" spans="23:24" x14ac:dyDescent="0.2">
      <c r="W2387" s="72"/>
      <c r="X2387" s="72"/>
    </row>
    <row r="2388" spans="23:24" x14ac:dyDescent="0.2">
      <c r="W2388" s="72"/>
      <c r="X2388" s="72"/>
    </row>
    <row r="2389" spans="23:24" x14ac:dyDescent="0.2">
      <c r="W2389" s="72"/>
      <c r="X2389" s="72"/>
    </row>
    <row r="2390" spans="23:24" x14ac:dyDescent="0.2">
      <c r="W2390" s="72"/>
      <c r="X2390" s="72"/>
    </row>
    <row r="2391" spans="23:24" x14ac:dyDescent="0.2">
      <c r="W2391" s="72"/>
      <c r="X2391" s="72"/>
    </row>
    <row r="2392" spans="23:24" x14ac:dyDescent="0.2">
      <c r="W2392" s="72"/>
      <c r="X2392" s="72"/>
    </row>
    <row r="2393" spans="23:24" x14ac:dyDescent="0.2">
      <c r="W2393" s="72"/>
      <c r="X2393" s="72"/>
    </row>
    <row r="2394" spans="23:24" x14ac:dyDescent="0.2">
      <c r="W2394" s="72"/>
      <c r="X2394" s="72"/>
    </row>
    <row r="2395" spans="23:24" x14ac:dyDescent="0.2">
      <c r="W2395" s="72"/>
      <c r="X2395" s="72"/>
    </row>
    <row r="2396" spans="23:24" x14ac:dyDescent="0.2">
      <c r="W2396" s="72"/>
      <c r="X2396" s="72"/>
    </row>
    <row r="2397" spans="23:24" x14ac:dyDescent="0.2">
      <c r="W2397" s="72"/>
      <c r="X2397" s="72"/>
    </row>
    <row r="2398" spans="23:24" x14ac:dyDescent="0.2">
      <c r="W2398" s="72"/>
      <c r="X2398" s="72"/>
    </row>
    <row r="2399" spans="23:24" x14ac:dyDescent="0.2">
      <c r="W2399" s="72"/>
      <c r="X2399" s="72"/>
    </row>
    <row r="2400" spans="23:24" x14ac:dyDescent="0.2">
      <c r="W2400" s="72"/>
      <c r="X2400" s="72"/>
    </row>
    <row r="2401" spans="23:24" x14ac:dyDescent="0.2">
      <c r="W2401" s="72"/>
      <c r="X2401" s="72"/>
    </row>
    <row r="2402" spans="23:24" x14ac:dyDescent="0.2">
      <c r="W2402" s="72"/>
      <c r="X2402" s="72"/>
    </row>
    <row r="2403" spans="23:24" x14ac:dyDescent="0.2">
      <c r="W2403" s="72"/>
      <c r="X2403" s="72"/>
    </row>
    <row r="2404" spans="23:24" x14ac:dyDescent="0.2">
      <c r="W2404" s="72"/>
      <c r="X2404" s="72"/>
    </row>
    <row r="2405" spans="23:24" x14ac:dyDescent="0.2">
      <c r="W2405" s="72"/>
      <c r="X2405" s="72"/>
    </row>
    <row r="2406" spans="23:24" x14ac:dyDescent="0.2">
      <c r="W2406" s="72"/>
      <c r="X2406" s="72"/>
    </row>
    <row r="2407" spans="23:24" x14ac:dyDescent="0.2">
      <c r="W2407" s="72"/>
      <c r="X2407" s="72"/>
    </row>
    <row r="2408" spans="23:24" x14ac:dyDescent="0.2">
      <c r="W2408" s="72"/>
      <c r="X2408" s="72"/>
    </row>
    <row r="2409" spans="23:24" x14ac:dyDescent="0.2">
      <c r="W2409" s="72"/>
      <c r="X2409" s="72"/>
    </row>
    <row r="2410" spans="23:24" x14ac:dyDescent="0.2">
      <c r="W2410" s="72"/>
      <c r="X2410" s="72"/>
    </row>
    <row r="2411" spans="23:24" x14ac:dyDescent="0.2">
      <c r="W2411" s="72"/>
      <c r="X2411" s="72"/>
    </row>
    <row r="2412" spans="23:24" x14ac:dyDescent="0.2">
      <c r="W2412" s="72"/>
      <c r="X2412" s="72"/>
    </row>
    <row r="2413" spans="23:24" x14ac:dyDescent="0.2">
      <c r="W2413" s="72"/>
      <c r="X2413" s="72"/>
    </row>
    <row r="2414" spans="23:24" x14ac:dyDescent="0.2">
      <c r="W2414" s="72"/>
      <c r="X2414" s="72"/>
    </row>
    <row r="2415" spans="23:24" x14ac:dyDescent="0.2">
      <c r="W2415" s="72"/>
      <c r="X2415" s="72"/>
    </row>
    <row r="2416" spans="23:24" x14ac:dyDescent="0.2">
      <c r="W2416" s="72"/>
      <c r="X2416" s="72"/>
    </row>
    <row r="2417" spans="23:24" x14ac:dyDescent="0.2">
      <c r="W2417" s="72"/>
      <c r="X2417" s="72"/>
    </row>
    <row r="2418" spans="23:24" x14ac:dyDescent="0.2">
      <c r="W2418" s="72"/>
      <c r="X2418" s="72"/>
    </row>
    <row r="2419" spans="23:24" x14ac:dyDescent="0.2">
      <c r="W2419" s="72"/>
      <c r="X2419" s="72"/>
    </row>
    <row r="2420" spans="23:24" x14ac:dyDescent="0.2">
      <c r="W2420" s="72"/>
      <c r="X2420" s="72"/>
    </row>
    <row r="2421" spans="23:24" x14ac:dyDescent="0.2">
      <c r="W2421" s="72"/>
      <c r="X2421" s="72"/>
    </row>
    <row r="2422" spans="23:24" x14ac:dyDescent="0.2">
      <c r="W2422" s="72"/>
      <c r="X2422" s="72"/>
    </row>
    <row r="2423" spans="23:24" x14ac:dyDescent="0.2">
      <c r="W2423" s="72"/>
      <c r="X2423" s="72"/>
    </row>
    <row r="2424" spans="23:24" x14ac:dyDescent="0.2">
      <c r="W2424" s="72"/>
      <c r="X2424" s="72"/>
    </row>
    <row r="2425" spans="23:24" x14ac:dyDescent="0.2">
      <c r="W2425" s="72"/>
      <c r="X2425" s="72"/>
    </row>
    <row r="2426" spans="23:24" x14ac:dyDescent="0.2">
      <c r="W2426" s="72"/>
      <c r="X2426" s="72"/>
    </row>
    <row r="2427" spans="23:24" x14ac:dyDescent="0.2">
      <c r="W2427" s="72"/>
      <c r="X2427" s="72"/>
    </row>
    <row r="2428" spans="23:24" x14ac:dyDescent="0.2">
      <c r="W2428" s="72"/>
      <c r="X2428" s="72"/>
    </row>
    <row r="2429" spans="23:24" x14ac:dyDescent="0.2">
      <c r="W2429" s="72"/>
      <c r="X2429" s="72"/>
    </row>
    <row r="2430" spans="23:24" x14ac:dyDescent="0.2">
      <c r="W2430" s="72"/>
      <c r="X2430" s="72"/>
    </row>
    <row r="2431" spans="23:24" x14ac:dyDescent="0.2">
      <c r="W2431" s="72"/>
      <c r="X2431" s="72"/>
    </row>
    <row r="2432" spans="23:24" x14ac:dyDescent="0.2">
      <c r="W2432" s="72"/>
      <c r="X2432" s="72"/>
    </row>
    <row r="2433" spans="23:24" x14ac:dyDescent="0.2">
      <c r="W2433" s="72"/>
      <c r="X2433" s="72"/>
    </row>
    <row r="2434" spans="23:24" x14ac:dyDescent="0.2">
      <c r="W2434" s="72"/>
      <c r="X2434" s="72"/>
    </row>
    <row r="2435" spans="23:24" x14ac:dyDescent="0.2">
      <c r="W2435" s="72"/>
      <c r="X2435" s="72"/>
    </row>
    <row r="2436" spans="23:24" x14ac:dyDescent="0.2">
      <c r="W2436" s="72"/>
      <c r="X2436" s="72"/>
    </row>
    <row r="2437" spans="23:24" x14ac:dyDescent="0.2">
      <c r="W2437" s="72"/>
      <c r="X2437" s="72"/>
    </row>
    <row r="2438" spans="23:24" x14ac:dyDescent="0.2">
      <c r="W2438" s="72"/>
      <c r="X2438" s="72"/>
    </row>
    <row r="2439" spans="23:24" x14ac:dyDescent="0.2">
      <c r="W2439" s="72"/>
      <c r="X2439" s="72"/>
    </row>
    <row r="2440" spans="23:24" x14ac:dyDescent="0.2">
      <c r="W2440" s="72"/>
      <c r="X2440" s="72"/>
    </row>
    <row r="2441" spans="23:24" x14ac:dyDescent="0.2">
      <c r="W2441" s="72"/>
      <c r="X2441" s="72"/>
    </row>
    <row r="2442" spans="23:24" x14ac:dyDescent="0.2">
      <c r="W2442" s="72"/>
      <c r="X2442" s="72"/>
    </row>
    <row r="2443" spans="23:24" x14ac:dyDescent="0.2">
      <c r="W2443" s="72"/>
      <c r="X2443" s="72"/>
    </row>
    <row r="2444" spans="23:24" x14ac:dyDescent="0.2">
      <c r="W2444" s="72"/>
      <c r="X2444" s="72"/>
    </row>
    <row r="2445" spans="23:24" x14ac:dyDescent="0.2">
      <c r="W2445" s="72"/>
      <c r="X2445" s="72"/>
    </row>
    <row r="2446" spans="23:24" x14ac:dyDescent="0.2">
      <c r="W2446" s="72"/>
      <c r="X2446" s="72"/>
    </row>
    <row r="2447" spans="23:24" x14ac:dyDescent="0.2">
      <c r="W2447" s="72"/>
      <c r="X2447" s="72"/>
    </row>
    <row r="2448" spans="23:24" x14ac:dyDescent="0.2">
      <c r="W2448" s="72"/>
      <c r="X2448" s="72"/>
    </row>
    <row r="2449" spans="23:24" x14ac:dyDescent="0.2">
      <c r="W2449" s="72"/>
      <c r="X2449" s="72"/>
    </row>
    <row r="2450" spans="23:24" x14ac:dyDescent="0.2">
      <c r="W2450" s="72"/>
      <c r="X2450" s="72"/>
    </row>
    <row r="2451" spans="23:24" x14ac:dyDescent="0.2">
      <c r="W2451" s="72"/>
      <c r="X2451" s="72"/>
    </row>
    <row r="2452" spans="23:24" x14ac:dyDescent="0.2">
      <c r="W2452" s="72"/>
      <c r="X2452" s="72"/>
    </row>
    <row r="2453" spans="23:24" x14ac:dyDescent="0.2">
      <c r="W2453" s="72"/>
      <c r="X2453" s="72"/>
    </row>
    <row r="2454" spans="23:24" x14ac:dyDescent="0.2">
      <c r="W2454" s="72"/>
      <c r="X2454" s="72"/>
    </row>
    <row r="2455" spans="23:24" x14ac:dyDescent="0.2">
      <c r="W2455" s="72"/>
      <c r="X2455" s="72"/>
    </row>
    <row r="2456" spans="23:24" x14ac:dyDescent="0.2">
      <c r="W2456" s="72"/>
      <c r="X2456" s="72"/>
    </row>
    <row r="2457" spans="23:24" x14ac:dyDescent="0.2">
      <c r="W2457" s="72"/>
      <c r="X2457" s="72"/>
    </row>
    <row r="2458" spans="23:24" x14ac:dyDescent="0.2">
      <c r="W2458" s="72"/>
      <c r="X2458" s="72"/>
    </row>
    <row r="2459" spans="23:24" x14ac:dyDescent="0.2">
      <c r="W2459" s="72"/>
      <c r="X2459" s="72"/>
    </row>
    <row r="2460" spans="23:24" x14ac:dyDescent="0.2">
      <c r="W2460" s="72"/>
      <c r="X2460" s="72"/>
    </row>
    <row r="2461" spans="23:24" x14ac:dyDescent="0.2">
      <c r="W2461" s="72"/>
      <c r="X2461" s="72"/>
    </row>
    <row r="2462" spans="23:24" x14ac:dyDescent="0.2">
      <c r="W2462" s="72"/>
      <c r="X2462" s="72"/>
    </row>
    <row r="2463" spans="23:24" x14ac:dyDescent="0.2">
      <c r="W2463" s="72"/>
      <c r="X2463" s="72"/>
    </row>
    <row r="2464" spans="23:24" x14ac:dyDescent="0.2">
      <c r="W2464" s="72"/>
      <c r="X2464" s="72"/>
    </row>
    <row r="2465" spans="23:24" x14ac:dyDescent="0.2">
      <c r="W2465" s="72"/>
      <c r="X2465" s="72"/>
    </row>
    <row r="2466" spans="23:24" x14ac:dyDescent="0.2">
      <c r="W2466" s="72"/>
      <c r="X2466" s="72"/>
    </row>
    <row r="2467" spans="23:24" x14ac:dyDescent="0.2">
      <c r="W2467" s="72"/>
      <c r="X2467" s="72"/>
    </row>
    <row r="2468" spans="23:24" x14ac:dyDescent="0.2">
      <c r="W2468" s="72"/>
      <c r="X2468" s="72"/>
    </row>
    <row r="2469" spans="23:24" x14ac:dyDescent="0.2">
      <c r="W2469" s="72"/>
      <c r="X2469" s="72"/>
    </row>
    <row r="2470" spans="23:24" x14ac:dyDescent="0.2">
      <c r="W2470" s="72"/>
      <c r="X2470" s="72"/>
    </row>
    <row r="2471" spans="23:24" x14ac:dyDescent="0.2">
      <c r="W2471" s="72"/>
      <c r="X2471" s="72"/>
    </row>
    <row r="2472" spans="23:24" x14ac:dyDescent="0.2">
      <c r="W2472" s="72"/>
      <c r="X2472" s="72"/>
    </row>
    <row r="2473" spans="23:24" x14ac:dyDescent="0.2">
      <c r="W2473" s="72"/>
      <c r="X2473" s="72"/>
    </row>
    <row r="2474" spans="23:24" x14ac:dyDescent="0.2">
      <c r="W2474" s="72"/>
      <c r="X2474" s="72"/>
    </row>
    <row r="2475" spans="23:24" x14ac:dyDescent="0.2">
      <c r="W2475" s="72"/>
      <c r="X2475" s="72"/>
    </row>
    <row r="2476" spans="23:24" x14ac:dyDescent="0.2">
      <c r="W2476" s="72"/>
      <c r="X2476" s="72"/>
    </row>
    <row r="2477" spans="23:24" x14ac:dyDescent="0.2">
      <c r="W2477" s="72"/>
      <c r="X2477" s="72"/>
    </row>
    <row r="2478" spans="23:24" x14ac:dyDescent="0.2">
      <c r="W2478" s="72"/>
      <c r="X2478" s="72"/>
    </row>
    <row r="2479" spans="23:24" x14ac:dyDescent="0.2">
      <c r="W2479" s="72"/>
      <c r="X2479" s="72"/>
    </row>
    <row r="2480" spans="23:24" x14ac:dyDescent="0.2">
      <c r="W2480" s="72"/>
      <c r="X2480" s="72"/>
    </row>
    <row r="2481" spans="23:24" x14ac:dyDescent="0.2">
      <c r="W2481" s="72"/>
      <c r="X2481" s="72"/>
    </row>
    <row r="2482" spans="23:24" x14ac:dyDescent="0.2">
      <c r="W2482" s="72"/>
      <c r="X2482" s="72"/>
    </row>
    <row r="2483" spans="23:24" x14ac:dyDescent="0.2">
      <c r="W2483" s="72"/>
      <c r="X2483" s="72"/>
    </row>
    <row r="2484" spans="23:24" x14ac:dyDescent="0.2">
      <c r="W2484" s="72"/>
      <c r="X2484" s="72"/>
    </row>
    <row r="2485" spans="23:24" x14ac:dyDescent="0.2">
      <c r="W2485" s="72"/>
      <c r="X2485" s="72"/>
    </row>
    <row r="2486" spans="23:24" x14ac:dyDescent="0.2">
      <c r="W2486" s="72"/>
      <c r="X2486" s="72"/>
    </row>
    <row r="2487" spans="23:24" x14ac:dyDescent="0.2">
      <c r="W2487" s="72"/>
      <c r="X2487" s="72"/>
    </row>
    <row r="2488" spans="23:24" x14ac:dyDescent="0.2">
      <c r="W2488" s="72"/>
      <c r="X2488" s="72"/>
    </row>
    <row r="2489" spans="23:24" x14ac:dyDescent="0.2">
      <c r="W2489" s="72"/>
      <c r="X2489" s="72"/>
    </row>
    <row r="2490" spans="23:24" x14ac:dyDescent="0.2">
      <c r="W2490" s="72"/>
      <c r="X2490" s="72"/>
    </row>
    <row r="2491" spans="23:24" x14ac:dyDescent="0.2">
      <c r="W2491" s="72"/>
      <c r="X2491" s="72"/>
    </row>
    <row r="2492" spans="23:24" x14ac:dyDescent="0.2">
      <c r="W2492" s="72"/>
      <c r="X2492" s="72"/>
    </row>
    <row r="2493" spans="23:24" x14ac:dyDescent="0.2">
      <c r="W2493" s="72"/>
      <c r="X2493" s="72"/>
    </row>
    <row r="2494" spans="23:24" x14ac:dyDescent="0.2">
      <c r="W2494" s="72"/>
      <c r="X2494" s="72"/>
    </row>
    <row r="2495" spans="23:24" x14ac:dyDescent="0.2">
      <c r="W2495" s="72"/>
      <c r="X2495" s="72"/>
    </row>
    <row r="2496" spans="23:24" x14ac:dyDescent="0.2">
      <c r="W2496" s="72"/>
      <c r="X2496" s="72"/>
    </row>
    <row r="2497" spans="23:24" x14ac:dyDescent="0.2">
      <c r="W2497" s="72"/>
      <c r="X2497" s="72"/>
    </row>
    <row r="2498" spans="23:24" x14ac:dyDescent="0.2">
      <c r="W2498" s="72"/>
      <c r="X2498" s="72"/>
    </row>
    <row r="2499" spans="23:24" x14ac:dyDescent="0.2">
      <c r="W2499" s="72"/>
      <c r="X2499" s="72"/>
    </row>
    <row r="2500" spans="23:24" x14ac:dyDescent="0.2">
      <c r="W2500" s="72"/>
      <c r="X2500" s="72"/>
    </row>
    <row r="2501" spans="23:24" x14ac:dyDescent="0.2">
      <c r="W2501" s="72"/>
      <c r="X2501" s="72"/>
    </row>
    <row r="2502" spans="23:24" x14ac:dyDescent="0.2">
      <c r="W2502" s="72"/>
      <c r="X2502" s="72"/>
    </row>
    <row r="2503" spans="23:24" x14ac:dyDescent="0.2">
      <c r="W2503" s="72"/>
      <c r="X2503" s="72"/>
    </row>
    <row r="2504" spans="23:24" x14ac:dyDescent="0.2">
      <c r="W2504" s="72"/>
      <c r="X2504" s="72"/>
    </row>
    <row r="2505" spans="23:24" x14ac:dyDescent="0.2">
      <c r="W2505" s="72"/>
      <c r="X2505" s="72"/>
    </row>
    <row r="2506" spans="23:24" x14ac:dyDescent="0.2">
      <c r="W2506" s="72"/>
      <c r="X2506" s="72"/>
    </row>
    <row r="2507" spans="23:24" x14ac:dyDescent="0.2">
      <c r="W2507" s="72"/>
      <c r="X2507" s="72"/>
    </row>
    <row r="2508" spans="23:24" x14ac:dyDescent="0.2">
      <c r="W2508" s="72"/>
      <c r="X2508" s="72"/>
    </row>
    <row r="2509" spans="23:24" x14ac:dyDescent="0.2">
      <c r="W2509" s="72"/>
      <c r="X2509" s="72"/>
    </row>
    <row r="2510" spans="23:24" x14ac:dyDescent="0.2">
      <c r="W2510" s="72"/>
      <c r="X2510" s="72"/>
    </row>
    <row r="2511" spans="23:24" x14ac:dyDescent="0.2">
      <c r="W2511" s="72"/>
      <c r="X2511" s="72"/>
    </row>
    <row r="2512" spans="23:24" x14ac:dyDescent="0.2">
      <c r="W2512" s="72"/>
      <c r="X2512" s="72"/>
    </row>
    <row r="2513" spans="23:24" x14ac:dyDescent="0.2">
      <c r="W2513" s="72"/>
      <c r="X2513" s="72"/>
    </row>
    <row r="2514" spans="23:24" x14ac:dyDescent="0.2">
      <c r="W2514" s="72"/>
      <c r="X2514" s="72"/>
    </row>
    <row r="2515" spans="23:24" x14ac:dyDescent="0.2">
      <c r="W2515" s="72"/>
      <c r="X2515" s="72"/>
    </row>
    <row r="2516" spans="23:24" x14ac:dyDescent="0.2">
      <c r="W2516" s="72"/>
      <c r="X2516" s="72"/>
    </row>
    <row r="2517" spans="23:24" x14ac:dyDescent="0.2">
      <c r="W2517" s="72"/>
      <c r="X2517" s="72"/>
    </row>
    <row r="2518" spans="23:24" x14ac:dyDescent="0.2">
      <c r="W2518" s="72"/>
      <c r="X2518" s="72"/>
    </row>
    <row r="2519" spans="23:24" x14ac:dyDescent="0.2">
      <c r="W2519" s="72"/>
      <c r="X2519" s="72"/>
    </row>
    <row r="2520" spans="23:24" x14ac:dyDescent="0.2">
      <c r="W2520" s="72"/>
      <c r="X2520" s="72"/>
    </row>
    <row r="2521" spans="23:24" x14ac:dyDescent="0.2">
      <c r="W2521" s="72"/>
      <c r="X2521" s="72"/>
    </row>
    <row r="2522" spans="23:24" x14ac:dyDescent="0.2">
      <c r="W2522" s="72"/>
      <c r="X2522" s="72"/>
    </row>
    <row r="2523" spans="23:24" x14ac:dyDescent="0.2">
      <c r="W2523" s="72"/>
      <c r="X2523" s="72"/>
    </row>
    <row r="2524" spans="23:24" x14ac:dyDescent="0.2">
      <c r="W2524" s="72"/>
      <c r="X2524" s="72"/>
    </row>
    <row r="2525" spans="23:24" x14ac:dyDescent="0.2">
      <c r="W2525" s="72"/>
      <c r="X2525" s="72"/>
    </row>
    <row r="2526" spans="23:24" x14ac:dyDescent="0.2">
      <c r="W2526" s="72"/>
      <c r="X2526" s="72"/>
    </row>
    <row r="2527" spans="23:24" x14ac:dyDescent="0.2">
      <c r="W2527" s="72"/>
      <c r="X2527" s="72"/>
    </row>
    <row r="2528" spans="23:24" x14ac:dyDescent="0.2">
      <c r="W2528" s="72"/>
      <c r="X2528" s="72"/>
    </row>
    <row r="2529" spans="23:24" x14ac:dyDescent="0.2">
      <c r="W2529" s="72"/>
      <c r="X2529" s="72"/>
    </row>
    <row r="2530" spans="23:24" x14ac:dyDescent="0.2">
      <c r="W2530" s="72"/>
      <c r="X2530" s="72"/>
    </row>
    <row r="2531" spans="23:24" x14ac:dyDescent="0.2">
      <c r="W2531" s="72"/>
      <c r="X2531" s="72"/>
    </row>
    <row r="2532" spans="23:24" x14ac:dyDescent="0.2">
      <c r="W2532" s="72"/>
      <c r="X2532" s="72"/>
    </row>
    <row r="2533" spans="23:24" x14ac:dyDescent="0.2">
      <c r="W2533" s="72"/>
      <c r="X2533" s="72"/>
    </row>
    <row r="2534" spans="23:24" x14ac:dyDescent="0.2">
      <c r="W2534" s="72"/>
      <c r="X2534" s="72"/>
    </row>
    <row r="2535" spans="23:24" x14ac:dyDescent="0.2">
      <c r="W2535" s="72"/>
      <c r="X2535" s="72"/>
    </row>
    <row r="2536" spans="23:24" x14ac:dyDescent="0.2">
      <c r="W2536" s="72"/>
      <c r="X2536" s="72"/>
    </row>
    <row r="2537" spans="23:24" x14ac:dyDescent="0.2">
      <c r="W2537" s="72"/>
      <c r="X2537" s="72"/>
    </row>
    <row r="2538" spans="23:24" x14ac:dyDescent="0.2">
      <c r="W2538" s="72"/>
      <c r="X2538" s="72"/>
    </row>
    <row r="2539" spans="23:24" x14ac:dyDescent="0.2">
      <c r="W2539" s="72"/>
      <c r="X2539" s="72"/>
    </row>
    <row r="2540" spans="23:24" x14ac:dyDescent="0.2">
      <c r="W2540" s="72"/>
      <c r="X2540" s="72"/>
    </row>
    <row r="2541" spans="23:24" x14ac:dyDescent="0.2">
      <c r="W2541" s="72"/>
      <c r="X2541" s="72"/>
    </row>
    <row r="2542" spans="23:24" x14ac:dyDescent="0.2">
      <c r="W2542" s="72"/>
      <c r="X2542" s="72"/>
    </row>
    <row r="2543" spans="23:24" x14ac:dyDescent="0.2">
      <c r="W2543" s="72"/>
      <c r="X2543" s="72"/>
    </row>
    <row r="2544" spans="23:24" x14ac:dyDescent="0.2">
      <c r="W2544" s="72"/>
      <c r="X2544" s="72"/>
    </row>
    <row r="2545" spans="23:24" x14ac:dyDescent="0.2">
      <c r="W2545" s="72"/>
      <c r="X2545" s="72"/>
    </row>
    <row r="2546" spans="23:24" x14ac:dyDescent="0.2">
      <c r="W2546" s="72"/>
      <c r="X2546" s="72"/>
    </row>
    <row r="2547" spans="23:24" x14ac:dyDescent="0.2">
      <c r="W2547" s="72"/>
      <c r="X2547" s="72"/>
    </row>
    <row r="2548" spans="23:24" x14ac:dyDescent="0.2">
      <c r="W2548" s="72"/>
      <c r="X2548" s="72"/>
    </row>
    <row r="2549" spans="23:24" x14ac:dyDescent="0.2">
      <c r="W2549" s="72"/>
      <c r="X2549" s="72"/>
    </row>
    <row r="2550" spans="23:24" x14ac:dyDescent="0.2">
      <c r="W2550" s="72"/>
      <c r="X2550" s="72"/>
    </row>
    <row r="2551" spans="23:24" x14ac:dyDescent="0.2">
      <c r="W2551" s="72"/>
      <c r="X2551" s="72"/>
    </row>
    <row r="2552" spans="23:24" x14ac:dyDescent="0.2">
      <c r="W2552" s="72"/>
      <c r="X2552" s="72"/>
    </row>
    <row r="2553" spans="23:24" x14ac:dyDescent="0.2">
      <c r="W2553" s="72"/>
      <c r="X2553" s="72"/>
    </row>
    <row r="2554" spans="23:24" x14ac:dyDescent="0.2">
      <c r="W2554" s="72"/>
      <c r="X2554" s="72"/>
    </row>
    <row r="2555" spans="23:24" x14ac:dyDescent="0.2">
      <c r="W2555" s="72"/>
      <c r="X2555" s="72"/>
    </row>
    <row r="2556" spans="23:24" x14ac:dyDescent="0.2">
      <c r="W2556" s="72"/>
      <c r="X2556" s="72"/>
    </row>
    <row r="2557" spans="23:24" x14ac:dyDescent="0.2">
      <c r="W2557" s="72"/>
      <c r="X2557" s="72"/>
    </row>
    <row r="2558" spans="23:24" x14ac:dyDescent="0.2">
      <c r="W2558" s="72"/>
      <c r="X2558" s="72"/>
    </row>
    <row r="2559" spans="23:24" x14ac:dyDescent="0.2">
      <c r="W2559" s="72"/>
      <c r="X2559" s="72"/>
    </row>
    <row r="2560" spans="23:24" x14ac:dyDescent="0.2">
      <c r="W2560" s="72"/>
      <c r="X2560" s="72"/>
    </row>
    <row r="2561" spans="23:24" x14ac:dyDescent="0.2">
      <c r="W2561" s="72"/>
      <c r="X2561" s="72"/>
    </row>
    <row r="2562" spans="23:24" x14ac:dyDescent="0.2">
      <c r="W2562" s="72"/>
      <c r="X2562" s="72"/>
    </row>
    <row r="2563" spans="23:24" x14ac:dyDescent="0.2">
      <c r="W2563" s="72"/>
      <c r="X2563" s="72"/>
    </row>
    <row r="2564" spans="23:24" x14ac:dyDescent="0.2">
      <c r="W2564" s="72"/>
      <c r="X2564" s="72"/>
    </row>
    <row r="2565" spans="23:24" x14ac:dyDescent="0.2">
      <c r="W2565" s="72"/>
      <c r="X2565" s="72"/>
    </row>
    <row r="2566" spans="23:24" x14ac:dyDescent="0.2">
      <c r="W2566" s="72"/>
      <c r="X2566" s="72"/>
    </row>
    <row r="2567" spans="23:24" x14ac:dyDescent="0.2">
      <c r="W2567" s="72"/>
      <c r="X2567" s="72"/>
    </row>
    <row r="2568" spans="23:24" x14ac:dyDescent="0.2">
      <c r="W2568" s="72"/>
      <c r="X2568" s="72"/>
    </row>
    <row r="2569" spans="23:24" x14ac:dyDescent="0.2">
      <c r="W2569" s="72"/>
      <c r="X2569" s="72"/>
    </row>
    <row r="2570" spans="23:24" x14ac:dyDescent="0.2">
      <c r="W2570" s="72"/>
      <c r="X2570" s="72"/>
    </row>
    <row r="2571" spans="23:24" x14ac:dyDescent="0.2">
      <c r="W2571" s="72"/>
      <c r="X2571" s="72"/>
    </row>
    <row r="2572" spans="23:24" x14ac:dyDescent="0.2">
      <c r="W2572" s="72"/>
      <c r="X2572" s="72"/>
    </row>
    <row r="2573" spans="23:24" x14ac:dyDescent="0.2">
      <c r="W2573" s="72"/>
      <c r="X2573" s="72"/>
    </row>
    <row r="2574" spans="23:24" x14ac:dyDescent="0.2">
      <c r="W2574" s="72"/>
      <c r="X2574" s="72"/>
    </row>
    <row r="2575" spans="23:24" x14ac:dyDescent="0.2">
      <c r="W2575" s="72"/>
      <c r="X2575" s="72"/>
    </row>
    <row r="2576" spans="23:24" x14ac:dyDescent="0.2">
      <c r="W2576" s="72"/>
      <c r="X2576" s="72"/>
    </row>
    <row r="2577" spans="23:24" x14ac:dyDescent="0.2">
      <c r="W2577" s="72"/>
      <c r="X2577" s="72"/>
    </row>
    <row r="2578" spans="23:24" x14ac:dyDescent="0.2">
      <c r="W2578" s="72"/>
      <c r="X2578" s="72"/>
    </row>
    <row r="2579" spans="23:24" x14ac:dyDescent="0.2">
      <c r="W2579" s="72"/>
      <c r="X2579" s="72"/>
    </row>
    <row r="2580" spans="23:24" x14ac:dyDescent="0.2">
      <c r="W2580" s="72"/>
      <c r="X2580" s="72"/>
    </row>
    <row r="2581" spans="23:24" x14ac:dyDescent="0.2">
      <c r="W2581" s="72"/>
      <c r="X2581" s="72"/>
    </row>
    <row r="2582" spans="23:24" x14ac:dyDescent="0.2">
      <c r="W2582" s="72"/>
      <c r="X2582" s="72"/>
    </row>
    <row r="2583" spans="23:24" x14ac:dyDescent="0.2">
      <c r="W2583" s="72"/>
      <c r="X2583" s="72"/>
    </row>
    <row r="2584" spans="23:24" x14ac:dyDescent="0.2">
      <c r="W2584" s="72"/>
      <c r="X2584" s="72"/>
    </row>
    <row r="2585" spans="23:24" x14ac:dyDescent="0.2">
      <c r="W2585" s="72"/>
      <c r="X2585" s="72"/>
    </row>
    <row r="2586" spans="23:24" x14ac:dyDescent="0.2">
      <c r="W2586" s="72"/>
      <c r="X2586" s="72"/>
    </row>
    <row r="2587" spans="23:24" x14ac:dyDescent="0.2">
      <c r="W2587" s="72"/>
      <c r="X2587" s="72"/>
    </row>
    <row r="2588" spans="23:24" x14ac:dyDescent="0.2">
      <c r="W2588" s="72"/>
      <c r="X2588" s="72"/>
    </row>
    <row r="2589" spans="23:24" x14ac:dyDescent="0.2">
      <c r="W2589" s="72"/>
      <c r="X2589" s="72"/>
    </row>
    <row r="2590" spans="23:24" x14ac:dyDescent="0.2">
      <c r="W2590" s="72"/>
      <c r="X2590" s="72"/>
    </row>
    <row r="2591" spans="23:24" x14ac:dyDescent="0.2">
      <c r="W2591" s="72"/>
      <c r="X2591" s="72"/>
    </row>
    <row r="2592" spans="23:24" x14ac:dyDescent="0.2">
      <c r="W2592" s="72"/>
      <c r="X2592" s="72"/>
    </row>
    <row r="2593" spans="23:24" x14ac:dyDescent="0.2">
      <c r="W2593" s="72"/>
      <c r="X2593" s="72"/>
    </row>
    <row r="2594" spans="23:24" x14ac:dyDescent="0.2">
      <c r="W2594" s="72"/>
      <c r="X2594" s="72"/>
    </row>
    <row r="2595" spans="23:24" x14ac:dyDescent="0.2">
      <c r="W2595" s="72"/>
      <c r="X2595" s="72"/>
    </row>
    <row r="2596" spans="23:24" x14ac:dyDescent="0.2">
      <c r="W2596" s="72"/>
      <c r="X2596" s="72"/>
    </row>
    <row r="2597" spans="23:24" x14ac:dyDescent="0.2">
      <c r="W2597" s="72"/>
      <c r="X2597" s="72"/>
    </row>
    <row r="2598" spans="23:24" x14ac:dyDescent="0.2">
      <c r="W2598" s="72"/>
      <c r="X2598" s="72"/>
    </row>
    <row r="2599" spans="23:24" x14ac:dyDescent="0.2">
      <c r="W2599" s="72"/>
      <c r="X2599" s="72"/>
    </row>
    <row r="2600" spans="23:24" x14ac:dyDescent="0.2">
      <c r="W2600" s="72"/>
      <c r="X2600" s="72"/>
    </row>
    <row r="2601" spans="23:24" x14ac:dyDescent="0.2">
      <c r="W2601" s="72"/>
      <c r="X2601" s="72"/>
    </row>
    <row r="2602" spans="23:24" x14ac:dyDescent="0.2">
      <c r="W2602" s="72"/>
      <c r="X2602" s="72"/>
    </row>
    <row r="2603" spans="23:24" x14ac:dyDescent="0.2">
      <c r="W2603" s="72"/>
      <c r="X2603" s="72"/>
    </row>
    <row r="2604" spans="23:24" x14ac:dyDescent="0.2">
      <c r="W2604" s="72"/>
      <c r="X2604" s="72"/>
    </row>
    <row r="2605" spans="23:24" x14ac:dyDescent="0.2">
      <c r="W2605" s="72"/>
      <c r="X2605" s="72"/>
    </row>
    <row r="2606" spans="23:24" x14ac:dyDescent="0.2">
      <c r="W2606" s="72"/>
      <c r="X2606" s="72"/>
    </row>
    <row r="2607" spans="23:24" x14ac:dyDescent="0.2">
      <c r="W2607" s="72"/>
      <c r="X2607" s="72"/>
    </row>
    <row r="2608" spans="23:24" x14ac:dyDescent="0.2">
      <c r="W2608" s="72"/>
      <c r="X2608" s="72"/>
    </row>
    <row r="2609" spans="23:24" x14ac:dyDescent="0.2">
      <c r="W2609" s="72"/>
      <c r="X2609" s="72"/>
    </row>
    <row r="2610" spans="23:24" x14ac:dyDescent="0.2">
      <c r="W2610" s="72"/>
      <c r="X2610" s="72"/>
    </row>
    <row r="2611" spans="23:24" x14ac:dyDescent="0.2">
      <c r="W2611" s="72"/>
      <c r="X2611" s="72"/>
    </row>
    <row r="2612" spans="23:24" x14ac:dyDescent="0.2">
      <c r="W2612" s="72"/>
      <c r="X2612" s="72"/>
    </row>
    <row r="2613" spans="23:24" x14ac:dyDescent="0.2">
      <c r="W2613" s="72"/>
      <c r="X2613" s="72"/>
    </row>
    <row r="2614" spans="23:24" x14ac:dyDescent="0.2">
      <c r="W2614" s="72"/>
      <c r="X2614" s="72"/>
    </row>
    <row r="2615" spans="23:24" x14ac:dyDescent="0.2">
      <c r="W2615" s="72"/>
      <c r="X2615" s="72"/>
    </row>
    <row r="2616" spans="23:24" x14ac:dyDescent="0.2">
      <c r="W2616" s="72"/>
      <c r="X2616" s="72"/>
    </row>
    <row r="2617" spans="23:24" x14ac:dyDescent="0.2">
      <c r="W2617" s="72"/>
      <c r="X2617" s="72"/>
    </row>
    <row r="2618" spans="23:24" x14ac:dyDescent="0.2">
      <c r="W2618" s="72"/>
      <c r="X2618" s="72"/>
    </row>
    <row r="2619" spans="23:24" x14ac:dyDescent="0.2">
      <c r="W2619" s="72"/>
      <c r="X2619" s="72"/>
    </row>
    <row r="2620" spans="23:24" x14ac:dyDescent="0.2">
      <c r="W2620" s="72"/>
      <c r="X2620" s="72"/>
    </row>
    <row r="2621" spans="23:24" x14ac:dyDescent="0.2">
      <c r="W2621" s="72"/>
      <c r="X2621" s="72"/>
    </row>
    <row r="2622" spans="23:24" x14ac:dyDescent="0.2">
      <c r="W2622" s="72"/>
      <c r="X2622" s="72"/>
    </row>
    <row r="2623" spans="23:24" x14ac:dyDescent="0.2">
      <c r="W2623" s="72"/>
      <c r="X2623" s="72"/>
    </row>
    <row r="2624" spans="23:24" x14ac:dyDescent="0.2">
      <c r="W2624" s="72"/>
      <c r="X2624" s="72"/>
    </row>
    <row r="2625" spans="23:24" x14ac:dyDescent="0.2">
      <c r="W2625" s="72"/>
      <c r="X2625" s="72"/>
    </row>
    <row r="2626" spans="23:24" x14ac:dyDescent="0.2">
      <c r="W2626" s="72"/>
      <c r="X2626" s="72"/>
    </row>
    <row r="2627" spans="23:24" x14ac:dyDescent="0.2">
      <c r="W2627" s="72"/>
      <c r="X2627" s="72"/>
    </row>
    <row r="2628" spans="23:24" x14ac:dyDescent="0.2">
      <c r="W2628" s="72"/>
      <c r="X2628" s="72"/>
    </row>
    <row r="2629" spans="23:24" x14ac:dyDescent="0.2">
      <c r="W2629" s="72"/>
      <c r="X2629" s="72"/>
    </row>
    <row r="2630" spans="23:24" x14ac:dyDescent="0.2">
      <c r="W2630" s="72"/>
      <c r="X2630" s="72"/>
    </row>
    <row r="2631" spans="23:24" x14ac:dyDescent="0.2">
      <c r="W2631" s="72"/>
      <c r="X2631" s="72"/>
    </row>
    <row r="2632" spans="23:24" x14ac:dyDescent="0.2">
      <c r="W2632" s="72"/>
      <c r="X2632" s="72"/>
    </row>
    <row r="2633" spans="23:24" x14ac:dyDescent="0.2">
      <c r="W2633" s="72"/>
      <c r="X2633" s="72"/>
    </row>
    <row r="2634" spans="23:24" x14ac:dyDescent="0.2">
      <c r="W2634" s="72"/>
      <c r="X2634" s="72"/>
    </row>
    <row r="2635" spans="23:24" x14ac:dyDescent="0.2">
      <c r="W2635" s="72"/>
      <c r="X2635" s="72"/>
    </row>
    <row r="2636" spans="23:24" x14ac:dyDescent="0.2">
      <c r="W2636" s="72"/>
      <c r="X2636" s="72"/>
    </row>
    <row r="2637" spans="23:24" x14ac:dyDescent="0.2">
      <c r="W2637" s="72"/>
      <c r="X2637" s="72"/>
    </row>
    <row r="2638" spans="23:24" x14ac:dyDescent="0.2">
      <c r="W2638" s="72"/>
      <c r="X2638" s="72"/>
    </row>
    <row r="2639" spans="23:24" x14ac:dyDescent="0.2">
      <c r="W2639" s="72"/>
      <c r="X2639" s="72"/>
    </row>
    <row r="2640" spans="23:24" x14ac:dyDescent="0.2">
      <c r="W2640" s="72"/>
      <c r="X2640" s="72"/>
    </row>
    <row r="2641" spans="23:24" x14ac:dyDescent="0.2">
      <c r="W2641" s="72"/>
      <c r="X2641" s="72"/>
    </row>
    <row r="2642" spans="23:24" x14ac:dyDescent="0.2">
      <c r="W2642" s="72"/>
      <c r="X2642" s="72"/>
    </row>
    <row r="2643" spans="23:24" x14ac:dyDescent="0.2">
      <c r="W2643" s="72"/>
      <c r="X2643" s="72"/>
    </row>
    <row r="2644" spans="23:24" x14ac:dyDescent="0.2">
      <c r="W2644" s="72"/>
      <c r="X2644" s="72"/>
    </row>
    <row r="2645" spans="23:24" x14ac:dyDescent="0.2">
      <c r="W2645" s="72"/>
      <c r="X2645" s="72"/>
    </row>
    <row r="2646" spans="23:24" x14ac:dyDescent="0.2">
      <c r="W2646" s="72"/>
      <c r="X2646" s="72"/>
    </row>
    <row r="2647" spans="23:24" x14ac:dyDescent="0.2">
      <c r="W2647" s="72"/>
      <c r="X2647" s="72"/>
    </row>
    <row r="2648" spans="23:24" x14ac:dyDescent="0.2">
      <c r="W2648" s="72"/>
      <c r="X2648" s="72"/>
    </row>
    <row r="2649" spans="23:24" x14ac:dyDescent="0.2">
      <c r="W2649" s="72"/>
      <c r="X2649" s="72"/>
    </row>
    <row r="2650" spans="23:24" x14ac:dyDescent="0.2">
      <c r="W2650" s="72"/>
      <c r="X2650" s="72"/>
    </row>
    <row r="2651" spans="23:24" x14ac:dyDescent="0.2">
      <c r="W2651" s="72"/>
      <c r="X2651" s="72"/>
    </row>
    <row r="2652" spans="23:24" x14ac:dyDescent="0.2">
      <c r="W2652" s="72"/>
      <c r="X2652" s="72"/>
    </row>
    <row r="2653" spans="23:24" x14ac:dyDescent="0.2">
      <c r="W2653" s="72"/>
      <c r="X2653" s="72"/>
    </row>
    <row r="2654" spans="23:24" x14ac:dyDescent="0.2">
      <c r="W2654" s="72"/>
      <c r="X2654" s="72"/>
    </row>
    <row r="2655" spans="23:24" x14ac:dyDescent="0.2">
      <c r="W2655" s="72"/>
      <c r="X2655" s="72"/>
    </row>
    <row r="2656" spans="23:24" x14ac:dyDescent="0.2">
      <c r="W2656" s="72"/>
      <c r="X2656" s="72"/>
    </row>
    <row r="2657" spans="23:24" x14ac:dyDescent="0.2">
      <c r="W2657" s="72"/>
      <c r="X2657" s="72"/>
    </row>
    <row r="2658" spans="23:24" x14ac:dyDescent="0.2">
      <c r="W2658" s="72"/>
      <c r="X2658" s="72"/>
    </row>
    <row r="2659" spans="23:24" x14ac:dyDescent="0.2">
      <c r="W2659" s="72"/>
      <c r="X2659" s="72"/>
    </row>
    <row r="2660" spans="23:24" x14ac:dyDescent="0.2">
      <c r="W2660" s="72"/>
      <c r="X2660" s="72"/>
    </row>
    <row r="2661" spans="23:24" x14ac:dyDescent="0.2">
      <c r="W2661" s="72"/>
      <c r="X2661" s="72"/>
    </row>
    <row r="2662" spans="23:24" x14ac:dyDescent="0.2">
      <c r="W2662" s="72"/>
      <c r="X2662" s="72"/>
    </row>
    <row r="2663" spans="23:24" x14ac:dyDescent="0.2">
      <c r="W2663" s="72"/>
      <c r="X2663" s="72"/>
    </row>
    <row r="2664" spans="23:24" x14ac:dyDescent="0.2">
      <c r="W2664" s="72"/>
      <c r="X2664" s="72"/>
    </row>
    <row r="2665" spans="23:24" x14ac:dyDescent="0.2">
      <c r="W2665" s="72"/>
      <c r="X2665" s="72"/>
    </row>
    <row r="2666" spans="23:24" x14ac:dyDescent="0.2">
      <c r="W2666" s="72"/>
      <c r="X2666" s="72"/>
    </row>
    <row r="2667" spans="23:24" x14ac:dyDescent="0.2">
      <c r="W2667" s="72"/>
      <c r="X2667" s="72"/>
    </row>
    <row r="2668" spans="23:24" x14ac:dyDescent="0.2">
      <c r="W2668" s="72"/>
      <c r="X2668" s="72"/>
    </row>
    <row r="2669" spans="23:24" x14ac:dyDescent="0.2">
      <c r="W2669" s="72"/>
      <c r="X2669" s="72"/>
    </row>
    <row r="2670" spans="23:24" x14ac:dyDescent="0.2">
      <c r="W2670" s="72"/>
      <c r="X2670" s="72"/>
    </row>
    <row r="2671" spans="23:24" x14ac:dyDescent="0.2">
      <c r="W2671" s="72"/>
      <c r="X2671" s="72"/>
    </row>
    <row r="2672" spans="23:24" x14ac:dyDescent="0.2">
      <c r="W2672" s="72"/>
      <c r="X2672" s="72"/>
    </row>
    <row r="2673" spans="23:24" x14ac:dyDescent="0.2">
      <c r="W2673" s="72"/>
      <c r="X2673" s="72"/>
    </row>
    <row r="2674" spans="23:24" x14ac:dyDescent="0.2">
      <c r="W2674" s="72"/>
      <c r="X2674" s="72"/>
    </row>
    <row r="2675" spans="23:24" x14ac:dyDescent="0.2">
      <c r="W2675" s="72"/>
      <c r="X2675" s="72"/>
    </row>
    <row r="2676" spans="23:24" x14ac:dyDescent="0.2">
      <c r="W2676" s="72"/>
      <c r="X2676" s="72"/>
    </row>
    <row r="2677" spans="23:24" x14ac:dyDescent="0.2">
      <c r="W2677" s="72"/>
      <c r="X2677" s="72"/>
    </row>
    <row r="2678" spans="23:24" x14ac:dyDescent="0.2">
      <c r="W2678" s="72"/>
      <c r="X2678" s="72"/>
    </row>
    <row r="2679" spans="23:24" x14ac:dyDescent="0.2">
      <c r="W2679" s="72"/>
      <c r="X2679" s="72"/>
    </row>
    <row r="2680" spans="23:24" x14ac:dyDescent="0.2">
      <c r="W2680" s="72"/>
      <c r="X2680" s="72"/>
    </row>
    <row r="2681" spans="23:24" x14ac:dyDescent="0.2">
      <c r="W2681" s="72"/>
      <c r="X2681" s="72"/>
    </row>
    <row r="2682" spans="23:24" x14ac:dyDescent="0.2">
      <c r="W2682" s="72"/>
      <c r="X2682" s="72"/>
    </row>
    <row r="2683" spans="23:24" x14ac:dyDescent="0.2">
      <c r="W2683" s="72"/>
      <c r="X2683" s="72"/>
    </row>
    <row r="2684" spans="23:24" x14ac:dyDescent="0.2">
      <c r="W2684" s="72"/>
      <c r="X2684" s="72"/>
    </row>
    <row r="2685" spans="23:24" x14ac:dyDescent="0.2">
      <c r="W2685" s="72"/>
      <c r="X2685" s="72"/>
    </row>
    <row r="2686" spans="23:24" x14ac:dyDescent="0.2">
      <c r="W2686" s="72"/>
      <c r="X2686" s="72"/>
    </row>
    <row r="2687" spans="23:24" x14ac:dyDescent="0.2">
      <c r="W2687" s="72"/>
      <c r="X2687" s="72"/>
    </row>
    <row r="2688" spans="23:24" x14ac:dyDescent="0.2">
      <c r="W2688" s="72"/>
      <c r="X2688" s="72"/>
    </row>
    <row r="2689" spans="23:24" x14ac:dyDescent="0.2">
      <c r="W2689" s="72"/>
      <c r="X2689" s="72"/>
    </row>
    <row r="2690" spans="23:24" x14ac:dyDescent="0.2">
      <c r="W2690" s="72"/>
      <c r="X2690" s="72"/>
    </row>
    <row r="2691" spans="23:24" x14ac:dyDescent="0.2">
      <c r="W2691" s="72"/>
      <c r="X2691" s="72"/>
    </row>
    <row r="2692" spans="23:24" x14ac:dyDescent="0.2">
      <c r="W2692" s="72"/>
      <c r="X2692" s="72"/>
    </row>
    <row r="2693" spans="23:24" x14ac:dyDescent="0.2">
      <c r="W2693" s="72"/>
      <c r="X2693" s="72"/>
    </row>
    <row r="2694" spans="23:24" x14ac:dyDescent="0.2">
      <c r="W2694" s="72"/>
      <c r="X2694" s="72"/>
    </row>
    <row r="2695" spans="23:24" x14ac:dyDescent="0.2">
      <c r="W2695" s="72"/>
      <c r="X2695" s="72"/>
    </row>
    <row r="2696" spans="23:24" x14ac:dyDescent="0.2">
      <c r="W2696" s="72"/>
      <c r="X2696" s="72"/>
    </row>
    <row r="2697" spans="23:24" x14ac:dyDescent="0.2">
      <c r="W2697" s="72"/>
      <c r="X2697" s="72"/>
    </row>
    <row r="2698" spans="23:24" x14ac:dyDescent="0.2">
      <c r="W2698" s="72"/>
      <c r="X2698" s="72"/>
    </row>
    <row r="2699" spans="23:24" x14ac:dyDescent="0.2">
      <c r="W2699" s="72"/>
      <c r="X2699" s="72"/>
    </row>
    <row r="2700" spans="23:24" x14ac:dyDescent="0.2">
      <c r="W2700" s="72"/>
      <c r="X2700" s="72"/>
    </row>
    <row r="2701" spans="23:24" x14ac:dyDescent="0.2">
      <c r="W2701" s="72"/>
      <c r="X2701" s="72"/>
    </row>
    <row r="2702" spans="23:24" x14ac:dyDescent="0.2">
      <c r="W2702" s="72"/>
      <c r="X2702" s="72"/>
    </row>
    <row r="2703" spans="23:24" x14ac:dyDescent="0.2">
      <c r="W2703" s="72"/>
      <c r="X2703" s="72"/>
    </row>
    <row r="2704" spans="23:24" x14ac:dyDescent="0.2">
      <c r="W2704" s="72"/>
      <c r="X2704" s="72"/>
    </row>
    <row r="2705" spans="23:24" x14ac:dyDescent="0.2">
      <c r="W2705" s="72"/>
      <c r="X2705" s="72"/>
    </row>
    <row r="2706" spans="23:24" x14ac:dyDescent="0.2">
      <c r="W2706" s="72"/>
      <c r="X2706" s="72"/>
    </row>
    <row r="2707" spans="23:24" x14ac:dyDescent="0.2">
      <c r="W2707" s="72"/>
      <c r="X2707" s="72"/>
    </row>
    <row r="2708" spans="23:24" x14ac:dyDescent="0.2">
      <c r="W2708" s="72"/>
      <c r="X2708" s="72"/>
    </row>
    <row r="2709" spans="23:24" x14ac:dyDescent="0.2">
      <c r="W2709" s="72"/>
      <c r="X2709" s="72"/>
    </row>
    <row r="2710" spans="23:24" x14ac:dyDescent="0.2">
      <c r="W2710" s="72"/>
      <c r="X2710" s="72"/>
    </row>
    <row r="2711" spans="23:24" x14ac:dyDescent="0.2">
      <c r="W2711" s="72"/>
      <c r="X2711" s="72"/>
    </row>
    <row r="2712" spans="23:24" x14ac:dyDescent="0.2">
      <c r="W2712" s="72"/>
      <c r="X2712" s="72"/>
    </row>
    <row r="2713" spans="23:24" x14ac:dyDescent="0.2">
      <c r="W2713" s="72"/>
      <c r="X2713" s="72"/>
    </row>
    <row r="2714" spans="23:24" x14ac:dyDescent="0.2">
      <c r="W2714" s="72"/>
      <c r="X2714" s="72"/>
    </row>
    <row r="2715" spans="23:24" x14ac:dyDescent="0.2">
      <c r="W2715" s="72"/>
      <c r="X2715" s="72"/>
    </row>
    <row r="2716" spans="23:24" x14ac:dyDescent="0.2">
      <c r="W2716" s="72"/>
      <c r="X2716" s="72"/>
    </row>
    <row r="2717" spans="23:24" x14ac:dyDescent="0.2">
      <c r="W2717" s="72"/>
      <c r="X2717" s="72"/>
    </row>
    <row r="2718" spans="23:24" x14ac:dyDescent="0.2">
      <c r="W2718" s="72"/>
      <c r="X2718" s="72"/>
    </row>
    <row r="2719" spans="23:24" x14ac:dyDescent="0.2">
      <c r="W2719" s="72"/>
      <c r="X2719" s="72"/>
    </row>
    <row r="2720" spans="23:24" x14ac:dyDescent="0.2">
      <c r="W2720" s="72"/>
      <c r="X2720" s="72"/>
    </row>
    <row r="2721" spans="23:24" x14ac:dyDescent="0.2">
      <c r="W2721" s="72"/>
      <c r="X2721" s="72"/>
    </row>
    <row r="2722" spans="23:24" x14ac:dyDescent="0.2">
      <c r="W2722" s="72"/>
      <c r="X2722" s="72"/>
    </row>
    <row r="2723" spans="23:24" x14ac:dyDescent="0.2">
      <c r="W2723" s="72"/>
      <c r="X2723" s="72"/>
    </row>
    <row r="2724" spans="23:24" x14ac:dyDescent="0.2">
      <c r="W2724" s="72"/>
      <c r="X2724" s="72"/>
    </row>
    <row r="2725" spans="23:24" x14ac:dyDescent="0.2">
      <c r="W2725" s="72"/>
      <c r="X2725" s="72"/>
    </row>
    <row r="2726" spans="23:24" x14ac:dyDescent="0.2">
      <c r="W2726" s="72"/>
      <c r="X2726" s="72"/>
    </row>
    <row r="2727" spans="23:24" x14ac:dyDescent="0.2">
      <c r="W2727" s="72"/>
      <c r="X2727" s="72"/>
    </row>
    <row r="2728" spans="23:24" x14ac:dyDescent="0.2">
      <c r="W2728" s="72"/>
      <c r="X2728" s="72"/>
    </row>
    <row r="2729" spans="23:24" x14ac:dyDescent="0.2">
      <c r="W2729" s="72"/>
      <c r="X2729" s="72"/>
    </row>
    <row r="2730" spans="23:24" x14ac:dyDescent="0.2">
      <c r="W2730" s="72"/>
      <c r="X2730" s="72"/>
    </row>
    <row r="2731" spans="23:24" x14ac:dyDescent="0.2">
      <c r="W2731" s="72"/>
      <c r="X2731" s="72"/>
    </row>
    <row r="2732" spans="23:24" x14ac:dyDescent="0.2">
      <c r="W2732" s="72"/>
      <c r="X2732" s="72"/>
    </row>
    <row r="2733" spans="23:24" x14ac:dyDescent="0.2">
      <c r="W2733" s="72"/>
      <c r="X2733" s="72"/>
    </row>
    <row r="2734" spans="23:24" x14ac:dyDescent="0.2">
      <c r="W2734" s="72"/>
      <c r="X2734" s="72"/>
    </row>
    <row r="2735" spans="23:24" x14ac:dyDescent="0.2">
      <c r="W2735" s="72"/>
      <c r="X2735" s="72"/>
    </row>
    <row r="2736" spans="23:24" x14ac:dyDescent="0.2">
      <c r="W2736" s="72"/>
      <c r="X2736" s="72"/>
    </row>
    <row r="2737" spans="23:24" x14ac:dyDescent="0.2">
      <c r="W2737" s="72"/>
      <c r="X2737" s="72"/>
    </row>
    <row r="2738" spans="23:24" x14ac:dyDescent="0.2">
      <c r="W2738" s="72"/>
      <c r="X2738" s="72"/>
    </row>
    <row r="2739" spans="23:24" x14ac:dyDescent="0.2">
      <c r="W2739" s="72"/>
      <c r="X2739" s="72"/>
    </row>
    <row r="2740" spans="23:24" x14ac:dyDescent="0.2">
      <c r="W2740" s="72"/>
      <c r="X2740" s="72"/>
    </row>
    <row r="2741" spans="23:24" x14ac:dyDescent="0.2">
      <c r="W2741" s="72"/>
      <c r="X2741" s="72"/>
    </row>
    <row r="2742" spans="23:24" x14ac:dyDescent="0.2">
      <c r="W2742" s="72"/>
      <c r="X2742" s="72"/>
    </row>
    <row r="2743" spans="23:24" x14ac:dyDescent="0.2">
      <c r="W2743" s="72"/>
      <c r="X2743" s="72"/>
    </row>
    <row r="2744" spans="23:24" x14ac:dyDescent="0.2">
      <c r="W2744" s="72"/>
      <c r="X2744" s="72"/>
    </row>
    <row r="2745" spans="23:24" x14ac:dyDescent="0.2">
      <c r="W2745" s="72"/>
      <c r="X2745" s="72"/>
    </row>
    <row r="2746" spans="23:24" x14ac:dyDescent="0.2">
      <c r="W2746" s="72"/>
      <c r="X2746" s="72"/>
    </row>
    <row r="2747" spans="23:24" x14ac:dyDescent="0.2">
      <c r="W2747" s="72"/>
      <c r="X2747" s="72"/>
    </row>
    <row r="2748" spans="23:24" x14ac:dyDescent="0.2">
      <c r="W2748" s="72"/>
      <c r="X2748" s="72"/>
    </row>
    <row r="2749" spans="23:24" x14ac:dyDescent="0.2">
      <c r="W2749" s="72"/>
      <c r="X2749" s="72"/>
    </row>
    <row r="2750" spans="23:24" x14ac:dyDescent="0.2">
      <c r="W2750" s="72"/>
      <c r="X2750" s="72"/>
    </row>
    <row r="2751" spans="23:24" x14ac:dyDescent="0.2">
      <c r="W2751" s="72"/>
      <c r="X2751" s="72"/>
    </row>
    <row r="2752" spans="23:24" x14ac:dyDescent="0.2">
      <c r="W2752" s="72"/>
      <c r="X2752" s="72"/>
    </row>
    <row r="2753" spans="23:24" x14ac:dyDescent="0.2">
      <c r="W2753" s="72"/>
      <c r="X2753" s="72"/>
    </row>
    <row r="2754" spans="23:24" x14ac:dyDescent="0.2">
      <c r="W2754" s="72"/>
      <c r="X2754" s="72"/>
    </row>
    <row r="2755" spans="23:24" x14ac:dyDescent="0.2">
      <c r="W2755" s="72"/>
      <c r="X2755" s="72"/>
    </row>
    <row r="2756" spans="23:24" x14ac:dyDescent="0.2">
      <c r="W2756" s="72"/>
      <c r="X2756" s="72"/>
    </row>
    <row r="2757" spans="23:24" x14ac:dyDescent="0.2">
      <c r="W2757" s="72"/>
      <c r="X2757" s="72"/>
    </row>
    <row r="2758" spans="23:24" x14ac:dyDescent="0.2">
      <c r="W2758" s="72"/>
      <c r="X2758" s="72"/>
    </row>
    <row r="2759" spans="23:24" x14ac:dyDescent="0.2">
      <c r="W2759" s="72"/>
      <c r="X2759" s="72"/>
    </row>
    <row r="2760" spans="23:24" x14ac:dyDescent="0.2">
      <c r="W2760" s="72"/>
      <c r="X2760" s="72"/>
    </row>
    <row r="2761" spans="23:24" x14ac:dyDescent="0.2">
      <c r="W2761" s="72"/>
      <c r="X2761" s="72"/>
    </row>
    <row r="2762" spans="23:24" x14ac:dyDescent="0.2">
      <c r="W2762" s="72"/>
      <c r="X2762" s="72"/>
    </row>
    <row r="2763" spans="23:24" x14ac:dyDescent="0.2">
      <c r="W2763" s="72"/>
      <c r="X2763" s="72"/>
    </row>
    <row r="2764" spans="23:24" x14ac:dyDescent="0.2">
      <c r="W2764" s="72"/>
      <c r="X2764" s="72"/>
    </row>
    <row r="2765" spans="23:24" x14ac:dyDescent="0.2">
      <c r="W2765" s="72"/>
      <c r="X2765" s="72"/>
    </row>
    <row r="2766" spans="23:24" x14ac:dyDescent="0.2">
      <c r="W2766" s="72"/>
      <c r="X2766" s="72"/>
    </row>
    <row r="2767" spans="23:24" x14ac:dyDescent="0.2">
      <c r="W2767" s="72"/>
      <c r="X2767" s="72"/>
    </row>
    <row r="2768" spans="23:24" x14ac:dyDescent="0.2">
      <c r="W2768" s="72"/>
      <c r="X2768" s="72"/>
    </row>
    <row r="2769" spans="23:24" x14ac:dyDescent="0.2">
      <c r="W2769" s="72"/>
      <c r="X2769" s="72"/>
    </row>
    <row r="2770" spans="23:24" x14ac:dyDescent="0.2">
      <c r="W2770" s="72"/>
      <c r="X2770" s="72"/>
    </row>
    <row r="2771" spans="23:24" x14ac:dyDescent="0.2">
      <c r="W2771" s="72"/>
      <c r="X2771" s="72"/>
    </row>
    <row r="2772" spans="23:24" x14ac:dyDescent="0.2">
      <c r="W2772" s="72"/>
      <c r="X2772" s="72"/>
    </row>
    <row r="2773" spans="23:24" x14ac:dyDescent="0.2">
      <c r="W2773" s="72"/>
      <c r="X2773" s="72"/>
    </row>
    <row r="2774" spans="23:24" x14ac:dyDescent="0.2">
      <c r="W2774" s="72"/>
      <c r="X2774" s="72"/>
    </row>
    <row r="2775" spans="23:24" x14ac:dyDescent="0.2">
      <c r="W2775" s="72"/>
      <c r="X2775" s="72"/>
    </row>
    <row r="2776" spans="23:24" x14ac:dyDescent="0.2">
      <c r="W2776" s="72"/>
      <c r="X2776" s="72"/>
    </row>
    <row r="2777" spans="23:24" x14ac:dyDescent="0.2">
      <c r="W2777" s="72"/>
      <c r="X2777" s="72"/>
    </row>
    <row r="2778" spans="23:24" x14ac:dyDescent="0.2">
      <c r="W2778" s="72"/>
      <c r="X2778" s="72"/>
    </row>
    <row r="2779" spans="23:24" x14ac:dyDescent="0.2">
      <c r="W2779" s="72"/>
      <c r="X2779" s="72"/>
    </row>
    <row r="2780" spans="23:24" x14ac:dyDescent="0.2">
      <c r="W2780" s="72"/>
      <c r="X2780" s="72"/>
    </row>
    <row r="2781" spans="23:24" x14ac:dyDescent="0.2">
      <c r="W2781" s="72"/>
      <c r="X2781" s="72"/>
    </row>
    <row r="2782" spans="23:24" x14ac:dyDescent="0.2">
      <c r="W2782" s="72"/>
      <c r="X2782" s="72"/>
    </row>
    <row r="2783" spans="23:24" x14ac:dyDescent="0.2">
      <c r="W2783" s="72"/>
      <c r="X2783" s="72"/>
    </row>
    <row r="2784" spans="23:24" x14ac:dyDescent="0.2">
      <c r="W2784" s="72"/>
      <c r="X2784" s="72"/>
    </row>
    <row r="2785" spans="23:24" x14ac:dyDescent="0.2">
      <c r="W2785" s="72"/>
      <c r="X2785" s="72"/>
    </row>
    <row r="2786" spans="23:24" x14ac:dyDescent="0.2">
      <c r="W2786" s="72"/>
      <c r="X2786" s="72"/>
    </row>
    <row r="2787" spans="23:24" x14ac:dyDescent="0.2">
      <c r="W2787" s="72"/>
      <c r="X2787" s="72"/>
    </row>
    <row r="2788" spans="23:24" x14ac:dyDescent="0.2">
      <c r="W2788" s="72"/>
      <c r="X2788" s="72"/>
    </row>
    <row r="2789" spans="23:24" x14ac:dyDescent="0.2">
      <c r="W2789" s="72"/>
      <c r="X2789" s="72"/>
    </row>
    <row r="2790" spans="23:24" x14ac:dyDescent="0.2">
      <c r="W2790" s="72"/>
      <c r="X2790" s="72"/>
    </row>
    <row r="2791" spans="23:24" x14ac:dyDescent="0.2">
      <c r="W2791" s="72"/>
      <c r="X2791" s="72"/>
    </row>
    <row r="2792" spans="23:24" x14ac:dyDescent="0.2">
      <c r="W2792" s="72"/>
      <c r="X2792" s="72"/>
    </row>
    <row r="2793" spans="23:24" x14ac:dyDescent="0.2">
      <c r="W2793" s="72"/>
      <c r="X2793" s="72"/>
    </row>
    <row r="2794" spans="23:24" x14ac:dyDescent="0.2">
      <c r="W2794" s="72"/>
      <c r="X2794" s="72"/>
    </row>
    <row r="2795" spans="23:24" x14ac:dyDescent="0.2">
      <c r="W2795" s="72"/>
      <c r="X2795" s="72"/>
    </row>
    <row r="2796" spans="23:24" x14ac:dyDescent="0.2">
      <c r="W2796" s="72"/>
      <c r="X2796" s="72"/>
    </row>
    <row r="2797" spans="23:24" x14ac:dyDescent="0.2">
      <c r="W2797" s="72"/>
      <c r="X2797" s="72"/>
    </row>
    <row r="2798" spans="23:24" x14ac:dyDescent="0.2">
      <c r="W2798" s="72"/>
      <c r="X2798" s="72"/>
    </row>
    <row r="2799" spans="23:24" x14ac:dyDescent="0.2">
      <c r="W2799" s="72"/>
      <c r="X2799" s="72"/>
    </row>
    <row r="2800" spans="23:24" x14ac:dyDescent="0.2">
      <c r="W2800" s="72"/>
      <c r="X2800" s="72"/>
    </row>
    <row r="2801" spans="23:24" x14ac:dyDescent="0.2">
      <c r="W2801" s="72"/>
      <c r="X2801" s="72"/>
    </row>
    <row r="2802" spans="23:24" x14ac:dyDescent="0.2">
      <c r="W2802" s="72"/>
      <c r="X2802" s="72"/>
    </row>
    <row r="2803" spans="23:24" x14ac:dyDescent="0.2">
      <c r="W2803" s="72"/>
      <c r="X2803" s="72"/>
    </row>
    <row r="2804" spans="23:24" x14ac:dyDescent="0.2">
      <c r="W2804" s="72"/>
      <c r="X2804" s="72"/>
    </row>
    <row r="2805" spans="23:24" x14ac:dyDescent="0.2">
      <c r="W2805" s="72"/>
      <c r="X2805" s="72"/>
    </row>
    <row r="2806" spans="23:24" x14ac:dyDescent="0.2">
      <c r="W2806" s="72"/>
      <c r="X2806" s="72"/>
    </row>
    <row r="2807" spans="23:24" x14ac:dyDescent="0.2">
      <c r="W2807" s="72"/>
      <c r="X2807" s="72"/>
    </row>
    <row r="2808" spans="23:24" x14ac:dyDescent="0.2">
      <c r="W2808" s="72"/>
      <c r="X2808" s="72"/>
    </row>
    <row r="2809" spans="23:24" x14ac:dyDescent="0.2">
      <c r="W2809" s="72"/>
      <c r="X2809" s="72"/>
    </row>
    <row r="2810" spans="23:24" x14ac:dyDescent="0.2">
      <c r="W2810" s="72"/>
      <c r="X2810" s="72"/>
    </row>
    <row r="2811" spans="23:24" x14ac:dyDescent="0.2">
      <c r="W2811" s="72"/>
      <c r="X2811" s="72"/>
    </row>
    <row r="2812" spans="23:24" x14ac:dyDescent="0.2">
      <c r="W2812" s="72"/>
      <c r="X2812" s="72"/>
    </row>
    <row r="2813" spans="23:24" x14ac:dyDescent="0.2">
      <c r="W2813" s="72"/>
      <c r="X2813" s="72"/>
    </row>
    <row r="2814" spans="23:24" x14ac:dyDescent="0.2">
      <c r="W2814" s="72"/>
      <c r="X2814" s="72"/>
    </row>
    <row r="2815" spans="23:24" x14ac:dyDescent="0.2">
      <c r="W2815" s="72"/>
      <c r="X2815" s="72"/>
    </row>
    <row r="2816" spans="23:24" x14ac:dyDescent="0.2">
      <c r="W2816" s="72"/>
      <c r="X2816" s="72"/>
    </row>
    <row r="2817" spans="23:24" x14ac:dyDescent="0.2">
      <c r="W2817" s="72"/>
      <c r="X2817" s="72"/>
    </row>
    <row r="2818" spans="23:24" x14ac:dyDescent="0.2">
      <c r="W2818" s="72"/>
      <c r="X2818" s="72"/>
    </row>
    <row r="2819" spans="23:24" x14ac:dyDescent="0.2">
      <c r="W2819" s="72"/>
      <c r="X2819" s="72"/>
    </row>
    <row r="2820" spans="23:24" x14ac:dyDescent="0.2">
      <c r="W2820" s="72"/>
      <c r="X2820" s="72"/>
    </row>
    <row r="2821" spans="23:24" x14ac:dyDescent="0.2">
      <c r="W2821" s="72"/>
      <c r="X2821" s="72"/>
    </row>
    <row r="2822" spans="23:24" x14ac:dyDescent="0.2">
      <c r="W2822" s="72"/>
      <c r="X2822" s="72"/>
    </row>
    <row r="2823" spans="23:24" x14ac:dyDescent="0.2">
      <c r="W2823" s="72"/>
      <c r="X2823" s="72"/>
    </row>
    <row r="2824" spans="23:24" x14ac:dyDescent="0.2">
      <c r="W2824" s="72"/>
      <c r="X2824" s="72"/>
    </row>
    <row r="2825" spans="23:24" x14ac:dyDescent="0.2">
      <c r="W2825" s="72"/>
      <c r="X2825" s="72"/>
    </row>
    <row r="2826" spans="23:24" x14ac:dyDescent="0.2">
      <c r="W2826" s="72"/>
      <c r="X2826" s="72"/>
    </row>
    <row r="2827" spans="23:24" x14ac:dyDescent="0.2">
      <c r="W2827" s="72"/>
      <c r="X2827" s="72"/>
    </row>
    <row r="2828" spans="23:24" x14ac:dyDescent="0.2">
      <c r="W2828" s="72"/>
      <c r="X2828" s="72"/>
    </row>
    <row r="2829" spans="23:24" x14ac:dyDescent="0.2">
      <c r="W2829" s="72"/>
      <c r="X2829" s="72"/>
    </row>
    <row r="2830" spans="23:24" x14ac:dyDescent="0.2">
      <c r="W2830" s="72"/>
      <c r="X2830" s="72"/>
    </row>
    <row r="2831" spans="23:24" x14ac:dyDescent="0.2">
      <c r="W2831" s="72"/>
      <c r="X2831" s="72"/>
    </row>
    <row r="2832" spans="23:24" x14ac:dyDescent="0.2">
      <c r="W2832" s="72"/>
      <c r="X2832" s="72"/>
    </row>
    <row r="2833" spans="23:24" x14ac:dyDescent="0.2">
      <c r="W2833" s="72"/>
      <c r="X2833" s="72"/>
    </row>
    <row r="2834" spans="23:24" x14ac:dyDescent="0.2">
      <c r="W2834" s="72"/>
      <c r="X2834" s="72"/>
    </row>
    <row r="2835" spans="23:24" x14ac:dyDescent="0.2">
      <c r="W2835" s="72"/>
      <c r="X2835" s="72"/>
    </row>
    <row r="2836" spans="23:24" x14ac:dyDescent="0.2">
      <c r="W2836" s="72"/>
      <c r="X2836" s="72"/>
    </row>
    <row r="2837" spans="23:24" x14ac:dyDescent="0.2">
      <c r="W2837" s="72"/>
      <c r="X2837" s="72"/>
    </row>
    <row r="2838" spans="23:24" x14ac:dyDescent="0.2">
      <c r="W2838" s="72"/>
      <c r="X2838" s="72"/>
    </row>
    <row r="2839" spans="23:24" x14ac:dyDescent="0.2">
      <c r="W2839" s="72"/>
      <c r="X2839" s="72"/>
    </row>
    <row r="2840" spans="23:24" x14ac:dyDescent="0.2">
      <c r="W2840" s="72"/>
      <c r="X2840" s="72"/>
    </row>
    <row r="2841" spans="23:24" x14ac:dyDescent="0.2">
      <c r="W2841" s="72"/>
      <c r="X2841" s="72"/>
    </row>
    <row r="2842" spans="23:24" x14ac:dyDescent="0.2">
      <c r="W2842" s="72"/>
      <c r="X2842" s="72"/>
    </row>
    <row r="2843" spans="23:24" x14ac:dyDescent="0.2">
      <c r="W2843" s="72"/>
      <c r="X2843" s="72"/>
    </row>
    <row r="2844" spans="23:24" x14ac:dyDescent="0.2">
      <c r="W2844" s="72"/>
      <c r="X2844" s="72"/>
    </row>
    <row r="2845" spans="23:24" x14ac:dyDescent="0.2">
      <c r="W2845" s="72"/>
      <c r="X2845" s="72"/>
    </row>
    <row r="2846" spans="23:24" x14ac:dyDescent="0.2">
      <c r="W2846" s="72"/>
      <c r="X2846" s="72"/>
    </row>
    <row r="2847" spans="23:24" x14ac:dyDescent="0.2">
      <c r="W2847" s="72"/>
      <c r="X2847" s="72"/>
    </row>
    <row r="2848" spans="23:24" x14ac:dyDescent="0.2">
      <c r="W2848" s="72"/>
      <c r="X2848" s="72"/>
    </row>
    <row r="2849" spans="23:24" x14ac:dyDescent="0.2">
      <c r="W2849" s="72"/>
      <c r="X2849" s="72"/>
    </row>
    <row r="2850" spans="23:24" x14ac:dyDescent="0.2">
      <c r="W2850" s="72"/>
      <c r="X2850" s="72"/>
    </row>
    <row r="2851" spans="23:24" x14ac:dyDescent="0.2">
      <c r="W2851" s="72"/>
      <c r="X2851" s="72"/>
    </row>
    <row r="2852" spans="23:24" x14ac:dyDescent="0.2">
      <c r="W2852" s="72"/>
      <c r="X2852" s="72"/>
    </row>
    <row r="2853" spans="23:24" x14ac:dyDescent="0.2">
      <c r="W2853" s="72"/>
      <c r="X2853" s="72"/>
    </row>
    <row r="2854" spans="23:24" x14ac:dyDescent="0.2">
      <c r="W2854" s="72"/>
      <c r="X2854" s="72"/>
    </row>
    <row r="2855" spans="23:24" x14ac:dyDescent="0.2">
      <c r="W2855" s="72"/>
      <c r="X2855" s="72"/>
    </row>
    <row r="2856" spans="23:24" x14ac:dyDescent="0.2">
      <c r="W2856" s="72"/>
      <c r="X2856" s="72"/>
    </row>
    <row r="2857" spans="23:24" x14ac:dyDescent="0.2">
      <c r="W2857" s="72"/>
      <c r="X2857" s="72"/>
    </row>
    <row r="2858" spans="23:24" x14ac:dyDescent="0.2">
      <c r="W2858" s="72"/>
      <c r="X2858" s="72"/>
    </row>
    <row r="2859" spans="23:24" x14ac:dyDescent="0.2">
      <c r="W2859" s="72"/>
      <c r="X2859" s="72"/>
    </row>
    <row r="2860" spans="23:24" x14ac:dyDescent="0.2">
      <c r="W2860" s="72"/>
      <c r="X2860" s="72"/>
    </row>
    <row r="2861" spans="23:24" x14ac:dyDescent="0.2">
      <c r="W2861" s="72"/>
      <c r="X2861" s="72"/>
    </row>
    <row r="2862" spans="23:24" x14ac:dyDescent="0.2">
      <c r="W2862" s="72"/>
      <c r="X2862" s="72"/>
    </row>
    <row r="2863" spans="23:24" x14ac:dyDescent="0.2">
      <c r="W2863" s="72"/>
      <c r="X2863" s="72"/>
    </row>
    <row r="2864" spans="23:24" x14ac:dyDescent="0.2">
      <c r="W2864" s="72"/>
      <c r="X2864" s="72"/>
    </row>
    <row r="2865" spans="23:24" x14ac:dyDescent="0.2">
      <c r="W2865" s="72"/>
      <c r="X2865" s="72"/>
    </row>
    <row r="2866" spans="23:24" x14ac:dyDescent="0.2">
      <c r="W2866" s="72"/>
      <c r="X2866" s="72"/>
    </row>
    <row r="2867" spans="23:24" x14ac:dyDescent="0.2">
      <c r="W2867" s="72"/>
      <c r="X2867" s="72"/>
    </row>
    <row r="2868" spans="23:24" x14ac:dyDescent="0.2">
      <c r="W2868" s="72"/>
      <c r="X2868" s="72"/>
    </row>
    <row r="2869" spans="23:24" x14ac:dyDescent="0.2">
      <c r="W2869" s="72"/>
      <c r="X2869" s="72"/>
    </row>
    <row r="2870" spans="23:24" x14ac:dyDescent="0.2">
      <c r="W2870" s="72"/>
      <c r="X2870" s="72"/>
    </row>
    <row r="2871" spans="23:24" x14ac:dyDescent="0.2">
      <c r="W2871" s="72"/>
      <c r="X2871" s="72"/>
    </row>
    <row r="2872" spans="23:24" x14ac:dyDescent="0.2">
      <c r="W2872" s="72"/>
      <c r="X2872" s="72"/>
    </row>
    <row r="2873" spans="23:24" x14ac:dyDescent="0.2">
      <c r="W2873" s="72"/>
      <c r="X2873" s="72"/>
    </row>
    <row r="2874" spans="23:24" x14ac:dyDescent="0.2">
      <c r="W2874" s="72"/>
      <c r="X2874" s="72"/>
    </row>
    <row r="2875" spans="23:24" x14ac:dyDescent="0.2">
      <c r="W2875" s="72"/>
      <c r="X2875" s="72"/>
    </row>
    <row r="2876" spans="23:24" x14ac:dyDescent="0.2">
      <c r="W2876" s="72"/>
      <c r="X2876" s="72"/>
    </row>
    <row r="2877" spans="23:24" x14ac:dyDescent="0.2">
      <c r="W2877" s="72"/>
      <c r="X2877" s="72"/>
    </row>
    <row r="2878" spans="23:24" x14ac:dyDescent="0.2">
      <c r="W2878" s="72"/>
      <c r="X2878" s="72"/>
    </row>
    <row r="2879" spans="23:24" x14ac:dyDescent="0.2">
      <c r="W2879" s="72"/>
      <c r="X2879" s="72"/>
    </row>
    <row r="2880" spans="23:24" x14ac:dyDescent="0.2">
      <c r="W2880" s="72"/>
      <c r="X2880" s="72"/>
    </row>
    <row r="2881" spans="23:24" x14ac:dyDescent="0.2">
      <c r="W2881" s="72"/>
      <c r="X2881" s="72"/>
    </row>
    <row r="2882" spans="23:24" x14ac:dyDescent="0.2">
      <c r="W2882" s="72"/>
      <c r="X2882" s="72"/>
    </row>
    <row r="2883" spans="23:24" x14ac:dyDescent="0.2">
      <c r="W2883" s="72"/>
      <c r="X2883" s="72"/>
    </row>
    <row r="2884" spans="23:24" x14ac:dyDescent="0.2">
      <c r="W2884" s="72"/>
      <c r="X2884" s="72"/>
    </row>
    <row r="2885" spans="23:24" x14ac:dyDescent="0.2">
      <c r="W2885" s="72"/>
      <c r="X2885" s="72"/>
    </row>
    <row r="2886" spans="23:24" x14ac:dyDescent="0.2">
      <c r="W2886" s="72"/>
      <c r="X2886" s="72"/>
    </row>
    <row r="2887" spans="23:24" x14ac:dyDescent="0.2">
      <c r="W2887" s="72"/>
      <c r="X2887" s="72"/>
    </row>
    <row r="2888" spans="23:24" x14ac:dyDescent="0.2">
      <c r="W2888" s="72"/>
      <c r="X2888" s="72"/>
    </row>
    <row r="2889" spans="23:24" x14ac:dyDescent="0.2">
      <c r="W2889" s="72"/>
      <c r="X2889" s="72"/>
    </row>
    <row r="2890" spans="23:24" x14ac:dyDescent="0.2">
      <c r="W2890" s="72"/>
      <c r="X2890" s="72"/>
    </row>
    <row r="2891" spans="23:24" x14ac:dyDescent="0.2">
      <c r="W2891" s="72"/>
      <c r="X2891" s="72"/>
    </row>
    <row r="2892" spans="23:24" x14ac:dyDescent="0.2">
      <c r="W2892" s="72"/>
      <c r="X2892" s="72"/>
    </row>
    <row r="2893" spans="23:24" x14ac:dyDescent="0.2">
      <c r="W2893" s="72"/>
      <c r="X2893" s="72"/>
    </row>
    <row r="2894" spans="23:24" x14ac:dyDescent="0.2">
      <c r="W2894" s="72"/>
      <c r="X2894" s="72"/>
    </row>
    <row r="2895" spans="23:24" x14ac:dyDescent="0.2">
      <c r="W2895" s="72"/>
      <c r="X2895" s="72"/>
    </row>
    <row r="2896" spans="23:24" x14ac:dyDescent="0.2">
      <c r="W2896" s="72"/>
      <c r="X2896" s="72"/>
    </row>
    <row r="2897" spans="23:24" x14ac:dyDescent="0.2">
      <c r="W2897" s="72"/>
      <c r="X2897" s="72"/>
    </row>
    <row r="2898" spans="23:24" x14ac:dyDescent="0.2">
      <c r="W2898" s="72"/>
      <c r="X2898" s="72"/>
    </row>
    <row r="2899" spans="23:24" x14ac:dyDescent="0.2">
      <c r="W2899" s="72"/>
      <c r="X2899" s="72"/>
    </row>
    <row r="2900" spans="23:24" x14ac:dyDescent="0.2">
      <c r="W2900" s="72"/>
      <c r="X2900" s="72"/>
    </row>
    <row r="2901" spans="23:24" x14ac:dyDescent="0.2">
      <c r="W2901" s="72"/>
      <c r="X2901" s="72"/>
    </row>
    <row r="2902" spans="23:24" x14ac:dyDescent="0.2">
      <c r="W2902" s="72"/>
      <c r="X2902" s="72"/>
    </row>
    <row r="2903" spans="23:24" x14ac:dyDescent="0.2">
      <c r="W2903" s="72"/>
      <c r="X2903" s="72"/>
    </row>
    <row r="2904" spans="23:24" x14ac:dyDescent="0.2">
      <c r="W2904" s="72"/>
      <c r="X2904" s="72"/>
    </row>
    <row r="2905" spans="23:24" x14ac:dyDescent="0.2">
      <c r="W2905" s="72"/>
      <c r="X2905" s="72"/>
    </row>
    <row r="2906" spans="23:24" x14ac:dyDescent="0.2">
      <c r="W2906" s="72"/>
      <c r="X2906" s="72"/>
    </row>
    <row r="2907" spans="23:24" x14ac:dyDescent="0.2">
      <c r="W2907" s="72"/>
      <c r="X2907" s="72"/>
    </row>
    <row r="2908" spans="23:24" x14ac:dyDescent="0.2">
      <c r="W2908" s="72"/>
      <c r="X2908" s="72"/>
    </row>
    <row r="2909" spans="23:24" x14ac:dyDescent="0.2">
      <c r="W2909" s="72"/>
      <c r="X2909" s="72"/>
    </row>
    <row r="2910" spans="23:24" x14ac:dyDescent="0.2">
      <c r="W2910" s="72"/>
      <c r="X2910" s="72"/>
    </row>
    <row r="2911" spans="23:24" x14ac:dyDescent="0.2">
      <c r="W2911" s="72"/>
      <c r="X2911" s="72"/>
    </row>
    <row r="2912" spans="23:24" x14ac:dyDescent="0.2">
      <c r="W2912" s="72"/>
      <c r="X2912" s="72"/>
    </row>
    <row r="2913" spans="23:24" x14ac:dyDescent="0.2">
      <c r="W2913" s="72"/>
      <c r="X2913" s="72"/>
    </row>
    <row r="2914" spans="23:24" x14ac:dyDescent="0.2">
      <c r="W2914" s="72"/>
      <c r="X2914" s="72"/>
    </row>
    <row r="2915" spans="23:24" x14ac:dyDescent="0.2">
      <c r="W2915" s="72"/>
      <c r="X2915" s="72"/>
    </row>
    <row r="2916" spans="23:24" x14ac:dyDescent="0.2">
      <c r="W2916" s="72"/>
      <c r="X2916" s="72"/>
    </row>
    <row r="2917" spans="23:24" x14ac:dyDescent="0.2">
      <c r="W2917" s="72"/>
      <c r="X2917" s="72"/>
    </row>
    <row r="2918" spans="23:24" x14ac:dyDescent="0.2">
      <c r="W2918" s="72"/>
      <c r="X2918" s="72"/>
    </row>
    <row r="2919" spans="23:24" x14ac:dyDescent="0.2">
      <c r="W2919" s="72"/>
      <c r="X2919" s="72"/>
    </row>
    <row r="2920" spans="23:24" x14ac:dyDescent="0.2">
      <c r="W2920" s="72"/>
      <c r="X2920" s="72"/>
    </row>
    <row r="2921" spans="23:24" x14ac:dyDescent="0.2">
      <c r="W2921" s="72"/>
      <c r="X2921" s="72"/>
    </row>
    <row r="2922" spans="23:24" x14ac:dyDescent="0.2">
      <c r="W2922" s="72"/>
      <c r="X2922" s="72"/>
    </row>
    <row r="2923" spans="23:24" x14ac:dyDescent="0.2">
      <c r="W2923" s="72"/>
      <c r="X2923" s="72"/>
    </row>
    <row r="2924" spans="23:24" x14ac:dyDescent="0.2">
      <c r="W2924" s="72"/>
      <c r="X2924" s="72"/>
    </row>
    <row r="2925" spans="23:24" x14ac:dyDescent="0.2">
      <c r="W2925" s="72"/>
      <c r="X2925" s="72"/>
    </row>
    <row r="2926" spans="23:24" x14ac:dyDescent="0.2">
      <c r="W2926" s="72"/>
      <c r="X2926" s="72"/>
    </row>
    <row r="2927" spans="23:24" x14ac:dyDescent="0.2">
      <c r="W2927" s="72"/>
      <c r="X2927" s="72"/>
    </row>
    <row r="2928" spans="23:24" x14ac:dyDescent="0.2">
      <c r="W2928" s="72"/>
      <c r="X2928" s="72"/>
    </row>
    <row r="2929" spans="23:24" x14ac:dyDescent="0.2">
      <c r="W2929" s="72"/>
      <c r="X2929" s="72"/>
    </row>
    <row r="2930" spans="23:24" x14ac:dyDescent="0.2">
      <c r="W2930" s="72"/>
      <c r="X2930" s="72"/>
    </row>
    <row r="2931" spans="23:24" x14ac:dyDescent="0.2">
      <c r="W2931" s="72"/>
      <c r="X2931" s="72"/>
    </row>
    <row r="2932" spans="23:24" x14ac:dyDescent="0.2">
      <c r="W2932" s="72"/>
      <c r="X2932" s="72"/>
    </row>
    <row r="2933" spans="23:24" x14ac:dyDescent="0.2">
      <c r="W2933" s="72"/>
      <c r="X2933" s="72"/>
    </row>
    <row r="2934" spans="23:24" x14ac:dyDescent="0.2">
      <c r="W2934" s="72"/>
      <c r="X2934" s="72"/>
    </row>
    <row r="2935" spans="23:24" x14ac:dyDescent="0.2">
      <c r="W2935" s="72"/>
      <c r="X2935" s="72"/>
    </row>
    <row r="2936" spans="23:24" x14ac:dyDescent="0.2">
      <c r="W2936" s="72"/>
      <c r="X2936" s="72"/>
    </row>
    <row r="2937" spans="23:24" x14ac:dyDescent="0.2">
      <c r="W2937" s="72"/>
      <c r="X2937" s="72"/>
    </row>
    <row r="2938" spans="23:24" x14ac:dyDescent="0.2">
      <c r="W2938" s="72"/>
      <c r="X2938" s="72"/>
    </row>
    <row r="2939" spans="23:24" x14ac:dyDescent="0.2">
      <c r="W2939" s="72"/>
      <c r="X2939" s="72"/>
    </row>
    <row r="2940" spans="23:24" x14ac:dyDescent="0.2">
      <c r="W2940" s="72"/>
      <c r="X2940" s="72"/>
    </row>
    <row r="2941" spans="23:24" x14ac:dyDescent="0.2">
      <c r="W2941" s="72"/>
      <c r="X2941" s="72"/>
    </row>
    <row r="2942" spans="23:24" x14ac:dyDescent="0.2">
      <c r="W2942" s="72"/>
      <c r="X2942" s="72"/>
    </row>
    <row r="2943" spans="23:24" x14ac:dyDescent="0.2">
      <c r="W2943" s="72"/>
      <c r="X2943" s="72"/>
    </row>
    <row r="2944" spans="23:24" x14ac:dyDescent="0.2">
      <c r="W2944" s="72"/>
      <c r="X2944" s="72"/>
    </row>
    <row r="2945" spans="23:24" x14ac:dyDescent="0.2">
      <c r="W2945" s="72"/>
      <c r="X2945" s="72"/>
    </row>
    <row r="2946" spans="23:24" x14ac:dyDescent="0.2">
      <c r="W2946" s="72"/>
      <c r="X2946" s="72"/>
    </row>
    <row r="2947" spans="23:24" x14ac:dyDescent="0.2">
      <c r="W2947" s="72"/>
      <c r="X2947" s="72"/>
    </row>
    <row r="2948" spans="23:24" x14ac:dyDescent="0.2">
      <c r="W2948" s="72"/>
      <c r="X2948" s="72"/>
    </row>
    <row r="2949" spans="23:24" x14ac:dyDescent="0.2">
      <c r="W2949" s="72"/>
      <c r="X2949" s="72"/>
    </row>
    <row r="2950" spans="23:24" x14ac:dyDescent="0.2">
      <c r="W2950" s="72"/>
      <c r="X2950" s="72"/>
    </row>
    <row r="2951" spans="23:24" x14ac:dyDescent="0.2">
      <c r="W2951" s="72"/>
      <c r="X2951" s="72"/>
    </row>
    <row r="2952" spans="23:24" x14ac:dyDescent="0.2">
      <c r="W2952" s="72"/>
      <c r="X2952" s="72"/>
    </row>
    <row r="2953" spans="23:24" x14ac:dyDescent="0.2">
      <c r="W2953" s="72"/>
      <c r="X2953" s="72"/>
    </row>
    <row r="2954" spans="23:24" x14ac:dyDescent="0.2">
      <c r="W2954" s="72"/>
      <c r="X2954" s="72"/>
    </row>
    <row r="2955" spans="23:24" x14ac:dyDescent="0.2">
      <c r="W2955" s="72"/>
      <c r="X2955" s="72"/>
    </row>
    <row r="2956" spans="23:24" x14ac:dyDescent="0.2">
      <c r="W2956" s="72"/>
      <c r="X2956" s="72"/>
    </row>
    <row r="2957" spans="23:24" x14ac:dyDescent="0.2">
      <c r="W2957" s="72"/>
      <c r="X2957" s="72"/>
    </row>
    <row r="2958" spans="23:24" x14ac:dyDescent="0.2">
      <c r="W2958" s="72"/>
      <c r="X2958" s="72"/>
    </row>
    <row r="2959" spans="23:24" x14ac:dyDescent="0.2">
      <c r="W2959" s="72"/>
      <c r="X2959" s="72"/>
    </row>
    <row r="2960" spans="23:24" x14ac:dyDescent="0.2">
      <c r="W2960" s="72"/>
      <c r="X2960" s="72"/>
    </row>
    <row r="2961" spans="23:24" x14ac:dyDescent="0.2">
      <c r="W2961" s="72"/>
      <c r="X2961" s="72"/>
    </row>
    <row r="2962" spans="23:24" x14ac:dyDescent="0.2">
      <c r="W2962" s="72"/>
      <c r="X2962" s="72"/>
    </row>
    <row r="2963" spans="23:24" x14ac:dyDescent="0.2">
      <c r="W2963" s="72"/>
      <c r="X2963" s="72"/>
    </row>
    <row r="2964" spans="23:24" x14ac:dyDescent="0.2">
      <c r="W2964" s="72"/>
      <c r="X2964" s="72"/>
    </row>
    <row r="2965" spans="23:24" x14ac:dyDescent="0.2">
      <c r="W2965" s="72"/>
      <c r="X2965" s="72"/>
    </row>
    <row r="2966" spans="23:24" x14ac:dyDescent="0.2">
      <c r="W2966" s="72"/>
      <c r="X2966" s="72"/>
    </row>
    <row r="2967" spans="23:24" x14ac:dyDescent="0.2">
      <c r="W2967" s="72"/>
      <c r="X2967" s="72"/>
    </row>
    <row r="2968" spans="23:24" x14ac:dyDescent="0.2">
      <c r="W2968" s="72"/>
      <c r="X2968" s="72"/>
    </row>
    <row r="2969" spans="23:24" x14ac:dyDescent="0.2">
      <c r="W2969" s="72"/>
      <c r="X2969" s="72"/>
    </row>
    <row r="2970" spans="23:24" x14ac:dyDescent="0.2">
      <c r="W2970" s="72"/>
      <c r="X2970" s="72"/>
    </row>
    <row r="2971" spans="23:24" x14ac:dyDescent="0.2">
      <c r="W2971" s="72"/>
      <c r="X2971" s="72"/>
    </row>
    <row r="2972" spans="23:24" x14ac:dyDescent="0.2">
      <c r="W2972" s="72"/>
      <c r="X2972" s="72"/>
    </row>
    <row r="2973" spans="23:24" x14ac:dyDescent="0.2">
      <c r="W2973" s="72"/>
      <c r="X2973" s="72"/>
    </row>
    <row r="2974" spans="23:24" x14ac:dyDescent="0.2">
      <c r="W2974" s="72"/>
      <c r="X2974" s="72"/>
    </row>
    <row r="2975" spans="23:24" x14ac:dyDescent="0.2">
      <c r="W2975" s="72"/>
      <c r="X2975" s="72"/>
    </row>
    <row r="2976" spans="23:24" x14ac:dyDescent="0.2">
      <c r="W2976" s="72"/>
      <c r="X2976" s="72"/>
    </row>
    <row r="2977" spans="23:24" x14ac:dyDescent="0.2">
      <c r="W2977" s="72"/>
      <c r="X2977" s="72"/>
    </row>
    <row r="2978" spans="23:24" x14ac:dyDescent="0.2">
      <c r="W2978" s="72"/>
      <c r="X2978" s="72"/>
    </row>
    <row r="2979" spans="23:24" x14ac:dyDescent="0.2">
      <c r="W2979" s="72"/>
      <c r="X2979" s="72"/>
    </row>
    <row r="2980" spans="23:24" x14ac:dyDescent="0.2">
      <c r="W2980" s="72"/>
      <c r="X2980" s="72"/>
    </row>
    <row r="2981" spans="23:24" x14ac:dyDescent="0.2">
      <c r="W2981" s="72"/>
      <c r="X2981" s="72"/>
    </row>
    <row r="2982" spans="23:24" x14ac:dyDescent="0.2">
      <c r="W2982" s="72"/>
      <c r="X2982" s="72"/>
    </row>
    <row r="2983" spans="23:24" x14ac:dyDescent="0.2">
      <c r="W2983" s="72"/>
      <c r="X2983" s="72"/>
    </row>
    <row r="2984" spans="23:24" x14ac:dyDescent="0.2">
      <c r="W2984" s="72"/>
      <c r="X2984" s="72"/>
    </row>
    <row r="2985" spans="23:24" x14ac:dyDescent="0.2">
      <c r="W2985" s="72"/>
      <c r="X2985" s="72"/>
    </row>
    <row r="2986" spans="23:24" x14ac:dyDescent="0.2">
      <c r="W2986" s="72"/>
      <c r="X2986" s="72"/>
    </row>
    <row r="2987" spans="23:24" x14ac:dyDescent="0.2">
      <c r="W2987" s="72"/>
      <c r="X2987" s="72"/>
    </row>
    <row r="2988" spans="23:24" x14ac:dyDescent="0.2">
      <c r="W2988" s="72"/>
      <c r="X2988" s="72"/>
    </row>
    <row r="2989" spans="23:24" x14ac:dyDescent="0.2">
      <c r="W2989" s="72"/>
      <c r="X2989" s="72"/>
    </row>
    <row r="2990" spans="23:24" x14ac:dyDescent="0.2">
      <c r="W2990" s="72"/>
      <c r="X2990" s="72"/>
    </row>
    <row r="2991" spans="23:24" x14ac:dyDescent="0.2">
      <c r="W2991" s="72"/>
      <c r="X2991" s="72"/>
    </row>
    <row r="2992" spans="23:24" x14ac:dyDescent="0.2">
      <c r="W2992" s="72"/>
      <c r="X2992" s="72"/>
    </row>
    <row r="2993" spans="23:24" x14ac:dyDescent="0.2">
      <c r="W2993" s="72"/>
      <c r="X2993" s="72"/>
    </row>
    <row r="2994" spans="23:24" x14ac:dyDescent="0.2">
      <c r="W2994" s="72"/>
      <c r="X2994" s="72"/>
    </row>
    <row r="2995" spans="23:24" x14ac:dyDescent="0.2">
      <c r="W2995" s="72"/>
      <c r="X2995" s="72"/>
    </row>
    <row r="2996" spans="23:24" x14ac:dyDescent="0.2">
      <c r="W2996" s="72"/>
      <c r="X2996" s="72"/>
    </row>
    <row r="2997" spans="23:24" x14ac:dyDescent="0.2">
      <c r="W2997" s="72"/>
      <c r="X2997" s="72"/>
    </row>
    <row r="2998" spans="23:24" x14ac:dyDescent="0.2">
      <c r="W2998" s="72"/>
      <c r="X2998" s="72"/>
    </row>
    <row r="2999" spans="23:24" x14ac:dyDescent="0.2">
      <c r="W2999" s="72"/>
      <c r="X2999" s="72"/>
    </row>
    <row r="3000" spans="23:24" x14ac:dyDescent="0.2">
      <c r="W3000" s="72"/>
      <c r="X3000" s="72"/>
    </row>
    <row r="3001" spans="23:24" x14ac:dyDescent="0.2">
      <c r="W3001" s="72"/>
      <c r="X3001" s="72"/>
    </row>
    <row r="3002" spans="23:24" x14ac:dyDescent="0.2">
      <c r="W3002" s="72"/>
      <c r="X3002" s="72"/>
    </row>
    <row r="3003" spans="23:24" x14ac:dyDescent="0.2">
      <c r="W3003" s="72"/>
      <c r="X3003" s="72"/>
    </row>
    <row r="3004" spans="23:24" x14ac:dyDescent="0.2">
      <c r="W3004" s="72"/>
      <c r="X3004" s="72"/>
    </row>
    <row r="3005" spans="23:24" x14ac:dyDescent="0.2">
      <c r="W3005" s="72"/>
      <c r="X3005" s="72"/>
    </row>
    <row r="3006" spans="23:24" x14ac:dyDescent="0.2">
      <c r="W3006" s="72"/>
      <c r="X3006" s="72"/>
    </row>
    <row r="3007" spans="23:24" x14ac:dyDescent="0.2">
      <c r="W3007" s="72"/>
      <c r="X3007" s="72"/>
    </row>
    <row r="3008" spans="23:24" x14ac:dyDescent="0.2">
      <c r="W3008" s="72"/>
      <c r="X3008" s="72"/>
    </row>
    <row r="3009" spans="23:24" x14ac:dyDescent="0.2">
      <c r="W3009" s="72"/>
      <c r="X3009" s="72"/>
    </row>
    <row r="3010" spans="23:24" x14ac:dyDescent="0.2">
      <c r="W3010" s="72"/>
      <c r="X3010" s="72"/>
    </row>
    <row r="3011" spans="23:24" x14ac:dyDescent="0.2">
      <c r="W3011" s="72"/>
      <c r="X3011" s="72"/>
    </row>
    <row r="3012" spans="23:24" x14ac:dyDescent="0.2">
      <c r="W3012" s="72"/>
      <c r="X3012" s="72"/>
    </row>
    <row r="3013" spans="23:24" x14ac:dyDescent="0.2">
      <c r="W3013" s="72"/>
      <c r="X3013" s="72"/>
    </row>
    <row r="3014" spans="23:24" x14ac:dyDescent="0.2">
      <c r="W3014" s="72"/>
      <c r="X3014" s="72"/>
    </row>
    <row r="3015" spans="23:24" x14ac:dyDescent="0.2">
      <c r="W3015" s="72"/>
      <c r="X3015" s="72"/>
    </row>
    <row r="3016" spans="23:24" x14ac:dyDescent="0.2">
      <c r="W3016" s="72"/>
      <c r="X3016" s="72"/>
    </row>
    <row r="3017" spans="23:24" x14ac:dyDescent="0.2">
      <c r="W3017" s="72"/>
      <c r="X3017" s="72"/>
    </row>
    <row r="3018" spans="23:24" x14ac:dyDescent="0.2">
      <c r="W3018" s="72"/>
      <c r="X3018" s="72"/>
    </row>
    <row r="3019" spans="23:24" x14ac:dyDescent="0.2">
      <c r="W3019" s="72"/>
      <c r="X3019" s="72"/>
    </row>
    <row r="3020" spans="23:24" x14ac:dyDescent="0.2">
      <c r="W3020" s="72"/>
      <c r="X3020" s="72"/>
    </row>
    <row r="3021" spans="23:24" x14ac:dyDescent="0.2">
      <c r="W3021" s="72"/>
      <c r="X3021" s="72"/>
    </row>
    <row r="3022" spans="23:24" x14ac:dyDescent="0.2">
      <c r="W3022" s="72"/>
      <c r="X3022" s="72"/>
    </row>
    <row r="3023" spans="23:24" x14ac:dyDescent="0.2">
      <c r="W3023" s="72"/>
      <c r="X3023" s="72"/>
    </row>
    <row r="3024" spans="23:24" x14ac:dyDescent="0.2">
      <c r="W3024" s="72"/>
      <c r="X3024" s="72"/>
    </row>
    <row r="3025" spans="23:24" x14ac:dyDescent="0.2">
      <c r="W3025" s="72"/>
      <c r="X3025" s="72"/>
    </row>
    <row r="3026" spans="23:24" x14ac:dyDescent="0.2">
      <c r="W3026" s="72"/>
      <c r="X3026" s="72"/>
    </row>
    <row r="3027" spans="23:24" x14ac:dyDescent="0.2">
      <c r="W3027" s="72"/>
      <c r="X3027" s="72"/>
    </row>
    <row r="3028" spans="23:24" x14ac:dyDescent="0.2">
      <c r="W3028" s="72"/>
      <c r="X3028" s="72"/>
    </row>
    <row r="3029" spans="23:24" x14ac:dyDescent="0.2">
      <c r="W3029" s="72"/>
      <c r="X3029" s="72"/>
    </row>
    <row r="3030" spans="23:24" x14ac:dyDescent="0.2">
      <c r="W3030" s="72"/>
      <c r="X3030" s="72"/>
    </row>
    <row r="3031" spans="23:24" x14ac:dyDescent="0.2">
      <c r="W3031" s="72"/>
      <c r="X3031" s="72"/>
    </row>
    <row r="3032" spans="23:24" x14ac:dyDescent="0.2">
      <c r="W3032" s="72"/>
      <c r="X3032" s="72"/>
    </row>
    <row r="3033" spans="23:24" x14ac:dyDescent="0.2">
      <c r="W3033" s="72"/>
      <c r="X3033" s="72"/>
    </row>
    <row r="3034" spans="23:24" x14ac:dyDescent="0.2">
      <c r="W3034" s="72"/>
      <c r="X3034" s="72"/>
    </row>
    <row r="3035" spans="23:24" x14ac:dyDescent="0.2">
      <c r="W3035" s="72"/>
      <c r="X3035" s="72"/>
    </row>
    <row r="3036" spans="23:24" x14ac:dyDescent="0.2">
      <c r="W3036" s="72"/>
      <c r="X3036" s="72"/>
    </row>
    <row r="3037" spans="23:24" x14ac:dyDescent="0.2">
      <c r="W3037" s="72"/>
      <c r="X3037" s="72"/>
    </row>
    <row r="3038" spans="23:24" x14ac:dyDescent="0.2">
      <c r="W3038" s="72"/>
      <c r="X3038" s="72"/>
    </row>
    <row r="3039" spans="23:24" x14ac:dyDescent="0.2">
      <c r="W3039" s="72"/>
      <c r="X3039" s="72"/>
    </row>
    <row r="3040" spans="23:24" x14ac:dyDescent="0.2">
      <c r="W3040" s="72"/>
      <c r="X3040" s="72"/>
    </row>
    <row r="3041" spans="23:24" x14ac:dyDescent="0.2">
      <c r="W3041" s="72"/>
      <c r="X3041" s="72"/>
    </row>
    <row r="3042" spans="23:24" x14ac:dyDescent="0.2">
      <c r="W3042" s="72"/>
      <c r="X3042" s="72"/>
    </row>
    <row r="3043" spans="23:24" x14ac:dyDescent="0.2">
      <c r="W3043" s="72"/>
      <c r="X3043" s="72"/>
    </row>
    <row r="3044" spans="23:24" x14ac:dyDescent="0.2">
      <c r="W3044" s="72"/>
      <c r="X3044" s="72"/>
    </row>
    <row r="3045" spans="23:24" x14ac:dyDescent="0.2">
      <c r="W3045" s="72"/>
      <c r="X3045" s="72"/>
    </row>
    <row r="3046" spans="23:24" x14ac:dyDescent="0.2">
      <c r="W3046" s="72"/>
      <c r="X3046" s="72"/>
    </row>
    <row r="3047" spans="23:24" x14ac:dyDescent="0.2">
      <c r="W3047" s="72"/>
      <c r="X3047" s="72"/>
    </row>
    <row r="3048" spans="23:24" x14ac:dyDescent="0.2">
      <c r="W3048" s="72"/>
      <c r="X3048" s="72"/>
    </row>
    <row r="3049" spans="23:24" x14ac:dyDescent="0.2">
      <c r="W3049" s="72"/>
      <c r="X3049" s="72"/>
    </row>
    <row r="3050" spans="23:24" x14ac:dyDescent="0.2">
      <c r="W3050" s="72"/>
      <c r="X3050" s="72"/>
    </row>
    <row r="3051" spans="23:24" x14ac:dyDescent="0.2">
      <c r="W3051" s="72"/>
      <c r="X3051" s="72"/>
    </row>
    <row r="3052" spans="23:24" x14ac:dyDescent="0.2">
      <c r="W3052" s="72"/>
      <c r="X3052" s="72"/>
    </row>
    <row r="3053" spans="23:24" x14ac:dyDescent="0.2">
      <c r="W3053" s="72"/>
      <c r="X3053" s="72"/>
    </row>
    <row r="3054" spans="23:24" x14ac:dyDescent="0.2">
      <c r="W3054" s="72"/>
      <c r="X3054" s="72"/>
    </row>
    <row r="3055" spans="23:24" x14ac:dyDescent="0.2">
      <c r="W3055" s="72"/>
      <c r="X3055" s="72"/>
    </row>
    <row r="3056" spans="23:24" x14ac:dyDescent="0.2">
      <c r="W3056" s="72"/>
      <c r="X3056" s="72"/>
    </row>
    <row r="3057" spans="23:24" x14ac:dyDescent="0.2">
      <c r="W3057" s="72"/>
      <c r="X3057" s="72"/>
    </row>
    <row r="3058" spans="23:24" x14ac:dyDescent="0.2">
      <c r="W3058" s="72"/>
      <c r="X3058" s="72"/>
    </row>
    <row r="3059" spans="23:24" x14ac:dyDescent="0.2">
      <c r="W3059" s="72"/>
      <c r="X3059" s="72"/>
    </row>
    <row r="3060" spans="23:24" x14ac:dyDescent="0.2">
      <c r="W3060" s="72"/>
      <c r="X3060" s="72"/>
    </row>
    <row r="3061" spans="23:24" x14ac:dyDescent="0.2">
      <c r="W3061" s="72"/>
      <c r="X3061" s="72"/>
    </row>
    <row r="3062" spans="23:24" x14ac:dyDescent="0.2">
      <c r="W3062" s="72"/>
      <c r="X3062" s="72"/>
    </row>
    <row r="3063" spans="23:24" x14ac:dyDescent="0.2">
      <c r="W3063" s="72"/>
      <c r="X3063" s="72"/>
    </row>
    <row r="3064" spans="23:24" x14ac:dyDescent="0.2">
      <c r="W3064" s="72"/>
      <c r="X3064" s="72"/>
    </row>
    <row r="3065" spans="23:24" x14ac:dyDescent="0.2">
      <c r="W3065" s="72"/>
      <c r="X3065" s="72"/>
    </row>
    <row r="3066" spans="23:24" x14ac:dyDescent="0.2">
      <c r="W3066" s="72"/>
      <c r="X3066" s="72"/>
    </row>
    <row r="3067" spans="23:24" x14ac:dyDescent="0.2">
      <c r="W3067" s="72"/>
      <c r="X3067" s="72"/>
    </row>
    <row r="3068" spans="23:24" x14ac:dyDescent="0.2">
      <c r="W3068" s="72"/>
      <c r="X3068" s="72"/>
    </row>
    <row r="3069" spans="23:24" x14ac:dyDescent="0.2">
      <c r="W3069" s="72"/>
      <c r="X3069" s="72"/>
    </row>
    <row r="3070" spans="23:24" x14ac:dyDescent="0.2">
      <c r="W3070" s="72"/>
      <c r="X3070" s="72"/>
    </row>
    <row r="3071" spans="23:24" x14ac:dyDescent="0.2">
      <c r="W3071" s="72"/>
      <c r="X3071" s="72"/>
    </row>
    <row r="3072" spans="23:24" x14ac:dyDescent="0.2">
      <c r="W3072" s="72"/>
      <c r="X3072" s="72"/>
    </row>
    <row r="3073" spans="23:24" x14ac:dyDescent="0.2">
      <c r="W3073" s="72"/>
      <c r="X3073" s="72"/>
    </row>
    <row r="3074" spans="23:24" x14ac:dyDescent="0.2">
      <c r="W3074" s="72"/>
      <c r="X3074" s="72"/>
    </row>
    <row r="3075" spans="23:24" x14ac:dyDescent="0.2">
      <c r="W3075" s="72"/>
      <c r="X3075" s="72"/>
    </row>
    <row r="3076" spans="23:24" x14ac:dyDescent="0.2">
      <c r="W3076" s="72"/>
      <c r="X3076" s="72"/>
    </row>
    <row r="3077" spans="23:24" x14ac:dyDescent="0.2">
      <c r="W3077" s="72"/>
      <c r="X3077" s="72"/>
    </row>
    <row r="3078" spans="23:24" x14ac:dyDescent="0.2">
      <c r="W3078" s="72"/>
      <c r="X3078" s="72"/>
    </row>
    <row r="3079" spans="23:24" x14ac:dyDescent="0.2">
      <c r="W3079" s="72"/>
      <c r="X3079" s="72"/>
    </row>
    <row r="3080" spans="23:24" x14ac:dyDescent="0.2">
      <c r="W3080" s="72"/>
      <c r="X3080" s="72"/>
    </row>
    <row r="3081" spans="23:24" x14ac:dyDescent="0.2">
      <c r="W3081" s="72"/>
      <c r="X3081" s="72"/>
    </row>
    <row r="3082" spans="23:24" x14ac:dyDescent="0.2">
      <c r="W3082" s="72"/>
      <c r="X3082" s="72"/>
    </row>
    <row r="3083" spans="23:24" x14ac:dyDescent="0.2">
      <c r="W3083" s="72"/>
      <c r="X3083" s="72"/>
    </row>
    <row r="3084" spans="23:24" x14ac:dyDescent="0.2">
      <c r="W3084" s="72"/>
      <c r="X3084" s="72"/>
    </row>
    <row r="3085" spans="23:24" x14ac:dyDescent="0.2">
      <c r="W3085" s="72"/>
      <c r="X3085" s="72"/>
    </row>
    <row r="3086" spans="23:24" x14ac:dyDescent="0.2">
      <c r="W3086" s="72"/>
      <c r="X3086" s="72"/>
    </row>
    <row r="3087" spans="23:24" x14ac:dyDescent="0.2">
      <c r="W3087" s="72"/>
      <c r="X3087" s="72"/>
    </row>
    <row r="3088" spans="23:24" x14ac:dyDescent="0.2">
      <c r="W3088" s="72"/>
      <c r="X3088" s="72"/>
    </row>
    <row r="3089" spans="23:24" x14ac:dyDescent="0.2">
      <c r="W3089" s="72"/>
      <c r="X3089" s="72"/>
    </row>
    <row r="3090" spans="23:24" x14ac:dyDescent="0.2">
      <c r="W3090" s="72"/>
      <c r="X3090" s="72"/>
    </row>
    <row r="3091" spans="23:24" x14ac:dyDescent="0.2">
      <c r="W3091" s="72"/>
      <c r="X3091" s="72"/>
    </row>
    <row r="3092" spans="23:24" x14ac:dyDescent="0.2">
      <c r="W3092" s="72"/>
      <c r="X3092" s="72"/>
    </row>
    <row r="3093" spans="23:24" x14ac:dyDescent="0.2">
      <c r="W3093" s="72"/>
      <c r="X3093" s="72"/>
    </row>
    <row r="3094" spans="23:24" x14ac:dyDescent="0.2">
      <c r="W3094" s="72"/>
      <c r="X3094" s="72"/>
    </row>
    <row r="3095" spans="23:24" x14ac:dyDescent="0.2">
      <c r="W3095" s="72"/>
      <c r="X3095" s="72"/>
    </row>
    <row r="3096" spans="23:24" x14ac:dyDescent="0.2">
      <c r="W3096" s="72"/>
      <c r="X3096" s="72"/>
    </row>
    <row r="3097" spans="23:24" x14ac:dyDescent="0.2">
      <c r="W3097" s="72"/>
      <c r="X3097" s="72"/>
    </row>
    <row r="3098" spans="23:24" x14ac:dyDescent="0.2">
      <c r="W3098" s="72"/>
      <c r="X3098" s="72"/>
    </row>
    <row r="3099" spans="23:24" x14ac:dyDescent="0.2">
      <c r="W3099" s="72"/>
      <c r="X3099" s="72"/>
    </row>
    <row r="3100" spans="23:24" x14ac:dyDescent="0.2">
      <c r="W3100" s="72"/>
      <c r="X3100" s="72"/>
    </row>
    <row r="3101" spans="23:24" x14ac:dyDescent="0.2">
      <c r="W3101" s="72"/>
      <c r="X3101" s="72"/>
    </row>
    <row r="3102" spans="23:24" x14ac:dyDescent="0.2">
      <c r="W3102" s="72"/>
      <c r="X3102" s="72"/>
    </row>
    <row r="3103" spans="23:24" x14ac:dyDescent="0.2">
      <c r="W3103" s="72"/>
      <c r="X3103" s="72"/>
    </row>
    <row r="3104" spans="23:24" x14ac:dyDescent="0.2">
      <c r="W3104" s="72"/>
      <c r="X3104" s="72"/>
    </row>
    <row r="3105" spans="23:24" x14ac:dyDescent="0.2">
      <c r="W3105" s="72"/>
      <c r="X3105" s="72"/>
    </row>
    <row r="3106" spans="23:24" x14ac:dyDescent="0.2">
      <c r="W3106" s="72"/>
      <c r="X3106" s="72"/>
    </row>
    <row r="3107" spans="23:24" x14ac:dyDescent="0.2">
      <c r="W3107" s="72"/>
      <c r="X3107" s="72"/>
    </row>
    <row r="3108" spans="23:24" x14ac:dyDescent="0.2">
      <c r="W3108" s="72"/>
      <c r="X3108" s="72"/>
    </row>
    <row r="3109" spans="23:24" x14ac:dyDescent="0.2">
      <c r="W3109" s="72"/>
      <c r="X3109" s="72"/>
    </row>
    <row r="3110" spans="23:24" x14ac:dyDescent="0.2">
      <c r="W3110" s="72"/>
      <c r="X3110" s="72"/>
    </row>
    <row r="3111" spans="23:24" x14ac:dyDescent="0.2">
      <c r="W3111" s="72"/>
      <c r="X3111" s="72"/>
    </row>
    <row r="3112" spans="23:24" x14ac:dyDescent="0.2">
      <c r="W3112" s="72"/>
      <c r="X3112" s="72"/>
    </row>
    <row r="3113" spans="23:24" x14ac:dyDescent="0.2">
      <c r="W3113" s="72"/>
      <c r="X3113" s="72"/>
    </row>
    <row r="3114" spans="23:24" x14ac:dyDescent="0.2">
      <c r="W3114" s="72"/>
      <c r="X3114" s="72"/>
    </row>
    <row r="3115" spans="23:24" x14ac:dyDescent="0.2">
      <c r="W3115" s="72"/>
      <c r="X3115" s="72"/>
    </row>
    <row r="3116" spans="23:24" x14ac:dyDescent="0.2">
      <c r="W3116" s="72"/>
      <c r="X3116" s="72"/>
    </row>
    <row r="3117" spans="23:24" x14ac:dyDescent="0.2">
      <c r="W3117" s="72"/>
      <c r="X3117" s="72"/>
    </row>
    <row r="3118" spans="23:24" x14ac:dyDescent="0.2">
      <c r="W3118" s="72"/>
      <c r="X3118" s="72"/>
    </row>
    <row r="3119" spans="23:24" x14ac:dyDescent="0.2">
      <c r="W3119" s="72"/>
      <c r="X3119" s="72"/>
    </row>
    <row r="3120" spans="23:24" x14ac:dyDescent="0.2">
      <c r="W3120" s="72"/>
      <c r="X3120" s="72"/>
    </row>
    <row r="3121" spans="23:24" x14ac:dyDescent="0.2">
      <c r="W3121" s="72"/>
      <c r="X3121" s="72"/>
    </row>
    <row r="3122" spans="23:24" x14ac:dyDescent="0.2">
      <c r="W3122" s="72"/>
      <c r="X3122" s="72"/>
    </row>
    <row r="3123" spans="23:24" x14ac:dyDescent="0.2">
      <c r="W3123" s="72"/>
      <c r="X3123" s="72"/>
    </row>
    <row r="3124" spans="23:24" x14ac:dyDescent="0.2">
      <c r="W3124" s="72"/>
      <c r="X3124" s="72"/>
    </row>
    <row r="3125" spans="23:24" x14ac:dyDescent="0.2">
      <c r="W3125" s="72"/>
      <c r="X3125" s="72"/>
    </row>
    <row r="3126" spans="23:24" x14ac:dyDescent="0.2">
      <c r="W3126" s="72"/>
      <c r="X3126" s="72"/>
    </row>
    <row r="3127" spans="23:24" x14ac:dyDescent="0.2">
      <c r="W3127" s="72"/>
      <c r="X3127" s="72"/>
    </row>
    <row r="3128" spans="23:24" x14ac:dyDescent="0.2">
      <c r="W3128" s="72"/>
      <c r="X3128" s="72"/>
    </row>
    <row r="3129" spans="23:24" x14ac:dyDescent="0.2">
      <c r="W3129" s="72"/>
      <c r="X3129" s="72"/>
    </row>
    <row r="3130" spans="23:24" x14ac:dyDescent="0.2">
      <c r="W3130" s="72"/>
      <c r="X3130" s="72"/>
    </row>
    <row r="3131" spans="23:24" x14ac:dyDescent="0.2">
      <c r="W3131" s="72"/>
      <c r="X3131" s="72"/>
    </row>
    <row r="3132" spans="23:24" x14ac:dyDescent="0.2">
      <c r="W3132" s="72"/>
      <c r="X3132" s="72"/>
    </row>
    <row r="3133" spans="23:24" x14ac:dyDescent="0.2">
      <c r="W3133" s="72"/>
      <c r="X3133" s="72"/>
    </row>
    <row r="3134" spans="23:24" x14ac:dyDescent="0.2">
      <c r="W3134" s="72"/>
      <c r="X3134" s="72"/>
    </row>
    <row r="3135" spans="23:24" x14ac:dyDescent="0.2">
      <c r="W3135" s="72"/>
      <c r="X3135" s="72"/>
    </row>
    <row r="3136" spans="23:24" x14ac:dyDescent="0.2">
      <c r="W3136" s="72"/>
      <c r="X3136" s="72"/>
    </row>
    <row r="3137" spans="23:24" x14ac:dyDescent="0.2">
      <c r="W3137" s="72"/>
      <c r="X3137" s="72"/>
    </row>
    <row r="3138" spans="23:24" x14ac:dyDescent="0.2">
      <c r="W3138" s="72"/>
      <c r="X3138" s="72"/>
    </row>
    <row r="3139" spans="23:24" x14ac:dyDescent="0.2">
      <c r="W3139" s="72"/>
      <c r="X3139" s="72"/>
    </row>
    <row r="3140" spans="23:24" x14ac:dyDescent="0.2">
      <c r="W3140" s="72"/>
      <c r="X3140" s="72"/>
    </row>
    <row r="3141" spans="23:24" x14ac:dyDescent="0.2">
      <c r="W3141" s="72"/>
      <c r="X3141" s="72"/>
    </row>
    <row r="3142" spans="23:24" x14ac:dyDescent="0.2">
      <c r="W3142" s="72"/>
      <c r="X3142" s="72"/>
    </row>
    <row r="3143" spans="23:24" x14ac:dyDescent="0.2">
      <c r="W3143" s="72"/>
      <c r="X3143" s="72"/>
    </row>
    <row r="3144" spans="23:24" x14ac:dyDescent="0.2">
      <c r="W3144" s="72"/>
      <c r="X3144" s="72"/>
    </row>
    <row r="3145" spans="23:24" x14ac:dyDescent="0.2">
      <c r="W3145" s="72"/>
      <c r="X3145" s="72"/>
    </row>
    <row r="3146" spans="23:24" x14ac:dyDescent="0.2">
      <c r="W3146" s="72"/>
      <c r="X3146" s="72"/>
    </row>
    <row r="3147" spans="23:24" x14ac:dyDescent="0.2">
      <c r="W3147" s="72"/>
      <c r="X3147" s="72"/>
    </row>
    <row r="3148" spans="23:24" x14ac:dyDescent="0.2">
      <c r="W3148" s="72"/>
      <c r="X3148" s="72"/>
    </row>
    <row r="3149" spans="23:24" x14ac:dyDescent="0.2">
      <c r="W3149" s="72"/>
      <c r="X3149" s="72"/>
    </row>
    <row r="3150" spans="23:24" x14ac:dyDescent="0.2">
      <c r="W3150" s="72"/>
      <c r="X3150" s="72"/>
    </row>
    <row r="3151" spans="23:24" x14ac:dyDescent="0.2">
      <c r="W3151" s="72"/>
      <c r="X3151" s="72"/>
    </row>
    <row r="3152" spans="23:24" x14ac:dyDescent="0.2">
      <c r="W3152" s="72"/>
      <c r="X3152" s="72"/>
    </row>
    <row r="3153" spans="23:24" x14ac:dyDescent="0.2">
      <c r="W3153" s="72"/>
      <c r="X3153" s="72"/>
    </row>
    <row r="3154" spans="23:24" x14ac:dyDescent="0.2">
      <c r="W3154" s="72"/>
      <c r="X3154" s="72"/>
    </row>
    <row r="3155" spans="23:24" x14ac:dyDescent="0.2">
      <c r="W3155" s="72"/>
      <c r="X3155" s="72"/>
    </row>
    <row r="3156" spans="23:24" x14ac:dyDescent="0.2">
      <c r="W3156" s="72"/>
      <c r="X3156" s="72"/>
    </row>
    <row r="3157" spans="23:24" x14ac:dyDescent="0.2">
      <c r="W3157" s="72"/>
      <c r="X3157" s="72"/>
    </row>
    <row r="3158" spans="23:24" x14ac:dyDescent="0.2">
      <c r="W3158" s="72"/>
      <c r="X3158" s="72"/>
    </row>
    <row r="3159" spans="23:24" x14ac:dyDescent="0.2">
      <c r="W3159" s="72"/>
      <c r="X3159" s="72"/>
    </row>
    <row r="3160" spans="23:24" x14ac:dyDescent="0.2">
      <c r="W3160" s="72"/>
      <c r="X3160" s="72"/>
    </row>
    <row r="3161" spans="23:24" x14ac:dyDescent="0.2">
      <c r="W3161" s="72"/>
      <c r="X3161" s="72"/>
    </row>
    <row r="3162" spans="23:24" x14ac:dyDescent="0.2">
      <c r="W3162" s="72"/>
      <c r="X3162" s="72"/>
    </row>
    <row r="3163" spans="23:24" x14ac:dyDescent="0.2">
      <c r="W3163" s="72"/>
      <c r="X3163" s="72"/>
    </row>
    <row r="3164" spans="23:24" x14ac:dyDescent="0.2">
      <c r="W3164" s="72"/>
      <c r="X3164" s="72"/>
    </row>
    <row r="3165" spans="23:24" x14ac:dyDescent="0.2">
      <c r="W3165" s="72"/>
      <c r="X3165" s="72"/>
    </row>
    <row r="3166" spans="23:24" x14ac:dyDescent="0.2">
      <c r="W3166" s="72"/>
      <c r="X3166" s="72"/>
    </row>
    <row r="3167" spans="23:24" x14ac:dyDescent="0.2">
      <c r="W3167" s="72"/>
      <c r="X3167" s="72"/>
    </row>
    <row r="3168" spans="23:24" x14ac:dyDescent="0.2">
      <c r="W3168" s="72"/>
      <c r="X3168" s="72"/>
    </row>
    <row r="3169" spans="23:24" x14ac:dyDescent="0.2">
      <c r="W3169" s="72"/>
      <c r="X3169" s="72"/>
    </row>
    <row r="3170" spans="23:24" x14ac:dyDescent="0.2">
      <c r="W3170" s="72"/>
      <c r="X3170" s="72"/>
    </row>
    <row r="3171" spans="23:24" x14ac:dyDescent="0.2">
      <c r="W3171" s="72"/>
      <c r="X3171" s="72"/>
    </row>
    <row r="3172" spans="23:24" x14ac:dyDescent="0.2">
      <c r="W3172" s="72"/>
      <c r="X3172" s="72"/>
    </row>
    <row r="3173" spans="23:24" x14ac:dyDescent="0.2">
      <c r="W3173" s="72"/>
      <c r="X3173" s="72"/>
    </row>
    <row r="3174" spans="23:24" x14ac:dyDescent="0.2">
      <c r="W3174" s="72"/>
      <c r="X3174" s="72"/>
    </row>
    <row r="3175" spans="23:24" x14ac:dyDescent="0.2">
      <c r="W3175" s="72"/>
      <c r="X3175" s="72"/>
    </row>
    <row r="3176" spans="23:24" x14ac:dyDescent="0.2">
      <c r="W3176" s="72"/>
      <c r="X3176" s="72"/>
    </row>
    <row r="3177" spans="23:24" x14ac:dyDescent="0.2">
      <c r="W3177" s="72"/>
      <c r="X3177" s="72"/>
    </row>
    <row r="3178" spans="23:24" x14ac:dyDescent="0.2">
      <c r="W3178" s="72"/>
      <c r="X3178" s="72"/>
    </row>
    <row r="3179" spans="23:24" x14ac:dyDescent="0.2">
      <c r="W3179" s="72"/>
      <c r="X3179" s="72"/>
    </row>
    <row r="3180" spans="23:24" x14ac:dyDescent="0.2">
      <c r="W3180" s="72"/>
      <c r="X3180" s="72"/>
    </row>
    <row r="3181" spans="23:24" x14ac:dyDescent="0.2">
      <c r="W3181" s="72"/>
      <c r="X3181" s="72"/>
    </row>
    <row r="3182" spans="23:24" x14ac:dyDescent="0.2">
      <c r="W3182" s="72"/>
      <c r="X3182" s="72"/>
    </row>
    <row r="3183" spans="23:24" x14ac:dyDescent="0.2">
      <c r="W3183" s="72"/>
      <c r="X3183" s="72"/>
    </row>
    <row r="3184" spans="23:24" x14ac:dyDescent="0.2">
      <c r="W3184" s="72"/>
      <c r="X3184" s="72"/>
    </row>
    <row r="3185" spans="23:24" x14ac:dyDescent="0.2">
      <c r="W3185" s="72"/>
      <c r="X3185" s="72"/>
    </row>
    <row r="3186" spans="23:24" x14ac:dyDescent="0.2">
      <c r="W3186" s="72"/>
      <c r="X3186" s="72"/>
    </row>
    <row r="3187" spans="23:24" x14ac:dyDescent="0.2">
      <c r="W3187" s="72"/>
      <c r="X3187" s="72"/>
    </row>
    <row r="3188" spans="23:24" x14ac:dyDescent="0.2">
      <c r="W3188" s="72"/>
      <c r="X3188" s="72"/>
    </row>
    <row r="3189" spans="23:24" x14ac:dyDescent="0.2">
      <c r="W3189" s="72"/>
      <c r="X3189" s="72"/>
    </row>
    <row r="3190" spans="23:24" x14ac:dyDescent="0.2">
      <c r="W3190" s="72"/>
      <c r="X3190" s="72"/>
    </row>
    <row r="3191" spans="23:24" x14ac:dyDescent="0.2">
      <c r="W3191" s="72"/>
      <c r="X3191" s="72"/>
    </row>
    <row r="3192" spans="23:24" x14ac:dyDescent="0.2">
      <c r="W3192" s="72"/>
      <c r="X3192" s="72"/>
    </row>
    <row r="3193" spans="23:24" x14ac:dyDescent="0.2">
      <c r="W3193" s="72"/>
      <c r="X3193" s="72"/>
    </row>
    <row r="3194" spans="23:24" x14ac:dyDescent="0.2">
      <c r="W3194" s="72"/>
      <c r="X3194" s="72"/>
    </row>
    <row r="3195" spans="23:24" x14ac:dyDescent="0.2">
      <c r="W3195" s="72"/>
      <c r="X3195" s="72"/>
    </row>
    <row r="3196" spans="23:24" x14ac:dyDescent="0.2">
      <c r="W3196" s="72"/>
      <c r="X3196" s="72"/>
    </row>
    <row r="3197" spans="23:24" x14ac:dyDescent="0.2">
      <c r="W3197" s="72"/>
      <c r="X3197" s="72"/>
    </row>
    <row r="3198" spans="23:24" x14ac:dyDescent="0.2">
      <c r="W3198" s="72"/>
      <c r="X3198" s="72"/>
    </row>
    <row r="3199" spans="23:24" x14ac:dyDescent="0.2">
      <c r="W3199" s="72"/>
      <c r="X3199" s="72"/>
    </row>
    <row r="3200" spans="23:24" x14ac:dyDescent="0.2">
      <c r="W3200" s="72"/>
      <c r="X3200" s="72"/>
    </row>
    <row r="3201" spans="23:24" x14ac:dyDescent="0.2">
      <c r="W3201" s="72"/>
      <c r="X3201" s="72"/>
    </row>
    <row r="3202" spans="23:24" x14ac:dyDescent="0.2">
      <c r="W3202" s="72"/>
      <c r="X3202" s="72"/>
    </row>
    <row r="3203" spans="23:24" x14ac:dyDescent="0.2">
      <c r="W3203" s="72"/>
      <c r="X3203" s="72"/>
    </row>
    <row r="3204" spans="23:24" x14ac:dyDescent="0.2">
      <c r="W3204" s="72"/>
      <c r="X3204" s="72"/>
    </row>
    <row r="3205" spans="23:24" x14ac:dyDescent="0.2">
      <c r="W3205" s="72"/>
      <c r="X3205" s="72"/>
    </row>
    <row r="3206" spans="23:24" x14ac:dyDescent="0.2">
      <c r="W3206" s="72"/>
      <c r="X3206" s="72"/>
    </row>
    <row r="3207" spans="23:24" x14ac:dyDescent="0.2">
      <c r="W3207" s="72"/>
      <c r="X3207" s="72"/>
    </row>
    <row r="3208" spans="23:24" x14ac:dyDescent="0.2">
      <c r="W3208" s="72"/>
      <c r="X3208" s="72"/>
    </row>
    <row r="3209" spans="23:24" x14ac:dyDescent="0.2">
      <c r="W3209" s="72"/>
      <c r="X3209" s="72"/>
    </row>
    <row r="3210" spans="23:24" x14ac:dyDescent="0.2">
      <c r="W3210" s="72"/>
      <c r="X3210" s="72"/>
    </row>
    <row r="3211" spans="23:24" x14ac:dyDescent="0.2">
      <c r="W3211" s="72"/>
      <c r="X3211" s="72"/>
    </row>
    <row r="3212" spans="23:24" x14ac:dyDescent="0.2">
      <c r="W3212" s="72"/>
      <c r="X3212" s="72"/>
    </row>
    <row r="3213" spans="23:24" x14ac:dyDescent="0.2">
      <c r="W3213" s="72"/>
      <c r="X3213" s="72"/>
    </row>
    <row r="3214" spans="23:24" x14ac:dyDescent="0.2">
      <c r="W3214" s="72"/>
      <c r="X3214" s="72"/>
    </row>
    <row r="3215" spans="23:24" x14ac:dyDescent="0.2">
      <c r="W3215" s="72"/>
      <c r="X3215" s="72"/>
    </row>
    <row r="3216" spans="23:24" x14ac:dyDescent="0.2">
      <c r="W3216" s="72"/>
      <c r="X3216" s="72"/>
    </row>
    <row r="3217" spans="23:24" x14ac:dyDescent="0.2">
      <c r="W3217" s="72"/>
      <c r="X3217" s="72"/>
    </row>
    <row r="3218" spans="23:24" x14ac:dyDescent="0.2">
      <c r="W3218" s="72"/>
      <c r="X3218" s="72"/>
    </row>
    <row r="3219" spans="23:24" x14ac:dyDescent="0.2">
      <c r="W3219" s="72"/>
      <c r="X3219" s="72"/>
    </row>
    <row r="3220" spans="23:24" x14ac:dyDescent="0.2">
      <c r="W3220" s="72"/>
      <c r="X3220" s="72"/>
    </row>
    <row r="3221" spans="23:24" x14ac:dyDescent="0.2">
      <c r="W3221" s="72"/>
      <c r="X3221" s="72"/>
    </row>
    <row r="3222" spans="23:24" x14ac:dyDescent="0.2">
      <c r="W3222" s="72"/>
      <c r="X3222" s="72"/>
    </row>
    <row r="3223" spans="23:24" x14ac:dyDescent="0.2">
      <c r="W3223" s="72"/>
      <c r="X3223" s="72"/>
    </row>
    <row r="3224" spans="23:24" x14ac:dyDescent="0.2">
      <c r="W3224" s="72"/>
      <c r="X3224" s="72"/>
    </row>
    <row r="3225" spans="23:24" x14ac:dyDescent="0.2">
      <c r="W3225" s="72"/>
      <c r="X3225" s="72"/>
    </row>
    <row r="3226" spans="23:24" x14ac:dyDescent="0.2">
      <c r="W3226" s="72"/>
      <c r="X3226" s="72"/>
    </row>
    <row r="3227" spans="23:24" x14ac:dyDescent="0.2">
      <c r="W3227" s="72"/>
      <c r="X3227" s="72"/>
    </row>
    <row r="3228" spans="23:24" x14ac:dyDescent="0.2">
      <c r="W3228" s="72"/>
      <c r="X3228" s="72"/>
    </row>
    <row r="3229" spans="23:24" x14ac:dyDescent="0.2">
      <c r="W3229" s="72"/>
      <c r="X3229" s="72"/>
    </row>
    <row r="3230" spans="23:24" x14ac:dyDescent="0.2">
      <c r="W3230" s="72"/>
      <c r="X3230" s="72"/>
    </row>
    <row r="3231" spans="23:24" x14ac:dyDescent="0.2">
      <c r="W3231" s="72"/>
      <c r="X3231" s="72"/>
    </row>
    <row r="3232" spans="23:24" x14ac:dyDescent="0.2">
      <c r="W3232" s="72"/>
      <c r="X3232" s="72"/>
    </row>
    <row r="3233" spans="23:24" x14ac:dyDescent="0.2">
      <c r="W3233" s="72"/>
      <c r="X3233" s="72"/>
    </row>
    <row r="3234" spans="23:24" x14ac:dyDescent="0.2">
      <c r="W3234" s="72"/>
      <c r="X3234" s="72"/>
    </row>
    <row r="3235" spans="23:24" x14ac:dyDescent="0.2">
      <c r="W3235" s="72"/>
      <c r="X3235" s="72"/>
    </row>
    <row r="3236" spans="23:24" x14ac:dyDescent="0.2">
      <c r="W3236" s="72"/>
      <c r="X3236" s="72"/>
    </row>
    <row r="3237" spans="23:24" x14ac:dyDescent="0.2">
      <c r="W3237" s="72"/>
      <c r="X3237" s="72"/>
    </row>
    <row r="3238" spans="23:24" x14ac:dyDescent="0.2">
      <c r="W3238" s="72"/>
      <c r="X3238" s="72"/>
    </row>
    <row r="3239" spans="23:24" x14ac:dyDescent="0.2">
      <c r="W3239" s="72"/>
      <c r="X3239" s="72"/>
    </row>
    <row r="3240" spans="23:24" x14ac:dyDescent="0.2">
      <c r="W3240" s="72"/>
      <c r="X3240" s="72"/>
    </row>
    <row r="3241" spans="23:24" x14ac:dyDescent="0.2">
      <c r="W3241" s="72"/>
      <c r="X3241" s="72"/>
    </row>
    <row r="3242" spans="23:24" x14ac:dyDescent="0.2">
      <c r="W3242" s="72"/>
      <c r="X3242" s="72"/>
    </row>
    <row r="3243" spans="23:24" x14ac:dyDescent="0.2">
      <c r="W3243" s="72"/>
      <c r="X3243" s="72"/>
    </row>
    <row r="3244" spans="23:24" x14ac:dyDescent="0.2">
      <c r="W3244" s="72"/>
      <c r="X3244" s="72"/>
    </row>
    <row r="3245" spans="23:24" x14ac:dyDescent="0.2">
      <c r="W3245" s="72"/>
      <c r="X3245" s="72"/>
    </row>
    <row r="3246" spans="23:24" x14ac:dyDescent="0.2">
      <c r="W3246" s="72"/>
      <c r="X3246" s="72"/>
    </row>
    <row r="3247" spans="23:24" x14ac:dyDescent="0.2">
      <c r="W3247" s="72"/>
      <c r="X3247" s="72"/>
    </row>
    <row r="3248" spans="23:24" x14ac:dyDescent="0.2">
      <c r="W3248" s="72"/>
      <c r="X3248" s="72"/>
    </row>
    <row r="3249" spans="23:24" x14ac:dyDescent="0.2">
      <c r="W3249" s="72"/>
      <c r="X3249" s="72"/>
    </row>
    <row r="3250" spans="23:24" x14ac:dyDescent="0.2">
      <c r="W3250" s="72"/>
      <c r="X3250" s="72"/>
    </row>
    <row r="3251" spans="23:24" x14ac:dyDescent="0.2">
      <c r="W3251" s="72"/>
      <c r="X3251" s="72"/>
    </row>
    <row r="3252" spans="23:24" x14ac:dyDescent="0.2">
      <c r="W3252" s="72"/>
      <c r="X3252" s="72"/>
    </row>
    <row r="3253" spans="23:24" x14ac:dyDescent="0.2">
      <c r="W3253" s="72"/>
      <c r="X3253" s="72"/>
    </row>
    <row r="3254" spans="23:24" x14ac:dyDescent="0.2">
      <c r="W3254" s="72"/>
      <c r="X3254" s="72"/>
    </row>
    <row r="3255" spans="23:24" x14ac:dyDescent="0.2">
      <c r="W3255" s="72"/>
      <c r="X3255" s="72"/>
    </row>
    <row r="3256" spans="23:24" x14ac:dyDescent="0.2">
      <c r="W3256" s="72"/>
      <c r="X3256" s="72"/>
    </row>
    <row r="3257" spans="23:24" x14ac:dyDescent="0.2">
      <c r="W3257" s="72"/>
      <c r="X3257" s="72"/>
    </row>
    <row r="3258" spans="23:24" x14ac:dyDescent="0.2">
      <c r="W3258" s="72"/>
      <c r="X3258" s="72"/>
    </row>
    <row r="3259" spans="23:24" x14ac:dyDescent="0.2">
      <c r="W3259" s="72"/>
      <c r="X3259" s="72"/>
    </row>
    <row r="3260" spans="23:24" x14ac:dyDescent="0.2">
      <c r="W3260" s="72"/>
      <c r="X3260" s="72"/>
    </row>
    <row r="3261" spans="23:24" x14ac:dyDescent="0.2">
      <c r="W3261" s="72"/>
      <c r="X3261" s="72"/>
    </row>
    <row r="3262" spans="23:24" x14ac:dyDescent="0.2">
      <c r="W3262" s="72"/>
      <c r="X3262" s="72"/>
    </row>
    <row r="3263" spans="23:24" x14ac:dyDescent="0.2">
      <c r="W3263" s="72"/>
      <c r="X3263" s="72"/>
    </row>
    <row r="3264" spans="23:24" x14ac:dyDescent="0.2">
      <c r="W3264" s="72"/>
      <c r="X3264" s="72"/>
    </row>
    <row r="3265" spans="23:24" x14ac:dyDescent="0.2">
      <c r="W3265" s="72"/>
      <c r="X3265" s="72"/>
    </row>
    <row r="3266" spans="23:24" x14ac:dyDescent="0.2">
      <c r="W3266" s="72"/>
      <c r="X3266" s="72"/>
    </row>
    <row r="3267" spans="23:24" x14ac:dyDescent="0.2">
      <c r="W3267" s="72"/>
      <c r="X3267" s="72"/>
    </row>
    <row r="3268" spans="23:24" x14ac:dyDescent="0.2">
      <c r="W3268" s="72"/>
      <c r="X3268" s="72"/>
    </row>
    <row r="3269" spans="23:24" x14ac:dyDescent="0.2">
      <c r="W3269" s="72"/>
      <c r="X3269" s="72"/>
    </row>
    <row r="3270" spans="23:24" x14ac:dyDescent="0.2">
      <c r="W3270" s="72"/>
      <c r="X3270" s="72"/>
    </row>
    <row r="3271" spans="23:24" x14ac:dyDescent="0.2">
      <c r="W3271" s="72"/>
      <c r="X3271" s="72"/>
    </row>
    <row r="3272" spans="23:24" x14ac:dyDescent="0.2">
      <c r="W3272" s="72"/>
      <c r="X3272" s="72"/>
    </row>
    <row r="3273" spans="23:24" x14ac:dyDescent="0.2">
      <c r="W3273" s="72"/>
      <c r="X3273" s="72"/>
    </row>
    <row r="3274" spans="23:24" x14ac:dyDescent="0.2">
      <c r="W3274" s="72"/>
      <c r="X3274" s="72"/>
    </row>
    <row r="3275" spans="23:24" x14ac:dyDescent="0.2">
      <c r="W3275" s="72"/>
      <c r="X3275" s="72"/>
    </row>
    <row r="3276" spans="23:24" x14ac:dyDescent="0.2">
      <c r="W3276" s="72"/>
      <c r="X3276" s="72"/>
    </row>
    <row r="3277" spans="23:24" x14ac:dyDescent="0.2">
      <c r="W3277" s="72"/>
      <c r="X3277" s="72"/>
    </row>
    <row r="3278" spans="23:24" x14ac:dyDescent="0.2">
      <c r="W3278" s="72"/>
      <c r="X3278" s="72"/>
    </row>
    <row r="3279" spans="23:24" x14ac:dyDescent="0.2">
      <c r="W3279" s="72"/>
      <c r="X3279" s="72"/>
    </row>
    <row r="3280" spans="23:24" x14ac:dyDescent="0.2">
      <c r="W3280" s="72"/>
      <c r="X3280" s="72"/>
    </row>
    <row r="3281" spans="23:24" x14ac:dyDescent="0.2">
      <c r="W3281" s="72"/>
      <c r="X3281" s="72"/>
    </row>
    <row r="3282" spans="23:24" x14ac:dyDescent="0.2">
      <c r="W3282" s="72"/>
      <c r="X3282" s="72"/>
    </row>
    <row r="3283" spans="23:24" x14ac:dyDescent="0.2">
      <c r="W3283" s="72"/>
      <c r="X3283" s="72"/>
    </row>
    <row r="3284" spans="23:24" x14ac:dyDescent="0.2">
      <c r="W3284" s="72"/>
      <c r="X3284" s="72"/>
    </row>
    <row r="3285" spans="23:24" x14ac:dyDescent="0.2">
      <c r="W3285" s="72"/>
      <c r="X3285" s="72"/>
    </row>
    <row r="3286" spans="23:24" x14ac:dyDescent="0.2">
      <c r="W3286" s="72"/>
      <c r="X3286" s="72"/>
    </row>
    <row r="3287" spans="23:24" x14ac:dyDescent="0.2">
      <c r="W3287" s="72"/>
      <c r="X3287" s="72"/>
    </row>
    <row r="3288" spans="23:24" x14ac:dyDescent="0.2">
      <c r="W3288" s="72"/>
      <c r="X3288" s="72"/>
    </row>
    <row r="3289" spans="23:24" x14ac:dyDescent="0.2">
      <c r="W3289" s="72"/>
      <c r="X3289" s="72"/>
    </row>
    <row r="3290" spans="23:24" x14ac:dyDescent="0.2">
      <c r="W3290" s="72"/>
      <c r="X3290" s="72"/>
    </row>
    <row r="3291" spans="23:24" x14ac:dyDescent="0.2">
      <c r="W3291" s="72"/>
      <c r="X3291" s="72"/>
    </row>
    <row r="3292" spans="23:24" x14ac:dyDescent="0.2">
      <c r="W3292" s="72"/>
      <c r="X3292" s="72"/>
    </row>
    <row r="3293" spans="23:24" x14ac:dyDescent="0.2">
      <c r="W3293" s="72"/>
      <c r="X3293" s="72"/>
    </row>
    <row r="3294" spans="23:24" x14ac:dyDescent="0.2">
      <c r="W3294" s="72"/>
      <c r="X3294" s="72"/>
    </row>
    <row r="3295" spans="23:24" x14ac:dyDescent="0.2">
      <c r="W3295" s="72"/>
      <c r="X3295" s="72"/>
    </row>
    <row r="3296" spans="23:24" x14ac:dyDescent="0.2">
      <c r="W3296" s="72"/>
      <c r="X3296" s="72"/>
    </row>
    <row r="3297" spans="23:24" x14ac:dyDescent="0.2">
      <c r="W3297" s="72"/>
      <c r="X3297" s="72"/>
    </row>
    <row r="3298" spans="23:24" x14ac:dyDescent="0.2">
      <c r="W3298" s="72"/>
      <c r="X3298" s="72"/>
    </row>
    <row r="3299" spans="23:24" x14ac:dyDescent="0.2">
      <c r="W3299" s="72"/>
      <c r="X3299" s="72"/>
    </row>
    <row r="3300" spans="23:24" x14ac:dyDescent="0.2">
      <c r="W3300" s="72"/>
      <c r="X3300" s="72"/>
    </row>
    <row r="3301" spans="23:24" x14ac:dyDescent="0.2">
      <c r="W3301" s="72"/>
      <c r="X3301" s="72"/>
    </row>
    <row r="3302" spans="23:24" x14ac:dyDescent="0.2">
      <c r="W3302" s="72"/>
      <c r="X3302" s="72"/>
    </row>
    <row r="3303" spans="23:24" x14ac:dyDescent="0.2">
      <c r="W3303" s="72"/>
      <c r="X3303" s="72"/>
    </row>
    <row r="3304" spans="23:24" x14ac:dyDescent="0.2">
      <c r="W3304" s="72"/>
      <c r="X3304" s="72"/>
    </row>
    <row r="3305" spans="23:24" x14ac:dyDescent="0.2">
      <c r="W3305" s="72"/>
      <c r="X3305" s="72"/>
    </row>
    <row r="3306" spans="23:24" x14ac:dyDescent="0.2">
      <c r="W3306" s="72"/>
      <c r="X3306" s="72"/>
    </row>
    <row r="3307" spans="23:24" x14ac:dyDescent="0.2">
      <c r="W3307" s="72"/>
      <c r="X3307" s="72"/>
    </row>
    <row r="3308" spans="23:24" x14ac:dyDescent="0.2">
      <c r="W3308" s="72"/>
      <c r="X3308" s="72"/>
    </row>
    <row r="3309" spans="23:24" x14ac:dyDescent="0.2">
      <c r="W3309" s="72"/>
      <c r="X3309" s="72"/>
    </row>
    <row r="3310" spans="23:24" x14ac:dyDescent="0.2">
      <c r="W3310" s="72"/>
      <c r="X3310" s="72"/>
    </row>
    <row r="3311" spans="23:24" x14ac:dyDescent="0.2">
      <c r="W3311" s="72"/>
      <c r="X3311" s="72"/>
    </row>
    <row r="3312" spans="23:24" x14ac:dyDescent="0.2">
      <c r="W3312" s="72"/>
      <c r="X3312" s="72"/>
    </row>
    <row r="3313" spans="23:24" x14ac:dyDescent="0.2">
      <c r="W3313" s="72"/>
      <c r="X3313" s="72"/>
    </row>
    <row r="3314" spans="23:24" x14ac:dyDescent="0.2">
      <c r="W3314" s="72"/>
      <c r="X3314" s="72"/>
    </row>
    <row r="3315" spans="23:24" x14ac:dyDescent="0.2">
      <c r="W3315" s="72"/>
      <c r="X3315" s="72"/>
    </row>
    <row r="3316" spans="23:24" x14ac:dyDescent="0.2">
      <c r="W3316" s="72"/>
      <c r="X3316" s="72"/>
    </row>
    <row r="3317" spans="23:24" x14ac:dyDescent="0.2">
      <c r="W3317" s="72"/>
      <c r="X3317" s="72"/>
    </row>
    <row r="3318" spans="23:24" x14ac:dyDescent="0.2">
      <c r="W3318" s="72"/>
      <c r="X3318" s="72"/>
    </row>
    <row r="3319" spans="23:24" x14ac:dyDescent="0.2">
      <c r="W3319" s="72"/>
      <c r="X3319" s="72"/>
    </row>
    <row r="3320" spans="23:24" x14ac:dyDescent="0.2">
      <c r="W3320" s="72"/>
      <c r="X3320" s="72"/>
    </row>
    <row r="3321" spans="23:24" x14ac:dyDescent="0.2">
      <c r="W3321" s="72"/>
      <c r="X3321" s="72"/>
    </row>
    <row r="3322" spans="23:24" x14ac:dyDescent="0.2">
      <c r="W3322" s="72"/>
      <c r="X3322" s="72"/>
    </row>
    <row r="3323" spans="23:24" x14ac:dyDescent="0.2">
      <c r="W3323" s="72"/>
      <c r="X3323" s="72"/>
    </row>
    <row r="3324" spans="23:24" x14ac:dyDescent="0.2">
      <c r="W3324" s="72"/>
      <c r="X3324" s="72"/>
    </row>
    <row r="3325" spans="23:24" x14ac:dyDescent="0.2">
      <c r="W3325" s="72"/>
      <c r="X3325" s="72"/>
    </row>
    <row r="3326" spans="23:24" x14ac:dyDescent="0.2">
      <c r="W3326" s="72"/>
      <c r="X3326" s="72"/>
    </row>
    <row r="3327" spans="23:24" x14ac:dyDescent="0.2">
      <c r="W3327" s="72"/>
      <c r="X3327" s="72"/>
    </row>
    <row r="3328" spans="23:24" x14ac:dyDescent="0.2">
      <c r="W3328" s="72"/>
      <c r="X3328" s="72"/>
    </row>
    <row r="3329" spans="23:24" x14ac:dyDescent="0.2">
      <c r="W3329" s="72"/>
      <c r="X3329" s="72"/>
    </row>
    <row r="3330" spans="23:24" x14ac:dyDescent="0.2">
      <c r="W3330" s="72"/>
      <c r="X3330" s="72"/>
    </row>
    <row r="3331" spans="23:24" x14ac:dyDescent="0.2">
      <c r="W3331" s="72"/>
      <c r="X3331" s="72"/>
    </row>
    <row r="3332" spans="23:24" x14ac:dyDescent="0.2">
      <c r="W3332" s="72"/>
      <c r="X3332" s="72"/>
    </row>
    <row r="3333" spans="23:24" x14ac:dyDescent="0.2">
      <c r="W3333" s="72"/>
      <c r="X3333" s="72"/>
    </row>
    <row r="3334" spans="23:24" x14ac:dyDescent="0.2">
      <c r="W3334" s="72"/>
      <c r="X3334" s="72"/>
    </row>
    <row r="3335" spans="23:24" x14ac:dyDescent="0.2">
      <c r="W3335" s="72"/>
      <c r="X3335" s="72"/>
    </row>
    <row r="3336" spans="23:24" x14ac:dyDescent="0.2">
      <c r="W3336" s="72"/>
      <c r="X3336" s="72"/>
    </row>
    <row r="3337" spans="23:24" x14ac:dyDescent="0.2">
      <c r="W3337" s="72"/>
      <c r="X3337" s="72"/>
    </row>
    <row r="3338" spans="23:24" x14ac:dyDescent="0.2">
      <c r="W3338" s="72"/>
      <c r="X3338" s="72"/>
    </row>
    <row r="3339" spans="23:24" x14ac:dyDescent="0.2">
      <c r="W3339" s="72"/>
      <c r="X3339" s="72"/>
    </row>
    <row r="3340" spans="23:24" x14ac:dyDescent="0.2">
      <c r="W3340" s="72"/>
      <c r="X3340" s="72"/>
    </row>
    <row r="3341" spans="23:24" x14ac:dyDescent="0.2">
      <c r="W3341" s="72"/>
      <c r="X3341" s="72"/>
    </row>
    <row r="3342" spans="23:24" x14ac:dyDescent="0.2">
      <c r="W3342" s="72"/>
      <c r="X3342" s="72"/>
    </row>
    <row r="3343" spans="23:24" x14ac:dyDescent="0.2">
      <c r="W3343" s="72"/>
      <c r="X3343" s="72"/>
    </row>
    <row r="3344" spans="23:24" x14ac:dyDescent="0.2">
      <c r="W3344" s="72"/>
      <c r="X3344" s="72"/>
    </row>
    <row r="3345" spans="23:24" x14ac:dyDescent="0.2">
      <c r="W3345" s="72"/>
      <c r="X3345" s="72"/>
    </row>
    <row r="3346" spans="23:24" x14ac:dyDescent="0.2">
      <c r="W3346" s="72"/>
      <c r="X3346" s="72"/>
    </row>
    <row r="3347" spans="23:24" x14ac:dyDescent="0.2">
      <c r="W3347" s="72"/>
      <c r="X3347" s="72"/>
    </row>
    <row r="3348" spans="23:24" x14ac:dyDescent="0.2">
      <c r="W3348" s="72"/>
      <c r="X3348" s="72"/>
    </row>
    <row r="3349" spans="23:24" x14ac:dyDescent="0.2">
      <c r="W3349" s="72"/>
      <c r="X3349" s="72"/>
    </row>
    <row r="3350" spans="23:24" x14ac:dyDescent="0.2">
      <c r="W3350" s="72"/>
      <c r="X3350" s="72"/>
    </row>
    <row r="3351" spans="23:24" x14ac:dyDescent="0.2">
      <c r="W3351" s="72"/>
      <c r="X3351" s="72"/>
    </row>
    <row r="3352" spans="23:24" x14ac:dyDescent="0.2">
      <c r="W3352" s="72"/>
      <c r="X3352" s="72"/>
    </row>
    <row r="3353" spans="23:24" x14ac:dyDescent="0.2">
      <c r="W3353" s="72"/>
      <c r="X3353" s="72"/>
    </row>
    <row r="3354" spans="23:24" x14ac:dyDescent="0.2">
      <c r="W3354" s="72"/>
      <c r="X3354" s="72"/>
    </row>
    <row r="3355" spans="23:24" x14ac:dyDescent="0.2">
      <c r="W3355" s="72"/>
      <c r="X3355" s="72"/>
    </row>
    <row r="3356" spans="23:24" x14ac:dyDescent="0.2">
      <c r="W3356" s="72"/>
      <c r="X3356" s="72"/>
    </row>
    <row r="3357" spans="23:24" x14ac:dyDescent="0.2">
      <c r="W3357" s="72"/>
      <c r="X3357" s="72"/>
    </row>
    <row r="3358" spans="23:24" x14ac:dyDescent="0.2">
      <c r="W3358" s="72"/>
      <c r="X3358" s="72"/>
    </row>
    <row r="3359" spans="23:24" x14ac:dyDescent="0.2">
      <c r="W3359" s="72"/>
      <c r="X3359" s="72"/>
    </row>
    <row r="3360" spans="23:24" x14ac:dyDescent="0.2">
      <c r="W3360" s="72"/>
      <c r="X3360" s="72"/>
    </row>
    <row r="3361" spans="23:24" x14ac:dyDescent="0.2">
      <c r="W3361" s="72"/>
      <c r="X3361" s="72"/>
    </row>
    <row r="3362" spans="23:24" x14ac:dyDescent="0.2">
      <c r="W3362" s="72"/>
      <c r="X3362" s="72"/>
    </row>
    <row r="3363" spans="23:24" x14ac:dyDescent="0.2">
      <c r="W3363" s="72"/>
      <c r="X3363" s="72"/>
    </row>
    <row r="3364" spans="23:24" x14ac:dyDescent="0.2">
      <c r="W3364" s="72"/>
      <c r="X3364" s="72"/>
    </row>
    <row r="3365" spans="23:24" x14ac:dyDescent="0.2">
      <c r="W3365" s="72"/>
      <c r="X3365" s="72"/>
    </row>
    <row r="3366" spans="23:24" x14ac:dyDescent="0.2">
      <c r="W3366" s="72"/>
      <c r="X3366" s="72"/>
    </row>
    <row r="3367" spans="23:24" x14ac:dyDescent="0.2">
      <c r="W3367" s="72"/>
      <c r="X3367" s="72"/>
    </row>
    <row r="3368" spans="23:24" x14ac:dyDescent="0.2">
      <c r="W3368" s="72"/>
      <c r="X3368" s="72"/>
    </row>
    <row r="3369" spans="23:24" x14ac:dyDescent="0.2">
      <c r="W3369" s="72"/>
      <c r="X3369" s="72"/>
    </row>
    <row r="3370" spans="23:24" x14ac:dyDescent="0.2">
      <c r="W3370" s="72"/>
      <c r="X3370" s="72"/>
    </row>
    <row r="3371" spans="23:24" x14ac:dyDescent="0.2">
      <c r="W3371" s="72"/>
      <c r="X3371" s="72"/>
    </row>
    <row r="3372" spans="23:24" x14ac:dyDescent="0.2">
      <c r="W3372" s="72"/>
      <c r="X3372" s="72"/>
    </row>
    <row r="3373" spans="23:24" x14ac:dyDescent="0.2">
      <c r="W3373" s="72"/>
      <c r="X3373" s="72"/>
    </row>
    <row r="3374" spans="23:24" x14ac:dyDescent="0.2">
      <c r="W3374" s="72"/>
      <c r="X3374" s="72"/>
    </row>
    <row r="3375" spans="23:24" x14ac:dyDescent="0.2">
      <c r="W3375" s="72"/>
      <c r="X3375" s="72"/>
    </row>
    <row r="3376" spans="23:24" x14ac:dyDescent="0.2">
      <c r="W3376" s="72"/>
      <c r="X3376" s="72"/>
    </row>
    <row r="3377" spans="23:24" x14ac:dyDescent="0.2">
      <c r="W3377" s="72"/>
      <c r="X3377" s="72"/>
    </row>
    <row r="3378" spans="23:24" x14ac:dyDescent="0.2">
      <c r="W3378" s="72"/>
      <c r="X3378" s="72"/>
    </row>
    <row r="3379" spans="23:24" x14ac:dyDescent="0.2">
      <c r="W3379" s="72"/>
      <c r="X3379" s="72"/>
    </row>
    <row r="3380" spans="23:24" x14ac:dyDescent="0.2">
      <c r="W3380" s="72"/>
      <c r="X3380" s="72"/>
    </row>
    <row r="3381" spans="23:24" x14ac:dyDescent="0.2">
      <c r="W3381" s="72"/>
      <c r="X3381" s="72"/>
    </row>
    <row r="3382" spans="23:24" x14ac:dyDescent="0.2">
      <c r="W3382" s="72"/>
      <c r="X3382" s="72"/>
    </row>
    <row r="3383" spans="23:24" x14ac:dyDescent="0.2">
      <c r="W3383" s="72"/>
      <c r="X3383" s="72"/>
    </row>
    <row r="3384" spans="23:24" x14ac:dyDescent="0.2">
      <c r="W3384" s="72"/>
      <c r="X3384" s="72"/>
    </row>
    <row r="3385" spans="23:24" x14ac:dyDescent="0.2">
      <c r="W3385" s="72"/>
      <c r="X3385" s="72"/>
    </row>
    <row r="3386" spans="23:24" x14ac:dyDescent="0.2">
      <c r="W3386" s="72"/>
      <c r="X3386" s="72"/>
    </row>
    <row r="3387" spans="23:24" x14ac:dyDescent="0.2">
      <c r="W3387" s="72"/>
      <c r="X3387" s="72"/>
    </row>
    <row r="3388" spans="23:24" x14ac:dyDescent="0.2">
      <c r="W3388" s="72"/>
      <c r="X3388" s="72"/>
    </row>
    <row r="3389" spans="23:24" x14ac:dyDescent="0.2">
      <c r="W3389" s="72"/>
      <c r="X3389" s="72"/>
    </row>
    <row r="3390" spans="23:24" x14ac:dyDescent="0.2">
      <c r="W3390" s="72"/>
      <c r="X3390" s="72"/>
    </row>
    <row r="3391" spans="23:24" x14ac:dyDescent="0.2">
      <c r="W3391" s="72"/>
      <c r="X3391" s="72"/>
    </row>
    <row r="3392" spans="23:24" x14ac:dyDescent="0.2">
      <c r="W3392" s="72"/>
      <c r="X3392" s="72"/>
    </row>
    <row r="3393" spans="23:24" x14ac:dyDescent="0.2">
      <c r="W3393" s="72"/>
      <c r="X3393" s="72"/>
    </row>
    <row r="3394" spans="23:24" x14ac:dyDescent="0.2">
      <c r="W3394" s="72"/>
      <c r="X3394" s="72"/>
    </row>
    <row r="3395" spans="23:24" x14ac:dyDescent="0.2">
      <c r="W3395" s="72"/>
      <c r="X3395" s="72"/>
    </row>
    <row r="3396" spans="23:24" x14ac:dyDescent="0.2">
      <c r="W3396" s="72"/>
      <c r="X3396" s="72"/>
    </row>
    <row r="3397" spans="23:24" x14ac:dyDescent="0.2">
      <c r="W3397" s="72"/>
      <c r="X3397" s="72"/>
    </row>
    <row r="3398" spans="23:24" x14ac:dyDescent="0.2">
      <c r="W3398" s="72"/>
      <c r="X3398" s="72"/>
    </row>
    <row r="3399" spans="23:24" x14ac:dyDescent="0.2">
      <c r="W3399" s="72"/>
      <c r="X3399" s="72"/>
    </row>
    <row r="3400" spans="23:24" x14ac:dyDescent="0.2">
      <c r="W3400" s="72"/>
      <c r="X3400" s="72"/>
    </row>
    <row r="3401" spans="23:24" x14ac:dyDescent="0.2">
      <c r="W3401" s="72"/>
      <c r="X3401" s="72"/>
    </row>
    <row r="3402" spans="23:24" x14ac:dyDescent="0.2">
      <c r="W3402" s="72"/>
      <c r="X3402" s="72"/>
    </row>
    <row r="3403" spans="23:24" x14ac:dyDescent="0.2">
      <c r="W3403" s="72"/>
      <c r="X3403" s="72"/>
    </row>
    <row r="3404" spans="23:24" x14ac:dyDescent="0.2">
      <c r="W3404" s="72"/>
      <c r="X3404" s="72"/>
    </row>
    <row r="3405" spans="23:24" x14ac:dyDescent="0.2">
      <c r="W3405" s="72"/>
      <c r="X3405" s="72"/>
    </row>
    <row r="3406" spans="23:24" x14ac:dyDescent="0.2">
      <c r="W3406" s="72"/>
      <c r="X3406" s="72"/>
    </row>
    <row r="3407" spans="23:24" x14ac:dyDescent="0.2">
      <c r="W3407" s="72"/>
      <c r="X3407" s="72"/>
    </row>
    <row r="3408" spans="23:24" x14ac:dyDescent="0.2">
      <c r="W3408" s="72"/>
      <c r="X3408" s="72"/>
    </row>
    <row r="3409" spans="23:24" x14ac:dyDescent="0.2">
      <c r="W3409" s="72"/>
      <c r="X3409" s="72"/>
    </row>
    <row r="3410" spans="23:24" x14ac:dyDescent="0.2">
      <c r="W3410" s="72"/>
      <c r="X3410" s="72"/>
    </row>
    <row r="3411" spans="23:24" x14ac:dyDescent="0.2">
      <c r="W3411" s="72"/>
      <c r="X3411" s="72"/>
    </row>
    <row r="3412" spans="23:24" x14ac:dyDescent="0.2">
      <c r="W3412" s="72"/>
      <c r="X3412" s="72"/>
    </row>
    <row r="3413" spans="23:24" x14ac:dyDescent="0.2">
      <c r="W3413" s="72"/>
      <c r="X3413" s="72"/>
    </row>
    <row r="3414" spans="23:24" x14ac:dyDescent="0.2">
      <c r="W3414" s="72"/>
      <c r="X3414" s="72"/>
    </row>
    <row r="3415" spans="23:24" x14ac:dyDescent="0.2">
      <c r="W3415" s="72"/>
      <c r="X3415" s="72"/>
    </row>
    <row r="3416" spans="23:24" x14ac:dyDescent="0.2">
      <c r="W3416" s="72"/>
      <c r="X3416" s="72"/>
    </row>
    <row r="3417" spans="23:24" x14ac:dyDescent="0.2">
      <c r="W3417" s="72"/>
      <c r="X3417" s="72"/>
    </row>
    <row r="3418" spans="23:24" x14ac:dyDescent="0.2">
      <c r="W3418" s="72"/>
      <c r="X3418" s="72"/>
    </row>
    <row r="3419" spans="23:24" x14ac:dyDescent="0.2">
      <c r="W3419" s="72"/>
      <c r="X3419" s="72"/>
    </row>
    <row r="3420" spans="23:24" x14ac:dyDescent="0.2">
      <c r="W3420" s="72"/>
      <c r="X3420" s="72"/>
    </row>
    <row r="3421" spans="23:24" x14ac:dyDescent="0.2">
      <c r="W3421" s="72"/>
      <c r="X3421" s="72"/>
    </row>
    <row r="3422" spans="23:24" x14ac:dyDescent="0.2">
      <c r="W3422" s="72"/>
      <c r="X3422" s="72"/>
    </row>
    <row r="3423" spans="23:24" x14ac:dyDescent="0.2">
      <c r="W3423" s="72"/>
      <c r="X3423" s="72"/>
    </row>
    <row r="3424" spans="23:24" x14ac:dyDescent="0.2">
      <c r="W3424" s="72"/>
      <c r="X3424" s="72"/>
    </row>
    <row r="3425" spans="23:24" x14ac:dyDescent="0.2">
      <c r="W3425" s="72"/>
      <c r="X3425" s="72"/>
    </row>
    <row r="3426" spans="23:24" x14ac:dyDescent="0.2">
      <c r="W3426" s="72"/>
      <c r="X3426" s="72"/>
    </row>
    <row r="3427" spans="23:24" x14ac:dyDescent="0.2">
      <c r="W3427" s="72"/>
      <c r="X3427" s="72"/>
    </row>
    <row r="3428" spans="23:24" x14ac:dyDescent="0.2">
      <c r="W3428" s="72"/>
      <c r="X3428" s="72"/>
    </row>
    <row r="3429" spans="23:24" x14ac:dyDescent="0.2">
      <c r="W3429" s="72"/>
      <c r="X3429" s="72"/>
    </row>
    <row r="3430" spans="23:24" x14ac:dyDescent="0.2">
      <c r="W3430" s="72"/>
      <c r="X3430" s="72"/>
    </row>
    <row r="3431" spans="23:24" x14ac:dyDescent="0.2">
      <c r="W3431" s="72"/>
      <c r="X3431" s="72"/>
    </row>
    <row r="3432" spans="23:24" x14ac:dyDescent="0.2">
      <c r="W3432" s="72"/>
      <c r="X3432" s="72"/>
    </row>
    <row r="3433" spans="23:24" x14ac:dyDescent="0.2">
      <c r="W3433" s="72"/>
      <c r="X3433" s="72"/>
    </row>
    <row r="3434" spans="23:24" x14ac:dyDescent="0.2">
      <c r="W3434" s="72"/>
      <c r="X3434" s="72"/>
    </row>
    <row r="3435" spans="23:24" x14ac:dyDescent="0.2">
      <c r="W3435" s="72"/>
      <c r="X3435" s="72"/>
    </row>
    <row r="3436" spans="23:24" x14ac:dyDescent="0.2">
      <c r="W3436" s="72"/>
      <c r="X3436" s="72"/>
    </row>
    <row r="3437" spans="23:24" x14ac:dyDescent="0.2">
      <c r="W3437" s="72"/>
      <c r="X3437" s="72"/>
    </row>
    <row r="3438" spans="23:24" x14ac:dyDescent="0.2">
      <c r="W3438" s="72"/>
      <c r="X3438" s="72"/>
    </row>
    <row r="3439" spans="23:24" x14ac:dyDescent="0.2">
      <c r="W3439" s="72"/>
      <c r="X3439" s="72"/>
    </row>
    <row r="3440" spans="23:24" x14ac:dyDescent="0.2">
      <c r="W3440" s="72"/>
      <c r="X3440" s="72"/>
    </row>
    <row r="3441" spans="23:24" x14ac:dyDescent="0.2">
      <c r="W3441" s="72"/>
      <c r="X3441" s="72"/>
    </row>
    <row r="3442" spans="23:24" x14ac:dyDescent="0.2">
      <c r="W3442" s="72"/>
      <c r="X3442" s="72"/>
    </row>
    <row r="3443" spans="23:24" x14ac:dyDescent="0.2">
      <c r="W3443" s="72"/>
      <c r="X3443" s="72"/>
    </row>
    <row r="3444" spans="23:24" x14ac:dyDescent="0.2">
      <c r="W3444" s="72"/>
      <c r="X3444" s="72"/>
    </row>
    <row r="3445" spans="23:24" x14ac:dyDescent="0.2">
      <c r="W3445" s="72"/>
      <c r="X3445" s="72"/>
    </row>
    <row r="3446" spans="23:24" x14ac:dyDescent="0.2">
      <c r="W3446" s="72"/>
      <c r="X3446" s="72"/>
    </row>
    <row r="3447" spans="23:24" x14ac:dyDescent="0.2">
      <c r="W3447" s="72"/>
      <c r="X3447" s="72"/>
    </row>
    <row r="3448" spans="23:24" x14ac:dyDescent="0.2">
      <c r="W3448" s="72"/>
      <c r="X3448" s="72"/>
    </row>
    <row r="3449" spans="23:24" x14ac:dyDescent="0.2">
      <c r="W3449" s="72"/>
      <c r="X3449" s="72"/>
    </row>
    <row r="3450" spans="23:24" x14ac:dyDescent="0.2">
      <c r="W3450" s="72"/>
      <c r="X3450" s="72"/>
    </row>
    <row r="3451" spans="23:24" x14ac:dyDescent="0.2">
      <c r="W3451" s="72"/>
      <c r="X3451" s="72"/>
    </row>
    <row r="3452" spans="23:24" x14ac:dyDescent="0.2">
      <c r="W3452" s="72"/>
      <c r="X3452" s="72"/>
    </row>
    <row r="3453" spans="23:24" x14ac:dyDescent="0.2">
      <c r="W3453" s="72"/>
      <c r="X3453" s="72"/>
    </row>
    <row r="3454" spans="23:24" x14ac:dyDescent="0.2">
      <c r="W3454" s="72"/>
      <c r="X3454" s="72"/>
    </row>
    <row r="3455" spans="23:24" x14ac:dyDescent="0.2">
      <c r="W3455" s="72"/>
      <c r="X3455" s="72"/>
    </row>
    <row r="3456" spans="23:24" x14ac:dyDescent="0.2">
      <c r="W3456" s="72"/>
      <c r="X3456" s="72"/>
    </row>
    <row r="3457" spans="23:24" x14ac:dyDescent="0.2">
      <c r="W3457" s="72"/>
      <c r="X3457" s="72"/>
    </row>
    <row r="3458" spans="23:24" x14ac:dyDescent="0.2">
      <c r="W3458" s="72"/>
      <c r="X3458" s="72"/>
    </row>
    <row r="3459" spans="23:24" x14ac:dyDescent="0.2">
      <c r="W3459" s="72"/>
      <c r="X3459" s="72"/>
    </row>
    <row r="3460" spans="23:24" x14ac:dyDescent="0.2">
      <c r="W3460" s="72"/>
      <c r="X3460" s="72"/>
    </row>
    <row r="3461" spans="23:24" x14ac:dyDescent="0.2">
      <c r="W3461" s="72"/>
      <c r="X3461" s="72"/>
    </row>
    <row r="3462" spans="23:24" x14ac:dyDescent="0.2">
      <c r="W3462" s="72"/>
      <c r="X3462" s="72"/>
    </row>
    <row r="3463" spans="23:24" x14ac:dyDescent="0.2">
      <c r="W3463" s="72"/>
      <c r="X3463" s="72"/>
    </row>
    <row r="3464" spans="23:24" x14ac:dyDescent="0.2">
      <c r="W3464" s="72"/>
      <c r="X3464" s="72"/>
    </row>
    <row r="3465" spans="23:24" x14ac:dyDescent="0.2">
      <c r="W3465" s="72"/>
      <c r="X3465" s="72"/>
    </row>
    <row r="3466" spans="23:24" x14ac:dyDescent="0.2">
      <c r="W3466" s="72"/>
      <c r="X3466" s="72"/>
    </row>
    <row r="3467" spans="23:24" x14ac:dyDescent="0.2">
      <c r="W3467" s="72"/>
      <c r="X3467" s="72"/>
    </row>
    <row r="3468" spans="23:24" x14ac:dyDescent="0.2">
      <c r="W3468" s="72"/>
      <c r="X3468" s="72"/>
    </row>
    <row r="3469" spans="23:24" x14ac:dyDescent="0.2">
      <c r="W3469" s="72"/>
      <c r="X3469" s="72"/>
    </row>
    <row r="3470" spans="23:24" x14ac:dyDescent="0.2">
      <c r="W3470" s="72"/>
      <c r="X3470" s="72"/>
    </row>
    <row r="3471" spans="23:24" x14ac:dyDescent="0.2">
      <c r="W3471" s="72"/>
      <c r="X3471" s="72"/>
    </row>
    <row r="3472" spans="23:24" x14ac:dyDescent="0.2">
      <c r="W3472" s="72"/>
      <c r="X3472" s="72"/>
    </row>
    <row r="3473" spans="23:24" x14ac:dyDescent="0.2">
      <c r="W3473" s="72"/>
      <c r="X3473" s="72"/>
    </row>
    <row r="3474" spans="23:24" x14ac:dyDescent="0.2">
      <c r="W3474" s="72"/>
      <c r="X3474" s="72"/>
    </row>
    <row r="3475" spans="23:24" x14ac:dyDescent="0.2">
      <c r="W3475" s="72"/>
      <c r="X3475" s="72"/>
    </row>
    <row r="3476" spans="23:24" x14ac:dyDescent="0.2">
      <c r="W3476" s="72"/>
      <c r="X3476" s="72"/>
    </row>
    <row r="3477" spans="23:24" x14ac:dyDescent="0.2">
      <c r="W3477" s="72"/>
      <c r="X3477" s="72"/>
    </row>
    <row r="3478" spans="23:24" x14ac:dyDescent="0.2">
      <c r="W3478" s="72"/>
      <c r="X3478" s="72"/>
    </row>
    <row r="3479" spans="23:24" x14ac:dyDescent="0.2">
      <c r="W3479" s="72"/>
      <c r="X3479" s="72"/>
    </row>
    <row r="3480" spans="23:24" x14ac:dyDescent="0.2">
      <c r="W3480" s="72"/>
      <c r="X3480" s="72"/>
    </row>
    <row r="3481" spans="23:24" x14ac:dyDescent="0.2">
      <c r="W3481" s="72"/>
      <c r="X3481" s="72"/>
    </row>
    <row r="3482" spans="23:24" x14ac:dyDescent="0.2">
      <c r="W3482" s="72"/>
      <c r="X3482" s="72"/>
    </row>
    <row r="3483" spans="23:24" x14ac:dyDescent="0.2">
      <c r="W3483" s="72"/>
      <c r="X3483" s="72"/>
    </row>
    <row r="3484" spans="23:24" x14ac:dyDescent="0.2">
      <c r="W3484" s="72"/>
      <c r="X3484" s="72"/>
    </row>
    <row r="3485" spans="23:24" x14ac:dyDescent="0.2">
      <c r="W3485" s="72"/>
      <c r="X3485" s="72"/>
    </row>
    <row r="3486" spans="23:24" x14ac:dyDescent="0.2">
      <c r="W3486" s="72"/>
      <c r="X3486" s="72"/>
    </row>
    <row r="3487" spans="23:24" x14ac:dyDescent="0.2">
      <c r="W3487" s="72"/>
      <c r="X3487" s="72"/>
    </row>
    <row r="3488" spans="23:24" x14ac:dyDescent="0.2">
      <c r="W3488" s="72"/>
      <c r="X3488" s="72"/>
    </row>
    <row r="3489" spans="23:24" x14ac:dyDescent="0.2">
      <c r="W3489" s="72"/>
      <c r="X3489" s="72"/>
    </row>
    <row r="3490" spans="23:24" x14ac:dyDescent="0.2">
      <c r="W3490" s="72"/>
      <c r="X3490" s="72"/>
    </row>
    <row r="3491" spans="23:24" x14ac:dyDescent="0.2">
      <c r="W3491" s="72"/>
      <c r="X3491" s="72"/>
    </row>
    <row r="3492" spans="23:24" x14ac:dyDescent="0.2">
      <c r="W3492" s="72"/>
      <c r="X3492" s="72"/>
    </row>
    <row r="3493" spans="23:24" x14ac:dyDescent="0.2">
      <c r="W3493" s="72"/>
      <c r="X3493" s="72"/>
    </row>
    <row r="3494" spans="23:24" x14ac:dyDescent="0.2">
      <c r="W3494" s="72"/>
      <c r="X3494" s="72"/>
    </row>
    <row r="3495" spans="23:24" x14ac:dyDescent="0.2">
      <c r="W3495" s="72"/>
      <c r="X3495" s="72"/>
    </row>
    <row r="3496" spans="23:24" x14ac:dyDescent="0.2">
      <c r="W3496" s="72"/>
      <c r="X3496" s="72"/>
    </row>
    <row r="3497" spans="23:24" x14ac:dyDescent="0.2">
      <c r="W3497" s="72"/>
      <c r="X3497" s="72"/>
    </row>
    <row r="3498" spans="23:24" x14ac:dyDescent="0.2">
      <c r="W3498" s="72"/>
      <c r="X3498" s="72"/>
    </row>
    <row r="3499" spans="23:24" x14ac:dyDescent="0.2">
      <c r="W3499" s="72"/>
      <c r="X3499" s="72"/>
    </row>
    <row r="3500" spans="23:24" x14ac:dyDescent="0.2">
      <c r="W3500" s="72"/>
      <c r="X3500" s="72"/>
    </row>
    <row r="3501" spans="23:24" x14ac:dyDescent="0.2">
      <c r="W3501" s="72"/>
      <c r="X3501" s="72"/>
    </row>
    <row r="3502" spans="23:24" x14ac:dyDescent="0.2">
      <c r="W3502" s="72"/>
      <c r="X3502" s="72"/>
    </row>
    <row r="3503" spans="23:24" x14ac:dyDescent="0.2">
      <c r="W3503" s="72"/>
      <c r="X3503" s="72"/>
    </row>
    <row r="3504" spans="23:24" x14ac:dyDescent="0.2">
      <c r="W3504" s="72"/>
      <c r="X3504" s="72"/>
    </row>
    <row r="3505" spans="23:24" x14ac:dyDescent="0.2">
      <c r="W3505" s="72"/>
      <c r="X3505" s="72"/>
    </row>
    <row r="3506" spans="23:24" x14ac:dyDescent="0.2">
      <c r="W3506" s="72"/>
      <c r="X3506" s="72"/>
    </row>
    <row r="3507" spans="23:24" x14ac:dyDescent="0.2">
      <c r="W3507" s="72"/>
      <c r="X3507" s="72"/>
    </row>
    <row r="3508" spans="23:24" x14ac:dyDescent="0.2">
      <c r="W3508" s="72"/>
      <c r="X3508" s="72"/>
    </row>
    <row r="3509" spans="23:24" x14ac:dyDescent="0.2">
      <c r="W3509" s="72"/>
      <c r="X3509" s="72"/>
    </row>
    <row r="3510" spans="23:24" x14ac:dyDescent="0.2">
      <c r="W3510" s="72"/>
      <c r="X3510" s="72"/>
    </row>
    <row r="3511" spans="23:24" x14ac:dyDescent="0.2">
      <c r="W3511" s="72"/>
      <c r="X3511" s="72"/>
    </row>
    <row r="3512" spans="23:24" x14ac:dyDescent="0.2">
      <c r="W3512" s="72"/>
      <c r="X3512" s="72"/>
    </row>
    <row r="3513" spans="23:24" x14ac:dyDescent="0.2">
      <c r="W3513" s="72"/>
      <c r="X3513" s="72"/>
    </row>
    <row r="3514" spans="23:24" x14ac:dyDescent="0.2">
      <c r="W3514" s="72"/>
      <c r="X3514" s="72"/>
    </row>
    <row r="3515" spans="23:24" x14ac:dyDescent="0.2">
      <c r="W3515" s="72"/>
      <c r="X3515" s="72"/>
    </row>
    <row r="3516" spans="23:24" x14ac:dyDescent="0.2">
      <c r="W3516" s="72"/>
      <c r="X3516" s="72"/>
    </row>
    <row r="3517" spans="23:24" x14ac:dyDescent="0.2">
      <c r="W3517" s="72"/>
      <c r="X3517" s="72"/>
    </row>
    <row r="3518" spans="23:24" x14ac:dyDescent="0.2">
      <c r="W3518" s="72"/>
      <c r="X3518" s="72"/>
    </row>
    <row r="3519" spans="23:24" x14ac:dyDescent="0.2">
      <c r="W3519" s="72"/>
      <c r="X3519" s="72"/>
    </row>
    <row r="3520" spans="23:24" x14ac:dyDescent="0.2">
      <c r="W3520" s="72"/>
      <c r="X3520" s="72"/>
    </row>
    <row r="3521" spans="23:24" x14ac:dyDescent="0.2">
      <c r="W3521" s="72"/>
      <c r="X3521" s="72"/>
    </row>
    <row r="3522" spans="23:24" x14ac:dyDescent="0.2">
      <c r="W3522" s="72"/>
      <c r="X3522" s="72"/>
    </row>
    <row r="3523" spans="23:24" x14ac:dyDescent="0.2">
      <c r="W3523" s="72"/>
      <c r="X3523" s="72"/>
    </row>
    <row r="3524" spans="23:24" x14ac:dyDescent="0.2">
      <c r="W3524" s="72"/>
      <c r="X3524" s="72"/>
    </row>
    <row r="3525" spans="23:24" x14ac:dyDescent="0.2">
      <c r="W3525" s="72"/>
      <c r="X3525" s="72"/>
    </row>
    <row r="3526" spans="23:24" x14ac:dyDescent="0.2">
      <c r="W3526" s="72"/>
      <c r="X3526" s="72"/>
    </row>
    <row r="3527" spans="23:24" x14ac:dyDescent="0.2">
      <c r="W3527" s="72"/>
      <c r="X3527" s="72"/>
    </row>
    <row r="3528" spans="23:24" x14ac:dyDescent="0.2">
      <c r="W3528" s="72"/>
      <c r="X3528" s="72"/>
    </row>
    <row r="3529" spans="23:24" x14ac:dyDescent="0.2">
      <c r="W3529" s="72"/>
      <c r="X3529" s="72"/>
    </row>
    <row r="3530" spans="23:24" x14ac:dyDescent="0.2">
      <c r="W3530" s="72"/>
      <c r="X3530" s="72"/>
    </row>
    <row r="3531" spans="23:24" x14ac:dyDescent="0.2">
      <c r="W3531" s="72"/>
      <c r="X3531" s="72"/>
    </row>
    <row r="3532" spans="23:24" x14ac:dyDescent="0.2">
      <c r="W3532" s="72"/>
      <c r="X3532" s="72"/>
    </row>
    <row r="3533" spans="23:24" x14ac:dyDescent="0.2">
      <c r="W3533" s="72"/>
      <c r="X3533" s="72"/>
    </row>
    <row r="3534" spans="23:24" x14ac:dyDescent="0.2">
      <c r="W3534" s="72"/>
      <c r="X3534" s="72"/>
    </row>
    <row r="3535" spans="23:24" x14ac:dyDescent="0.2">
      <c r="W3535" s="72"/>
      <c r="X3535" s="72"/>
    </row>
    <row r="3536" spans="23:24" x14ac:dyDescent="0.2">
      <c r="W3536" s="72"/>
      <c r="X3536" s="72"/>
    </row>
    <row r="3537" spans="2:24" x14ac:dyDescent="0.2">
      <c r="W3537" s="72"/>
      <c r="X3537" s="72"/>
    </row>
    <row r="3538" spans="2:24" x14ac:dyDescent="0.2">
      <c r="W3538" s="72"/>
      <c r="X3538" s="72"/>
    </row>
    <row r="3539" spans="2:24" x14ac:dyDescent="0.2">
      <c r="W3539" s="72"/>
      <c r="X3539" s="72"/>
    </row>
    <row r="3540" spans="2:24" x14ac:dyDescent="0.2">
      <c r="W3540" s="72"/>
      <c r="X3540" s="72"/>
    </row>
    <row r="3541" spans="2:24" x14ac:dyDescent="0.2">
      <c r="W3541" s="72"/>
      <c r="X3541" s="72"/>
    </row>
    <row r="3542" spans="2:24" x14ac:dyDescent="0.2">
      <c r="W3542" s="72"/>
      <c r="X3542" s="72"/>
    </row>
    <row r="3543" spans="2:24" x14ac:dyDescent="0.2">
      <c r="B3543" s="97"/>
      <c r="C3543" s="98"/>
      <c r="D3543" s="99"/>
      <c r="E3543" s="99"/>
    </row>
    <row r="3544" spans="2:24" x14ac:dyDescent="0.2">
      <c r="B3544" s="97"/>
      <c r="C3544" s="98"/>
      <c r="D3544" s="99"/>
      <c r="E3544" s="99"/>
    </row>
    <row r="3545" spans="2:24" x14ac:dyDescent="0.2">
      <c r="B3545" s="97"/>
      <c r="C3545" s="98"/>
      <c r="D3545" s="99"/>
      <c r="E3545" s="99"/>
    </row>
    <row r="3546" spans="2:24" x14ac:dyDescent="0.2">
      <c r="B3546" s="97"/>
      <c r="C3546" s="98"/>
      <c r="D3546" s="99"/>
      <c r="E3546" s="99"/>
    </row>
    <row r="3547" spans="2:24" x14ac:dyDescent="0.2">
      <c r="B3547" s="97"/>
      <c r="C3547" s="98"/>
      <c r="D3547" s="99"/>
      <c r="E3547" s="99"/>
    </row>
    <row r="3548" spans="2:24" x14ac:dyDescent="0.2">
      <c r="B3548" s="97"/>
      <c r="C3548" s="98"/>
      <c r="D3548" s="99"/>
      <c r="E3548" s="99"/>
    </row>
    <row r="3549" spans="2:24" x14ac:dyDescent="0.2">
      <c r="B3549" s="97"/>
      <c r="C3549" s="98"/>
      <c r="D3549" s="99"/>
      <c r="E3549" s="99"/>
    </row>
    <row r="3550" spans="2:24" x14ac:dyDescent="0.2">
      <c r="B3550" s="97"/>
      <c r="C3550" s="98"/>
      <c r="D3550" s="99"/>
      <c r="E3550" s="99"/>
    </row>
    <row r="3551" spans="2:24" x14ac:dyDescent="0.2">
      <c r="B3551" s="97"/>
      <c r="C3551" s="98"/>
      <c r="D3551" s="99"/>
      <c r="E3551" s="99"/>
    </row>
    <row r="3552" spans="2:24" x14ac:dyDescent="0.2">
      <c r="B3552" s="97"/>
      <c r="C3552" s="98"/>
      <c r="D3552" s="99"/>
      <c r="E3552" s="99"/>
    </row>
    <row r="3553" spans="2:27" x14ac:dyDescent="0.2">
      <c r="B3553" s="97"/>
      <c r="C3553" s="98"/>
      <c r="D3553" s="99"/>
      <c r="E3553" s="99"/>
      <c r="AA3553" s="96"/>
    </row>
    <row r="3554" spans="2:27" x14ac:dyDescent="0.2">
      <c r="B3554" s="97"/>
      <c r="C3554" s="98"/>
      <c r="D3554" s="99"/>
      <c r="E3554" s="99"/>
      <c r="AA3554" s="96"/>
    </row>
    <row r="3555" spans="2:27" x14ac:dyDescent="0.2">
      <c r="B3555" s="97"/>
      <c r="C3555" s="98"/>
      <c r="D3555" s="99"/>
      <c r="E3555" s="99"/>
      <c r="AA3555" s="96"/>
    </row>
    <row r="3556" spans="2:27" x14ac:dyDescent="0.2">
      <c r="B3556" s="97"/>
      <c r="C3556" s="98"/>
      <c r="D3556" s="99"/>
      <c r="E3556" s="99"/>
      <c r="AA3556" s="96"/>
    </row>
    <row r="3557" spans="2:27" x14ac:dyDescent="0.2">
      <c r="B3557" s="97"/>
      <c r="C3557" s="98"/>
      <c r="D3557" s="99"/>
      <c r="E3557" s="99"/>
      <c r="AA3557" s="96"/>
    </row>
    <row r="3558" spans="2:27" x14ac:dyDescent="0.2">
      <c r="B3558" s="97"/>
      <c r="C3558" s="98"/>
      <c r="D3558" s="99"/>
      <c r="E3558" s="99"/>
      <c r="AA3558" s="96"/>
    </row>
    <row r="3559" spans="2:27" x14ac:dyDescent="0.2">
      <c r="B3559" s="97"/>
      <c r="C3559" s="98"/>
      <c r="D3559" s="99"/>
      <c r="E3559" s="99"/>
      <c r="AA3559" s="96"/>
    </row>
    <row r="3560" spans="2:27" x14ac:dyDescent="0.2">
      <c r="B3560" s="97"/>
      <c r="C3560" s="98"/>
      <c r="D3560" s="99"/>
      <c r="E3560" s="99"/>
    </row>
  </sheetData>
  <dataConsolidate/>
  <mergeCells count="2">
    <mergeCell ref="A3:A9"/>
    <mergeCell ref="A10:A16"/>
  </mergeCells>
  <conditionalFormatting sqref="Y23">
    <cfRule type="cellIs" dxfId="3" priority="2" operator="equal">
      <formula>FALSE</formula>
    </cfRule>
  </conditionalFormatting>
  <conditionalFormatting sqref="Y24:Y76">
    <cfRule type="cellIs" dxfId="2" priority="1" operator="equal">
      <formula>FALSE</formula>
    </cfRule>
  </conditionalFormatting>
  <dataValidations count="3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AD23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0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1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2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T357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72" bestFit="1" customWidth="1"/>
    <col min="2" max="2" width="7" style="71" bestFit="1" customWidth="1"/>
    <col min="3" max="3" width="6" style="71" bestFit="1" customWidth="1"/>
    <col min="4" max="5" width="17.85546875" style="72" bestFit="1" customWidth="1"/>
    <col min="6" max="6" width="11" style="71" bestFit="1" customWidth="1"/>
    <col min="7" max="7" width="10" style="71" bestFit="1" customWidth="1"/>
    <col min="8" max="8" width="6" style="71" bestFit="1" customWidth="1"/>
    <col min="9" max="9" width="10" style="71" bestFit="1" customWidth="1"/>
    <col min="10" max="10" width="6" style="71" bestFit="1" customWidth="1"/>
    <col min="11" max="11" width="11" style="71" bestFit="1" customWidth="1"/>
    <col min="12" max="12" width="2.7109375" style="71" customWidth="1"/>
    <col min="13" max="13" width="11" style="72" bestFit="1" customWidth="1"/>
    <col min="14" max="14" width="4.7109375" style="72" customWidth="1"/>
    <col min="15" max="15" width="6" style="72" bestFit="1" customWidth="1"/>
    <col min="16" max="16" width="17.28515625" style="72" bestFit="1" customWidth="1"/>
    <col min="17" max="17" width="24.42578125" style="72" bestFit="1" customWidth="1"/>
    <col min="18" max="20" width="17.28515625" style="72" bestFit="1" customWidth="1"/>
    <col min="21" max="22" width="12.7109375" style="72" customWidth="1"/>
    <col min="23" max="23" width="6" style="73" bestFit="1" customWidth="1"/>
    <col min="24" max="24" width="9" style="72" bestFit="1" customWidth="1"/>
    <col min="25" max="25" width="11" style="72" bestFit="1" customWidth="1"/>
    <col min="26" max="26" width="2.7109375" style="72" customWidth="1"/>
    <col min="27" max="27" width="18.28515625" style="72" hidden="1" customWidth="1" outlineLevel="1"/>
    <col min="28" max="28" width="2.7109375" style="72" customWidth="1" collapsed="1"/>
    <col min="29" max="29" width="18.28515625" style="72" customWidth="1"/>
    <col min="30" max="31" width="19.28515625" style="72" customWidth="1"/>
    <col min="32" max="32" width="2.7109375" style="72" customWidth="1"/>
    <col min="33" max="33" width="15.140625" style="72" bestFit="1" customWidth="1"/>
    <col min="34" max="34" width="6" style="72" bestFit="1" customWidth="1"/>
    <col min="35" max="35" width="8" style="72" bestFit="1" customWidth="1"/>
    <col min="36" max="36" width="13.140625" style="72" bestFit="1" customWidth="1"/>
    <col min="37" max="37" width="11" style="72" bestFit="1" customWidth="1"/>
    <col min="38" max="38" width="8" style="72" bestFit="1" customWidth="1"/>
    <col min="39" max="39" width="5" style="72" bestFit="1" customWidth="1"/>
    <col min="40" max="40" width="20.28515625" style="72" bestFit="1" customWidth="1"/>
    <col min="41" max="41" width="19.28515625" style="72" bestFit="1" customWidth="1"/>
    <col min="42" max="53" width="5" style="72" bestFit="1" customWidth="1"/>
    <col min="54" max="16384" width="9.140625" style="72"/>
  </cols>
  <sheetData>
    <row r="1" spans="1:25" s="71" customFormat="1" hidden="1" outlineLevel="1" x14ac:dyDescent="0.2">
      <c r="A1" s="69"/>
      <c r="B1" s="66" t="s">
        <v>55</v>
      </c>
      <c r="C1" s="67"/>
      <c r="D1" s="67"/>
      <c r="E1" s="67"/>
      <c r="F1" s="68"/>
      <c r="G1" s="66" t="s">
        <v>10</v>
      </c>
      <c r="H1" s="67"/>
      <c r="I1" s="67"/>
      <c r="J1" s="67"/>
      <c r="K1" s="68"/>
    </row>
    <row r="2" spans="1:25" hidden="1" outlineLevel="1" x14ac:dyDescent="0.2">
      <c r="A2" s="70"/>
      <c r="B2" s="75" t="s">
        <v>5</v>
      </c>
      <c r="C2" s="79" t="s">
        <v>11</v>
      </c>
      <c r="D2" s="80" t="s">
        <v>12</v>
      </c>
      <c r="E2" s="79" t="s">
        <v>13</v>
      </c>
      <c r="F2" s="81" t="s">
        <v>14</v>
      </c>
      <c r="G2" s="79" t="s">
        <v>15</v>
      </c>
      <c r="H2" s="79" t="s">
        <v>12</v>
      </c>
      <c r="I2" s="79" t="s">
        <v>16</v>
      </c>
      <c r="J2" s="79" t="s">
        <v>13</v>
      </c>
      <c r="K2" s="79" t="s">
        <v>14</v>
      </c>
      <c r="M2" s="71"/>
      <c r="N2" s="71"/>
      <c r="O2" s="71"/>
      <c r="P2" s="71"/>
      <c r="Q2" s="71"/>
      <c r="R2" s="71"/>
      <c r="S2" s="71"/>
      <c r="T2" s="71"/>
      <c r="U2" s="73"/>
      <c r="W2" s="72"/>
    </row>
    <row r="3" spans="1:25" ht="12" hidden="1" outlineLevel="1" x14ac:dyDescent="0.25">
      <c r="A3" s="148" t="s">
        <v>57</v>
      </c>
      <c r="B3" s="76">
        <v>12</v>
      </c>
      <c r="C3" s="62" t="str">
        <f>_xll.qlPeriodEquivalent(B3&amp;"M")</f>
        <v>1Y</v>
      </c>
      <c r="D3" s="82">
        <f>_xll.qlDateEndOfMonth(EDATE(_xll.qlSettingsEvaluationDate(Trigger),-1))</f>
        <v>42155</v>
      </c>
      <c r="E3" s="83">
        <f t="shared" ref="E3:E16" si="0">EDATE(SettlementDate,$B3)</f>
        <v>42550</v>
      </c>
      <c r="F3" s="84">
        <f t="shared" ref="F3:F16" si="1">IF(B3&lt;=12,1,IF(B3&lt;=24,3,IF(B3&lt;=120,6,IF(B3&lt;=240,12,IF(B3&lt;=360,36,60)))))</f>
        <v>1</v>
      </c>
      <c r="G3" s="92">
        <f>MIN(_xll.ohPack(Data!$J$4:INDEX(Fwd3M,MATCH(E3+1,SettlementDates,1),1)))</f>
        <v>9.4341097536380144E-4</v>
      </c>
      <c r="H3" s="63">
        <f t="shared" ref="H3:H16" si="2">ROUNDDOWN(G3*10,2)/10</f>
        <v>0</v>
      </c>
      <c r="I3" s="92">
        <f>MAX(_xll.ohPack(Data!$J$4:INDEX(Fwd3M,MATCH(E3+1,SettlementDates,1),1)))</f>
        <v>1.1383824528490294E-3</v>
      </c>
      <c r="J3" s="63">
        <f t="shared" ref="J3:J16" si="3">IF(I3-G3&gt;1%,(QUOTIENT(I3*10000,50)+1)*0.5%,(QUOTIENT(I3*10000,10)+1)*0.1%)</f>
        <v>2E-3</v>
      </c>
      <c r="K3" s="92">
        <f t="shared" ref="K3:K16" si="4">IF(J3-H3&lt;0.5%,0.05%,IF(J3-H3&lt;1%,0.1%,IF(J3-H3&lt;2%,0.25%,0.5%)))</f>
        <v>5.0000000000000001E-4</v>
      </c>
      <c r="M3" s="71"/>
      <c r="N3" s="71"/>
      <c r="O3" s="71"/>
      <c r="P3" s="71"/>
      <c r="Q3" s="71"/>
      <c r="R3" s="71"/>
      <c r="S3" s="71"/>
      <c r="T3" s="71"/>
      <c r="U3" s="73"/>
      <c r="W3" s="72"/>
    </row>
    <row r="4" spans="1:25" ht="12" hidden="1" customHeight="1" outlineLevel="1" x14ac:dyDescent="0.25">
      <c r="A4" s="149"/>
      <c r="B4" s="77">
        <v>24</v>
      </c>
      <c r="C4" s="60" t="str">
        <f>_xll.qlPeriodEquivalent(B4&amp;"M")</f>
        <v>2Y</v>
      </c>
      <c r="D4" s="85">
        <f>_xll.qlDateEndOfMonth(EDATE(_xll.qlIMMNextDate(_xll.qlSettingsEvaluationDate(Trigger)-1,TRUE),-3))</f>
        <v>42185</v>
      </c>
      <c r="E4" s="86">
        <f t="shared" si="0"/>
        <v>42915</v>
      </c>
      <c r="F4" s="87">
        <f t="shared" si="1"/>
        <v>3</v>
      </c>
      <c r="G4" s="93">
        <f>MIN(_xll.ohPack(Data!$J$4:INDEX(Fwd3M,MATCH(E4+1,SettlementDates,1),1)))</f>
        <v>9.4341097536380144E-4</v>
      </c>
      <c r="H4" s="64">
        <f t="shared" si="2"/>
        <v>0</v>
      </c>
      <c r="I4" s="93">
        <f>MAX(_xll.ohPack(Data!$J$4:INDEX(Fwd3M,MATCH(E4+1,SettlementDates,1),1)))</f>
        <v>2.6370092628539821E-3</v>
      </c>
      <c r="J4" s="64">
        <f t="shared" si="3"/>
        <v>3.0000000000000001E-3</v>
      </c>
      <c r="K4" s="93">
        <f t="shared" si="4"/>
        <v>5.0000000000000001E-4</v>
      </c>
      <c r="M4" s="71"/>
      <c r="N4" s="71"/>
      <c r="O4" s="71"/>
      <c r="P4" s="71"/>
      <c r="Q4" s="71"/>
      <c r="R4" s="71"/>
      <c r="S4" s="71"/>
      <c r="T4" s="71"/>
      <c r="U4" s="73"/>
      <c r="W4" s="72"/>
      <c r="Y4" s="74"/>
    </row>
    <row r="5" spans="1:25" ht="12" hidden="1" outlineLevel="1" x14ac:dyDescent="0.25">
      <c r="A5" s="149"/>
      <c r="B5" s="77">
        <v>60</v>
      </c>
      <c r="C5" s="60" t="str">
        <f>_xll.qlPeriodEquivalent(B5&amp;"M")</f>
        <v>5Y</v>
      </c>
      <c r="D5" s="8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42185</v>
      </c>
      <c r="E5" s="86">
        <f t="shared" si="0"/>
        <v>44011</v>
      </c>
      <c r="F5" s="87">
        <f t="shared" si="1"/>
        <v>6</v>
      </c>
      <c r="G5" s="93">
        <f>MIN(_xll.ohPack(Data!$J$4:INDEX(Fwd3M,MATCH(E5+1,SettlementDates,1),1)))</f>
        <v>9.4341097536380144E-4</v>
      </c>
      <c r="H5" s="64">
        <f t="shared" si="2"/>
        <v>0</v>
      </c>
      <c r="I5" s="93">
        <f>MAX(_xll.ohPack(Data!$J$4:INDEX(Fwd3M,MATCH(E5+1,SettlementDates,1),1)))</f>
        <v>6.0742323964795191E-3</v>
      </c>
      <c r="J5" s="64">
        <f t="shared" si="3"/>
        <v>7.0000000000000001E-3</v>
      </c>
      <c r="K5" s="93">
        <f t="shared" si="4"/>
        <v>1E-3</v>
      </c>
      <c r="M5" s="71"/>
      <c r="N5" s="71"/>
      <c r="O5" s="71"/>
      <c r="P5" s="71"/>
      <c r="Q5" s="71"/>
      <c r="R5" s="71"/>
      <c r="S5" s="71"/>
      <c r="T5" s="71"/>
      <c r="U5" s="73"/>
      <c r="W5" s="72"/>
    </row>
    <row r="6" spans="1:25" ht="12" hidden="1" outlineLevel="1" x14ac:dyDescent="0.25">
      <c r="A6" s="149"/>
      <c r="B6" s="77">
        <v>120</v>
      </c>
      <c r="C6" s="60" t="str">
        <f>_xll.qlPeriodEquivalent(B6&amp;"M")</f>
        <v>10Y</v>
      </c>
      <c r="D6" s="85">
        <f>D5</f>
        <v>42185</v>
      </c>
      <c r="E6" s="86">
        <f t="shared" si="0"/>
        <v>45837</v>
      </c>
      <c r="F6" s="87">
        <f t="shared" si="1"/>
        <v>6</v>
      </c>
      <c r="G6" s="93">
        <f>MIN(_xll.ohPack(Data!$J$4:INDEX(Fwd3M,MATCH(E6+1,SettlementDates,1),1)))</f>
        <v>9.4341097536380144E-4</v>
      </c>
      <c r="H6" s="64">
        <f t="shared" si="2"/>
        <v>0</v>
      </c>
      <c r="I6" s="93">
        <f>MAX(_xll.ohPack(Data!$J$4:INDEX(Fwd3M,MATCH(E6+1,SettlementDates,1),1)))</f>
        <v>1.6558712387068995E-2</v>
      </c>
      <c r="J6" s="64">
        <f t="shared" si="3"/>
        <v>0.02</v>
      </c>
      <c r="K6" s="93">
        <f t="shared" si="4"/>
        <v>5.0000000000000001E-3</v>
      </c>
      <c r="M6" s="71"/>
      <c r="N6" s="71"/>
      <c r="O6" s="71"/>
      <c r="P6" s="71"/>
      <c r="Q6" s="71"/>
      <c r="R6" s="71"/>
      <c r="S6" s="71"/>
      <c r="T6" s="71"/>
      <c r="U6" s="73"/>
      <c r="W6" s="72"/>
    </row>
    <row r="7" spans="1:25" ht="12" hidden="1" outlineLevel="1" x14ac:dyDescent="0.25">
      <c r="A7" s="149"/>
      <c r="B7" s="77">
        <v>240</v>
      </c>
      <c r="C7" s="60" t="str">
        <f>_xll.qlPeriodEquivalent(B7&amp;"M")</f>
        <v>20Y</v>
      </c>
      <c r="D7" s="85">
        <f>IF(AND(MONTH(D6)=12),D6,_xll.qlDateEndOfMonth(EDATE(D6,-6)))</f>
        <v>42004</v>
      </c>
      <c r="E7" s="86">
        <f t="shared" si="0"/>
        <v>49489</v>
      </c>
      <c r="F7" s="87">
        <f t="shared" si="1"/>
        <v>12</v>
      </c>
      <c r="G7" s="93">
        <f>MIN(_xll.ohPack(Data!$J$4:INDEX(Fwd3M,MATCH(E7+1,SettlementDates,1),1)))</f>
        <v>9.4341097536380144E-4</v>
      </c>
      <c r="H7" s="64">
        <f t="shared" si="2"/>
        <v>0</v>
      </c>
      <c r="I7" s="93">
        <f>MAX(_xll.ohPack(Data!$J$4:INDEX(Fwd3M,MATCH(E7+1,SettlementDates,1),1)))</f>
        <v>2.6039238664695086E-2</v>
      </c>
      <c r="J7" s="64">
        <f t="shared" si="3"/>
        <v>0.03</v>
      </c>
      <c r="K7" s="93">
        <f t="shared" si="4"/>
        <v>5.0000000000000001E-3</v>
      </c>
      <c r="M7" s="71"/>
      <c r="N7" s="71"/>
      <c r="O7" s="71"/>
      <c r="P7" s="71"/>
      <c r="Q7" s="71"/>
      <c r="R7" s="71"/>
      <c r="S7" s="71"/>
      <c r="T7" s="71"/>
      <c r="U7" s="73"/>
      <c r="W7" s="72"/>
    </row>
    <row r="8" spans="1:25" ht="12" hidden="1" outlineLevel="1" x14ac:dyDescent="0.25">
      <c r="A8" s="149"/>
      <c r="B8" s="77">
        <v>360</v>
      </c>
      <c r="C8" s="60" t="str">
        <f>_xll.qlPeriodEquivalent(B8&amp;"M")</f>
        <v>30Y</v>
      </c>
      <c r="D8" s="85">
        <f>D7</f>
        <v>42004</v>
      </c>
      <c r="E8" s="86">
        <f t="shared" si="0"/>
        <v>53142</v>
      </c>
      <c r="F8" s="87">
        <f t="shared" si="1"/>
        <v>36</v>
      </c>
      <c r="G8" s="93">
        <f>MIN(_xll.ohPack(Data!$J$4:INDEX(Fwd3M,MATCH(E8+1,SettlementDates,1),1)))</f>
        <v>9.4341097536380144E-4</v>
      </c>
      <c r="H8" s="64">
        <f t="shared" si="2"/>
        <v>0</v>
      </c>
      <c r="I8" s="93">
        <f>MAX(_xll.ohPack(Data!$J$4:INDEX(Fwd3M,MATCH(E8+1,SettlementDates,1),1)))</f>
        <v>2.6039238664695086E-2</v>
      </c>
      <c r="J8" s="64">
        <f t="shared" si="3"/>
        <v>0.03</v>
      </c>
      <c r="K8" s="93">
        <f t="shared" si="4"/>
        <v>5.0000000000000001E-3</v>
      </c>
      <c r="M8" s="71"/>
      <c r="N8" s="71"/>
      <c r="O8" s="71"/>
      <c r="P8" s="71"/>
      <c r="Q8" s="71"/>
      <c r="R8" s="71"/>
      <c r="S8" s="71"/>
      <c r="T8" s="71"/>
      <c r="U8" s="73"/>
      <c r="W8" s="72"/>
    </row>
    <row r="9" spans="1:25" ht="12" hidden="1" outlineLevel="1" x14ac:dyDescent="0.25">
      <c r="A9" s="150"/>
      <c r="B9" s="78">
        <f>60*12</f>
        <v>720</v>
      </c>
      <c r="C9" s="60" t="str">
        <f>_xll.qlPeriodEquivalent(B9&amp;"M")</f>
        <v>60Y</v>
      </c>
      <c r="D9" s="85">
        <f>D8</f>
        <v>42004</v>
      </c>
      <c r="E9" s="86">
        <f t="shared" si="0"/>
        <v>64099</v>
      </c>
      <c r="F9" s="87">
        <f t="shared" si="1"/>
        <v>60</v>
      </c>
      <c r="G9" s="94">
        <f>MIN(_xll.ohPack(Data!$J$4:INDEX(Fwd3M,MATCH(E9+1,SettlementDates,1),1)))</f>
        <v>9.4341097536380144E-4</v>
      </c>
      <c r="H9" s="65">
        <f t="shared" si="2"/>
        <v>0</v>
      </c>
      <c r="I9" s="94">
        <f>MAX(_xll.ohPack(Data!$J$4:INDEX(Fwd3M,MATCH(E9+1,SettlementDates,1),1)))</f>
        <v>2.6039238664695086E-2</v>
      </c>
      <c r="J9" s="65">
        <f t="shared" si="3"/>
        <v>0.03</v>
      </c>
      <c r="K9" s="94">
        <f t="shared" si="4"/>
        <v>5.0000000000000001E-3</v>
      </c>
      <c r="M9" s="71"/>
      <c r="N9" s="71"/>
      <c r="O9" s="71"/>
      <c r="P9" s="71"/>
      <c r="Q9" s="71"/>
      <c r="R9" s="71"/>
      <c r="S9" s="71"/>
      <c r="T9" s="71"/>
      <c r="U9" s="73"/>
      <c r="W9" s="72"/>
    </row>
    <row r="10" spans="1:25" ht="12" hidden="1" customHeight="1" outlineLevel="1" x14ac:dyDescent="0.25">
      <c r="A10" s="148" t="s">
        <v>56</v>
      </c>
      <c r="B10" s="77">
        <v>12</v>
      </c>
      <c r="C10" s="62" t="str">
        <f>_xll.qlPeriodEquivalent(B10&amp;"M")</f>
        <v>1Y</v>
      </c>
      <c r="D10" s="82">
        <f>D3</f>
        <v>42155</v>
      </c>
      <c r="E10" s="83">
        <f t="shared" si="0"/>
        <v>42550</v>
      </c>
      <c r="F10" s="88">
        <f t="shared" si="1"/>
        <v>1</v>
      </c>
      <c r="G10" s="93">
        <f>MIN(_xll.ohPack(Data!$K$4:INDEX(ONFwd3M,MATCH(E10+1,SettlementDates,1),1)))</f>
        <v>8.9358795714922223E-4</v>
      </c>
      <c r="H10" s="64">
        <f t="shared" si="2"/>
        <v>0</v>
      </c>
      <c r="I10" s="93">
        <f>MAX(_xll.ohPack(Data!$K$4:INDEX(ONFwd3M,MATCH(E10+1,SettlementDates,1),1)))</f>
        <v>1.2825406898708813E-3</v>
      </c>
      <c r="J10" s="64">
        <f t="shared" si="3"/>
        <v>2E-3</v>
      </c>
      <c r="K10" s="93">
        <f t="shared" si="4"/>
        <v>5.0000000000000001E-4</v>
      </c>
      <c r="M10" s="71"/>
      <c r="N10" s="71"/>
      <c r="O10" s="71"/>
      <c r="P10" s="71"/>
      <c r="Q10" s="71"/>
      <c r="R10" s="71"/>
      <c r="S10" s="71"/>
      <c r="T10" s="71"/>
      <c r="U10" s="73"/>
      <c r="W10" s="72"/>
    </row>
    <row r="11" spans="1:25" ht="12" hidden="1" outlineLevel="1" x14ac:dyDescent="0.25">
      <c r="A11" s="149"/>
      <c r="B11" s="77">
        <v>24</v>
      </c>
      <c r="C11" s="60" t="str">
        <f>_xll.qlPeriodEquivalent(B11&amp;"M")</f>
        <v>2Y</v>
      </c>
      <c r="D11" s="85">
        <f t="shared" ref="D11:D16" si="5">D4</f>
        <v>42185</v>
      </c>
      <c r="E11" s="86">
        <f t="shared" si="0"/>
        <v>42915</v>
      </c>
      <c r="F11" s="87">
        <f t="shared" si="1"/>
        <v>3</v>
      </c>
      <c r="G11" s="93">
        <f>MIN(_xll.ohPack(Data!$K$4:INDEX(ONFwd3M,MATCH(E11+1,SettlementDates,1),1)))</f>
        <v>8.9358795714922223E-4</v>
      </c>
      <c r="H11" s="64">
        <f t="shared" si="2"/>
        <v>0</v>
      </c>
      <c r="I11" s="93">
        <f>MAX(_xll.ohPack(Data!$K$4:INDEX(ONFwd3M,MATCH(E11+1,SettlementDates,1),1)))</f>
        <v>2.6856361895966074E-3</v>
      </c>
      <c r="J11" s="64">
        <f t="shared" si="3"/>
        <v>3.0000000000000001E-3</v>
      </c>
      <c r="K11" s="93">
        <f t="shared" si="4"/>
        <v>5.0000000000000001E-4</v>
      </c>
      <c r="M11" s="71"/>
      <c r="N11" s="71"/>
      <c r="O11" s="71"/>
      <c r="P11" s="71"/>
      <c r="Q11" s="71"/>
      <c r="R11" s="71"/>
      <c r="S11" s="71"/>
      <c r="T11" s="71"/>
      <c r="U11" s="73"/>
      <c r="W11" s="72"/>
    </row>
    <row r="12" spans="1:25" ht="12" hidden="1" outlineLevel="1" x14ac:dyDescent="0.25">
      <c r="A12" s="149"/>
      <c r="B12" s="77">
        <v>60</v>
      </c>
      <c r="C12" s="60" t="str">
        <f>_xll.qlPeriodEquivalent(B12&amp;"M")</f>
        <v>5Y</v>
      </c>
      <c r="D12" s="85">
        <f t="shared" si="5"/>
        <v>42185</v>
      </c>
      <c r="E12" s="86">
        <f t="shared" si="0"/>
        <v>44011</v>
      </c>
      <c r="F12" s="87">
        <f t="shared" si="1"/>
        <v>6</v>
      </c>
      <c r="G12" s="93">
        <f>MIN(_xll.ohPack(Data!$K$4:INDEX(ONFwd3M,MATCH(E12+1,SettlementDates,1),1)))</f>
        <v>8.9358795714922223E-4</v>
      </c>
      <c r="H12" s="64">
        <f t="shared" si="2"/>
        <v>0</v>
      </c>
      <c r="I12" s="93">
        <f>MAX(_xll.ohPack(Data!$K$4:INDEX(ONFwd3M,MATCH(E12+1,SettlementDates,1),1)))</f>
        <v>5.7180106506482531E-3</v>
      </c>
      <c r="J12" s="64">
        <f t="shared" si="3"/>
        <v>6.0000000000000001E-3</v>
      </c>
      <c r="K12" s="93">
        <f t="shared" si="4"/>
        <v>1E-3</v>
      </c>
      <c r="M12" s="71"/>
      <c r="N12" s="71"/>
      <c r="O12" s="71"/>
      <c r="P12" s="71"/>
      <c r="Q12" s="71"/>
      <c r="R12" s="71"/>
      <c r="S12" s="71"/>
      <c r="T12" s="71"/>
      <c r="U12" s="73"/>
      <c r="W12" s="72"/>
    </row>
    <row r="13" spans="1:25" ht="12" hidden="1" outlineLevel="1" x14ac:dyDescent="0.25">
      <c r="A13" s="149"/>
      <c r="B13" s="77">
        <v>120</v>
      </c>
      <c r="C13" s="60" t="str">
        <f>_xll.qlPeriodEquivalent(B13&amp;"M")</f>
        <v>10Y</v>
      </c>
      <c r="D13" s="85">
        <f t="shared" si="5"/>
        <v>42185</v>
      </c>
      <c r="E13" s="86">
        <f t="shared" si="0"/>
        <v>45837</v>
      </c>
      <c r="F13" s="87">
        <f t="shared" si="1"/>
        <v>6</v>
      </c>
      <c r="G13" s="93">
        <f>MIN(_xll.ohPack(Data!$K$4:INDEX(ONFwd3M,MATCH(E13+1,SettlementDates,1),1)))</f>
        <v>8.9358795714922223E-4</v>
      </c>
      <c r="H13" s="64">
        <f t="shared" si="2"/>
        <v>0</v>
      </c>
      <c r="I13" s="93">
        <f>MAX(_xll.ohPack(Data!$K$4:INDEX(ONFwd3M,MATCH(E13+1,SettlementDates,1),1)))</f>
        <v>1.6244071696478457E-2</v>
      </c>
      <c r="J13" s="64">
        <f t="shared" si="3"/>
        <v>0.02</v>
      </c>
      <c r="K13" s="93">
        <f t="shared" si="4"/>
        <v>5.0000000000000001E-3</v>
      </c>
      <c r="M13" s="71"/>
      <c r="N13" s="71"/>
      <c r="O13" s="71"/>
      <c r="P13" s="71"/>
      <c r="Q13" s="71"/>
      <c r="R13" s="71"/>
      <c r="S13" s="71"/>
      <c r="T13" s="71"/>
      <c r="U13" s="73"/>
      <c r="W13" s="72"/>
    </row>
    <row r="14" spans="1:25" ht="12" hidden="1" outlineLevel="1" x14ac:dyDescent="0.25">
      <c r="A14" s="149"/>
      <c r="B14" s="77">
        <v>240</v>
      </c>
      <c r="C14" s="60" t="str">
        <f>_xll.qlPeriodEquivalent(B14&amp;"M")</f>
        <v>20Y</v>
      </c>
      <c r="D14" s="85">
        <f t="shared" si="5"/>
        <v>42004</v>
      </c>
      <c r="E14" s="86">
        <f t="shared" si="0"/>
        <v>49489</v>
      </c>
      <c r="F14" s="87">
        <f t="shared" si="1"/>
        <v>12</v>
      </c>
      <c r="G14" s="93">
        <f>MIN(_xll.ohPack(Data!$K$4:INDEX(ONFwd3M,MATCH(E14+1,SettlementDates,1),1)))</f>
        <v>8.9358795714922223E-4</v>
      </c>
      <c r="H14" s="64">
        <f t="shared" si="2"/>
        <v>0</v>
      </c>
      <c r="I14" s="93">
        <f>MAX(_xll.ohPack(Data!$K$4:INDEX(ONFwd3M,MATCH(E14+1,SettlementDates,1),1)))</f>
        <v>2.595501462620442E-2</v>
      </c>
      <c r="J14" s="64">
        <f t="shared" si="3"/>
        <v>0.03</v>
      </c>
      <c r="K14" s="93">
        <f t="shared" si="4"/>
        <v>5.0000000000000001E-3</v>
      </c>
      <c r="M14" s="71"/>
      <c r="N14" s="71"/>
      <c r="O14" s="71"/>
      <c r="P14" s="71"/>
      <c r="Q14" s="71"/>
      <c r="R14" s="71"/>
      <c r="S14" s="71"/>
      <c r="T14" s="71"/>
      <c r="U14" s="73"/>
      <c r="W14" s="72"/>
    </row>
    <row r="15" spans="1:25" ht="12" hidden="1" outlineLevel="1" x14ac:dyDescent="0.25">
      <c r="A15" s="149"/>
      <c r="B15" s="77">
        <v>360</v>
      </c>
      <c r="C15" s="60" t="str">
        <f>_xll.qlPeriodEquivalent(B15&amp;"M")</f>
        <v>30Y</v>
      </c>
      <c r="D15" s="85">
        <f t="shared" si="5"/>
        <v>42004</v>
      </c>
      <c r="E15" s="86">
        <f t="shared" si="0"/>
        <v>53142</v>
      </c>
      <c r="F15" s="87">
        <f t="shared" si="1"/>
        <v>36</v>
      </c>
      <c r="G15" s="93">
        <f>MIN(_xll.ohPack(Data!$K$4:INDEX(ONFwd3M,MATCH(E15+1,SettlementDates,1),1)))</f>
        <v>8.9358795714922223E-4</v>
      </c>
      <c r="H15" s="64">
        <f t="shared" si="2"/>
        <v>0</v>
      </c>
      <c r="I15" s="93">
        <f>MAX(_xll.ohPack(Data!$K$4:INDEX(ONFwd3M,MATCH(E15+1,SettlementDates,1),1)))</f>
        <v>2.595501462620442E-2</v>
      </c>
      <c r="J15" s="64">
        <f t="shared" si="3"/>
        <v>0.03</v>
      </c>
      <c r="K15" s="93">
        <f t="shared" si="4"/>
        <v>5.0000000000000001E-3</v>
      </c>
      <c r="M15" s="71"/>
      <c r="N15" s="71"/>
      <c r="O15" s="71"/>
      <c r="P15" s="71"/>
      <c r="Q15" s="71"/>
      <c r="R15" s="71"/>
      <c r="S15" s="71"/>
      <c r="T15" s="71"/>
      <c r="U15" s="73"/>
      <c r="W15" s="72"/>
    </row>
    <row r="16" spans="1:25" ht="12" hidden="1" outlineLevel="1" x14ac:dyDescent="0.25">
      <c r="A16" s="150"/>
      <c r="B16" s="78">
        <v>720</v>
      </c>
      <c r="C16" s="61" t="str">
        <f>_xll.qlPeriodEquivalent(B16&amp;"M")</f>
        <v>60Y</v>
      </c>
      <c r="D16" s="89">
        <f t="shared" si="5"/>
        <v>42004</v>
      </c>
      <c r="E16" s="90">
        <f t="shared" si="0"/>
        <v>64099</v>
      </c>
      <c r="F16" s="91">
        <f t="shared" si="1"/>
        <v>60</v>
      </c>
      <c r="G16" s="94">
        <f>MIN(_xll.ohPack(Data!$K$4:INDEX(ONFwd3M,MATCH(E16+1,SettlementDates,1),1)))</f>
        <v>8.9358795714922223E-4</v>
      </c>
      <c r="H16" s="65">
        <f t="shared" si="2"/>
        <v>0</v>
      </c>
      <c r="I16" s="94">
        <f>MAX(_xll.ohPack(Data!$K$4:INDEX(ONFwd3M,MATCH(E16+1,SettlementDates,1),1)))</f>
        <v>2.595501462620442E-2</v>
      </c>
      <c r="J16" s="65">
        <f t="shared" si="3"/>
        <v>0.03</v>
      </c>
      <c r="K16" s="94">
        <f t="shared" si="4"/>
        <v>5.0000000000000001E-3</v>
      </c>
      <c r="M16" s="71"/>
      <c r="N16" s="71"/>
      <c r="O16" s="71"/>
      <c r="P16" s="71"/>
      <c r="Q16" s="71"/>
      <c r="R16" s="71"/>
      <c r="S16" s="71"/>
      <c r="T16" s="71"/>
      <c r="U16" s="73"/>
      <c r="W16" s="72"/>
    </row>
    <row r="17" spans="3:27" collapsed="1" x14ac:dyDescent="0.2">
      <c r="R17" s="73"/>
      <c r="S17" s="73"/>
      <c r="T17" s="73"/>
      <c r="U17" s="73"/>
      <c r="V17" s="73"/>
    </row>
    <row r="18" spans="3:27" x14ac:dyDescent="0.2">
      <c r="C18" s="72"/>
      <c r="M18" s="119" t="s">
        <v>152</v>
      </c>
      <c r="Q18" s="73"/>
      <c r="R18" s="73"/>
      <c r="S18" s="73"/>
      <c r="T18" s="73"/>
      <c r="V18" s="73"/>
      <c r="AA18" s="71"/>
    </row>
    <row r="19" spans="3:27" x14ac:dyDescent="0.2">
      <c r="M19" s="111"/>
      <c r="P19" s="73"/>
      <c r="Q19" s="73"/>
      <c r="R19" s="73"/>
      <c r="S19" s="73"/>
      <c r="T19" s="73"/>
      <c r="V19" s="73"/>
      <c r="AA19" s="95"/>
    </row>
    <row r="20" spans="3:27" x14ac:dyDescent="0.2">
      <c r="P20" s="73"/>
      <c r="Q20" s="73"/>
      <c r="R20" s="73"/>
      <c r="S20" s="73"/>
      <c r="T20" s="73"/>
      <c r="U20" s="73"/>
      <c r="V20" s="73"/>
      <c r="Y20" s="73"/>
    </row>
    <row r="21" spans="3:27" ht="13.5" x14ac:dyDescent="0.2">
      <c r="M21" s="100" t="s">
        <v>129</v>
      </c>
      <c r="N21" s="101"/>
      <c r="O21" s="101"/>
      <c r="P21" s="101"/>
      <c r="Q21" s="101"/>
      <c r="R21" s="101"/>
      <c r="S21" s="101"/>
      <c r="T21" s="101"/>
      <c r="U21" s="101"/>
      <c r="V21" s="101"/>
      <c r="W21" s="101"/>
      <c r="X21" s="101"/>
      <c r="Y21" s="102"/>
    </row>
    <row r="22" spans="3:27" x14ac:dyDescent="0.2">
      <c r="J22" s="72"/>
      <c r="K22" s="141" t="b">
        <v>1</v>
      </c>
      <c r="L22" s="72"/>
      <c r="M22" s="109" t="s">
        <v>61</v>
      </c>
      <c r="N22" s="109"/>
      <c r="O22" s="109" t="s">
        <v>20</v>
      </c>
      <c r="P22" s="110" t="s">
        <v>62</v>
      </c>
      <c r="Q22" s="110" t="s">
        <v>145</v>
      </c>
      <c r="R22" s="109" t="s">
        <v>18</v>
      </c>
      <c r="S22" s="109" t="s">
        <v>17</v>
      </c>
      <c r="T22" s="110" t="s">
        <v>63</v>
      </c>
      <c r="U22" s="110" t="s">
        <v>65</v>
      </c>
      <c r="V22" s="109" t="s">
        <v>0</v>
      </c>
      <c r="W22" s="109" t="s">
        <v>122</v>
      </c>
      <c r="X22" s="112" t="s">
        <v>66</v>
      </c>
      <c r="Y22" s="112" t="s">
        <v>67</v>
      </c>
    </row>
    <row r="23" spans="3:27" x14ac:dyDescent="0.2">
      <c r="J23" s="72"/>
      <c r="K23" s="72"/>
      <c r="L23" s="72"/>
      <c r="M23" s="120" t="s">
        <v>154</v>
      </c>
      <c r="N23" s="120" t="s">
        <v>37</v>
      </c>
      <c r="O23" s="120" t="str">
        <f t="shared" ref="O23:O33" si="6">LEFT(N23,LEN(N23)-1)+3&amp;"M"</f>
        <v>4M</v>
      </c>
      <c r="P23" s="120" t="str">
        <f t="shared" ref="P23:P33" si="7">Currency&amp;LEFT(N23,LEN(N23)-1)&amp;"x"&amp;LEFT(O23,LEN(O23)-1)&amp;"F"&amp;QuoteSuffix</f>
        <v>JPY1x4F_Quote</v>
      </c>
      <c r="Q23" s="126"/>
      <c r="R23" s="121">
        <f>_xll.qlInterestRateIndexFixingDate(Index3M,S23)</f>
        <v>42212</v>
      </c>
      <c r="S23" s="121">
        <f>_xll.qlCalendarAdvance(JointCalendar,SettlementDate,N23,"mf",TRUE)</f>
        <v>42214</v>
      </c>
      <c r="T23" s="121">
        <f>_xll.qlCalendarAdvance(JointCalendar,SettlementDate,O23,"mf",TRUE)</f>
        <v>42306</v>
      </c>
      <c r="U23" s="122">
        <f>_xll.qlIndexFixing(Index3M,R23,TRUE,_xll.ohTrigger(Trigger,Trigger3M))</f>
        <v>9.4999999929548792E-4</v>
      </c>
      <c r="V23" s="122">
        <f>_xll.qlQuoteValue(P23,_xll.ohTrigger(Trigger,Trigger3M))</f>
        <v>9.5E-4</v>
      </c>
      <c r="W23" s="120" t="b">
        <f>NOT(ISERROR(V23))</f>
        <v>1</v>
      </c>
      <c r="X23" s="130">
        <f>U23-V23</f>
        <v>-7.0451207801608406E-13</v>
      </c>
      <c r="Y23" s="60" t="b">
        <f>ABS(X23)&lt;=ABS('General Settings'!$D$28)</f>
        <v>1</v>
      </c>
      <c r="AA23" s="72" t="e">
        <f>NA()</f>
        <v>#N/A</v>
      </c>
    </row>
    <row r="24" spans="3:27" x14ac:dyDescent="0.2">
      <c r="M24" s="120" t="s">
        <v>154</v>
      </c>
      <c r="N24" s="120" t="s">
        <v>71</v>
      </c>
      <c r="O24" s="120" t="str">
        <f t="shared" si="6"/>
        <v>5M</v>
      </c>
      <c r="P24" s="120" t="str">
        <f t="shared" si="7"/>
        <v>JPY2x5F_Quote</v>
      </c>
      <c r="Q24" s="126"/>
      <c r="R24" s="121">
        <f>_xll.qlInterestRateIndexFixingDate(Index3M,S24)</f>
        <v>42242</v>
      </c>
      <c r="S24" s="121">
        <f>_xll.qlCalendarAdvance(JointCalendar,SettlementDate,N24,"mf",TRUE)</f>
        <v>42244</v>
      </c>
      <c r="T24" s="121">
        <f>_xll.qlCalendarAdvance(JointCalendar,SettlementDate,O24,"mf",TRUE)</f>
        <v>42338</v>
      </c>
      <c r="U24" s="122">
        <f>_xll.qlIndexFixing(Index3M,R24,TRUE,_xll.ohTrigger(Trigger,Trigger3M))</f>
        <v>9.5000000010869484E-4</v>
      </c>
      <c r="V24" s="122">
        <f>_xll.qlQuoteValue(P24,_xll.ohTrigger(Trigger,Trigger3M))</f>
        <v>9.5E-4</v>
      </c>
      <c r="W24" s="120" t="b">
        <f t="shared" ref="W24:W33" si="8">NOT(ISERROR(V24))</f>
        <v>1</v>
      </c>
      <c r="X24" s="130">
        <f t="shared" ref="X24:X33" si="9">U24-V24</f>
        <v>1.0869484565884102E-13</v>
      </c>
      <c r="Y24" s="60" t="b">
        <f>ABS(X24)&lt;=ABS('General Settings'!$D$28)</f>
        <v>1</v>
      </c>
      <c r="AA24" s="72" t="e">
        <f>NA()</f>
        <v>#N/A</v>
      </c>
    </row>
    <row r="25" spans="3:27" x14ac:dyDescent="0.2">
      <c r="M25" s="120" t="s">
        <v>154</v>
      </c>
      <c r="N25" s="120" t="s">
        <v>38</v>
      </c>
      <c r="O25" s="120" t="str">
        <f t="shared" si="6"/>
        <v>6M</v>
      </c>
      <c r="P25" s="120" t="str">
        <f t="shared" si="7"/>
        <v>JPY3x6F_Quote</v>
      </c>
      <c r="Q25" s="126"/>
      <c r="R25" s="121">
        <f>_xll.qlInterestRateIndexFixingDate(Index3M,S25)</f>
        <v>42272</v>
      </c>
      <c r="S25" s="121">
        <f>_xll.qlCalendarAdvance(JointCalendar,SettlementDate,N25,"mf",TRUE)</f>
        <v>42276</v>
      </c>
      <c r="T25" s="121">
        <f>_xll.qlCalendarAdvance(JointCalendar,SettlementDate,O25,"mf",TRUE)</f>
        <v>42367</v>
      </c>
      <c r="U25" s="122">
        <f>_xll.qlIndexFixing(Index3M,R25,TRUE,_xll.ohTrigger(Trigger,Trigger3M))</f>
        <v>9.9999999999952384E-4</v>
      </c>
      <c r="V25" s="122">
        <f>_xll.qlQuoteValue(P25,_xll.ohTrigger(Trigger,Trigger3M))</f>
        <v>1E-3</v>
      </c>
      <c r="W25" s="120" t="b">
        <f t="shared" si="8"/>
        <v>1</v>
      </c>
      <c r="X25" s="130">
        <f t="shared" si="9"/>
        <v>-4.7618159415563355E-16</v>
      </c>
      <c r="Y25" s="60" t="b">
        <f>ABS(X25)&lt;=ABS('General Settings'!$D$28)</f>
        <v>1</v>
      </c>
      <c r="AA25" s="72" t="e">
        <f>NA()</f>
        <v>#N/A</v>
      </c>
    </row>
    <row r="26" spans="3:27" x14ac:dyDescent="0.2">
      <c r="M26" s="120" t="s">
        <v>154</v>
      </c>
      <c r="N26" s="120" t="s">
        <v>72</v>
      </c>
      <c r="O26" s="120" t="str">
        <f t="shared" si="6"/>
        <v>7M</v>
      </c>
      <c r="P26" s="120" t="str">
        <f t="shared" si="7"/>
        <v>JPY4x7F_Quote</v>
      </c>
      <c r="Q26" s="126"/>
      <c r="R26" s="121">
        <f>_xll.qlInterestRateIndexFixingDate(Index3M,S26)</f>
        <v>42304</v>
      </c>
      <c r="S26" s="121">
        <f>_xll.qlCalendarAdvance(JointCalendar,SettlementDate,N26,"mf",TRUE)</f>
        <v>42306</v>
      </c>
      <c r="T26" s="121">
        <f>_xll.qlCalendarAdvance(JointCalendar,SettlementDate,O26,"mf",TRUE)</f>
        <v>42398</v>
      </c>
      <c r="U26" s="122">
        <f>_xll.qlIndexFixing(Index3M,R26,TRUE,_xll.ohTrigger(Trigger,Trigger3M))</f>
        <v>9.9999999999960038E-4</v>
      </c>
      <c r="V26" s="122">
        <f>_xll.qlQuoteValue(P26,_xll.ohTrigger(Trigger,Trigger3M))</f>
        <v>1E-3</v>
      </c>
      <c r="W26" s="120" t="b">
        <f t="shared" si="8"/>
        <v>1</v>
      </c>
      <c r="X26" s="130">
        <f t="shared" si="9"/>
        <v>-3.9963692077815693E-16</v>
      </c>
      <c r="Y26" s="60" t="b">
        <f>ABS(X26)&lt;=ABS('General Settings'!$D$28)</f>
        <v>1</v>
      </c>
      <c r="AA26" s="72" t="e">
        <f>NA()</f>
        <v>#N/A</v>
      </c>
    </row>
    <row r="27" spans="3:27" x14ac:dyDescent="0.2">
      <c r="M27" s="120" t="s">
        <v>154</v>
      </c>
      <c r="N27" s="120" t="s">
        <v>73</v>
      </c>
      <c r="O27" s="120" t="str">
        <f t="shared" si="6"/>
        <v>8M</v>
      </c>
      <c r="P27" s="120" t="str">
        <f t="shared" si="7"/>
        <v>JPY5x8F_Quote</v>
      </c>
      <c r="Q27" s="126"/>
      <c r="R27" s="121">
        <f>_xll.qlInterestRateIndexFixingDate(Index3M,S27)</f>
        <v>42334</v>
      </c>
      <c r="S27" s="121">
        <f>_xll.qlCalendarAdvance(JointCalendar,SettlementDate,N27,"mf",TRUE)</f>
        <v>42338</v>
      </c>
      <c r="T27" s="121">
        <f>_xll.qlCalendarAdvance(JointCalendar,SettlementDate,O27,"mf",TRUE)</f>
        <v>42429</v>
      </c>
      <c r="U27" s="122">
        <f>_xll.qlIndexFixing(Index3M,R27,TRUE,_xll.ohTrigger(Trigger,Trigger3M))</f>
        <v>1.0000000000004023E-3</v>
      </c>
      <c r="V27" s="122">
        <f>_xll.qlQuoteValue(P27,_xll.ohTrigger(Trigger,Trigger3M))</f>
        <v>1E-3</v>
      </c>
      <c r="W27" s="120" t="b">
        <f t="shared" si="8"/>
        <v>1</v>
      </c>
      <c r="X27" s="130">
        <f t="shared" si="9"/>
        <v>4.0223900599212215E-16</v>
      </c>
      <c r="Y27" s="60" t="b">
        <f>ABS(X27)&lt;=ABS('General Settings'!$D$28)</f>
        <v>1</v>
      </c>
      <c r="AA27" s="72" t="e">
        <f>NA()</f>
        <v>#N/A</v>
      </c>
    </row>
    <row r="28" spans="3:27" x14ac:dyDescent="0.2">
      <c r="M28" s="120" t="s">
        <v>154</v>
      </c>
      <c r="N28" s="120" t="s">
        <v>39</v>
      </c>
      <c r="O28" s="120" t="str">
        <f t="shared" si="6"/>
        <v>9M</v>
      </c>
      <c r="P28" s="120" t="str">
        <f t="shared" si="7"/>
        <v>JPY6x9F_Quote</v>
      </c>
      <c r="Q28" s="126"/>
      <c r="R28" s="121">
        <f>_xll.qlInterestRateIndexFixingDate(Index3M,S28)</f>
        <v>42361</v>
      </c>
      <c r="S28" s="121">
        <f>_xll.qlCalendarAdvance(JointCalendar,SettlementDate,N28,"mf",TRUE)</f>
        <v>42367</v>
      </c>
      <c r="T28" s="121">
        <f>_xll.qlCalendarAdvance(JointCalendar,SettlementDate,O28,"mf",TRUE)</f>
        <v>42458</v>
      </c>
      <c r="U28" s="122">
        <f>_xll.qlIndexFixing(Index3M,R28,TRUE,_xll.ohTrigger(Trigger,Trigger3M))</f>
        <v>1.0500000000000711E-3</v>
      </c>
      <c r="V28" s="122">
        <f>_xll.qlQuoteValue(P28,_xll.ohTrigger(Trigger,Trigger3M))</f>
        <v>1.0500000000000002E-3</v>
      </c>
      <c r="W28" s="120" t="b">
        <f t="shared" si="8"/>
        <v>1</v>
      </c>
      <c r="X28" s="130">
        <f t="shared" si="9"/>
        <v>7.090682208055199E-17</v>
      </c>
      <c r="Y28" s="60" t="b">
        <f>ABS(X28)&lt;=ABS('General Settings'!$D$28)</f>
        <v>1</v>
      </c>
      <c r="AA28" s="72" t="e">
        <f>NA()</f>
        <v>#N/A</v>
      </c>
    </row>
    <row r="29" spans="3:27" x14ac:dyDescent="0.2">
      <c r="M29" s="120" t="s">
        <v>154</v>
      </c>
      <c r="N29" s="120" t="s">
        <v>76</v>
      </c>
      <c r="O29" s="120" t="str">
        <f t="shared" si="6"/>
        <v>12M</v>
      </c>
      <c r="P29" s="120" t="str">
        <f t="shared" si="7"/>
        <v>JPY9x12F_Quote</v>
      </c>
      <c r="Q29" s="126"/>
      <c r="R29" s="121">
        <f>_xll.qlInterestRateIndexFixingDate(Index3M,S29)</f>
        <v>42452</v>
      </c>
      <c r="S29" s="121">
        <f>_xll.qlCalendarAdvance(JointCalendar,SettlementDate,N29,"mf",TRUE)</f>
        <v>42458</v>
      </c>
      <c r="T29" s="121">
        <f>_xll.qlCalendarAdvance(JointCalendar,SettlementDate,O29,"mf",TRUE)</f>
        <v>42550</v>
      </c>
      <c r="U29" s="122">
        <f>_xll.qlIndexFixing(Index3M,R29,TRUE,_xll.ohTrigger(Trigger,Trigger3M))</f>
        <v>1.0500000000007968E-3</v>
      </c>
      <c r="V29" s="122">
        <f>_xll.qlQuoteValue(P29,_xll.ohTrigger(Trigger,Trigger3M))</f>
        <v>1.0500000000000002E-3</v>
      </c>
      <c r="W29" s="120" t="b">
        <f t="shared" si="8"/>
        <v>1</v>
      </c>
      <c r="X29" s="130">
        <f t="shared" si="9"/>
        <v>7.9667175634234866E-16</v>
      </c>
      <c r="Y29" s="60" t="b">
        <f>ABS(X29)&lt;=ABS('General Settings'!$D$28)</f>
        <v>1</v>
      </c>
      <c r="AA29" s="72" t="e">
        <f>NA()</f>
        <v>#N/A</v>
      </c>
    </row>
    <row r="30" spans="3:27" x14ac:dyDescent="0.2">
      <c r="M30" s="120" t="s">
        <v>154</v>
      </c>
      <c r="N30" s="120" t="s">
        <v>123</v>
      </c>
      <c r="O30" s="120" t="str">
        <f t="shared" si="6"/>
        <v>15M</v>
      </c>
      <c r="P30" s="120" t="str">
        <f t="shared" si="7"/>
        <v>JPY12x15F_Quote</v>
      </c>
      <c r="Q30" s="126"/>
      <c r="R30" s="121">
        <f>_xll.qlInterestRateIndexFixingDate(Index3M,S30)</f>
        <v>42548</v>
      </c>
      <c r="S30" s="121">
        <f>_xll.qlCalendarAdvance(JointCalendar,SettlementDate,N30,"mf",TRUE)</f>
        <v>42550</v>
      </c>
      <c r="T30" s="121">
        <f>_xll.qlCalendarAdvance(JointCalendar,SettlementDate,O30,"mf",TRUE)</f>
        <v>42642</v>
      </c>
      <c r="U30" s="122">
        <f>_xll.qlIndexFixing(Index3M,R30,TRUE,_xll.ohTrigger(Trigger,Trigger3M))</f>
        <v>1.0999999999993866E-3</v>
      </c>
      <c r="V30" s="122">
        <f>_xll.qlQuoteValue(P30,_xll.ohTrigger(Trigger,Trigger3M))</f>
        <v>1.1000000000000001E-3</v>
      </c>
      <c r="W30" s="120" t="b">
        <f t="shared" si="8"/>
        <v>1</v>
      </c>
      <c r="X30" s="130">
        <f t="shared" si="9"/>
        <v>-6.1344158919229841E-16</v>
      </c>
      <c r="Y30" s="60" t="b">
        <f>ABS(X30)&lt;=ABS('General Settings'!$D$28)</f>
        <v>1</v>
      </c>
      <c r="AA30" s="72" t="e">
        <f>NA()</f>
        <v>#N/A</v>
      </c>
    </row>
    <row r="31" spans="3:27" x14ac:dyDescent="0.2">
      <c r="M31" s="60" t="s">
        <v>154</v>
      </c>
      <c r="N31" s="60" t="s">
        <v>81</v>
      </c>
      <c r="O31" s="60" t="str">
        <f t="shared" si="6"/>
        <v>18M</v>
      </c>
      <c r="P31" s="60" t="str">
        <f t="shared" si="7"/>
        <v>JPY15x18F_Quote</v>
      </c>
      <c r="Q31" s="126"/>
      <c r="R31" s="124">
        <f>_xll.qlInterestRateIndexFixingDate(Index3M,S31)</f>
        <v>42640</v>
      </c>
      <c r="S31" s="124">
        <f>_xll.qlCalendarAdvance(JointCalendar,SettlementDate,N31,"mf",TRUE)</f>
        <v>42642</v>
      </c>
      <c r="T31" s="124">
        <f>_xll.qlCalendarAdvance(JointCalendar,SettlementDate,O31,"mf",TRUE)</f>
        <v>42733</v>
      </c>
      <c r="U31" s="128">
        <f>_xll.qlIndexFixing(Index3M,R31,TRUE,_xll.ohTrigger(Trigger,Trigger3M))</f>
        <v>1.1999999999973204E-3</v>
      </c>
      <c r="V31" s="128">
        <f>_xll.qlQuoteValue(P31,_xll.ohTrigger(Trigger,Trigger3M))</f>
        <v>1.1999999999999999E-3</v>
      </c>
      <c r="W31" s="60" t="b">
        <f t="shared" si="8"/>
        <v>1</v>
      </c>
      <c r="X31" s="131">
        <f t="shared" si="9"/>
        <v>-2.6794972490806757E-15</v>
      </c>
      <c r="Y31" s="60" t="b">
        <f>ABS(X31)&lt;=ABS('General Settings'!$D$28)</f>
        <v>1</v>
      </c>
      <c r="AA31" s="72" t="e">
        <f>NA()</f>
        <v>#N/A</v>
      </c>
    </row>
    <row r="32" spans="3:27" x14ac:dyDescent="0.2">
      <c r="M32" s="60" t="s">
        <v>154</v>
      </c>
      <c r="N32" s="60" t="s">
        <v>84</v>
      </c>
      <c r="O32" s="60" t="str">
        <f t="shared" si="6"/>
        <v>21M</v>
      </c>
      <c r="P32" s="60" t="str">
        <f t="shared" si="7"/>
        <v>JPY18x21F_Quote</v>
      </c>
      <c r="Q32" s="126"/>
      <c r="R32" s="124">
        <f>_xll.qlInterestRateIndexFixingDate(Index3M,S32)</f>
        <v>42727</v>
      </c>
      <c r="S32" s="124">
        <f>_xll.qlCalendarAdvance(JointCalendar,SettlementDate,N32,"mf",TRUE)</f>
        <v>42733</v>
      </c>
      <c r="T32" s="124">
        <f>_xll.qlCalendarAdvance(JointCalendar,SettlementDate,O32,"mf",TRUE)</f>
        <v>42823</v>
      </c>
      <c r="U32" s="128">
        <f>_xll.qlIndexFixing(Index3M,R32,TRUE,_xll.ohTrigger(Trigger,Trigger3M))</f>
        <v>2.2359846652602045E-3</v>
      </c>
      <c r="V32" s="128">
        <f>_xll.qlQuoteValue(P32,_xll.ohTrigger(Trigger,Trigger3M))</f>
        <v>1.3500000000000001E-3</v>
      </c>
      <c r="W32" s="60" t="b">
        <f t="shared" si="8"/>
        <v>1</v>
      </c>
      <c r="X32" s="131">
        <f t="shared" si="9"/>
        <v>8.8598466526020438E-4</v>
      </c>
      <c r="Y32" s="60" t="b">
        <f>ABS(X32)&lt;=ABS('General Settings'!$D$28)</f>
        <v>0</v>
      </c>
      <c r="AA32" s="72" t="e">
        <f>NA()</f>
        <v>#N/A</v>
      </c>
    </row>
    <row r="33" spans="13:27" x14ac:dyDescent="0.2">
      <c r="M33" s="61" t="s">
        <v>154</v>
      </c>
      <c r="N33" s="61" t="s">
        <v>87</v>
      </c>
      <c r="O33" s="61" t="str">
        <f t="shared" si="6"/>
        <v>24M</v>
      </c>
      <c r="P33" s="61" t="str">
        <f t="shared" si="7"/>
        <v>JPY21x24F_Quote</v>
      </c>
      <c r="Q33" s="127"/>
      <c r="R33" s="125">
        <f>_xll.qlInterestRateIndexFixingDate(Index3M,S33)</f>
        <v>42821</v>
      </c>
      <c r="S33" s="125">
        <f>_xll.qlCalendarAdvance(JointCalendar,SettlementDate,N33,"mf",TRUE)</f>
        <v>42823</v>
      </c>
      <c r="T33" s="125">
        <f>_xll.qlCalendarAdvance(JointCalendar,SettlementDate,O33,"mf",TRUE)</f>
        <v>42915</v>
      </c>
      <c r="U33" s="129">
        <f>_xll.qlIndexFixing(Index3M,R33,TRUE,_xll.ohTrigger(Trigger,Trigger3M))</f>
        <v>2.620520877431756E-3</v>
      </c>
      <c r="V33" s="129">
        <f>_xll.qlQuoteValue(P33,_xll.ohTrigger(Trigger,Trigger3M))</f>
        <v>1.4000000000000002E-3</v>
      </c>
      <c r="W33" s="61" t="b">
        <f t="shared" si="8"/>
        <v>1</v>
      </c>
      <c r="X33" s="132">
        <f t="shared" si="9"/>
        <v>1.2205208774317558E-3</v>
      </c>
      <c r="Y33" s="61" t="b">
        <f>ABS(X33)&lt;=ABS('General Settings'!$D$28)</f>
        <v>0</v>
      </c>
      <c r="AA33" s="72" t="e">
        <f>NA()</f>
        <v>#N/A</v>
      </c>
    </row>
    <row r="34" spans="13:27" x14ac:dyDescent="0.2">
      <c r="W34" s="72"/>
      <c r="X34" s="73"/>
    </row>
    <row r="35" spans="13:27" x14ac:dyDescent="0.2">
      <c r="W35" s="72"/>
      <c r="X35" s="73"/>
    </row>
    <row r="36" spans="13:27" x14ac:dyDescent="0.2">
      <c r="W36" s="72"/>
      <c r="X36" s="73"/>
    </row>
    <row r="37" spans="13:27" x14ac:dyDescent="0.2">
      <c r="W37" s="72"/>
      <c r="X37" s="73"/>
    </row>
    <row r="38" spans="13:27" x14ac:dyDescent="0.2">
      <c r="W38" s="72"/>
      <c r="X38" s="73"/>
    </row>
    <row r="39" spans="13:27" x14ac:dyDescent="0.2">
      <c r="W39" s="72"/>
      <c r="X39" s="73"/>
    </row>
    <row r="40" spans="13:27" x14ac:dyDescent="0.2">
      <c r="W40" s="72"/>
      <c r="X40" s="73"/>
    </row>
    <row r="41" spans="13:27" x14ac:dyDescent="0.2">
      <c r="W41" s="72"/>
      <c r="X41" s="73"/>
    </row>
    <row r="42" spans="13:27" x14ac:dyDescent="0.2">
      <c r="W42" s="72"/>
      <c r="X42" s="73"/>
    </row>
    <row r="43" spans="13:27" x14ac:dyDescent="0.2">
      <c r="W43" s="72"/>
      <c r="X43" s="73"/>
    </row>
    <row r="44" spans="13:27" x14ac:dyDescent="0.2">
      <c r="W44" s="72"/>
      <c r="X44" s="73"/>
    </row>
    <row r="45" spans="13:27" x14ac:dyDescent="0.2">
      <c r="W45" s="72"/>
      <c r="X45" s="73"/>
    </row>
    <row r="46" spans="13:27" x14ac:dyDescent="0.2">
      <c r="W46" s="72"/>
      <c r="X46" s="73"/>
    </row>
    <row r="47" spans="13:27" x14ac:dyDescent="0.2">
      <c r="W47" s="72"/>
      <c r="X47" s="73"/>
    </row>
    <row r="48" spans="13:27" x14ac:dyDescent="0.2">
      <c r="W48" s="72"/>
      <c r="X48" s="73"/>
    </row>
    <row r="49" spans="23:24" x14ac:dyDescent="0.2">
      <c r="W49" s="72"/>
      <c r="X49" s="73"/>
    </row>
    <row r="50" spans="23:24" x14ac:dyDescent="0.2">
      <c r="W50" s="72"/>
      <c r="X50" s="73"/>
    </row>
    <row r="51" spans="23:24" x14ac:dyDescent="0.2">
      <c r="W51" s="72"/>
      <c r="X51" s="73"/>
    </row>
    <row r="52" spans="23:24" x14ac:dyDescent="0.2">
      <c r="W52" s="72"/>
      <c r="X52" s="73"/>
    </row>
    <row r="53" spans="23:24" x14ac:dyDescent="0.2">
      <c r="W53" s="72"/>
      <c r="X53" s="73"/>
    </row>
    <row r="54" spans="23:24" x14ac:dyDescent="0.2">
      <c r="W54" s="72"/>
      <c r="X54" s="73"/>
    </row>
    <row r="55" spans="23:24" x14ac:dyDescent="0.2">
      <c r="W55" s="72"/>
      <c r="X55" s="73"/>
    </row>
    <row r="56" spans="23:24" x14ac:dyDescent="0.2">
      <c r="W56" s="72"/>
      <c r="X56" s="73"/>
    </row>
    <row r="57" spans="23:24" x14ac:dyDescent="0.2">
      <c r="W57" s="72"/>
      <c r="X57" s="73"/>
    </row>
    <row r="58" spans="23:24" x14ac:dyDescent="0.2">
      <c r="W58" s="72"/>
      <c r="X58" s="73"/>
    </row>
    <row r="59" spans="23:24" x14ac:dyDescent="0.2">
      <c r="W59" s="72"/>
      <c r="X59" s="73"/>
    </row>
    <row r="60" spans="23:24" x14ac:dyDescent="0.2">
      <c r="W60" s="72"/>
      <c r="X60" s="73"/>
    </row>
    <row r="61" spans="23:24" x14ac:dyDescent="0.2">
      <c r="W61" s="72"/>
      <c r="X61" s="73"/>
    </row>
    <row r="62" spans="23:24" x14ac:dyDescent="0.2">
      <c r="W62" s="72"/>
      <c r="X62" s="73"/>
    </row>
    <row r="63" spans="23:24" x14ac:dyDescent="0.2">
      <c r="W63" s="72"/>
      <c r="X63" s="73"/>
    </row>
    <row r="64" spans="23:24" x14ac:dyDescent="0.2">
      <c r="W64" s="72"/>
      <c r="X64" s="73"/>
    </row>
    <row r="65" spans="10:31" x14ac:dyDescent="0.2">
      <c r="W65" s="72"/>
      <c r="X65" s="73"/>
    </row>
    <row r="66" spans="10:31" x14ac:dyDescent="0.2">
      <c r="W66" s="72"/>
      <c r="X66" s="73"/>
    </row>
    <row r="67" spans="10:31" x14ac:dyDescent="0.2">
      <c r="W67" s="72"/>
      <c r="X67" s="73"/>
    </row>
    <row r="68" spans="10:31" x14ac:dyDescent="0.2">
      <c r="W68" s="72"/>
      <c r="X68" s="73"/>
    </row>
    <row r="69" spans="10:31" x14ac:dyDescent="0.2">
      <c r="W69" s="72"/>
      <c r="X69" s="73"/>
    </row>
    <row r="70" spans="10:31" x14ac:dyDescent="0.2">
      <c r="W70" s="72"/>
      <c r="X70" s="73"/>
    </row>
    <row r="71" spans="10:31" x14ac:dyDescent="0.2">
      <c r="J71" s="72"/>
      <c r="K71" s="72"/>
      <c r="L71" s="72"/>
      <c r="W71" s="72"/>
      <c r="X71" s="73"/>
      <c r="AA71" s="114" t="s">
        <v>121</v>
      </c>
      <c r="AC71" s="113" t="s">
        <v>124</v>
      </c>
      <c r="AD71" s="113" t="s">
        <v>125</v>
      </c>
      <c r="AE71" s="114" t="s">
        <v>126</v>
      </c>
    </row>
    <row r="72" spans="10:31" x14ac:dyDescent="0.2">
      <c r="W72" s="72"/>
      <c r="X72" s="73"/>
      <c r="AA72" s="62" t="e">
        <f>_xll.qlSwapIndex(,,#REF!,SettlementDays,Currency,JointCalendar,FixedLegTenor,FixedLegBDC,FixedLegDayCounter,Index3M,DiscountingCurve,Permanent,Trigger,ObjectOverwrite)</f>
        <v>#VALUE!</v>
      </c>
      <c r="AC72" s="113" t="s">
        <v>40</v>
      </c>
      <c r="AD72" s="113" t="s">
        <v>128</v>
      </c>
      <c r="AE72" s="114" t="s">
        <v>120</v>
      </c>
    </row>
    <row r="73" spans="10:31" x14ac:dyDescent="0.2">
      <c r="W73" s="72"/>
      <c r="X73" s="73"/>
      <c r="AA73" s="60" t="e">
        <f>_xll.qlSwapIndex(,,#REF!,SettlementDays,Currency,JointCalendar,FixedLegTenor,FixedLegBDC,FixedLegDayCounter,Index3M,DiscountingCurve,Permanent,Trigger,ObjectOverwrite)</f>
        <v>#VALUE!</v>
      </c>
    </row>
    <row r="74" spans="10:31" x14ac:dyDescent="0.2">
      <c r="W74" s="72"/>
      <c r="X74" s="73"/>
      <c r="AA74" s="60" t="e">
        <f>_xll.qlSwapIndex(,,#REF!,SettlementDays,Currency,JointCalendar,FixedLegTenor,FixedLegBDC,FixedLegDayCounter,Index3M,DiscountingCurve,Permanent,Trigger,ObjectOverwrite)</f>
        <v>#VALUE!</v>
      </c>
    </row>
    <row r="75" spans="10:31" x14ac:dyDescent="0.2">
      <c r="W75" s="72"/>
      <c r="X75" s="73"/>
      <c r="AA75" s="60" t="e">
        <f>_xll.qlSwapIndex(,,#REF!,SettlementDays,Currency,JointCalendar,FixedLegTenor,FixedLegBDC,FixedLegDayCounter,Index3M,DiscountingCurve,Permanent,Trigger,ObjectOverwrite)</f>
        <v>#VALUE!</v>
      </c>
    </row>
    <row r="76" spans="10:31" x14ac:dyDescent="0.2">
      <c r="W76" s="72"/>
      <c r="X76" s="73"/>
      <c r="AA76" s="60" t="e">
        <f>_xll.qlSwapIndex(,,#REF!,SettlementDays,Currency,JointCalendar,FixedLegTenor,FixedLegBDC,FixedLegDayCounter,Index3M,DiscountingCurve,Permanent,Trigger,ObjectOverwrite)</f>
        <v>#VALUE!</v>
      </c>
    </row>
    <row r="77" spans="10:31" x14ac:dyDescent="0.2">
      <c r="W77" s="72"/>
      <c r="X77" s="73"/>
      <c r="AA77" s="60" t="e">
        <f>_xll.qlSwapIndex(,,#REF!,SettlementDays,Currency,JointCalendar,FixedLegTenor,FixedLegBDC,FixedLegDayCounter,Index3M,DiscountingCurve,Permanent,Trigger,ObjectOverwrite)</f>
        <v>#VALUE!</v>
      </c>
    </row>
    <row r="78" spans="10:31" x14ac:dyDescent="0.2">
      <c r="W78" s="72"/>
      <c r="X78" s="73"/>
      <c r="AA78" s="60" t="e">
        <f>_xll.qlSwapIndex(,,#REF!,SettlementDays,Currency,JointCalendar,FixedLegTenor,FixedLegBDC,FixedLegDayCounter,Index3M,DiscountingCurve,Permanent,Trigger,ObjectOverwrite)</f>
        <v>#VALUE!</v>
      </c>
    </row>
    <row r="79" spans="10:31" x14ac:dyDescent="0.2">
      <c r="W79" s="72"/>
      <c r="X79" s="73"/>
      <c r="AA79" s="60" t="e">
        <f>_xll.qlSwapIndex(,,#REF!,SettlementDays,Currency,JointCalendar,FixedLegTenor,FixedLegBDC,FixedLegDayCounter,Index3M,DiscountingCurve,Permanent,Trigger,ObjectOverwrite)</f>
        <v>#VALUE!</v>
      </c>
    </row>
    <row r="80" spans="10:31" x14ac:dyDescent="0.2">
      <c r="W80" s="72"/>
      <c r="X80" s="73"/>
      <c r="AA80" s="60" t="e">
        <f>_xll.qlSwapIndex(,,#REF!,SettlementDays,Currency,JointCalendar,FixedLegTenor,FixedLegBDC,FixedLegDayCounter,Index3M,DiscountingCurve,Permanent,Trigger,ObjectOverwrite)</f>
        <v>#VALUE!</v>
      </c>
    </row>
    <row r="81" spans="23:27" x14ac:dyDescent="0.2">
      <c r="W81" s="72"/>
      <c r="X81" s="73"/>
      <c r="AA81" s="60" t="e">
        <f>_xll.qlSwapIndex(,,#REF!,SettlementDays,Currency,JointCalendar,FixedLegTenor,FixedLegBDC,FixedLegDayCounter,Index3M,DiscountingCurve,Permanent,Trigger,ObjectOverwrite)</f>
        <v>#VALUE!</v>
      </c>
    </row>
    <row r="82" spans="23:27" x14ac:dyDescent="0.2">
      <c r="W82" s="72"/>
      <c r="X82" s="73"/>
      <c r="AA82" s="60" t="e">
        <f>_xll.qlSwapIndex(,,#REF!,SettlementDays,Currency,JointCalendar,FixedLegTenor,FixedLegBDC,FixedLegDayCounter,Index3M,DiscountingCurve,Permanent,Trigger,ObjectOverwrite)</f>
        <v>#VALUE!</v>
      </c>
    </row>
    <row r="83" spans="23:27" x14ac:dyDescent="0.2">
      <c r="W83" s="72"/>
      <c r="X83" s="73"/>
      <c r="AA83" s="60" t="e">
        <f>_xll.qlSwapIndex(,,#REF!,SettlementDays,Currency,JointCalendar,FixedLegTenor,FixedLegBDC,FixedLegDayCounter,Index3M,DiscountingCurve,Permanent,Trigger,ObjectOverwrite)</f>
        <v>#VALUE!</v>
      </c>
    </row>
    <row r="84" spans="23:27" x14ac:dyDescent="0.2">
      <c r="W84" s="72"/>
      <c r="X84" s="73"/>
      <c r="AA84" s="60" t="e">
        <f>_xll.qlSwapIndex(,,#REF!,SettlementDays,Currency,JointCalendar,FixedLegTenor,FixedLegBDC,FixedLegDayCounter,Index3M,DiscountingCurve,Permanent,Trigger,ObjectOverwrite)</f>
        <v>#VALUE!</v>
      </c>
    </row>
    <row r="85" spans="23:27" x14ac:dyDescent="0.2">
      <c r="W85" s="72"/>
      <c r="X85" s="73"/>
      <c r="AA85" s="60" t="e">
        <f>_xll.qlSwapIndex(,,#REF!,SettlementDays,Currency,JointCalendar,FixedLegTenor,FixedLegBDC,FixedLegDayCounter,Index3M,DiscountingCurve,Permanent,Trigger,ObjectOverwrite)</f>
        <v>#VALUE!</v>
      </c>
    </row>
    <row r="86" spans="23:27" x14ac:dyDescent="0.2">
      <c r="W86" s="72"/>
      <c r="X86" s="73"/>
      <c r="AA86" s="60" t="e">
        <f>_xll.qlSwapIndex(,,#REF!,SettlementDays,Currency,JointCalendar,FixedLegTenor,FixedLegBDC,FixedLegDayCounter,Index3M,DiscountingCurve,Permanent,Trigger,ObjectOverwrite)</f>
        <v>#VALUE!</v>
      </c>
    </row>
    <row r="87" spans="23:27" x14ac:dyDescent="0.2">
      <c r="W87" s="72"/>
      <c r="X87" s="73"/>
      <c r="AA87" s="60" t="e">
        <f>_xll.qlSwapIndex(,,#REF!,SettlementDays,Currency,JointCalendar,FixedLegTenor,FixedLegBDC,FixedLegDayCounter,Index3M,DiscountingCurve,Permanent,Trigger,ObjectOverwrite)</f>
        <v>#VALUE!</v>
      </c>
    </row>
    <row r="88" spans="23:27" x14ac:dyDescent="0.2">
      <c r="W88" s="72"/>
      <c r="X88" s="73"/>
      <c r="AA88" s="60" t="e">
        <f>_xll.qlSwapIndex(,,#REF!,SettlementDays,Currency,JointCalendar,FixedLegTenor,FixedLegBDC,FixedLegDayCounter,Index3M,DiscountingCurve,Permanent,Trigger,ObjectOverwrite)</f>
        <v>#VALUE!</v>
      </c>
    </row>
    <row r="89" spans="23:27" x14ac:dyDescent="0.2">
      <c r="W89" s="72"/>
      <c r="X89" s="73"/>
      <c r="AA89" s="60" t="e">
        <f>_xll.qlSwapIndex(,,#REF!,SettlementDays,Currency,JointCalendar,FixedLegTenor,FixedLegBDC,FixedLegDayCounter,Index3M,DiscountingCurve,Permanent,Trigger,ObjectOverwrite)</f>
        <v>#VALUE!</v>
      </c>
    </row>
    <row r="90" spans="23:27" x14ac:dyDescent="0.2">
      <c r="W90" s="72"/>
      <c r="X90" s="73"/>
      <c r="AA90" s="60" t="e">
        <f>_xll.qlSwapIndex(,,#REF!,SettlementDays,Currency,JointCalendar,FixedLegTenor,FixedLegBDC,FixedLegDayCounter,Index3M,DiscountingCurve,Permanent,Trigger,ObjectOverwrite)</f>
        <v>#VALUE!</v>
      </c>
    </row>
    <row r="91" spans="23:27" x14ac:dyDescent="0.2">
      <c r="W91" s="72"/>
      <c r="X91" s="73"/>
      <c r="AA91" s="60" t="e">
        <f>_xll.qlSwapIndex(,,#REF!,SettlementDays,Currency,JointCalendar,FixedLegTenor,FixedLegBDC,FixedLegDayCounter,Index3M,DiscountingCurve,Permanent,Trigger,ObjectOverwrite)</f>
        <v>#VALUE!</v>
      </c>
    </row>
    <row r="92" spans="23:27" x14ac:dyDescent="0.2">
      <c r="W92" s="72"/>
      <c r="X92" s="73"/>
      <c r="AA92" s="60" t="e">
        <f>_xll.qlSwapIndex(,,#REF!,SettlementDays,Currency,JointCalendar,FixedLegTenor,FixedLegBDC,FixedLegDayCounter,Index3M,DiscountingCurve,Permanent,Trigger,ObjectOverwrite)</f>
        <v>#VALUE!</v>
      </c>
    </row>
    <row r="93" spans="23:27" x14ac:dyDescent="0.2">
      <c r="W93" s="72"/>
      <c r="X93" s="73"/>
      <c r="AA93" s="60" t="e">
        <f>_xll.qlSwapIndex(,,#REF!,SettlementDays,Currency,JointCalendar,FixedLegTenor,FixedLegBDC,FixedLegDayCounter,Index3M,DiscountingCurve,Permanent,Trigger,ObjectOverwrite)</f>
        <v>#VALUE!</v>
      </c>
    </row>
    <row r="94" spans="23:27" x14ac:dyDescent="0.2">
      <c r="W94" s="72"/>
      <c r="X94" s="73"/>
      <c r="AA94" s="60" t="e">
        <f>_xll.qlSwapIndex(,,#REF!,SettlementDays,Currency,JointCalendar,FixedLegTenor,FixedLegBDC,FixedLegDayCounter,Index3M,DiscountingCurve,Permanent,Trigger,ObjectOverwrite)</f>
        <v>#VALUE!</v>
      </c>
    </row>
    <row r="95" spans="23:27" x14ac:dyDescent="0.2">
      <c r="W95" s="72"/>
      <c r="X95" s="73"/>
      <c r="AA95" s="60" t="e">
        <f>_xll.qlSwapIndex(,,#REF!,SettlementDays,Currency,JointCalendar,FixedLegTenor,FixedLegBDC,FixedLegDayCounter,Index3M,DiscountingCurve,Permanent,Trigger,ObjectOverwrite)</f>
        <v>#VALUE!</v>
      </c>
    </row>
    <row r="96" spans="23:27" x14ac:dyDescent="0.2">
      <c r="W96" s="72"/>
      <c r="X96" s="73"/>
      <c r="AA96" s="60" t="e">
        <f>_xll.qlSwapIndex(,,#REF!,SettlementDays,Currency,JointCalendar,FixedLegTenor,FixedLegBDC,FixedLegDayCounter,Index3M,DiscountingCurve,Permanent,Trigger,ObjectOverwrite)</f>
        <v>#VALUE!</v>
      </c>
    </row>
    <row r="97" spans="23:72" x14ac:dyDescent="0.2">
      <c r="W97" s="72"/>
      <c r="X97" s="73"/>
      <c r="AA97" s="60" t="e">
        <f>_xll.qlSwapIndex(,,#REF!,SettlementDays,Currency,JointCalendar,FixedLegTenor,FixedLegBDC,FixedLegDayCounter,Index3M,DiscountingCurve,Permanent,Trigger,ObjectOverwrite)</f>
        <v>#VALUE!</v>
      </c>
    </row>
    <row r="98" spans="23:72" x14ac:dyDescent="0.2">
      <c r="W98" s="72"/>
      <c r="X98" s="73"/>
      <c r="AA98" s="60" t="e">
        <f>_xll.qlSwapIndex(,,#REF!,SettlementDays,Currency,JointCalendar,FixedLegTenor,FixedLegBDC,FixedLegDayCounter,Index3M,DiscountingCurve,Permanent,Trigger,ObjectOverwrite)</f>
        <v>#VALUE!</v>
      </c>
    </row>
    <row r="99" spans="23:72" x14ac:dyDescent="0.2">
      <c r="W99" s="72"/>
      <c r="X99" s="73"/>
      <c r="AA99" s="60" t="e">
        <f>_xll.qlSwapIndex(,,#REF!,SettlementDays,Currency,JointCalendar,FixedLegTenor,FixedLegBDC,FixedLegDayCounter,Index3M,DiscountingCurve,Permanent,Trigger,ObjectOverwrite)</f>
        <v>#VALUE!</v>
      </c>
    </row>
    <row r="100" spans="23:72" x14ac:dyDescent="0.2">
      <c r="W100" s="72"/>
      <c r="X100" s="73"/>
      <c r="AA100" s="60" t="e">
        <f>_xll.qlSwapIndex(,,#REF!,SettlementDays,Currency,JointCalendar,FixedLegTenor,FixedLegBDC,FixedLegDayCounter,Index3M,DiscountingCurve,Permanent,Trigger,ObjectOverwrite)</f>
        <v>#VALUE!</v>
      </c>
    </row>
    <row r="101" spans="23:72" x14ac:dyDescent="0.2">
      <c r="W101" s="72"/>
      <c r="X101" s="73"/>
      <c r="AA101" s="60" t="e">
        <f>_xll.qlSwapIndex(,,#REF!,SettlementDays,Currency,JointCalendar,FixedLegTenor,FixedLegBDC,FixedLegDayCounter,Index3M,DiscountingCurve,Permanent,Trigger,ObjectOverwrite)</f>
        <v>#VALUE!</v>
      </c>
    </row>
    <row r="102" spans="23:72" x14ac:dyDescent="0.2">
      <c r="W102" s="72"/>
      <c r="X102" s="73"/>
      <c r="AA102" s="60" t="e">
        <f>_xll.qlSwapIndex(,,#REF!,SettlementDays,Currency,JointCalendar,FixedLegTenor,FixedLegBDC,FixedLegDayCounter,Index3M,DiscountingCurve,Permanent,Trigger,ObjectOverwrite)</f>
        <v>#VALUE!</v>
      </c>
    </row>
    <row r="103" spans="23:72" x14ac:dyDescent="0.2">
      <c r="W103" s="72"/>
      <c r="X103" s="73"/>
      <c r="AA103" s="60" t="e">
        <f>_xll.qlSwapIndex(,,#REF!,SettlementDays,Currency,JointCalendar,FixedLegTenor,FixedLegBDC,FixedLegDayCounter,Index3M,DiscountingCurve,Permanent,Trigger,ObjectOverwrite)</f>
        <v>#VALUE!</v>
      </c>
    </row>
    <row r="104" spans="23:72" x14ac:dyDescent="0.2">
      <c r="W104" s="72"/>
      <c r="X104" s="73"/>
      <c r="AA104" s="60" t="e">
        <f>_xll.qlSwapIndex(,,#REF!,SettlementDays,Currency,JointCalendar,FixedLegTenor,FixedLegBDC,FixedLegDayCounter,Index3M,DiscountingCurve,Permanent,Trigger,ObjectOverwrite)</f>
        <v>#VALUE!</v>
      </c>
      <c r="AF104" s="137"/>
      <c r="AG104" s="135"/>
      <c r="AH104" s="135"/>
      <c r="AI104" s="138"/>
      <c r="AJ104" s="135"/>
      <c r="AK104" s="135"/>
      <c r="AL104" s="135"/>
      <c r="AM104" s="135"/>
      <c r="AN104" s="135"/>
      <c r="AO104" s="123"/>
      <c r="AP104" s="123"/>
      <c r="AQ104" s="123"/>
      <c r="AR104" s="123"/>
      <c r="AS104" s="123"/>
      <c r="AT104" s="123"/>
      <c r="AU104" s="123"/>
      <c r="AV104" s="123"/>
      <c r="AW104" s="123"/>
      <c r="AX104" s="123"/>
      <c r="AY104" s="123"/>
      <c r="AZ104" s="123"/>
      <c r="BA104" s="123"/>
      <c r="BB104" s="123"/>
      <c r="BC104" s="123"/>
      <c r="BD104" s="123"/>
      <c r="BE104" s="123"/>
      <c r="BF104" s="123"/>
      <c r="BG104" s="123"/>
      <c r="BH104" s="123"/>
      <c r="BI104" s="123"/>
      <c r="BJ104" s="123"/>
      <c r="BK104" s="123"/>
    </row>
    <row r="105" spans="23:72" x14ac:dyDescent="0.2">
      <c r="W105" s="72"/>
      <c r="X105" s="73"/>
      <c r="AA105" s="60" t="e">
        <f>_xll.qlSwapIndex(,,#REF!,SettlementDays,Currency,JointCalendar,FixedLegTenor,FixedLegBDC,FixedLegDayCounter,Index3M,DiscountingCurve,Permanent,Trigger,ObjectOverwrite)</f>
        <v>#VALUE!</v>
      </c>
      <c r="AF105" s="137"/>
      <c r="AG105" s="135"/>
      <c r="AH105" s="135"/>
      <c r="AI105" s="138"/>
      <c r="AJ105" s="135"/>
      <c r="AK105" s="135"/>
      <c r="AL105" s="135"/>
      <c r="AM105" s="135"/>
      <c r="AN105" s="135"/>
      <c r="AO105" s="123"/>
      <c r="AP105" s="123"/>
      <c r="AQ105" s="123"/>
      <c r="AR105" s="123"/>
      <c r="AS105" s="123"/>
      <c r="AT105" s="123"/>
      <c r="AU105" s="123"/>
      <c r="AV105" s="123"/>
      <c r="AW105" s="123"/>
      <c r="AX105" s="123"/>
      <c r="AY105" s="123"/>
      <c r="AZ105" s="123"/>
      <c r="BA105" s="123"/>
      <c r="BB105" s="123"/>
      <c r="BC105" s="123"/>
      <c r="BD105" s="123"/>
      <c r="BE105" s="123"/>
      <c r="BF105" s="123"/>
      <c r="BG105" s="123"/>
      <c r="BH105" s="123"/>
      <c r="BI105" s="123"/>
      <c r="BJ105" s="123"/>
      <c r="BK105" s="123"/>
      <c r="BL105" s="123"/>
      <c r="BM105" s="123"/>
      <c r="BN105" s="123"/>
      <c r="BO105" s="123"/>
      <c r="BP105" s="123"/>
      <c r="BQ105" s="123"/>
      <c r="BR105" s="123"/>
      <c r="BS105" s="123"/>
      <c r="BT105" s="123"/>
    </row>
    <row r="106" spans="23:72" x14ac:dyDescent="0.2">
      <c r="W106" s="72"/>
      <c r="X106" s="73"/>
      <c r="AA106" s="60" t="e">
        <f>_xll.qlSwapIndex(,,#REF!,SettlementDays,Currency,JointCalendar,FixedLegTenor,FixedLegBDC,FixedLegDayCounter,Index3M,DiscountingCurve,Permanent,Trigger,ObjectOverwrite)</f>
        <v>#VALUE!</v>
      </c>
      <c r="AF106" s="137"/>
      <c r="AG106" s="135"/>
      <c r="AH106" s="135"/>
      <c r="AI106" s="138"/>
      <c r="AJ106" s="135"/>
      <c r="AK106" s="135"/>
      <c r="AL106" s="135"/>
      <c r="AM106" s="135"/>
      <c r="AN106" s="135"/>
      <c r="AO106" s="123"/>
      <c r="AP106" s="123"/>
      <c r="AQ106" s="123"/>
      <c r="AR106" s="123"/>
      <c r="AS106" s="123"/>
      <c r="AT106" s="123"/>
      <c r="AU106" s="123"/>
      <c r="AV106" s="123"/>
      <c r="AW106" s="123"/>
      <c r="AX106" s="123"/>
      <c r="AY106" s="123"/>
      <c r="AZ106" s="123"/>
      <c r="BA106" s="123"/>
      <c r="BB106" s="123"/>
      <c r="BC106" s="123"/>
      <c r="BD106" s="123"/>
      <c r="BE106" s="123"/>
      <c r="BF106" s="123"/>
      <c r="BG106" s="123"/>
      <c r="BH106" s="123"/>
      <c r="BI106" s="123"/>
      <c r="BJ106" s="123"/>
      <c r="BK106" s="123"/>
      <c r="BL106" s="123"/>
      <c r="BM106" s="123"/>
      <c r="BN106" s="123"/>
      <c r="BO106" s="123"/>
      <c r="BP106" s="123"/>
      <c r="BQ106" s="123"/>
      <c r="BR106" s="123"/>
      <c r="BS106" s="123"/>
      <c r="BT106" s="123"/>
    </row>
    <row r="107" spans="23:72" x14ac:dyDescent="0.2">
      <c r="W107" s="72"/>
      <c r="X107" s="73"/>
      <c r="AA107" s="60" t="e">
        <f>_xll.qlSwapIndex(,,#REF!,SettlementDays,Currency,JointCalendar,FixedLegTenor,FixedLegBDC,FixedLegDayCounter,Index3M,DiscountingCurve,Permanent,Trigger,ObjectOverwrite)</f>
        <v>#VALUE!</v>
      </c>
      <c r="AF107" s="137"/>
      <c r="AG107" s="135"/>
      <c r="AH107" s="135"/>
      <c r="AI107" s="138"/>
      <c r="AJ107" s="135"/>
      <c r="AK107" s="135"/>
      <c r="AL107" s="135"/>
      <c r="AM107" s="135"/>
      <c r="AN107" s="135"/>
      <c r="AO107" s="123"/>
      <c r="AP107" s="123"/>
      <c r="AQ107" s="123"/>
      <c r="AR107" s="123"/>
      <c r="AS107" s="123"/>
      <c r="AT107" s="123"/>
      <c r="AU107" s="123"/>
      <c r="AV107" s="123"/>
      <c r="AW107" s="123"/>
      <c r="AX107" s="123"/>
      <c r="AY107" s="123"/>
      <c r="AZ107" s="123"/>
      <c r="BA107" s="123"/>
      <c r="BB107" s="123"/>
      <c r="BC107" s="123"/>
      <c r="BD107" s="123"/>
      <c r="BE107" s="123"/>
      <c r="BF107" s="123"/>
      <c r="BG107" s="123"/>
      <c r="BH107" s="123"/>
      <c r="BI107" s="123"/>
      <c r="BJ107" s="123"/>
      <c r="BK107" s="123"/>
      <c r="BL107" s="123"/>
      <c r="BM107" s="123"/>
      <c r="BN107" s="123"/>
      <c r="BO107" s="123"/>
      <c r="BP107" s="123"/>
      <c r="BQ107" s="123"/>
      <c r="BR107" s="123"/>
      <c r="BS107" s="123"/>
      <c r="BT107" s="123"/>
    </row>
    <row r="108" spans="23:72" x14ac:dyDescent="0.2">
      <c r="W108" s="72"/>
      <c r="X108" s="73"/>
      <c r="AA108" s="60" t="e">
        <f>_xll.qlSwapIndex(,,#REF!,SettlementDays,Currency,JointCalendar,FixedLegTenor,FixedLegBDC,FixedLegDayCounter,Index3M,DiscountingCurve,Permanent,Trigger,ObjectOverwrite)</f>
        <v>#VALUE!</v>
      </c>
      <c r="AF108" s="137"/>
      <c r="AG108" s="135"/>
      <c r="AH108" s="135"/>
      <c r="AI108" s="138"/>
      <c r="AJ108" s="135"/>
      <c r="AK108" s="135"/>
      <c r="AL108" s="135"/>
      <c r="AM108" s="135"/>
      <c r="AN108" s="135"/>
      <c r="AO108" s="123"/>
      <c r="AP108" s="123"/>
      <c r="AQ108" s="123"/>
      <c r="AR108" s="123"/>
      <c r="AS108" s="123"/>
      <c r="AT108" s="123"/>
      <c r="AU108" s="123"/>
      <c r="AV108" s="123"/>
      <c r="AW108" s="123"/>
      <c r="AX108" s="123"/>
      <c r="AY108" s="123"/>
      <c r="AZ108" s="123"/>
      <c r="BA108" s="123"/>
      <c r="BB108" s="123"/>
      <c r="BC108" s="123"/>
      <c r="BD108" s="123"/>
      <c r="BE108" s="123"/>
      <c r="BF108" s="123"/>
      <c r="BG108" s="123"/>
      <c r="BH108" s="123"/>
      <c r="BI108" s="123"/>
      <c r="BJ108" s="123"/>
      <c r="BK108" s="123"/>
      <c r="BL108" s="123"/>
      <c r="BM108" s="123"/>
      <c r="BN108" s="123"/>
      <c r="BO108" s="123"/>
      <c r="BP108" s="123"/>
      <c r="BQ108" s="123"/>
      <c r="BR108" s="123"/>
      <c r="BS108" s="123"/>
      <c r="BT108" s="123"/>
    </row>
    <row r="109" spans="23:72" x14ac:dyDescent="0.2">
      <c r="W109" s="72"/>
      <c r="X109" s="73"/>
      <c r="AA109" s="61" t="e">
        <f>_xll.qlSwapIndex(,,#REF!,SettlementDays,Currency,JointCalendar,FixedLegTenor,FixedLegBDC,FixedLegDayCounter,Index3M,DiscountingCurve,Permanent,Trigger,ObjectOverwrite)</f>
        <v>#VALUE!</v>
      </c>
      <c r="AC109" s="114" t="s">
        <v>147</v>
      </c>
      <c r="AF109" s="137"/>
      <c r="AG109" s="135"/>
      <c r="AH109" s="135"/>
      <c r="AI109" s="138"/>
      <c r="AJ109" s="135"/>
      <c r="AK109" s="135"/>
      <c r="AL109" s="135"/>
      <c r="AM109" s="135"/>
      <c r="AN109" s="135"/>
      <c r="AO109" s="123"/>
      <c r="AP109" s="123"/>
      <c r="AQ109" s="123"/>
      <c r="AR109" s="123"/>
      <c r="AS109" s="123"/>
      <c r="AT109" s="123"/>
      <c r="AU109" s="123"/>
      <c r="AV109" s="123"/>
      <c r="AW109" s="123"/>
      <c r="AX109" s="123"/>
      <c r="AY109" s="123"/>
      <c r="AZ109" s="123"/>
      <c r="BA109" s="123"/>
      <c r="BB109" s="123"/>
      <c r="BC109" s="123"/>
      <c r="BD109" s="123"/>
      <c r="BE109" s="123"/>
      <c r="BF109" s="123"/>
      <c r="BG109" s="123"/>
      <c r="BH109" s="123"/>
      <c r="BI109" s="123"/>
      <c r="BJ109" s="123"/>
      <c r="BK109" s="123"/>
      <c r="BL109" s="123"/>
      <c r="BM109" s="123"/>
      <c r="BN109" s="123"/>
      <c r="BO109" s="123"/>
      <c r="BP109" s="123"/>
      <c r="BQ109" s="123"/>
      <c r="BR109" s="123"/>
      <c r="BS109" s="123"/>
      <c r="BT109" s="123"/>
    </row>
    <row r="110" spans="23:72" x14ac:dyDescent="0.2">
      <c r="W110" s="72"/>
      <c r="X110" s="73"/>
      <c r="AA110" s="62" t="e">
        <f>_xll.qlMakeIMMSwap(,"12M",Index3M,,#REF!,FixedLegDayCounter,,DiscountingEngine,,)</f>
        <v>#NUM!</v>
      </c>
      <c r="AC110" s="114" t="str">
        <f>_xll.qlDiscountingSwapEngine(,DiscountingCurve,,,,Permanent,Trigger,ObjectOverwrite)</f>
        <v>obj_00372#0001</v>
      </c>
      <c r="AF110" s="137"/>
      <c r="AG110" s="135"/>
      <c r="AH110" s="135"/>
      <c r="AI110" s="138"/>
      <c r="AJ110" s="135"/>
      <c r="AK110" s="135"/>
      <c r="AL110" s="135"/>
      <c r="AM110" s="135"/>
      <c r="AN110" s="135"/>
      <c r="AO110" s="123"/>
      <c r="AP110" s="123"/>
      <c r="AQ110" s="123"/>
      <c r="AR110" s="123"/>
      <c r="AS110" s="123"/>
      <c r="AT110" s="123"/>
      <c r="AU110" s="123"/>
      <c r="AV110" s="123"/>
      <c r="AW110" s="123"/>
      <c r="AX110" s="123"/>
      <c r="AY110" s="123"/>
      <c r="AZ110" s="123"/>
      <c r="BA110" s="123"/>
      <c r="BB110" s="123"/>
      <c r="BC110" s="123"/>
      <c r="BD110" s="123"/>
      <c r="BE110" s="123"/>
      <c r="BF110" s="123"/>
      <c r="BG110" s="123"/>
      <c r="BH110" s="123"/>
      <c r="BI110" s="123"/>
      <c r="BJ110" s="123"/>
      <c r="BK110" s="123"/>
      <c r="BL110" s="123"/>
      <c r="BM110" s="123"/>
      <c r="BN110" s="123"/>
      <c r="BO110" s="123"/>
      <c r="BP110" s="123"/>
      <c r="BQ110" s="123"/>
      <c r="BR110" s="123"/>
      <c r="BS110" s="123"/>
      <c r="BT110" s="123"/>
    </row>
    <row r="111" spans="23:72" x14ac:dyDescent="0.2">
      <c r="W111" s="72"/>
      <c r="X111" s="73"/>
      <c r="AA111" s="60" t="e">
        <f>_xll.qlMakeIMMSwap(,"12M",Index3M,,#REF!,FixedLegDayCounter,,DiscountingEngine,,)</f>
        <v>#NUM!</v>
      </c>
      <c r="AF111" s="137"/>
      <c r="AG111" s="135"/>
      <c r="AH111" s="135"/>
      <c r="AI111" s="138"/>
      <c r="AJ111" s="135"/>
      <c r="AK111" s="135"/>
      <c r="AL111" s="135"/>
      <c r="AM111" s="135"/>
      <c r="AN111" s="135"/>
      <c r="AO111" s="123"/>
      <c r="AP111" s="123"/>
      <c r="AQ111" s="123"/>
      <c r="AR111" s="123"/>
      <c r="AS111" s="123"/>
      <c r="AT111" s="123"/>
      <c r="AU111" s="123"/>
      <c r="AV111" s="123"/>
      <c r="AW111" s="123"/>
      <c r="AX111" s="123"/>
      <c r="AY111" s="123"/>
      <c r="AZ111" s="123"/>
      <c r="BA111" s="123"/>
      <c r="BB111" s="123"/>
      <c r="BC111" s="123"/>
      <c r="BD111" s="123"/>
      <c r="BE111" s="123"/>
      <c r="BF111" s="123"/>
      <c r="BG111" s="123"/>
      <c r="BH111" s="123"/>
      <c r="BI111" s="123"/>
      <c r="BJ111" s="123"/>
      <c r="BK111" s="123"/>
      <c r="BL111" s="123"/>
      <c r="BM111" s="123"/>
      <c r="BN111" s="123"/>
      <c r="BO111" s="123"/>
      <c r="BP111" s="123"/>
      <c r="BQ111" s="123"/>
      <c r="BR111" s="123"/>
      <c r="BS111" s="123"/>
      <c r="BT111" s="123"/>
    </row>
    <row r="112" spans="23:72" x14ac:dyDescent="0.2">
      <c r="W112" s="72"/>
      <c r="X112" s="73"/>
      <c r="AA112" s="60" t="e">
        <f>_xll.qlMakeIMMSwap(,"12M",Index3M,,#REF!,FixedLegDayCounter,,DiscountingEngine,,)</f>
        <v>#NUM!</v>
      </c>
      <c r="AF112" s="137"/>
      <c r="AG112" s="135"/>
      <c r="AH112" s="135"/>
      <c r="AI112" s="138"/>
      <c r="AJ112" s="135"/>
      <c r="AK112" s="135"/>
      <c r="AL112" s="135"/>
      <c r="AM112" s="135"/>
      <c r="AN112" s="135"/>
      <c r="AO112" s="123"/>
      <c r="AP112" s="123"/>
      <c r="AQ112" s="123"/>
      <c r="AR112" s="123"/>
      <c r="AS112" s="123"/>
      <c r="AT112" s="123"/>
      <c r="AU112" s="123"/>
      <c r="AV112" s="123"/>
      <c r="AW112" s="123"/>
      <c r="AX112" s="123"/>
      <c r="AY112" s="123"/>
      <c r="AZ112" s="123"/>
      <c r="BA112" s="123"/>
      <c r="BB112" s="123"/>
      <c r="BC112" s="123"/>
      <c r="BD112" s="123"/>
      <c r="BE112" s="123"/>
      <c r="BF112" s="123"/>
      <c r="BG112" s="123"/>
      <c r="BH112" s="123"/>
      <c r="BI112" s="123"/>
      <c r="BJ112" s="123"/>
      <c r="BK112" s="123"/>
      <c r="BL112" s="123"/>
      <c r="BM112" s="123"/>
      <c r="BN112" s="123"/>
      <c r="BO112" s="123"/>
      <c r="BP112" s="123"/>
      <c r="BQ112" s="123"/>
      <c r="BR112" s="123"/>
      <c r="BS112" s="123"/>
      <c r="BT112" s="123"/>
    </row>
    <row r="113" spans="23:72" x14ac:dyDescent="0.2">
      <c r="W113" s="72"/>
      <c r="X113" s="73"/>
      <c r="AA113" s="60" t="e">
        <f>_xll.qlMakeIMMSwap(,"12M",Index3M,,#REF!,FixedLegDayCounter,,DiscountingEngine,,)</f>
        <v>#NUM!</v>
      </c>
      <c r="AF113" s="137"/>
      <c r="AG113" s="135"/>
      <c r="AH113" s="135"/>
      <c r="AI113" s="138"/>
      <c r="AJ113" s="135"/>
      <c r="AK113" s="135"/>
      <c r="AL113" s="135"/>
      <c r="AM113" s="135"/>
      <c r="AN113" s="135"/>
      <c r="AO113" s="123"/>
      <c r="AP113" s="123"/>
      <c r="AQ113" s="123"/>
      <c r="AR113" s="123"/>
      <c r="AS113" s="123"/>
      <c r="AT113" s="123"/>
      <c r="AU113" s="123"/>
      <c r="AV113" s="123"/>
      <c r="AW113" s="123"/>
      <c r="AX113" s="123"/>
      <c r="AY113" s="123"/>
      <c r="AZ113" s="123"/>
      <c r="BA113" s="123"/>
      <c r="BB113" s="123"/>
      <c r="BC113" s="123"/>
      <c r="BD113" s="123"/>
      <c r="BE113" s="123"/>
      <c r="BF113" s="123"/>
      <c r="BG113" s="123"/>
      <c r="BH113" s="123"/>
      <c r="BI113" s="123"/>
      <c r="BJ113" s="123"/>
      <c r="BK113" s="123"/>
      <c r="BL113" s="123"/>
      <c r="BM113" s="123"/>
      <c r="BN113" s="123"/>
      <c r="BO113" s="123"/>
      <c r="BP113" s="123"/>
      <c r="BQ113" s="123"/>
      <c r="BR113" s="123"/>
      <c r="BS113" s="123"/>
      <c r="BT113" s="123"/>
    </row>
    <row r="114" spans="23:72" x14ac:dyDescent="0.2">
      <c r="W114" s="72"/>
      <c r="X114" s="73"/>
      <c r="AA114" s="61" t="e">
        <f>_xll.qlMakeIMMSwap(,"12M",Index3M,,#REF!,FixedLegDayCounter,,DiscountingEngine,,)</f>
        <v>#NUM!</v>
      </c>
      <c r="AF114" s="137"/>
      <c r="AG114" s="135"/>
      <c r="AH114" s="135"/>
      <c r="AI114" s="138"/>
      <c r="AJ114" s="135"/>
      <c r="AK114" s="135"/>
      <c r="AL114" s="135"/>
      <c r="AM114" s="135"/>
      <c r="AN114" s="135"/>
      <c r="AO114" s="123"/>
      <c r="AP114" s="123"/>
      <c r="AQ114" s="123"/>
      <c r="AR114" s="123"/>
      <c r="AS114" s="123"/>
      <c r="AT114" s="123"/>
      <c r="AU114" s="123"/>
      <c r="AV114" s="123"/>
      <c r="AW114" s="123"/>
      <c r="AX114" s="123"/>
      <c r="AY114" s="123"/>
      <c r="AZ114" s="123"/>
      <c r="BA114" s="123"/>
      <c r="BB114" s="123"/>
      <c r="BC114" s="123"/>
      <c r="BD114" s="123"/>
      <c r="BE114" s="123"/>
      <c r="BF114" s="123"/>
      <c r="BG114" s="123"/>
      <c r="BH114" s="123"/>
      <c r="BI114" s="123"/>
      <c r="BJ114" s="123"/>
      <c r="BK114" s="123"/>
      <c r="BL114" s="123"/>
      <c r="BM114" s="123"/>
      <c r="BN114" s="123"/>
      <c r="BO114" s="123"/>
      <c r="BP114" s="123"/>
      <c r="BQ114" s="123"/>
      <c r="BR114" s="123"/>
      <c r="BS114" s="123"/>
      <c r="BT114" s="123"/>
    </row>
    <row r="115" spans="23:72" x14ac:dyDescent="0.2">
      <c r="W115" s="72"/>
      <c r="X115" s="73"/>
      <c r="AA115" s="97"/>
      <c r="AB115" s="136"/>
      <c r="AC115" s="136"/>
      <c r="AD115" s="97"/>
      <c r="AF115" s="137"/>
      <c r="AG115" s="135"/>
      <c r="AH115" s="135"/>
      <c r="AI115" s="138"/>
      <c r="AJ115" s="135"/>
      <c r="AK115" s="135"/>
      <c r="AL115" s="135"/>
      <c r="AM115" s="135"/>
      <c r="AN115" s="135"/>
      <c r="AO115" s="123"/>
      <c r="AP115" s="123"/>
      <c r="AQ115" s="123"/>
      <c r="AR115" s="123"/>
      <c r="AS115" s="123"/>
      <c r="AT115" s="123"/>
      <c r="AU115" s="123"/>
      <c r="AV115" s="123"/>
      <c r="AW115" s="123"/>
      <c r="AX115" s="123"/>
      <c r="AY115" s="123"/>
      <c r="AZ115" s="123"/>
      <c r="BA115" s="123"/>
      <c r="BB115" s="123"/>
      <c r="BC115" s="123"/>
      <c r="BD115" s="123"/>
      <c r="BE115" s="123"/>
      <c r="BF115" s="123"/>
      <c r="BG115" s="123"/>
      <c r="BH115" s="123"/>
      <c r="BI115" s="123"/>
      <c r="BJ115" s="123"/>
      <c r="BK115" s="123"/>
      <c r="BL115" s="123"/>
      <c r="BM115" s="123"/>
      <c r="BN115" s="123"/>
      <c r="BO115" s="123"/>
      <c r="BP115" s="123"/>
      <c r="BQ115" s="123"/>
      <c r="BR115" s="123"/>
      <c r="BS115" s="123"/>
      <c r="BT115" s="123"/>
    </row>
    <row r="116" spans="23:72" x14ac:dyDescent="0.2">
      <c r="W116" s="72"/>
      <c r="X116" s="73"/>
      <c r="AA116" s="97"/>
      <c r="AB116" s="136"/>
      <c r="AC116" s="136"/>
      <c r="AD116" s="97"/>
      <c r="AE116" s="97"/>
      <c r="AF116" s="137"/>
      <c r="AG116" s="135"/>
      <c r="AH116" s="135"/>
      <c r="AI116" s="138"/>
      <c r="AJ116" s="135"/>
      <c r="AK116" s="135"/>
      <c r="AL116" s="135"/>
      <c r="AM116" s="135"/>
      <c r="AN116" s="135"/>
      <c r="AO116" s="123"/>
      <c r="AP116" s="123"/>
      <c r="AQ116" s="123"/>
      <c r="AR116" s="123"/>
      <c r="AS116" s="123"/>
      <c r="AT116" s="123"/>
      <c r="AU116" s="123"/>
      <c r="AV116" s="123"/>
      <c r="AW116" s="123"/>
      <c r="AX116" s="123"/>
      <c r="AY116" s="123"/>
      <c r="AZ116" s="123"/>
      <c r="BA116" s="123"/>
      <c r="BB116" s="123"/>
      <c r="BC116" s="123"/>
      <c r="BD116" s="123"/>
      <c r="BE116" s="123"/>
      <c r="BF116" s="123"/>
      <c r="BG116" s="123"/>
      <c r="BH116" s="123"/>
      <c r="BI116" s="123"/>
      <c r="BJ116" s="123"/>
      <c r="BK116" s="123"/>
      <c r="BL116" s="123"/>
      <c r="BM116" s="123"/>
      <c r="BN116" s="123"/>
      <c r="BO116" s="123"/>
      <c r="BP116" s="123"/>
      <c r="BQ116" s="123"/>
      <c r="BR116" s="123"/>
      <c r="BS116" s="123"/>
      <c r="BT116" s="123"/>
    </row>
    <row r="117" spans="23:72" x14ac:dyDescent="0.2">
      <c r="W117" s="72"/>
      <c r="X117" s="73"/>
      <c r="AA117" s="97"/>
      <c r="AB117" s="136"/>
      <c r="AC117" s="136"/>
      <c r="AD117" s="97"/>
      <c r="AE117" s="97"/>
      <c r="AF117" s="137"/>
      <c r="AG117" s="135"/>
      <c r="AH117" s="135"/>
      <c r="AI117" s="138"/>
      <c r="AJ117" s="135"/>
      <c r="AK117" s="135"/>
      <c r="AL117" s="135"/>
      <c r="AM117" s="135"/>
      <c r="AN117" s="135"/>
      <c r="AO117" s="123"/>
      <c r="AP117" s="123"/>
      <c r="AQ117" s="123"/>
      <c r="AR117" s="123"/>
      <c r="AS117" s="123"/>
      <c r="AT117" s="123"/>
      <c r="AU117" s="123"/>
      <c r="AV117" s="123"/>
      <c r="AW117" s="123"/>
      <c r="AX117" s="123"/>
      <c r="AY117" s="123"/>
      <c r="AZ117" s="123"/>
      <c r="BA117" s="123"/>
      <c r="BB117" s="123"/>
      <c r="BC117" s="123"/>
      <c r="BD117" s="123"/>
      <c r="BE117" s="123"/>
      <c r="BF117" s="123"/>
      <c r="BG117" s="123"/>
      <c r="BH117" s="123"/>
      <c r="BI117" s="123"/>
      <c r="BJ117" s="123"/>
      <c r="BK117" s="123"/>
      <c r="BL117" s="123"/>
      <c r="BM117" s="123"/>
      <c r="BN117" s="123"/>
      <c r="BO117" s="123"/>
      <c r="BP117" s="123"/>
      <c r="BQ117" s="123"/>
      <c r="BR117" s="123"/>
      <c r="BS117" s="123"/>
      <c r="BT117" s="123"/>
    </row>
    <row r="118" spans="23:72" x14ac:dyDescent="0.2">
      <c r="W118" s="72"/>
      <c r="X118" s="73"/>
      <c r="AA118" s="97"/>
      <c r="AB118" s="136"/>
      <c r="AC118" s="136"/>
      <c r="AD118" s="97"/>
      <c r="AE118" s="97"/>
      <c r="AF118" s="137"/>
      <c r="AG118" s="135"/>
      <c r="AH118" s="135"/>
      <c r="AI118" s="138"/>
      <c r="AJ118" s="135"/>
      <c r="AK118" s="135"/>
      <c r="AL118" s="135"/>
      <c r="AM118" s="135"/>
      <c r="AN118" s="135"/>
      <c r="AO118" s="123"/>
      <c r="AP118" s="123"/>
      <c r="AQ118" s="123"/>
      <c r="AR118" s="123"/>
      <c r="AS118" s="123"/>
      <c r="AT118" s="123"/>
      <c r="AU118" s="123"/>
      <c r="AV118" s="123"/>
      <c r="AW118" s="123"/>
      <c r="AX118" s="123"/>
      <c r="AY118" s="123"/>
      <c r="AZ118" s="123"/>
      <c r="BA118" s="123"/>
      <c r="BB118" s="123"/>
      <c r="BC118" s="123"/>
      <c r="BD118" s="123"/>
      <c r="BE118" s="123"/>
      <c r="BF118" s="123"/>
      <c r="BG118" s="123"/>
      <c r="BH118" s="123"/>
      <c r="BI118" s="123"/>
      <c r="BJ118" s="123"/>
      <c r="BK118" s="123"/>
      <c r="BL118" s="123"/>
      <c r="BM118" s="123"/>
      <c r="BN118" s="123"/>
      <c r="BO118" s="123"/>
      <c r="BP118" s="123"/>
      <c r="BQ118" s="123"/>
      <c r="BR118" s="123"/>
      <c r="BS118" s="123"/>
      <c r="BT118" s="123"/>
    </row>
    <row r="119" spans="23:72" x14ac:dyDescent="0.2">
      <c r="W119" s="72"/>
      <c r="X119" s="73"/>
      <c r="AA119" s="97"/>
      <c r="AB119" s="136"/>
      <c r="AC119" s="136"/>
      <c r="AD119" s="97"/>
      <c r="AE119" s="97"/>
      <c r="AF119" s="137"/>
      <c r="AG119" s="135"/>
      <c r="AH119" s="135"/>
      <c r="AI119" s="138"/>
      <c r="AJ119" s="135"/>
      <c r="AK119" s="135"/>
      <c r="AL119" s="135"/>
      <c r="AM119" s="135"/>
      <c r="AN119" s="135"/>
      <c r="AO119" s="123"/>
      <c r="AP119" s="123"/>
      <c r="AQ119" s="123"/>
      <c r="AR119" s="123"/>
      <c r="AS119" s="123"/>
      <c r="AT119" s="123"/>
      <c r="AU119" s="123"/>
      <c r="AV119" s="123"/>
      <c r="AW119" s="123"/>
      <c r="AX119" s="123"/>
      <c r="AY119" s="123"/>
      <c r="AZ119" s="123"/>
      <c r="BA119" s="123"/>
      <c r="BB119" s="123"/>
      <c r="BC119" s="123"/>
      <c r="BD119" s="123"/>
      <c r="BE119" s="123"/>
      <c r="BF119" s="123"/>
      <c r="BG119" s="123"/>
      <c r="BH119" s="123"/>
      <c r="BI119" s="123"/>
      <c r="BJ119" s="123"/>
      <c r="BK119" s="123"/>
      <c r="BL119" s="123"/>
      <c r="BM119" s="123"/>
      <c r="BN119" s="123"/>
      <c r="BO119" s="123"/>
      <c r="BP119" s="123"/>
      <c r="BQ119" s="123"/>
      <c r="BR119" s="123"/>
      <c r="BS119" s="123"/>
      <c r="BT119" s="123"/>
    </row>
    <row r="120" spans="23:72" x14ac:dyDescent="0.2">
      <c r="W120" s="72"/>
      <c r="X120" s="73"/>
      <c r="AA120" s="97"/>
      <c r="AB120" s="136"/>
      <c r="AC120" s="136"/>
      <c r="AD120" s="97"/>
      <c r="AE120" s="97"/>
      <c r="AF120" s="137"/>
      <c r="AG120" s="135"/>
      <c r="AH120" s="135"/>
      <c r="AI120" s="138"/>
      <c r="AJ120" s="135"/>
      <c r="AK120" s="135"/>
      <c r="AL120" s="135"/>
      <c r="AM120" s="135"/>
      <c r="AN120" s="135"/>
      <c r="AO120" s="123"/>
      <c r="AP120" s="123"/>
      <c r="AQ120" s="123"/>
      <c r="AR120" s="123"/>
      <c r="AS120" s="123"/>
      <c r="AT120" s="123"/>
      <c r="AU120" s="123"/>
      <c r="AV120" s="123"/>
      <c r="AW120" s="123"/>
      <c r="AX120" s="123"/>
      <c r="AY120" s="123"/>
      <c r="AZ120" s="123"/>
      <c r="BA120" s="123"/>
      <c r="BB120" s="123"/>
      <c r="BC120" s="123"/>
      <c r="BD120" s="123"/>
      <c r="BE120" s="123"/>
      <c r="BF120" s="123"/>
      <c r="BG120" s="123"/>
      <c r="BH120" s="123"/>
      <c r="BI120" s="123"/>
      <c r="BJ120" s="123"/>
      <c r="BK120" s="123"/>
      <c r="BL120" s="123"/>
      <c r="BM120" s="123"/>
      <c r="BN120" s="123"/>
      <c r="BO120" s="123"/>
      <c r="BP120" s="123"/>
      <c r="BQ120" s="123"/>
      <c r="BR120" s="123"/>
      <c r="BS120" s="123"/>
      <c r="BT120" s="123"/>
    </row>
    <row r="121" spans="23:72" x14ac:dyDescent="0.2">
      <c r="W121" s="72"/>
      <c r="X121" s="73"/>
      <c r="AA121" s="97"/>
      <c r="AB121" s="136"/>
      <c r="AC121" s="136"/>
      <c r="AD121" s="97"/>
      <c r="AE121" s="97"/>
      <c r="AF121" s="137"/>
      <c r="AG121" s="135"/>
      <c r="AH121" s="135"/>
      <c r="AI121" s="138"/>
      <c r="AJ121" s="135"/>
      <c r="AK121" s="135"/>
      <c r="AL121" s="135"/>
      <c r="AM121" s="135"/>
      <c r="AN121" s="135"/>
      <c r="AO121" s="123"/>
      <c r="AP121" s="123"/>
      <c r="AQ121" s="123"/>
      <c r="AR121" s="123"/>
      <c r="AS121" s="123"/>
      <c r="AT121" s="123"/>
      <c r="AU121" s="123"/>
      <c r="AV121" s="123"/>
      <c r="AW121" s="123"/>
      <c r="AX121" s="123"/>
      <c r="AY121" s="123"/>
      <c r="AZ121" s="123"/>
      <c r="BA121" s="123"/>
      <c r="BB121" s="123"/>
      <c r="BC121" s="123"/>
      <c r="BD121" s="123"/>
      <c r="BE121" s="123"/>
      <c r="BF121" s="123"/>
      <c r="BG121" s="123"/>
      <c r="BH121" s="123"/>
      <c r="BI121" s="123"/>
      <c r="BJ121" s="123"/>
      <c r="BK121" s="123"/>
      <c r="BL121" s="123"/>
      <c r="BM121" s="123"/>
      <c r="BN121" s="123"/>
      <c r="BO121" s="123"/>
      <c r="BP121" s="123"/>
      <c r="BQ121" s="123"/>
      <c r="BR121" s="123"/>
      <c r="BS121" s="123"/>
      <c r="BT121" s="123"/>
    </row>
    <row r="122" spans="23:72" x14ac:dyDescent="0.2">
      <c r="W122" s="72"/>
      <c r="X122" s="73"/>
      <c r="AA122" s="97"/>
      <c r="AB122" s="136"/>
      <c r="AC122" s="136"/>
      <c r="AD122" s="97"/>
      <c r="AE122" s="97"/>
      <c r="AF122" s="137"/>
      <c r="AG122" s="135"/>
      <c r="AH122" s="135"/>
      <c r="AI122" s="138"/>
      <c r="AJ122" s="135"/>
      <c r="AK122" s="135"/>
      <c r="AL122" s="135"/>
      <c r="AM122" s="135"/>
      <c r="AN122" s="135"/>
      <c r="AO122" s="123"/>
      <c r="AP122" s="123"/>
      <c r="AQ122" s="123"/>
      <c r="AR122" s="123"/>
      <c r="AS122" s="123"/>
      <c r="AT122" s="123"/>
      <c r="AU122" s="123"/>
      <c r="AV122" s="123"/>
      <c r="AW122" s="123"/>
      <c r="AX122" s="123"/>
      <c r="AY122" s="123"/>
      <c r="AZ122" s="123"/>
      <c r="BA122" s="123"/>
      <c r="BB122" s="123"/>
      <c r="BC122" s="123"/>
      <c r="BD122" s="123"/>
      <c r="BE122" s="123"/>
      <c r="BF122" s="123"/>
      <c r="BG122" s="123"/>
      <c r="BH122" s="123"/>
      <c r="BI122" s="123"/>
      <c r="BJ122" s="123"/>
      <c r="BK122" s="123"/>
      <c r="BL122" s="123"/>
      <c r="BM122" s="123"/>
      <c r="BN122" s="123"/>
      <c r="BO122" s="123"/>
      <c r="BP122" s="123"/>
      <c r="BQ122" s="123"/>
      <c r="BR122" s="123"/>
      <c r="BS122" s="123"/>
      <c r="BT122" s="123"/>
    </row>
    <row r="123" spans="23:72" x14ac:dyDescent="0.2">
      <c r="W123" s="72"/>
      <c r="X123" s="73"/>
      <c r="AA123" s="97"/>
      <c r="AB123" s="136"/>
      <c r="AC123" s="136"/>
      <c r="AD123" s="97"/>
      <c r="AE123" s="97"/>
      <c r="AF123" s="137"/>
      <c r="AG123" s="135"/>
      <c r="AH123" s="135"/>
      <c r="AI123" s="138"/>
      <c r="AJ123" s="135"/>
      <c r="AK123" s="135"/>
      <c r="AL123" s="135"/>
      <c r="AM123" s="135"/>
      <c r="AN123" s="135"/>
      <c r="AO123" s="123"/>
      <c r="AP123" s="123"/>
      <c r="AQ123" s="123"/>
      <c r="AR123" s="123"/>
      <c r="AS123" s="123"/>
      <c r="AT123" s="123"/>
      <c r="AU123" s="123"/>
      <c r="AV123" s="123"/>
      <c r="AW123" s="123"/>
      <c r="AX123" s="123"/>
      <c r="AY123" s="123"/>
      <c r="AZ123" s="123"/>
      <c r="BA123" s="123"/>
      <c r="BB123" s="123"/>
      <c r="BC123" s="123"/>
      <c r="BD123" s="123"/>
      <c r="BE123" s="123"/>
      <c r="BF123" s="123"/>
      <c r="BG123" s="123"/>
      <c r="BH123" s="123"/>
      <c r="BI123" s="123"/>
      <c r="BJ123" s="123"/>
      <c r="BK123" s="123"/>
      <c r="BL123" s="123"/>
      <c r="BM123" s="123"/>
      <c r="BN123" s="123"/>
      <c r="BO123" s="123"/>
      <c r="BP123" s="123"/>
      <c r="BQ123" s="123"/>
      <c r="BR123" s="123"/>
      <c r="BS123" s="123"/>
      <c r="BT123" s="123"/>
    </row>
    <row r="124" spans="23:72" x14ac:dyDescent="0.2">
      <c r="W124" s="72"/>
      <c r="X124" s="73"/>
      <c r="AA124" s="97"/>
      <c r="AB124" s="136"/>
      <c r="AC124" s="136"/>
      <c r="AD124" s="97"/>
      <c r="AE124" s="97"/>
      <c r="AF124" s="137"/>
      <c r="AG124" s="135"/>
      <c r="AH124" s="135"/>
      <c r="AI124" s="138"/>
      <c r="AJ124" s="135"/>
      <c r="AK124" s="135"/>
      <c r="AL124" s="135"/>
      <c r="AM124" s="135"/>
      <c r="AN124" s="135"/>
      <c r="AO124" s="123"/>
      <c r="AP124" s="123"/>
      <c r="AQ124" s="123"/>
      <c r="AR124" s="123"/>
      <c r="AS124" s="123"/>
      <c r="AT124" s="123"/>
      <c r="AU124" s="123"/>
      <c r="AV124" s="123"/>
      <c r="AW124" s="123"/>
      <c r="AX124" s="123"/>
      <c r="AY124" s="123"/>
      <c r="AZ124" s="123"/>
      <c r="BA124" s="123"/>
      <c r="BB124" s="123"/>
      <c r="BC124" s="123"/>
      <c r="BD124" s="123"/>
      <c r="BE124" s="123"/>
      <c r="BF124" s="123"/>
      <c r="BG124" s="123"/>
      <c r="BH124" s="123"/>
      <c r="BI124" s="123"/>
      <c r="BJ124" s="123"/>
      <c r="BK124" s="123"/>
      <c r="BL124" s="123"/>
      <c r="BM124" s="123"/>
      <c r="BN124" s="123"/>
      <c r="BO124" s="123"/>
      <c r="BP124" s="123"/>
      <c r="BQ124" s="123"/>
      <c r="BR124" s="123"/>
      <c r="BS124" s="123"/>
      <c r="BT124" s="123"/>
    </row>
    <row r="125" spans="23:72" x14ac:dyDescent="0.2">
      <c r="W125" s="72"/>
      <c r="X125" s="73"/>
      <c r="AA125" s="97"/>
      <c r="AB125" s="136"/>
      <c r="AC125" s="136"/>
      <c r="AD125" s="97"/>
      <c r="AE125" s="97"/>
    </row>
    <row r="126" spans="23:72" x14ac:dyDescent="0.2">
      <c r="W126" s="72"/>
      <c r="X126" s="73"/>
      <c r="AA126" s="97"/>
      <c r="AB126" s="136"/>
      <c r="AC126" s="136"/>
      <c r="AD126" s="97"/>
      <c r="AE126" s="97"/>
    </row>
    <row r="127" spans="23:72" x14ac:dyDescent="0.2">
      <c r="W127" s="72"/>
      <c r="X127" s="73"/>
      <c r="AA127" s="97"/>
      <c r="AB127" s="136"/>
      <c r="AC127" s="136"/>
      <c r="AD127" s="97"/>
      <c r="AE127" s="97"/>
    </row>
    <row r="128" spans="23:72" x14ac:dyDescent="0.2">
      <c r="W128" s="72"/>
      <c r="X128" s="73"/>
      <c r="AA128" s="97"/>
      <c r="AB128" s="136"/>
      <c r="AC128" s="136"/>
      <c r="AD128" s="97"/>
      <c r="AE128" s="97"/>
    </row>
    <row r="129" spans="23:31" x14ac:dyDescent="0.2">
      <c r="W129" s="72"/>
      <c r="X129" s="73"/>
      <c r="AA129" s="97"/>
      <c r="AB129" s="136"/>
      <c r="AC129" s="136"/>
      <c r="AD129" s="97"/>
      <c r="AE129" s="97"/>
    </row>
    <row r="130" spans="23:31" x14ac:dyDescent="0.2">
      <c r="W130" s="72"/>
      <c r="X130" s="73"/>
      <c r="AA130" s="97"/>
      <c r="AB130" s="136"/>
      <c r="AC130" s="136"/>
      <c r="AD130" s="97"/>
      <c r="AE130" s="97"/>
    </row>
    <row r="131" spans="23:31" x14ac:dyDescent="0.2">
      <c r="W131" s="72"/>
      <c r="X131" s="73"/>
      <c r="AA131" s="97"/>
      <c r="AB131" s="136"/>
      <c r="AC131" s="136"/>
      <c r="AD131" s="97"/>
      <c r="AE131" s="97"/>
    </row>
    <row r="132" spans="23:31" x14ac:dyDescent="0.2">
      <c r="W132" s="72"/>
      <c r="X132" s="73"/>
      <c r="AA132" s="97"/>
      <c r="AB132" s="136"/>
      <c r="AC132" s="136"/>
      <c r="AD132" s="97"/>
      <c r="AE132" s="97"/>
    </row>
    <row r="133" spans="23:31" x14ac:dyDescent="0.2">
      <c r="W133" s="72"/>
      <c r="X133" s="73"/>
      <c r="AA133" s="97"/>
      <c r="AB133" s="136"/>
      <c r="AC133" s="136"/>
      <c r="AD133" s="97"/>
      <c r="AE133" s="97"/>
    </row>
    <row r="134" spans="23:31" x14ac:dyDescent="0.2">
      <c r="W134" s="72"/>
      <c r="X134" s="73"/>
      <c r="AA134" s="97"/>
      <c r="AB134" s="136"/>
      <c r="AC134" s="136"/>
      <c r="AD134" s="97"/>
      <c r="AE134" s="97"/>
    </row>
    <row r="135" spans="23:31" x14ac:dyDescent="0.2">
      <c r="W135" s="72"/>
      <c r="X135" s="73"/>
      <c r="AA135" s="97"/>
      <c r="AB135" s="136"/>
      <c r="AC135" s="136"/>
      <c r="AD135" s="97"/>
      <c r="AE135" s="97"/>
    </row>
    <row r="136" spans="23:31" x14ac:dyDescent="0.2">
      <c r="W136" s="72"/>
      <c r="X136" s="73"/>
      <c r="AA136" s="97"/>
      <c r="AB136" s="136"/>
      <c r="AC136" s="136"/>
      <c r="AD136" s="97"/>
      <c r="AE136" s="97"/>
    </row>
    <row r="137" spans="23:31" x14ac:dyDescent="0.2">
      <c r="W137" s="72"/>
      <c r="X137" s="73"/>
    </row>
    <row r="138" spans="23:31" x14ac:dyDescent="0.2">
      <c r="W138" s="72"/>
      <c r="X138" s="73"/>
    </row>
    <row r="139" spans="23:31" x14ac:dyDescent="0.2">
      <c r="W139" s="72"/>
      <c r="X139" s="73"/>
    </row>
    <row r="140" spans="23:31" x14ac:dyDescent="0.2">
      <c r="W140" s="72"/>
      <c r="X140" s="73"/>
    </row>
    <row r="141" spans="23:31" x14ac:dyDescent="0.2">
      <c r="W141" s="72"/>
      <c r="X141" s="73"/>
    </row>
    <row r="142" spans="23:31" x14ac:dyDescent="0.2">
      <c r="W142" s="72"/>
      <c r="X142" s="73"/>
    </row>
    <row r="143" spans="23:31" x14ac:dyDescent="0.2">
      <c r="W143" s="72"/>
      <c r="X143" s="73"/>
    </row>
    <row r="144" spans="23:31" x14ac:dyDescent="0.2">
      <c r="W144" s="72"/>
      <c r="X144" s="73"/>
    </row>
    <row r="145" spans="23:24" x14ac:dyDescent="0.2">
      <c r="W145" s="72"/>
      <c r="X145" s="73"/>
    </row>
    <row r="146" spans="23:24" x14ac:dyDescent="0.2">
      <c r="W146" s="72"/>
      <c r="X146" s="73"/>
    </row>
    <row r="147" spans="23:24" x14ac:dyDescent="0.2">
      <c r="W147" s="72"/>
      <c r="X147" s="73"/>
    </row>
    <row r="148" spans="23:24" x14ac:dyDescent="0.2">
      <c r="W148" s="72"/>
      <c r="X148" s="73"/>
    </row>
    <row r="149" spans="23:24" x14ac:dyDescent="0.2">
      <c r="W149" s="72"/>
      <c r="X149" s="73"/>
    </row>
    <row r="150" spans="23:24" x14ac:dyDescent="0.2">
      <c r="W150" s="72"/>
      <c r="X150" s="73"/>
    </row>
    <row r="151" spans="23:24" x14ac:dyDescent="0.2">
      <c r="W151" s="72"/>
      <c r="X151" s="73"/>
    </row>
    <row r="152" spans="23:24" x14ac:dyDescent="0.2">
      <c r="W152" s="72"/>
      <c r="X152" s="73"/>
    </row>
    <row r="153" spans="23:24" x14ac:dyDescent="0.2">
      <c r="W153" s="72"/>
      <c r="X153" s="73"/>
    </row>
    <row r="154" spans="23:24" x14ac:dyDescent="0.2">
      <c r="W154" s="72"/>
      <c r="X154" s="73"/>
    </row>
    <row r="155" spans="23:24" x14ac:dyDescent="0.2">
      <c r="W155" s="72"/>
      <c r="X155" s="73"/>
    </row>
    <row r="156" spans="23:24" x14ac:dyDescent="0.2">
      <c r="W156" s="72"/>
      <c r="X156" s="73"/>
    </row>
    <row r="157" spans="23:24" x14ac:dyDescent="0.2">
      <c r="W157" s="72"/>
      <c r="X157" s="73"/>
    </row>
    <row r="158" spans="23:24" x14ac:dyDescent="0.2">
      <c r="W158" s="72"/>
      <c r="X158" s="73"/>
    </row>
    <row r="159" spans="23:24" x14ac:dyDescent="0.2">
      <c r="W159" s="72"/>
      <c r="X159" s="73"/>
    </row>
    <row r="160" spans="23:24" x14ac:dyDescent="0.2">
      <c r="W160" s="72"/>
      <c r="X160" s="73"/>
    </row>
    <row r="161" spans="23:24" x14ac:dyDescent="0.2">
      <c r="W161" s="72"/>
      <c r="X161" s="73"/>
    </row>
    <row r="162" spans="23:24" x14ac:dyDescent="0.2">
      <c r="W162" s="72"/>
      <c r="X162" s="73"/>
    </row>
    <row r="163" spans="23:24" x14ac:dyDescent="0.2">
      <c r="W163" s="72"/>
      <c r="X163" s="73"/>
    </row>
    <row r="164" spans="23:24" x14ac:dyDescent="0.2">
      <c r="W164" s="72"/>
      <c r="X164" s="73"/>
    </row>
    <row r="165" spans="23:24" x14ac:dyDescent="0.2">
      <c r="W165" s="72"/>
      <c r="X165" s="73"/>
    </row>
    <row r="166" spans="23:24" x14ac:dyDescent="0.2">
      <c r="W166" s="72"/>
      <c r="X166" s="73"/>
    </row>
    <row r="167" spans="23:24" x14ac:dyDescent="0.2">
      <c r="W167" s="72"/>
      <c r="X167" s="73"/>
    </row>
    <row r="168" spans="23:24" x14ac:dyDescent="0.2">
      <c r="W168" s="72"/>
      <c r="X168" s="73"/>
    </row>
    <row r="169" spans="23:24" x14ac:dyDescent="0.2">
      <c r="W169" s="72"/>
      <c r="X169" s="73"/>
    </row>
    <row r="170" spans="23:24" x14ac:dyDescent="0.2">
      <c r="W170" s="72"/>
      <c r="X170" s="73"/>
    </row>
    <row r="171" spans="23:24" x14ac:dyDescent="0.2">
      <c r="W171" s="72"/>
      <c r="X171" s="73"/>
    </row>
    <row r="172" spans="23:24" x14ac:dyDescent="0.2">
      <c r="W172" s="72"/>
      <c r="X172" s="73"/>
    </row>
    <row r="173" spans="23:24" x14ac:dyDescent="0.2">
      <c r="W173" s="72"/>
      <c r="X173" s="73"/>
    </row>
    <row r="174" spans="23:24" x14ac:dyDescent="0.2">
      <c r="W174" s="72"/>
      <c r="X174" s="73"/>
    </row>
    <row r="175" spans="23:24" x14ac:dyDescent="0.2">
      <c r="W175" s="72"/>
      <c r="X175" s="73"/>
    </row>
    <row r="176" spans="23:24" x14ac:dyDescent="0.2">
      <c r="W176" s="72"/>
      <c r="X176" s="73"/>
    </row>
    <row r="177" spans="23:24" x14ac:dyDescent="0.2">
      <c r="W177" s="72"/>
      <c r="X177" s="73"/>
    </row>
    <row r="178" spans="23:24" x14ac:dyDescent="0.2">
      <c r="W178" s="72"/>
      <c r="X178" s="73"/>
    </row>
    <row r="179" spans="23:24" x14ac:dyDescent="0.2">
      <c r="W179" s="72"/>
      <c r="X179" s="73"/>
    </row>
    <row r="180" spans="23:24" x14ac:dyDescent="0.2">
      <c r="W180" s="72"/>
      <c r="X180" s="73"/>
    </row>
    <row r="181" spans="23:24" x14ac:dyDescent="0.2">
      <c r="W181" s="72"/>
      <c r="X181" s="73"/>
    </row>
    <row r="182" spans="23:24" x14ac:dyDescent="0.2">
      <c r="W182" s="72"/>
      <c r="X182" s="73"/>
    </row>
    <row r="183" spans="23:24" x14ac:dyDescent="0.2">
      <c r="W183" s="72"/>
      <c r="X183" s="73"/>
    </row>
    <row r="184" spans="23:24" x14ac:dyDescent="0.2">
      <c r="W184" s="72"/>
      <c r="X184" s="73"/>
    </row>
    <row r="185" spans="23:24" x14ac:dyDescent="0.2">
      <c r="W185" s="72"/>
      <c r="X185" s="73"/>
    </row>
    <row r="186" spans="23:24" x14ac:dyDescent="0.2">
      <c r="W186" s="72"/>
      <c r="X186" s="73"/>
    </row>
    <row r="187" spans="23:24" x14ac:dyDescent="0.2">
      <c r="W187" s="72"/>
      <c r="X187" s="73"/>
    </row>
    <row r="188" spans="23:24" x14ac:dyDescent="0.2">
      <c r="W188" s="72"/>
      <c r="X188" s="73"/>
    </row>
    <row r="189" spans="23:24" x14ac:dyDescent="0.2">
      <c r="W189" s="72"/>
      <c r="X189" s="73"/>
    </row>
    <row r="190" spans="23:24" x14ac:dyDescent="0.2">
      <c r="W190" s="72"/>
      <c r="X190" s="73"/>
    </row>
    <row r="191" spans="23:24" x14ac:dyDescent="0.2">
      <c r="W191" s="72"/>
      <c r="X191" s="73"/>
    </row>
    <row r="192" spans="23:24" x14ac:dyDescent="0.2">
      <c r="W192" s="72"/>
      <c r="X192" s="73"/>
    </row>
    <row r="193" spans="23:24" x14ac:dyDescent="0.2">
      <c r="W193" s="72"/>
      <c r="X193" s="73"/>
    </row>
    <row r="194" spans="23:24" x14ac:dyDescent="0.2">
      <c r="W194" s="72"/>
      <c r="X194" s="73"/>
    </row>
    <row r="195" spans="23:24" x14ac:dyDescent="0.2">
      <c r="W195" s="72"/>
      <c r="X195" s="73"/>
    </row>
    <row r="196" spans="23:24" x14ac:dyDescent="0.2">
      <c r="W196" s="72"/>
      <c r="X196" s="73"/>
    </row>
    <row r="197" spans="23:24" x14ac:dyDescent="0.2">
      <c r="W197" s="72"/>
      <c r="X197" s="73"/>
    </row>
    <row r="198" spans="23:24" x14ac:dyDescent="0.2">
      <c r="W198" s="72"/>
      <c r="X198" s="73"/>
    </row>
    <row r="199" spans="23:24" x14ac:dyDescent="0.2">
      <c r="W199" s="72"/>
      <c r="X199" s="73"/>
    </row>
    <row r="200" spans="23:24" x14ac:dyDescent="0.2">
      <c r="W200" s="72"/>
      <c r="X200" s="73"/>
    </row>
    <row r="201" spans="23:24" x14ac:dyDescent="0.2">
      <c r="W201" s="72"/>
      <c r="X201" s="73"/>
    </row>
    <row r="202" spans="23:24" x14ac:dyDescent="0.2">
      <c r="W202" s="72"/>
      <c r="X202" s="73"/>
    </row>
    <row r="203" spans="23:24" x14ac:dyDescent="0.2">
      <c r="W203" s="72"/>
      <c r="X203" s="73"/>
    </row>
    <row r="204" spans="23:24" x14ac:dyDescent="0.2">
      <c r="W204" s="72"/>
      <c r="X204" s="73"/>
    </row>
    <row r="205" spans="23:24" x14ac:dyDescent="0.2">
      <c r="W205" s="72"/>
      <c r="X205" s="73"/>
    </row>
    <row r="206" spans="23:24" x14ac:dyDescent="0.2">
      <c r="W206" s="72"/>
      <c r="X206" s="73"/>
    </row>
    <row r="207" spans="23:24" x14ac:dyDescent="0.2">
      <c r="W207" s="72"/>
      <c r="X207" s="73"/>
    </row>
    <row r="208" spans="23:24" x14ac:dyDescent="0.2">
      <c r="W208" s="72"/>
      <c r="X208" s="73"/>
    </row>
    <row r="209" spans="23:24" x14ac:dyDescent="0.2">
      <c r="W209" s="72"/>
      <c r="X209" s="73"/>
    </row>
    <row r="210" spans="23:24" x14ac:dyDescent="0.2">
      <c r="W210" s="72"/>
      <c r="X210" s="73"/>
    </row>
    <row r="211" spans="23:24" x14ac:dyDescent="0.2">
      <c r="W211" s="72"/>
      <c r="X211" s="73"/>
    </row>
    <row r="212" spans="23:24" x14ac:dyDescent="0.2">
      <c r="W212" s="72"/>
      <c r="X212" s="73"/>
    </row>
    <row r="213" spans="23:24" x14ac:dyDescent="0.2">
      <c r="W213" s="72"/>
      <c r="X213" s="73"/>
    </row>
    <row r="214" spans="23:24" x14ac:dyDescent="0.2">
      <c r="W214" s="72"/>
      <c r="X214" s="73"/>
    </row>
    <row r="215" spans="23:24" x14ac:dyDescent="0.2">
      <c r="W215" s="72"/>
      <c r="X215" s="73"/>
    </row>
    <row r="216" spans="23:24" x14ac:dyDescent="0.2">
      <c r="W216" s="72"/>
      <c r="X216" s="73"/>
    </row>
    <row r="217" spans="23:24" x14ac:dyDescent="0.2">
      <c r="W217" s="72"/>
      <c r="X217" s="73"/>
    </row>
    <row r="218" spans="23:24" x14ac:dyDescent="0.2">
      <c r="W218" s="72"/>
      <c r="X218" s="73"/>
    </row>
    <row r="219" spans="23:24" x14ac:dyDescent="0.2">
      <c r="W219" s="72"/>
      <c r="X219" s="73"/>
    </row>
    <row r="220" spans="23:24" x14ac:dyDescent="0.2">
      <c r="W220" s="72"/>
      <c r="X220" s="73"/>
    </row>
    <row r="221" spans="23:24" x14ac:dyDescent="0.2">
      <c r="W221" s="72"/>
      <c r="X221" s="73"/>
    </row>
    <row r="222" spans="23:24" x14ac:dyDescent="0.2">
      <c r="W222" s="72"/>
      <c r="X222" s="73"/>
    </row>
    <row r="223" spans="23:24" x14ac:dyDescent="0.2">
      <c r="W223" s="72"/>
      <c r="X223" s="73"/>
    </row>
    <row r="224" spans="23:24" x14ac:dyDescent="0.2">
      <c r="W224" s="72"/>
      <c r="X224" s="73"/>
    </row>
    <row r="225" spans="23:24" x14ac:dyDescent="0.2">
      <c r="W225" s="72"/>
      <c r="X225" s="73"/>
    </row>
    <row r="226" spans="23:24" x14ac:dyDescent="0.2">
      <c r="W226" s="72"/>
      <c r="X226" s="73"/>
    </row>
    <row r="227" spans="23:24" x14ac:dyDescent="0.2">
      <c r="W227" s="72"/>
      <c r="X227" s="73"/>
    </row>
    <row r="228" spans="23:24" x14ac:dyDescent="0.2">
      <c r="W228" s="72"/>
      <c r="X228" s="73"/>
    </row>
    <row r="229" spans="23:24" x14ac:dyDescent="0.2">
      <c r="W229" s="72"/>
      <c r="X229" s="73"/>
    </row>
    <row r="230" spans="23:24" x14ac:dyDescent="0.2">
      <c r="W230" s="72"/>
      <c r="X230" s="73"/>
    </row>
    <row r="231" spans="23:24" x14ac:dyDescent="0.2">
      <c r="W231" s="72"/>
      <c r="X231" s="73"/>
    </row>
    <row r="232" spans="23:24" x14ac:dyDescent="0.2">
      <c r="W232" s="72"/>
      <c r="X232" s="73"/>
    </row>
    <row r="233" spans="23:24" x14ac:dyDescent="0.2">
      <c r="W233" s="72"/>
      <c r="X233" s="73"/>
    </row>
    <row r="234" spans="23:24" x14ac:dyDescent="0.2">
      <c r="W234" s="72"/>
      <c r="X234" s="73"/>
    </row>
    <row r="235" spans="23:24" x14ac:dyDescent="0.2">
      <c r="W235" s="72"/>
      <c r="X235" s="73"/>
    </row>
    <row r="236" spans="23:24" x14ac:dyDescent="0.2">
      <c r="W236" s="72"/>
      <c r="X236" s="73"/>
    </row>
    <row r="237" spans="23:24" x14ac:dyDescent="0.2">
      <c r="W237" s="72"/>
      <c r="X237" s="73"/>
    </row>
    <row r="238" spans="23:24" x14ac:dyDescent="0.2">
      <c r="W238" s="72"/>
      <c r="X238" s="73"/>
    </row>
    <row r="239" spans="23:24" x14ac:dyDescent="0.2">
      <c r="W239" s="72"/>
      <c r="X239" s="73"/>
    </row>
    <row r="240" spans="23:24" x14ac:dyDescent="0.2">
      <c r="W240" s="72"/>
      <c r="X240" s="73"/>
    </row>
    <row r="241" spans="23:24" x14ac:dyDescent="0.2">
      <c r="W241" s="72"/>
      <c r="X241" s="73"/>
    </row>
    <row r="242" spans="23:24" x14ac:dyDescent="0.2">
      <c r="W242" s="72"/>
      <c r="X242" s="73"/>
    </row>
    <row r="243" spans="23:24" x14ac:dyDescent="0.2">
      <c r="W243" s="72"/>
      <c r="X243" s="73"/>
    </row>
    <row r="244" spans="23:24" x14ac:dyDescent="0.2">
      <c r="W244" s="72"/>
      <c r="X244" s="73"/>
    </row>
    <row r="245" spans="23:24" x14ac:dyDescent="0.2">
      <c r="W245" s="72"/>
      <c r="X245" s="73"/>
    </row>
    <row r="246" spans="23:24" x14ac:dyDescent="0.2">
      <c r="W246" s="72"/>
      <c r="X246" s="73"/>
    </row>
    <row r="247" spans="23:24" x14ac:dyDescent="0.2">
      <c r="W247" s="72"/>
      <c r="X247" s="73"/>
    </row>
    <row r="248" spans="23:24" x14ac:dyDescent="0.2">
      <c r="W248" s="72"/>
      <c r="X248" s="73"/>
    </row>
    <row r="249" spans="23:24" x14ac:dyDescent="0.2">
      <c r="W249" s="72"/>
      <c r="X249" s="73"/>
    </row>
    <row r="250" spans="23:24" x14ac:dyDescent="0.2">
      <c r="W250" s="72"/>
      <c r="X250" s="73"/>
    </row>
    <row r="251" spans="23:24" x14ac:dyDescent="0.2">
      <c r="W251" s="72"/>
      <c r="X251" s="73"/>
    </row>
    <row r="252" spans="23:24" x14ac:dyDescent="0.2">
      <c r="W252" s="72"/>
      <c r="X252" s="73"/>
    </row>
    <row r="253" spans="23:24" x14ac:dyDescent="0.2">
      <c r="W253" s="72"/>
      <c r="X253" s="73"/>
    </row>
    <row r="254" spans="23:24" x14ac:dyDescent="0.2">
      <c r="W254" s="72"/>
      <c r="X254" s="73"/>
    </row>
    <row r="255" spans="23:24" x14ac:dyDescent="0.2">
      <c r="W255" s="72"/>
      <c r="X255" s="73"/>
    </row>
    <row r="256" spans="23:24" x14ac:dyDescent="0.2">
      <c r="W256" s="72"/>
      <c r="X256" s="73"/>
    </row>
    <row r="257" spans="23:24" x14ac:dyDescent="0.2">
      <c r="W257" s="72"/>
      <c r="X257" s="73"/>
    </row>
    <row r="258" spans="23:24" x14ac:dyDescent="0.2">
      <c r="W258" s="72"/>
      <c r="X258" s="73"/>
    </row>
    <row r="259" spans="23:24" x14ac:dyDescent="0.2">
      <c r="W259" s="72"/>
      <c r="X259" s="73"/>
    </row>
    <row r="260" spans="23:24" x14ac:dyDescent="0.2">
      <c r="W260" s="72"/>
      <c r="X260" s="73"/>
    </row>
    <row r="261" spans="23:24" x14ac:dyDescent="0.2">
      <c r="W261" s="72"/>
      <c r="X261" s="73"/>
    </row>
    <row r="262" spans="23:24" x14ac:dyDescent="0.2">
      <c r="W262" s="72"/>
      <c r="X262" s="73"/>
    </row>
    <row r="263" spans="23:24" x14ac:dyDescent="0.2">
      <c r="W263" s="72"/>
      <c r="X263" s="73"/>
    </row>
    <row r="264" spans="23:24" x14ac:dyDescent="0.2">
      <c r="W264" s="72"/>
      <c r="X264" s="73"/>
    </row>
    <row r="265" spans="23:24" x14ac:dyDescent="0.2">
      <c r="W265" s="72"/>
      <c r="X265" s="73"/>
    </row>
    <row r="266" spans="23:24" x14ac:dyDescent="0.2">
      <c r="W266" s="72"/>
      <c r="X266" s="73"/>
    </row>
    <row r="267" spans="23:24" x14ac:dyDescent="0.2">
      <c r="W267" s="72"/>
      <c r="X267" s="73"/>
    </row>
    <row r="268" spans="23:24" x14ac:dyDescent="0.2">
      <c r="W268" s="72"/>
      <c r="X268" s="73"/>
    </row>
    <row r="269" spans="23:24" x14ac:dyDescent="0.2">
      <c r="W269" s="72"/>
      <c r="X269" s="73"/>
    </row>
    <row r="270" spans="23:24" x14ac:dyDescent="0.2">
      <c r="W270" s="72"/>
      <c r="X270" s="73"/>
    </row>
    <row r="271" spans="23:24" x14ac:dyDescent="0.2">
      <c r="W271" s="72"/>
      <c r="X271" s="73"/>
    </row>
    <row r="272" spans="23:24" x14ac:dyDescent="0.2">
      <c r="W272" s="72"/>
      <c r="X272" s="73"/>
    </row>
    <row r="273" spans="23:24" x14ac:dyDescent="0.2">
      <c r="W273" s="72"/>
      <c r="X273" s="73"/>
    </row>
    <row r="274" spans="23:24" x14ac:dyDescent="0.2">
      <c r="W274" s="72"/>
      <c r="X274" s="73"/>
    </row>
    <row r="275" spans="23:24" x14ac:dyDescent="0.2">
      <c r="W275" s="72"/>
      <c r="X275" s="73"/>
    </row>
    <row r="276" spans="23:24" x14ac:dyDescent="0.2">
      <c r="W276" s="72"/>
      <c r="X276" s="73"/>
    </row>
    <row r="277" spans="23:24" x14ac:dyDescent="0.2">
      <c r="W277" s="72"/>
      <c r="X277" s="73"/>
    </row>
    <row r="278" spans="23:24" x14ac:dyDescent="0.2">
      <c r="W278" s="72"/>
      <c r="X278" s="73"/>
    </row>
    <row r="279" spans="23:24" x14ac:dyDescent="0.2">
      <c r="W279" s="72"/>
      <c r="X279" s="73"/>
    </row>
    <row r="280" spans="23:24" x14ac:dyDescent="0.2">
      <c r="W280" s="72"/>
      <c r="X280" s="73"/>
    </row>
    <row r="281" spans="23:24" x14ac:dyDescent="0.2">
      <c r="W281" s="72"/>
      <c r="X281" s="73"/>
    </row>
    <row r="282" spans="23:24" x14ac:dyDescent="0.2">
      <c r="W282" s="72"/>
      <c r="X282" s="73"/>
    </row>
    <row r="283" spans="23:24" x14ac:dyDescent="0.2">
      <c r="W283" s="72"/>
      <c r="X283" s="73"/>
    </row>
    <row r="284" spans="23:24" x14ac:dyDescent="0.2">
      <c r="W284" s="72"/>
      <c r="X284" s="73"/>
    </row>
    <row r="285" spans="23:24" x14ac:dyDescent="0.2">
      <c r="W285" s="72"/>
      <c r="X285" s="73"/>
    </row>
    <row r="286" spans="23:24" x14ac:dyDescent="0.2">
      <c r="W286" s="72"/>
      <c r="X286" s="73"/>
    </row>
    <row r="287" spans="23:24" x14ac:dyDescent="0.2">
      <c r="W287" s="72"/>
      <c r="X287" s="73"/>
    </row>
    <row r="288" spans="23:24" x14ac:dyDescent="0.2">
      <c r="W288" s="72"/>
      <c r="X288" s="73"/>
    </row>
    <row r="289" spans="23:24" x14ac:dyDescent="0.2">
      <c r="W289" s="72"/>
      <c r="X289" s="73"/>
    </row>
    <row r="290" spans="23:24" x14ac:dyDescent="0.2">
      <c r="W290" s="72"/>
      <c r="X290" s="73"/>
    </row>
    <row r="291" spans="23:24" x14ac:dyDescent="0.2">
      <c r="W291" s="72"/>
      <c r="X291" s="73"/>
    </row>
    <row r="292" spans="23:24" x14ac:dyDescent="0.2">
      <c r="W292" s="72"/>
      <c r="X292" s="73"/>
    </row>
    <row r="293" spans="23:24" x14ac:dyDescent="0.2">
      <c r="W293" s="72"/>
      <c r="X293" s="73"/>
    </row>
    <row r="294" spans="23:24" x14ac:dyDescent="0.2">
      <c r="W294" s="72"/>
      <c r="X294" s="73"/>
    </row>
    <row r="295" spans="23:24" x14ac:dyDescent="0.2">
      <c r="W295" s="72"/>
      <c r="X295" s="73"/>
    </row>
    <row r="296" spans="23:24" x14ac:dyDescent="0.2">
      <c r="W296" s="72"/>
      <c r="X296" s="73"/>
    </row>
    <row r="297" spans="23:24" x14ac:dyDescent="0.2">
      <c r="W297" s="72"/>
      <c r="X297" s="73"/>
    </row>
    <row r="298" spans="23:24" x14ac:dyDescent="0.2">
      <c r="W298" s="72"/>
      <c r="X298" s="73"/>
    </row>
    <row r="299" spans="23:24" x14ac:dyDescent="0.2">
      <c r="W299" s="72"/>
      <c r="X299" s="73"/>
    </row>
    <row r="300" spans="23:24" x14ac:dyDescent="0.2">
      <c r="W300" s="72"/>
      <c r="X300" s="73"/>
    </row>
    <row r="301" spans="23:24" x14ac:dyDescent="0.2">
      <c r="W301" s="72"/>
      <c r="X301" s="73"/>
    </row>
    <row r="302" spans="23:24" x14ac:dyDescent="0.2">
      <c r="W302" s="72"/>
      <c r="X302" s="73"/>
    </row>
    <row r="303" spans="23:24" x14ac:dyDescent="0.2">
      <c r="W303" s="72"/>
      <c r="X303" s="73"/>
    </row>
    <row r="304" spans="23:24" x14ac:dyDescent="0.2">
      <c r="W304" s="72"/>
      <c r="X304" s="73"/>
    </row>
    <row r="305" spans="23:24" x14ac:dyDescent="0.2">
      <c r="W305" s="72"/>
      <c r="X305" s="73"/>
    </row>
    <row r="306" spans="23:24" x14ac:dyDescent="0.2">
      <c r="W306" s="72"/>
      <c r="X306" s="73"/>
    </row>
    <row r="307" spans="23:24" x14ac:dyDescent="0.2">
      <c r="W307" s="72"/>
      <c r="X307" s="73"/>
    </row>
    <row r="308" spans="23:24" x14ac:dyDescent="0.2">
      <c r="W308" s="72"/>
      <c r="X308" s="73"/>
    </row>
    <row r="309" spans="23:24" x14ac:dyDescent="0.2">
      <c r="W309" s="72"/>
      <c r="X309" s="73"/>
    </row>
    <row r="310" spans="23:24" x14ac:dyDescent="0.2">
      <c r="W310" s="72"/>
      <c r="X310" s="73"/>
    </row>
    <row r="311" spans="23:24" x14ac:dyDescent="0.2">
      <c r="W311" s="72"/>
      <c r="X311" s="73"/>
    </row>
    <row r="312" spans="23:24" x14ac:dyDescent="0.2">
      <c r="W312" s="72"/>
      <c r="X312" s="73"/>
    </row>
    <row r="313" spans="23:24" x14ac:dyDescent="0.2">
      <c r="W313" s="72"/>
      <c r="X313" s="73"/>
    </row>
    <row r="314" spans="23:24" x14ac:dyDescent="0.2">
      <c r="W314" s="72"/>
      <c r="X314" s="73"/>
    </row>
    <row r="315" spans="23:24" x14ac:dyDescent="0.2">
      <c r="W315" s="72"/>
      <c r="X315" s="73"/>
    </row>
    <row r="316" spans="23:24" x14ac:dyDescent="0.2">
      <c r="W316" s="72"/>
      <c r="X316" s="73"/>
    </row>
    <row r="317" spans="23:24" x14ac:dyDescent="0.2">
      <c r="W317" s="72"/>
      <c r="X317" s="73"/>
    </row>
    <row r="318" spans="23:24" x14ac:dyDescent="0.2">
      <c r="W318" s="72"/>
      <c r="X318" s="73"/>
    </row>
    <row r="319" spans="23:24" x14ac:dyDescent="0.2">
      <c r="W319" s="72"/>
      <c r="X319" s="73"/>
    </row>
    <row r="320" spans="23:24" x14ac:dyDescent="0.2">
      <c r="W320" s="72"/>
      <c r="X320" s="73"/>
    </row>
    <row r="321" spans="23:24" x14ac:dyDescent="0.2">
      <c r="W321" s="72"/>
      <c r="X321" s="73"/>
    </row>
    <row r="322" spans="23:24" x14ac:dyDescent="0.2">
      <c r="W322" s="72"/>
      <c r="X322" s="73"/>
    </row>
    <row r="323" spans="23:24" x14ac:dyDescent="0.2">
      <c r="W323" s="72"/>
      <c r="X323" s="73"/>
    </row>
    <row r="324" spans="23:24" x14ac:dyDescent="0.2">
      <c r="W324" s="72"/>
      <c r="X324" s="73"/>
    </row>
    <row r="325" spans="23:24" x14ac:dyDescent="0.2">
      <c r="W325" s="72"/>
      <c r="X325" s="73"/>
    </row>
    <row r="326" spans="23:24" x14ac:dyDescent="0.2">
      <c r="W326" s="72"/>
      <c r="X326" s="73"/>
    </row>
    <row r="327" spans="23:24" x14ac:dyDescent="0.2">
      <c r="W327" s="72"/>
      <c r="X327" s="73"/>
    </row>
    <row r="328" spans="23:24" x14ac:dyDescent="0.2">
      <c r="W328" s="72"/>
      <c r="X328" s="73"/>
    </row>
    <row r="329" spans="23:24" x14ac:dyDescent="0.2">
      <c r="W329" s="72"/>
      <c r="X329" s="73"/>
    </row>
    <row r="330" spans="23:24" x14ac:dyDescent="0.2">
      <c r="W330" s="72"/>
      <c r="X330" s="73"/>
    </row>
    <row r="331" spans="23:24" x14ac:dyDescent="0.2">
      <c r="W331" s="72"/>
      <c r="X331" s="73"/>
    </row>
    <row r="332" spans="23:24" x14ac:dyDescent="0.2">
      <c r="W332" s="72"/>
      <c r="X332" s="73"/>
    </row>
    <row r="333" spans="23:24" x14ac:dyDescent="0.2">
      <c r="W333" s="72"/>
      <c r="X333" s="73"/>
    </row>
    <row r="334" spans="23:24" x14ac:dyDescent="0.2">
      <c r="W334" s="72"/>
      <c r="X334" s="73"/>
    </row>
    <row r="335" spans="23:24" x14ac:dyDescent="0.2">
      <c r="W335" s="72"/>
      <c r="X335" s="73"/>
    </row>
    <row r="336" spans="23:24" x14ac:dyDescent="0.2">
      <c r="W336" s="72"/>
      <c r="X336" s="73"/>
    </row>
    <row r="337" spans="23:24" x14ac:dyDescent="0.2">
      <c r="W337" s="72"/>
      <c r="X337" s="73"/>
    </row>
    <row r="338" spans="23:24" x14ac:dyDescent="0.2">
      <c r="W338" s="72"/>
      <c r="X338" s="73"/>
    </row>
    <row r="339" spans="23:24" x14ac:dyDescent="0.2">
      <c r="W339" s="72"/>
      <c r="X339" s="73"/>
    </row>
    <row r="340" spans="23:24" x14ac:dyDescent="0.2">
      <c r="W340" s="72"/>
      <c r="X340" s="73"/>
    </row>
    <row r="341" spans="23:24" x14ac:dyDescent="0.2">
      <c r="W341" s="72"/>
      <c r="X341" s="73"/>
    </row>
    <row r="342" spans="23:24" x14ac:dyDescent="0.2">
      <c r="W342" s="72"/>
      <c r="X342" s="73"/>
    </row>
    <row r="343" spans="23:24" x14ac:dyDescent="0.2">
      <c r="W343" s="72"/>
      <c r="X343" s="73"/>
    </row>
    <row r="344" spans="23:24" x14ac:dyDescent="0.2">
      <c r="W344" s="72"/>
      <c r="X344" s="73"/>
    </row>
    <row r="345" spans="23:24" x14ac:dyDescent="0.2">
      <c r="W345" s="72"/>
      <c r="X345" s="73"/>
    </row>
    <row r="346" spans="23:24" x14ac:dyDescent="0.2">
      <c r="W346" s="72"/>
      <c r="X346" s="73"/>
    </row>
    <row r="347" spans="23:24" x14ac:dyDescent="0.2">
      <c r="W347" s="72"/>
      <c r="X347" s="73"/>
    </row>
    <row r="348" spans="23:24" x14ac:dyDescent="0.2">
      <c r="W348" s="72"/>
      <c r="X348" s="73"/>
    </row>
    <row r="349" spans="23:24" x14ac:dyDescent="0.2">
      <c r="W349" s="72"/>
      <c r="X349" s="73"/>
    </row>
    <row r="350" spans="23:24" x14ac:dyDescent="0.2">
      <c r="W350" s="72"/>
      <c r="X350" s="73"/>
    </row>
    <row r="351" spans="23:24" x14ac:dyDescent="0.2">
      <c r="W351" s="72"/>
      <c r="X351" s="73"/>
    </row>
    <row r="352" spans="23:24" x14ac:dyDescent="0.2">
      <c r="W352" s="72"/>
      <c r="X352" s="73"/>
    </row>
    <row r="353" spans="23:24" x14ac:dyDescent="0.2">
      <c r="W353" s="72"/>
      <c r="X353" s="73"/>
    </row>
    <row r="354" spans="23:24" x14ac:dyDescent="0.2">
      <c r="W354" s="72"/>
      <c r="X354" s="73"/>
    </row>
    <row r="355" spans="23:24" x14ac:dyDescent="0.2">
      <c r="W355" s="72"/>
      <c r="X355" s="73"/>
    </row>
    <row r="356" spans="23:24" x14ac:dyDescent="0.2">
      <c r="W356" s="72"/>
      <c r="X356" s="73"/>
    </row>
    <row r="357" spans="23:24" x14ac:dyDescent="0.2">
      <c r="W357" s="72"/>
      <c r="X357" s="73"/>
    </row>
    <row r="358" spans="23:24" x14ac:dyDescent="0.2">
      <c r="W358" s="72"/>
      <c r="X358" s="73"/>
    </row>
    <row r="359" spans="23:24" x14ac:dyDescent="0.2">
      <c r="W359" s="72"/>
      <c r="X359" s="73"/>
    </row>
    <row r="360" spans="23:24" x14ac:dyDescent="0.2">
      <c r="W360" s="72"/>
      <c r="X360" s="73"/>
    </row>
    <row r="361" spans="23:24" x14ac:dyDescent="0.2">
      <c r="W361" s="72"/>
      <c r="X361" s="73"/>
    </row>
    <row r="362" spans="23:24" x14ac:dyDescent="0.2">
      <c r="W362" s="72"/>
      <c r="X362" s="73"/>
    </row>
    <row r="363" spans="23:24" x14ac:dyDescent="0.2">
      <c r="W363" s="72"/>
      <c r="X363" s="73"/>
    </row>
    <row r="364" spans="23:24" x14ac:dyDescent="0.2">
      <c r="W364" s="72"/>
      <c r="X364" s="73"/>
    </row>
    <row r="365" spans="23:24" x14ac:dyDescent="0.2">
      <c r="W365" s="72"/>
      <c r="X365" s="73"/>
    </row>
    <row r="366" spans="23:24" x14ac:dyDescent="0.2">
      <c r="W366" s="72"/>
      <c r="X366" s="73"/>
    </row>
    <row r="367" spans="23:24" x14ac:dyDescent="0.2">
      <c r="W367" s="72"/>
      <c r="X367" s="73"/>
    </row>
    <row r="368" spans="23:24" x14ac:dyDescent="0.2">
      <c r="W368" s="72"/>
      <c r="X368" s="73"/>
    </row>
    <row r="369" spans="23:24" x14ac:dyDescent="0.2">
      <c r="W369" s="72"/>
      <c r="X369" s="73"/>
    </row>
    <row r="370" spans="23:24" x14ac:dyDescent="0.2">
      <c r="W370" s="72"/>
      <c r="X370" s="73"/>
    </row>
    <row r="371" spans="23:24" x14ac:dyDescent="0.2">
      <c r="W371" s="72"/>
      <c r="X371" s="73"/>
    </row>
    <row r="372" spans="23:24" x14ac:dyDescent="0.2">
      <c r="W372" s="72"/>
      <c r="X372" s="73"/>
    </row>
    <row r="373" spans="23:24" x14ac:dyDescent="0.2">
      <c r="W373" s="72"/>
      <c r="X373" s="73"/>
    </row>
    <row r="374" spans="23:24" x14ac:dyDescent="0.2">
      <c r="W374" s="72"/>
      <c r="X374" s="73"/>
    </row>
    <row r="375" spans="23:24" x14ac:dyDescent="0.2">
      <c r="W375" s="72"/>
      <c r="X375" s="73"/>
    </row>
    <row r="376" spans="23:24" x14ac:dyDescent="0.2">
      <c r="W376" s="72"/>
      <c r="X376" s="73"/>
    </row>
    <row r="377" spans="23:24" x14ac:dyDescent="0.2">
      <c r="W377" s="72"/>
      <c r="X377" s="73"/>
    </row>
    <row r="378" spans="23:24" x14ac:dyDescent="0.2">
      <c r="W378" s="72"/>
      <c r="X378" s="73"/>
    </row>
    <row r="379" spans="23:24" x14ac:dyDescent="0.2">
      <c r="W379" s="72"/>
      <c r="X379" s="73"/>
    </row>
    <row r="380" spans="23:24" x14ac:dyDescent="0.2">
      <c r="W380" s="72"/>
      <c r="X380" s="73"/>
    </row>
    <row r="381" spans="23:24" x14ac:dyDescent="0.2">
      <c r="W381" s="72"/>
      <c r="X381" s="73"/>
    </row>
    <row r="382" spans="23:24" x14ac:dyDescent="0.2">
      <c r="W382" s="72"/>
      <c r="X382" s="73"/>
    </row>
    <row r="383" spans="23:24" x14ac:dyDescent="0.2">
      <c r="W383" s="72"/>
      <c r="X383" s="73"/>
    </row>
    <row r="384" spans="23:24" x14ac:dyDescent="0.2">
      <c r="W384" s="72"/>
      <c r="X384" s="73"/>
    </row>
    <row r="385" spans="23:24" x14ac:dyDescent="0.2">
      <c r="W385" s="72"/>
      <c r="X385" s="73"/>
    </row>
    <row r="386" spans="23:24" x14ac:dyDescent="0.2">
      <c r="W386" s="72"/>
      <c r="X386" s="73"/>
    </row>
    <row r="387" spans="23:24" x14ac:dyDescent="0.2">
      <c r="W387" s="72"/>
      <c r="X387" s="73"/>
    </row>
    <row r="388" spans="23:24" x14ac:dyDescent="0.2">
      <c r="W388" s="72"/>
      <c r="X388" s="73"/>
    </row>
    <row r="389" spans="23:24" x14ac:dyDescent="0.2">
      <c r="W389" s="72"/>
      <c r="X389" s="73"/>
    </row>
    <row r="390" spans="23:24" x14ac:dyDescent="0.2">
      <c r="W390" s="72"/>
      <c r="X390" s="73"/>
    </row>
    <row r="391" spans="23:24" x14ac:dyDescent="0.2">
      <c r="W391" s="72"/>
      <c r="X391" s="73"/>
    </row>
    <row r="392" spans="23:24" x14ac:dyDescent="0.2">
      <c r="W392" s="72"/>
      <c r="X392" s="73"/>
    </row>
    <row r="393" spans="23:24" x14ac:dyDescent="0.2">
      <c r="W393" s="72"/>
      <c r="X393" s="73"/>
    </row>
    <row r="394" spans="23:24" x14ac:dyDescent="0.2">
      <c r="W394" s="72"/>
      <c r="X394" s="73"/>
    </row>
    <row r="395" spans="23:24" x14ac:dyDescent="0.2">
      <c r="W395" s="72"/>
      <c r="X395" s="73"/>
    </row>
    <row r="396" spans="23:24" x14ac:dyDescent="0.2">
      <c r="W396" s="72"/>
      <c r="X396" s="73"/>
    </row>
    <row r="397" spans="23:24" x14ac:dyDescent="0.2">
      <c r="W397" s="72"/>
      <c r="X397" s="73"/>
    </row>
    <row r="398" spans="23:24" x14ac:dyDescent="0.2">
      <c r="W398" s="72"/>
      <c r="X398" s="73"/>
    </row>
    <row r="399" spans="23:24" x14ac:dyDescent="0.2">
      <c r="W399" s="72"/>
      <c r="X399" s="73"/>
    </row>
    <row r="400" spans="23:24" x14ac:dyDescent="0.2">
      <c r="W400" s="72"/>
      <c r="X400" s="73"/>
    </row>
    <row r="401" spans="23:24" x14ac:dyDescent="0.2">
      <c r="W401" s="72"/>
      <c r="X401" s="73"/>
    </row>
    <row r="402" spans="23:24" x14ac:dyDescent="0.2">
      <c r="W402" s="72"/>
      <c r="X402" s="73"/>
    </row>
    <row r="403" spans="23:24" x14ac:dyDescent="0.2">
      <c r="W403" s="72"/>
      <c r="X403" s="73"/>
    </row>
    <row r="404" spans="23:24" x14ac:dyDescent="0.2">
      <c r="W404" s="72"/>
      <c r="X404" s="73"/>
    </row>
    <row r="405" spans="23:24" x14ac:dyDescent="0.2">
      <c r="W405" s="72"/>
      <c r="X405" s="73"/>
    </row>
    <row r="406" spans="23:24" x14ac:dyDescent="0.2">
      <c r="W406" s="72"/>
      <c r="X406" s="73"/>
    </row>
    <row r="407" spans="23:24" x14ac:dyDescent="0.2">
      <c r="W407" s="72"/>
      <c r="X407" s="73"/>
    </row>
    <row r="408" spans="23:24" x14ac:dyDescent="0.2">
      <c r="W408" s="72"/>
      <c r="X408" s="73"/>
    </row>
    <row r="409" spans="23:24" x14ac:dyDescent="0.2">
      <c r="W409" s="72"/>
      <c r="X409" s="73"/>
    </row>
    <row r="410" spans="23:24" x14ac:dyDescent="0.2">
      <c r="W410" s="72"/>
      <c r="X410" s="73"/>
    </row>
    <row r="411" spans="23:24" x14ac:dyDescent="0.2">
      <c r="W411" s="72"/>
      <c r="X411" s="73"/>
    </row>
    <row r="412" spans="23:24" x14ac:dyDescent="0.2">
      <c r="W412" s="72"/>
      <c r="X412" s="73"/>
    </row>
    <row r="413" spans="23:24" x14ac:dyDescent="0.2">
      <c r="W413" s="72"/>
      <c r="X413" s="73"/>
    </row>
    <row r="414" spans="23:24" x14ac:dyDescent="0.2">
      <c r="W414" s="72"/>
      <c r="X414" s="73"/>
    </row>
    <row r="415" spans="23:24" x14ac:dyDescent="0.2">
      <c r="W415" s="72"/>
      <c r="X415" s="73"/>
    </row>
    <row r="416" spans="23:24" x14ac:dyDescent="0.2">
      <c r="W416" s="72"/>
      <c r="X416" s="73"/>
    </row>
    <row r="417" spans="23:24" x14ac:dyDescent="0.2">
      <c r="W417" s="72"/>
      <c r="X417" s="73"/>
    </row>
    <row r="418" spans="23:24" x14ac:dyDescent="0.2">
      <c r="W418" s="72"/>
      <c r="X418" s="73"/>
    </row>
    <row r="419" spans="23:24" x14ac:dyDescent="0.2">
      <c r="W419" s="72"/>
      <c r="X419" s="73"/>
    </row>
    <row r="420" spans="23:24" x14ac:dyDescent="0.2">
      <c r="W420" s="72"/>
      <c r="X420" s="73"/>
    </row>
    <row r="421" spans="23:24" x14ac:dyDescent="0.2">
      <c r="W421" s="72"/>
      <c r="X421" s="73"/>
    </row>
    <row r="422" spans="23:24" x14ac:dyDescent="0.2">
      <c r="W422" s="72"/>
      <c r="X422" s="73"/>
    </row>
    <row r="423" spans="23:24" x14ac:dyDescent="0.2">
      <c r="W423" s="72"/>
      <c r="X423" s="73"/>
    </row>
    <row r="424" spans="23:24" x14ac:dyDescent="0.2">
      <c r="W424" s="72"/>
      <c r="X424" s="73"/>
    </row>
    <row r="425" spans="23:24" x14ac:dyDescent="0.2">
      <c r="W425" s="72"/>
      <c r="X425" s="73"/>
    </row>
    <row r="426" spans="23:24" x14ac:dyDescent="0.2">
      <c r="W426" s="72"/>
      <c r="X426" s="73"/>
    </row>
    <row r="427" spans="23:24" x14ac:dyDescent="0.2">
      <c r="W427" s="72"/>
      <c r="X427" s="73"/>
    </row>
    <row r="428" spans="23:24" x14ac:dyDescent="0.2">
      <c r="W428" s="72"/>
      <c r="X428" s="73"/>
    </row>
    <row r="429" spans="23:24" x14ac:dyDescent="0.2">
      <c r="W429" s="72"/>
      <c r="X429" s="73"/>
    </row>
    <row r="430" spans="23:24" x14ac:dyDescent="0.2">
      <c r="W430" s="72"/>
      <c r="X430" s="73"/>
    </row>
    <row r="431" spans="23:24" x14ac:dyDescent="0.2">
      <c r="W431" s="72"/>
      <c r="X431" s="73"/>
    </row>
    <row r="432" spans="23:24" x14ac:dyDescent="0.2">
      <c r="W432" s="72"/>
      <c r="X432" s="73"/>
    </row>
    <row r="433" spans="23:24" x14ac:dyDescent="0.2">
      <c r="W433" s="72"/>
      <c r="X433" s="73"/>
    </row>
    <row r="434" spans="23:24" x14ac:dyDescent="0.2">
      <c r="W434" s="72"/>
      <c r="X434" s="73"/>
    </row>
    <row r="435" spans="23:24" x14ac:dyDescent="0.2">
      <c r="W435" s="72"/>
      <c r="X435" s="73"/>
    </row>
    <row r="436" spans="23:24" x14ac:dyDescent="0.2">
      <c r="W436" s="72"/>
      <c r="X436" s="73"/>
    </row>
    <row r="437" spans="23:24" x14ac:dyDescent="0.2">
      <c r="W437" s="72"/>
      <c r="X437" s="73"/>
    </row>
    <row r="438" spans="23:24" x14ac:dyDescent="0.2">
      <c r="W438" s="72"/>
      <c r="X438" s="73"/>
    </row>
    <row r="439" spans="23:24" x14ac:dyDescent="0.2">
      <c r="W439" s="72"/>
      <c r="X439" s="73"/>
    </row>
    <row r="440" spans="23:24" x14ac:dyDescent="0.2">
      <c r="W440" s="72"/>
      <c r="X440" s="73"/>
    </row>
    <row r="441" spans="23:24" x14ac:dyDescent="0.2">
      <c r="W441" s="72"/>
      <c r="X441" s="73"/>
    </row>
    <row r="442" spans="23:24" x14ac:dyDescent="0.2">
      <c r="W442" s="72"/>
      <c r="X442" s="73"/>
    </row>
    <row r="443" spans="23:24" x14ac:dyDescent="0.2">
      <c r="W443" s="72"/>
      <c r="X443" s="73"/>
    </row>
    <row r="444" spans="23:24" x14ac:dyDescent="0.2">
      <c r="W444" s="72"/>
      <c r="X444" s="73"/>
    </row>
    <row r="445" spans="23:24" x14ac:dyDescent="0.2">
      <c r="W445" s="72"/>
      <c r="X445" s="73"/>
    </row>
    <row r="446" spans="23:24" x14ac:dyDescent="0.2">
      <c r="W446" s="72"/>
      <c r="X446" s="73"/>
    </row>
    <row r="447" spans="23:24" x14ac:dyDescent="0.2">
      <c r="W447" s="72"/>
      <c r="X447" s="73"/>
    </row>
    <row r="448" spans="23:24" x14ac:dyDescent="0.2">
      <c r="W448" s="72"/>
      <c r="X448" s="73"/>
    </row>
    <row r="449" spans="23:24" x14ac:dyDescent="0.2">
      <c r="W449" s="72"/>
      <c r="X449" s="73"/>
    </row>
    <row r="450" spans="23:24" x14ac:dyDescent="0.2">
      <c r="W450" s="72"/>
      <c r="X450" s="73"/>
    </row>
    <row r="451" spans="23:24" x14ac:dyDescent="0.2">
      <c r="W451" s="72"/>
      <c r="X451" s="73"/>
    </row>
    <row r="452" spans="23:24" x14ac:dyDescent="0.2">
      <c r="W452" s="72"/>
      <c r="X452" s="73"/>
    </row>
    <row r="453" spans="23:24" x14ac:dyDescent="0.2">
      <c r="W453" s="72"/>
      <c r="X453" s="73"/>
    </row>
    <row r="454" spans="23:24" x14ac:dyDescent="0.2">
      <c r="W454" s="72"/>
      <c r="X454" s="73"/>
    </row>
    <row r="455" spans="23:24" x14ac:dyDescent="0.2">
      <c r="W455" s="72"/>
      <c r="X455" s="73"/>
    </row>
    <row r="456" spans="23:24" x14ac:dyDescent="0.2">
      <c r="W456" s="72"/>
      <c r="X456" s="73"/>
    </row>
    <row r="457" spans="23:24" x14ac:dyDescent="0.2">
      <c r="W457" s="72"/>
      <c r="X457" s="73"/>
    </row>
    <row r="458" spans="23:24" x14ac:dyDescent="0.2">
      <c r="W458" s="72"/>
      <c r="X458" s="73"/>
    </row>
    <row r="459" spans="23:24" x14ac:dyDescent="0.2">
      <c r="W459" s="72"/>
      <c r="X459" s="73"/>
    </row>
    <row r="460" spans="23:24" x14ac:dyDescent="0.2">
      <c r="W460" s="72"/>
      <c r="X460" s="73"/>
    </row>
    <row r="461" spans="23:24" x14ac:dyDescent="0.2">
      <c r="W461" s="72"/>
      <c r="X461" s="73"/>
    </row>
    <row r="462" spans="23:24" x14ac:dyDescent="0.2">
      <c r="W462" s="72"/>
      <c r="X462" s="73"/>
    </row>
    <row r="463" spans="23:24" x14ac:dyDescent="0.2">
      <c r="W463" s="72"/>
      <c r="X463" s="73"/>
    </row>
    <row r="464" spans="23:24" x14ac:dyDescent="0.2">
      <c r="W464" s="72"/>
      <c r="X464" s="73"/>
    </row>
    <row r="465" spans="23:24" x14ac:dyDescent="0.2">
      <c r="W465" s="72"/>
      <c r="X465" s="73"/>
    </row>
    <row r="466" spans="23:24" x14ac:dyDescent="0.2">
      <c r="W466" s="72"/>
      <c r="X466" s="73"/>
    </row>
    <row r="467" spans="23:24" x14ac:dyDescent="0.2">
      <c r="W467" s="72"/>
      <c r="X467" s="73"/>
    </row>
    <row r="468" spans="23:24" x14ac:dyDescent="0.2">
      <c r="W468" s="72"/>
      <c r="X468" s="73"/>
    </row>
    <row r="469" spans="23:24" x14ac:dyDescent="0.2">
      <c r="W469" s="72"/>
      <c r="X469" s="73"/>
    </row>
    <row r="470" spans="23:24" x14ac:dyDescent="0.2">
      <c r="W470" s="72"/>
      <c r="X470" s="73"/>
    </row>
    <row r="471" spans="23:24" x14ac:dyDescent="0.2">
      <c r="W471" s="72"/>
      <c r="X471" s="73"/>
    </row>
    <row r="472" spans="23:24" x14ac:dyDescent="0.2">
      <c r="W472" s="72"/>
      <c r="X472" s="73"/>
    </row>
    <row r="473" spans="23:24" x14ac:dyDescent="0.2">
      <c r="W473" s="72"/>
      <c r="X473" s="73"/>
    </row>
    <row r="474" spans="23:24" x14ac:dyDescent="0.2">
      <c r="W474" s="72"/>
      <c r="X474" s="73"/>
    </row>
    <row r="475" spans="23:24" x14ac:dyDescent="0.2">
      <c r="W475" s="72"/>
      <c r="X475" s="73"/>
    </row>
    <row r="476" spans="23:24" x14ac:dyDescent="0.2">
      <c r="W476" s="72"/>
      <c r="X476" s="73"/>
    </row>
    <row r="477" spans="23:24" x14ac:dyDescent="0.2">
      <c r="W477" s="72"/>
      <c r="X477" s="73"/>
    </row>
    <row r="478" spans="23:24" x14ac:dyDescent="0.2">
      <c r="W478" s="72"/>
      <c r="X478" s="73"/>
    </row>
    <row r="479" spans="23:24" x14ac:dyDescent="0.2">
      <c r="W479" s="72"/>
      <c r="X479" s="73"/>
    </row>
    <row r="480" spans="23:24" x14ac:dyDescent="0.2">
      <c r="W480" s="72"/>
      <c r="X480" s="73"/>
    </row>
    <row r="481" spans="23:24" x14ac:dyDescent="0.2">
      <c r="W481" s="72"/>
      <c r="X481" s="73"/>
    </row>
    <row r="482" spans="23:24" x14ac:dyDescent="0.2">
      <c r="W482" s="72"/>
      <c r="X482" s="73"/>
    </row>
    <row r="483" spans="23:24" x14ac:dyDescent="0.2">
      <c r="W483" s="72"/>
      <c r="X483" s="73"/>
    </row>
    <row r="484" spans="23:24" x14ac:dyDescent="0.2">
      <c r="W484" s="72"/>
      <c r="X484" s="73"/>
    </row>
    <row r="485" spans="23:24" x14ac:dyDescent="0.2">
      <c r="W485" s="72"/>
      <c r="X485" s="73"/>
    </row>
    <row r="486" spans="23:24" x14ac:dyDescent="0.2">
      <c r="W486" s="72"/>
      <c r="X486" s="73"/>
    </row>
    <row r="487" spans="23:24" x14ac:dyDescent="0.2">
      <c r="W487" s="72"/>
      <c r="X487" s="73"/>
    </row>
    <row r="488" spans="23:24" x14ac:dyDescent="0.2">
      <c r="W488" s="72"/>
      <c r="X488" s="73"/>
    </row>
    <row r="489" spans="23:24" x14ac:dyDescent="0.2">
      <c r="W489" s="72"/>
      <c r="X489" s="73"/>
    </row>
    <row r="490" spans="23:24" x14ac:dyDescent="0.2">
      <c r="W490" s="72"/>
      <c r="X490" s="73"/>
    </row>
    <row r="491" spans="23:24" x14ac:dyDescent="0.2">
      <c r="W491" s="72"/>
      <c r="X491" s="73"/>
    </row>
    <row r="492" spans="23:24" x14ac:dyDescent="0.2">
      <c r="W492" s="72"/>
      <c r="X492" s="73"/>
    </row>
    <row r="493" spans="23:24" x14ac:dyDescent="0.2">
      <c r="W493" s="72"/>
      <c r="X493" s="73"/>
    </row>
    <row r="494" spans="23:24" x14ac:dyDescent="0.2">
      <c r="W494" s="72"/>
      <c r="X494" s="73"/>
    </row>
    <row r="495" spans="23:24" x14ac:dyDescent="0.2">
      <c r="W495" s="72"/>
      <c r="X495" s="73"/>
    </row>
    <row r="496" spans="23:24" x14ac:dyDescent="0.2">
      <c r="W496" s="72"/>
      <c r="X496" s="73"/>
    </row>
    <row r="497" spans="23:24" x14ac:dyDescent="0.2">
      <c r="W497" s="72"/>
      <c r="X497" s="73"/>
    </row>
    <row r="498" spans="23:24" x14ac:dyDescent="0.2">
      <c r="W498" s="72"/>
      <c r="X498" s="73"/>
    </row>
    <row r="499" spans="23:24" x14ac:dyDescent="0.2">
      <c r="W499" s="72"/>
      <c r="X499" s="73"/>
    </row>
    <row r="500" spans="23:24" x14ac:dyDescent="0.2">
      <c r="W500" s="72"/>
      <c r="X500" s="73"/>
    </row>
    <row r="501" spans="23:24" x14ac:dyDescent="0.2">
      <c r="W501" s="72"/>
      <c r="X501" s="73"/>
    </row>
    <row r="502" spans="23:24" x14ac:dyDescent="0.2">
      <c r="W502" s="72"/>
      <c r="X502" s="73"/>
    </row>
    <row r="503" spans="23:24" x14ac:dyDescent="0.2">
      <c r="W503" s="72"/>
      <c r="X503" s="73"/>
    </row>
    <row r="504" spans="23:24" x14ac:dyDescent="0.2">
      <c r="W504" s="72"/>
      <c r="X504" s="73"/>
    </row>
    <row r="505" spans="23:24" x14ac:dyDescent="0.2">
      <c r="W505" s="72"/>
      <c r="X505" s="73"/>
    </row>
    <row r="506" spans="23:24" x14ac:dyDescent="0.2">
      <c r="W506" s="72"/>
      <c r="X506" s="73"/>
    </row>
    <row r="507" spans="23:24" x14ac:dyDescent="0.2">
      <c r="W507" s="72"/>
      <c r="X507" s="73"/>
    </row>
    <row r="508" spans="23:24" x14ac:dyDescent="0.2">
      <c r="W508" s="72"/>
      <c r="X508" s="73"/>
    </row>
    <row r="509" spans="23:24" x14ac:dyDescent="0.2">
      <c r="W509" s="72"/>
      <c r="X509" s="73"/>
    </row>
    <row r="510" spans="23:24" x14ac:dyDescent="0.2">
      <c r="W510" s="72"/>
      <c r="X510" s="73"/>
    </row>
    <row r="511" spans="23:24" x14ac:dyDescent="0.2">
      <c r="W511" s="72"/>
      <c r="X511" s="73"/>
    </row>
    <row r="512" spans="23:24" x14ac:dyDescent="0.2">
      <c r="W512" s="72"/>
      <c r="X512" s="73"/>
    </row>
    <row r="513" spans="23:24" x14ac:dyDescent="0.2">
      <c r="W513" s="72"/>
      <c r="X513" s="73"/>
    </row>
    <row r="514" spans="23:24" x14ac:dyDescent="0.2">
      <c r="W514" s="72"/>
      <c r="X514" s="73"/>
    </row>
    <row r="515" spans="23:24" x14ac:dyDescent="0.2">
      <c r="W515" s="72"/>
      <c r="X515" s="73"/>
    </row>
    <row r="516" spans="23:24" x14ac:dyDescent="0.2">
      <c r="W516" s="72"/>
      <c r="X516" s="73"/>
    </row>
    <row r="517" spans="23:24" x14ac:dyDescent="0.2">
      <c r="W517" s="72"/>
      <c r="X517" s="73"/>
    </row>
    <row r="518" spans="23:24" x14ac:dyDescent="0.2">
      <c r="W518" s="72"/>
      <c r="X518" s="73"/>
    </row>
    <row r="519" spans="23:24" x14ac:dyDescent="0.2">
      <c r="W519" s="72"/>
      <c r="X519" s="73"/>
    </row>
    <row r="520" spans="23:24" x14ac:dyDescent="0.2">
      <c r="W520" s="72"/>
      <c r="X520" s="73"/>
    </row>
    <row r="521" spans="23:24" x14ac:dyDescent="0.2">
      <c r="W521" s="72"/>
      <c r="X521" s="73"/>
    </row>
    <row r="522" spans="23:24" x14ac:dyDescent="0.2">
      <c r="W522" s="72"/>
      <c r="X522" s="73"/>
    </row>
    <row r="523" spans="23:24" x14ac:dyDescent="0.2">
      <c r="W523" s="72"/>
      <c r="X523" s="73"/>
    </row>
    <row r="524" spans="23:24" x14ac:dyDescent="0.2">
      <c r="W524" s="72"/>
      <c r="X524" s="73"/>
    </row>
    <row r="525" spans="23:24" x14ac:dyDescent="0.2">
      <c r="W525" s="72"/>
      <c r="X525" s="73"/>
    </row>
    <row r="526" spans="23:24" x14ac:dyDescent="0.2">
      <c r="W526" s="72"/>
      <c r="X526" s="73"/>
    </row>
    <row r="527" spans="23:24" x14ac:dyDescent="0.2">
      <c r="W527" s="72"/>
      <c r="X527" s="73"/>
    </row>
    <row r="528" spans="23:24" x14ac:dyDescent="0.2">
      <c r="W528" s="72"/>
      <c r="X528" s="73"/>
    </row>
    <row r="529" spans="23:24" x14ac:dyDescent="0.2">
      <c r="W529" s="72"/>
      <c r="X529" s="73"/>
    </row>
    <row r="530" spans="23:24" x14ac:dyDescent="0.2">
      <c r="W530" s="72"/>
      <c r="X530" s="73"/>
    </row>
    <row r="531" spans="23:24" x14ac:dyDescent="0.2">
      <c r="W531" s="72"/>
      <c r="X531" s="73"/>
    </row>
    <row r="532" spans="23:24" x14ac:dyDescent="0.2">
      <c r="W532" s="72"/>
      <c r="X532" s="73"/>
    </row>
    <row r="533" spans="23:24" x14ac:dyDescent="0.2">
      <c r="W533" s="72"/>
      <c r="X533" s="73"/>
    </row>
    <row r="534" spans="23:24" x14ac:dyDescent="0.2">
      <c r="W534" s="72"/>
      <c r="X534" s="73"/>
    </row>
    <row r="535" spans="23:24" x14ac:dyDescent="0.2">
      <c r="W535" s="72"/>
      <c r="X535" s="73"/>
    </row>
    <row r="536" spans="23:24" x14ac:dyDescent="0.2">
      <c r="W536" s="72"/>
      <c r="X536" s="73"/>
    </row>
    <row r="537" spans="23:24" x14ac:dyDescent="0.2">
      <c r="W537" s="72"/>
      <c r="X537" s="73"/>
    </row>
    <row r="538" spans="23:24" x14ac:dyDescent="0.2">
      <c r="W538" s="72"/>
      <c r="X538" s="73"/>
    </row>
    <row r="539" spans="23:24" x14ac:dyDescent="0.2">
      <c r="W539" s="72"/>
      <c r="X539" s="73"/>
    </row>
    <row r="540" spans="23:24" x14ac:dyDescent="0.2">
      <c r="W540" s="72"/>
      <c r="X540" s="73"/>
    </row>
    <row r="541" spans="23:24" x14ac:dyDescent="0.2">
      <c r="W541" s="72"/>
      <c r="X541" s="73"/>
    </row>
    <row r="542" spans="23:24" x14ac:dyDescent="0.2">
      <c r="W542" s="72"/>
      <c r="X542" s="73"/>
    </row>
    <row r="543" spans="23:24" x14ac:dyDescent="0.2">
      <c r="W543" s="72"/>
      <c r="X543" s="73"/>
    </row>
    <row r="544" spans="23:24" x14ac:dyDescent="0.2">
      <c r="W544" s="72"/>
      <c r="X544" s="73"/>
    </row>
    <row r="545" spans="23:24" x14ac:dyDescent="0.2">
      <c r="W545" s="72"/>
      <c r="X545" s="73"/>
    </row>
    <row r="546" spans="23:24" x14ac:dyDescent="0.2">
      <c r="W546" s="72"/>
      <c r="X546" s="73"/>
    </row>
    <row r="547" spans="23:24" x14ac:dyDescent="0.2">
      <c r="W547" s="72"/>
      <c r="X547" s="73"/>
    </row>
    <row r="548" spans="23:24" x14ac:dyDescent="0.2">
      <c r="W548" s="72"/>
      <c r="X548" s="73"/>
    </row>
    <row r="549" spans="23:24" x14ac:dyDescent="0.2">
      <c r="W549" s="72"/>
      <c r="X549" s="73"/>
    </row>
    <row r="550" spans="23:24" x14ac:dyDescent="0.2">
      <c r="W550" s="72"/>
      <c r="X550" s="73"/>
    </row>
    <row r="551" spans="23:24" x14ac:dyDescent="0.2">
      <c r="W551" s="72"/>
      <c r="X551" s="73"/>
    </row>
    <row r="552" spans="23:24" x14ac:dyDescent="0.2">
      <c r="W552" s="72"/>
      <c r="X552" s="73"/>
    </row>
    <row r="553" spans="23:24" x14ac:dyDescent="0.2">
      <c r="W553" s="72"/>
      <c r="X553" s="73"/>
    </row>
    <row r="554" spans="23:24" x14ac:dyDescent="0.2">
      <c r="W554" s="72"/>
      <c r="X554" s="73"/>
    </row>
    <row r="555" spans="23:24" x14ac:dyDescent="0.2">
      <c r="W555" s="72"/>
      <c r="X555" s="73"/>
    </row>
    <row r="556" spans="23:24" x14ac:dyDescent="0.2">
      <c r="W556" s="72"/>
      <c r="X556" s="73"/>
    </row>
    <row r="557" spans="23:24" x14ac:dyDescent="0.2">
      <c r="W557" s="72"/>
      <c r="X557" s="73"/>
    </row>
    <row r="558" spans="23:24" x14ac:dyDescent="0.2">
      <c r="W558" s="72"/>
      <c r="X558" s="73"/>
    </row>
    <row r="559" spans="23:24" x14ac:dyDescent="0.2">
      <c r="W559" s="72"/>
      <c r="X559" s="73"/>
    </row>
    <row r="560" spans="23:24" x14ac:dyDescent="0.2">
      <c r="W560" s="72"/>
      <c r="X560" s="73"/>
    </row>
    <row r="561" spans="23:24" x14ac:dyDescent="0.2">
      <c r="W561" s="72"/>
      <c r="X561" s="73"/>
    </row>
    <row r="562" spans="23:24" x14ac:dyDescent="0.2">
      <c r="W562" s="72"/>
      <c r="X562" s="73"/>
    </row>
    <row r="563" spans="23:24" x14ac:dyDescent="0.2">
      <c r="W563" s="72"/>
      <c r="X563" s="73"/>
    </row>
    <row r="564" spans="23:24" x14ac:dyDescent="0.2">
      <c r="W564" s="72"/>
      <c r="X564" s="73"/>
    </row>
    <row r="565" spans="23:24" x14ac:dyDescent="0.2">
      <c r="W565" s="72"/>
      <c r="X565" s="73"/>
    </row>
    <row r="566" spans="23:24" x14ac:dyDescent="0.2">
      <c r="W566" s="72"/>
      <c r="X566" s="73"/>
    </row>
    <row r="567" spans="23:24" x14ac:dyDescent="0.2">
      <c r="W567" s="72"/>
      <c r="X567" s="73"/>
    </row>
    <row r="568" spans="23:24" x14ac:dyDescent="0.2">
      <c r="W568" s="72"/>
      <c r="X568" s="73"/>
    </row>
    <row r="569" spans="23:24" x14ac:dyDescent="0.2">
      <c r="W569" s="72"/>
      <c r="X569" s="73"/>
    </row>
    <row r="570" spans="23:24" x14ac:dyDescent="0.2">
      <c r="W570" s="72"/>
      <c r="X570" s="73"/>
    </row>
    <row r="571" spans="23:24" x14ac:dyDescent="0.2">
      <c r="W571" s="72"/>
      <c r="X571" s="73"/>
    </row>
    <row r="572" spans="23:24" x14ac:dyDescent="0.2">
      <c r="W572" s="72"/>
      <c r="X572" s="73"/>
    </row>
    <row r="573" spans="23:24" x14ac:dyDescent="0.2">
      <c r="W573" s="72"/>
      <c r="X573" s="73"/>
    </row>
    <row r="574" spans="23:24" x14ac:dyDescent="0.2">
      <c r="W574" s="72"/>
      <c r="X574" s="73"/>
    </row>
    <row r="575" spans="23:24" x14ac:dyDescent="0.2">
      <c r="W575" s="72"/>
      <c r="X575" s="73"/>
    </row>
    <row r="576" spans="23:24" x14ac:dyDescent="0.2">
      <c r="W576" s="72"/>
      <c r="X576" s="73"/>
    </row>
    <row r="577" spans="23:24" x14ac:dyDescent="0.2">
      <c r="W577" s="72"/>
      <c r="X577" s="73"/>
    </row>
    <row r="578" spans="23:24" x14ac:dyDescent="0.2">
      <c r="W578" s="72"/>
      <c r="X578" s="73"/>
    </row>
    <row r="579" spans="23:24" x14ac:dyDescent="0.2">
      <c r="W579" s="72"/>
      <c r="X579" s="73"/>
    </row>
    <row r="580" spans="23:24" x14ac:dyDescent="0.2">
      <c r="W580" s="72"/>
      <c r="X580" s="73"/>
    </row>
    <row r="581" spans="23:24" x14ac:dyDescent="0.2">
      <c r="W581" s="72"/>
      <c r="X581" s="73"/>
    </row>
    <row r="582" spans="23:24" x14ac:dyDescent="0.2">
      <c r="W582" s="72"/>
      <c r="X582" s="73"/>
    </row>
    <row r="583" spans="23:24" x14ac:dyDescent="0.2">
      <c r="W583" s="72"/>
      <c r="X583" s="73"/>
    </row>
    <row r="584" spans="23:24" x14ac:dyDescent="0.2">
      <c r="W584" s="72"/>
      <c r="X584" s="73"/>
    </row>
    <row r="585" spans="23:24" x14ac:dyDescent="0.2">
      <c r="W585" s="72"/>
      <c r="X585" s="73"/>
    </row>
    <row r="586" spans="23:24" x14ac:dyDescent="0.2">
      <c r="W586" s="72"/>
      <c r="X586" s="73"/>
    </row>
    <row r="587" spans="23:24" x14ac:dyDescent="0.2">
      <c r="W587" s="72"/>
      <c r="X587" s="73"/>
    </row>
    <row r="588" spans="23:24" x14ac:dyDescent="0.2">
      <c r="W588" s="72"/>
      <c r="X588" s="73"/>
    </row>
    <row r="589" spans="23:24" x14ac:dyDescent="0.2">
      <c r="W589" s="72"/>
      <c r="X589" s="73"/>
    </row>
    <row r="590" spans="23:24" x14ac:dyDescent="0.2">
      <c r="W590" s="72"/>
      <c r="X590" s="73"/>
    </row>
    <row r="591" spans="23:24" x14ac:dyDescent="0.2">
      <c r="W591" s="72"/>
      <c r="X591" s="73"/>
    </row>
    <row r="592" spans="23:24" x14ac:dyDescent="0.2">
      <c r="W592" s="72"/>
      <c r="X592" s="73"/>
    </row>
    <row r="593" spans="23:24" x14ac:dyDescent="0.2">
      <c r="W593" s="72"/>
      <c r="X593" s="73"/>
    </row>
    <row r="594" spans="23:24" x14ac:dyDescent="0.2">
      <c r="W594" s="72"/>
      <c r="X594" s="73"/>
    </row>
    <row r="595" spans="23:24" x14ac:dyDescent="0.2">
      <c r="W595" s="72"/>
      <c r="X595" s="73"/>
    </row>
    <row r="596" spans="23:24" x14ac:dyDescent="0.2">
      <c r="W596" s="72"/>
      <c r="X596" s="73"/>
    </row>
    <row r="597" spans="23:24" x14ac:dyDescent="0.2">
      <c r="W597" s="72"/>
      <c r="X597" s="73"/>
    </row>
    <row r="598" spans="23:24" x14ac:dyDescent="0.2">
      <c r="W598" s="72"/>
      <c r="X598" s="73"/>
    </row>
    <row r="599" spans="23:24" x14ac:dyDescent="0.2">
      <c r="W599" s="72"/>
      <c r="X599" s="73"/>
    </row>
    <row r="600" spans="23:24" x14ac:dyDescent="0.2">
      <c r="W600" s="72"/>
      <c r="X600" s="73"/>
    </row>
    <row r="601" spans="23:24" x14ac:dyDescent="0.2">
      <c r="W601" s="72"/>
      <c r="X601" s="73"/>
    </row>
    <row r="602" spans="23:24" x14ac:dyDescent="0.2">
      <c r="W602" s="72"/>
      <c r="X602" s="73"/>
    </row>
    <row r="603" spans="23:24" x14ac:dyDescent="0.2">
      <c r="W603" s="72"/>
      <c r="X603" s="73"/>
    </row>
    <row r="604" spans="23:24" x14ac:dyDescent="0.2">
      <c r="W604" s="72"/>
      <c r="X604" s="73"/>
    </row>
    <row r="605" spans="23:24" x14ac:dyDescent="0.2">
      <c r="W605" s="72"/>
      <c r="X605" s="73"/>
    </row>
    <row r="606" spans="23:24" x14ac:dyDescent="0.2">
      <c r="W606" s="72"/>
      <c r="X606" s="73"/>
    </row>
    <row r="607" spans="23:24" x14ac:dyDescent="0.2">
      <c r="W607" s="72"/>
      <c r="X607" s="73"/>
    </row>
    <row r="608" spans="23:24" x14ac:dyDescent="0.2">
      <c r="W608" s="72"/>
      <c r="X608" s="73"/>
    </row>
    <row r="609" spans="23:24" x14ac:dyDescent="0.2">
      <c r="W609" s="72"/>
      <c r="X609" s="73"/>
    </row>
    <row r="610" spans="23:24" x14ac:dyDescent="0.2">
      <c r="W610" s="72"/>
      <c r="X610" s="73"/>
    </row>
    <row r="611" spans="23:24" x14ac:dyDescent="0.2">
      <c r="W611" s="72"/>
      <c r="X611" s="73"/>
    </row>
    <row r="612" spans="23:24" x14ac:dyDescent="0.2">
      <c r="W612" s="72"/>
      <c r="X612" s="73"/>
    </row>
    <row r="613" spans="23:24" x14ac:dyDescent="0.2">
      <c r="W613" s="72"/>
      <c r="X613" s="73"/>
    </row>
    <row r="614" spans="23:24" x14ac:dyDescent="0.2">
      <c r="W614" s="72"/>
      <c r="X614" s="73"/>
    </row>
    <row r="615" spans="23:24" x14ac:dyDescent="0.2">
      <c r="W615" s="72"/>
      <c r="X615" s="73"/>
    </row>
    <row r="616" spans="23:24" x14ac:dyDescent="0.2">
      <c r="W616" s="72"/>
      <c r="X616" s="73"/>
    </row>
    <row r="617" spans="23:24" x14ac:dyDescent="0.2">
      <c r="W617" s="72"/>
      <c r="X617" s="73"/>
    </row>
    <row r="618" spans="23:24" x14ac:dyDescent="0.2">
      <c r="W618" s="72"/>
      <c r="X618" s="73"/>
    </row>
    <row r="619" spans="23:24" x14ac:dyDescent="0.2">
      <c r="W619" s="72"/>
      <c r="X619" s="73"/>
    </row>
    <row r="620" spans="23:24" x14ac:dyDescent="0.2">
      <c r="W620" s="72"/>
      <c r="X620" s="73"/>
    </row>
    <row r="621" spans="23:24" x14ac:dyDescent="0.2">
      <c r="W621" s="72"/>
      <c r="X621" s="73"/>
    </row>
    <row r="622" spans="23:24" x14ac:dyDescent="0.2">
      <c r="W622" s="72"/>
      <c r="X622" s="73"/>
    </row>
    <row r="623" spans="23:24" x14ac:dyDescent="0.2">
      <c r="W623" s="72"/>
      <c r="X623" s="73"/>
    </row>
    <row r="624" spans="23:24" x14ac:dyDescent="0.2">
      <c r="W624" s="72"/>
      <c r="X624" s="73"/>
    </row>
    <row r="625" spans="23:24" x14ac:dyDescent="0.2">
      <c r="W625" s="72"/>
      <c r="X625" s="73"/>
    </row>
    <row r="626" spans="23:24" x14ac:dyDescent="0.2">
      <c r="W626" s="72"/>
      <c r="X626" s="73"/>
    </row>
    <row r="627" spans="23:24" x14ac:dyDescent="0.2">
      <c r="W627" s="72"/>
      <c r="X627" s="73"/>
    </row>
    <row r="628" spans="23:24" x14ac:dyDescent="0.2">
      <c r="W628" s="72"/>
      <c r="X628" s="73"/>
    </row>
    <row r="629" spans="23:24" x14ac:dyDescent="0.2">
      <c r="W629" s="72"/>
      <c r="X629" s="73"/>
    </row>
    <row r="630" spans="23:24" x14ac:dyDescent="0.2">
      <c r="W630" s="72"/>
      <c r="X630" s="73"/>
    </row>
    <row r="631" spans="23:24" x14ac:dyDescent="0.2">
      <c r="W631" s="72"/>
      <c r="X631" s="73"/>
    </row>
    <row r="632" spans="23:24" x14ac:dyDescent="0.2">
      <c r="W632" s="72"/>
      <c r="X632" s="73"/>
    </row>
    <row r="633" spans="23:24" x14ac:dyDescent="0.2">
      <c r="W633" s="72"/>
      <c r="X633" s="73"/>
    </row>
    <row r="634" spans="23:24" x14ac:dyDescent="0.2">
      <c r="W634" s="72"/>
      <c r="X634" s="73"/>
    </row>
    <row r="635" spans="23:24" x14ac:dyDescent="0.2">
      <c r="W635" s="72"/>
      <c r="X635" s="73"/>
    </row>
    <row r="636" spans="23:24" x14ac:dyDescent="0.2">
      <c r="W636" s="72"/>
      <c r="X636" s="73"/>
    </row>
    <row r="637" spans="23:24" x14ac:dyDescent="0.2">
      <c r="W637" s="72"/>
      <c r="X637" s="73"/>
    </row>
    <row r="638" spans="23:24" x14ac:dyDescent="0.2">
      <c r="W638" s="72"/>
      <c r="X638" s="73"/>
    </row>
    <row r="639" spans="23:24" x14ac:dyDescent="0.2">
      <c r="W639" s="72"/>
      <c r="X639" s="73"/>
    </row>
    <row r="640" spans="23:24" x14ac:dyDescent="0.2">
      <c r="W640" s="72"/>
      <c r="X640" s="73"/>
    </row>
    <row r="641" spans="23:24" x14ac:dyDescent="0.2">
      <c r="W641" s="72"/>
      <c r="X641" s="73"/>
    </row>
    <row r="642" spans="23:24" x14ac:dyDescent="0.2">
      <c r="W642" s="72"/>
      <c r="X642" s="73"/>
    </row>
    <row r="643" spans="23:24" x14ac:dyDescent="0.2">
      <c r="W643" s="72"/>
      <c r="X643" s="73"/>
    </row>
    <row r="644" spans="23:24" x14ac:dyDescent="0.2">
      <c r="W644" s="72"/>
      <c r="X644" s="73"/>
    </row>
    <row r="645" spans="23:24" x14ac:dyDescent="0.2">
      <c r="W645" s="72"/>
      <c r="X645" s="73"/>
    </row>
    <row r="646" spans="23:24" x14ac:dyDescent="0.2">
      <c r="W646" s="72"/>
      <c r="X646" s="73"/>
    </row>
    <row r="647" spans="23:24" x14ac:dyDescent="0.2">
      <c r="W647" s="72"/>
      <c r="X647" s="73"/>
    </row>
    <row r="648" spans="23:24" x14ac:dyDescent="0.2">
      <c r="W648" s="72"/>
      <c r="X648" s="73"/>
    </row>
    <row r="649" spans="23:24" x14ac:dyDescent="0.2">
      <c r="W649" s="72"/>
      <c r="X649" s="73"/>
    </row>
    <row r="650" spans="23:24" x14ac:dyDescent="0.2">
      <c r="W650" s="72"/>
      <c r="X650" s="73"/>
    </row>
    <row r="651" spans="23:24" x14ac:dyDescent="0.2">
      <c r="W651" s="72"/>
      <c r="X651" s="73"/>
    </row>
    <row r="652" spans="23:24" x14ac:dyDescent="0.2">
      <c r="W652" s="72"/>
      <c r="X652" s="73"/>
    </row>
    <row r="653" spans="23:24" x14ac:dyDescent="0.2">
      <c r="W653" s="72"/>
      <c r="X653" s="73"/>
    </row>
    <row r="654" spans="23:24" x14ac:dyDescent="0.2">
      <c r="W654" s="72"/>
      <c r="X654" s="73"/>
    </row>
    <row r="655" spans="23:24" x14ac:dyDescent="0.2">
      <c r="W655" s="72"/>
      <c r="X655" s="73"/>
    </row>
    <row r="656" spans="23:24" x14ac:dyDescent="0.2">
      <c r="W656" s="72"/>
      <c r="X656" s="73"/>
    </row>
    <row r="657" spans="23:24" x14ac:dyDescent="0.2">
      <c r="W657" s="72"/>
      <c r="X657" s="73"/>
    </row>
    <row r="658" spans="23:24" x14ac:dyDescent="0.2">
      <c r="W658" s="72"/>
      <c r="X658" s="73"/>
    </row>
    <row r="659" spans="23:24" x14ac:dyDescent="0.2">
      <c r="W659" s="72"/>
      <c r="X659" s="73"/>
    </row>
    <row r="660" spans="23:24" x14ac:dyDescent="0.2">
      <c r="W660" s="72"/>
      <c r="X660" s="73"/>
    </row>
    <row r="661" spans="23:24" x14ac:dyDescent="0.2">
      <c r="W661" s="72"/>
      <c r="X661" s="73"/>
    </row>
    <row r="662" spans="23:24" x14ac:dyDescent="0.2">
      <c r="W662" s="72"/>
      <c r="X662" s="73"/>
    </row>
    <row r="663" spans="23:24" x14ac:dyDescent="0.2">
      <c r="W663" s="72"/>
      <c r="X663" s="73"/>
    </row>
    <row r="664" spans="23:24" x14ac:dyDescent="0.2">
      <c r="W664" s="72"/>
      <c r="X664" s="73"/>
    </row>
    <row r="665" spans="23:24" x14ac:dyDescent="0.2">
      <c r="W665" s="72"/>
      <c r="X665" s="73"/>
    </row>
    <row r="666" spans="23:24" x14ac:dyDescent="0.2">
      <c r="W666" s="72"/>
      <c r="X666" s="73"/>
    </row>
    <row r="667" spans="23:24" x14ac:dyDescent="0.2">
      <c r="W667" s="72"/>
      <c r="X667" s="73"/>
    </row>
    <row r="668" spans="23:24" x14ac:dyDescent="0.2">
      <c r="W668" s="72"/>
      <c r="X668" s="73"/>
    </row>
    <row r="669" spans="23:24" x14ac:dyDescent="0.2">
      <c r="W669" s="72"/>
      <c r="X669" s="73"/>
    </row>
    <row r="670" spans="23:24" x14ac:dyDescent="0.2">
      <c r="W670" s="72"/>
      <c r="X670" s="73"/>
    </row>
    <row r="671" spans="23:24" x14ac:dyDescent="0.2">
      <c r="W671" s="72"/>
      <c r="X671" s="73"/>
    </row>
    <row r="672" spans="23:24" x14ac:dyDescent="0.2">
      <c r="W672" s="72"/>
      <c r="X672" s="73"/>
    </row>
    <row r="673" spans="23:24" x14ac:dyDescent="0.2">
      <c r="W673" s="72"/>
      <c r="X673" s="73"/>
    </row>
    <row r="674" spans="23:24" x14ac:dyDescent="0.2">
      <c r="W674" s="72"/>
      <c r="X674" s="73"/>
    </row>
    <row r="675" spans="23:24" x14ac:dyDescent="0.2">
      <c r="W675" s="72"/>
      <c r="X675" s="73"/>
    </row>
    <row r="676" spans="23:24" x14ac:dyDescent="0.2">
      <c r="W676" s="72"/>
      <c r="X676" s="73"/>
    </row>
    <row r="677" spans="23:24" x14ac:dyDescent="0.2">
      <c r="W677" s="72"/>
      <c r="X677" s="73"/>
    </row>
    <row r="678" spans="23:24" x14ac:dyDescent="0.2">
      <c r="W678" s="72"/>
      <c r="X678" s="73"/>
    </row>
    <row r="679" spans="23:24" x14ac:dyDescent="0.2">
      <c r="W679" s="72"/>
      <c r="X679" s="73"/>
    </row>
    <row r="680" spans="23:24" x14ac:dyDescent="0.2">
      <c r="W680" s="72"/>
      <c r="X680" s="73"/>
    </row>
    <row r="681" spans="23:24" x14ac:dyDescent="0.2">
      <c r="W681" s="72"/>
      <c r="X681" s="73"/>
    </row>
    <row r="682" spans="23:24" x14ac:dyDescent="0.2">
      <c r="W682" s="72"/>
      <c r="X682" s="73"/>
    </row>
    <row r="683" spans="23:24" x14ac:dyDescent="0.2">
      <c r="W683" s="72"/>
      <c r="X683" s="73"/>
    </row>
    <row r="684" spans="23:24" x14ac:dyDescent="0.2">
      <c r="W684" s="72"/>
      <c r="X684" s="73"/>
    </row>
    <row r="685" spans="23:24" x14ac:dyDescent="0.2">
      <c r="W685" s="72"/>
      <c r="X685" s="73"/>
    </row>
    <row r="686" spans="23:24" x14ac:dyDescent="0.2">
      <c r="W686" s="72"/>
      <c r="X686" s="73"/>
    </row>
    <row r="687" spans="23:24" x14ac:dyDescent="0.2">
      <c r="W687" s="72"/>
      <c r="X687" s="73"/>
    </row>
    <row r="688" spans="23:24" x14ac:dyDescent="0.2">
      <c r="W688" s="72"/>
      <c r="X688" s="73"/>
    </row>
    <row r="689" spans="23:24" x14ac:dyDescent="0.2">
      <c r="W689" s="72"/>
      <c r="X689" s="73"/>
    </row>
    <row r="690" spans="23:24" x14ac:dyDescent="0.2">
      <c r="W690" s="72"/>
      <c r="X690" s="73"/>
    </row>
    <row r="691" spans="23:24" x14ac:dyDescent="0.2">
      <c r="W691" s="72"/>
      <c r="X691" s="73"/>
    </row>
    <row r="692" spans="23:24" x14ac:dyDescent="0.2">
      <c r="W692" s="72"/>
      <c r="X692" s="73"/>
    </row>
    <row r="693" spans="23:24" x14ac:dyDescent="0.2">
      <c r="W693" s="72"/>
      <c r="X693" s="73"/>
    </row>
    <row r="694" spans="23:24" x14ac:dyDescent="0.2">
      <c r="W694" s="72"/>
      <c r="X694" s="73"/>
    </row>
    <row r="695" spans="23:24" x14ac:dyDescent="0.2">
      <c r="W695" s="72"/>
      <c r="X695" s="73"/>
    </row>
    <row r="696" spans="23:24" x14ac:dyDescent="0.2">
      <c r="W696" s="72"/>
      <c r="X696" s="73"/>
    </row>
    <row r="697" spans="23:24" x14ac:dyDescent="0.2">
      <c r="W697" s="72"/>
      <c r="X697" s="73"/>
    </row>
    <row r="698" spans="23:24" x14ac:dyDescent="0.2">
      <c r="W698" s="72"/>
      <c r="X698" s="73"/>
    </row>
    <row r="699" spans="23:24" x14ac:dyDescent="0.2">
      <c r="W699" s="72"/>
      <c r="X699" s="73"/>
    </row>
    <row r="700" spans="23:24" x14ac:dyDescent="0.2">
      <c r="W700" s="72"/>
      <c r="X700" s="73"/>
    </row>
    <row r="701" spans="23:24" x14ac:dyDescent="0.2">
      <c r="W701" s="72"/>
      <c r="X701" s="73"/>
    </row>
    <row r="702" spans="23:24" x14ac:dyDescent="0.2">
      <c r="W702" s="72"/>
      <c r="X702" s="73"/>
    </row>
    <row r="703" spans="23:24" x14ac:dyDescent="0.2">
      <c r="W703" s="72"/>
      <c r="X703" s="73"/>
    </row>
    <row r="704" spans="23:24" x14ac:dyDescent="0.2">
      <c r="W704" s="72"/>
      <c r="X704" s="73"/>
    </row>
    <row r="705" spans="23:24" x14ac:dyDescent="0.2">
      <c r="W705" s="72"/>
      <c r="X705" s="73"/>
    </row>
    <row r="706" spans="23:24" x14ac:dyDescent="0.2">
      <c r="W706" s="72"/>
      <c r="X706" s="73"/>
    </row>
    <row r="707" spans="23:24" x14ac:dyDescent="0.2">
      <c r="W707" s="72"/>
      <c r="X707" s="73"/>
    </row>
    <row r="708" spans="23:24" x14ac:dyDescent="0.2">
      <c r="W708" s="72"/>
      <c r="X708" s="73"/>
    </row>
    <row r="709" spans="23:24" x14ac:dyDescent="0.2">
      <c r="W709" s="72"/>
      <c r="X709" s="73"/>
    </row>
    <row r="710" spans="23:24" x14ac:dyDescent="0.2">
      <c r="W710" s="72"/>
      <c r="X710" s="73"/>
    </row>
    <row r="711" spans="23:24" x14ac:dyDescent="0.2">
      <c r="W711" s="72"/>
      <c r="X711" s="73"/>
    </row>
    <row r="712" spans="23:24" x14ac:dyDescent="0.2">
      <c r="W712" s="72"/>
      <c r="X712" s="73"/>
    </row>
    <row r="713" spans="23:24" x14ac:dyDescent="0.2">
      <c r="W713" s="72"/>
      <c r="X713" s="73"/>
    </row>
    <row r="714" spans="23:24" x14ac:dyDescent="0.2">
      <c r="W714" s="72"/>
      <c r="X714" s="73"/>
    </row>
    <row r="715" spans="23:24" x14ac:dyDescent="0.2">
      <c r="W715" s="72"/>
      <c r="X715" s="73"/>
    </row>
    <row r="716" spans="23:24" x14ac:dyDescent="0.2">
      <c r="W716" s="72"/>
      <c r="X716" s="73"/>
    </row>
    <row r="717" spans="23:24" x14ac:dyDescent="0.2">
      <c r="W717" s="72"/>
      <c r="X717" s="73"/>
    </row>
    <row r="718" spans="23:24" x14ac:dyDescent="0.2">
      <c r="W718" s="72"/>
      <c r="X718" s="73"/>
    </row>
    <row r="719" spans="23:24" x14ac:dyDescent="0.2">
      <c r="W719" s="72"/>
      <c r="X719" s="73"/>
    </row>
    <row r="720" spans="23:24" x14ac:dyDescent="0.2">
      <c r="W720" s="72"/>
      <c r="X720" s="73"/>
    </row>
    <row r="721" spans="23:24" x14ac:dyDescent="0.2">
      <c r="W721" s="72"/>
      <c r="X721" s="73"/>
    </row>
    <row r="722" spans="23:24" x14ac:dyDescent="0.2">
      <c r="W722" s="72"/>
      <c r="X722" s="73"/>
    </row>
    <row r="723" spans="23:24" x14ac:dyDescent="0.2">
      <c r="W723" s="72"/>
      <c r="X723" s="73"/>
    </row>
    <row r="724" spans="23:24" x14ac:dyDescent="0.2">
      <c r="W724" s="72"/>
      <c r="X724" s="73"/>
    </row>
    <row r="725" spans="23:24" x14ac:dyDescent="0.2">
      <c r="W725" s="72"/>
      <c r="X725" s="73"/>
    </row>
    <row r="726" spans="23:24" x14ac:dyDescent="0.2">
      <c r="W726" s="72"/>
      <c r="X726" s="73"/>
    </row>
    <row r="727" spans="23:24" x14ac:dyDescent="0.2">
      <c r="W727" s="72"/>
      <c r="X727" s="73"/>
    </row>
    <row r="728" spans="23:24" x14ac:dyDescent="0.2">
      <c r="W728" s="72"/>
      <c r="X728" s="73"/>
    </row>
    <row r="729" spans="23:24" x14ac:dyDescent="0.2">
      <c r="W729" s="72"/>
      <c r="X729" s="73"/>
    </row>
    <row r="730" spans="23:24" x14ac:dyDescent="0.2">
      <c r="W730" s="72"/>
      <c r="X730" s="73"/>
    </row>
    <row r="731" spans="23:24" x14ac:dyDescent="0.2">
      <c r="W731" s="72"/>
      <c r="X731" s="73"/>
    </row>
    <row r="732" spans="23:24" x14ac:dyDescent="0.2">
      <c r="W732" s="72"/>
      <c r="X732" s="73"/>
    </row>
    <row r="733" spans="23:24" x14ac:dyDescent="0.2">
      <c r="W733" s="72"/>
      <c r="X733" s="73"/>
    </row>
    <row r="734" spans="23:24" x14ac:dyDescent="0.2">
      <c r="W734" s="72"/>
      <c r="X734" s="73"/>
    </row>
    <row r="735" spans="23:24" x14ac:dyDescent="0.2">
      <c r="W735" s="72"/>
      <c r="X735" s="73"/>
    </row>
    <row r="736" spans="23:24" x14ac:dyDescent="0.2">
      <c r="W736" s="72"/>
      <c r="X736" s="73"/>
    </row>
    <row r="737" spans="23:24" x14ac:dyDescent="0.2">
      <c r="W737" s="72"/>
      <c r="X737" s="73"/>
    </row>
    <row r="738" spans="23:24" x14ac:dyDescent="0.2">
      <c r="W738" s="72"/>
      <c r="X738" s="73"/>
    </row>
    <row r="739" spans="23:24" x14ac:dyDescent="0.2">
      <c r="W739" s="72"/>
      <c r="X739" s="73"/>
    </row>
    <row r="740" spans="23:24" x14ac:dyDescent="0.2">
      <c r="W740" s="72"/>
      <c r="X740" s="73"/>
    </row>
    <row r="741" spans="23:24" x14ac:dyDescent="0.2">
      <c r="W741" s="72"/>
      <c r="X741" s="73"/>
    </row>
    <row r="742" spans="23:24" x14ac:dyDescent="0.2">
      <c r="W742" s="72"/>
      <c r="X742" s="73"/>
    </row>
    <row r="743" spans="23:24" x14ac:dyDescent="0.2">
      <c r="W743" s="72"/>
      <c r="X743" s="73"/>
    </row>
    <row r="744" spans="23:24" x14ac:dyDescent="0.2">
      <c r="W744" s="72"/>
      <c r="X744" s="73"/>
    </row>
    <row r="745" spans="23:24" x14ac:dyDescent="0.2">
      <c r="W745" s="72"/>
      <c r="X745" s="73"/>
    </row>
    <row r="746" spans="23:24" x14ac:dyDescent="0.2">
      <c r="W746" s="72"/>
      <c r="X746" s="73"/>
    </row>
    <row r="747" spans="23:24" x14ac:dyDescent="0.2">
      <c r="W747" s="72"/>
      <c r="X747" s="73"/>
    </row>
    <row r="748" spans="23:24" x14ac:dyDescent="0.2">
      <c r="W748" s="72"/>
      <c r="X748" s="73"/>
    </row>
    <row r="749" spans="23:24" x14ac:dyDescent="0.2">
      <c r="W749" s="72"/>
      <c r="X749" s="73"/>
    </row>
    <row r="750" spans="23:24" x14ac:dyDescent="0.2">
      <c r="W750" s="72"/>
      <c r="X750" s="73"/>
    </row>
    <row r="751" spans="23:24" x14ac:dyDescent="0.2">
      <c r="W751" s="72"/>
      <c r="X751" s="73"/>
    </row>
    <row r="752" spans="23:24" x14ac:dyDescent="0.2">
      <c r="W752" s="72"/>
      <c r="X752" s="73"/>
    </row>
    <row r="753" spans="23:24" x14ac:dyDescent="0.2">
      <c r="W753" s="72"/>
      <c r="X753" s="73"/>
    </row>
    <row r="754" spans="23:24" x14ac:dyDescent="0.2">
      <c r="W754" s="72"/>
      <c r="X754" s="73"/>
    </row>
    <row r="755" spans="23:24" x14ac:dyDescent="0.2">
      <c r="W755" s="72"/>
      <c r="X755" s="73"/>
    </row>
    <row r="756" spans="23:24" x14ac:dyDescent="0.2">
      <c r="W756" s="72"/>
      <c r="X756" s="73"/>
    </row>
    <row r="757" spans="23:24" x14ac:dyDescent="0.2">
      <c r="W757" s="72"/>
      <c r="X757" s="73"/>
    </row>
    <row r="758" spans="23:24" x14ac:dyDescent="0.2">
      <c r="W758" s="72"/>
      <c r="X758" s="73"/>
    </row>
    <row r="759" spans="23:24" x14ac:dyDescent="0.2">
      <c r="W759" s="72"/>
      <c r="X759" s="73"/>
    </row>
    <row r="760" spans="23:24" x14ac:dyDescent="0.2">
      <c r="W760" s="72"/>
      <c r="X760" s="73"/>
    </row>
    <row r="761" spans="23:24" x14ac:dyDescent="0.2">
      <c r="W761" s="72"/>
      <c r="X761" s="73"/>
    </row>
    <row r="762" spans="23:24" x14ac:dyDescent="0.2">
      <c r="W762" s="72"/>
      <c r="X762" s="73"/>
    </row>
    <row r="763" spans="23:24" x14ac:dyDescent="0.2">
      <c r="W763" s="72"/>
      <c r="X763" s="73"/>
    </row>
    <row r="764" spans="23:24" x14ac:dyDescent="0.2">
      <c r="W764" s="72"/>
      <c r="X764" s="73"/>
    </row>
    <row r="765" spans="23:24" x14ac:dyDescent="0.2">
      <c r="W765" s="72"/>
      <c r="X765" s="73"/>
    </row>
    <row r="766" spans="23:24" x14ac:dyDescent="0.2">
      <c r="W766" s="72"/>
      <c r="X766" s="73"/>
    </row>
    <row r="767" spans="23:24" x14ac:dyDescent="0.2">
      <c r="W767" s="72"/>
      <c r="X767" s="73"/>
    </row>
    <row r="768" spans="23:24" x14ac:dyDescent="0.2">
      <c r="W768" s="72"/>
      <c r="X768" s="73"/>
    </row>
    <row r="769" spans="23:24" x14ac:dyDescent="0.2">
      <c r="W769" s="72"/>
      <c r="X769" s="73"/>
    </row>
    <row r="770" spans="23:24" x14ac:dyDescent="0.2">
      <c r="W770" s="72"/>
      <c r="X770" s="73"/>
    </row>
    <row r="771" spans="23:24" x14ac:dyDescent="0.2">
      <c r="W771" s="72"/>
      <c r="X771" s="73"/>
    </row>
    <row r="772" spans="23:24" x14ac:dyDescent="0.2">
      <c r="W772" s="72"/>
      <c r="X772" s="73"/>
    </row>
    <row r="773" spans="23:24" x14ac:dyDescent="0.2">
      <c r="W773" s="72"/>
      <c r="X773" s="73"/>
    </row>
    <row r="774" spans="23:24" x14ac:dyDescent="0.2">
      <c r="W774" s="72"/>
      <c r="X774" s="73"/>
    </row>
    <row r="775" spans="23:24" x14ac:dyDescent="0.2">
      <c r="W775" s="72"/>
      <c r="X775" s="73"/>
    </row>
    <row r="776" spans="23:24" x14ac:dyDescent="0.2">
      <c r="W776" s="72"/>
      <c r="X776" s="73"/>
    </row>
    <row r="777" spans="23:24" x14ac:dyDescent="0.2">
      <c r="W777" s="72"/>
      <c r="X777" s="73"/>
    </row>
    <row r="778" spans="23:24" x14ac:dyDescent="0.2">
      <c r="W778" s="72"/>
      <c r="X778" s="73"/>
    </row>
    <row r="779" spans="23:24" x14ac:dyDescent="0.2">
      <c r="W779" s="72"/>
      <c r="X779" s="73"/>
    </row>
    <row r="780" spans="23:24" x14ac:dyDescent="0.2">
      <c r="W780" s="72"/>
      <c r="X780" s="73"/>
    </row>
    <row r="781" spans="23:24" x14ac:dyDescent="0.2">
      <c r="W781" s="72"/>
      <c r="X781" s="73"/>
    </row>
    <row r="782" spans="23:24" x14ac:dyDescent="0.2">
      <c r="W782" s="72"/>
      <c r="X782" s="73"/>
    </row>
    <row r="783" spans="23:24" x14ac:dyDescent="0.2">
      <c r="W783" s="72"/>
      <c r="X783" s="73"/>
    </row>
    <row r="784" spans="23:24" x14ac:dyDescent="0.2">
      <c r="W784" s="72"/>
      <c r="X784" s="73"/>
    </row>
    <row r="785" spans="23:24" x14ac:dyDescent="0.2">
      <c r="W785" s="72"/>
      <c r="X785" s="73"/>
    </row>
    <row r="786" spans="23:24" x14ac:dyDescent="0.2">
      <c r="W786" s="72"/>
      <c r="X786" s="73"/>
    </row>
    <row r="787" spans="23:24" x14ac:dyDescent="0.2">
      <c r="W787" s="72"/>
      <c r="X787" s="73"/>
    </row>
    <row r="788" spans="23:24" x14ac:dyDescent="0.2">
      <c r="W788" s="72"/>
      <c r="X788" s="73"/>
    </row>
    <row r="789" spans="23:24" x14ac:dyDescent="0.2">
      <c r="W789" s="72"/>
      <c r="X789" s="73"/>
    </row>
    <row r="790" spans="23:24" x14ac:dyDescent="0.2">
      <c r="W790" s="72"/>
      <c r="X790" s="73"/>
    </row>
    <row r="791" spans="23:24" x14ac:dyDescent="0.2">
      <c r="W791" s="72"/>
      <c r="X791" s="73"/>
    </row>
    <row r="792" spans="23:24" x14ac:dyDescent="0.2">
      <c r="W792" s="72"/>
      <c r="X792" s="73"/>
    </row>
    <row r="793" spans="23:24" x14ac:dyDescent="0.2">
      <c r="W793" s="72"/>
      <c r="X793" s="73"/>
    </row>
    <row r="794" spans="23:24" x14ac:dyDescent="0.2">
      <c r="W794" s="72"/>
      <c r="X794" s="73"/>
    </row>
    <row r="795" spans="23:24" x14ac:dyDescent="0.2">
      <c r="W795" s="72"/>
      <c r="X795" s="73"/>
    </row>
    <row r="796" spans="23:24" x14ac:dyDescent="0.2">
      <c r="W796" s="72"/>
      <c r="X796" s="73"/>
    </row>
    <row r="797" spans="23:24" x14ac:dyDescent="0.2">
      <c r="W797" s="72"/>
      <c r="X797" s="73"/>
    </row>
    <row r="798" spans="23:24" x14ac:dyDescent="0.2">
      <c r="W798" s="72"/>
      <c r="X798" s="73"/>
    </row>
    <row r="799" spans="23:24" x14ac:dyDescent="0.2">
      <c r="W799" s="72"/>
      <c r="X799" s="73"/>
    </row>
    <row r="800" spans="23:24" x14ac:dyDescent="0.2">
      <c r="W800" s="72"/>
      <c r="X800" s="73"/>
    </row>
    <row r="801" spans="23:24" x14ac:dyDescent="0.2">
      <c r="W801" s="72"/>
      <c r="X801" s="73"/>
    </row>
    <row r="802" spans="23:24" x14ac:dyDescent="0.2">
      <c r="W802" s="72"/>
      <c r="X802" s="73"/>
    </row>
    <row r="803" spans="23:24" x14ac:dyDescent="0.2">
      <c r="W803" s="72"/>
      <c r="X803" s="73"/>
    </row>
    <row r="804" spans="23:24" x14ac:dyDescent="0.2">
      <c r="W804" s="72"/>
      <c r="X804" s="73"/>
    </row>
    <row r="805" spans="23:24" x14ac:dyDescent="0.2">
      <c r="W805" s="72"/>
      <c r="X805" s="73"/>
    </row>
    <row r="806" spans="23:24" x14ac:dyDescent="0.2">
      <c r="W806" s="72"/>
      <c r="X806" s="73"/>
    </row>
    <row r="807" spans="23:24" x14ac:dyDescent="0.2">
      <c r="W807" s="72"/>
      <c r="X807" s="73"/>
    </row>
    <row r="808" spans="23:24" x14ac:dyDescent="0.2">
      <c r="W808" s="72"/>
      <c r="X808" s="73"/>
    </row>
    <row r="809" spans="23:24" x14ac:dyDescent="0.2">
      <c r="W809" s="72"/>
      <c r="X809" s="73"/>
    </row>
    <row r="810" spans="23:24" x14ac:dyDescent="0.2">
      <c r="W810" s="72"/>
      <c r="X810" s="73"/>
    </row>
    <row r="811" spans="23:24" x14ac:dyDescent="0.2">
      <c r="W811" s="72"/>
      <c r="X811" s="73"/>
    </row>
    <row r="812" spans="23:24" x14ac:dyDescent="0.2">
      <c r="W812" s="72"/>
      <c r="X812" s="73"/>
    </row>
    <row r="813" spans="23:24" x14ac:dyDescent="0.2">
      <c r="W813" s="72"/>
      <c r="X813" s="73"/>
    </row>
    <row r="814" spans="23:24" x14ac:dyDescent="0.2">
      <c r="W814" s="72"/>
      <c r="X814" s="73"/>
    </row>
    <row r="815" spans="23:24" x14ac:dyDescent="0.2">
      <c r="W815" s="72"/>
      <c r="X815" s="73"/>
    </row>
    <row r="816" spans="23:24" x14ac:dyDescent="0.2">
      <c r="W816" s="72"/>
      <c r="X816" s="73"/>
    </row>
    <row r="817" spans="23:24" x14ac:dyDescent="0.2">
      <c r="W817" s="72"/>
      <c r="X817" s="73"/>
    </row>
    <row r="818" spans="23:24" x14ac:dyDescent="0.2">
      <c r="W818" s="72"/>
      <c r="X818" s="73"/>
    </row>
    <row r="819" spans="23:24" x14ac:dyDescent="0.2">
      <c r="W819" s="72"/>
      <c r="X819" s="73"/>
    </row>
    <row r="820" spans="23:24" x14ac:dyDescent="0.2">
      <c r="W820" s="72"/>
      <c r="X820" s="73"/>
    </row>
    <row r="821" spans="23:24" x14ac:dyDescent="0.2">
      <c r="W821" s="72"/>
      <c r="X821" s="73"/>
    </row>
    <row r="822" spans="23:24" x14ac:dyDescent="0.2">
      <c r="W822" s="72"/>
      <c r="X822" s="73"/>
    </row>
    <row r="823" spans="23:24" x14ac:dyDescent="0.2">
      <c r="W823" s="72"/>
      <c r="X823" s="73"/>
    </row>
    <row r="824" spans="23:24" x14ac:dyDescent="0.2">
      <c r="W824" s="72"/>
      <c r="X824" s="73"/>
    </row>
    <row r="825" spans="23:24" x14ac:dyDescent="0.2">
      <c r="W825" s="72"/>
      <c r="X825" s="73"/>
    </row>
    <row r="826" spans="23:24" x14ac:dyDescent="0.2">
      <c r="W826" s="72"/>
      <c r="X826" s="73"/>
    </row>
    <row r="827" spans="23:24" x14ac:dyDescent="0.2">
      <c r="W827" s="72"/>
      <c r="X827" s="73"/>
    </row>
    <row r="828" spans="23:24" x14ac:dyDescent="0.2">
      <c r="W828" s="72"/>
      <c r="X828" s="73"/>
    </row>
    <row r="829" spans="23:24" x14ac:dyDescent="0.2">
      <c r="W829" s="72"/>
      <c r="X829" s="73"/>
    </row>
    <row r="830" spans="23:24" x14ac:dyDescent="0.2">
      <c r="W830" s="72"/>
      <c r="X830" s="73"/>
    </row>
    <row r="831" spans="23:24" x14ac:dyDescent="0.2">
      <c r="W831" s="72"/>
      <c r="X831" s="73"/>
    </row>
    <row r="832" spans="23:24" x14ac:dyDescent="0.2">
      <c r="W832" s="72"/>
      <c r="X832" s="73"/>
    </row>
    <row r="833" spans="23:24" x14ac:dyDescent="0.2">
      <c r="W833" s="72"/>
      <c r="X833" s="73"/>
    </row>
    <row r="834" spans="23:24" x14ac:dyDescent="0.2">
      <c r="W834" s="72"/>
      <c r="X834" s="73"/>
    </row>
    <row r="835" spans="23:24" x14ac:dyDescent="0.2">
      <c r="W835" s="72"/>
      <c r="X835" s="73"/>
    </row>
    <row r="836" spans="23:24" x14ac:dyDescent="0.2">
      <c r="W836" s="72"/>
      <c r="X836" s="73"/>
    </row>
    <row r="837" spans="23:24" x14ac:dyDescent="0.2">
      <c r="W837" s="72"/>
      <c r="X837" s="73"/>
    </row>
    <row r="838" spans="23:24" x14ac:dyDescent="0.2">
      <c r="W838" s="72"/>
      <c r="X838" s="73"/>
    </row>
    <row r="839" spans="23:24" x14ac:dyDescent="0.2">
      <c r="W839" s="72"/>
      <c r="X839" s="73"/>
    </row>
    <row r="840" spans="23:24" x14ac:dyDescent="0.2">
      <c r="W840" s="72"/>
      <c r="X840" s="73"/>
    </row>
    <row r="841" spans="23:24" x14ac:dyDescent="0.2">
      <c r="W841" s="72"/>
      <c r="X841" s="73"/>
    </row>
    <row r="842" spans="23:24" x14ac:dyDescent="0.2">
      <c r="W842" s="72"/>
      <c r="X842" s="73"/>
    </row>
    <row r="843" spans="23:24" x14ac:dyDescent="0.2">
      <c r="W843" s="72"/>
      <c r="X843" s="73"/>
    </row>
    <row r="844" spans="23:24" x14ac:dyDescent="0.2">
      <c r="W844" s="72"/>
      <c r="X844" s="73"/>
    </row>
    <row r="845" spans="23:24" x14ac:dyDescent="0.2">
      <c r="W845" s="72"/>
      <c r="X845" s="73"/>
    </row>
    <row r="846" spans="23:24" x14ac:dyDescent="0.2">
      <c r="W846" s="72"/>
      <c r="X846" s="73"/>
    </row>
    <row r="847" spans="23:24" x14ac:dyDescent="0.2">
      <c r="W847" s="72"/>
      <c r="X847" s="73"/>
    </row>
    <row r="848" spans="23:24" x14ac:dyDescent="0.2">
      <c r="W848" s="72"/>
      <c r="X848" s="73"/>
    </row>
    <row r="849" spans="23:24" x14ac:dyDescent="0.2">
      <c r="W849" s="72"/>
      <c r="X849" s="73"/>
    </row>
    <row r="850" spans="23:24" x14ac:dyDescent="0.2">
      <c r="W850" s="72"/>
      <c r="X850" s="73"/>
    </row>
    <row r="851" spans="23:24" x14ac:dyDescent="0.2">
      <c r="W851" s="72"/>
      <c r="X851" s="73"/>
    </row>
    <row r="852" spans="23:24" x14ac:dyDescent="0.2">
      <c r="W852" s="72"/>
      <c r="X852" s="73"/>
    </row>
    <row r="853" spans="23:24" x14ac:dyDescent="0.2">
      <c r="W853" s="72"/>
      <c r="X853" s="73"/>
    </row>
    <row r="854" spans="23:24" x14ac:dyDescent="0.2">
      <c r="W854" s="72"/>
      <c r="X854" s="73"/>
    </row>
    <row r="855" spans="23:24" x14ac:dyDescent="0.2">
      <c r="W855" s="72"/>
      <c r="X855" s="73"/>
    </row>
    <row r="856" spans="23:24" x14ac:dyDescent="0.2">
      <c r="W856" s="72"/>
      <c r="X856" s="73"/>
    </row>
    <row r="857" spans="23:24" x14ac:dyDescent="0.2">
      <c r="W857" s="72"/>
      <c r="X857" s="73"/>
    </row>
    <row r="858" spans="23:24" x14ac:dyDescent="0.2">
      <c r="W858" s="72"/>
      <c r="X858" s="73"/>
    </row>
    <row r="859" spans="23:24" x14ac:dyDescent="0.2">
      <c r="W859" s="72"/>
      <c r="X859" s="73"/>
    </row>
    <row r="860" spans="23:24" x14ac:dyDescent="0.2">
      <c r="W860" s="72"/>
      <c r="X860" s="73"/>
    </row>
    <row r="861" spans="23:24" x14ac:dyDescent="0.2">
      <c r="W861" s="72"/>
      <c r="X861" s="73"/>
    </row>
    <row r="862" spans="23:24" x14ac:dyDescent="0.2">
      <c r="W862" s="72"/>
      <c r="X862" s="73"/>
    </row>
    <row r="863" spans="23:24" x14ac:dyDescent="0.2">
      <c r="W863" s="72"/>
      <c r="X863" s="73"/>
    </row>
    <row r="864" spans="23:24" x14ac:dyDescent="0.2">
      <c r="W864" s="72"/>
      <c r="X864" s="73"/>
    </row>
    <row r="865" spans="23:24" x14ac:dyDescent="0.2">
      <c r="W865" s="72"/>
      <c r="X865" s="73"/>
    </row>
    <row r="866" spans="23:24" x14ac:dyDescent="0.2">
      <c r="W866" s="72"/>
      <c r="X866" s="73"/>
    </row>
    <row r="867" spans="23:24" x14ac:dyDescent="0.2">
      <c r="W867" s="72"/>
      <c r="X867" s="73"/>
    </row>
    <row r="868" spans="23:24" x14ac:dyDescent="0.2">
      <c r="W868" s="72"/>
      <c r="X868" s="73"/>
    </row>
    <row r="869" spans="23:24" x14ac:dyDescent="0.2">
      <c r="W869" s="72"/>
      <c r="X869" s="73"/>
    </row>
    <row r="870" spans="23:24" x14ac:dyDescent="0.2">
      <c r="W870" s="72"/>
      <c r="X870" s="73"/>
    </row>
    <row r="871" spans="23:24" x14ac:dyDescent="0.2">
      <c r="W871" s="72"/>
      <c r="X871" s="73"/>
    </row>
    <row r="872" spans="23:24" x14ac:dyDescent="0.2">
      <c r="W872" s="72"/>
      <c r="X872" s="73"/>
    </row>
    <row r="873" spans="23:24" x14ac:dyDescent="0.2">
      <c r="W873" s="72"/>
      <c r="X873" s="73"/>
    </row>
    <row r="874" spans="23:24" x14ac:dyDescent="0.2">
      <c r="W874" s="72"/>
      <c r="X874" s="73"/>
    </row>
    <row r="875" spans="23:24" x14ac:dyDescent="0.2">
      <c r="W875" s="72"/>
      <c r="X875" s="73"/>
    </row>
    <row r="876" spans="23:24" x14ac:dyDescent="0.2">
      <c r="W876" s="72"/>
      <c r="X876" s="73"/>
    </row>
    <row r="877" spans="23:24" x14ac:dyDescent="0.2">
      <c r="W877" s="72"/>
      <c r="X877" s="73"/>
    </row>
    <row r="878" spans="23:24" x14ac:dyDescent="0.2">
      <c r="W878" s="72"/>
      <c r="X878" s="73"/>
    </row>
    <row r="879" spans="23:24" x14ac:dyDescent="0.2">
      <c r="W879" s="72"/>
      <c r="X879" s="73"/>
    </row>
    <row r="880" spans="23:24" x14ac:dyDescent="0.2">
      <c r="W880" s="72"/>
      <c r="X880" s="73"/>
    </row>
    <row r="881" spans="23:24" x14ac:dyDescent="0.2">
      <c r="W881" s="72"/>
      <c r="X881" s="73"/>
    </row>
    <row r="882" spans="23:24" x14ac:dyDescent="0.2">
      <c r="W882" s="72"/>
      <c r="X882" s="73"/>
    </row>
    <row r="883" spans="23:24" x14ac:dyDescent="0.2">
      <c r="W883" s="72"/>
      <c r="X883" s="73"/>
    </row>
    <row r="884" spans="23:24" x14ac:dyDescent="0.2">
      <c r="W884" s="72"/>
      <c r="X884" s="73"/>
    </row>
    <row r="885" spans="23:24" x14ac:dyDescent="0.2">
      <c r="W885" s="72"/>
      <c r="X885" s="73"/>
    </row>
    <row r="886" spans="23:24" x14ac:dyDescent="0.2">
      <c r="W886" s="72"/>
      <c r="X886" s="73"/>
    </row>
    <row r="887" spans="23:24" x14ac:dyDescent="0.2">
      <c r="W887" s="72"/>
      <c r="X887" s="73"/>
    </row>
    <row r="888" spans="23:24" x14ac:dyDescent="0.2">
      <c r="W888" s="72"/>
      <c r="X888" s="73"/>
    </row>
    <row r="889" spans="23:24" x14ac:dyDescent="0.2">
      <c r="W889" s="72"/>
      <c r="X889" s="73"/>
    </row>
    <row r="890" spans="23:24" x14ac:dyDescent="0.2">
      <c r="W890" s="72"/>
      <c r="X890" s="73"/>
    </row>
    <row r="891" spans="23:24" x14ac:dyDescent="0.2">
      <c r="W891" s="72"/>
      <c r="X891" s="73"/>
    </row>
    <row r="892" spans="23:24" x14ac:dyDescent="0.2">
      <c r="W892" s="72"/>
      <c r="X892" s="73"/>
    </row>
    <row r="893" spans="23:24" x14ac:dyDescent="0.2">
      <c r="W893" s="72"/>
      <c r="X893" s="73"/>
    </row>
    <row r="894" spans="23:24" x14ac:dyDescent="0.2">
      <c r="W894" s="72"/>
      <c r="X894" s="73"/>
    </row>
    <row r="895" spans="23:24" x14ac:dyDescent="0.2">
      <c r="W895" s="72"/>
      <c r="X895" s="73"/>
    </row>
    <row r="896" spans="23:24" x14ac:dyDescent="0.2">
      <c r="W896" s="72"/>
      <c r="X896" s="73"/>
    </row>
    <row r="897" spans="23:24" x14ac:dyDescent="0.2">
      <c r="W897" s="72"/>
      <c r="X897" s="73"/>
    </row>
    <row r="898" spans="23:24" x14ac:dyDescent="0.2">
      <c r="W898" s="72"/>
      <c r="X898" s="73"/>
    </row>
    <row r="899" spans="23:24" x14ac:dyDescent="0.2">
      <c r="W899" s="72"/>
      <c r="X899" s="73"/>
    </row>
    <row r="900" spans="23:24" x14ac:dyDescent="0.2">
      <c r="W900" s="72"/>
      <c r="X900" s="73"/>
    </row>
    <row r="901" spans="23:24" x14ac:dyDescent="0.2">
      <c r="W901" s="72"/>
      <c r="X901" s="73"/>
    </row>
    <row r="902" spans="23:24" x14ac:dyDescent="0.2">
      <c r="W902" s="72"/>
      <c r="X902" s="73"/>
    </row>
    <row r="903" spans="23:24" x14ac:dyDescent="0.2">
      <c r="W903" s="72"/>
      <c r="X903" s="73"/>
    </row>
    <row r="904" spans="23:24" x14ac:dyDescent="0.2">
      <c r="W904" s="72"/>
      <c r="X904" s="73"/>
    </row>
    <row r="905" spans="23:24" x14ac:dyDescent="0.2">
      <c r="W905" s="72"/>
      <c r="X905" s="73"/>
    </row>
    <row r="906" spans="23:24" x14ac:dyDescent="0.2">
      <c r="W906" s="72"/>
      <c r="X906" s="73"/>
    </row>
    <row r="907" spans="23:24" x14ac:dyDescent="0.2">
      <c r="W907" s="72"/>
      <c r="X907" s="73"/>
    </row>
    <row r="908" spans="23:24" x14ac:dyDescent="0.2">
      <c r="W908" s="72"/>
      <c r="X908" s="73"/>
    </row>
    <row r="909" spans="23:24" x14ac:dyDescent="0.2">
      <c r="W909" s="72"/>
      <c r="X909" s="73"/>
    </row>
    <row r="910" spans="23:24" x14ac:dyDescent="0.2">
      <c r="W910" s="72"/>
      <c r="X910" s="73"/>
    </row>
    <row r="911" spans="23:24" x14ac:dyDescent="0.2">
      <c r="W911" s="72"/>
      <c r="X911" s="73"/>
    </row>
    <row r="912" spans="23:24" x14ac:dyDescent="0.2">
      <c r="W912" s="72"/>
      <c r="X912" s="73"/>
    </row>
    <row r="913" spans="23:24" x14ac:dyDescent="0.2">
      <c r="W913" s="72"/>
      <c r="X913" s="73"/>
    </row>
    <row r="914" spans="23:24" x14ac:dyDescent="0.2">
      <c r="W914" s="72"/>
      <c r="X914" s="73"/>
    </row>
    <row r="915" spans="23:24" x14ac:dyDescent="0.2">
      <c r="W915" s="72"/>
      <c r="X915" s="73"/>
    </row>
    <row r="916" spans="23:24" x14ac:dyDescent="0.2">
      <c r="W916" s="72"/>
      <c r="X916" s="73"/>
    </row>
    <row r="917" spans="23:24" x14ac:dyDescent="0.2">
      <c r="W917" s="72"/>
      <c r="X917" s="73"/>
    </row>
    <row r="918" spans="23:24" x14ac:dyDescent="0.2">
      <c r="W918" s="72"/>
      <c r="X918" s="73"/>
    </row>
    <row r="919" spans="23:24" x14ac:dyDescent="0.2">
      <c r="W919" s="72"/>
      <c r="X919" s="73"/>
    </row>
    <row r="920" spans="23:24" x14ac:dyDescent="0.2">
      <c r="W920" s="72"/>
      <c r="X920" s="73"/>
    </row>
    <row r="921" spans="23:24" x14ac:dyDescent="0.2">
      <c r="W921" s="72"/>
      <c r="X921" s="73"/>
    </row>
    <row r="922" spans="23:24" x14ac:dyDescent="0.2">
      <c r="W922" s="72"/>
      <c r="X922" s="73"/>
    </row>
    <row r="923" spans="23:24" x14ac:dyDescent="0.2">
      <c r="W923" s="72"/>
      <c r="X923" s="73"/>
    </row>
    <row r="924" spans="23:24" x14ac:dyDescent="0.2">
      <c r="W924" s="72"/>
      <c r="X924" s="73"/>
    </row>
    <row r="925" spans="23:24" x14ac:dyDescent="0.2">
      <c r="W925" s="72"/>
      <c r="X925" s="73"/>
    </row>
    <row r="926" spans="23:24" x14ac:dyDescent="0.2">
      <c r="W926" s="72"/>
      <c r="X926" s="73"/>
    </row>
    <row r="927" spans="23:24" x14ac:dyDescent="0.2">
      <c r="W927" s="72"/>
      <c r="X927" s="73"/>
    </row>
    <row r="928" spans="23:24" x14ac:dyDescent="0.2">
      <c r="W928" s="72"/>
      <c r="X928" s="73"/>
    </row>
    <row r="929" spans="23:24" x14ac:dyDescent="0.2">
      <c r="W929" s="72"/>
      <c r="X929" s="73"/>
    </row>
    <row r="930" spans="23:24" x14ac:dyDescent="0.2">
      <c r="W930" s="72"/>
      <c r="X930" s="73"/>
    </row>
    <row r="931" spans="23:24" x14ac:dyDescent="0.2">
      <c r="W931" s="72"/>
      <c r="X931" s="73"/>
    </row>
    <row r="932" spans="23:24" x14ac:dyDescent="0.2">
      <c r="W932" s="72"/>
      <c r="X932" s="73"/>
    </row>
    <row r="933" spans="23:24" x14ac:dyDescent="0.2">
      <c r="W933" s="72"/>
      <c r="X933" s="73"/>
    </row>
    <row r="934" spans="23:24" x14ac:dyDescent="0.2">
      <c r="W934" s="72"/>
      <c r="X934" s="73"/>
    </row>
    <row r="935" spans="23:24" x14ac:dyDescent="0.2">
      <c r="W935" s="72"/>
      <c r="X935" s="73"/>
    </row>
    <row r="936" spans="23:24" x14ac:dyDescent="0.2">
      <c r="W936" s="72"/>
      <c r="X936" s="73"/>
    </row>
    <row r="937" spans="23:24" x14ac:dyDescent="0.2">
      <c r="W937" s="72"/>
      <c r="X937" s="73"/>
    </row>
    <row r="938" spans="23:24" x14ac:dyDescent="0.2">
      <c r="W938" s="72"/>
      <c r="X938" s="73"/>
    </row>
    <row r="939" spans="23:24" x14ac:dyDescent="0.2">
      <c r="W939" s="72"/>
      <c r="X939" s="73"/>
    </row>
    <row r="940" spans="23:24" x14ac:dyDescent="0.2">
      <c r="W940" s="72"/>
      <c r="X940" s="73"/>
    </row>
    <row r="941" spans="23:24" x14ac:dyDescent="0.2">
      <c r="W941" s="72"/>
      <c r="X941" s="73"/>
    </row>
    <row r="942" spans="23:24" x14ac:dyDescent="0.2">
      <c r="W942" s="72"/>
      <c r="X942" s="73"/>
    </row>
    <row r="943" spans="23:24" x14ac:dyDescent="0.2">
      <c r="W943" s="72"/>
      <c r="X943" s="73"/>
    </row>
    <row r="944" spans="23:24" x14ac:dyDescent="0.2">
      <c r="W944" s="72"/>
      <c r="X944" s="73"/>
    </row>
    <row r="945" spans="23:24" x14ac:dyDescent="0.2">
      <c r="W945" s="72"/>
      <c r="X945" s="73"/>
    </row>
    <row r="946" spans="23:24" x14ac:dyDescent="0.2">
      <c r="W946" s="72"/>
      <c r="X946" s="73"/>
    </row>
    <row r="947" spans="23:24" x14ac:dyDescent="0.2">
      <c r="W947" s="72"/>
      <c r="X947" s="73"/>
    </row>
    <row r="948" spans="23:24" x14ac:dyDescent="0.2">
      <c r="W948" s="72"/>
      <c r="X948" s="73"/>
    </row>
    <row r="949" spans="23:24" x14ac:dyDescent="0.2">
      <c r="W949" s="72"/>
      <c r="X949" s="73"/>
    </row>
    <row r="950" spans="23:24" x14ac:dyDescent="0.2">
      <c r="W950" s="72"/>
      <c r="X950" s="73"/>
    </row>
    <row r="951" spans="23:24" x14ac:dyDescent="0.2">
      <c r="W951" s="72"/>
      <c r="X951" s="73"/>
    </row>
    <row r="952" spans="23:24" x14ac:dyDescent="0.2">
      <c r="W952" s="72"/>
      <c r="X952" s="73"/>
    </row>
    <row r="953" spans="23:24" x14ac:dyDescent="0.2">
      <c r="W953" s="72"/>
      <c r="X953" s="73"/>
    </row>
    <row r="954" spans="23:24" x14ac:dyDescent="0.2">
      <c r="W954" s="72"/>
      <c r="X954" s="73"/>
    </row>
    <row r="955" spans="23:24" x14ac:dyDescent="0.2">
      <c r="W955" s="72"/>
      <c r="X955" s="73"/>
    </row>
    <row r="956" spans="23:24" x14ac:dyDescent="0.2">
      <c r="W956" s="72"/>
      <c r="X956" s="73"/>
    </row>
    <row r="957" spans="23:24" x14ac:dyDescent="0.2">
      <c r="W957" s="72"/>
      <c r="X957" s="73"/>
    </row>
    <row r="958" spans="23:24" x14ac:dyDescent="0.2">
      <c r="W958" s="72"/>
      <c r="X958" s="73"/>
    </row>
    <row r="959" spans="23:24" x14ac:dyDescent="0.2">
      <c r="W959" s="72"/>
      <c r="X959" s="73"/>
    </row>
    <row r="960" spans="23:24" x14ac:dyDescent="0.2">
      <c r="W960" s="72"/>
      <c r="X960" s="73"/>
    </row>
    <row r="961" spans="23:24" x14ac:dyDescent="0.2">
      <c r="W961" s="72"/>
      <c r="X961" s="73"/>
    </row>
    <row r="962" spans="23:24" x14ac:dyDescent="0.2">
      <c r="W962" s="72"/>
      <c r="X962" s="73"/>
    </row>
    <row r="963" spans="23:24" x14ac:dyDescent="0.2">
      <c r="W963" s="72"/>
      <c r="X963" s="73"/>
    </row>
    <row r="964" spans="23:24" x14ac:dyDescent="0.2">
      <c r="W964" s="72"/>
      <c r="X964" s="73"/>
    </row>
    <row r="965" spans="23:24" x14ac:dyDescent="0.2">
      <c r="W965" s="72"/>
      <c r="X965" s="73"/>
    </row>
    <row r="966" spans="23:24" x14ac:dyDescent="0.2">
      <c r="W966" s="72"/>
      <c r="X966" s="73"/>
    </row>
    <row r="967" spans="23:24" x14ac:dyDescent="0.2">
      <c r="W967" s="72"/>
      <c r="X967" s="73"/>
    </row>
    <row r="968" spans="23:24" x14ac:dyDescent="0.2">
      <c r="W968" s="72"/>
      <c r="X968" s="73"/>
    </row>
    <row r="969" spans="23:24" x14ac:dyDescent="0.2">
      <c r="W969" s="72"/>
      <c r="X969" s="73"/>
    </row>
    <row r="970" spans="23:24" x14ac:dyDescent="0.2">
      <c r="W970" s="72"/>
      <c r="X970" s="73"/>
    </row>
    <row r="971" spans="23:24" x14ac:dyDescent="0.2">
      <c r="W971" s="72"/>
      <c r="X971" s="73"/>
    </row>
    <row r="972" spans="23:24" x14ac:dyDescent="0.2">
      <c r="W972" s="72"/>
      <c r="X972" s="73"/>
    </row>
    <row r="973" spans="23:24" x14ac:dyDescent="0.2">
      <c r="W973" s="72"/>
      <c r="X973" s="73"/>
    </row>
    <row r="974" spans="23:24" x14ac:dyDescent="0.2">
      <c r="W974" s="72"/>
      <c r="X974" s="73"/>
    </row>
    <row r="975" spans="23:24" x14ac:dyDescent="0.2">
      <c r="W975" s="72"/>
      <c r="X975" s="73"/>
    </row>
    <row r="976" spans="23:24" x14ac:dyDescent="0.2">
      <c r="W976" s="72"/>
      <c r="X976" s="73"/>
    </row>
    <row r="977" spans="23:24" x14ac:dyDescent="0.2">
      <c r="W977" s="72"/>
      <c r="X977" s="73"/>
    </row>
    <row r="978" spans="23:24" x14ac:dyDescent="0.2">
      <c r="W978" s="72"/>
      <c r="X978" s="73"/>
    </row>
    <row r="979" spans="23:24" x14ac:dyDescent="0.2">
      <c r="W979" s="72"/>
      <c r="X979" s="73"/>
    </row>
    <row r="980" spans="23:24" x14ac:dyDescent="0.2">
      <c r="W980" s="72"/>
      <c r="X980" s="73"/>
    </row>
    <row r="981" spans="23:24" x14ac:dyDescent="0.2">
      <c r="W981" s="72"/>
      <c r="X981" s="73"/>
    </row>
    <row r="982" spans="23:24" x14ac:dyDescent="0.2">
      <c r="W982" s="72"/>
      <c r="X982" s="73"/>
    </row>
    <row r="983" spans="23:24" x14ac:dyDescent="0.2">
      <c r="W983" s="72"/>
      <c r="X983" s="73"/>
    </row>
    <row r="984" spans="23:24" x14ac:dyDescent="0.2">
      <c r="W984" s="72"/>
      <c r="X984" s="73"/>
    </row>
    <row r="985" spans="23:24" x14ac:dyDescent="0.2">
      <c r="W985" s="72"/>
      <c r="X985" s="73"/>
    </row>
    <row r="986" spans="23:24" x14ac:dyDescent="0.2">
      <c r="W986" s="72"/>
      <c r="X986" s="73"/>
    </row>
    <row r="987" spans="23:24" x14ac:dyDescent="0.2">
      <c r="W987" s="72"/>
      <c r="X987" s="73"/>
    </row>
    <row r="988" spans="23:24" x14ac:dyDescent="0.2">
      <c r="W988" s="72"/>
      <c r="X988" s="73"/>
    </row>
    <row r="989" spans="23:24" x14ac:dyDescent="0.2">
      <c r="W989" s="72"/>
      <c r="X989" s="73"/>
    </row>
    <row r="990" spans="23:24" x14ac:dyDescent="0.2">
      <c r="W990" s="72"/>
      <c r="X990" s="73"/>
    </row>
    <row r="991" spans="23:24" x14ac:dyDescent="0.2">
      <c r="W991" s="72"/>
      <c r="X991" s="73"/>
    </row>
    <row r="992" spans="23:24" x14ac:dyDescent="0.2">
      <c r="W992" s="72"/>
      <c r="X992" s="73"/>
    </row>
    <row r="993" spans="23:24" x14ac:dyDescent="0.2">
      <c r="W993" s="72"/>
      <c r="X993" s="73"/>
    </row>
    <row r="994" spans="23:24" x14ac:dyDescent="0.2">
      <c r="W994" s="72"/>
      <c r="X994" s="73"/>
    </row>
    <row r="995" spans="23:24" x14ac:dyDescent="0.2">
      <c r="W995" s="72"/>
      <c r="X995" s="73"/>
    </row>
    <row r="996" spans="23:24" x14ac:dyDescent="0.2">
      <c r="W996" s="72"/>
      <c r="X996" s="73"/>
    </row>
    <row r="997" spans="23:24" x14ac:dyDescent="0.2">
      <c r="W997" s="72"/>
      <c r="X997" s="73"/>
    </row>
    <row r="998" spans="23:24" x14ac:dyDescent="0.2">
      <c r="W998" s="72"/>
      <c r="X998" s="73"/>
    </row>
    <row r="999" spans="23:24" x14ac:dyDescent="0.2">
      <c r="W999" s="72"/>
      <c r="X999" s="73"/>
    </row>
    <row r="1000" spans="23:24" x14ac:dyDescent="0.2">
      <c r="W1000" s="72"/>
      <c r="X1000" s="73"/>
    </row>
    <row r="1001" spans="23:24" x14ac:dyDescent="0.2">
      <c r="W1001" s="72"/>
      <c r="X1001" s="73"/>
    </row>
    <row r="1002" spans="23:24" x14ac:dyDescent="0.2">
      <c r="W1002" s="72"/>
      <c r="X1002" s="73"/>
    </row>
    <row r="1003" spans="23:24" x14ac:dyDescent="0.2">
      <c r="W1003" s="72"/>
      <c r="X1003" s="73"/>
    </row>
    <row r="1004" spans="23:24" x14ac:dyDescent="0.2">
      <c r="W1004" s="72"/>
      <c r="X1004" s="73"/>
    </row>
    <row r="1005" spans="23:24" x14ac:dyDescent="0.2">
      <c r="W1005" s="72"/>
      <c r="X1005" s="73"/>
    </row>
    <row r="1006" spans="23:24" x14ac:dyDescent="0.2">
      <c r="W1006" s="72"/>
      <c r="X1006" s="73"/>
    </row>
    <row r="1007" spans="23:24" x14ac:dyDescent="0.2">
      <c r="W1007" s="72"/>
      <c r="X1007" s="73"/>
    </row>
    <row r="1008" spans="23:24" x14ac:dyDescent="0.2">
      <c r="W1008" s="72"/>
      <c r="X1008" s="73"/>
    </row>
    <row r="1009" spans="23:24" x14ac:dyDescent="0.2">
      <c r="W1009" s="72"/>
      <c r="X1009" s="73"/>
    </row>
    <row r="1010" spans="23:24" x14ac:dyDescent="0.2">
      <c r="W1010" s="72"/>
      <c r="X1010" s="73"/>
    </row>
    <row r="1011" spans="23:24" x14ac:dyDescent="0.2">
      <c r="W1011" s="72"/>
      <c r="X1011" s="73"/>
    </row>
    <row r="1012" spans="23:24" x14ac:dyDescent="0.2">
      <c r="W1012" s="72"/>
      <c r="X1012" s="73"/>
    </row>
    <row r="1013" spans="23:24" x14ac:dyDescent="0.2">
      <c r="W1013" s="72"/>
      <c r="X1013" s="73"/>
    </row>
    <row r="1014" spans="23:24" x14ac:dyDescent="0.2">
      <c r="W1014" s="72"/>
      <c r="X1014" s="73"/>
    </row>
    <row r="1015" spans="23:24" x14ac:dyDescent="0.2">
      <c r="W1015" s="72"/>
      <c r="X1015" s="73"/>
    </row>
    <row r="1016" spans="23:24" x14ac:dyDescent="0.2">
      <c r="W1016" s="72"/>
      <c r="X1016" s="73"/>
    </row>
    <row r="1017" spans="23:24" x14ac:dyDescent="0.2">
      <c r="W1017" s="72"/>
      <c r="X1017" s="73"/>
    </row>
    <row r="1018" spans="23:24" x14ac:dyDescent="0.2">
      <c r="W1018" s="72"/>
      <c r="X1018" s="73"/>
    </row>
    <row r="1019" spans="23:24" x14ac:dyDescent="0.2">
      <c r="W1019" s="72"/>
      <c r="X1019" s="73"/>
    </row>
    <row r="1020" spans="23:24" x14ac:dyDescent="0.2">
      <c r="W1020" s="72"/>
      <c r="X1020" s="73"/>
    </row>
    <row r="1021" spans="23:24" x14ac:dyDescent="0.2">
      <c r="W1021" s="72"/>
      <c r="X1021" s="73"/>
    </row>
    <row r="1022" spans="23:24" x14ac:dyDescent="0.2">
      <c r="W1022" s="72"/>
      <c r="X1022" s="73"/>
    </row>
    <row r="1023" spans="23:24" x14ac:dyDescent="0.2">
      <c r="W1023" s="72"/>
      <c r="X1023" s="73"/>
    </row>
    <row r="1024" spans="23:24" x14ac:dyDescent="0.2">
      <c r="W1024" s="72"/>
      <c r="X1024" s="73"/>
    </row>
    <row r="1025" spans="23:24" x14ac:dyDescent="0.2">
      <c r="W1025" s="72"/>
      <c r="X1025" s="73"/>
    </row>
    <row r="1026" spans="23:24" x14ac:dyDescent="0.2">
      <c r="W1026" s="72"/>
      <c r="X1026" s="73"/>
    </row>
    <row r="1027" spans="23:24" x14ac:dyDescent="0.2">
      <c r="W1027" s="72"/>
      <c r="X1027" s="73"/>
    </row>
    <row r="1028" spans="23:24" x14ac:dyDescent="0.2">
      <c r="W1028" s="72"/>
      <c r="X1028" s="73"/>
    </row>
    <row r="1029" spans="23:24" x14ac:dyDescent="0.2">
      <c r="W1029" s="72"/>
      <c r="X1029" s="73"/>
    </row>
    <row r="1030" spans="23:24" x14ac:dyDescent="0.2">
      <c r="W1030" s="72"/>
      <c r="X1030" s="73"/>
    </row>
    <row r="1031" spans="23:24" x14ac:dyDescent="0.2">
      <c r="W1031" s="72"/>
      <c r="X1031" s="73"/>
    </row>
    <row r="1032" spans="23:24" x14ac:dyDescent="0.2">
      <c r="W1032" s="72"/>
      <c r="X1032" s="73"/>
    </row>
    <row r="1033" spans="23:24" x14ac:dyDescent="0.2">
      <c r="W1033" s="72"/>
      <c r="X1033" s="73"/>
    </row>
    <row r="1034" spans="23:24" x14ac:dyDescent="0.2">
      <c r="W1034" s="72"/>
      <c r="X1034" s="73"/>
    </row>
    <row r="1035" spans="23:24" x14ac:dyDescent="0.2">
      <c r="W1035" s="72"/>
      <c r="X1035" s="73"/>
    </row>
    <row r="1036" spans="23:24" x14ac:dyDescent="0.2">
      <c r="W1036" s="72"/>
      <c r="X1036" s="73"/>
    </row>
    <row r="1037" spans="23:24" x14ac:dyDescent="0.2">
      <c r="W1037" s="72"/>
      <c r="X1037" s="73"/>
    </row>
    <row r="1038" spans="23:24" x14ac:dyDescent="0.2">
      <c r="W1038" s="72"/>
      <c r="X1038" s="73"/>
    </row>
    <row r="1039" spans="23:24" x14ac:dyDescent="0.2">
      <c r="W1039" s="72"/>
      <c r="X1039" s="73"/>
    </row>
    <row r="1040" spans="23:24" x14ac:dyDescent="0.2">
      <c r="W1040" s="72"/>
      <c r="X1040" s="73"/>
    </row>
    <row r="1041" spans="23:24" x14ac:dyDescent="0.2">
      <c r="W1041" s="72"/>
      <c r="X1041" s="73"/>
    </row>
    <row r="1042" spans="23:24" x14ac:dyDescent="0.2">
      <c r="W1042" s="72"/>
      <c r="X1042" s="73"/>
    </row>
    <row r="1043" spans="23:24" x14ac:dyDescent="0.2">
      <c r="W1043" s="72"/>
      <c r="X1043" s="73"/>
    </row>
    <row r="1044" spans="23:24" x14ac:dyDescent="0.2">
      <c r="W1044" s="72"/>
      <c r="X1044" s="73"/>
    </row>
    <row r="1045" spans="23:24" x14ac:dyDescent="0.2">
      <c r="W1045" s="72"/>
      <c r="X1045" s="73"/>
    </row>
    <row r="1046" spans="23:24" x14ac:dyDescent="0.2">
      <c r="W1046" s="72"/>
      <c r="X1046" s="73"/>
    </row>
    <row r="1047" spans="23:24" x14ac:dyDescent="0.2">
      <c r="W1047" s="72"/>
      <c r="X1047" s="73"/>
    </row>
    <row r="1048" spans="23:24" x14ac:dyDescent="0.2">
      <c r="W1048" s="72"/>
      <c r="X1048" s="73"/>
    </row>
    <row r="1049" spans="23:24" x14ac:dyDescent="0.2">
      <c r="W1049" s="72"/>
      <c r="X1049" s="73"/>
    </row>
    <row r="1050" spans="23:24" x14ac:dyDescent="0.2">
      <c r="W1050" s="72"/>
      <c r="X1050" s="73"/>
    </row>
    <row r="1051" spans="23:24" x14ac:dyDescent="0.2">
      <c r="W1051" s="72"/>
      <c r="X1051" s="73"/>
    </row>
    <row r="1052" spans="23:24" x14ac:dyDescent="0.2">
      <c r="W1052" s="72"/>
      <c r="X1052" s="73"/>
    </row>
    <row r="1053" spans="23:24" x14ac:dyDescent="0.2">
      <c r="W1053" s="72"/>
      <c r="X1053" s="73"/>
    </row>
    <row r="1054" spans="23:24" x14ac:dyDescent="0.2">
      <c r="W1054" s="72"/>
      <c r="X1054" s="73"/>
    </row>
    <row r="1055" spans="23:24" x14ac:dyDescent="0.2">
      <c r="W1055" s="72"/>
      <c r="X1055" s="73"/>
    </row>
    <row r="1056" spans="23:24" x14ac:dyDescent="0.2">
      <c r="W1056" s="72"/>
      <c r="X1056" s="73"/>
    </row>
    <row r="1057" spans="23:24" x14ac:dyDescent="0.2">
      <c r="W1057" s="72"/>
      <c r="X1057" s="73"/>
    </row>
    <row r="1058" spans="23:24" x14ac:dyDescent="0.2">
      <c r="W1058" s="72"/>
      <c r="X1058" s="73"/>
    </row>
    <row r="1059" spans="23:24" x14ac:dyDescent="0.2">
      <c r="W1059" s="72"/>
      <c r="X1059" s="73"/>
    </row>
    <row r="1060" spans="23:24" x14ac:dyDescent="0.2">
      <c r="W1060" s="72"/>
      <c r="X1060" s="73"/>
    </row>
    <row r="1061" spans="23:24" x14ac:dyDescent="0.2">
      <c r="W1061" s="72"/>
      <c r="X1061" s="73"/>
    </row>
    <row r="1062" spans="23:24" x14ac:dyDescent="0.2">
      <c r="W1062" s="72"/>
      <c r="X1062" s="73"/>
    </row>
    <row r="1063" spans="23:24" x14ac:dyDescent="0.2">
      <c r="W1063" s="72"/>
      <c r="X1063" s="73"/>
    </row>
    <row r="1064" spans="23:24" x14ac:dyDescent="0.2">
      <c r="W1064" s="72"/>
      <c r="X1064" s="73"/>
    </row>
    <row r="1065" spans="23:24" x14ac:dyDescent="0.2">
      <c r="W1065" s="72"/>
      <c r="X1065" s="73"/>
    </row>
    <row r="1066" spans="23:24" x14ac:dyDescent="0.2">
      <c r="W1066" s="72"/>
      <c r="X1066" s="73"/>
    </row>
    <row r="1067" spans="23:24" x14ac:dyDescent="0.2">
      <c r="W1067" s="72"/>
      <c r="X1067" s="73"/>
    </row>
    <row r="1068" spans="23:24" x14ac:dyDescent="0.2">
      <c r="W1068" s="72"/>
      <c r="X1068" s="73"/>
    </row>
    <row r="1069" spans="23:24" x14ac:dyDescent="0.2">
      <c r="W1069" s="72"/>
      <c r="X1069" s="73"/>
    </row>
    <row r="1070" spans="23:24" x14ac:dyDescent="0.2">
      <c r="W1070" s="72"/>
      <c r="X1070" s="73"/>
    </row>
    <row r="1071" spans="23:24" x14ac:dyDescent="0.2">
      <c r="W1071" s="72"/>
      <c r="X1071" s="73"/>
    </row>
    <row r="1072" spans="23:24" x14ac:dyDescent="0.2">
      <c r="W1072" s="72"/>
      <c r="X1072" s="73"/>
    </row>
    <row r="1073" spans="23:24" x14ac:dyDescent="0.2">
      <c r="W1073" s="72"/>
      <c r="X1073" s="73"/>
    </row>
    <row r="1074" spans="23:24" x14ac:dyDescent="0.2">
      <c r="W1074" s="72"/>
      <c r="X1074" s="73"/>
    </row>
    <row r="1075" spans="23:24" x14ac:dyDescent="0.2">
      <c r="W1075" s="72"/>
      <c r="X1075" s="73"/>
    </row>
    <row r="1076" spans="23:24" x14ac:dyDescent="0.2">
      <c r="W1076" s="72"/>
      <c r="X1076" s="73"/>
    </row>
    <row r="1077" spans="23:24" x14ac:dyDescent="0.2">
      <c r="W1077" s="72"/>
      <c r="X1077" s="73"/>
    </row>
    <row r="1078" spans="23:24" x14ac:dyDescent="0.2">
      <c r="W1078" s="72"/>
      <c r="X1078" s="73"/>
    </row>
    <row r="1079" spans="23:24" x14ac:dyDescent="0.2">
      <c r="W1079" s="72"/>
      <c r="X1079" s="73"/>
    </row>
    <row r="1080" spans="23:24" x14ac:dyDescent="0.2">
      <c r="W1080" s="72"/>
      <c r="X1080" s="73"/>
    </row>
    <row r="1081" spans="23:24" x14ac:dyDescent="0.2">
      <c r="W1081" s="72"/>
      <c r="X1081" s="73"/>
    </row>
    <row r="1082" spans="23:24" x14ac:dyDescent="0.2">
      <c r="W1082" s="72"/>
      <c r="X1082" s="73"/>
    </row>
    <row r="1083" spans="23:24" x14ac:dyDescent="0.2">
      <c r="W1083" s="72"/>
      <c r="X1083" s="73"/>
    </row>
    <row r="1084" spans="23:24" x14ac:dyDescent="0.2">
      <c r="W1084" s="72"/>
      <c r="X1084" s="73"/>
    </row>
    <row r="1085" spans="23:24" x14ac:dyDescent="0.2">
      <c r="W1085" s="72"/>
      <c r="X1085" s="73"/>
    </row>
    <row r="1086" spans="23:24" x14ac:dyDescent="0.2">
      <c r="W1086" s="72"/>
      <c r="X1086" s="73"/>
    </row>
    <row r="1087" spans="23:24" x14ac:dyDescent="0.2">
      <c r="W1087" s="72"/>
      <c r="X1087" s="73"/>
    </row>
    <row r="1088" spans="23:24" x14ac:dyDescent="0.2">
      <c r="W1088" s="72"/>
      <c r="X1088" s="73"/>
    </row>
    <row r="1089" spans="23:24" x14ac:dyDescent="0.2">
      <c r="W1089" s="72"/>
      <c r="X1089" s="73"/>
    </row>
    <row r="1090" spans="23:24" x14ac:dyDescent="0.2">
      <c r="W1090" s="72"/>
      <c r="X1090" s="73"/>
    </row>
    <row r="1091" spans="23:24" x14ac:dyDescent="0.2">
      <c r="W1091" s="72"/>
      <c r="X1091" s="73"/>
    </row>
    <row r="1092" spans="23:24" x14ac:dyDescent="0.2">
      <c r="W1092" s="72"/>
      <c r="X1092" s="73"/>
    </row>
    <row r="1093" spans="23:24" x14ac:dyDescent="0.2">
      <c r="W1093" s="72"/>
      <c r="X1093" s="73"/>
    </row>
    <row r="1094" spans="23:24" x14ac:dyDescent="0.2">
      <c r="W1094" s="72"/>
      <c r="X1094" s="73"/>
    </row>
    <row r="1095" spans="23:24" x14ac:dyDescent="0.2">
      <c r="W1095" s="72"/>
      <c r="X1095" s="73"/>
    </row>
    <row r="1096" spans="23:24" x14ac:dyDescent="0.2">
      <c r="W1096" s="72"/>
      <c r="X1096" s="73"/>
    </row>
    <row r="1097" spans="23:24" x14ac:dyDescent="0.2">
      <c r="W1097" s="72"/>
      <c r="X1097" s="73"/>
    </row>
    <row r="1098" spans="23:24" x14ac:dyDescent="0.2">
      <c r="W1098" s="72"/>
      <c r="X1098" s="73"/>
    </row>
    <row r="1099" spans="23:24" x14ac:dyDescent="0.2">
      <c r="W1099" s="72"/>
      <c r="X1099" s="73"/>
    </row>
    <row r="1100" spans="23:24" x14ac:dyDescent="0.2">
      <c r="W1100" s="72"/>
      <c r="X1100" s="73"/>
    </row>
    <row r="1101" spans="23:24" x14ac:dyDescent="0.2">
      <c r="W1101" s="72"/>
      <c r="X1101" s="73"/>
    </row>
    <row r="1102" spans="23:24" x14ac:dyDescent="0.2">
      <c r="W1102" s="72"/>
      <c r="X1102" s="73"/>
    </row>
    <row r="1103" spans="23:24" x14ac:dyDescent="0.2">
      <c r="W1103" s="72"/>
      <c r="X1103" s="73"/>
    </row>
    <row r="1104" spans="23:24" x14ac:dyDescent="0.2">
      <c r="W1104" s="72"/>
      <c r="X1104" s="73"/>
    </row>
    <row r="1105" spans="23:24" x14ac:dyDescent="0.2">
      <c r="W1105" s="72"/>
      <c r="X1105" s="73"/>
    </row>
    <row r="1106" spans="23:24" x14ac:dyDescent="0.2">
      <c r="W1106" s="72"/>
      <c r="X1106" s="73"/>
    </row>
    <row r="1107" spans="23:24" x14ac:dyDescent="0.2">
      <c r="W1107" s="72"/>
      <c r="X1107" s="73"/>
    </row>
    <row r="1108" spans="23:24" x14ac:dyDescent="0.2">
      <c r="W1108" s="72"/>
      <c r="X1108" s="73"/>
    </row>
    <row r="1109" spans="23:24" x14ac:dyDescent="0.2">
      <c r="W1109" s="72"/>
      <c r="X1109" s="73"/>
    </row>
    <row r="1110" spans="23:24" x14ac:dyDescent="0.2">
      <c r="W1110" s="72"/>
      <c r="X1110" s="73"/>
    </row>
    <row r="1111" spans="23:24" x14ac:dyDescent="0.2">
      <c r="W1111" s="72"/>
      <c r="X1111" s="73"/>
    </row>
    <row r="1112" spans="23:24" x14ac:dyDescent="0.2">
      <c r="W1112" s="72"/>
      <c r="X1112" s="73"/>
    </row>
    <row r="1113" spans="23:24" x14ac:dyDescent="0.2">
      <c r="W1113" s="72"/>
      <c r="X1113" s="73"/>
    </row>
    <row r="1114" spans="23:24" x14ac:dyDescent="0.2">
      <c r="W1114" s="72"/>
      <c r="X1114" s="73"/>
    </row>
    <row r="1115" spans="23:24" x14ac:dyDescent="0.2">
      <c r="W1115" s="72"/>
      <c r="X1115" s="73"/>
    </row>
    <row r="1116" spans="23:24" x14ac:dyDescent="0.2">
      <c r="W1116" s="72"/>
      <c r="X1116" s="73"/>
    </row>
    <row r="1117" spans="23:24" x14ac:dyDescent="0.2">
      <c r="W1117" s="72"/>
      <c r="X1117" s="73"/>
    </row>
    <row r="1118" spans="23:24" x14ac:dyDescent="0.2">
      <c r="W1118" s="72"/>
      <c r="X1118" s="73"/>
    </row>
    <row r="1119" spans="23:24" x14ac:dyDescent="0.2">
      <c r="W1119" s="72"/>
      <c r="X1119" s="73"/>
    </row>
    <row r="1120" spans="23:24" x14ac:dyDescent="0.2">
      <c r="W1120" s="72"/>
      <c r="X1120" s="73"/>
    </row>
    <row r="1121" spans="23:24" x14ac:dyDescent="0.2">
      <c r="W1121" s="72"/>
      <c r="X1121" s="73"/>
    </row>
    <row r="1122" spans="23:24" x14ac:dyDescent="0.2">
      <c r="W1122" s="72"/>
      <c r="X1122" s="73"/>
    </row>
    <row r="1123" spans="23:24" x14ac:dyDescent="0.2">
      <c r="W1123" s="72"/>
      <c r="X1123" s="73"/>
    </row>
    <row r="1124" spans="23:24" x14ac:dyDescent="0.2">
      <c r="W1124" s="72"/>
      <c r="X1124" s="73"/>
    </row>
    <row r="1125" spans="23:24" x14ac:dyDescent="0.2">
      <c r="W1125" s="72"/>
      <c r="X1125" s="73"/>
    </row>
    <row r="1126" spans="23:24" x14ac:dyDescent="0.2">
      <c r="W1126" s="72"/>
      <c r="X1126" s="73"/>
    </row>
    <row r="1127" spans="23:24" x14ac:dyDescent="0.2">
      <c r="W1127" s="72"/>
      <c r="X1127" s="73"/>
    </row>
    <row r="1128" spans="23:24" x14ac:dyDescent="0.2">
      <c r="W1128" s="72"/>
      <c r="X1128" s="73"/>
    </row>
    <row r="1129" spans="23:24" x14ac:dyDescent="0.2">
      <c r="W1129" s="72"/>
      <c r="X1129" s="73"/>
    </row>
    <row r="1130" spans="23:24" x14ac:dyDescent="0.2">
      <c r="W1130" s="72"/>
      <c r="X1130" s="73"/>
    </row>
    <row r="1131" spans="23:24" x14ac:dyDescent="0.2">
      <c r="W1131" s="72"/>
      <c r="X1131" s="73"/>
    </row>
    <row r="1132" spans="23:24" x14ac:dyDescent="0.2">
      <c r="W1132" s="72"/>
      <c r="X1132" s="73"/>
    </row>
    <row r="1133" spans="23:24" x14ac:dyDescent="0.2">
      <c r="W1133" s="72"/>
      <c r="X1133" s="73"/>
    </row>
    <row r="1134" spans="23:24" x14ac:dyDescent="0.2">
      <c r="W1134" s="72"/>
      <c r="X1134" s="73"/>
    </row>
    <row r="1135" spans="23:24" x14ac:dyDescent="0.2">
      <c r="W1135" s="72"/>
      <c r="X1135" s="73"/>
    </row>
    <row r="1136" spans="23:24" x14ac:dyDescent="0.2">
      <c r="W1136" s="72"/>
      <c r="X1136" s="73"/>
    </row>
    <row r="1137" spans="23:24" x14ac:dyDescent="0.2">
      <c r="W1137" s="72"/>
      <c r="X1137" s="73"/>
    </row>
    <row r="1138" spans="23:24" x14ac:dyDescent="0.2">
      <c r="W1138" s="72"/>
      <c r="X1138" s="73"/>
    </row>
    <row r="1139" spans="23:24" x14ac:dyDescent="0.2">
      <c r="W1139" s="72"/>
      <c r="X1139" s="73"/>
    </row>
    <row r="1140" spans="23:24" x14ac:dyDescent="0.2">
      <c r="W1140" s="72"/>
      <c r="X1140" s="73"/>
    </row>
    <row r="1141" spans="23:24" x14ac:dyDescent="0.2">
      <c r="W1141" s="72"/>
      <c r="X1141" s="73"/>
    </row>
    <row r="1142" spans="23:24" x14ac:dyDescent="0.2">
      <c r="W1142" s="72"/>
      <c r="X1142" s="73"/>
    </row>
    <row r="1143" spans="23:24" x14ac:dyDescent="0.2">
      <c r="W1143" s="72"/>
      <c r="X1143" s="73"/>
    </row>
    <row r="1144" spans="23:24" x14ac:dyDescent="0.2">
      <c r="W1144" s="72"/>
      <c r="X1144" s="73"/>
    </row>
    <row r="1145" spans="23:24" x14ac:dyDescent="0.2">
      <c r="W1145" s="72"/>
      <c r="X1145" s="73"/>
    </row>
    <row r="1146" spans="23:24" x14ac:dyDescent="0.2">
      <c r="W1146" s="72"/>
      <c r="X1146" s="73"/>
    </row>
    <row r="1147" spans="23:24" x14ac:dyDescent="0.2">
      <c r="W1147" s="72"/>
      <c r="X1147" s="73"/>
    </row>
    <row r="1148" spans="23:24" x14ac:dyDescent="0.2">
      <c r="W1148" s="72"/>
      <c r="X1148" s="73"/>
    </row>
    <row r="1149" spans="23:24" x14ac:dyDescent="0.2">
      <c r="W1149" s="72"/>
      <c r="X1149" s="73"/>
    </row>
    <row r="1150" spans="23:24" x14ac:dyDescent="0.2">
      <c r="W1150" s="72"/>
      <c r="X1150" s="73"/>
    </row>
    <row r="1151" spans="23:24" x14ac:dyDescent="0.2">
      <c r="W1151" s="72"/>
      <c r="X1151" s="73"/>
    </row>
    <row r="1152" spans="23:24" x14ac:dyDescent="0.2">
      <c r="W1152" s="72"/>
      <c r="X1152" s="73"/>
    </row>
    <row r="1153" spans="23:24" x14ac:dyDescent="0.2">
      <c r="W1153" s="72"/>
      <c r="X1153" s="73"/>
    </row>
    <row r="1154" spans="23:24" x14ac:dyDescent="0.2">
      <c r="W1154" s="72"/>
      <c r="X1154" s="73"/>
    </row>
    <row r="1155" spans="23:24" x14ac:dyDescent="0.2">
      <c r="W1155" s="72"/>
      <c r="X1155" s="73"/>
    </row>
    <row r="1156" spans="23:24" x14ac:dyDescent="0.2">
      <c r="W1156" s="72"/>
      <c r="X1156" s="73"/>
    </row>
    <row r="1157" spans="23:24" x14ac:dyDescent="0.2">
      <c r="W1157" s="72"/>
      <c r="X1157" s="73"/>
    </row>
    <row r="1158" spans="23:24" x14ac:dyDescent="0.2">
      <c r="W1158" s="72"/>
      <c r="X1158" s="73"/>
    </row>
    <row r="1159" spans="23:24" x14ac:dyDescent="0.2">
      <c r="W1159" s="72"/>
      <c r="X1159" s="73"/>
    </row>
    <row r="1160" spans="23:24" x14ac:dyDescent="0.2">
      <c r="W1160" s="72"/>
      <c r="X1160" s="73"/>
    </row>
    <row r="1161" spans="23:24" x14ac:dyDescent="0.2">
      <c r="W1161" s="72"/>
      <c r="X1161" s="73"/>
    </row>
    <row r="1162" spans="23:24" x14ac:dyDescent="0.2">
      <c r="W1162" s="72"/>
      <c r="X1162" s="73"/>
    </row>
    <row r="1163" spans="23:24" x14ac:dyDescent="0.2">
      <c r="W1163" s="72"/>
      <c r="X1163" s="73"/>
    </row>
    <row r="1164" spans="23:24" x14ac:dyDescent="0.2">
      <c r="W1164" s="72"/>
      <c r="X1164" s="73"/>
    </row>
    <row r="1165" spans="23:24" x14ac:dyDescent="0.2">
      <c r="W1165" s="72"/>
      <c r="X1165" s="73"/>
    </row>
    <row r="1166" spans="23:24" x14ac:dyDescent="0.2">
      <c r="W1166" s="72"/>
      <c r="X1166" s="73"/>
    </row>
    <row r="1167" spans="23:24" x14ac:dyDescent="0.2">
      <c r="W1167" s="72"/>
      <c r="X1167" s="73"/>
    </row>
    <row r="1168" spans="23:24" x14ac:dyDescent="0.2">
      <c r="W1168" s="72"/>
      <c r="X1168" s="73"/>
    </row>
    <row r="1169" spans="23:24" x14ac:dyDescent="0.2">
      <c r="W1169" s="72"/>
      <c r="X1169" s="73"/>
    </row>
    <row r="1170" spans="23:24" x14ac:dyDescent="0.2">
      <c r="W1170" s="72"/>
      <c r="X1170" s="73"/>
    </row>
    <row r="1171" spans="23:24" x14ac:dyDescent="0.2">
      <c r="W1171" s="72"/>
      <c r="X1171" s="73"/>
    </row>
    <row r="1172" spans="23:24" x14ac:dyDescent="0.2">
      <c r="W1172" s="72"/>
      <c r="X1172" s="73"/>
    </row>
    <row r="1173" spans="23:24" x14ac:dyDescent="0.2">
      <c r="W1173" s="72"/>
      <c r="X1173" s="73"/>
    </row>
    <row r="1174" spans="23:24" x14ac:dyDescent="0.2">
      <c r="W1174" s="72"/>
      <c r="X1174" s="73"/>
    </row>
    <row r="1175" spans="23:24" x14ac:dyDescent="0.2">
      <c r="W1175" s="72"/>
      <c r="X1175" s="73"/>
    </row>
    <row r="1176" spans="23:24" x14ac:dyDescent="0.2">
      <c r="W1176" s="72"/>
      <c r="X1176" s="73"/>
    </row>
    <row r="1177" spans="23:24" x14ac:dyDescent="0.2">
      <c r="W1177" s="72"/>
      <c r="X1177" s="73"/>
    </row>
    <row r="1178" spans="23:24" x14ac:dyDescent="0.2">
      <c r="W1178" s="72"/>
      <c r="X1178" s="73"/>
    </row>
    <row r="1179" spans="23:24" x14ac:dyDescent="0.2">
      <c r="W1179" s="72"/>
      <c r="X1179" s="73"/>
    </row>
    <row r="1180" spans="23:24" x14ac:dyDescent="0.2">
      <c r="W1180" s="72"/>
      <c r="X1180" s="73"/>
    </row>
    <row r="1181" spans="23:24" x14ac:dyDescent="0.2">
      <c r="W1181" s="72"/>
      <c r="X1181" s="73"/>
    </row>
    <row r="1182" spans="23:24" x14ac:dyDescent="0.2">
      <c r="W1182" s="72"/>
      <c r="X1182" s="73"/>
    </row>
    <row r="1183" spans="23:24" x14ac:dyDescent="0.2">
      <c r="W1183" s="72"/>
      <c r="X1183" s="73"/>
    </row>
    <row r="1184" spans="23:24" x14ac:dyDescent="0.2">
      <c r="W1184" s="72"/>
      <c r="X1184" s="73"/>
    </row>
    <row r="1185" spans="23:24" x14ac:dyDescent="0.2">
      <c r="W1185" s="72"/>
      <c r="X1185" s="73"/>
    </row>
    <row r="1186" spans="23:24" x14ac:dyDescent="0.2">
      <c r="W1186" s="72"/>
      <c r="X1186" s="73"/>
    </row>
    <row r="1187" spans="23:24" x14ac:dyDescent="0.2">
      <c r="W1187" s="72"/>
      <c r="X1187" s="73"/>
    </row>
    <row r="1188" spans="23:24" x14ac:dyDescent="0.2">
      <c r="W1188" s="72"/>
      <c r="X1188" s="73"/>
    </row>
    <row r="1189" spans="23:24" x14ac:dyDescent="0.2">
      <c r="W1189" s="72"/>
      <c r="X1189" s="73"/>
    </row>
    <row r="1190" spans="23:24" x14ac:dyDescent="0.2">
      <c r="W1190" s="72"/>
      <c r="X1190" s="73"/>
    </row>
    <row r="1191" spans="23:24" x14ac:dyDescent="0.2">
      <c r="W1191" s="72"/>
      <c r="X1191" s="73"/>
    </row>
    <row r="1192" spans="23:24" x14ac:dyDescent="0.2">
      <c r="W1192" s="72"/>
      <c r="X1192" s="73"/>
    </row>
    <row r="1193" spans="23:24" x14ac:dyDescent="0.2">
      <c r="W1193" s="72"/>
      <c r="X1193" s="73"/>
    </row>
    <row r="1194" spans="23:24" x14ac:dyDescent="0.2">
      <c r="W1194" s="72"/>
      <c r="X1194" s="73"/>
    </row>
    <row r="1195" spans="23:24" x14ac:dyDescent="0.2">
      <c r="W1195" s="72"/>
      <c r="X1195" s="73"/>
    </row>
    <row r="1196" spans="23:24" x14ac:dyDescent="0.2">
      <c r="W1196" s="72"/>
      <c r="X1196" s="73"/>
    </row>
    <row r="1197" spans="23:24" x14ac:dyDescent="0.2">
      <c r="W1197" s="72"/>
      <c r="X1197" s="73"/>
    </row>
    <row r="1198" spans="23:24" x14ac:dyDescent="0.2">
      <c r="W1198" s="72"/>
      <c r="X1198" s="73"/>
    </row>
    <row r="1199" spans="23:24" x14ac:dyDescent="0.2">
      <c r="W1199" s="72"/>
      <c r="X1199" s="73"/>
    </row>
    <row r="1200" spans="23:24" x14ac:dyDescent="0.2">
      <c r="W1200" s="72"/>
      <c r="X1200" s="73"/>
    </row>
    <row r="1201" spans="23:24" x14ac:dyDescent="0.2">
      <c r="W1201" s="72"/>
      <c r="X1201" s="73"/>
    </row>
    <row r="1202" spans="23:24" x14ac:dyDescent="0.2">
      <c r="W1202" s="72"/>
      <c r="X1202" s="73"/>
    </row>
    <row r="1203" spans="23:24" x14ac:dyDescent="0.2">
      <c r="W1203" s="72"/>
      <c r="X1203" s="73"/>
    </row>
    <row r="1204" spans="23:24" x14ac:dyDescent="0.2">
      <c r="W1204" s="72"/>
      <c r="X1204" s="73"/>
    </row>
    <row r="1205" spans="23:24" x14ac:dyDescent="0.2">
      <c r="W1205" s="72"/>
      <c r="X1205" s="73"/>
    </row>
    <row r="1206" spans="23:24" x14ac:dyDescent="0.2">
      <c r="W1206" s="72"/>
      <c r="X1206" s="73"/>
    </row>
    <row r="1207" spans="23:24" x14ac:dyDescent="0.2">
      <c r="W1207" s="72"/>
      <c r="X1207" s="73"/>
    </row>
    <row r="1208" spans="23:24" x14ac:dyDescent="0.2">
      <c r="W1208" s="72"/>
      <c r="X1208" s="73"/>
    </row>
    <row r="1209" spans="23:24" x14ac:dyDescent="0.2">
      <c r="W1209" s="72"/>
      <c r="X1209" s="73"/>
    </row>
    <row r="1210" spans="23:24" x14ac:dyDescent="0.2">
      <c r="W1210" s="72"/>
      <c r="X1210" s="73"/>
    </row>
    <row r="1211" spans="23:24" x14ac:dyDescent="0.2">
      <c r="W1211" s="72"/>
      <c r="X1211" s="73"/>
    </row>
    <row r="1212" spans="23:24" x14ac:dyDescent="0.2">
      <c r="W1212" s="72"/>
      <c r="X1212" s="73"/>
    </row>
    <row r="1213" spans="23:24" x14ac:dyDescent="0.2">
      <c r="W1213" s="72"/>
      <c r="X1213" s="73"/>
    </row>
    <row r="1214" spans="23:24" x14ac:dyDescent="0.2">
      <c r="W1214" s="72"/>
      <c r="X1214" s="73"/>
    </row>
    <row r="1215" spans="23:24" x14ac:dyDescent="0.2">
      <c r="W1215" s="72"/>
      <c r="X1215" s="73"/>
    </row>
    <row r="1216" spans="23:24" x14ac:dyDescent="0.2">
      <c r="W1216" s="72"/>
      <c r="X1216" s="73"/>
    </row>
    <row r="1217" spans="23:24" x14ac:dyDescent="0.2">
      <c r="W1217" s="72"/>
      <c r="X1217" s="73"/>
    </row>
    <row r="1218" spans="23:24" x14ac:dyDescent="0.2">
      <c r="W1218" s="72"/>
      <c r="X1218" s="73"/>
    </row>
    <row r="1219" spans="23:24" x14ac:dyDescent="0.2">
      <c r="W1219" s="72"/>
      <c r="X1219" s="73"/>
    </row>
    <row r="1220" spans="23:24" x14ac:dyDescent="0.2">
      <c r="W1220" s="72"/>
      <c r="X1220" s="73"/>
    </row>
    <row r="1221" spans="23:24" x14ac:dyDescent="0.2">
      <c r="W1221" s="72"/>
      <c r="X1221" s="73"/>
    </row>
    <row r="1222" spans="23:24" x14ac:dyDescent="0.2">
      <c r="W1222" s="72"/>
      <c r="X1222" s="73"/>
    </row>
    <row r="1223" spans="23:24" x14ac:dyDescent="0.2">
      <c r="W1223" s="72"/>
      <c r="X1223" s="73"/>
    </row>
    <row r="1224" spans="23:24" x14ac:dyDescent="0.2">
      <c r="W1224" s="72"/>
      <c r="X1224" s="73"/>
    </row>
    <row r="1225" spans="23:24" x14ac:dyDescent="0.2">
      <c r="W1225" s="72"/>
      <c r="X1225" s="73"/>
    </row>
    <row r="1226" spans="23:24" x14ac:dyDescent="0.2">
      <c r="W1226" s="72"/>
      <c r="X1226" s="73"/>
    </row>
    <row r="1227" spans="23:24" x14ac:dyDescent="0.2">
      <c r="W1227" s="72"/>
      <c r="X1227" s="73"/>
    </row>
    <row r="1228" spans="23:24" x14ac:dyDescent="0.2">
      <c r="W1228" s="72"/>
      <c r="X1228" s="73"/>
    </row>
    <row r="1229" spans="23:24" x14ac:dyDescent="0.2">
      <c r="W1229" s="72"/>
      <c r="X1229" s="73"/>
    </row>
    <row r="1230" spans="23:24" x14ac:dyDescent="0.2">
      <c r="W1230" s="72"/>
      <c r="X1230" s="73"/>
    </row>
    <row r="1231" spans="23:24" x14ac:dyDescent="0.2">
      <c r="W1231" s="72"/>
      <c r="X1231" s="73"/>
    </row>
    <row r="1232" spans="23:24" x14ac:dyDescent="0.2">
      <c r="W1232" s="72"/>
      <c r="X1232" s="73"/>
    </row>
    <row r="1233" spans="23:24" x14ac:dyDescent="0.2">
      <c r="W1233" s="72"/>
      <c r="X1233" s="73"/>
    </row>
    <row r="1234" spans="23:24" x14ac:dyDescent="0.2">
      <c r="W1234" s="72"/>
      <c r="X1234" s="73"/>
    </row>
    <row r="1235" spans="23:24" x14ac:dyDescent="0.2">
      <c r="W1235" s="72"/>
      <c r="X1235" s="73"/>
    </row>
    <row r="1236" spans="23:24" x14ac:dyDescent="0.2">
      <c r="W1236" s="72"/>
      <c r="X1236" s="73"/>
    </row>
    <row r="1237" spans="23:24" x14ac:dyDescent="0.2">
      <c r="W1237" s="72"/>
      <c r="X1237" s="73"/>
    </row>
    <row r="1238" spans="23:24" x14ac:dyDescent="0.2">
      <c r="W1238" s="72"/>
      <c r="X1238" s="73"/>
    </row>
    <row r="1239" spans="23:24" x14ac:dyDescent="0.2">
      <c r="W1239" s="72"/>
      <c r="X1239" s="73"/>
    </row>
    <row r="1240" spans="23:24" x14ac:dyDescent="0.2">
      <c r="W1240" s="72"/>
      <c r="X1240" s="73"/>
    </row>
    <row r="1241" spans="23:24" x14ac:dyDescent="0.2">
      <c r="W1241" s="72"/>
      <c r="X1241" s="73"/>
    </row>
    <row r="1242" spans="23:24" x14ac:dyDescent="0.2">
      <c r="W1242" s="72"/>
      <c r="X1242" s="73"/>
    </row>
    <row r="1243" spans="23:24" x14ac:dyDescent="0.2">
      <c r="W1243" s="72"/>
      <c r="X1243" s="73"/>
    </row>
    <row r="1244" spans="23:24" x14ac:dyDescent="0.2">
      <c r="W1244" s="72"/>
      <c r="X1244" s="73"/>
    </row>
    <row r="1245" spans="23:24" x14ac:dyDescent="0.2">
      <c r="W1245" s="72"/>
      <c r="X1245" s="73"/>
    </row>
    <row r="1246" spans="23:24" x14ac:dyDescent="0.2">
      <c r="W1246" s="72"/>
      <c r="X1246" s="73"/>
    </row>
    <row r="1247" spans="23:24" x14ac:dyDescent="0.2">
      <c r="W1247" s="72"/>
      <c r="X1247" s="73"/>
    </row>
    <row r="1248" spans="23:24" x14ac:dyDescent="0.2">
      <c r="W1248" s="72"/>
      <c r="X1248" s="73"/>
    </row>
    <row r="1249" spans="23:24" x14ac:dyDescent="0.2">
      <c r="W1249" s="72"/>
      <c r="X1249" s="73"/>
    </row>
    <row r="1250" spans="23:24" x14ac:dyDescent="0.2">
      <c r="W1250" s="72"/>
      <c r="X1250" s="73"/>
    </row>
    <row r="1251" spans="23:24" x14ac:dyDescent="0.2">
      <c r="W1251" s="72"/>
      <c r="X1251" s="73"/>
    </row>
    <row r="1252" spans="23:24" x14ac:dyDescent="0.2">
      <c r="W1252" s="72"/>
      <c r="X1252" s="73"/>
    </row>
    <row r="1253" spans="23:24" x14ac:dyDescent="0.2">
      <c r="W1253" s="72"/>
      <c r="X1253" s="73"/>
    </row>
    <row r="1254" spans="23:24" x14ac:dyDescent="0.2">
      <c r="W1254" s="72"/>
      <c r="X1254" s="73"/>
    </row>
    <row r="1255" spans="23:24" x14ac:dyDescent="0.2">
      <c r="W1255" s="72"/>
      <c r="X1255" s="73"/>
    </row>
    <row r="1256" spans="23:24" x14ac:dyDescent="0.2">
      <c r="W1256" s="72"/>
      <c r="X1256" s="73"/>
    </row>
    <row r="1257" spans="23:24" x14ac:dyDescent="0.2">
      <c r="W1257" s="72"/>
      <c r="X1257" s="73"/>
    </row>
    <row r="1258" spans="23:24" x14ac:dyDescent="0.2">
      <c r="W1258" s="72"/>
      <c r="X1258" s="73"/>
    </row>
    <row r="1259" spans="23:24" x14ac:dyDescent="0.2">
      <c r="W1259" s="72"/>
      <c r="X1259" s="73"/>
    </row>
    <row r="1260" spans="23:24" x14ac:dyDescent="0.2">
      <c r="W1260" s="72"/>
      <c r="X1260" s="73"/>
    </row>
    <row r="1261" spans="23:24" x14ac:dyDescent="0.2">
      <c r="W1261" s="72"/>
      <c r="X1261" s="73"/>
    </row>
    <row r="1262" spans="23:24" x14ac:dyDescent="0.2">
      <c r="W1262" s="72"/>
      <c r="X1262" s="73"/>
    </row>
    <row r="1263" spans="23:24" x14ac:dyDescent="0.2">
      <c r="W1263" s="72"/>
      <c r="X1263" s="73"/>
    </row>
    <row r="1264" spans="23:24" x14ac:dyDescent="0.2">
      <c r="W1264" s="72"/>
      <c r="X1264" s="73"/>
    </row>
    <row r="1265" spans="23:24" x14ac:dyDescent="0.2">
      <c r="W1265" s="72"/>
      <c r="X1265" s="73"/>
    </row>
    <row r="1266" spans="23:24" x14ac:dyDescent="0.2">
      <c r="W1266" s="72"/>
      <c r="X1266" s="73"/>
    </row>
    <row r="1267" spans="23:24" x14ac:dyDescent="0.2">
      <c r="W1267" s="72"/>
      <c r="X1267" s="73"/>
    </row>
    <row r="1268" spans="23:24" x14ac:dyDescent="0.2">
      <c r="W1268" s="72"/>
      <c r="X1268" s="73"/>
    </row>
    <row r="1269" spans="23:24" x14ac:dyDescent="0.2">
      <c r="W1269" s="72"/>
      <c r="X1269" s="73"/>
    </row>
    <row r="1270" spans="23:24" x14ac:dyDescent="0.2">
      <c r="W1270" s="72"/>
      <c r="X1270" s="73"/>
    </row>
    <row r="1271" spans="23:24" x14ac:dyDescent="0.2">
      <c r="W1271" s="72"/>
      <c r="X1271" s="73"/>
    </row>
    <row r="1272" spans="23:24" x14ac:dyDescent="0.2">
      <c r="W1272" s="72"/>
      <c r="X1272" s="73"/>
    </row>
    <row r="1273" spans="23:24" x14ac:dyDescent="0.2">
      <c r="W1273" s="72"/>
      <c r="X1273" s="73"/>
    </row>
    <row r="1274" spans="23:24" x14ac:dyDescent="0.2">
      <c r="W1274" s="72"/>
      <c r="X1274" s="73"/>
    </row>
    <row r="1275" spans="23:24" x14ac:dyDescent="0.2">
      <c r="W1275" s="72"/>
      <c r="X1275" s="73"/>
    </row>
    <row r="1276" spans="23:24" x14ac:dyDescent="0.2">
      <c r="W1276" s="72"/>
      <c r="X1276" s="73"/>
    </row>
    <row r="1277" spans="23:24" x14ac:dyDescent="0.2">
      <c r="W1277" s="72"/>
      <c r="X1277" s="73"/>
    </row>
    <row r="1278" spans="23:24" x14ac:dyDescent="0.2">
      <c r="W1278" s="72"/>
      <c r="X1278" s="73"/>
    </row>
    <row r="1279" spans="23:24" x14ac:dyDescent="0.2">
      <c r="W1279" s="72"/>
      <c r="X1279" s="73"/>
    </row>
    <row r="1280" spans="23:24" x14ac:dyDescent="0.2">
      <c r="W1280" s="72"/>
      <c r="X1280" s="73"/>
    </row>
    <row r="1281" spans="23:24" x14ac:dyDescent="0.2">
      <c r="W1281" s="72"/>
      <c r="X1281" s="73"/>
    </row>
    <row r="1282" spans="23:24" x14ac:dyDescent="0.2">
      <c r="W1282" s="72"/>
      <c r="X1282" s="73"/>
    </row>
    <row r="1283" spans="23:24" x14ac:dyDescent="0.2">
      <c r="W1283" s="72"/>
      <c r="X1283" s="73"/>
    </row>
    <row r="1284" spans="23:24" x14ac:dyDescent="0.2">
      <c r="W1284" s="72"/>
      <c r="X1284" s="73"/>
    </row>
    <row r="1285" spans="23:24" x14ac:dyDescent="0.2">
      <c r="W1285" s="72"/>
      <c r="X1285" s="73"/>
    </row>
    <row r="1286" spans="23:24" x14ac:dyDescent="0.2">
      <c r="W1286" s="72"/>
      <c r="X1286" s="73"/>
    </row>
    <row r="1287" spans="23:24" x14ac:dyDescent="0.2">
      <c r="W1287" s="72"/>
      <c r="X1287" s="73"/>
    </row>
    <row r="1288" spans="23:24" x14ac:dyDescent="0.2">
      <c r="W1288" s="72"/>
      <c r="X1288" s="73"/>
    </row>
    <row r="1289" spans="23:24" x14ac:dyDescent="0.2">
      <c r="W1289" s="72"/>
      <c r="X1289" s="73"/>
    </row>
    <row r="1290" spans="23:24" x14ac:dyDescent="0.2">
      <c r="W1290" s="72"/>
      <c r="X1290" s="73"/>
    </row>
    <row r="1291" spans="23:24" x14ac:dyDescent="0.2">
      <c r="W1291" s="72"/>
      <c r="X1291" s="73"/>
    </row>
    <row r="1292" spans="23:24" x14ac:dyDescent="0.2">
      <c r="W1292" s="72"/>
      <c r="X1292" s="73"/>
    </row>
    <row r="1293" spans="23:24" x14ac:dyDescent="0.2">
      <c r="W1293" s="72"/>
      <c r="X1293" s="73"/>
    </row>
    <row r="1294" spans="23:24" x14ac:dyDescent="0.2">
      <c r="W1294" s="72"/>
      <c r="X1294" s="73"/>
    </row>
    <row r="1295" spans="23:24" x14ac:dyDescent="0.2">
      <c r="W1295" s="72"/>
      <c r="X1295" s="73"/>
    </row>
    <row r="1296" spans="23:24" x14ac:dyDescent="0.2">
      <c r="W1296" s="72"/>
      <c r="X1296" s="73"/>
    </row>
    <row r="1297" spans="23:24" x14ac:dyDescent="0.2">
      <c r="W1297" s="72"/>
      <c r="X1297" s="73"/>
    </row>
    <row r="1298" spans="23:24" x14ac:dyDescent="0.2">
      <c r="W1298" s="72"/>
      <c r="X1298" s="73"/>
    </row>
    <row r="1299" spans="23:24" x14ac:dyDescent="0.2">
      <c r="W1299" s="72"/>
      <c r="X1299" s="73"/>
    </row>
    <row r="1300" spans="23:24" x14ac:dyDescent="0.2">
      <c r="W1300" s="72"/>
      <c r="X1300" s="73"/>
    </row>
    <row r="1301" spans="23:24" x14ac:dyDescent="0.2">
      <c r="W1301" s="72"/>
      <c r="X1301" s="73"/>
    </row>
    <row r="1302" spans="23:24" x14ac:dyDescent="0.2">
      <c r="W1302" s="72"/>
      <c r="X1302" s="73"/>
    </row>
    <row r="1303" spans="23:24" x14ac:dyDescent="0.2">
      <c r="W1303" s="72"/>
      <c r="X1303" s="73"/>
    </row>
    <row r="1304" spans="23:24" x14ac:dyDescent="0.2">
      <c r="W1304" s="72"/>
      <c r="X1304" s="73"/>
    </row>
    <row r="1305" spans="23:24" x14ac:dyDescent="0.2">
      <c r="W1305" s="72"/>
      <c r="X1305" s="73"/>
    </row>
    <row r="1306" spans="23:24" x14ac:dyDescent="0.2">
      <c r="W1306" s="72"/>
      <c r="X1306" s="73"/>
    </row>
    <row r="1307" spans="23:24" x14ac:dyDescent="0.2">
      <c r="W1307" s="72"/>
      <c r="X1307" s="73"/>
    </row>
    <row r="1308" spans="23:24" x14ac:dyDescent="0.2">
      <c r="W1308" s="72"/>
      <c r="X1308" s="73"/>
    </row>
    <row r="1309" spans="23:24" x14ac:dyDescent="0.2">
      <c r="W1309" s="72"/>
      <c r="X1309" s="73"/>
    </row>
    <row r="1310" spans="23:24" x14ac:dyDescent="0.2">
      <c r="W1310" s="72"/>
      <c r="X1310" s="73"/>
    </row>
    <row r="1311" spans="23:24" x14ac:dyDescent="0.2">
      <c r="W1311" s="72"/>
      <c r="X1311" s="73"/>
    </row>
    <row r="1312" spans="23:24" x14ac:dyDescent="0.2">
      <c r="W1312" s="72"/>
      <c r="X1312" s="73"/>
    </row>
    <row r="1313" spans="23:24" x14ac:dyDescent="0.2">
      <c r="W1313" s="72"/>
      <c r="X1313" s="73"/>
    </row>
    <row r="1314" spans="23:24" x14ac:dyDescent="0.2">
      <c r="W1314" s="72"/>
      <c r="X1314" s="73"/>
    </row>
    <row r="1315" spans="23:24" x14ac:dyDescent="0.2">
      <c r="W1315" s="72"/>
      <c r="X1315" s="73"/>
    </row>
    <row r="1316" spans="23:24" x14ac:dyDescent="0.2">
      <c r="W1316" s="72"/>
      <c r="X1316" s="73"/>
    </row>
    <row r="1317" spans="23:24" x14ac:dyDescent="0.2">
      <c r="W1317" s="72"/>
      <c r="X1317" s="73"/>
    </row>
    <row r="1318" spans="23:24" x14ac:dyDescent="0.2">
      <c r="W1318" s="72"/>
      <c r="X1318" s="73"/>
    </row>
    <row r="1319" spans="23:24" x14ac:dyDescent="0.2">
      <c r="W1319" s="72"/>
      <c r="X1319" s="73"/>
    </row>
    <row r="1320" spans="23:24" x14ac:dyDescent="0.2">
      <c r="W1320" s="72"/>
      <c r="X1320" s="73"/>
    </row>
    <row r="1321" spans="23:24" x14ac:dyDescent="0.2">
      <c r="W1321" s="72"/>
      <c r="X1321" s="73"/>
    </row>
    <row r="1322" spans="23:24" x14ac:dyDescent="0.2">
      <c r="W1322" s="72"/>
      <c r="X1322" s="73"/>
    </row>
    <row r="1323" spans="23:24" x14ac:dyDescent="0.2">
      <c r="W1323" s="72"/>
      <c r="X1323" s="73"/>
    </row>
    <row r="1324" spans="23:24" x14ac:dyDescent="0.2">
      <c r="W1324" s="72"/>
      <c r="X1324" s="73"/>
    </row>
    <row r="1325" spans="23:24" x14ac:dyDescent="0.2">
      <c r="W1325" s="72"/>
      <c r="X1325" s="73"/>
    </row>
    <row r="1326" spans="23:24" x14ac:dyDescent="0.2">
      <c r="W1326" s="72"/>
      <c r="X1326" s="73"/>
    </row>
    <row r="1327" spans="23:24" x14ac:dyDescent="0.2">
      <c r="W1327" s="72"/>
      <c r="X1327" s="73"/>
    </row>
    <row r="1328" spans="23:24" x14ac:dyDescent="0.2">
      <c r="W1328" s="72"/>
      <c r="X1328" s="73"/>
    </row>
    <row r="1329" spans="23:24" x14ac:dyDescent="0.2">
      <c r="W1329" s="72"/>
      <c r="X1329" s="73"/>
    </row>
    <row r="1330" spans="23:24" x14ac:dyDescent="0.2">
      <c r="W1330" s="72"/>
      <c r="X1330" s="73"/>
    </row>
    <row r="1331" spans="23:24" x14ac:dyDescent="0.2">
      <c r="W1331" s="72"/>
      <c r="X1331" s="73"/>
    </row>
    <row r="1332" spans="23:24" x14ac:dyDescent="0.2">
      <c r="W1332" s="72"/>
      <c r="X1332" s="73"/>
    </row>
    <row r="1333" spans="23:24" x14ac:dyDescent="0.2">
      <c r="W1333" s="72"/>
      <c r="X1333" s="73"/>
    </row>
    <row r="1334" spans="23:24" x14ac:dyDescent="0.2">
      <c r="W1334" s="72"/>
      <c r="X1334" s="73"/>
    </row>
    <row r="1335" spans="23:24" x14ac:dyDescent="0.2">
      <c r="W1335" s="72"/>
      <c r="X1335" s="73"/>
    </row>
    <row r="1336" spans="23:24" x14ac:dyDescent="0.2">
      <c r="W1336" s="72"/>
      <c r="X1336" s="73"/>
    </row>
    <row r="1337" spans="23:24" x14ac:dyDescent="0.2">
      <c r="W1337" s="72"/>
      <c r="X1337" s="73"/>
    </row>
    <row r="1338" spans="23:24" x14ac:dyDescent="0.2">
      <c r="W1338" s="72"/>
      <c r="X1338" s="73"/>
    </row>
    <row r="1339" spans="23:24" x14ac:dyDescent="0.2">
      <c r="W1339" s="72"/>
      <c r="X1339" s="73"/>
    </row>
    <row r="1340" spans="23:24" x14ac:dyDescent="0.2">
      <c r="W1340" s="72"/>
      <c r="X1340" s="73"/>
    </row>
    <row r="1341" spans="23:24" x14ac:dyDescent="0.2">
      <c r="W1341" s="72"/>
      <c r="X1341" s="73"/>
    </row>
    <row r="1342" spans="23:24" x14ac:dyDescent="0.2">
      <c r="W1342" s="72"/>
      <c r="X1342" s="73"/>
    </row>
    <row r="1343" spans="23:24" x14ac:dyDescent="0.2">
      <c r="W1343" s="72"/>
      <c r="X1343" s="73"/>
    </row>
    <row r="1344" spans="23:24" x14ac:dyDescent="0.2">
      <c r="W1344" s="72"/>
      <c r="X1344" s="73"/>
    </row>
    <row r="1345" spans="23:24" x14ac:dyDescent="0.2">
      <c r="W1345" s="72"/>
      <c r="X1345" s="73"/>
    </row>
    <row r="1346" spans="23:24" x14ac:dyDescent="0.2">
      <c r="W1346" s="72"/>
      <c r="X1346" s="73"/>
    </row>
    <row r="1347" spans="23:24" x14ac:dyDescent="0.2">
      <c r="W1347" s="72"/>
      <c r="X1347" s="73"/>
    </row>
    <row r="1348" spans="23:24" x14ac:dyDescent="0.2">
      <c r="W1348" s="72"/>
      <c r="X1348" s="73"/>
    </row>
    <row r="1349" spans="23:24" x14ac:dyDescent="0.2">
      <c r="W1349" s="72"/>
      <c r="X1349" s="73"/>
    </row>
    <row r="1350" spans="23:24" x14ac:dyDescent="0.2">
      <c r="W1350" s="72"/>
      <c r="X1350" s="73"/>
    </row>
    <row r="1351" spans="23:24" x14ac:dyDescent="0.2">
      <c r="W1351" s="72"/>
      <c r="X1351" s="73"/>
    </row>
    <row r="1352" spans="23:24" x14ac:dyDescent="0.2">
      <c r="W1352" s="72"/>
      <c r="X1352" s="73"/>
    </row>
    <row r="1353" spans="23:24" x14ac:dyDescent="0.2">
      <c r="W1353" s="72"/>
      <c r="X1353" s="73"/>
    </row>
    <row r="1354" spans="23:24" x14ac:dyDescent="0.2">
      <c r="W1354" s="72"/>
      <c r="X1354" s="73"/>
    </row>
    <row r="1355" spans="23:24" x14ac:dyDescent="0.2">
      <c r="W1355" s="72"/>
      <c r="X1355" s="73"/>
    </row>
    <row r="1356" spans="23:24" x14ac:dyDescent="0.2">
      <c r="W1356" s="72"/>
      <c r="X1356" s="73"/>
    </row>
    <row r="1357" spans="23:24" x14ac:dyDescent="0.2">
      <c r="W1357" s="72"/>
      <c r="X1357" s="73"/>
    </row>
    <row r="1358" spans="23:24" x14ac:dyDescent="0.2">
      <c r="W1358" s="72"/>
      <c r="X1358" s="73"/>
    </row>
    <row r="1359" spans="23:24" x14ac:dyDescent="0.2">
      <c r="W1359" s="72"/>
      <c r="X1359" s="73"/>
    </row>
    <row r="1360" spans="23:24" x14ac:dyDescent="0.2">
      <c r="W1360" s="72"/>
      <c r="X1360" s="73"/>
    </row>
    <row r="1361" spans="23:24" x14ac:dyDescent="0.2">
      <c r="W1361" s="72"/>
      <c r="X1361" s="73"/>
    </row>
    <row r="1362" spans="23:24" x14ac:dyDescent="0.2">
      <c r="W1362" s="72"/>
      <c r="X1362" s="73"/>
    </row>
    <row r="1363" spans="23:24" x14ac:dyDescent="0.2">
      <c r="W1363" s="72"/>
      <c r="X1363" s="73"/>
    </row>
    <row r="1364" spans="23:24" x14ac:dyDescent="0.2">
      <c r="W1364" s="72"/>
      <c r="X1364" s="73"/>
    </row>
    <row r="1365" spans="23:24" x14ac:dyDescent="0.2">
      <c r="W1365" s="72"/>
      <c r="X1365" s="73"/>
    </row>
    <row r="1366" spans="23:24" x14ac:dyDescent="0.2">
      <c r="W1366" s="72"/>
      <c r="X1366" s="73"/>
    </row>
    <row r="1367" spans="23:24" x14ac:dyDescent="0.2">
      <c r="W1367" s="72"/>
      <c r="X1367" s="73"/>
    </row>
    <row r="1368" spans="23:24" x14ac:dyDescent="0.2">
      <c r="W1368" s="72"/>
      <c r="X1368" s="73"/>
    </row>
    <row r="1369" spans="23:24" x14ac:dyDescent="0.2">
      <c r="W1369" s="72"/>
      <c r="X1369" s="73"/>
    </row>
    <row r="1370" spans="23:24" x14ac:dyDescent="0.2">
      <c r="W1370" s="72"/>
      <c r="X1370" s="73"/>
    </row>
    <row r="1371" spans="23:24" x14ac:dyDescent="0.2">
      <c r="W1371" s="72"/>
      <c r="X1371" s="73"/>
    </row>
    <row r="1372" spans="23:24" x14ac:dyDescent="0.2">
      <c r="W1372" s="72"/>
      <c r="X1372" s="73"/>
    </row>
    <row r="1373" spans="23:24" x14ac:dyDescent="0.2">
      <c r="W1373" s="72"/>
      <c r="X1373" s="73"/>
    </row>
    <row r="1374" spans="23:24" x14ac:dyDescent="0.2">
      <c r="W1374" s="72"/>
      <c r="X1374" s="73"/>
    </row>
    <row r="1375" spans="23:24" x14ac:dyDescent="0.2">
      <c r="W1375" s="72"/>
      <c r="X1375" s="73"/>
    </row>
    <row r="1376" spans="23:24" x14ac:dyDescent="0.2">
      <c r="W1376" s="72"/>
      <c r="X1376" s="73"/>
    </row>
    <row r="1377" spans="23:24" x14ac:dyDescent="0.2">
      <c r="W1377" s="72"/>
      <c r="X1377" s="73"/>
    </row>
    <row r="1378" spans="23:24" x14ac:dyDescent="0.2">
      <c r="W1378" s="72"/>
      <c r="X1378" s="73"/>
    </row>
    <row r="1379" spans="23:24" x14ac:dyDescent="0.2">
      <c r="W1379" s="72"/>
      <c r="X1379" s="73"/>
    </row>
    <row r="1380" spans="23:24" x14ac:dyDescent="0.2">
      <c r="W1380" s="72"/>
      <c r="X1380" s="73"/>
    </row>
    <row r="1381" spans="23:24" x14ac:dyDescent="0.2">
      <c r="W1381" s="72"/>
      <c r="X1381" s="73"/>
    </row>
    <row r="1382" spans="23:24" x14ac:dyDescent="0.2">
      <c r="W1382" s="72"/>
      <c r="X1382" s="73"/>
    </row>
    <row r="1383" spans="23:24" x14ac:dyDescent="0.2">
      <c r="W1383" s="72"/>
      <c r="X1383" s="73"/>
    </row>
    <row r="1384" spans="23:24" x14ac:dyDescent="0.2">
      <c r="W1384" s="72"/>
      <c r="X1384" s="73"/>
    </row>
    <row r="1385" spans="23:24" x14ac:dyDescent="0.2">
      <c r="W1385" s="72"/>
      <c r="X1385" s="73"/>
    </row>
    <row r="1386" spans="23:24" x14ac:dyDescent="0.2">
      <c r="W1386" s="72"/>
      <c r="X1386" s="73"/>
    </row>
    <row r="1387" spans="23:24" x14ac:dyDescent="0.2">
      <c r="W1387" s="72"/>
      <c r="X1387" s="73"/>
    </row>
    <row r="1388" spans="23:24" x14ac:dyDescent="0.2">
      <c r="W1388" s="72"/>
      <c r="X1388" s="73"/>
    </row>
    <row r="1389" spans="23:24" x14ac:dyDescent="0.2">
      <c r="W1389" s="72"/>
      <c r="X1389" s="73"/>
    </row>
    <row r="1390" spans="23:24" x14ac:dyDescent="0.2">
      <c r="W1390" s="72"/>
      <c r="X1390" s="73"/>
    </row>
    <row r="1391" spans="23:24" x14ac:dyDescent="0.2">
      <c r="W1391" s="72"/>
      <c r="X1391" s="73"/>
    </row>
    <row r="1392" spans="23:24" x14ac:dyDescent="0.2">
      <c r="W1392" s="72"/>
      <c r="X1392" s="73"/>
    </row>
    <row r="1393" spans="23:24" x14ac:dyDescent="0.2">
      <c r="W1393" s="72"/>
      <c r="X1393" s="73"/>
    </row>
    <row r="1394" spans="23:24" x14ac:dyDescent="0.2">
      <c r="W1394" s="72"/>
      <c r="X1394" s="73"/>
    </row>
    <row r="1395" spans="23:24" x14ac:dyDescent="0.2">
      <c r="W1395" s="72"/>
      <c r="X1395" s="73"/>
    </row>
    <row r="1396" spans="23:24" x14ac:dyDescent="0.2">
      <c r="W1396" s="72"/>
      <c r="X1396" s="73"/>
    </row>
    <row r="1397" spans="23:24" x14ac:dyDescent="0.2">
      <c r="W1397" s="72"/>
      <c r="X1397" s="73"/>
    </row>
    <row r="1398" spans="23:24" x14ac:dyDescent="0.2">
      <c r="W1398" s="72"/>
      <c r="X1398" s="73"/>
    </row>
    <row r="1399" spans="23:24" x14ac:dyDescent="0.2">
      <c r="W1399" s="72"/>
      <c r="X1399" s="73"/>
    </row>
    <row r="1400" spans="23:24" x14ac:dyDescent="0.2">
      <c r="W1400" s="72"/>
      <c r="X1400" s="73"/>
    </row>
    <row r="1401" spans="23:24" x14ac:dyDescent="0.2">
      <c r="W1401" s="72"/>
      <c r="X1401" s="73"/>
    </row>
    <row r="1402" spans="23:24" x14ac:dyDescent="0.2">
      <c r="W1402" s="72"/>
      <c r="X1402" s="73"/>
    </row>
    <row r="1403" spans="23:24" x14ac:dyDescent="0.2">
      <c r="W1403" s="72"/>
      <c r="X1403" s="73"/>
    </row>
    <row r="1404" spans="23:24" x14ac:dyDescent="0.2">
      <c r="W1404" s="72"/>
      <c r="X1404" s="73"/>
    </row>
    <row r="1405" spans="23:24" x14ac:dyDescent="0.2">
      <c r="W1405" s="72"/>
      <c r="X1405" s="73"/>
    </row>
    <row r="1406" spans="23:24" x14ac:dyDescent="0.2">
      <c r="W1406" s="72"/>
      <c r="X1406" s="73"/>
    </row>
    <row r="1407" spans="23:24" x14ac:dyDescent="0.2">
      <c r="W1407" s="72"/>
      <c r="X1407" s="73"/>
    </row>
    <row r="1408" spans="23:24" x14ac:dyDescent="0.2">
      <c r="W1408" s="72"/>
      <c r="X1408" s="73"/>
    </row>
    <row r="1409" spans="23:24" x14ac:dyDescent="0.2">
      <c r="W1409" s="72"/>
      <c r="X1409" s="73"/>
    </row>
    <row r="1410" spans="23:24" x14ac:dyDescent="0.2">
      <c r="W1410" s="72"/>
      <c r="X1410" s="73"/>
    </row>
    <row r="1411" spans="23:24" x14ac:dyDescent="0.2">
      <c r="W1411" s="72"/>
      <c r="X1411" s="73"/>
    </row>
    <row r="1412" spans="23:24" x14ac:dyDescent="0.2">
      <c r="W1412" s="72"/>
      <c r="X1412" s="73"/>
    </row>
    <row r="1413" spans="23:24" x14ac:dyDescent="0.2">
      <c r="W1413" s="72"/>
      <c r="X1413" s="73"/>
    </row>
    <row r="1414" spans="23:24" x14ac:dyDescent="0.2">
      <c r="W1414" s="72"/>
      <c r="X1414" s="73"/>
    </row>
    <row r="1415" spans="23:24" x14ac:dyDescent="0.2">
      <c r="W1415" s="72"/>
      <c r="X1415" s="73"/>
    </row>
    <row r="1416" spans="23:24" x14ac:dyDescent="0.2">
      <c r="W1416" s="72"/>
      <c r="X1416" s="73"/>
    </row>
    <row r="1417" spans="23:24" x14ac:dyDescent="0.2">
      <c r="W1417" s="72"/>
      <c r="X1417" s="73"/>
    </row>
    <row r="1418" spans="23:24" x14ac:dyDescent="0.2">
      <c r="W1418" s="72"/>
      <c r="X1418" s="73"/>
    </row>
    <row r="1419" spans="23:24" x14ac:dyDescent="0.2">
      <c r="W1419" s="72"/>
      <c r="X1419" s="73"/>
    </row>
    <row r="1420" spans="23:24" x14ac:dyDescent="0.2">
      <c r="W1420" s="72"/>
      <c r="X1420" s="73"/>
    </row>
    <row r="1421" spans="23:24" x14ac:dyDescent="0.2">
      <c r="W1421" s="72"/>
      <c r="X1421" s="73"/>
    </row>
    <row r="1422" spans="23:24" x14ac:dyDescent="0.2">
      <c r="W1422" s="72"/>
      <c r="X1422" s="73"/>
    </row>
    <row r="1423" spans="23:24" x14ac:dyDescent="0.2">
      <c r="W1423" s="72"/>
      <c r="X1423" s="73"/>
    </row>
    <row r="1424" spans="23:24" x14ac:dyDescent="0.2">
      <c r="W1424" s="72"/>
      <c r="X1424" s="73"/>
    </row>
    <row r="1425" spans="23:24" x14ac:dyDescent="0.2">
      <c r="W1425" s="72"/>
      <c r="X1425" s="73"/>
    </row>
    <row r="1426" spans="23:24" x14ac:dyDescent="0.2">
      <c r="W1426" s="72"/>
      <c r="X1426" s="73"/>
    </row>
    <row r="1427" spans="23:24" x14ac:dyDescent="0.2">
      <c r="W1427" s="72"/>
      <c r="X1427" s="73"/>
    </row>
    <row r="1428" spans="23:24" x14ac:dyDescent="0.2">
      <c r="W1428" s="72"/>
      <c r="X1428" s="73"/>
    </row>
    <row r="1429" spans="23:24" x14ac:dyDescent="0.2">
      <c r="W1429" s="72"/>
      <c r="X1429" s="73"/>
    </row>
    <row r="1430" spans="23:24" x14ac:dyDescent="0.2">
      <c r="W1430" s="72"/>
      <c r="X1430" s="73"/>
    </row>
    <row r="1431" spans="23:24" x14ac:dyDescent="0.2">
      <c r="W1431" s="72"/>
      <c r="X1431" s="73"/>
    </row>
    <row r="1432" spans="23:24" x14ac:dyDescent="0.2">
      <c r="W1432" s="72"/>
      <c r="X1432" s="73"/>
    </row>
    <row r="1433" spans="23:24" x14ac:dyDescent="0.2">
      <c r="W1433" s="72"/>
      <c r="X1433" s="73"/>
    </row>
    <row r="1434" spans="23:24" x14ac:dyDescent="0.2">
      <c r="W1434" s="72"/>
      <c r="X1434" s="73"/>
    </row>
    <row r="1435" spans="23:24" x14ac:dyDescent="0.2">
      <c r="W1435" s="72"/>
      <c r="X1435" s="73"/>
    </row>
    <row r="1436" spans="23:24" x14ac:dyDescent="0.2">
      <c r="W1436" s="72"/>
      <c r="X1436" s="73"/>
    </row>
    <row r="1437" spans="23:24" x14ac:dyDescent="0.2">
      <c r="W1437" s="72"/>
      <c r="X1437" s="73"/>
    </row>
    <row r="1438" spans="23:24" x14ac:dyDescent="0.2">
      <c r="W1438" s="72"/>
      <c r="X1438" s="73"/>
    </row>
    <row r="1439" spans="23:24" x14ac:dyDescent="0.2">
      <c r="W1439" s="72"/>
      <c r="X1439" s="73"/>
    </row>
    <row r="1440" spans="23:24" x14ac:dyDescent="0.2">
      <c r="W1440" s="72"/>
      <c r="X1440" s="73"/>
    </row>
    <row r="1441" spans="23:24" x14ac:dyDescent="0.2">
      <c r="W1441" s="72"/>
      <c r="X1441" s="73"/>
    </row>
    <row r="1442" spans="23:24" x14ac:dyDescent="0.2">
      <c r="W1442" s="72"/>
      <c r="X1442" s="73"/>
    </row>
    <row r="1443" spans="23:24" x14ac:dyDescent="0.2">
      <c r="W1443" s="72"/>
      <c r="X1443" s="73"/>
    </row>
    <row r="1444" spans="23:24" x14ac:dyDescent="0.2">
      <c r="W1444" s="72"/>
      <c r="X1444" s="73"/>
    </row>
    <row r="1445" spans="23:24" x14ac:dyDescent="0.2">
      <c r="W1445" s="72"/>
      <c r="X1445" s="73"/>
    </row>
    <row r="1446" spans="23:24" x14ac:dyDescent="0.2">
      <c r="W1446" s="72"/>
      <c r="X1446" s="73"/>
    </row>
    <row r="1447" spans="23:24" x14ac:dyDescent="0.2">
      <c r="W1447" s="72"/>
      <c r="X1447" s="73"/>
    </row>
    <row r="1448" spans="23:24" x14ac:dyDescent="0.2">
      <c r="W1448" s="72"/>
      <c r="X1448" s="73"/>
    </row>
    <row r="1449" spans="23:24" x14ac:dyDescent="0.2">
      <c r="W1449" s="72"/>
      <c r="X1449" s="73"/>
    </row>
    <row r="1450" spans="23:24" x14ac:dyDescent="0.2">
      <c r="W1450" s="72"/>
      <c r="X1450" s="73"/>
    </row>
    <row r="1451" spans="23:24" x14ac:dyDescent="0.2">
      <c r="W1451" s="72"/>
      <c r="X1451" s="73"/>
    </row>
    <row r="1452" spans="23:24" x14ac:dyDescent="0.2">
      <c r="W1452" s="72"/>
      <c r="X1452" s="73"/>
    </row>
    <row r="1453" spans="23:24" x14ac:dyDescent="0.2">
      <c r="W1453" s="72"/>
      <c r="X1453" s="73"/>
    </row>
    <row r="1454" spans="23:24" x14ac:dyDescent="0.2">
      <c r="W1454" s="72"/>
      <c r="X1454" s="73"/>
    </row>
    <row r="1455" spans="23:24" x14ac:dyDescent="0.2">
      <c r="W1455" s="72"/>
      <c r="X1455" s="73"/>
    </row>
    <row r="1456" spans="23:24" x14ac:dyDescent="0.2">
      <c r="W1456" s="72"/>
      <c r="X1456" s="73"/>
    </row>
    <row r="1457" spans="23:24" x14ac:dyDescent="0.2">
      <c r="W1457" s="72"/>
      <c r="X1457" s="73"/>
    </row>
    <row r="1458" spans="23:24" x14ac:dyDescent="0.2">
      <c r="W1458" s="72"/>
      <c r="X1458" s="73"/>
    </row>
    <row r="1459" spans="23:24" x14ac:dyDescent="0.2">
      <c r="W1459" s="72"/>
      <c r="X1459" s="73"/>
    </row>
    <row r="1460" spans="23:24" x14ac:dyDescent="0.2">
      <c r="W1460" s="72"/>
      <c r="X1460" s="73"/>
    </row>
    <row r="1461" spans="23:24" x14ac:dyDescent="0.2">
      <c r="W1461" s="72"/>
      <c r="X1461" s="73"/>
    </row>
    <row r="1462" spans="23:24" x14ac:dyDescent="0.2">
      <c r="W1462" s="72"/>
      <c r="X1462" s="73"/>
    </row>
    <row r="1463" spans="23:24" x14ac:dyDescent="0.2">
      <c r="W1463" s="72"/>
      <c r="X1463" s="73"/>
    </row>
    <row r="1464" spans="23:24" x14ac:dyDescent="0.2">
      <c r="W1464" s="72"/>
      <c r="X1464" s="73"/>
    </row>
    <row r="1465" spans="23:24" x14ac:dyDescent="0.2">
      <c r="W1465" s="72"/>
      <c r="X1465" s="73"/>
    </row>
    <row r="1466" spans="23:24" x14ac:dyDescent="0.2">
      <c r="W1466" s="72"/>
      <c r="X1466" s="73"/>
    </row>
    <row r="1467" spans="23:24" x14ac:dyDescent="0.2">
      <c r="W1467" s="72"/>
      <c r="X1467" s="73"/>
    </row>
    <row r="1468" spans="23:24" x14ac:dyDescent="0.2">
      <c r="W1468" s="72"/>
      <c r="X1468" s="73"/>
    </row>
    <row r="1469" spans="23:24" x14ac:dyDescent="0.2">
      <c r="W1469" s="72"/>
      <c r="X1469" s="73"/>
    </row>
    <row r="1470" spans="23:24" x14ac:dyDescent="0.2">
      <c r="W1470" s="72"/>
      <c r="X1470" s="73"/>
    </row>
    <row r="1471" spans="23:24" x14ac:dyDescent="0.2">
      <c r="W1471" s="72"/>
      <c r="X1471" s="73"/>
    </row>
    <row r="1472" spans="23:24" x14ac:dyDescent="0.2">
      <c r="W1472" s="72"/>
      <c r="X1472" s="73"/>
    </row>
    <row r="1473" spans="23:24" x14ac:dyDescent="0.2">
      <c r="W1473" s="72"/>
      <c r="X1473" s="73"/>
    </row>
    <row r="1474" spans="23:24" x14ac:dyDescent="0.2">
      <c r="W1474" s="72"/>
      <c r="X1474" s="73"/>
    </row>
    <row r="1475" spans="23:24" x14ac:dyDescent="0.2">
      <c r="W1475" s="72"/>
      <c r="X1475" s="73"/>
    </row>
    <row r="1476" spans="23:24" x14ac:dyDescent="0.2">
      <c r="W1476" s="72"/>
      <c r="X1476" s="73"/>
    </row>
    <row r="1477" spans="23:24" x14ac:dyDescent="0.2">
      <c r="W1477" s="72"/>
      <c r="X1477" s="73"/>
    </row>
    <row r="1478" spans="23:24" x14ac:dyDescent="0.2">
      <c r="W1478" s="72"/>
      <c r="X1478" s="73"/>
    </row>
    <row r="1479" spans="23:24" x14ac:dyDescent="0.2">
      <c r="W1479" s="72"/>
      <c r="X1479" s="73"/>
    </row>
    <row r="1480" spans="23:24" x14ac:dyDescent="0.2">
      <c r="W1480" s="72"/>
      <c r="X1480" s="73"/>
    </row>
    <row r="1481" spans="23:24" x14ac:dyDescent="0.2">
      <c r="W1481" s="72"/>
      <c r="X1481" s="73"/>
    </row>
    <row r="1482" spans="23:24" x14ac:dyDescent="0.2">
      <c r="W1482" s="72"/>
      <c r="X1482" s="73"/>
    </row>
    <row r="1483" spans="23:24" x14ac:dyDescent="0.2">
      <c r="W1483" s="72"/>
      <c r="X1483" s="73"/>
    </row>
    <row r="1484" spans="23:24" x14ac:dyDescent="0.2">
      <c r="W1484" s="72"/>
      <c r="X1484" s="73"/>
    </row>
    <row r="1485" spans="23:24" x14ac:dyDescent="0.2">
      <c r="W1485" s="72"/>
      <c r="X1485" s="73"/>
    </row>
    <row r="1486" spans="23:24" x14ac:dyDescent="0.2">
      <c r="W1486" s="72"/>
      <c r="X1486" s="73"/>
    </row>
    <row r="1487" spans="23:24" x14ac:dyDescent="0.2">
      <c r="W1487" s="72"/>
      <c r="X1487" s="73"/>
    </row>
    <row r="1488" spans="23:24" x14ac:dyDescent="0.2">
      <c r="W1488" s="72"/>
      <c r="X1488" s="73"/>
    </row>
    <row r="1489" spans="23:24" x14ac:dyDescent="0.2">
      <c r="W1489" s="72"/>
      <c r="X1489" s="73"/>
    </row>
    <row r="1490" spans="23:24" x14ac:dyDescent="0.2">
      <c r="W1490" s="72"/>
      <c r="X1490" s="73"/>
    </row>
    <row r="1491" spans="23:24" x14ac:dyDescent="0.2">
      <c r="W1491" s="72"/>
      <c r="X1491" s="73"/>
    </row>
    <row r="1492" spans="23:24" x14ac:dyDescent="0.2">
      <c r="W1492" s="72"/>
      <c r="X1492" s="73"/>
    </row>
    <row r="1493" spans="23:24" x14ac:dyDescent="0.2">
      <c r="W1493" s="72"/>
      <c r="X1493" s="73"/>
    </row>
    <row r="1494" spans="23:24" x14ac:dyDescent="0.2">
      <c r="W1494" s="72"/>
      <c r="X1494" s="73"/>
    </row>
    <row r="1495" spans="23:24" x14ac:dyDescent="0.2">
      <c r="W1495" s="72"/>
      <c r="X1495" s="73"/>
    </row>
    <row r="1496" spans="23:24" x14ac:dyDescent="0.2">
      <c r="W1496" s="72"/>
      <c r="X1496" s="73"/>
    </row>
    <row r="1497" spans="23:24" x14ac:dyDescent="0.2">
      <c r="W1497" s="72"/>
      <c r="X1497" s="73"/>
    </row>
    <row r="1498" spans="23:24" x14ac:dyDescent="0.2">
      <c r="W1498" s="72"/>
      <c r="X1498" s="73"/>
    </row>
    <row r="1499" spans="23:24" x14ac:dyDescent="0.2">
      <c r="W1499" s="72"/>
      <c r="X1499" s="73"/>
    </row>
    <row r="1500" spans="23:24" x14ac:dyDescent="0.2">
      <c r="W1500" s="72"/>
      <c r="X1500" s="73"/>
    </row>
    <row r="1501" spans="23:24" x14ac:dyDescent="0.2">
      <c r="W1501" s="72"/>
      <c r="X1501" s="73"/>
    </row>
    <row r="1502" spans="23:24" x14ac:dyDescent="0.2">
      <c r="W1502" s="72"/>
      <c r="X1502" s="73"/>
    </row>
    <row r="1503" spans="23:24" x14ac:dyDescent="0.2">
      <c r="W1503" s="72"/>
      <c r="X1503" s="73"/>
    </row>
    <row r="1504" spans="23:24" x14ac:dyDescent="0.2">
      <c r="W1504" s="72"/>
      <c r="X1504" s="73"/>
    </row>
    <row r="1505" spans="23:24" x14ac:dyDescent="0.2">
      <c r="W1505" s="72"/>
      <c r="X1505" s="73"/>
    </row>
    <row r="1506" spans="23:24" x14ac:dyDescent="0.2">
      <c r="W1506" s="72"/>
      <c r="X1506" s="73"/>
    </row>
    <row r="1507" spans="23:24" x14ac:dyDescent="0.2">
      <c r="W1507" s="72"/>
      <c r="X1507" s="73"/>
    </row>
    <row r="1508" spans="23:24" x14ac:dyDescent="0.2">
      <c r="W1508" s="72"/>
      <c r="X1508" s="73"/>
    </row>
    <row r="1509" spans="23:24" x14ac:dyDescent="0.2">
      <c r="W1509" s="72"/>
      <c r="X1509" s="73"/>
    </row>
    <row r="1510" spans="23:24" x14ac:dyDescent="0.2">
      <c r="W1510" s="72"/>
      <c r="X1510" s="73"/>
    </row>
    <row r="1511" spans="23:24" x14ac:dyDescent="0.2">
      <c r="W1511" s="72"/>
      <c r="X1511" s="73"/>
    </row>
    <row r="1512" spans="23:24" x14ac:dyDescent="0.2">
      <c r="W1512" s="72"/>
      <c r="X1512" s="73"/>
    </row>
    <row r="1513" spans="23:24" x14ac:dyDescent="0.2">
      <c r="W1513" s="72"/>
      <c r="X1513" s="73"/>
    </row>
    <row r="1514" spans="23:24" x14ac:dyDescent="0.2">
      <c r="W1514" s="72"/>
      <c r="X1514" s="73"/>
    </row>
    <row r="1515" spans="23:24" x14ac:dyDescent="0.2">
      <c r="W1515" s="72"/>
      <c r="X1515" s="73"/>
    </row>
    <row r="1516" spans="23:24" x14ac:dyDescent="0.2">
      <c r="W1516" s="72"/>
      <c r="X1516" s="73"/>
    </row>
    <row r="1517" spans="23:24" x14ac:dyDescent="0.2">
      <c r="W1517" s="72"/>
      <c r="X1517" s="73"/>
    </row>
    <row r="1518" spans="23:24" x14ac:dyDescent="0.2">
      <c r="W1518" s="72"/>
      <c r="X1518" s="73"/>
    </row>
    <row r="1519" spans="23:24" x14ac:dyDescent="0.2">
      <c r="W1519" s="72"/>
      <c r="X1519" s="73"/>
    </row>
    <row r="1520" spans="23:24" x14ac:dyDescent="0.2">
      <c r="W1520" s="72"/>
      <c r="X1520" s="73"/>
    </row>
    <row r="1521" spans="23:24" x14ac:dyDescent="0.2">
      <c r="W1521" s="72"/>
      <c r="X1521" s="73"/>
    </row>
    <row r="1522" spans="23:24" x14ac:dyDescent="0.2">
      <c r="W1522" s="72"/>
      <c r="X1522" s="73"/>
    </row>
    <row r="1523" spans="23:24" x14ac:dyDescent="0.2">
      <c r="W1523" s="72"/>
      <c r="X1523" s="73"/>
    </row>
    <row r="1524" spans="23:24" x14ac:dyDescent="0.2">
      <c r="W1524" s="72"/>
      <c r="X1524" s="73"/>
    </row>
    <row r="1525" spans="23:24" x14ac:dyDescent="0.2">
      <c r="W1525" s="72"/>
      <c r="X1525" s="73"/>
    </row>
    <row r="1526" spans="23:24" x14ac:dyDescent="0.2">
      <c r="W1526" s="72"/>
      <c r="X1526" s="73"/>
    </row>
    <row r="1527" spans="23:24" x14ac:dyDescent="0.2">
      <c r="W1527" s="72"/>
      <c r="X1527" s="73"/>
    </row>
    <row r="1528" spans="23:24" x14ac:dyDescent="0.2">
      <c r="W1528" s="72"/>
      <c r="X1528" s="73"/>
    </row>
    <row r="1529" spans="23:24" x14ac:dyDescent="0.2">
      <c r="W1529" s="72"/>
      <c r="X1529" s="73"/>
    </row>
    <row r="1530" spans="23:24" x14ac:dyDescent="0.2">
      <c r="W1530" s="72"/>
      <c r="X1530" s="73"/>
    </row>
    <row r="1531" spans="23:24" x14ac:dyDescent="0.2">
      <c r="W1531" s="72"/>
      <c r="X1531" s="73"/>
    </row>
    <row r="1532" spans="23:24" x14ac:dyDescent="0.2">
      <c r="W1532" s="72"/>
      <c r="X1532" s="73"/>
    </row>
    <row r="1533" spans="23:24" x14ac:dyDescent="0.2">
      <c r="W1533" s="72"/>
      <c r="X1533" s="73"/>
    </row>
    <row r="1534" spans="23:24" x14ac:dyDescent="0.2">
      <c r="W1534" s="72"/>
      <c r="X1534" s="73"/>
    </row>
    <row r="1535" spans="23:24" x14ac:dyDescent="0.2">
      <c r="W1535" s="72"/>
      <c r="X1535" s="73"/>
    </row>
    <row r="1536" spans="23:24" x14ac:dyDescent="0.2">
      <c r="W1536" s="72"/>
      <c r="X1536" s="73"/>
    </row>
    <row r="1537" spans="23:24" x14ac:dyDescent="0.2">
      <c r="W1537" s="72"/>
      <c r="X1537" s="73"/>
    </row>
    <row r="1538" spans="23:24" x14ac:dyDescent="0.2">
      <c r="W1538" s="72"/>
      <c r="X1538" s="73"/>
    </row>
    <row r="1539" spans="23:24" x14ac:dyDescent="0.2">
      <c r="W1539" s="72"/>
      <c r="X1539" s="73"/>
    </row>
    <row r="1540" spans="23:24" x14ac:dyDescent="0.2">
      <c r="W1540" s="72"/>
      <c r="X1540" s="73"/>
    </row>
    <row r="1541" spans="23:24" x14ac:dyDescent="0.2">
      <c r="W1541" s="72"/>
      <c r="X1541" s="73"/>
    </row>
    <row r="1542" spans="23:24" x14ac:dyDescent="0.2">
      <c r="W1542" s="72"/>
      <c r="X1542" s="73"/>
    </row>
    <row r="1543" spans="23:24" x14ac:dyDescent="0.2">
      <c r="W1543" s="72"/>
      <c r="X1543" s="73"/>
    </row>
    <row r="1544" spans="23:24" x14ac:dyDescent="0.2">
      <c r="W1544" s="72"/>
      <c r="X1544" s="73"/>
    </row>
    <row r="1545" spans="23:24" x14ac:dyDescent="0.2">
      <c r="W1545" s="72"/>
      <c r="X1545" s="73"/>
    </row>
    <row r="1546" spans="23:24" x14ac:dyDescent="0.2">
      <c r="W1546" s="72"/>
      <c r="X1546" s="73"/>
    </row>
    <row r="1547" spans="23:24" x14ac:dyDescent="0.2">
      <c r="W1547" s="72"/>
      <c r="X1547" s="73"/>
    </row>
    <row r="1548" spans="23:24" x14ac:dyDescent="0.2">
      <c r="W1548" s="72"/>
      <c r="X1548" s="73"/>
    </row>
    <row r="1549" spans="23:24" x14ac:dyDescent="0.2">
      <c r="W1549" s="72"/>
      <c r="X1549" s="73"/>
    </row>
    <row r="1550" spans="23:24" x14ac:dyDescent="0.2">
      <c r="W1550" s="72"/>
      <c r="X1550" s="73"/>
    </row>
    <row r="1551" spans="23:24" x14ac:dyDescent="0.2">
      <c r="W1551" s="72"/>
      <c r="X1551" s="73"/>
    </row>
    <row r="1552" spans="23:24" x14ac:dyDescent="0.2">
      <c r="W1552" s="72"/>
      <c r="X1552" s="73"/>
    </row>
    <row r="1553" spans="23:24" x14ac:dyDescent="0.2">
      <c r="W1553" s="72"/>
      <c r="X1553" s="73"/>
    </row>
    <row r="1554" spans="23:24" x14ac:dyDescent="0.2">
      <c r="W1554" s="72"/>
      <c r="X1554" s="73"/>
    </row>
    <row r="1555" spans="23:24" x14ac:dyDescent="0.2">
      <c r="W1555" s="72"/>
      <c r="X1555" s="73"/>
    </row>
    <row r="1556" spans="23:24" x14ac:dyDescent="0.2">
      <c r="W1556" s="72"/>
      <c r="X1556" s="73"/>
    </row>
    <row r="1557" spans="23:24" x14ac:dyDescent="0.2">
      <c r="W1557" s="72"/>
      <c r="X1557" s="73"/>
    </row>
    <row r="1558" spans="23:24" x14ac:dyDescent="0.2">
      <c r="W1558" s="72"/>
      <c r="X1558" s="73"/>
    </row>
    <row r="1559" spans="23:24" x14ac:dyDescent="0.2">
      <c r="W1559" s="72"/>
      <c r="X1559" s="73"/>
    </row>
    <row r="1560" spans="23:24" x14ac:dyDescent="0.2">
      <c r="W1560" s="72"/>
      <c r="X1560" s="73"/>
    </row>
    <row r="1561" spans="23:24" x14ac:dyDescent="0.2">
      <c r="W1561" s="72"/>
      <c r="X1561" s="73"/>
    </row>
    <row r="1562" spans="23:24" x14ac:dyDescent="0.2">
      <c r="W1562" s="72"/>
      <c r="X1562" s="73"/>
    </row>
    <row r="1563" spans="23:24" x14ac:dyDescent="0.2">
      <c r="W1563" s="72"/>
      <c r="X1563" s="73"/>
    </row>
    <row r="1564" spans="23:24" x14ac:dyDescent="0.2">
      <c r="W1564" s="72"/>
      <c r="X1564" s="73"/>
    </row>
    <row r="1565" spans="23:24" x14ac:dyDescent="0.2">
      <c r="W1565" s="72"/>
      <c r="X1565" s="73"/>
    </row>
    <row r="1566" spans="23:24" x14ac:dyDescent="0.2">
      <c r="W1566" s="72"/>
      <c r="X1566" s="73"/>
    </row>
    <row r="1567" spans="23:24" x14ac:dyDescent="0.2">
      <c r="W1567" s="72"/>
      <c r="X1567" s="73"/>
    </row>
    <row r="1568" spans="23:24" x14ac:dyDescent="0.2">
      <c r="W1568" s="72"/>
      <c r="X1568" s="73"/>
    </row>
    <row r="1569" spans="23:24" x14ac:dyDescent="0.2">
      <c r="W1569" s="72"/>
      <c r="X1569" s="73"/>
    </row>
    <row r="1570" spans="23:24" x14ac:dyDescent="0.2">
      <c r="W1570" s="72"/>
      <c r="X1570" s="73"/>
    </row>
    <row r="1571" spans="23:24" x14ac:dyDescent="0.2">
      <c r="W1571" s="72"/>
      <c r="X1571" s="73"/>
    </row>
    <row r="1572" spans="23:24" x14ac:dyDescent="0.2">
      <c r="W1572" s="72"/>
      <c r="X1572" s="73"/>
    </row>
    <row r="1573" spans="23:24" x14ac:dyDescent="0.2">
      <c r="W1573" s="72"/>
      <c r="X1573" s="73"/>
    </row>
    <row r="1574" spans="23:24" x14ac:dyDescent="0.2">
      <c r="W1574" s="72"/>
      <c r="X1574" s="73"/>
    </row>
    <row r="1575" spans="23:24" x14ac:dyDescent="0.2">
      <c r="W1575" s="72"/>
      <c r="X1575" s="73"/>
    </row>
    <row r="1576" spans="23:24" x14ac:dyDescent="0.2">
      <c r="W1576" s="72"/>
      <c r="X1576" s="73"/>
    </row>
    <row r="1577" spans="23:24" x14ac:dyDescent="0.2">
      <c r="W1577" s="72"/>
      <c r="X1577" s="73"/>
    </row>
    <row r="1578" spans="23:24" x14ac:dyDescent="0.2">
      <c r="W1578" s="72"/>
      <c r="X1578" s="73"/>
    </row>
    <row r="1579" spans="23:24" x14ac:dyDescent="0.2">
      <c r="W1579" s="72"/>
      <c r="X1579" s="73"/>
    </row>
    <row r="1580" spans="23:24" x14ac:dyDescent="0.2">
      <c r="W1580" s="72"/>
      <c r="X1580" s="73"/>
    </row>
    <row r="1581" spans="23:24" x14ac:dyDescent="0.2">
      <c r="W1581" s="72"/>
      <c r="X1581" s="73"/>
    </row>
    <row r="1582" spans="23:24" x14ac:dyDescent="0.2">
      <c r="W1582" s="72"/>
      <c r="X1582" s="73"/>
    </row>
    <row r="1583" spans="23:24" x14ac:dyDescent="0.2">
      <c r="W1583" s="72"/>
      <c r="X1583" s="73"/>
    </row>
    <row r="1584" spans="23:24" x14ac:dyDescent="0.2">
      <c r="W1584" s="72"/>
      <c r="X1584" s="73"/>
    </row>
    <row r="1585" spans="23:24" x14ac:dyDescent="0.2">
      <c r="W1585" s="72"/>
      <c r="X1585" s="73"/>
    </row>
    <row r="1586" spans="23:24" x14ac:dyDescent="0.2">
      <c r="W1586" s="72"/>
      <c r="X1586" s="73"/>
    </row>
    <row r="1587" spans="23:24" x14ac:dyDescent="0.2">
      <c r="W1587" s="72"/>
      <c r="X1587" s="73"/>
    </row>
    <row r="1588" spans="23:24" x14ac:dyDescent="0.2">
      <c r="W1588" s="72"/>
      <c r="X1588" s="73"/>
    </row>
    <row r="1589" spans="23:24" x14ac:dyDescent="0.2">
      <c r="W1589" s="72"/>
      <c r="X1589" s="73"/>
    </row>
    <row r="1590" spans="23:24" x14ac:dyDescent="0.2">
      <c r="W1590" s="72"/>
      <c r="X1590" s="73"/>
    </row>
    <row r="1591" spans="23:24" x14ac:dyDescent="0.2">
      <c r="W1591" s="72"/>
      <c r="X1591" s="73"/>
    </row>
    <row r="1592" spans="23:24" x14ac:dyDescent="0.2">
      <c r="W1592" s="72"/>
      <c r="X1592" s="73"/>
    </row>
    <row r="1593" spans="23:24" x14ac:dyDescent="0.2">
      <c r="W1593" s="72"/>
      <c r="X1593" s="73"/>
    </row>
    <row r="1594" spans="23:24" x14ac:dyDescent="0.2">
      <c r="W1594" s="72"/>
      <c r="X1594" s="73"/>
    </row>
    <row r="1595" spans="23:24" x14ac:dyDescent="0.2">
      <c r="W1595" s="72"/>
      <c r="X1595" s="73"/>
    </row>
    <row r="1596" spans="23:24" x14ac:dyDescent="0.2">
      <c r="W1596" s="72"/>
      <c r="X1596" s="73"/>
    </row>
    <row r="1597" spans="23:24" x14ac:dyDescent="0.2">
      <c r="W1597" s="72"/>
      <c r="X1597" s="73"/>
    </row>
    <row r="1598" spans="23:24" x14ac:dyDescent="0.2">
      <c r="W1598" s="72"/>
      <c r="X1598" s="73"/>
    </row>
    <row r="1599" spans="23:24" x14ac:dyDescent="0.2">
      <c r="W1599" s="72"/>
      <c r="X1599" s="73"/>
    </row>
    <row r="1600" spans="23:24" x14ac:dyDescent="0.2">
      <c r="W1600" s="72"/>
      <c r="X1600" s="73"/>
    </row>
    <row r="1601" spans="23:24" x14ac:dyDescent="0.2">
      <c r="W1601" s="72"/>
      <c r="X1601" s="73"/>
    </row>
    <row r="1602" spans="23:24" x14ac:dyDescent="0.2">
      <c r="W1602" s="72"/>
      <c r="X1602" s="73"/>
    </row>
    <row r="1603" spans="23:24" x14ac:dyDescent="0.2">
      <c r="W1603" s="72"/>
      <c r="X1603" s="73"/>
    </row>
    <row r="1604" spans="23:24" x14ac:dyDescent="0.2">
      <c r="W1604" s="72"/>
      <c r="X1604" s="73"/>
    </row>
    <row r="1605" spans="23:24" x14ac:dyDescent="0.2">
      <c r="W1605" s="72"/>
      <c r="X1605" s="73"/>
    </row>
    <row r="1606" spans="23:24" x14ac:dyDescent="0.2">
      <c r="W1606" s="72"/>
      <c r="X1606" s="73"/>
    </row>
    <row r="1607" spans="23:24" x14ac:dyDescent="0.2">
      <c r="W1607" s="72"/>
      <c r="X1607" s="73"/>
    </row>
    <row r="1608" spans="23:24" x14ac:dyDescent="0.2">
      <c r="W1608" s="72"/>
      <c r="X1608" s="73"/>
    </row>
    <row r="1609" spans="23:24" x14ac:dyDescent="0.2">
      <c r="W1609" s="72"/>
      <c r="X1609" s="73"/>
    </row>
    <row r="1610" spans="23:24" x14ac:dyDescent="0.2">
      <c r="W1610" s="72"/>
      <c r="X1610" s="73"/>
    </row>
    <row r="1611" spans="23:24" x14ac:dyDescent="0.2">
      <c r="W1611" s="72"/>
      <c r="X1611" s="73"/>
    </row>
    <row r="1612" spans="23:24" x14ac:dyDescent="0.2">
      <c r="W1612" s="72"/>
      <c r="X1612" s="73"/>
    </row>
    <row r="1613" spans="23:24" x14ac:dyDescent="0.2">
      <c r="W1613" s="72"/>
      <c r="X1613" s="73"/>
    </row>
    <row r="1614" spans="23:24" x14ac:dyDescent="0.2">
      <c r="W1614" s="72"/>
      <c r="X1614" s="73"/>
    </row>
    <row r="1615" spans="23:24" x14ac:dyDescent="0.2">
      <c r="W1615" s="72"/>
      <c r="X1615" s="73"/>
    </row>
    <row r="1616" spans="23:24" x14ac:dyDescent="0.2">
      <c r="W1616" s="72"/>
      <c r="X1616" s="73"/>
    </row>
    <row r="1617" spans="23:24" x14ac:dyDescent="0.2">
      <c r="W1617" s="72"/>
      <c r="X1617" s="73"/>
    </row>
    <row r="1618" spans="23:24" x14ac:dyDescent="0.2">
      <c r="W1618" s="72"/>
      <c r="X1618" s="73"/>
    </row>
    <row r="1619" spans="23:24" x14ac:dyDescent="0.2">
      <c r="W1619" s="72"/>
      <c r="X1619" s="73"/>
    </row>
    <row r="1620" spans="23:24" x14ac:dyDescent="0.2">
      <c r="W1620" s="72"/>
      <c r="X1620" s="73"/>
    </row>
    <row r="1621" spans="23:24" x14ac:dyDescent="0.2">
      <c r="W1621" s="72"/>
      <c r="X1621" s="73"/>
    </row>
    <row r="1622" spans="23:24" x14ac:dyDescent="0.2">
      <c r="W1622" s="72"/>
      <c r="X1622" s="73"/>
    </row>
    <row r="1623" spans="23:24" x14ac:dyDescent="0.2">
      <c r="W1623" s="72"/>
      <c r="X1623" s="73"/>
    </row>
    <row r="1624" spans="23:24" x14ac:dyDescent="0.2">
      <c r="W1624" s="72"/>
      <c r="X1624" s="73"/>
    </row>
    <row r="1625" spans="23:24" x14ac:dyDescent="0.2">
      <c r="W1625" s="72"/>
      <c r="X1625" s="73"/>
    </row>
    <row r="1626" spans="23:24" x14ac:dyDescent="0.2">
      <c r="W1626" s="72"/>
      <c r="X1626" s="73"/>
    </row>
    <row r="1627" spans="23:24" x14ac:dyDescent="0.2">
      <c r="W1627" s="72"/>
      <c r="X1627" s="73"/>
    </row>
    <row r="1628" spans="23:24" x14ac:dyDescent="0.2">
      <c r="W1628" s="72"/>
      <c r="X1628" s="73"/>
    </row>
    <row r="1629" spans="23:24" x14ac:dyDescent="0.2">
      <c r="W1629" s="72"/>
      <c r="X1629" s="73"/>
    </row>
    <row r="1630" spans="23:24" x14ac:dyDescent="0.2">
      <c r="W1630" s="72"/>
      <c r="X1630" s="73"/>
    </row>
    <row r="1631" spans="23:24" x14ac:dyDescent="0.2">
      <c r="W1631" s="72"/>
      <c r="X1631" s="73"/>
    </row>
    <row r="1632" spans="23:24" x14ac:dyDescent="0.2">
      <c r="W1632" s="72"/>
      <c r="X1632" s="73"/>
    </row>
    <row r="1633" spans="23:24" x14ac:dyDescent="0.2">
      <c r="W1633" s="72"/>
      <c r="X1633" s="73"/>
    </row>
    <row r="1634" spans="23:24" x14ac:dyDescent="0.2">
      <c r="W1634" s="72"/>
      <c r="X1634" s="73"/>
    </row>
    <row r="1635" spans="23:24" x14ac:dyDescent="0.2">
      <c r="W1635" s="72"/>
      <c r="X1635" s="73"/>
    </row>
    <row r="1636" spans="23:24" x14ac:dyDescent="0.2">
      <c r="W1636" s="72"/>
      <c r="X1636" s="73"/>
    </row>
    <row r="1637" spans="23:24" x14ac:dyDescent="0.2">
      <c r="W1637" s="72"/>
      <c r="X1637" s="73"/>
    </row>
    <row r="1638" spans="23:24" x14ac:dyDescent="0.2">
      <c r="W1638" s="72"/>
      <c r="X1638" s="73"/>
    </row>
    <row r="1639" spans="23:24" x14ac:dyDescent="0.2">
      <c r="W1639" s="72"/>
      <c r="X1639" s="73"/>
    </row>
    <row r="1640" spans="23:24" x14ac:dyDescent="0.2">
      <c r="W1640" s="72"/>
      <c r="X1640" s="73"/>
    </row>
    <row r="1641" spans="23:24" x14ac:dyDescent="0.2">
      <c r="W1641" s="72"/>
      <c r="X1641" s="73"/>
    </row>
    <row r="1642" spans="23:24" x14ac:dyDescent="0.2">
      <c r="W1642" s="72"/>
      <c r="X1642" s="73"/>
    </row>
    <row r="1643" spans="23:24" x14ac:dyDescent="0.2">
      <c r="W1643" s="72"/>
      <c r="X1643" s="73"/>
    </row>
    <row r="1644" spans="23:24" x14ac:dyDescent="0.2">
      <c r="W1644" s="72"/>
      <c r="X1644" s="73"/>
    </row>
    <row r="1645" spans="23:24" x14ac:dyDescent="0.2">
      <c r="W1645" s="72"/>
      <c r="X1645" s="73"/>
    </row>
    <row r="1646" spans="23:24" x14ac:dyDescent="0.2">
      <c r="W1646" s="72"/>
      <c r="X1646" s="73"/>
    </row>
    <row r="1647" spans="23:24" x14ac:dyDescent="0.2">
      <c r="W1647" s="72"/>
      <c r="X1647" s="73"/>
    </row>
    <row r="1648" spans="23:24" x14ac:dyDescent="0.2">
      <c r="W1648" s="72"/>
      <c r="X1648" s="73"/>
    </row>
    <row r="1649" spans="23:24" x14ac:dyDescent="0.2">
      <c r="W1649" s="72"/>
      <c r="X1649" s="73"/>
    </row>
    <row r="1650" spans="23:24" x14ac:dyDescent="0.2">
      <c r="W1650" s="72"/>
      <c r="X1650" s="73"/>
    </row>
    <row r="1651" spans="23:24" x14ac:dyDescent="0.2">
      <c r="W1651" s="72"/>
      <c r="X1651" s="73"/>
    </row>
    <row r="1652" spans="23:24" x14ac:dyDescent="0.2">
      <c r="W1652" s="72"/>
      <c r="X1652" s="73"/>
    </row>
    <row r="1653" spans="23:24" x14ac:dyDescent="0.2">
      <c r="W1653" s="72"/>
      <c r="X1653" s="73"/>
    </row>
    <row r="1654" spans="23:24" x14ac:dyDescent="0.2">
      <c r="W1654" s="72"/>
      <c r="X1654" s="73"/>
    </row>
    <row r="1655" spans="23:24" x14ac:dyDescent="0.2">
      <c r="W1655" s="72"/>
      <c r="X1655" s="73"/>
    </row>
    <row r="1656" spans="23:24" x14ac:dyDescent="0.2">
      <c r="W1656" s="72"/>
      <c r="X1656" s="73"/>
    </row>
    <row r="1657" spans="23:24" x14ac:dyDescent="0.2">
      <c r="W1657" s="72"/>
      <c r="X1657" s="73"/>
    </row>
    <row r="1658" spans="23:24" x14ac:dyDescent="0.2">
      <c r="W1658" s="72"/>
      <c r="X1658" s="73"/>
    </row>
    <row r="1659" spans="23:24" x14ac:dyDescent="0.2">
      <c r="W1659" s="72"/>
      <c r="X1659" s="73"/>
    </row>
    <row r="1660" spans="23:24" x14ac:dyDescent="0.2">
      <c r="W1660" s="72"/>
      <c r="X1660" s="73"/>
    </row>
    <row r="1661" spans="23:24" x14ac:dyDescent="0.2">
      <c r="W1661" s="72"/>
      <c r="X1661" s="73"/>
    </row>
    <row r="1662" spans="23:24" x14ac:dyDescent="0.2">
      <c r="W1662" s="72"/>
      <c r="X1662" s="73"/>
    </row>
    <row r="1663" spans="23:24" x14ac:dyDescent="0.2">
      <c r="W1663" s="72"/>
      <c r="X1663" s="73"/>
    </row>
    <row r="1664" spans="23:24" x14ac:dyDescent="0.2">
      <c r="W1664" s="72"/>
      <c r="X1664" s="73"/>
    </row>
    <row r="1665" spans="23:24" x14ac:dyDescent="0.2">
      <c r="W1665" s="72"/>
      <c r="X1665" s="73"/>
    </row>
    <row r="1666" spans="23:24" x14ac:dyDescent="0.2">
      <c r="W1666" s="72"/>
      <c r="X1666" s="73"/>
    </row>
    <row r="1667" spans="23:24" x14ac:dyDescent="0.2">
      <c r="W1667" s="72"/>
      <c r="X1667" s="73"/>
    </row>
    <row r="1668" spans="23:24" x14ac:dyDescent="0.2">
      <c r="W1668" s="72"/>
      <c r="X1668" s="73"/>
    </row>
    <row r="1669" spans="23:24" x14ac:dyDescent="0.2">
      <c r="W1669" s="72"/>
      <c r="X1669" s="73"/>
    </row>
    <row r="1670" spans="23:24" x14ac:dyDescent="0.2">
      <c r="W1670" s="72"/>
      <c r="X1670" s="73"/>
    </row>
    <row r="1671" spans="23:24" x14ac:dyDescent="0.2">
      <c r="W1671" s="72"/>
      <c r="X1671" s="73"/>
    </row>
    <row r="1672" spans="23:24" x14ac:dyDescent="0.2">
      <c r="W1672" s="72"/>
      <c r="X1672" s="73"/>
    </row>
    <row r="1673" spans="23:24" x14ac:dyDescent="0.2">
      <c r="W1673" s="72"/>
      <c r="X1673" s="73"/>
    </row>
    <row r="1674" spans="23:24" x14ac:dyDescent="0.2">
      <c r="W1674" s="72"/>
      <c r="X1674" s="73"/>
    </row>
    <row r="1675" spans="23:24" x14ac:dyDescent="0.2">
      <c r="W1675" s="72"/>
      <c r="X1675" s="73"/>
    </row>
    <row r="1676" spans="23:24" x14ac:dyDescent="0.2">
      <c r="W1676" s="72"/>
      <c r="X1676" s="73"/>
    </row>
    <row r="1677" spans="23:24" x14ac:dyDescent="0.2">
      <c r="W1677" s="72"/>
      <c r="X1677" s="73"/>
    </row>
    <row r="1678" spans="23:24" x14ac:dyDescent="0.2">
      <c r="W1678" s="72"/>
      <c r="X1678" s="73"/>
    </row>
    <row r="1679" spans="23:24" x14ac:dyDescent="0.2">
      <c r="W1679" s="72"/>
      <c r="X1679" s="73"/>
    </row>
    <row r="1680" spans="23:24" x14ac:dyDescent="0.2">
      <c r="W1680" s="72"/>
      <c r="X1680" s="73"/>
    </row>
    <row r="1681" spans="23:24" x14ac:dyDescent="0.2">
      <c r="W1681" s="72"/>
      <c r="X1681" s="73"/>
    </row>
    <row r="1682" spans="23:24" x14ac:dyDescent="0.2">
      <c r="W1682" s="72"/>
      <c r="X1682" s="73"/>
    </row>
    <row r="1683" spans="23:24" x14ac:dyDescent="0.2">
      <c r="W1683" s="72"/>
      <c r="X1683" s="73"/>
    </row>
    <row r="1684" spans="23:24" x14ac:dyDescent="0.2">
      <c r="W1684" s="72"/>
      <c r="X1684" s="73"/>
    </row>
    <row r="1685" spans="23:24" x14ac:dyDescent="0.2">
      <c r="W1685" s="72"/>
      <c r="X1685" s="73"/>
    </row>
    <row r="1686" spans="23:24" x14ac:dyDescent="0.2">
      <c r="W1686" s="72"/>
      <c r="X1686" s="73"/>
    </row>
    <row r="1687" spans="23:24" x14ac:dyDescent="0.2">
      <c r="W1687" s="72"/>
      <c r="X1687" s="73"/>
    </row>
    <row r="1688" spans="23:24" x14ac:dyDescent="0.2">
      <c r="W1688" s="72"/>
      <c r="X1688" s="73"/>
    </row>
    <row r="1689" spans="23:24" x14ac:dyDescent="0.2">
      <c r="W1689" s="72"/>
      <c r="X1689" s="73"/>
    </row>
    <row r="1690" spans="23:24" x14ac:dyDescent="0.2">
      <c r="W1690" s="72"/>
      <c r="X1690" s="73"/>
    </row>
    <row r="1691" spans="23:24" x14ac:dyDescent="0.2">
      <c r="W1691" s="72"/>
      <c r="X1691" s="73"/>
    </row>
    <row r="1692" spans="23:24" x14ac:dyDescent="0.2">
      <c r="W1692" s="72"/>
      <c r="X1692" s="73"/>
    </row>
    <row r="1693" spans="23:24" x14ac:dyDescent="0.2">
      <c r="W1693" s="72"/>
      <c r="X1693" s="73"/>
    </row>
    <row r="1694" spans="23:24" x14ac:dyDescent="0.2">
      <c r="W1694" s="72"/>
      <c r="X1694" s="73"/>
    </row>
    <row r="1695" spans="23:24" x14ac:dyDescent="0.2">
      <c r="W1695" s="72"/>
      <c r="X1695" s="73"/>
    </row>
    <row r="1696" spans="23:24" x14ac:dyDescent="0.2">
      <c r="W1696" s="72"/>
      <c r="X1696" s="73"/>
    </row>
    <row r="1697" spans="23:24" x14ac:dyDescent="0.2">
      <c r="W1697" s="72"/>
      <c r="X1697" s="73"/>
    </row>
    <row r="1698" spans="23:24" x14ac:dyDescent="0.2">
      <c r="W1698" s="72"/>
      <c r="X1698" s="73"/>
    </row>
    <row r="1699" spans="23:24" x14ac:dyDescent="0.2">
      <c r="W1699" s="72"/>
      <c r="X1699" s="73"/>
    </row>
    <row r="1700" spans="23:24" x14ac:dyDescent="0.2">
      <c r="W1700" s="72"/>
      <c r="X1700" s="73"/>
    </row>
    <row r="1701" spans="23:24" x14ac:dyDescent="0.2">
      <c r="W1701" s="72"/>
      <c r="X1701" s="73"/>
    </row>
    <row r="1702" spans="23:24" x14ac:dyDescent="0.2">
      <c r="W1702" s="72"/>
      <c r="X1702" s="73"/>
    </row>
    <row r="1703" spans="23:24" x14ac:dyDescent="0.2">
      <c r="W1703" s="72"/>
      <c r="X1703" s="73"/>
    </row>
    <row r="1704" spans="23:24" x14ac:dyDescent="0.2">
      <c r="W1704" s="72"/>
      <c r="X1704" s="73"/>
    </row>
    <row r="1705" spans="23:24" x14ac:dyDescent="0.2">
      <c r="W1705" s="72"/>
      <c r="X1705" s="73"/>
    </row>
    <row r="1706" spans="23:24" x14ac:dyDescent="0.2">
      <c r="W1706" s="72"/>
      <c r="X1706" s="73"/>
    </row>
    <row r="1707" spans="23:24" x14ac:dyDescent="0.2">
      <c r="W1707" s="72"/>
      <c r="X1707" s="73"/>
    </row>
    <row r="1708" spans="23:24" x14ac:dyDescent="0.2">
      <c r="W1708" s="72"/>
      <c r="X1708" s="73"/>
    </row>
    <row r="1709" spans="23:24" x14ac:dyDescent="0.2">
      <c r="W1709" s="72"/>
      <c r="X1709" s="73"/>
    </row>
    <row r="1710" spans="23:24" x14ac:dyDescent="0.2">
      <c r="W1710" s="72"/>
      <c r="X1710" s="73"/>
    </row>
    <row r="1711" spans="23:24" x14ac:dyDescent="0.2">
      <c r="W1711" s="72"/>
      <c r="X1711" s="73"/>
    </row>
    <row r="1712" spans="23:24" x14ac:dyDescent="0.2">
      <c r="W1712" s="72"/>
      <c r="X1712" s="73"/>
    </row>
    <row r="1713" spans="23:24" x14ac:dyDescent="0.2">
      <c r="W1713" s="72"/>
      <c r="X1713" s="73"/>
    </row>
    <row r="1714" spans="23:24" x14ac:dyDescent="0.2">
      <c r="W1714" s="72"/>
      <c r="X1714" s="73"/>
    </row>
    <row r="1715" spans="23:24" x14ac:dyDescent="0.2">
      <c r="W1715" s="72"/>
      <c r="X1715" s="73"/>
    </row>
    <row r="1716" spans="23:24" x14ac:dyDescent="0.2">
      <c r="W1716" s="72"/>
      <c r="X1716" s="73"/>
    </row>
    <row r="1717" spans="23:24" x14ac:dyDescent="0.2">
      <c r="W1717" s="72"/>
      <c r="X1717" s="73"/>
    </row>
    <row r="1718" spans="23:24" x14ac:dyDescent="0.2">
      <c r="W1718" s="72"/>
      <c r="X1718" s="73"/>
    </row>
    <row r="1719" spans="23:24" x14ac:dyDescent="0.2">
      <c r="W1719" s="72"/>
      <c r="X1719" s="73"/>
    </row>
    <row r="1720" spans="23:24" x14ac:dyDescent="0.2">
      <c r="W1720" s="72"/>
      <c r="X1720" s="73"/>
    </row>
    <row r="1721" spans="23:24" x14ac:dyDescent="0.2">
      <c r="W1721" s="72"/>
      <c r="X1721" s="73"/>
    </row>
    <row r="1722" spans="23:24" x14ac:dyDescent="0.2">
      <c r="W1722" s="72"/>
      <c r="X1722" s="73"/>
    </row>
    <row r="1723" spans="23:24" x14ac:dyDescent="0.2">
      <c r="W1723" s="72"/>
      <c r="X1723" s="73"/>
    </row>
    <row r="1724" spans="23:24" x14ac:dyDescent="0.2">
      <c r="W1724" s="72"/>
      <c r="X1724" s="73"/>
    </row>
    <row r="1725" spans="23:24" x14ac:dyDescent="0.2">
      <c r="W1725" s="72"/>
      <c r="X1725" s="73"/>
    </row>
    <row r="1726" spans="23:24" x14ac:dyDescent="0.2">
      <c r="W1726" s="72"/>
      <c r="X1726" s="73"/>
    </row>
    <row r="1727" spans="23:24" x14ac:dyDescent="0.2">
      <c r="W1727" s="72"/>
      <c r="X1727" s="73"/>
    </row>
    <row r="1728" spans="23:24" x14ac:dyDescent="0.2">
      <c r="W1728" s="72"/>
      <c r="X1728" s="73"/>
    </row>
    <row r="1729" spans="23:24" x14ac:dyDescent="0.2">
      <c r="W1729" s="72"/>
      <c r="X1729" s="73"/>
    </row>
    <row r="1730" spans="23:24" x14ac:dyDescent="0.2">
      <c r="W1730" s="72"/>
      <c r="X1730" s="73"/>
    </row>
    <row r="1731" spans="23:24" x14ac:dyDescent="0.2">
      <c r="W1731" s="72"/>
      <c r="X1731" s="73"/>
    </row>
    <row r="1732" spans="23:24" x14ac:dyDescent="0.2">
      <c r="W1732" s="72"/>
      <c r="X1732" s="73"/>
    </row>
    <row r="1733" spans="23:24" x14ac:dyDescent="0.2">
      <c r="W1733" s="72"/>
      <c r="X1733" s="73"/>
    </row>
    <row r="1734" spans="23:24" x14ac:dyDescent="0.2">
      <c r="W1734" s="72"/>
      <c r="X1734" s="73"/>
    </row>
    <row r="1735" spans="23:24" x14ac:dyDescent="0.2">
      <c r="W1735" s="72"/>
      <c r="X1735" s="73"/>
    </row>
    <row r="1736" spans="23:24" x14ac:dyDescent="0.2">
      <c r="W1736" s="72"/>
      <c r="X1736" s="73"/>
    </row>
    <row r="1737" spans="23:24" x14ac:dyDescent="0.2">
      <c r="W1737" s="72"/>
      <c r="X1737" s="73"/>
    </row>
    <row r="1738" spans="23:24" x14ac:dyDescent="0.2">
      <c r="W1738" s="72"/>
      <c r="X1738" s="73"/>
    </row>
    <row r="1739" spans="23:24" x14ac:dyDescent="0.2">
      <c r="W1739" s="72"/>
      <c r="X1739" s="73"/>
    </row>
    <row r="1740" spans="23:24" x14ac:dyDescent="0.2">
      <c r="W1740" s="72"/>
      <c r="X1740" s="73"/>
    </row>
    <row r="1741" spans="23:24" x14ac:dyDescent="0.2">
      <c r="W1741" s="72"/>
      <c r="X1741" s="73"/>
    </row>
    <row r="1742" spans="23:24" x14ac:dyDescent="0.2">
      <c r="W1742" s="72"/>
      <c r="X1742" s="73"/>
    </row>
    <row r="1743" spans="23:24" x14ac:dyDescent="0.2">
      <c r="W1743" s="72"/>
      <c r="X1743" s="73"/>
    </row>
    <row r="1744" spans="23:24" x14ac:dyDescent="0.2">
      <c r="W1744" s="72"/>
      <c r="X1744" s="73"/>
    </row>
    <row r="1745" spans="23:24" x14ac:dyDescent="0.2">
      <c r="W1745" s="72"/>
      <c r="X1745" s="73"/>
    </row>
    <row r="1746" spans="23:24" x14ac:dyDescent="0.2">
      <c r="W1746" s="72"/>
      <c r="X1746" s="73"/>
    </row>
    <row r="1747" spans="23:24" x14ac:dyDescent="0.2">
      <c r="W1747" s="72"/>
      <c r="X1747" s="73"/>
    </row>
    <row r="1748" spans="23:24" x14ac:dyDescent="0.2">
      <c r="W1748" s="72"/>
      <c r="X1748" s="73"/>
    </row>
    <row r="1749" spans="23:24" x14ac:dyDescent="0.2">
      <c r="W1749" s="72"/>
      <c r="X1749" s="73"/>
    </row>
    <row r="1750" spans="23:24" x14ac:dyDescent="0.2">
      <c r="W1750" s="72"/>
      <c r="X1750" s="73"/>
    </row>
    <row r="1751" spans="23:24" x14ac:dyDescent="0.2">
      <c r="W1751" s="72"/>
      <c r="X1751" s="73"/>
    </row>
    <row r="1752" spans="23:24" x14ac:dyDescent="0.2">
      <c r="W1752" s="72"/>
      <c r="X1752" s="73"/>
    </row>
    <row r="1753" spans="23:24" x14ac:dyDescent="0.2">
      <c r="W1753" s="72"/>
      <c r="X1753" s="73"/>
    </row>
    <row r="1754" spans="23:24" x14ac:dyDescent="0.2">
      <c r="W1754" s="72"/>
      <c r="X1754" s="73"/>
    </row>
    <row r="1755" spans="23:24" x14ac:dyDescent="0.2">
      <c r="W1755" s="72"/>
      <c r="X1755" s="73"/>
    </row>
    <row r="1756" spans="23:24" x14ac:dyDescent="0.2">
      <c r="W1756" s="72"/>
      <c r="X1756" s="73"/>
    </row>
    <row r="1757" spans="23:24" x14ac:dyDescent="0.2">
      <c r="W1757" s="72"/>
      <c r="X1757" s="73"/>
    </row>
    <row r="1758" spans="23:24" x14ac:dyDescent="0.2">
      <c r="W1758" s="72"/>
      <c r="X1758" s="73"/>
    </row>
    <row r="1759" spans="23:24" x14ac:dyDescent="0.2">
      <c r="W1759" s="72"/>
      <c r="X1759" s="73"/>
    </row>
    <row r="1760" spans="23:24" x14ac:dyDescent="0.2">
      <c r="W1760" s="72"/>
      <c r="X1760" s="73"/>
    </row>
    <row r="1761" spans="23:24" x14ac:dyDescent="0.2">
      <c r="W1761" s="72"/>
      <c r="X1761" s="73"/>
    </row>
    <row r="1762" spans="23:24" x14ac:dyDescent="0.2">
      <c r="W1762" s="72"/>
      <c r="X1762" s="73"/>
    </row>
    <row r="1763" spans="23:24" x14ac:dyDescent="0.2">
      <c r="W1763" s="72"/>
      <c r="X1763" s="73"/>
    </row>
    <row r="1764" spans="23:24" x14ac:dyDescent="0.2">
      <c r="W1764" s="72"/>
      <c r="X1764" s="73"/>
    </row>
    <row r="1765" spans="23:24" x14ac:dyDescent="0.2">
      <c r="W1765" s="72"/>
      <c r="X1765" s="73"/>
    </row>
    <row r="1766" spans="23:24" x14ac:dyDescent="0.2">
      <c r="W1766" s="72"/>
      <c r="X1766" s="73"/>
    </row>
    <row r="1767" spans="23:24" x14ac:dyDescent="0.2">
      <c r="W1767" s="72"/>
      <c r="X1767" s="73"/>
    </row>
    <row r="1768" spans="23:24" x14ac:dyDescent="0.2">
      <c r="W1768" s="72"/>
      <c r="X1768" s="73"/>
    </row>
    <row r="1769" spans="23:24" x14ac:dyDescent="0.2">
      <c r="W1769" s="72"/>
      <c r="X1769" s="73"/>
    </row>
    <row r="1770" spans="23:24" x14ac:dyDescent="0.2">
      <c r="W1770" s="72"/>
      <c r="X1770" s="73"/>
    </row>
    <row r="1771" spans="23:24" x14ac:dyDescent="0.2">
      <c r="W1771" s="72"/>
      <c r="X1771" s="73"/>
    </row>
    <row r="1772" spans="23:24" x14ac:dyDescent="0.2">
      <c r="W1772" s="72"/>
      <c r="X1772" s="73"/>
    </row>
    <row r="1773" spans="23:24" x14ac:dyDescent="0.2">
      <c r="W1773" s="72"/>
      <c r="X1773" s="73"/>
    </row>
    <row r="1774" spans="23:24" x14ac:dyDescent="0.2">
      <c r="W1774" s="72"/>
      <c r="X1774" s="73"/>
    </row>
    <row r="1775" spans="23:24" x14ac:dyDescent="0.2">
      <c r="W1775" s="72"/>
      <c r="X1775" s="73"/>
    </row>
    <row r="1776" spans="23:24" x14ac:dyDescent="0.2">
      <c r="W1776" s="72"/>
      <c r="X1776" s="73"/>
    </row>
    <row r="1777" spans="23:24" x14ac:dyDescent="0.2">
      <c r="W1777" s="72"/>
      <c r="X1777" s="73"/>
    </row>
    <row r="1778" spans="23:24" x14ac:dyDescent="0.2">
      <c r="W1778" s="72"/>
      <c r="X1778" s="73"/>
    </row>
    <row r="1779" spans="23:24" x14ac:dyDescent="0.2">
      <c r="W1779" s="72"/>
      <c r="X1779" s="73"/>
    </row>
    <row r="1780" spans="23:24" x14ac:dyDescent="0.2">
      <c r="W1780" s="72"/>
      <c r="X1780" s="73"/>
    </row>
    <row r="1781" spans="23:24" x14ac:dyDescent="0.2">
      <c r="W1781" s="72"/>
      <c r="X1781" s="73"/>
    </row>
    <row r="1782" spans="23:24" x14ac:dyDescent="0.2">
      <c r="W1782" s="72"/>
      <c r="X1782" s="73"/>
    </row>
    <row r="1783" spans="23:24" x14ac:dyDescent="0.2">
      <c r="W1783" s="72"/>
      <c r="X1783" s="73"/>
    </row>
    <row r="1784" spans="23:24" x14ac:dyDescent="0.2">
      <c r="W1784" s="72"/>
      <c r="X1784" s="73"/>
    </row>
    <row r="1785" spans="23:24" x14ac:dyDescent="0.2">
      <c r="W1785" s="72"/>
      <c r="X1785" s="73"/>
    </row>
    <row r="1786" spans="23:24" x14ac:dyDescent="0.2">
      <c r="W1786" s="72"/>
      <c r="X1786" s="73"/>
    </row>
    <row r="1787" spans="23:24" x14ac:dyDescent="0.2">
      <c r="W1787" s="72"/>
      <c r="X1787" s="73"/>
    </row>
    <row r="1788" spans="23:24" x14ac:dyDescent="0.2">
      <c r="W1788" s="72"/>
      <c r="X1788" s="73"/>
    </row>
    <row r="1789" spans="23:24" x14ac:dyDescent="0.2">
      <c r="W1789" s="72"/>
      <c r="X1789" s="73"/>
    </row>
    <row r="1790" spans="23:24" x14ac:dyDescent="0.2">
      <c r="W1790" s="72"/>
      <c r="X1790" s="73"/>
    </row>
    <row r="1791" spans="23:24" x14ac:dyDescent="0.2">
      <c r="W1791" s="72"/>
      <c r="X1791" s="73"/>
    </row>
    <row r="1792" spans="23:24" x14ac:dyDescent="0.2">
      <c r="W1792" s="72"/>
      <c r="X1792" s="73"/>
    </row>
    <row r="1793" spans="23:24" x14ac:dyDescent="0.2">
      <c r="W1793" s="72"/>
      <c r="X1793" s="73"/>
    </row>
    <row r="1794" spans="23:24" x14ac:dyDescent="0.2">
      <c r="W1794" s="72"/>
      <c r="X1794" s="73"/>
    </row>
    <row r="1795" spans="23:24" x14ac:dyDescent="0.2">
      <c r="W1795" s="72"/>
      <c r="X1795" s="73"/>
    </row>
    <row r="1796" spans="23:24" x14ac:dyDescent="0.2">
      <c r="W1796" s="72"/>
      <c r="X1796" s="73"/>
    </row>
    <row r="1797" spans="23:24" x14ac:dyDescent="0.2">
      <c r="W1797" s="72"/>
      <c r="X1797" s="73"/>
    </row>
    <row r="1798" spans="23:24" x14ac:dyDescent="0.2">
      <c r="W1798" s="72"/>
      <c r="X1798" s="73"/>
    </row>
    <row r="1799" spans="23:24" x14ac:dyDescent="0.2">
      <c r="W1799" s="72"/>
      <c r="X1799" s="73"/>
    </row>
    <row r="1800" spans="23:24" x14ac:dyDescent="0.2">
      <c r="W1800" s="72"/>
      <c r="X1800" s="73"/>
    </row>
    <row r="1801" spans="23:24" x14ac:dyDescent="0.2">
      <c r="W1801" s="72"/>
      <c r="X1801" s="73"/>
    </row>
    <row r="1802" spans="23:24" x14ac:dyDescent="0.2">
      <c r="W1802" s="72"/>
      <c r="X1802" s="73"/>
    </row>
    <row r="1803" spans="23:24" x14ac:dyDescent="0.2">
      <c r="W1803" s="72"/>
      <c r="X1803" s="73"/>
    </row>
    <row r="1804" spans="23:24" x14ac:dyDescent="0.2">
      <c r="W1804" s="72"/>
      <c r="X1804" s="73"/>
    </row>
    <row r="1805" spans="23:24" x14ac:dyDescent="0.2">
      <c r="W1805" s="72"/>
      <c r="X1805" s="73"/>
    </row>
    <row r="1806" spans="23:24" x14ac:dyDescent="0.2">
      <c r="W1806" s="72"/>
      <c r="X1806" s="73"/>
    </row>
    <row r="1807" spans="23:24" x14ac:dyDescent="0.2">
      <c r="W1807" s="72"/>
      <c r="X1807" s="73"/>
    </row>
    <row r="1808" spans="23:24" x14ac:dyDescent="0.2">
      <c r="W1808" s="72"/>
      <c r="X1808" s="73"/>
    </row>
    <row r="1809" spans="23:24" x14ac:dyDescent="0.2">
      <c r="W1809" s="72"/>
      <c r="X1809" s="73"/>
    </row>
    <row r="1810" spans="23:24" x14ac:dyDescent="0.2">
      <c r="W1810" s="72"/>
      <c r="X1810" s="73"/>
    </row>
    <row r="1811" spans="23:24" x14ac:dyDescent="0.2">
      <c r="W1811" s="72"/>
      <c r="X1811" s="73"/>
    </row>
    <row r="1812" spans="23:24" x14ac:dyDescent="0.2">
      <c r="W1812" s="72"/>
      <c r="X1812" s="73"/>
    </row>
    <row r="1813" spans="23:24" x14ac:dyDescent="0.2">
      <c r="W1813" s="72"/>
      <c r="X1813" s="73"/>
    </row>
    <row r="1814" spans="23:24" x14ac:dyDescent="0.2">
      <c r="W1814" s="72"/>
      <c r="X1814" s="73"/>
    </row>
    <row r="1815" spans="23:24" x14ac:dyDescent="0.2">
      <c r="W1815" s="72"/>
      <c r="X1815" s="73"/>
    </row>
    <row r="1816" spans="23:24" x14ac:dyDescent="0.2">
      <c r="W1816" s="72"/>
      <c r="X1816" s="73"/>
    </row>
    <row r="1817" spans="23:24" x14ac:dyDescent="0.2">
      <c r="W1817" s="72"/>
      <c r="X1817" s="73"/>
    </row>
    <row r="1818" spans="23:24" x14ac:dyDescent="0.2">
      <c r="W1818" s="72"/>
      <c r="X1818" s="73"/>
    </row>
    <row r="1819" spans="23:24" x14ac:dyDescent="0.2">
      <c r="W1819" s="72"/>
      <c r="X1819" s="73"/>
    </row>
    <row r="1820" spans="23:24" x14ac:dyDescent="0.2">
      <c r="W1820" s="72"/>
      <c r="X1820" s="73"/>
    </row>
    <row r="1821" spans="23:24" x14ac:dyDescent="0.2">
      <c r="W1821" s="72"/>
      <c r="X1821" s="73"/>
    </row>
    <row r="1822" spans="23:24" x14ac:dyDescent="0.2">
      <c r="W1822" s="72"/>
      <c r="X1822" s="73"/>
    </row>
    <row r="1823" spans="23:24" x14ac:dyDescent="0.2">
      <c r="W1823" s="72"/>
      <c r="X1823" s="73"/>
    </row>
    <row r="1824" spans="23:24" x14ac:dyDescent="0.2">
      <c r="W1824" s="72"/>
      <c r="X1824" s="73"/>
    </row>
    <row r="1825" spans="23:24" x14ac:dyDescent="0.2">
      <c r="W1825" s="72"/>
      <c r="X1825" s="73"/>
    </row>
    <row r="1826" spans="23:24" x14ac:dyDescent="0.2">
      <c r="W1826" s="72"/>
      <c r="X1826" s="73"/>
    </row>
    <row r="1827" spans="23:24" x14ac:dyDescent="0.2">
      <c r="W1827" s="72"/>
      <c r="X1827" s="73"/>
    </row>
    <row r="1828" spans="23:24" x14ac:dyDescent="0.2">
      <c r="W1828" s="72"/>
      <c r="X1828" s="73"/>
    </row>
    <row r="1829" spans="23:24" x14ac:dyDescent="0.2">
      <c r="W1829" s="72"/>
      <c r="X1829" s="73"/>
    </row>
    <row r="1830" spans="23:24" x14ac:dyDescent="0.2">
      <c r="W1830" s="72"/>
      <c r="X1830" s="73"/>
    </row>
    <row r="1831" spans="23:24" x14ac:dyDescent="0.2">
      <c r="W1831" s="72"/>
      <c r="X1831" s="73"/>
    </row>
    <row r="1832" spans="23:24" x14ac:dyDescent="0.2">
      <c r="W1832" s="72"/>
      <c r="X1832" s="73"/>
    </row>
    <row r="1833" spans="23:24" x14ac:dyDescent="0.2">
      <c r="W1833" s="72"/>
      <c r="X1833" s="73"/>
    </row>
    <row r="1834" spans="23:24" x14ac:dyDescent="0.2">
      <c r="W1834" s="72"/>
      <c r="X1834" s="73"/>
    </row>
    <row r="1835" spans="23:24" x14ac:dyDescent="0.2">
      <c r="W1835" s="72"/>
      <c r="X1835" s="73"/>
    </row>
    <row r="1836" spans="23:24" x14ac:dyDescent="0.2">
      <c r="W1836" s="72"/>
      <c r="X1836" s="73"/>
    </row>
    <row r="1837" spans="23:24" x14ac:dyDescent="0.2">
      <c r="W1837" s="72"/>
      <c r="X1837" s="73"/>
    </row>
    <row r="1838" spans="23:24" x14ac:dyDescent="0.2">
      <c r="W1838" s="72"/>
      <c r="X1838" s="73"/>
    </row>
    <row r="1839" spans="23:24" x14ac:dyDescent="0.2">
      <c r="W1839" s="72"/>
      <c r="X1839" s="73"/>
    </row>
    <row r="1840" spans="23:24" x14ac:dyDescent="0.2">
      <c r="W1840" s="72"/>
      <c r="X1840" s="73"/>
    </row>
    <row r="1841" spans="23:24" x14ac:dyDescent="0.2">
      <c r="W1841" s="72"/>
      <c r="X1841" s="73"/>
    </row>
    <row r="1842" spans="23:24" x14ac:dyDescent="0.2">
      <c r="W1842" s="72"/>
      <c r="X1842" s="73"/>
    </row>
    <row r="1843" spans="23:24" x14ac:dyDescent="0.2">
      <c r="W1843" s="72"/>
      <c r="X1843" s="73"/>
    </row>
    <row r="1844" spans="23:24" x14ac:dyDescent="0.2">
      <c r="W1844" s="72"/>
      <c r="X1844" s="73"/>
    </row>
    <row r="1845" spans="23:24" x14ac:dyDescent="0.2">
      <c r="W1845" s="72"/>
      <c r="X1845" s="73"/>
    </row>
    <row r="1846" spans="23:24" x14ac:dyDescent="0.2">
      <c r="W1846" s="72"/>
      <c r="X1846" s="73"/>
    </row>
    <row r="1847" spans="23:24" x14ac:dyDescent="0.2">
      <c r="W1847" s="72"/>
      <c r="X1847" s="73"/>
    </row>
    <row r="1848" spans="23:24" x14ac:dyDescent="0.2">
      <c r="W1848" s="72"/>
      <c r="X1848" s="73"/>
    </row>
    <row r="1849" spans="23:24" x14ac:dyDescent="0.2">
      <c r="W1849" s="72"/>
      <c r="X1849" s="73"/>
    </row>
    <row r="1850" spans="23:24" x14ac:dyDescent="0.2">
      <c r="W1850" s="72"/>
      <c r="X1850" s="73"/>
    </row>
    <row r="1851" spans="23:24" x14ac:dyDescent="0.2">
      <c r="W1851" s="72"/>
      <c r="X1851" s="73"/>
    </row>
    <row r="1852" spans="23:24" x14ac:dyDescent="0.2">
      <c r="W1852" s="72"/>
      <c r="X1852" s="73"/>
    </row>
    <row r="1853" spans="23:24" x14ac:dyDescent="0.2">
      <c r="W1853" s="72"/>
      <c r="X1853" s="73"/>
    </row>
    <row r="1854" spans="23:24" x14ac:dyDescent="0.2">
      <c r="W1854" s="72"/>
      <c r="X1854" s="73"/>
    </row>
    <row r="1855" spans="23:24" x14ac:dyDescent="0.2">
      <c r="W1855" s="72"/>
      <c r="X1855" s="73"/>
    </row>
    <row r="1856" spans="23:24" x14ac:dyDescent="0.2">
      <c r="W1856" s="72"/>
      <c r="X1856" s="73"/>
    </row>
    <row r="1857" spans="23:24" x14ac:dyDescent="0.2">
      <c r="W1857" s="72"/>
      <c r="X1857" s="73"/>
    </row>
    <row r="1858" spans="23:24" x14ac:dyDescent="0.2">
      <c r="W1858" s="72"/>
      <c r="X1858" s="73"/>
    </row>
    <row r="1859" spans="23:24" x14ac:dyDescent="0.2">
      <c r="W1859" s="72"/>
      <c r="X1859" s="73"/>
    </row>
    <row r="1860" spans="23:24" x14ac:dyDescent="0.2">
      <c r="W1860" s="72"/>
      <c r="X1860" s="73"/>
    </row>
    <row r="1861" spans="23:24" x14ac:dyDescent="0.2">
      <c r="W1861" s="72"/>
      <c r="X1861" s="73"/>
    </row>
    <row r="1862" spans="23:24" x14ac:dyDescent="0.2">
      <c r="W1862" s="72"/>
      <c r="X1862" s="73"/>
    </row>
    <row r="1863" spans="23:24" x14ac:dyDescent="0.2">
      <c r="W1863" s="72"/>
      <c r="X1863" s="73"/>
    </row>
    <row r="1864" spans="23:24" x14ac:dyDescent="0.2">
      <c r="W1864" s="72"/>
      <c r="X1864" s="73"/>
    </row>
    <row r="1865" spans="23:24" x14ac:dyDescent="0.2">
      <c r="W1865" s="72"/>
      <c r="X1865" s="73"/>
    </row>
    <row r="1866" spans="23:24" x14ac:dyDescent="0.2">
      <c r="W1866" s="72"/>
      <c r="X1866" s="73"/>
    </row>
    <row r="1867" spans="23:24" x14ac:dyDescent="0.2">
      <c r="W1867" s="72"/>
      <c r="X1867" s="73"/>
    </row>
    <row r="1868" spans="23:24" x14ac:dyDescent="0.2">
      <c r="W1868" s="72"/>
      <c r="X1868" s="73"/>
    </row>
    <row r="1869" spans="23:24" x14ac:dyDescent="0.2">
      <c r="W1869" s="72"/>
      <c r="X1869" s="73"/>
    </row>
    <row r="1870" spans="23:24" x14ac:dyDescent="0.2">
      <c r="W1870" s="72"/>
      <c r="X1870" s="73"/>
    </row>
    <row r="1871" spans="23:24" x14ac:dyDescent="0.2">
      <c r="W1871" s="72"/>
      <c r="X1871" s="73"/>
    </row>
    <row r="1872" spans="23:24" x14ac:dyDescent="0.2">
      <c r="W1872" s="72"/>
      <c r="X1872" s="73"/>
    </row>
    <row r="1873" spans="23:24" x14ac:dyDescent="0.2">
      <c r="W1873" s="72"/>
      <c r="X1873" s="73"/>
    </row>
    <row r="1874" spans="23:24" x14ac:dyDescent="0.2">
      <c r="W1874" s="72"/>
      <c r="X1874" s="73"/>
    </row>
    <row r="1875" spans="23:24" x14ac:dyDescent="0.2">
      <c r="W1875" s="72"/>
      <c r="X1875" s="73"/>
    </row>
    <row r="1876" spans="23:24" x14ac:dyDescent="0.2">
      <c r="W1876" s="72"/>
      <c r="X1876" s="73"/>
    </row>
    <row r="1877" spans="23:24" x14ac:dyDescent="0.2">
      <c r="W1877" s="72"/>
      <c r="X1877" s="73"/>
    </row>
    <row r="1878" spans="23:24" x14ac:dyDescent="0.2">
      <c r="W1878" s="72"/>
      <c r="X1878" s="73"/>
    </row>
    <row r="1879" spans="23:24" x14ac:dyDescent="0.2">
      <c r="W1879" s="72"/>
      <c r="X1879" s="73"/>
    </row>
    <row r="1880" spans="23:24" x14ac:dyDescent="0.2">
      <c r="W1880" s="72"/>
      <c r="X1880" s="73"/>
    </row>
    <row r="1881" spans="23:24" x14ac:dyDescent="0.2">
      <c r="W1881" s="72"/>
      <c r="X1881" s="73"/>
    </row>
    <row r="1882" spans="23:24" x14ac:dyDescent="0.2">
      <c r="W1882" s="72"/>
      <c r="X1882" s="73"/>
    </row>
    <row r="1883" spans="23:24" x14ac:dyDescent="0.2">
      <c r="W1883" s="72"/>
      <c r="X1883" s="73"/>
    </row>
    <row r="1884" spans="23:24" x14ac:dyDescent="0.2">
      <c r="W1884" s="72"/>
      <c r="X1884" s="73"/>
    </row>
    <row r="1885" spans="23:24" x14ac:dyDescent="0.2">
      <c r="W1885" s="72"/>
      <c r="X1885" s="73"/>
    </row>
    <row r="1886" spans="23:24" x14ac:dyDescent="0.2">
      <c r="W1886" s="72"/>
      <c r="X1886" s="73"/>
    </row>
    <row r="1887" spans="23:24" x14ac:dyDescent="0.2">
      <c r="W1887" s="72"/>
      <c r="X1887" s="73"/>
    </row>
    <row r="1888" spans="23:24" x14ac:dyDescent="0.2">
      <c r="W1888" s="72"/>
      <c r="X1888" s="73"/>
    </row>
    <row r="1889" spans="23:24" x14ac:dyDescent="0.2">
      <c r="W1889" s="72"/>
      <c r="X1889" s="73"/>
    </row>
    <row r="1890" spans="23:24" x14ac:dyDescent="0.2">
      <c r="W1890" s="72"/>
      <c r="X1890" s="73"/>
    </row>
    <row r="1891" spans="23:24" x14ac:dyDescent="0.2">
      <c r="W1891" s="72"/>
      <c r="X1891" s="73"/>
    </row>
    <row r="1892" spans="23:24" x14ac:dyDescent="0.2">
      <c r="W1892" s="72"/>
      <c r="X1892" s="73"/>
    </row>
    <row r="1893" spans="23:24" x14ac:dyDescent="0.2">
      <c r="W1893" s="72"/>
      <c r="X1893" s="73"/>
    </row>
    <row r="1894" spans="23:24" x14ac:dyDescent="0.2">
      <c r="W1894" s="72"/>
      <c r="X1894" s="73"/>
    </row>
    <row r="1895" spans="23:24" x14ac:dyDescent="0.2">
      <c r="W1895" s="72"/>
      <c r="X1895" s="73"/>
    </row>
    <row r="1896" spans="23:24" x14ac:dyDescent="0.2">
      <c r="W1896" s="72"/>
      <c r="X1896" s="73"/>
    </row>
    <row r="1897" spans="23:24" x14ac:dyDescent="0.2">
      <c r="W1897" s="72"/>
      <c r="X1897" s="73"/>
    </row>
    <row r="1898" spans="23:24" x14ac:dyDescent="0.2">
      <c r="W1898" s="72"/>
      <c r="X1898" s="73"/>
    </row>
    <row r="1899" spans="23:24" x14ac:dyDescent="0.2">
      <c r="W1899" s="72"/>
      <c r="X1899" s="73"/>
    </row>
    <row r="1900" spans="23:24" x14ac:dyDescent="0.2">
      <c r="W1900" s="72"/>
      <c r="X1900" s="73"/>
    </row>
    <row r="1901" spans="23:24" x14ac:dyDescent="0.2">
      <c r="W1901" s="72"/>
      <c r="X1901" s="73"/>
    </row>
    <row r="1902" spans="23:24" x14ac:dyDescent="0.2">
      <c r="W1902" s="72"/>
      <c r="X1902" s="73"/>
    </row>
    <row r="1903" spans="23:24" x14ac:dyDescent="0.2">
      <c r="W1903" s="72"/>
      <c r="X1903" s="73"/>
    </row>
    <row r="1904" spans="23:24" x14ac:dyDescent="0.2">
      <c r="W1904" s="72"/>
      <c r="X1904" s="73"/>
    </row>
    <row r="1905" spans="23:24" x14ac:dyDescent="0.2">
      <c r="W1905" s="72"/>
      <c r="X1905" s="73"/>
    </row>
    <row r="1906" spans="23:24" x14ac:dyDescent="0.2">
      <c r="W1906" s="72"/>
      <c r="X1906" s="73"/>
    </row>
    <row r="1907" spans="23:24" x14ac:dyDescent="0.2">
      <c r="W1907" s="72"/>
      <c r="X1907" s="73"/>
    </row>
    <row r="1908" spans="23:24" x14ac:dyDescent="0.2">
      <c r="W1908" s="72"/>
      <c r="X1908" s="73"/>
    </row>
    <row r="1909" spans="23:24" x14ac:dyDescent="0.2">
      <c r="W1909" s="72"/>
      <c r="X1909" s="73"/>
    </row>
    <row r="1910" spans="23:24" x14ac:dyDescent="0.2">
      <c r="W1910" s="72"/>
      <c r="X1910" s="73"/>
    </row>
    <row r="1911" spans="23:24" x14ac:dyDescent="0.2">
      <c r="W1911" s="72"/>
      <c r="X1911" s="73"/>
    </row>
    <row r="1912" spans="23:24" x14ac:dyDescent="0.2">
      <c r="W1912" s="72"/>
      <c r="X1912" s="73"/>
    </row>
    <row r="1913" spans="23:24" x14ac:dyDescent="0.2">
      <c r="W1913" s="72"/>
      <c r="X1913" s="73"/>
    </row>
    <row r="1914" spans="23:24" x14ac:dyDescent="0.2">
      <c r="W1914" s="72"/>
      <c r="X1914" s="73"/>
    </row>
    <row r="1915" spans="23:24" x14ac:dyDescent="0.2">
      <c r="W1915" s="72"/>
      <c r="X1915" s="73"/>
    </row>
    <row r="1916" spans="23:24" x14ac:dyDescent="0.2">
      <c r="W1916" s="72"/>
      <c r="X1916" s="73"/>
    </row>
    <row r="1917" spans="23:24" x14ac:dyDescent="0.2">
      <c r="W1917" s="72"/>
      <c r="X1917" s="73"/>
    </row>
    <row r="1918" spans="23:24" x14ac:dyDescent="0.2">
      <c r="W1918" s="72"/>
      <c r="X1918" s="73"/>
    </row>
    <row r="1919" spans="23:24" x14ac:dyDescent="0.2">
      <c r="W1919" s="72"/>
      <c r="X1919" s="73"/>
    </row>
    <row r="1920" spans="23:24" x14ac:dyDescent="0.2">
      <c r="W1920" s="72"/>
      <c r="X1920" s="73"/>
    </row>
    <row r="1921" spans="23:24" x14ac:dyDescent="0.2">
      <c r="W1921" s="72"/>
      <c r="X1921" s="73"/>
    </row>
    <row r="1922" spans="23:24" x14ac:dyDescent="0.2">
      <c r="W1922" s="72"/>
      <c r="X1922" s="73"/>
    </row>
    <row r="1923" spans="23:24" x14ac:dyDescent="0.2">
      <c r="W1923" s="72"/>
      <c r="X1923" s="73"/>
    </row>
    <row r="1924" spans="23:24" x14ac:dyDescent="0.2">
      <c r="W1924" s="72"/>
      <c r="X1924" s="73"/>
    </row>
    <row r="1925" spans="23:24" x14ac:dyDescent="0.2">
      <c r="W1925" s="72"/>
      <c r="X1925" s="73"/>
    </row>
    <row r="1926" spans="23:24" x14ac:dyDescent="0.2">
      <c r="W1926" s="72"/>
      <c r="X1926" s="73"/>
    </row>
    <row r="1927" spans="23:24" x14ac:dyDescent="0.2">
      <c r="W1927" s="72"/>
      <c r="X1927" s="73"/>
    </row>
    <row r="1928" spans="23:24" x14ac:dyDescent="0.2">
      <c r="W1928" s="72"/>
      <c r="X1928" s="73"/>
    </row>
    <row r="1929" spans="23:24" x14ac:dyDescent="0.2">
      <c r="W1929" s="72"/>
      <c r="X1929" s="73"/>
    </row>
    <row r="1930" spans="23:24" x14ac:dyDescent="0.2">
      <c r="W1930" s="72"/>
      <c r="X1930" s="73"/>
    </row>
    <row r="1931" spans="23:24" x14ac:dyDescent="0.2">
      <c r="W1931" s="72"/>
      <c r="X1931" s="73"/>
    </row>
    <row r="1932" spans="23:24" x14ac:dyDescent="0.2">
      <c r="W1932" s="72"/>
      <c r="X1932" s="73"/>
    </row>
    <row r="1933" spans="23:24" x14ac:dyDescent="0.2">
      <c r="W1933" s="72"/>
      <c r="X1933" s="73"/>
    </row>
    <row r="1934" spans="23:24" x14ac:dyDescent="0.2">
      <c r="W1934" s="72"/>
      <c r="X1934" s="73"/>
    </row>
    <row r="1935" spans="23:24" x14ac:dyDescent="0.2">
      <c r="W1935" s="72"/>
      <c r="X1935" s="73"/>
    </row>
    <row r="1936" spans="23:24" x14ac:dyDescent="0.2">
      <c r="W1936" s="72"/>
      <c r="X1936" s="73"/>
    </row>
    <row r="1937" spans="23:24" x14ac:dyDescent="0.2">
      <c r="W1937" s="72"/>
      <c r="X1937" s="73"/>
    </row>
    <row r="1938" spans="23:24" x14ac:dyDescent="0.2">
      <c r="W1938" s="72"/>
      <c r="X1938" s="73"/>
    </row>
    <row r="1939" spans="23:24" x14ac:dyDescent="0.2">
      <c r="W1939" s="72"/>
      <c r="X1939" s="73"/>
    </row>
    <row r="1940" spans="23:24" x14ac:dyDescent="0.2">
      <c r="W1940" s="72"/>
      <c r="X1940" s="73"/>
    </row>
    <row r="1941" spans="23:24" x14ac:dyDescent="0.2">
      <c r="W1941" s="72"/>
      <c r="X1941" s="73"/>
    </row>
    <row r="1942" spans="23:24" x14ac:dyDescent="0.2">
      <c r="W1942" s="72"/>
      <c r="X1942" s="73"/>
    </row>
    <row r="1943" spans="23:24" x14ac:dyDescent="0.2">
      <c r="W1943" s="72"/>
      <c r="X1943" s="73"/>
    </row>
    <row r="1944" spans="23:24" x14ac:dyDescent="0.2">
      <c r="W1944" s="72"/>
      <c r="X1944" s="73"/>
    </row>
    <row r="1945" spans="23:24" x14ac:dyDescent="0.2">
      <c r="W1945" s="72"/>
      <c r="X1945" s="73"/>
    </row>
    <row r="1946" spans="23:24" x14ac:dyDescent="0.2">
      <c r="W1946" s="72"/>
      <c r="X1946" s="73"/>
    </row>
    <row r="1947" spans="23:24" x14ac:dyDescent="0.2">
      <c r="W1947" s="72"/>
      <c r="X1947" s="73"/>
    </row>
    <row r="1948" spans="23:24" x14ac:dyDescent="0.2">
      <c r="W1948" s="72"/>
      <c r="X1948" s="73"/>
    </row>
    <row r="1949" spans="23:24" x14ac:dyDescent="0.2">
      <c r="W1949" s="72"/>
      <c r="X1949" s="73"/>
    </row>
    <row r="1950" spans="23:24" x14ac:dyDescent="0.2">
      <c r="W1950" s="72"/>
      <c r="X1950" s="73"/>
    </row>
    <row r="1951" spans="23:24" x14ac:dyDescent="0.2">
      <c r="W1951" s="72"/>
      <c r="X1951" s="73"/>
    </row>
    <row r="1952" spans="23:24" x14ac:dyDescent="0.2">
      <c r="W1952" s="72"/>
      <c r="X1952" s="73"/>
    </row>
    <row r="1953" spans="23:24" x14ac:dyDescent="0.2">
      <c r="W1953" s="72"/>
      <c r="X1953" s="73"/>
    </row>
    <row r="1954" spans="23:24" x14ac:dyDescent="0.2">
      <c r="W1954" s="72"/>
      <c r="X1954" s="73"/>
    </row>
    <row r="1955" spans="23:24" x14ac:dyDescent="0.2">
      <c r="W1955" s="72"/>
      <c r="X1955" s="73"/>
    </row>
    <row r="1956" spans="23:24" x14ac:dyDescent="0.2">
      <c r="W1956" s="72"/>
      <c r="X1956" s="73"/>
    </row>
    <row r="1957" spans="23:24" x14ac:dyDescent="0.2">
      <c r="W1957" s="72"/>
      <c r="X1957" s="73"/>
    </row>
    <row r="1958" spans="23:24" x14ac:dyDescent="0.2">
      <c r="W1958" s="72"/>
      <c r="X1958" s="73"/>
    </row>
    <row r="1959" spans="23:24" x14ac:dyDescent="0.2">
      <c r="W1959" s="72"/>
      <c r="X1959" s="73"/>
    </row>
    <row r="1960" spans="23:24" x14ac:dyDescent="0.2">
      <c r="W1960" s="72"/>
      <c r="X1960" s="73"/>
    </row>
    <row r="1961" spans="23:24" x14ac:dyDescent="0.2">
      <c r="W1961" s="72"/>
      <c r="X1961" s="73"/>
    </row>
    <row r="1962" spans="23:24" x14ac:dyDescent="0.2">
      <c r="W1962" s="72"/>
      <c r="X1962" s="73"/>
    </row>
    <row r="1963" spans="23:24" x14ac:dyDescent="0.2">
      <c r="W1963" s="72"/>
      <c r="X1963" s="73"/>
    </row>
    <row r="1964" spans="23:24" x14ac:dyDescent="0.2">
      <c r="W1964" s="72"/>
      <c r="X1964" s="73"/>
    </row>
    <row r="1965" spans="23:24" x14ac:dyDescent="0.2">
      <c r="W1965" s="72"/>
      <c r="X1965" s="73"/>
    </row>
    <row r="1966" spans="23:24" x14ac:dyDescent="0.2">
      <c r="W1966" s="72"/>
      <c r="X1966" s="73"/>
    </row>
    <row r="1967" spans="23:24" x14ac:dyDescent="0.2">
      <c r="W1967" s="72"/>
      <c r="X1967" s="73"/>
    </row>
    <row r="1968" spans="23:24" x14ac:dyDescent="0.2">
      <c r="W1968" s="72"/>
      <c r="X1968" s="73"/>
    </row>
    <row r="1969" spans="23:24" x14ac:dyDescent="0.2">
      <c r="W1969" s="72"/>
      <c r="X1969" s="73"/>
    </row>
    <row r="1970" spans="23:24" x14ac:dyDescent="0.2">
      <c r="W1970" s="72"/>
      <c r="X1970" s="73"/>
    </row>
    <row r="1971" spans="23:24" x14ac:dyDescent="0.2">
      <c r="W1971" s="72"/>
      <c r="X1971" s="73"/>
    </row>
    <row r="1972" spans="23:24" x14ac:dyDescent="0.2">
      <c r="W1972" s="72"/>
      <c r="X1972" s="73"/>
    </row>
    <row r="1973" spans="23:24" x14ac:dyDescent="0.2">
      <c r="W1973" s="72"/>
      <c r="X1973" s="73"/>
    </row>
    <row r="1974" spans="23:24" x14ac:dyDescent="0.2">
      <c r="W1974" s="72"/>
      <c r="X1974" s="73"/>
    </row>
    <row r="1975" spans="23:24" x14ac:dyDescent="0.2">
      <c r="W1975" s="72"/>
      <c r="X1975" s="73"/>
    </row>
    <row r="1976" spans="23:24" x14ac:dyDescent="0.2">
      <c r="W1976" s="72"/>
      <c r="X1976" s="73"/>
    </row>
    <row r="1977" spans="23:24" x14ac:dyDescent="0.2">
      <c r="W1977" s="72"/>
      <c r="X1977" s="73"/>
    </row>
    <row r="1978" spans="23:24" x14ac:dyDescent="0.2">
      <c r="W1978" s="72"/>
      <c r="X1978" s="73"/>
    </row>
    <row r="1979" spans="23:24" x14ac:dyDescent="0.2">
      <c r="W1979" s="72"/>
      <c r="X1979" s="73"/>
    </row>
    <row r="1980" spans="23:24" x14ac:dyDescent="0.2">
      <c r="W1980" s="72"/>
      <c r="X1980" s="73"/>
    </row>
    <row r="1981" spans="23:24" x14ac:dyDescent="0.2">
      <c r="W1981" s="72"/>
      <c r="X1981" s="73"/>
    </row>
    <row r="1982" spans="23:24" x14ac:dyDescent="0.2">
      <c r="W1982" s="72"/>
      <c r="X1982" s="73"/>
    </row>
    <row r="1983" spans="23:24" x14ac:dyDescent="0.2">
      <c r="W1983" s="72"/>
      <c r="X1983" s="73"/>
    </row>
    <row r="1984" spans="23:24" x14ac:dyDescent="0.2">
      <c r="W1984" s="72"/>
      <c r="X1984" s="73"/>
    </row>
    <row r="1985" spans="23:24" x14ac:dyDescent="0.2">
      <c r="W1985" s="72"/>
      <c r="X1985" s="73"/>
    </row>
    <row r="1986" spans="23:24" x14ac:dyDescent="0.2">
      <c r="W1986" s="72"/>
      <c r="X1986" s="73"/>
    </row>
    <row r="1987" spans="23:24" x14ac:dyDescent="0.2">
      <c r="W1987" s="72"/>
      <c r="X1987" s="73"/>
    </row>
    <row r="1988" spans="23:24" x14ac:dyDescent="0.2">
      <c r="W1988" s="72"/>
      <c r="X1988" s="73"/>
    </row>
    <row r="1989" spans="23:24" x14ac:dyDescent="0.2">
      <c r="W1989" s="72"/>
      <c r="X1989" s="73"/>
    </row>
    <row r="1990" spans="23:24" x14ac:dyDescent="0.2">
      <c r="W1990" s="72"/>
      <c r="X1990" s="73"/>
    </row>
    <row r="1991" spans="23:24" x14ac:dyDescent="0.2">
      <c r="W1991" s="72"/>
      <c r="X1991" s="73"/>
    </row>
    <row r="1992" spans="23:24" x14ac:dyDescent="0.2">
      <c r="W1992" s="72"/>
      <c r="X1992" s="73"/>
    </row>
    <row r="1993" spans="23:24" x14ac:dyDescent="0.2">
      <c r="W1993" s="72"/>
      <c r="X1993" s="73"/>
    </row>
    <row r="1994" spans="23:24" x14ac:dyDescent="0.2">
      <c r="W1994" s="72"/>
      <c r="X1994" s="73"/>
    </row>
    <row r="1995" spans="23:24" x14ac:dyDescent="0.2">
      <c r="W1995" s="72"/>
      <c r="X1995" s="73"/>
    </row>
    <row r="1996" spans="23:24" x14ac:dyDescent="0.2">
      <c r="W1996" s="72"/>
      <c r="X1996" s="73"/>
    </row>
    <row r="1997" spans="23:24" x14ac:dyDescent="0.2">
      <c r="W1997" s="72"/>
      <c r="X1997" s="73"/>
    </row>
    <row r="1998" spans="23:24" x14ac:dyDescent="0.2">
      <c r="W1998" s="72"/>
      <c r="X1998" s="73"/>
    </row>
    <row r="1999" spans="23:24" x14ac:dyDescent="0.2">
      <c r="W1999" s="72"/>
      <c r="X1999" s="73"/>
    </row>
    <row r="2000" spans="23:24" x14ac:dyDescent="0.2">
      <c r="W2000" s="72"/>
      <c r="X2000" s="73"/>
    </row>
    <row r="2001" spans="23:24" x14ac:dyDescent="0.2">
      <c r="W2001" s="72"/>
      <c r="X2001" s="73"/>
    </row>
    <row r="2002" spans="23:24" x14ac:dyDescent="0.2">
      <c r="W2002" s="72"/>
      <c r="X2002" s="73"/>
    </row>
    <row r="2003" spans="23:24" x14ac:dyDescent="0.2">
      <c r="W2003" s="72"/>
      <c r="X2003" s="73"/>
    </row>
    <row r="2004" spans="23:24" x14ac:dyDescent="0.2">
      <c r="W2004" s="72"/>
      <c r="X2004" s="73"/>
    </row>
    <row r="2005" spans="23:24" x14ac:dyDescent="0.2">
      <c r="W2005" s="72"/>
      <c r="X2005" s="73"/>
    </row>
    <row r="2006" spans="23:24" x14ac:dyDescent="0.2">
      <c r="W2006" s="72"/>
      <c r="X2006" s="73"/>
    </row>
    <row r="2007" spans="23:24" x14ac:dyDescent="0.2">
      <c r="W2007" s="72"/>
      <c r="X2007" s="73"/>
    </row>
    <row r="2008" spans="23:24" x14ac:dyDescent="0.2">
      <c r="W2008" s="72"/>
      <c r="X2008" s="73"/>
    </row>
    <row r="2009" spans="23:24" x14ac:dyDescent="0.2">
      <c r="W2009" s="72"/>
      <c r="X2009" s="73"/>
    </row>
    <row r="2010" spans="23:24" x14ac:dyDescent="0.2">
      <c r="W2010" s="72"/>
      <c r="X2010" s="73"/>
    </row>
    <row r="2011" spans="23:24" x14ac:dyDescent="0.2">
      <c r="W2011" s="72"/>
      <c r="X2011" s="73"/>
    </row>
    <row r="2012" spans="23:24" x14ac:dyDescent="0.2">
      <c r="W2012" s="72"/>
      <c r="X2012" s="73"/>
    </row>
    <row r="2013" spans="23:24" x14ac:dyDescent="0.2">
      <c r="W2013" s="72"/>
      <c r="X2013" s="73"/>
    </row>
    <row r="2014" spans="23:24" x14ac:dyDescent="0.2">
      <c r="W2014" s="72"/>
      <c r="X2014" s="73"/>
    </row>
    <row r="2015" spans="23:24" x14ac:dyDescent="0.2">
      <c r="W2015" s="72"/>
      <c r="X2015" s="73"/>
    </row>
    <row r="2016" spans="23:24" x14ac:dyDescent="0.2">
      <c r="W2016" s="72"/>
      <c r="X2016" s="73"/>
    </row>
    <row r="2017" spans="23:24" x14ac:dyDescent="0.2">
      <c r="W2017" s="72"/>
      <c r="X2017" s="73"/>
    </row>
    <row r="2018" spans="23:24" x14ac:dyDescent="0.2">
      <c r="W2018" s="72"/>
      <c r="X2018" s="73"/>
    </row>
    <row r="2019" spans="23:24" x14ac:dyDescent="0.2">
      <c r="W2019" s="72"/>
      <c r="X2019" s="73"/>
    </row>
    <row r="2020" spans="23:24" x14ac:dyDescent="0.2">
      <c r="W2020" s="72"/>
      <c r="X2020" s="73"/>
    </row>
    <row r="2021" spans="23:24" x14ac:dyDescent="0.2">
      <c r="W2021" s="72"/>
      <c r="X2021" s="73"/>
    </row>
    <row r="2022" spans="23:24" x14ac:dyDescent="0.2">
      <c r="W2022" s="72"/>
      <c r="X2022" s="73"/>
    </row>
    <row r="2023" spans="23:24" x14ac:dyDescent="0.2">
      <c r="W2023" s="72"/>
      <c r="X2023" s="73"/>
    </row>
    <row r="2024" spans="23:24" x14ac:dyDescent="0.2">
      <c r="W2024" s="72"/>
      <c r="X2024" s="73"/>
    </row>
    <row r="2025" spans="23:24" x14ac:dyDescent="0.2">
      <c r="W2025" s="72"/>
      <c r="X2025" s="73"/>
    </row>
    <row r="2026" spans="23:24" x14ac:dyDescent="0.2">
      <c r="W2026" s="72"/>
      <c r="X2026" s="73"/>
    </row>
    <row r="2027" spans="23:24" x14ac:dyDescent="0.2">
      <c r="W2027" s="72"/>
      <c r="X2027" s="73"/>
    </row>
    <row r="2028" spans="23:24" x14ac:dyDescent="0.2">
      <c r="W2028" s="72"/>
      <c r="X2028" s="73"/>
    </row>
    <row r="2029" spans="23:24" x14ac:dyDescent="0.2">
      <c r="W2029" s="72"/>
      <c r="X2029" s="73"/>
    </row>
    <row r="2030" spans="23:24" x14ac:dyDescent="0.2">
      <c r="W2030" s="72"/>
      <c r="X2030" s="73"/>
    </row>
    <row r="2031" spans="23:24" x14ac:dyDescent="0.2">
      <c r="W2031" s="72"/>
      <c r="X2031" s="73"/>
    </row>
    <row r="2032" spans="23:24" x14ac:dyDescent="0.2">
      <c r="W2032" s="72"/>
      <c r="X2032" s="73"/>
    </row>
    <row r="2033" spans="23:24" x14ac:dyDescent="0.2">
      <c r="W2033" s="72"/>
      <c r="X2033" s="73"/>
    </row>
    <row r="2034" spans="23:24" x14ac:dyDescent="0.2">
      <c r="W2034" s="72"/>
      <c r="X2034" s="73"/>
    </row>
    <row r="2035" spans="23:24" x14ac:dyDescent="0.2">
      <c r="W2035" s="72"/>
      <c r="X2035" s="73"/>
    </row>
    <row r="2036" spans="23:24" x14ac:dyDescent="0.2">
      <c r="W2036" s="72"/>
      <c r="X2036" s="73"/>
    </row>
    <row r="2037" spans="23:24" x14ac:dyDescent="0.2">
      <c r="W2037" s="72"/>
      <c r="X2037" s="73"/>
    </row>
    <row r="2038" spans="23:24" x14ac:dyDescent="0.2">
      <c r="W2038" s="72"/>
      <c r="X2038" s="73"/>
    </row>
    <row r="2039" spans="23:24" x14ac:dyDescent="0.2">
      <c r="W2039" s="72"/>
      <c r="X2039" s="73"/>
    </row>
    <row r="2040" spans="23:24" x14ac:dyDescent="0.2">
      <c r="W2040" s="72"/>
      <c r="X2040" s="73"/>
    </row>
    <row r="2041" spans="23:24" x14ac:dyDescent="0.2">
      <c r="W2041" s="72"/>
      <c r="X2041" s="73"/>
    </row>
    <row r="2042" spans="23:24" x14ac:dyDescent="0.2">
      <c r="W2042" s="72"/>
      <c r="X2042" s="73"/>
    </row>
    <row r="2043" spans="23:24" x14ac:dyDescent="0.2">
      <c r="W2043" s="72"/>
      <c r="X2043" s="73"/>
    </row>
    <row r="2044" spans="23:24" x14ac:dyDescent="0.2">
      <c r="W2044" s="72"/>
      <c r="X2044" s="73"/>
    </row>
    <row r="2045" spans="23:24" x14ac:dyDescent="0.2">
      <c r="W2045" s="72"/>
      <c r="X2045" s="73"/>
    </row>
    <row r="2046" spans="23:24" x14ac:dyDescent="0.2">
      <c r="W2046" s="72"/>
      <c r="X2046" s="73"/>
    </row>
    <row r="2047" spans="23:24" x14ac:dyDescent="0.2">
      <c r="W2047" s="72"/>
      <c r="X2047" s="73"/>
    </row>
    <row r="2048" spans="23:24" x14ac:dyDescent="0.2">
      <c r="W2048" s="72"/>
      <c r="X2048" s="73"/>
    </row>
    <row r="2049" spans="23:24" x14ac:dyDescent="0.2">
      <c r="W2049" s="72"/>
      <c r="X2049" s="73"/>
    </row>
    <row r="2050" spans="23:24" x14ac:dyDescent="0.2">
      <c r="W2050" s="72"/>
      <c r="X2050" s="73"/>
    </row>
    <row r="2051" spans="23:24" x14ac:dyDescent="0.2">
      <c r="W2051" s="72"/>
      <c r="X2051" s="73"/>
    </row>
    <row r="2052" spans="23:24" x14ac:dyDescent="0.2">
      <c r="W2052" s="72"/>
      <c r="X2052" s="73"/>
    </row>
    <row r="2053" spans="23:24" x14ac:dyDescent="0.2">
      <c r="W2053" s="72"/>
      <c r="X2053" s="73"/>
    </row>
    <row r="2054" spans="23:24" x14ac:dyDescent="0.2">
      <c r="W2054" s="72"/>
      <c r="X2054" s="73"/>
    </row>
    <row r="2055" spans="23:24" x14ac:dyDescent="0.2">
      <c r="W2055" s="72"/>
      <c r="X2055" s="73"/>
    </row>
    <row r="2056" spans="23:24" x14ac:dyDescent="0.2">
      <c r="W2056" s="72"/>
      <c r="X2056" s="73"/>
    </row>
    <row r="2057" spans="23:24" x14ac:dyDescent="0.2">
      <c r="W2057" s="72"/>
      <c r="X2057" s="73"/>
    </row>
    <row r="2058" spans="23:24" x14ac:dyDescent="0.2">
      <c r="W2058" s="72"/>
      <c r="X2058" s="73"/>
    </row>
    <row r="2059" spans="23:24" x14ac:dyDescent="0.2">
      <c r="W2059" s="72"/>
      <c r="X2059" s="73"/>
    </row>
    <row r="2060" spans="23:24" x14ac:dyDescent="0.2">
      <c r="W2060" s="72"/>
      <c r="X2060" s="73"/>
    </row>
    <row r="2061" spans="23:24" x14ac:dyDescent="0.2">
      <c r="W2061" s="72"/>
      <c r="X2061" s="73"/>
    </row>
    <row r="2062" spans="23:24" x14ac:dyDescent="0.2">
      <c r="W2062" s="72"/>
      <c r="X2062" s="73"/>
    </row>
    <row r="2063" spans="23:24" x14ac:dyDescent="0.2">
      <c r="W2063" s="72"/>
      <c r="X2063" s="73"/>
    </row>
    <row r="2064" spans="23:24" x14ac:dyDescent="0.2">
      <c r="W2064" s="72"/>
      <c r="X2064" s="73"/>
    </row>
    <row r="2065" spans="23:24" x14ac:dyDescent="0.2">
      <c r="W2065" s="72"/>
      <c r="X2065" s="73"/>
    </row>
    <row r="2066" spans="23:24" x14ac:dyDescent="0.2">
      <c r="W2066" s="72"/>
      <c r="X2066" s="73"/>
    </row>
    <row r="2067" spans="23:24" x14ac:dyDescent="0.2">
      <c r="W2067" s="72"/>
      <c r="X2067" s="73"/>
    </row>
    <row r="2068" spans="23:24" x14ac:dyDescent="0.2">
      <c r="W2068" s="72"/>
      <c r="X2068" s="73"/>
    </row>
    <row r="2069" spans="23:24" x14ac:dyDescent="0.2">
      <c r="W2069" s="72"/>
      <c r="X2069" s="73"/>
    </row>
    <row r="2070" spans="23:24" x14ac:dyDescent="0.2">
      <c r="W2070" s="72"/>
      <c r="X2070" s="73"/>
    </row>
    <row r="2071" spans="23:24" x14ac:dyDescent="0.2">
      <c r="W2071" s="72"/>
      <c r="X2071" s="73"/>
    </row>
    <row r="2072" spans="23:24" x14ac:dyDescent="0.2">
      <c r="W2072" s="72"/>
      <c r="X2072" s="73"/>
    </row>
    <row r="2073" spans="23:24" x14ac:dyDescent="0.2">
      <c r="W2073" s="72"/>
      <c r="X2073" s="73"/>
    </row>
    <row r="2074" spans="23:24" x14ac:dyDescent="0.2">
      <c r="W2074" s="72"/>
      <c r="X2074" s="73"/>
    </row>
    <row r="2075" spans="23:24" x14ac:dyDescent="0.2">
      <c r="W2075" s="72"/>
      <c r="X2075" s="73"/>
    </row>
    <row r="2076" spans="23:24" x14ac:dyDescent="0.2">
      <c r="W2076" s="72"/>
      <c r="X2076" s="73"/>
    </row>
    <row r="2077" spans="23:24" x14ac:dyDescent="0.2">
      <c r="W2077" s="72"/>
      <c r="X2077" s="73"/>
    </row>
    <row r="2078" spans="23:24" x14ac:dyDescent="0.2">
      <c r="W2078" s="72"/>
      <c r="X2078" s="73"/>
    </row>
    <row r="2079" spans="23:24" x14ac:dyDescent="0.2">
      <c r="W2079" s="72"/>
      <c r="X2079" s="73"/>
    </row>
    <row r="2080" spans="23:24" x14ac:dyDescent="0.2">
      <c r="W2080" s="72"/>
      <c r="X2080" s="73"/>
    </row>
    <row r="2081" spans="23:24" x14ac:dyDescent="0.2">
      <c r="W2081" s="72"/>
      <c r="X2081" s="73"/>
    </row>
    <row r="2082" spans="23:24" x14ac:dyDescent="0.2">
      <c r="W2082" s="72"/>
      <c r="X2082" s="73"/>
    </row>
    <row r="2083" spans="23:24" x14ac:dyDescent="0.2">
      <c r="W2083" s="72"/>
      <c r="X2083" s="73"/>
    </row>
    <row r="2084" spans="23:24" x14ac:dyDescent="0.2">
      <c r="W2084" s="72"/>
      <c r="X2084" s="73"/>
    </row>
    <row r="2085" spans="23:24" x14ac:dyDescent="0.2">
      <c r="W2085" s="72"/>
      <c r="X2085" s="73"/>
    </row>
    <row r="2086" spans="23:24" x14ac:dyDescent="0.2">
      <c r="W2086" s="72"/>
      <c r="X2086" s="73"/>
    </row>
    <row r="2087" spans="23:24" x14ac:dyDescent="0.2">
      <c r="W2087" s="72"/>
      <c r="X2087" s="73"/>
    </row>
    <row r="2088" spans="23:24" x14ac:dyDescent="0.2">
      <c r="W2088" s="72"/>
      <c r="X2088" s="73"/>
    </row>
    <row r="2089" spans="23:24" x14ac:dyDescent="0.2">
      <c r="W2089" s="72"/>
      <c r="X2089" s="73"/>
    </row>
    <row r="2090" spans="23:24" x14ac:dyDescent="0.2">
      <c r="W2090" s="72"/>
      <c r="X2090" s="73"/>
    </row>
    <row r="2091" spans="23:24" x14ac:dyDescent="0.2">
      <c r="W2091" s="72"/>
      <c r="X2091" s="73"/>
    </row>
    <row r="2092" spans="23:24" x14ac:dyDescent="0.2">
      <c r="W2092" s="72"/>
      <c r="X2092" s="73"/>
    </row>
    <row r="2093" spans="23:24" x14ac:dyDescent="0.2">
      <c r="W2093" s="72"/>
      <c r="X2093" s="73"/>
    </row>
    <row r="2094" spans="23:24" x14ac:dyDescent="0.2">
      <c r="W2094" s="72"/>
      <c r="X2094" s="73"/>
    </row>
    <row r="2095" spans="23:24" x14ac:dyDescent="0.2">
      <c r="W2095" s="72"/>
      <c r="X2095" s="73"/>
    </row>
    <row r="2096" spans="23:24" x14ac:dyDescent="0.2">
      <c r="W2096" s="72"/>
      <c r="X2096" s="73"/>
    </row>
    <row r="2097" spans="23:24" x14ac:dyDescent="0.2">
      <c r="W2097" s="72"/>
      <c r="X2097" s="73"/>
    </row>
    <row r="2098" spans="23:24" x14ac:dyDescent="0.2">
      <c r="W2098" s="72"/>
      <c r="X2098" s="73"/>
    </row>
    <row r="2099" spans="23:24" x14ac:dyDescent="0.2">
      <c r="W2099" s="72"/>
      <c r="X2099" s="73"/>
    </row>
    <row r="2100" spans="23:24" x14ac:dyDescent="0.2">
      <c r="W2100" s="72"/>
      <c r="X2100" s="73"/>
    </row>
    <row r="2101" spans="23:24" x14ac:dyDescent="0.2">
      <c r="W2101" s="72"/>
      <c r="X2101" s="73"/>
    </row>
    <row r="2102" spans="23:24" x14ac:dyDescent="0.2">
      <c r="W2102" s="72"/>
      <c r="X2102" s="73"/>
    </row>
    <row r="2103" spans="23:24" x14ac:dyDescent="0.2">
      <c r="W2103" s="72"/>
      <c r="X2103" s="73"/>
    </row>
    <row r="2104" spans="23:24" x14ac:dyDescent="0.2">
      <c r="W2104" s="72"/>
      <c r="X2104" s="73"/>
    </row>
    <row r="2105" spans="23:24" x14ac:dyDescent="0.2">
      <c r="W2105" s="72"/>
      <c r="X2105" s="73"/>
    </row>
    <row r="2106" spans="23:24" x14ac:dyDescent="0.2">
      <c r="W2106" s="72"/>
      <c r="X2106" s="73"/>
    </row>
    <row r="2107" spans="23:24" x14ac:dyDescent="0.2">
      <c r="W2107" s="72"/>
      <c r="X2107" s="73"/>
    </row>
    <row r="2108" spans="23:24" x14ac:dyDescent="0.2">
      <c r="W2108" s="72"/>
      <c r="X2108" s="73"/>
    </row>
    <row r="2109" spans="23:24" x14ac:dyDescent="0.2">
      <c r="W2109" s="72"/>
      <c r="X2109" s="73"/>
    </row>
    <row r="2110" spans="23:24" x14ac:dyDescent="0.2">
      <c r="W2110" s="72"/>
      <c r="X2110" s="73"/>
    </row>
    <row r="2111" spans="23:24" x14ac:dyDescent="0.2">
      <c r="W2111" s="72"/>
      <c r="X2111" s="73"/>
    </row>
    <row r="2112" spans="23:24" x14ac:dyDescent="0.2">
      <c r="W2112" s="72"/>
      <c r="X2112" s="73"/>
    </row>
    <row r="2113" spans="23:24" x14ac:dyDescent="0.2">
      <c r="W2113" s="72"/>
      <c r="X2113" s="73"/>
    </row>
    <row r="2114" spans="23:24" x14ac:dyDescent="0.2">
      <c r="W2114" s="72"/>
      <c r="X2114" s="73"/>
    </row>
    <row r="2115" spans="23:24" x14ac:dyDescent="0.2">
      <c r="W2115" s="72"/>
      <c r="X2115" s="73"/>
    </row>
    <row r="2116" spans="23:24" x14ac:dyDescent="0.2">
      <c r="W2116" s="72"/>
      <c r="X2116" s="73"/>
    </row>
    <row r="2117" spans="23:24" x14ac:dyDescent="0.2">
      <c r="W2117" s="72"/>
      <c r="X2117" s="73"/>
    </row>
    <row r="2118" spans="23:24" x14ac:dyDescent="0.2">
      <c r="W2118" s="72"/>
      <c r="X2118" s="73"/>
    </row>
    <row r="2119" spans="23:24" x14ac:dyDescent="0.2">
      <c r="W2119" s="72"/>
      <c r="X2119" s="73"/>
    </row>
    <row r="2120" spans="23:24" x14ac:dyDescent="0.2">
      <c r="W2120" s="72"/>
      <c r="X2120" s="73"/>
    </row>
    <row r="2121" spans="23:24" x14ac:dyDescent="0.2">
      <c r="W2121" s="72"/>
      <c r="X2121" s="73"/>
    </row>
    <row r="2122" spans="23:24" x14ac:dyDescent="0.2">
      <c r="W2122" s="72"/>
      <c r="X2122" s="73"/>
    </row>
    <row r="2123" spans="23:24" x14ac:dyDescent="0.2">
      <c r="W2123" s="72"/>
      <c r="X2123" s="73"/>
    </row>
    <row r="2124" spans="23:24" x14ac:dyDescent="0.2">
      <c r="W2124" s="72"/>
      <c r="X2124" s="73"/>
    </row>
    <row r="2125" spans="23:24" x14ac:dyDescent="0.2">
      <c r="W2125" s="72"/>
      <c r="X2125" s="73"/>
    </row>
    <row r="2126" spans="23:24" x14ac:dyDescent="0.2">
      <c r="W2126" s="72"/>
      <c r="X2126" s="73"/>
    </row>
    <row r="2127" spans="23:24" x14ac:dyDescent="0.2">
      <c r="W2127" s="72"/>
      <c r="X2127" s="73"/>
    </row>
    <row r="2128" spans="23:24" x14ac:dyDescent="0.2">
      <c r="W2128" s="72"/>
      <c r="X2128" s="73"/>
    </row>
    <row r="2129" spans="23:24" x14ac:dyDescent="0.2">
      <c r="W2129" s="72"/>
      <c r="X2129" s="73"/>
    </row>
    <row r="2130" spans="23:24" x14ac:dyDescent="0.2">
      <c r="W2130" s="72"/>
      <c r="X2130" s="73"/>
    </row>
    <row r="2131" spans="23:24" x14ac:dyDescent="0.2">
      <c r="W2131" s="72"/>
      <c r="X2131" s="73"/>
    </row>
    <row r="2132" spans="23:24" x14ac:dyDescent="0.2">
      <c r="W2132" s="72"/>
      <c r="X2132" s="73"/>
    </row>
    <row r="2133" spans="23:24" x14ac:dyDescent="0.2">
      <c r="W2133" s="72"/>
      <c r="X2133" s="73"/>
    </row>
    <row r="2134" spans="23:24" x14ac:dyDescent="0.2">
      <c r="W2134" s="72"/>
      <c r="X2134" s="73"/>
    </row>
    <row r="2135" spans="23:24" x14ac:dyDescent="0.2">
      <c r="W2135" s="72"/>
      <c r="X2135" s="73"/>
    </row>
    <row r="2136" spans="23:24" x14ac:dyDescent="0.2">
      <c r="W2136" s="72"/>
      <c r="X2136" s="73"/>
    </row>
    <row r="2137" spans="23:24" x14ac:dyDescent="0.2">
      <c r="W2137" s="72"/>
      <c r="X2137" s="73"/>
    </row>
    <row r="2138" spans="23:24" x14ac:dyDescent="0.2">
      <c r="W2138" s="72"/>
      <c r="X2138" s="73"/>
    </row>
    <row r="2139" spans="23:24" x14ac:dyDescent="0.2">
      <c r="W2139" s="72"/>
      <c r="X2139" s="73"/>
    </row>
    <row r="2140" spans="23:24" x14ac:dyDescent="0.2">
      <c r="W2140" s="72"/>
      <c r="X2140" s="73"/>
    </row>
    <row r="2141" spans="23:24" x14ac:dyDescent="0.2">
      <c r="W2141" s="72"/>
      <c r="X2141" s="73"/>
    </row>
    <row r="2142" spans="23:24" x14ac:dyDescent="0.2">
      <c r="W2142" s="72"/>
      <c r="X2142" s="73"/>
    </row>
    <row r="2143" spans="23:24" x14ac:dyDescent="0.2">
      <c r="W2143" s="72"/>
      <c r="X2143" s="73"/>
    </row>
    <row r="2144" spans="23:24" x14ac:dyDescent="0.2">
      <c r="W2144" s="72"/>
      <c r="X2144" s="73"/>
    </row>
    <row r="2145" spans="23:24" x14ac:dyDescent="0.2">
      <c r="W2145" s="72"/>
      <c r="X2145" s="73"/>
    </row>
    <row r="2146" spans="23:24" x14ac:dyDescent="0.2">
      <c r="W2146" s="72"/>
      <c r="X2146" s="73"/>
    </row>
    <row r="2147" spans="23:24" x14ac:dyDescent="0.2">
      <c r="W2147" s="72"/>
      <c r="X2147" s="73"/>
    </row>
    <row r="2148" spans="23:24" x14ac:dyDescent="0.2">
      <c r="W2148" s="72"/>
      <c r="X2148" s="73"/>
    </row>
    <row r="2149" spans="23:24" x14ac:dyDescent="0.2">
      <c r="W2149" s="72"/>
      <c r="X2149" s="73"/>
    </row>
    <row r="2150" spans="23:24" x14ac:dyDescent="0.2">
      <c r="W2150" s="72"/>
      <c r="X2150" s="73"/>
    </row>
    <row r="2151" spans="23:24" x14ac:dyDescent="0.2">
      <c r="W2151" s="72"/>
      <c r="X2151" s="73"/>
    </row>
    <row r="2152" spans="23:24" x14ac:dyDescent="0.2">
      <c r="W2152" s="72"/>
      <c r="X2152" s="73"/>
    </row>
    <row r="2153" spans="23:24" x14ac:dyDescent="0.2">
      <c r="W2153" s="72"/>
      <c r="X2153" s="73"/>
    </row>
    <row r="2154" spans="23:24" x14ac:dyDescent="0.2">
      <c r="W2154" s="72"/>
      <c r="X2154" s="73"/>
    </row>
    <row r="2155" spans="23:24" x14ac:dyDescent="0.2">
      <c r="W2155" s="72"/>
      <c r="X2155" s="73"/>
    </row>
    <row r="2156" spans="23:24" x14ac:dyDescent="0.2">
      <c r="W2156" s="72"/>
      <c r="X2156" s="73"/>
    </row>
    <row r="2157" spans="23:24" x14ac:dyDescent="0.2">
      <c r="W2157" s="72"/>
      <c r="X2157" s="73"/>
    </row>
    <row r="2158" spans="23:24" x14ac:dyDescent="0.2">
      <c r="W2158" s="72"/>
      <c r="X2158" s="73"/>
    </row>
    <row r="2159" spans="23:24" x14ac:dyDescent="0.2">
      <c r="W2159" s="72"/>
      <c r="X2159" s="73"/>
    </row>
    <row r="2160" spans="23:24" x14ac:dyDescent="0.2">
      <c r="W2160" s="72"/>
      <c r="X2160" s="73"/>
    </row>
    <row r="2161" spans="23:24" x14ac:dyDescent="0.2">
      <c r="W2161" s="72"/>
      <c r="X2161" s="73"/>
    </row>
    <row r="2162" spans="23:24" x14ac:dyDescent="0.2">
      <c r="W2162" s="72"/>
      <c r="X2162" s="73"/>
    </row>
    <row r="2163" spans="23:24" x14ac:dyDescent="0.2">
      <c r="W2163" s="72"/>
      <c r="X2163" s="73"/>
    </row>
    <row r="2164" spans="23:24" x14ac:dyDescent="0.2">
      <c r="W2164" s="72"/>
      <c r="X2164" s="73"/>
    </row>
    <row r="2165" spans="23:24" x14ac:dyDescent="0.2">
      <c r="W2165" s="72"/>
      <c r="X2165" s="73"/>
    </row>
    <row r="2166" spans="23:24" x14ac:dyDescent="0.2">
      <c r="W2166" s="72"/>
      <c r="X2166" s="73"/>
    </row>
    <row r="2167" spans="23:24" x14ac:dyDescent="0.2">
      <c r="W2167" s="72"/>
      <c r="X2167" s="73"/>
    </row>
    <row r="2168" spans="23:24" x14ac:dyDescent="0.2">
      <c r="W2168" s="72"/>
      <c r="X2168" s="73"/>
    </row>
    <row r="2169" spans="23:24" x14ac:dyDescent="0.2">
      <c r="W2169" s="72"/>
      <c r="X2169" s="73"/>
    </row>
    <row r="2170" spans="23:24" x14ac:dyDescent="0.2">
      <c r="W2170" s="72"/>
      <c r="X2170" s="73"/>
    </row>
    <row r="2171" spans="23:24" x14ac:dyDescent="0.2">
      <c r="W2171" s="72"/>
      <c r="X2171" s="73"/>
    </row>
    <row r="2172" spans="23:24" x14ac:dyDescent="0.2">
      <c r="W2172" s="72"/>
      <c r="X2172" s="73"/>
    </row>
    <row r="2173" spans="23:24" x14ac:dyDescent="0.2">
      <c r="W2173" s="72"/>
      <c r="X2173" s="73"/>
    </row>
    <row r="2174" spans="23:24" x14ac:dyDescent="0.2">
      <c r="W2174" s="72"/>
      <c r="X2174" s="73"/>
    </row>
    <row r="2175" spans="23:24" x14ac:dyDescent="0.2">
      <c r="W2175" s="72"/>
      <c r="X2175" s="73"/>
    </row>
    <row r="2176" spans="23:24" x14ac:dyDescent="0.2">
      <c r="W2176" s="72"/>
      <c r="X2176" s="73"/>
    </row>
    <row r="2177" spans="23:24" x14ac:dyDescent="0.2">
      <c r="W2177" s="72"/>
      <c r="X2177" s="73"/>
    </row>
    <row r="2178" spans="23:24" x14ac:dyDescent="0.2">
      <c r="W2178" s="72"/>
      <c r="X2178" s="73"/>
    </row>
    <row r="2179" spans="23:24" x14ac:dyDescent="0.2">
      <c r="W2179" s="72"/>
      <c r="X2179" s="73"/>
    </row>
    <row r="2180" spans="23:24" x14ac:dyDescent="0.2">
      <c r="W2180" s="72"/>
      <c r="X2180" s="73"/>
    </row>
    <row r="2181" spans="23:24" x14ac:dyDescent="0.2">
      <c r="W2181" s="72"/>
      <c r="X2181" s="73"/>
    </row>
    <row r="2182" spans="23:24" x14ac:dyDescent="0.2">
      <c r="W2182" s="72"/>
      <c r="X2182" s="73"/>
    </row>
    <row r="2183" spans="23:24" x14ac:dyDescent="0.2">
      <c r="W2183" s="72"/>
      <c r="X2183" s="73"/>
    </row>
    <row r="2184" spans="23:24" x14ac:dyDescent="0.2">
      <c r="W2184" s="72"/>
      <c r="X2184" s="73"/>
    </row>
    <row r="2185" spans="23:24" x14ac:dyDescent="0.2">
      <c r="W2185" s="72"/>
      <c r="X2185" s="73"/>
    </row>
    <row r="2186" spans="23:24" x14ac:dyDescent="0.2">
      <c r="W2186" s="72"/>
      <c r="X2186" s="73"/>
    </row>
    <row r="2187" spans="23:24" x14ac:dyDescent="0.2">
      <c r="W2187" s="72"/>
      <c r="X2187" s="73"/>
    </row>
    <row r="2188" spans="23:24" x14ac:dyDescent="0.2">
      <c r="W2188" s="72"/>
      <c r="X2188" s="73"/>
    </row>
    <row r="2189" spans="23:24" x14ac:dyDescent="0.2">
      <c r="W2189" s="72"/>
      <c r="X2189" s="73"/>
    </row>
    <row r="2190" spans="23:24" x14ac:dyDescent="0.2">
      <c r="W2190" s="72"/>
      <c r="X2190" s="73"/>
    </row>
    <row r="2191" spans="23:24" x14ac:dyDescent="0.2">
      <c r="W2191" s="72"/>
      <c r="X2191" s="73"/>
    </row>
    <row r="2192" spans="23:24" x14ac:dyDescent="0.2">
      <c r="W2192" s="72"/>
      <c r="X2192" s="73"/>
    </row>
    <row r="2193" spans="23:24" x14ac:dyDescent="0.2">
      <c r="W2193" s="72"/>
      <c r="X2193" s="73"/>
    </row>
    <row r="2194" spans="23:24" x14ac:dyDescent="0.2">
      <c r="W2194" s="72"/>
      <c r="X2194" s="73"/>
    </row>
    <row r="2195" spans="23:24" x14ac:dyDescent="0.2">
      <c r="W2195" s="72"/>
      <c r="X2195" s="73"/>
    </row>
    <row r="2196" spans="23:24" x14ac:dyDescent="0.2">
      <c r="W2196" s="72"/>
      <c r="X2196" s="73"/>
    </row>
    <row r="2197" spans="23:24" x14ac:dyDescent="0.2">
      <c r="W2197" s="72"/>
      <c r="X2197" s="73"/>
    </row>
    <row r="2198" spans="23:24" x14ac:dyDescent="0.2">
      <c r="W2198" s="72"/>
      <c r="X2198" s="73"/>
    </row>
    <row r="2199" spans="23:24" x14ac:dyDescent="0.2">
      <c r="W2199" s="72"/>
      <c r="X2199" s="73"/>
    </row>
    <row r="2200" spans="23:24" x14ac:dyDescent="0.2">
      <c r="W2200" s="72"/>
      <c r="X2200" s="73"/>
    </row>
    <row r="2201" spans="23:24" x14ac:dyDescent="0.2">
      <c r="W2201" s="72"/>
      <c r="X2201" s="73"/>
    </row>
    <row r="2202" spans="23:24" x14ac:dyDescent="0.2">
      <c r="W2202" s="72"/>
      <c r="X2202" s="73"/>
    </row>
    <row r="2203" spans="23:24" x14ac:dyDescent="0.2">
      <c r="W2203" s="72"/>
      <c r="X2203" s="73"/>
    </row>
    <row r="2204" spans="23:24" x14ac:dyDescent="0.2">
      <c r="W2204" s="72"/>
      <c r="X2204" s="73"/>
    </row>
    <row r="2205" spans="23:24" x14ac:dyDescent="0.2">
      <c r="W2205" s="72"/>
      <c r="X2205" s="73"/>
    </row>
    <row r="2206" spans="23:24" x14ac:dyDescent="0.2">
      <c r="W2206" s="72"/>
      <c r="X2206" s="73"/>
    </row>
    <row r="2207" spans="23:24" x14ac:dyDescent="0.2">
      <c r="W2207" s="72"/>
      <c r="X2207" s="73"/>
    </row>
    <row r="2208" spans="23:24" x14ac:dyDescent="0.2">
      <c r="W2208" s="72"/>
      <c r="X2208" s="73"/>
    </row>
    <row r="2209" spans="23:24" x14ac:dyDescent="0.2">
      <c r="W2209" s="72"/>
      <c r="X2209" s="73"/>
    </row>
    <row r="2210" spans="23:24" x14ac:dyDescent="0.2">
      <c r="W2210" s="72"/>
      <c r="X2210" s="73"/>
    </row>
    <row r="2211" spans="23:24" x14ac:dyDescent="0.2">
      <c r="W2211" s="72"/>
      <c r="X2211" s="73"/>
    </row>
    <row r="2212" spans="23:24" x14ac:dyDescent="0.2">
      <c r="W2212" s="72"/>
      <c r="X2212" s="73"/>
    </row>
    <row r="2213" spans="23:24" x14ac:dyDescent="0.2">
      <c r="W2213" s="72"/>
      <c r="X2213" s="73"/>
    </row>
    <row r="2214" spans="23:24" x14ac:dyDescent="0.2">
      <c r="W2214" s="72"/>
      <c r="X2214" s="73"/>
    </row>
    <row r="2215" spans="23:24" x14ac:dyDescent="0.2">
      <c r="W2215" s="72"/>
      <c r="X2215" s="73"/>
    </row>
    <row r="2216" spans="23:24" x14ac:dyDescent="0.2">
      <c r="W2216" s="72"/>
      <c r="X2216" s="73"/>
    </row>
    <row r="2217" spans="23:24" x14ac:dyDescent="0.2">
      <c r="W2217" s="72"/>
      <c r="X2217" s="73"/>
    </row>
    <row r="2218" spans="23:24" x14ac:dyDescent="0.2">
      <c r="W2218" s="72"/>
      <c r="X2218" s="73"/>
    </row>
    <row r="2219" spans="23:24" x14ac:dyDescent="0.2">
      <c r="W2219" s="72"/>
      <c r="X2219" s="73"/>
    </row>
    <row r="2220" spans="23:24" x14ac:dyDescent="0.2">
      <c r="W2220" s="72"/>
      <c r="X2220" s="73"/>
    </row>
    <row r="2221" spans="23:24" x14ac:dyDescent="0.2">
      <c r="W2221" s="72"/>
      <c r="X2221" s="73"/>
    </row>
    <row r="2222" spans="23:24" x14ac:dyDescent="0.2">
      <c r="W2222" s="72"/>
      <c r="X2222" s="73"/>
    </row>
    <row r="2223" spans="23:24" x14ac:dyDescent="0.2">
      <c r="W2223" s="72"/>
      <c r="X2223" s="73"/>
    </row>
    <row r="2224" spans="23:24" x14ac:dyDescent="0.2">
      <c r="W2224" s="72"/>
      <c r="X2224" s="73"/>
    </row>
    <row r="2225" spans="23:24" x14ac:dyDescent="0.2">
      <c r="W2225" s="72"/>
      <c r="X2225" s="73"/>
    </row>
    <row r="2226" spans="23:24" x14ac:dyDescent="0.2">
      <c r="W2226" s="72"/>
      <c r="X2226" s="73"/>
    </row>
    <row r="2227" spans="23:24" x14ac:dyDescent="0.2">
      <c r="W2227" s="72"/>
      <c r="X2227" s="73"/>
    </row>
    <row r="2228" spans="23:24" x14ac:dyDescent="0.2">
      <c r="W2228" s="72"/>
      <c r="X2228" s="73"/>
    </row>
    <row r="2229" spans="23:24" x14ac:dyDescent="0.2">
      <c r="W2229" s="72"/>
      <c r="X2229" s="73"/>
    </row>
    <row r="2230" spans="23:24" x14ac:dyDescent="0.2">
      <c r="W2230" s="72"/>
      <c r="X2230" s="73"/>
    </row>
    <row r="2231" spans="23:24" x14ac:dyDescent="0.2">
      <c r="W2231" s="72"/>
      <c r="X2231" s="73"/>
    </row>
    <row r="2232" spans="23:24" x14ac:dyDescent="0.2">
      <c r="W2232" s="72"/>
      <c r="X2232" s="73"/>
    </row>
    <row r="2233" spans="23:24" x14ac:dyDescent="0.2">
      <c r="W2233" s="72"/>
      <c r="X2233" s="73"/>
    </row>
    <row r="2234" spans="23:24" x14ac:dyDescent="0.2">
      <c r="W2234" s="72"/>
      <c r="X2234" s="73"/>
    </row>
    <row r="2235" spans="23:24" x14ac:dyDescent="0.2">
      <c r="W2235" s="72"/>
      <c r="X2235" s="73"/>
    </row>
    <row r="2236" spans="23:24" x14ac:dyDescent="0.2">
      <c r="W2236" s="72"/>
      <c r="X2236" s="73"/>
    </row>
    <row r="2237" spans="23:24" x14ac:dyDescent="0.2">
      <c r="W2237" s="72"/>
      <c r="X2237" s="73"/>
    </row>
    <row r="2238" spans="23:24" x14ac:dyDescent="0.2">
      <c r="W2238" s="72"/>
      <c r="X2238" s="73"/>
    </row>
    <row r="2239" spans="23:24" x14ac:dyDescent="0.2">
      <c r="W2239" s="72"/>
      <c r="X2239" s="73"/>
    </row>
    <row r="2240" spans="23:24" x14ac:dyDescent="0.2">
      <c r="W2240" s="72"/>
      <c r="X2240" s="73"/>
    </row>
    <row r="2241" spans="23:24" x14ac:dyDescent="0.2">
      <c r="W2241" s="72"/>
      <c r="X2241" s="73"/>
    </row>
    <row r="2242" spans="23:24" x14ac:dyDescent="0.2">
      <c r="W2242" s="72"/>
      <c r="X2242" s="73"/>
    </row>
    <row r="2243" spans="23:24" x14ac:dyDescent="0.2">
      <c r="W2243" s="72"/>
      <c r="X2243" s="73"/>
    </row>
    <row r="2244" spans="23:24" x14ac:dyDescent="0.2">
      <c r="W2244" s="72"/>
      <c r="X2244" s="73"/>
    </row>
    <row r="2245" spans="23:24" x14ac:dyDescent="0.2">
      <c r="W2245" s="72"/>
      <c r="X2245" s="73"/>
    </row>
    <row r="2246" spans="23:24" x14ac:dyDescent="0.2">
      <c r="W2246" s="72"/>
      <c r="X2246" s="73"/>
    </row>
    <row r="2247" spans="23:24" x14ac:dyDescent="0.2">
      <c r="W2247" s="72"/>
      <c r="X2247" s="73"/>
    </row>
    <row r="2248" spans="23:24" x14ac:dyDescent="0.2">
      <c r="W2248" s="72"/>
      <c r="X2248" s="73"/>
    </row>
    <row r="2249" spans="23:24" x14ac:dyDescent="0.2">
      <c r="W2249" s="72"/>
      <c r="X2249" s="73"/>
    </row>
    <row r="2250" spans="23:24" x14ac:dyDescent="0.2">
      <c r="W2250" s="72"/>
      <c r="X2250" s="73"/>
    </row>
    <row r="2251" spans="23:24" x14ac:dyDescent="0.2">
      <c r="W2251" s="72"/>
      <c r="X2251" s="73"/>
    </row>
    <row r="2252" spans="23:24" x14ac:dyDescent="0.2">
      <c r="W2252" s="72"/>
      <c r="X2252" s="73"/>
    </row>
    <row r="2253" spans="23:24" x14ac:dyDescent="0.2">
      <c r="W2253" s="72"/>
      <c r="X2253" s="73"/>
    </row>
    <row r="2254" spans="23:24" x14ac:dyDescent="0.2">
      <c r="W2254" s="72"/>
      <c r="X2254" s="73"/>
    </row>
    <row r="2255" spans="23:24" x14ac:dyDescent="0.2">
      <c r="W2255" s="72"/>
      <c r="X2255" s="73"/>
    </row>
    <row r="2256" spans="23:24" x14ac:dyDescent="0.2">
      <c r="W2256" s="72"/>
      <c r="X2256" s="73"/>
    </row>
    <row r="2257" spans="23:24" x14ac:dyDescent="0.2">
      <c r="W2257" s="72"/>
      <c r="X2257" s="73"/>
    </row>
    <row r="2258" spans="23:24" x14ac:dyDescent="0.2">
      <c r="W2258" s="72"/>
      <c r="X2258" s="73"/>
    </row>
    <row r="2259" spans="23:24" x14ac:dyDescent="0.2">
      <c r="W2259" s="72"/>
      <c r="X2259" s="73"/>
    </row>
    <row r="2260" spans="23:24" x14ac:dyDescent="0.2">
      <c r="W2260" s="72"/>
      <c r="X2260" s="73"/>
    </row>
    <row r="2261" spans="23:24" x14ac:dyDescent="0.2">
      <c r="W2261" s="72"/>
      <c r="X2261" s="73"/>
    </row>
    <row r="2262" spans="23:24" x14ac:dyDescent="0.2">
      <c r="W2262" s="72"/>
      <c r="X2262" s="73"/>
    </row>
    <row r="2263" spans="23:24" x14ac:dyDescent="0.2">
      <c r="W2263" s="72"/>
      <c r="X2263" s="73"/>
    </row>
    <row r="2264" spans="23:24" x14ac:dyDescent="0.2">
      <c r="W2264" s="72"/>
      <c r="X2264" s="73"/>
    </row>
    <row r="2265" spans="23:24" x14ac:dyDescent="0.2">
      <c r="W2265" s="72"/>
      <c r="X2265" s="73"/>
    </row>
    <row r="2266" spans="23:24" x14ac:dyDescent="0.2">
      <c r="W2266" s="72"/>
      <c r="X2266" s="73"/>
    </row>
    <row r="2267" spans="23:24" x14ac:dyDescent="0.2">
      <c r="W2267" s="72"/>
      <c r="X2267" s="73"/>
    </row>
    <row r="2268" spans="23:24" x14ac:dyDescent="0.2">
      <c r="W2268" s="72"/>
      <c r="X2268" s="73"/>
    </row>
    <row r="2269" spans="23:24" x14ac:dyDescent="0.2">
      <c r="W2269" s="72"/>
      <c r="X2269" s="73"/>
    </row>
    <row r="2270" spans="23:24" x14ac:dyDescent="0.2">
      <c r="W2270" s="72"/>
      <c r="X2270" s="73"/>
    </row>
    <row r="2271" spans="23:24" x14ac:dyDescent="0.2">
      <c r="W2271" s="72"/>
      <c r="X2271" s="73"/>
    </row>
    <row r="2272" spans="23:24" x14ac:dyDescent="0.2">
      <c r="W2272" s="72"/>
      <c r="X2272" s="73"/>
    </row>
    <row r="2273" spans="23:24" x14ac:dyDescent="0.2">
      <c r="W2273" s="72"/>
      <c r="X2273" s="73"/>
    </row>
    <row r="2274" spans="23:24" x14ac:dyDescent="0.2">
      <c r="W2274" s="72"/>
      <c r="X2274" s="73"/>
    </row>
    <row r="2275" spans="23:24" x14ac:dyDescent="0.2">
      <c r="W2275" s="72"/>
      <c r="X2275" s="73"/>
    </row>
    <row r="2276" spans="23:24" x14ac:dyDescent="0.2">
      <c r="W2276" s="72"/>
      <c r="X2276" s="73"/>
    </row>
    <row r="2277" spans="23:24" x14ac:dyDescent="0.2">
      <c r="W2277" s="72"/>
      <c r="X2277" s="73"/>
    </row>
    <row r="2278" spans="23:24" x14ac:dyDescent="0.2">
      <c r="W2278" s="72"/>
      <c r="X2278" s="73"/>
    </row>
    <row r="2279" spans="23:24" x14ac:dyDescent="0.2">
      <c r="W2279" s="72"/>
      <c r="X2279" s="73"/>
    </row>
    <row r="2280" spans="23:24" x14ac:dyDescent="0.2">
      <c r="W2280" s="72"/>
      <c r="X2280" s="73"/>
    </row>
    <row r="2281" spans="23:24" x14ac:dyDescent="0.2">
      <c r="W2281" s="72"/>
      <c r="X2281" s="73"/>
    </row>
    <row r="2282" spans="23:24" x14ac:dyDescent="0.2">
      <c r="W2282" s="72"/>
      <c r="X2282" s="73"/>
    </row>
    <row r="2283" spans="23:24" x14ac:dyDescent="0.2">
      <c r="W2283" s="72"/>
      <c r="X2283" s="73"/>
    </row>
    <row r="2284" spans="23:24" x14ac:dyDescent="0.2">
      <c r="W2284" s="72"/>
      <c r="X2284" s="73"/>
    </row>
    <row r="2285" spans="23:24" x14ac:dyDescent="0.2">
      <c r="W2285" s="72"/>
      <c r="X2285" s="73"/>
    </row>
    <row r="2286" spans="23:24" x14ac:dyDescent="0.2">
      <c r="W2286" s="72"/>
      <c r="X2286" s="73"/>
    </row>
    <row r="2287" spans="23:24" x14ac:dyDescent="0.2">
      <c r="W2287" s="72"/>
      <c r="X2287" s="73"/>
    </row>
    <row r="2288" spans="23:24" x14ac:dyDescent="0.2">
      <c r="W2288" s="72"/>
      <c r="X2288" s="73"/>
    </row>
    <row r="2289" spans="23:24" x14ac:dyDescent="0.2">
      <c r="W2289" s="72"/>
      <c r="X2289" s="73"/>
    </row>
    <row r="2290" spans="23:24" x14ac:dyDescent="0.2">
      <c r="W2290" s="72"/>
      <c r="X2290" s="73"/>
    </row>
    <row r="2291" spans="23:24" x14ac:dyDescent="0.2">
      <c r="W2291" s="72"/>
      <c r="X2291" s="73"/>
    </row>
    <row r="2292" spans="23:24" x14ac:dyDescent="0.2">
      <c r="W2292" s="72"/>
      <c r="X2292" s="73"/>
    </row>
    <row r="2293" spans="23:24" x14ac:dyDescent="0.2">
      <c r="W2293" s="72"/>
      <c r="X2293" s="73"/>
    </row>
    <row r="2294" spans="23:24" x14ac:dyDescent="0.2">
      <c r="W2294" s="72"/>
      <c r="X2294" s="73"/>
    </row>
    <row r="2295" spans="23:24" x14ac:dyDescent="0.2">
      <c r="W2295" s="72"/>
      <c r="X2295" s="73"/>
    </row>
    <row r="2296" spans="23:24" x14ac:dyDescent="0.2">
      <c r="W2296" s="72"/>
      <c r="X2296" s="73"/>
    </row>
    <row r="2297" spans="23:24" x14ac:dyDescent="0.2">
      <c r="W2297" s="72"/>
      <c r="X2297" s="73"/>
    </row>
    <row r="2298" spans="23:24" x14ac:dyDescent="0.2">
      <c r="W2298" s="72"/>
      <c r="X2298" s="73"/>
    </row>
    <row r="2299" spans="23:24" x14ac:dyDescent="0.2">
      <c r="W2299" s="72"/>
      <c r="X2299" s="73"/>
    </row>
    <row r="2300" spans="23:24" x14ac:dyDescent="0.2">
      <c r="W2300" s="72"/>
      <c r="X2300" s="73"/>
    </row>
    <row r="2301" spans="23:24" x14ac:dyDescent="0.2">
      <c r="W2301" s="72"/>
      <c r="X2301" s="73"/>
    </row>
    <row r="2302" spans="23:24" x14ac:dyDescent="0.2">
      <c r="W2302" s="72"/>
      <c r="X2302" s="73"/>
    </row>
    <row r="2303" spans="23:24" x14ac:dyDescent="0.2">
      <c r="W2303" s="72"/>
      <c r="X2303" s="73"/>
    </row>
    <row r="2304" spans="23:24" x14ac:dyDescent="0.2">
      <c r="W2304" s="72"/>
      <c r="X2304" s="73"/>
    </row>
    <row r="2305" spans="23:24" x14ac:dyDescent="0.2">
      <c r="W2305" s="72"/>
      <c r="X2305" s="73"/>
    </row>
    <row r="2306" spans="23:24" x14ac:dyDescent="0.2">
      <c r="W2306" s="72"/>
      <c r="X2306" s="73"/>
    </row>
    <row r="2307" spans="23:24" x14ac:dyDescent="0.2">
      <c r="W2307" s="72"/>
      <c r="X2307" s="73"/>
    </row>
    <row r="2308" spans="23:24" x14ac:dyDescent="0.2">
      <c r="W2308" s="72"/>
      <c r="X2308" s="73"/>
    </row>
    <row r="2309" spans="23:24" x14ac:dyDescent="0.2">
      <c r="W2309" s="72"/>
      <c r="X2309" s="73"/>
    </row>
    <row r="2310" spans="23:24" x14ac:dyDescent="0.2">
      <c r="W2310" s="72"/>
      <c r="X2310" s="73"/>
    </row>
    <row r="2311" spans="23:24" x14ac:dyDescent="0.2">
      <c r="W2311" s="72"/>
      <c r="X2311" s="73"/>
    </row>
    <row r="2312" spans="23:24" x14ac:dyDescent="0.2">
      <c r="W2312" s="72"/>
      <c r="X2312" s="73"/>
    </row>
    <row r="2313" spans="23:24" x14ac:dyDescent="0.2">
      <c r="W2313" s="72"/>
      <c r="X2313" s="73"/>
    </row>
    <row r="2314" spans="23:24" x14ac:dyDescent="0.2">
      <c r="W2314" s="72"/>
      <c r="X2314" s="73"/>
    </row>
    <row r="2315" spans="23:24" x14ac:dyDescent="0.2">
      <c r="W2315" s="72"/>
      <c r="X2315" s="73"/>
    </row>
    <row r="2316" spans="23:24" x14ac:dyDescent="0.2">
      <c r="W2316" s="72"/>
      <c r="X2316" s="73"/>
    </row>
    <row r="2317" spans="23:24" x14ac:dyDescent="0.2">
      <c r="W2317" s="72"/>
      <c r="X2317" s="73"/>
    </row>
    <row r="2318" spans="23:24" x14ac:dyDescent="0.2">
      <c r="W2318" s="72"/>
      <c r="X2318" s="73"/>
    </row>
    <row r="2319" spans="23:24" x14ac:dyDescent="0.2">
      <c r="W2319" s="72"/>
      <c r="X2319" s="73"/>
    </row>
    <row r="2320" spans="23:24" x14ac:dyDescent="0.2">
      <c r="W2320" s="72"/>
      <c r="X2320" s="73"/>
    </row>
    <row r="2321" spans="23:24" x14ac:dyDescent="0.2">
      <c r="W2321" s="72"/>
      <c r="X2321" s="73"/>
    </row>
    <row r="2322" spans="23:24" x14ac:dyDescent="0.2">
      <c r="W2322" s="72"/>
      <c r="X2322" s="73"/>
    </row>
    <row r="2323" spans="23:24" x14ac:dyDescent="0.2">
      <c r="W2323" s="72"/>
      <c r="X2323" s="73"/>
    </row>
    <row r="2324" spans="23:24" x14ac:dyDescent="0.2">
      <c r="W2324" s="72"/>
      <c r="X2324" s="73"/>
    </row>
    <row r="2325" spans="23:24" x14ac:dyDescent="0.2">
      <c r="W2325" s="72"/>
      <c r="X2325" s="73"/>
    </row>
    <row r="2326" spans="23:24" x14ac:dyDescent="0.2">
      <c r="W2326" s="72"/>
      <c r="X2326" s="73"/>
    </row>
    <row r="2327" spans="23:24" x14ac:dyDescent="0.2">
      <c r="W2327" s="72"/>
      <c r="X2327" s="73"/>
    </row>
    <row r="2328" spans="23:24" x14ac:dyDescent="0.2">
      <c r="W2328" s="72"/>
      <c r="X2328" s="73"/>
    </row>
    <row r="2329" spans="23:24" x14ac:dyDescent="0.2">
      <c r="W2329" s="72"/>
      <c r="X2329" s="73"/>
    </row>
    <row r="2330" spans="23:24" x14ac:dyDescent="0.2">
      <c r="W2330" s="72"/>
      <c r="X2330" s="73"/>
    </row>
    <row r="2331" spans="23:24" x14ac:dyDescent="0.2">
      <c r="W2331" s="72"/>
      <c r="X2331" s="73"/>
    </row>
    <row r="2332" spans="23:24" x14ac:dyDescent="0.2">
      <c r="W2332" s="72"/>
      <c r="X2332" s="73"/>
    </row>
    <row r="2333" spans="23:24" x14ac:dyDescent="0.2">
      <c r="W2333" s="72"/>
      <c r="X2333" s="73"/>
    </row>
    <row r="2334" spans="23:24" x14ac:dyDescent="0.2">
      <c r="W2334" s="72"/>
      <c r="X2334" s="73"/>
    </row>
    <row r="2335" spans="23:24" x14ac:dyDescent="0.2">
      <c r="W2335" s="72"/>
      <c r="X2335" s="73"/>
    </row>
    <row r="2336" spans="23:24" x14ac:dyDescent="0.2">
      <c r="W2336" s="72"/>
      <c r="X2336" s="73"/>
    </row>
    <row r="2337" spans="23:24" x14ac:dyDescent="0.2">
      <c r="W2337" s="72"/>
      <c r="X2337" s="73"/>
    </row>
    <row r="2338" spans="23:24" x14ac:dyDescent="0.2">
      <c r="W2338" s="72"/>
      <c r="X2338" s="73"/>
    </row>
    <row r="2339" spans="23:24" x14ac:dyDescent="0.2">
      <c r="W2339" s="72"/>
      <c r="X2339" s="73"/>
    </row>
    <row r="2340" spans="23:24" x14ac:dyDescent="0.2">
      <c r="W2340" s="72"/>
      <c r="X2340" s="73"/>
    </row>
    <row r="2341" spans="23:24" x14ac:dyDescent="0.2">
      <c r="W2341" s="72"/>
      <c r="X2341" s="73"/>
    </row>
    <row r="2342" spans="23:24" x14ac:dyDescent="0.2">
      <c r="W2342" s="72"/>
      <c r="X2342" s="73"/>
    </row>
    <row r="2343" spans="23:24" x14ac:dyDescent="0.2">
      <c r="W2343" s="72"/>
      <c r="X2343" s="73"/>
    </row>
    <row r="2344" spans="23:24" x14ac:dyDescent="0.2">
      <c r="W2344" s="72"/>
      <c r="X2344" s="73"/>
    </row>
    <row r="2345" spans="23:24" x14ac:dyDescent="0.2">
      <c r="W2345" s="72"/>
      <c r="X2345" s="73"/>
    </row>
    <row r="2346" spans="23:24" x14ac:dyDescent="0.2">
      <c r="W2346" s="72"/>
      <c r="X2346" s="73"/>
    </row>
    <row r="2347" spans="23:24" x14ac:dyDescent="0.2">
      <c r="W2347" s="72"/>
      <c r="X2347" s="73"/>
    </row>
    <row r="2348" spans="23:24" x14ac:dyDescent="0.2">
      <c r="W2348" s="72"/>
      <c r="X2348" s="73"/>
    </row>
    <row r="2349" spans="23:24" x14ac:dyDescent="0.2">
      <c r="W2349" s="72"/>
      <c r="X2349" s="73"/>
    </row>
    <row r="2350" spans="23:24" x14ac:dyDescent="0.2">
      <c r="W2350" s="72"/>
      <c r="X2350" s="73"/>
    </row>
    <row r="2351" spans="23:24" x14ac:dyDescent="0.2">
      <c r="W2351" s="72"/>
      <c r="X2351" s="73"/>
    </row>
    <row r="2352" spans="23:24" x14ac:dyDescent="0.2">
      <c r="W2352" s="72"/>
      <c r="X2352" s="73"/>
    </row>
    <row r="2353" spans="23:24" x14ac:dyDescent="0.2">
      <c r="W2353" s="72"/>
      <c r="X2353" s="73"/>
    </row>
    <row r="2354" spans="23:24" x14ac:dyDescent="0.2">
      <c r="W2354" s="72"/>
      <c r="X2354" s="73"/>
    </row>
    <row r="2355" spans="23:24" x14ac:dyDescent="0.2">
      <c r="W2355" s="72"/>
      <c r="X2355" s="73"/>
    </row>
    <row r="2356" spans="23:24" x14ac:dyDescent="0.2">
      <c r="W2356" s="72"/>
      <c r="X2356" s="73"/>
    </row>
    <row r="2357" spans="23:24" x14ac:dyDescent="0.2">
      <c r="W2357" s="72"/>
      <c r="X2357" s="73"/>
    </row>
    <row r="2358" spans="23:24" x14ac:dyDescent="0.2">
      <c r="W2358" s="72"/>
      <c r="X2358" s="73"/>
    </row>
    <row r="2359" spans="23:24" x14ac:dyDescent="0.2">
      <c r="W2359" s="72"/>
      <c r="X2359" s="73"/>
    </row>
    <row r="2360" spans="23:24" x14ac:dyDescent="0.2">
      <c r="W2360" s="72"/>
      <c r="X2360" s="73"/>
    </row>
    <row r="2361" spans="23:24" x14ac:dyDescent="0.2">
      <c r="W2361" s="72"/>
      <c r="X2361" s="73"/>
    </row>
    <row r="2362" spans="23:24" x14ac:dyDescent="0.2">
      <c r="W2362" s="72"/>
      <c r="X2362" s="73"/>
    </row>
    <row r="2363" spans="23:24" x14ac:dyDescent="0.2">
      <c r="W2363" s="72"/>
      <c r="X2363" s="73"/>
    </row>
    <row r="2364" spans="23:24" x14ac:dyDescent="0.2">
      <c r="W2364" s="72"/>
      <c r="X2364" s="73"/>
    </row>
    <row r="2365" spans="23:24" x14ac:dyDescent="0.2">
      <c r="W2365" s="72"/>
      <c r="X2365" s="73"/>
    </row>
    <row r="2366" spans="23:24" x14ac:dyDescent="0.2">
      <c r="W2366" s="72"/>
      <c r="X2366" s="73"/>
    </row>
    <row r="2367" spans="23:24" x14ac:dyDescent="0.2">
      <c r="W2367" s="72"/>
      <c r="X2367" s="73"/>
    </row>
    <row r="2368" spans="23:24" x14ac:dyDescent="0.2">
      <c r="W2368" s="72"/>
      <c r="X2368" s="73"/>
    </row>
    <row r="2369" spans="23:24" x14ac:dyDescent="0.2">
      <c r="W2369" s="72"/>
      <c r="X2369" s="73"/>
    </row>
    <row r="2370" spans="23:24" x14ac:dyDescent="0.2">
      <c r="W2370" s="72"/>
      <c r="X2370" s="73"/>
    </row>
    <row r="2371" spans="23:24" x14ac:dyDescent="0.2">
      <c r="W2371" s="72"/>
      <c r="X2371" s="73"/>
    </row>
    <row r="2372" spans="23:24" x14ac:dyDescent="0.2">
      <c r="W2372" s="72"/>
      <c r="X2372" s="73"/>
    </row>
    <row r="2373" spans="23:24" x14ac:dyDescent="0.2">
      <c r="W2373" s="72"/>
      <c r="X2373" s="73"/>
    </row>
    <row r="2374" spans="23:24" x14ac:dyDescent="0.2">
      <c r="W2374" s="72"/>
      <c r="X2374" s="73"/>
    </row>
    <row r="2375" spans="23:24" x14ac:dyDescent="0.2">
      <c r="W2375" s="72"/>
      <c r="X2375" s="73"/>
    </row>
    <row r="2376" spans="23:24" x14ac:dyDescent="0.2">
      <c r="W2376" s="72"/>
      <c r="X2376" s="73"/>
    </row>
    <row r="2377" spans="23:24" x14ac:dyDescent="0.2">
      <c r="W2377" s="72"/>
      <c r="X2377" s="73"/>
    </row>
    <row r="2378" spans="23:24" x14ac:dyDescent="0.2">
      <c r="W2378" s="72"/>
      <c r="X2378" s="73"/>
    </row>
    <row r="2379" spans="23:24" x14ac:dyDescent="0.2">
      <c r="W2379" s="72"/>
      <c r="X2379" s="73"/>
    </row>
    <row r="2380" spans="23:24" x14ac:dyDescent="0.2">
      <c r="W2380" s="72"/>
      <c r="X2380" s="73"/>
    </row>
    <row r="2381" spans="23:24" x14ac:dyDescent="0.2">
      <c r="W2381" s="72"/>
      <c r="X2381" s="73"/>
    </row>
    <row r="2382" spans="23:24" x14ac:dyDescent="0.2">
      <c r="W2382" s="72"/>
      <c r="X2382" s="73"/>
    </row>
    <row r="2383" spans="23:24" x14ac:dyDescent="0.2">
      <c r="W2383" s="72"/>
      <c r="X2383" s="73"/>
    </row>
    <row r="2384" spans="23:24" x14ac:dyDescent="0.2">
      <c r="W2384" s="72"/>
      <c r="X2384" s="73"/>
    </row>
    <row r="2385" spans="23:24" x14ac:dyDescent="0.2">
      <c r="W2385" s="72"/>
      <c r="X2385" s="73"/>
    </row>
    <row r="2386" spans="23:24" x14ac:dyDescent="0.2">
      <c r="W2386" s="72"/>
      <c r="X2386" s="73"/>
    </row>
    <row r="2387" spans="23:24" x14ac:dyDescent="0.2">
      <c r="W2387" s="72"/>
      <c r="X2387" s="73"/>
    </row>
    <row r="2388" spans="23:24" x14ac:dyDescent="0.2">
      <c r="W2388" s="72"/>
      <c r="X2388" s="73"/>
    </row>
    <row r="2389" spans="23:24" x14ac:dyDescent="0.2">
      <c r="W2389" s="72"/>
      <c r="X2389" s="73"/>
    </row>
    <row r="2390" spans="23:24" x14ac:dyDescent="0.2">
      <c r="W2390" s="72"/>
      <c r="X2390" s="73"/>
    </row>
    <row r="2391" spans="23:24" x14ac:dyDescent="0.2">
      <c r="W2391" s="72"/>
      <c r="X2391" s="73"/>
    </row>
    <row r="2392" spans="23:24" x14ac:dyDescent="0.2">
      <c r="W2392" s="72"/>
      <c r="X2392" s="73"/>
    </row>
    <row r="2393" spans="23:24" x14ac:dyDescent="0.2">
      <c r="W2393" s="72"/>
      <c r="X2393" s="73"/>
    </row>
    <row r="2394" spans="23:24" x14ac:dyDescent="0.2">
      <c r="W2394" s="72"/>
      <c r="X2394" s="73"/>
    </row>
    <row r="2395" spans="23:24" x14ac:dyDescent="0.2">
      <c r="W2395" s="72"/>
      <c r="X2395" s="73"/>
    </row>
    <row r="2396" spans="23:24" x14ac:dyDescent="0.2">
      <c r="W2396" s="72"/>
      <c r="X2396" s="73"/>
    </row>
    <row r="2397" spans="23:24" x14ac:dyDescent="0.2">
      <c r="W2397" s="72"/>
      <c r="X2397" s="73"/>
    </row>
    <row r="2398" spans="23:24" x14ac:dyDescent="0.2">
      <c r="W2398" s="72"/>
      <c r="X2398" s="73"/>
    </row>
    <row r="2399" spans="23:24" x14ac:dyDescent="0.2">
      <c r="W2399" s="72"/>
      <c r="X2399" s="73"/>
    </row>
    <row r="2400" spans="23:24" x14ac:dyDescent="0.2">
      <c r="W2400" s="72"/>
      <c r="X2400" s="73"/>
    </row>
    <row r="2401" spans="23:24" x14ac:dyDescent="0.2">
      <c r="W2401" s="72"/>
      <c r="X2401" s="73"/>
    </row>
    <row r="2402" spans="23:24" x14ac:dyDescent="0.2">
      <c r="W2402" s="72"/>
      <c r="X2402" s="73"/>
    </row>
    <row r="2403" spans="23:24" x14ac:dyDescent="0.2">
      <c r="W2403" s="72"/>
      <c r="X2403" s="73"/>
    </row>
    <row r="2404" spans="23:24" x14ac:dyDescent="0.2">
      <c r="W2404" s="72"/>
      <c r="X2404" s="73"/>
    </row>
    <row r="2405" spans="23:24" x14ac:dyDescent="0.2">
      <c r="W2405" s="72"/>
      <c r="X2405" s="73"/>
    </row>
    <row r="2406" spans="23:24" x14ac:dyDescent="0.2">
      <c r="W2406" s="72"/>
      <c r="X2406" s="73"/>
    </row>
    <row r="2407" spans="23:24" x14ac:dyDescent="0.2">
      <c r="W2407" s="72"/>
      <c r="X2407" s="73"/>
    </row>
    <row r="2408" spans="23:24" x14ac:dyDescent="0.2">
      <c r="W2408" s="72"/>
      <c r="X2408" s="73"/>
    </row>
    <row r="2409" spans="23:24" x14ac:dyDescent="0.2">
      <c r="W2409" s="72"/>
      <c r="X2409" s="73"/>
    </row>
    <row r="2410" spans="23:24" x14ac:dyDescent="0.2">
      <c r="W2410" s="72"/>
      <c r="X2410" s="73"/>
    </row>
    <row r="2411" spans="23:24" x14ac:dyDescent="0.2">
      <c r="W2411" s="72"/>
      <c r="X2411" s="73"/>
    </row>
    <row r="2412" spans="23:24" x14ac:dyDescent="0.2">
      <c r="W2412" s="72"/>
      <c r="X2412" s="73"/>
    </row>
    <row r="2413" spans="23:24" x14ac:dyDescent="0.2">
      <c r="W2413" s="72"/>
      <c r="X2413" s="73"/>
    </row>
    <row r="2414" spans="23:24" x14ac:dyDescent="0.2">
      <c r="W2414" s="72"/>
      <c r="X2414" s="73"/>
    </row>
    <row r="2415" spans="23:24" x14ac:dyDescent="0.2">
      <c r="W2415" s="72"/>
      <c r="X2415" s="73"/>
    </row>
    <row r="2416" spans="23:24" x14ac:dyDescent="0.2">
      <c r="W2416" s="72"/>
      <c r="X2416" s="73"/>
    </row>
    <row r="2417" spans="23:24" x14ac:dyDescent="0.2">
      <c r="W2417" s="72"/>
      <c r="X2417" s="73"/>
    </row>
    <row r="2418" spans="23:24" x14ac:dyDescent="0.2">
      <c r="W2418" s="72"/>
      <c r="X2418" s="73"/>
    </row>
    <row r="2419" spans="23:24" x14ac:dyDescent="0.2">
      <c r="W2419" s="72"/>
      <c r="X2419" s="73"/>
    </row>
    <row r="2420" spans="23:24" x14ac:dyDescent="0.2">
      <c r="W2420" s="72"/>
      <c r="X2420" s="73"/>
    </row>
    <row r="2421" spans="23:24" x14ac:dyDescent="0.2">
      <c r="W2421" s="72"/>
      <c r="X2421" s="73"/>
    </row>
    <row r="2422" spans="23:24" x14ac:dyDescent="0.2">
      <c r="W2422" s="72"/>
      <c r="X2422" s="73"/>
    </row>
    <row r="2423" spans="23:24" x14ac:dyDescent="0.2">
      <c r="W2423" s="72"/>
      <c r="X2423" s="73"/>
    </row>
    <row r="2424" spans="23:24" x14ac:dyDescent="0.2">
      <c r="W2424" s="72"/>
      <c r="X2424" s="73"/>
    </row>
    <row r="2425" spans="23:24" x14ac:dyDescent="0.2">
      <c r="W2425" s="72"/>
      <c r="X2425" s="73"/>
    </row>
    <row r="2426" spans="23:24" x14ac:dyDescent="0.2">
      <c r="W2426" s="72"/>
      <c r="X2426" s="73"/>
    </row>
    <row r="2427" spans="23:24" x14ac:dyDescent="0.2">
      <c r="W2427" s="72"/>
      <c r="X2427" s="73"/>
    </row>
    <row r="2428" spans="23:24" x14ac:dyDescent="0.2">
      <c r="W2428" s="72"/>
      <c r="X2428" s="73"/>
    </row>
    <row r="2429" spans="23:24" x14ac:dyDescent="0.2">
      <c r="W2429" s="72"/>
      <c r="X2429" s="73"/>
    </row>
    <row r="2430" spans="23:24" x14ac:dyDescent="0.2">
      <c r="W2430" s="72"/>
      <c r="X2430" s="73"/>
    </row>
    <row r="2431" spans="23:24" x14ac:dyDescent="0.2">
      <c r="W2431" s="72"/>
      <c r="X2431" s="73"/>
    </row>
    <row r="2432" spans="23:24" x14ac:dyDescent="0.2">
      <c r="W2432" s="72"/>
      <c r="X2432" s="73"/>
    </row>
    <row r="2433" spans="23:24" x14ac:dyDescent="0.2">
      <c r="W2433" s="72"/>
      <c r="X2433" s="73"/>
    </row>
    <row r="2434" spans="23:24" x14ac:dyDescent="0.2">
      <c r="W2434" s="72"/>
      <c r="X2434" s="73"/>
    </row>
    <row r="2435" spans="23:24" x14ac:dyDescent="0.2">
      <c r="W2435" s="72"/>
      <c r="X2435" s="73"/>
    </row>
    <row r="2436" spans="23:24" x14ac:dyDescent="0.2">
      <c r="W2436" s="72"/>
      <c r="X2436" s="73"/>
    </row>
    <row r="2437" spans="23:24" x14ac:dyDescent="0.2">
      <c r="W2437" s="72"/>
      <c r="X2437" s="73"/>
    </row>
    <row r="2438" spans="23:24" x14ac:dyDescent="0.2">
      <c r="W2438" s="72"/>
      <c r="X2438" s="73"/>
    </row>
    <row r="2439" spans="23:24" x14ac:dyDescent="0.2">
      <c r="W2439" s="72"/>
      <c r="X2439" s="73"/>
    </row>
    <row r="2440" spans="23:24" x14ac:dyDescent="0.2">
      <c r="W2440" s="72"/>
      <c r="X2440" s="73"/>
    </row>
    <row r="2441" spans="23:24" x14ac:dyDescent="0.2">
      <c r="W2441" s="72"/>
      <c r="X2441" s="73"/>
    </row>
    <row r="2442" spans="23:24" x14ac:dyDescent="0.2">
      <c r="W2442" s="72"/>
      <c r="X2442" s="73"/>
    </row>
    <row r="2443" spans="23:24" x14ac:dyDescent="0.2">
      <c r="W2443" s="72"/>
      <c r="X2443" s="73"/>
    </row>
    <row r="2444" spans="23:24" x14ac:dyDescent="0.2">
      <c r="W2444" s="72"/>
      <c r="X2444" s="73"/>
    </row>
    <row r="2445" spans="23:24" x14ac:dyDescent="0.2">
      <c r="W2445" s="72"/>
      <c r="X2445" s="73"/>
    </row>
    <row r="2446" spans="23:24" x14ac:dyDescent="0.2">
      <c r="W2446" s="72"/>
      <c r="X2446" s="73"/>
    </row>
    <row r="2447" spans="23:24" x14ac:dyDescent="0.2">
      <c r="W2447" s="72"/>
      <c r="X2447" s="73"/>
    </row>
    <row r="2448" spans="23:24" x14ac:dyDescent="0.2">
      <c r="W2448" s="72"/>
      <c r="X2448" s="73"/>
    </row>
    <row r="2449" spans="23:24" x14ac:dyDescent="0.2">
      <c r="W2449" s="72"/>
      <c r="X2449" s="73"/>
    </row>
    <row r="2450" spans="23:24" x14ac:dyDescent="0.2">
      <c r="W2450" s="72"/>
      <c r="X2450" s="73"/>
    </row>
    <row r="2451" spans="23:24" x14ac:dyDescent="0.2">
      <c r="W2451" s="72"/>
      <c r="X2451" s="73"/>
    </row>
    <row r="2452" spans="23:24" x14ac:dyDescent="0.2">
      <c r="W2452" s="72"/>
      <c r="X2452" s="73"/>
    </row>
    <row r="2453" spans="23:24" x14ac:dyDescent="0.2">
      <c r="W2453" s="72"/>
      <c r="X2453" s="73"/>
    </row>
    <row r="2454" spans="23:24" x14ac:dyDescent="0.2">
      <c r="W2454" s="72"/>
      <c r="X2454" s="73"/>
    </row>
    <row r="2455" spans="23:24" x14ac:dyDescent="0.2">
      <c r="W2455" s="72"/>
      <c r="X2455" s="73"/>
    </row>
    <row r="2456" spans="23:24" x14ac:dyDescent="0.2">
      <c r="W2456" s="72"/>
      <c r="X2456" s="73"/>
    </row>
    <row r="2457" spans="23:24" x14ac:dyDescent="0.2">
      <c r="W2457" s="72"/>
      <c r="X2457" s="73"/>
    </row>
    <row r="2458" spans="23:24" x14ac:dyDescent="0.2">
      <c r="W2458" s="72"/>
      <c r="X2458" s="73"/>
    </row>
    <row r="2459" spans="23:24" x14ac:dyDescent="0.2">
      <c r="W2459" s="72"/>
      <c r="X2459" s="73"/>
    </row>
    <row r="2460" spans="23:24" x14ac:dyDescent="0.2">
      <c r="W2460" s="72"/>
      <c r="X2460" s="73"/>
    </row>
    <row r="2461" spans="23:24" x14ac:dyDescent="0.2">
      <c r="W2461" s="72"/>
      <c r="X2461" s="73"/>
    </row>
    <row r="2462" spans="23:24" x14ac:dyDescent="0.2">
      <c r="W2462" s="72"/>
      <c r="X2462" s="73"/>
    </row>
    <row r="2463" spans="23:24" x14ac:dyDescent="0.2">
      <c r="W2463" s="72"/>
      <c r="X2463" s="73"/>
    </row>
    <row r="2464" spans="23:24" x14ac:dyDescent="0.2">
      <c r="W2464" s="72"/>
      <c r="X2464" s="73"/>
    </row>
    <row r="2465" spans="23:24" x14ac:dyDescent="0.2">
      <c r="W2465" s="72"/>
      <c r="X2465" s="73"/>
    </row>
    <row r="2466" spans="23:24" x14ac:dyDescent="0.2">
      <c r="W2466" s="72"/>
      <c r="X2466" s="73"/>
    </row>
    <row r="2467" spans="23:24" x14ac:dyDescent="0.2">
      <c r="W2467" s="72"/>
      <c r="X2467" s="73"/>
    </row>
    <row r="2468" spans="23:24" x14ac:dyDescent="0.2">
      <c r="W2468" s="72"/>
      <c r="X2468" s="73"/>
    </row>
    <row r="2469" spans="23:24" x14ac:dyDescent="0.2">
      <c r="W2469" s="72"/>
      <c r="X2469" s="73"/>
    </row>
    <row r="2470" spans="23:24" x14ac:dyDescent="0.2">
      <c r="W2470" s="72"/>
      <c r="X2470" s="73"/>
    </row>
    <row r="2471" spans="23:24" x14ac:dyDescent="0.2">
      <c r="W2471" s="72"/>
      <c r="X2471" s="73"/>
    </row>
    <row r="2472" spans="23:24" x14ac:dyDescent="0.2">
      <c r="W2472" s="72"/>
      <c r="X2472" s="73"/>
    </row>
    <row r="2473" spans="23:24" x14ac:dyDescent="0.2">
      <c r="W2473" s="72"/>
      <c r="X2473" s="73"/>
    </row>
    <row r="2474" spans="23:24" x14ac:dyDescent="0.2">
      <c r="W2474" s="72"/>
      <c r="X2474" s="73"/>
    </row>
    <row r="2475" spans="23:24" x14ac:dyDescent="0.2">
      <c r="W2475" s="72"/>
      <c r="X2475" s="73"/>
    </row>
    <row r="2476" spans="23:24" x14ac:dyDescent="0.2">
      <c r="W2476" s="72"/>
      <c r="X2476" s="73"/>
    </row>
    <row r="2477" spans="23:24" x14ac:dyDescent="0.2">
      <c r="W2477" s="72"/>
      <c r="X2477" s="73"/>
    </row>
    <row r="2478" spans="23:24" x14ac:dyDescent="0.2">
      <c r="W2478" s="72"/>
      <c r="X2478" s="73"/>
    </row>
    <row r="2479" spans="23:24" x14ac:dyDescent="0.2">
      <c r="W2479" s="72"/>
      <c r="X2479" s="73"/>
    </row>
    <row r="2480" spans="23:24" x14ac:dyDescent="0.2">
      <c r="W2480" s="72"/>
      <c r="X2480" s="73"/>
    </row>
    <row r="2481" spans="23:24" x14ac:dyDescent="0.2">
      <c r="W2481" s="72"/>
      <c r="X2481" s="73"/>
    </row>
    <row r="2482" spans="23:24" x14ac:dyDescent="0.2">
      <c r="W2482" s="72"/>
      <c r="X2482" s="73"/>
    </row>
    <row r="2483" spans="23:24" x14ac:dyDescent="0.2">
      <c r="W2483" s="72"/>
      <c r="X2483" s="73"/>
    </row>
    <row r="2484" spans="23:24" x14ac:dyDescent="0.2">
      <c r="W2484" s="72"/>
      <c r="X2484" s="73"/>
    </row>
    <row r="2485" spans="23:24" x14ac:dyDescent="0.2">
      <c r="W2485" s="72"/>
      <c r="X2485" s="73"/>
    </row>
    <row r="2486" spans="23:24" x14ac:dyDescent="0.2">
      <c r="W2486" s="72"/>
      <c r="X2486" s="73"/>
    </row>
    <row r="2487" spans="23:24" x14ac:dyDescent="0.2">
      <c r="W2487" s="72"/>
      <c r="X2487" s="73"/>
    </row>
    <row r="2488" spans="23:24" x14ac:dyDescent="0.2">
      <c r="W2488" s="72"/>
      <c r="X2488" s="73"/>
    </row>
    <row r="2489" spans="23:24" x14ac:dyDescent="0.2">
      <c r="W2489" s="72"/>
      <c r="X2489" s="73"/>
    </row>
    <row r="2490" spans="23:24" x14ac:dyDescent="0.2">
      <c r="W2490" s="72"/>
      <c r="X2490" s="73"/>
    </row>
    <row r="2491" spans="23:24" x14ac:dyDescent="0.2">
      <c r="W2491" s="72"/>
      <c r="X2491" s="73"/>
    </row>
    <row r="2492" spans="23:24" x14ac:dyDescent="0.2">
      <c r="W2492" s="72"/>
      <c r="X2492" s="73"/>
    </row>
    <row r="2493" spans="23:24" x14ac:dyDescent="0.2">
      <c r="W2493" s="72"/>
      <c r="X2493" s="73"/>
    </row>
    <row r="2494" spans="23:24" x14ac:dyDescent="0.2">
      <c r="W2494" s="72"/>
      <c r="X2494" s="73"/>
    </row>
    <row r="2495" spans="23:24" x14ac:dyDescent="0.2">
      <c r="W2495" s="72"/>
      <c r="X2495" s="73"/>
    </row>
    <row r="2496" spans="23:24" x14ac:dyDescent="0.2">
      <c r="W2496" s="72"/>
      <c r="X2496" s="73"/>
    </row>
    <row r="2497" spans="23:24" x14ac:dyDescent="0.2">
      <c r="W2497" s="72"/>
      <c r="X2497" s="73"/>
    </row>
    <row r="2498" spans="23:24" x14ac:dyDescent="0.2">
      <c r="W2498" s="72"/>
      <c r="X2498" s="73"/>
    </row>
    <row r="2499" spans="23:24" x14ac:dyDescent="0.2">
      <c r="W2499" s="72"/>
      <c r="X2499" s="73"/>
    </row>
    <row r="2500" spans="23:24" x14ac:dyDescent="0.2">
      <c r="W2500" s="72"/>
      <c r="X2500" s="73"/>
    </row>
    <row r="2501" spans="23:24" x14ac:dyDescent="0.2">
      <c r="W2501" s="72"/>
      <c r="X2501" s="73"/>
    </row>
    <row r="2502" spans="23:24" x14ac:dyDescent="0.2">
      <c r="W2502" s="72"/>
      <c r="X2502" s="73"/>
    </row>
    <row r="2503" spans="23:24" x14ac:dyDescent="0.2">
      <c r="W2503" s="72"/>
      <c r="X2503" s="73"/>
    </row>
    <row r="2504" spans="23:24" x14ac:dyDescent="0.2">
      <c r="W2504" s="72"/>
      <c r="X2504" s="73"/>
    </row>
    <row r="2505" spans="23:24" x14ac:dyDescent="0.2">
      <c r="W2505" s="72"/>
      <c r="X2505" s="73"/>
    </row>
    <row r="2506" spans="23:24" x14ac:dyDescent="0.2">
      <c r="W2506" s="72"/>
      <c r="X2506" s="73"/>
    </row>
    <row r="2507" spans="23:24" x14ac:dyDescent="0.2">
      <c r="W2507" s="72"/>
      <c r="X2507" s="73"/>
    </row>
    <row r="2508" spans="23:24" x14ac:dyDescent="0.2">
      <c r="W2508" s="72"/>
      <c r="X2508" s="73"/>
    </row>
    <row r="2509" spans="23:24" x14ac:dyDescent="0.2">
      <c r="W2509" s="72"/>
      <c r="X2509" s="73"/>
    </row>
    <row r="2510" spans="23:24" x14ac:dyDescent="0.2">
      <c r="W2510" s="72"/>
      <c r="X2510" s="73"/>
    </row>
    <row r="2511" spans="23:24" x14ac:dyDescent="0.2">
      <c r="W2511" s="72"/>
      <c r="X2511" s="73"/>
    </row>
    <row r="2512" spans="23:24" x14ac:dyDescent="0.2">
      <c r="W2512" s="72"/>
      <c r="X2512" s="73"/>
    </row>
    <row r="2513" spans="23:24" x14ac:dyDescent="0.2">
      <c r="W2513" s="72"/>
      <c r="X2513" s="73"/>
    </row>
    <row r="2514" spans="23:24" x14ac:dyDescent="0.2">
      <c r="W2514" s="72"/>
      <c r="X2514" s="73"/>
    </row>
    <row r="2515" spans="23:24" x14ac:dyDescent="0.2">
      <c r="W2515" s="72"/>
      <c r="X2515" s="73"/>
    </row>
    <row r="2516" spans="23:24" x14ac:dyDescent="0.2">
      <c r="W2516" s="72"/>
      <c r="X2516" s="73"/>
    </row>
    <row r="2517" spans="23:24" x14ac:dyDescent="0.2">
      <c r="W2517" s="72"/>
      <c r="X2517" s="73"/>
    </row>
    <row r="2518" spans="23:24" x14ac:dyDescent="0.2">
      <c r="W2518" s="72"/>
      <c r="X2518" s="73"/>
    </row>
    <row r="2519" spans="23:24" x14ac:dyDescent="0.2">
      <c r="W2519" s="72"/>
      <c r="X2519" s="73"/>
    </row>
    <row r="2520" spans="23:24" x14ac:dyDescent="0.2">
      <c r="W2520" s="72"/>
      <c r="X2520" s="73"/>
    </row>
    <row r="2521" spans="23:24" x14ac:dyDescent="0.2">
      <c r="W2521" s="72"/>
      <c r="X2521" s="73"/>
    </row>
    <row r="2522" spans="23:24" x14ac:dyDescent="0.2">
      <c r="W2522" s="72"/>
      <c r="X2522" s="73"/>
    </row>
    <row r="2523" spans="23:24" x14ac:dyDescent="0.2">
      <c r="W2523" s="72"/>
      <c r="X2523" s="73"/>
    </row>
    <row r="2524" spans="23:24" x14ac:dyDescent="0.2">
      <c r="W2524" s="72"/>
      <c r="X2524" s="73"/>
    </row>
    <row r="2525" spans="23:24" x14ac:dyDescent="0.2">
      <c r="W2525" s="72"/>
      <c r="X2525" s="73"/>
    </row>
    <row r="2526" spans="23:24" x14ac:dyDescent="0.2">
      <c r="W2526" s="72"/>
      <c r="X2526" s="73"/>
    </row>
    <row r="2527" spans="23:24" x14ac:dyDescent="0.2">
      <c r="W2527" s="72"/>
      <c r="X2527" s="73"/>
    </row>
    <row r="2528" spans="23:24" x14ac:dyDescent="0.2">
      <c r="W2528" s="72"/>
      <c r="X2528" s="73"/>
    </row>
    <row r="2529" spans="23:24" x14ac:dyDescent="0.2">
      <c r="W2529" s="72"/>
      <c r="X2529" s="73"/>
    </row>
    <row r="2530" spans="23:24" x14ac:dyDescent="0.2">
      <c r="W2530" s="72"/>
      <c r="X2530" s="73"/>
    </row>
    <row r="2531" spans="23:24" x14ac:dyDescent="0.2">
      <c r="W2531" s="72"/>
      <c r="X2531" s="73"/>
    </row>
    <row r="2532" spans="23:24" x14ac:dyDescent="0.2">
      <c r="W2532" s="72"/>
      <c r="X2532" s="73"/>
    </row>
    <row r="2533" spans="23:24" x14ac:dyDescent="0.2">
      <c r="W2533" s="72"/>
      <c r="X2533" s="73"/>
    </row>
    <row r="2534" spans="23:24" x14ac:dyDescent="0.2">
      <c r="W2534" s="72"/>
      <c r="X2534" s="73"/>
    </row>
    <row r="2535" spans="23:24" x14ac:dyDescent="0.2">
      <c r="W2535" s="72"/>
      <c r="X2535" s="73"/>
    </row>
    <row r="2536" spans="23:24" x14ac:dyDescent="0.2">
      <c r="W2536" s="72"/>
      <c r="X2536" s="73"/>
    </row>
    <row r="2537" spans="23:24" x14ac:dyDescent="0.2">
      <c r="W2537" s="72"/>
      <c r="X2537" s="73"/>
    </row>
    <row r="2538" spans="23:24" x14ac:dyDescent="0.2">
      <c r="W2538" s="72"/>
      <c r="X2538" s="73"/>
    </row>
    <row r="2539" spans="23:24" x14ac:dyDescent="0.2">
      <c r="W2539" s="72"/>
      <c r="X2539" s="73"/>
    </row>
    <row r="2540" spans="23:24" x14ac:dyDescent="0.2">
      <c r="W2540" s="72"/>
      <c r="X2540" s="73"/>
    </row>
    <row r="2541" spans="23:24" x14ac:dyDescent="0.2">
      <c r="W2541" s="72"/>
      <c r="X2541" s="73"/>
    </row>
    <row r="2542" spans="23:24" x14ac:dyDescent="0.2">
      <c r="W2542" s="72"/>
      <c r="X2542" s="73"/>
    </row>
    <row r="2543" spans="23:24" x14ac:dyDescent="0.2">
      <c r="W2543" s="72"/>
      <c r="X2543" s="73"/>
    </row>
    <row r="2544" spans="23:24" x14ac:dyDescent="0.2">
      <c r="W2544" s="72"/>
      <c r="X2544" s="73"/>
    </row>
    <row r="2545" spans="23:24" x14ac:dyDescent="0.2">
      <c r="W2545" s="72"/>
      <c r="X2545" s="73"/>
    </row>
    <row r="2546" spans="23:24" x14ac:dyDescent="0.2">
      <c r="W2546" s="72"/>
      <c r="X2546" s="73"/>
    </row>
    <row r="2547" spans="23:24" x14ac:dyDescent="0.2">
      <c r="W2547" s="72"/>
      <c r="X2547" s="73"/>
    </row>
    <row r="2548" spans="23:24" x14ac:dyDescent="0.2">
      <c r="W2548" s="72"/>
      <c r="X2548" s="73"/>
    </row>
    <row r="2549" spans="23:24" x14ac:dyDescent="0.2">
      <c r="W2549" s="72"/>
      <c r="X2549" s="73"/>
    </row>
    <row r="2550" spans="23:24" x14ac:dyDescent="0.2">
      <c r="W2550" s="72"/>
      <c r="X2550" s="73"/>
    </row>
    <row r="2551" spans="23:24" x14ac:dyDescent="0.2">
      <c r="W2551" s="72"/>
      <c r="X2551" s="73"/>
    </row>
    <row r="2552" spans="23:24" x14ac:dyDescent="0.2">
      <c r="W2552" s="72"/>
      <c r="X2552" s="73"/>
    </row>
    <row r="2553" spans="23:24" x14ac:dyDescent="0.2">
      <c r="W2553" s="72"/>
      <c r="X2553" s="73"/>
    </row>
    <row r="2554" spans="23:24" x14ac:dyDescent="0.2">
      <c r="W2554" s="72"/>
      <c r="X2554" s="73"/>
    </row>
    <row r="2555" spans="23:24" x14ac:dyDescent="0.2">
      <c r="W2555" s="72"/>
      <c r="X2555" s="73"/>
    </row>
    <row r="2556" spans="23:24" x14ac:dyDescent="0.2">
      <c r="W2556" s="72"/>
      <c r="X2556" s="73"/>
    </row>
    <row r="2557" spans="23:24" x14ac:dyDescent="0.2">
      <c r="W2557" s="72"/>
      <c r="X2557" s="73"/>
    </row>
    <row r="2558" spans="23:24" x14ac:dyDescent="0.2">
      <c r="W2558" s="72"/>
      <c r="X2558" s="73"/>
    </row>
    <row r="2559" spans="23:24" x14ac:dyDescent="0.2">
      <c r="W2559" s="72"/>
      <c r="X2559" s="73"/>
    </row>
    <row r="2560" spans="23:24" x14ac:dyDescent="0.2">
      <c r="W2560" s="72"/>
      <c r="X2560" s="73"/>
    </row>
    <row r="2561" spans="23:24" x14ac:dyDescent="0.2">
      <c r="W2561" s="72"/>
      <c r="X2561" s="73"/>
    </row>
    <row r="2562" spans="23:24" x14ac:dyDescent="0.2">
      <c r="W2562" s="72"/>
      <c r="X2562" s="73"/>
    </row>
    <row r="2563" spans="23:24" x14ac:dyDescent="0.2">
      <c r="W2563" s="72"/>
      <c r="X2563" s="73"/>
    </row>
    <row r="2564" spans="23:24" x14ac:dyDescent="0.2">
      <c r="W2564" s="72"/>
      <c r="X2564" s="73"/>
    </row>
    <row r="2565" spans="23:24" x14ac:dyDescent="0.2">
      <c r="W2565" s="72"/>
      <c r="X2565" s="73"/>
    </row>
    <row r="2566" spans="23:24" x14ac:dyDescent="0.2">
      <c r="W2566" s="72"/>
      <c r="X2566" s="73"/>
    </row>
    <row r="2567" spans="23:24" x14ac:dyDescent="0.2">
      <c r="W2567" s="72"/>
      <c r="X2567" s="73"/>
    </row>
    <row r="2568" spans="23:24" x14ac:dyDescent="0.2">
      <c r="W2568" s="72"/>
      <c r="X2568" s="73"/>
    </row>
    <row r="2569" spans="23:24" x14ac:dyDescent="0.2">
      <c r="W2569" s="72"/>
      <c r="X2569" s="73"/>
    </row>
    <row r="2570" spans="23:24" x14ac:dyDescent="0.2">
      <c r="W2570" s="72"/>
      <c r="X2570" s="73"/>
    </row>
    <row r="2571" spans="23:24" x14ac:dyDescent="0.2">
      <c r="W2571" s="72"/>
      <c r="X2571" s="73"/>
    </row>
    <row r="2572" spans="23:24" x14ac:dyDescent="0.2">
      <c r="W2572" s="72"/>
      <c r="X2572" s="73"/>
    </row>
    <row r="2573" spans="23:24" x14ac:dyDescent="0.2">
      <c r="W2573" s="72"/>
      <c r="X2573" s="73"/>
    </row>
    <row r="2574" spans="23:24" x14ac:dyDescent="0.2">
      <c r="W2574" s="72"/>
      <c r="X2574" s="73"/>
    </row>
    <row r="2575" spans="23:24" x14ac:dyDescent="0.2">
      <c r="W2575" s="72"/>
      <c r="X2575" s="73"/>
    </row>
    <row r="2576" spans="23:24" x14ac:dyDescent="0.2">
      <c r="W2576" s="72"/>
      <c r="X2576" s="73"/>
    </row>
    <row r="2577" spans="23:24" x14ac:dyDescent="0.2">
      <c r="W2577" s="72"/>
      <c r="X2577" s="73"/>
    </row>
    <row r="2578" spans="23:24" x14ac:dyDescent="0.2">
      <c r="W2578" s="72"/>
      <c r="X2578" s="73"/>
    </row>
    <row r="2579" spans="23:24" x14ac:dyDescent="0.2">
      <c r="W2579" s="72"/>
      <c r="X2579" s="73"/>
    </row>
    <row r="2580" spans="23:24" x14ac:dyDescent="0.2">
      <c r="W2580" s="72"/>
      <c r="X2580" s="73"/>
    </row>
    <row r="2581" spans="23:24" x14ac:dyDescent="0.2">
      <c r="W2581" s="72"/>
      <c r="X2581" s="73"/>
    </row>
    <row r="2582" spans="23:24" x14ac:dyDescent="0.2">
      <c r="W2582" s="72"/>
      <c r="X2582" s="73"/>
    </row>
    <row r="2583" spans="23:24" x14ac:dyDescent="0.2">
      <c r="W2583" s="72"/>
      <c r="X2583" s="73"/>
    </row>
    <row r="2584" spans="23:24" x14ac:dyDescent="0.2">
      <c r="W2584" s="72"/>
      <c r="X2584" s="73"/>
    </row>
    <row r="2585" spans="23:24" x14ac:dyDescent="0.2">
      <c r="W2585" s="72"/>
      <c r="X2585" s="73"/>
    </row>
    <row r="2586" spans="23:24" x14ac:dyDescent="0.2">
      <c r="W2586" s="72"/>
      <c r="X2586" s="73"/>
    </row>
    <row r="2587" spans="23:24" x14ac:dyDescent="0.2">
      <c r="W2587" s="72"/>
      <c r="X2587" s="73"/>
    </row>
    <row r="2588" spans="23:24" x14ac:dyDescent="0.2">
      <c r="W2588" s="72"/>
      <c r="X2588" s="73"/>
    </row>
    <row r="2589" spans="23:24" x14ac:dyDescent="0.2">
      <c r="W2589" s="72"/>
      <c r="X2589" s="73"/>
    </row>
    <row r="2590" spans="23:24" x14ac:dyDescent="0.2">
      <c r="W2590" s="72"/>
      <c r="X2590" s="73"/>
    </row>
    <row r="2591" spans="23:24" x14ac:dyDescent="0.2">
      <c r="W2591" s="72"/>
      <c r="X2591" s="73"/>
    </row>
    <row r="2592" spans="23:24" x14ac:dyDescent="0.2">
      <c r="W2592" s="72"/>
      <c r="X2592" s="73"/>
    </row>
    <row r="2593" spans="23:24" x14ac:dyDescent="0.2">
      <c r="W2593" s="72"/>
      <c r="X2593" s="73"/>
    </row>
    <row r="2594" spans="23:24" x14ac:dyDescent="0.2">
      <c r="W2594" s="72"/>
      <c r="X2594" s="73"/>
    </row>
    <row r="2595" spans="23:24" x14ac:dyDescent="0.2">
      <c r="W2595" s="72"/>
      <c r="X2595" s="73"/>
    </row>
    <row r="2596" spans="23:24" x14ac:dyDescent="0.2">
      <c r="W2596" s="72"/>
      <c r="X2596" s="73"/>
    </row>
    <row r="2597" spans="23:24" x14ac:dyDescent="0.2">
      <c r="W2597" s="72"/>
      <c r="X2597" s="73"/>
    </row>
    <row r="2598" spans="23:24" x14ac:dyDescent="0.2">
      <c r="W2598" s="72"/>
      <c r="X2598" s="73"/>
    </row>
    <row r="2599" spans="23:24" x14ac:dyDescent="0.2">
      <c r="W2599" s="72"/>
      <c r="X2599" s="73"/>
    </row>
    <row r="2600" spans="23:24" x14ac:dyDescent="0.2">
      <c r="W2600" s="72"/>
      <c r="X2600" s="73"/>
    </row>
    <row r="2601" spans="23:24" x14ac:dyDescent="0.2">
      <c r="W2601" s="72"/>
      <c r="X2601" s="73"/>
    </row>
    <row r="2602" spans="23:24" x14ac:dyDescent="0.2">
      <c r="W2602" s="72"/>
      <c r="X2602" s="73"/>
    </row>
    <row r="2603" spans="23:24" x14ac:dyDescent="0.2">
      <c r="W2603" s="72"/>
      <c r="X2603" s="73"/>
    </row>
    <row r="2604" spans="23:24" x14ac:dyDescent="0.2">
      <c r="W2604" s="72"/>
      <c r="X2604" s="73"/>
    </row>
    <row r="2605" spans="23:24" x14ac:dyDescent="0.2">
      <c r="W2605" s="72"/>
      <c r="X2605" s="73"/>
    </row>
    <row r="2606" spans="23:24" x14ac:dyDescent="0.2">
      <c r="W2606" s="72"/>
      <c r="X2606" s="73"/>
    </row>
    <row r="2607" spans="23:24" x14ac:dyDescent="0.2">
      <c r="W2607" s="72"/>
      <c r="X2607" s="73"/>
    </row>
    <row r="2608" spans="23:24" x14ac:dyDescent="0.2">
      <c r="W2608" s="72"/>
      <c r="X2608" s="73"/>
    </row>
    <row r="2609" spans="23:24" x14ac:dyDescent="0.2">
      <c r="W2609" s="72"/>
      <c r="X2609" s="73"/>
    </row>
    <row r="2610" spans="23:24" x14ac:dyDescent="0.2">
      <c r="W2610" s="72"/>
      <c r="X2610" s="73"/>
    </row>
    <row r="2611" spans="23:24" x14ac:dyDescent="0.2">
      <c r="W2611" s="72"/>
      <c r="X2611" s="73"/>
    </row>
    <row r="2612" spans="23:24" x14ac:dyDescent="0.2">
      <c r="W2612" s="72"/>
      <c r="X2612" s="73"/>
    </row>
    <row r="2613" spans="23:24" x14ac:dyDescent="0.2">
      <c r="W2613" s="72"/>
      <c r="X2613" s="73"/>
    </row>
    <row r="2614" spans="23:24" x14ac:dyDescent="0.2">
      <c r="W2614" s="72"/>
      <c r="X2614" s="73"/>
    </row>
    <row r="2615" spans="23:24" x14ac:dyDescent="0.2">
      <c r="W2615" s="72"/>
      <c r="X2615" s="73"/>
    </row>
    <row r="2616" spans="23:24" x14ac:dyDescent="0.2">
      <c r="W2616" s="72"/>
      <c r="X2616" s="73"/>
    </row>
    <row r="2617" spans="23:24" x14ac:dyDescent="0.2">
      <c r="W2617" s="72"/>
      <c r="X2617" s="73"/>
    </row>
    <row r="2618" spans="23:24" x14ac:dyDescent="0.2">
      <c r="W2618" s="72"/>
      <c r="X2618" s="73"/>
    </row>
    <row r="2619" spans="23:24" x14ac:dyDescent="0.2">
      <c r="W2619" s="72"/>
      <c r="X2619" s="73"/>
    </row>
    <row r="2620" spans="23:24" x14ac:dyDescent="0.2">
      <c r="W2620" s="72"/>
      <c r="X2620" s="73"/>
    </row>
    <row r="2621" spans="23:24" x14ac:dyDescent="0.2">
      <c r="W2621" s="72"/>
      <c r="X2621" s="73"/>
    </row>
    <row r="2622" spans="23:24" x14ac:dyDescent="0.2">
      <c r="W2622" s="72"/>
      <c r="X2622" s="73"/>
    </row>
    <row r="2623" spans="23:24" x14ac:dyDescent="0.2">
      <c r="W2623" s="72"/>
      <c r="X2623" s="73"/>
    </row>
    <row r="2624" spans="23:24" x14ac:dyDescent="0.2">
      <c r="W2624" s="72"/>
      <c r="X2624" s="73"/>
    </row>
    <row r="2625" spans="23:24" x14ac:dyDescent="0.2">
      <c r="W2625" s="72"/>
      <c r="X2625" s="73"/>
    </row>
    <row r="2626" spans="23:24" x14ac:dyDescent="0.2">
      <c r="W2626" s="72"/>
      <c r="X2626" s="73"/>
    </row>
    <row r="2627" spans="23:24" x14ac:dyDescent="0.2">
      <c r="W2627" s="72"/>
      <c r="X2627" s="73"/>
    </row>
    <row r="2628" spans="23:24" x14ac:dyDescent="0.2">
      <c r="W2628" s="72"/>
      <c r="X2628" s="73"/>
    </row>
    <row r="2629" spans="23:24" x14ac:dyDescent="0.2">
      <c r="W2629" s="72"/>
      <c r="X2629" s="73"/>
    </row>
    <row r="2630" spans="23:24" x14ac:dyDescent="0.2">
      <c r="W2630" s="72"/>
      <c r="X2630" s="73"/>
    </row>
    <row r="2631" spans="23:24" x14ac:dyDescent="0.2">
      <c r="W2631" s="72"/>
      <c r="X2631" s="73"/>
    </row>
    <row r="2632" spans="23:24" x14ac:dyDescent="0.2">
      <c r="W2632" s="72"/>
      <c r="X2632" s="73"/>
    </row>
    <row r="2633" spans="23:24" x14ac:dyDescent="0.2">
      <c r="W2633" s="72"/>
      <c r="X2633" s="73"/>
    </row>
    <row r="2634" spans="23:24" x14ac:dyDescent="0.2">
      <c r="W2634" s="72"/>
      <c r="X2634" s="73"/>
    </row>
    <row r="2635" spans="23:24" x14ac:dyDescent="0.2">
      <c r="W2635" s="72"/>
      <c r="X2635" s="73"/>
    </row>
    <row r="2636" spans="23:24" x14ac:dyDescent="0.2">
      <c r="W2636" s="72"/>
      <c r="X2636" s="73"/>
    </row>
    <row r="2637" spans="23:24" x14ac:dyDescent="0.2">
      <c r="W2637" s="72"/>
      <c r="X2637" s="73"/>
    </row>
    <row r="2638" spans="23:24" x14ac:dyDescent="0.2">
      <c r="W2638" s="72"/>
      <c r="X2638" s="73"/>
    </row>
    <row r="2639" spans="23:24" x14ac:dyDescent="0.2">
      <c r="W2639" s="72"/>
      <c r="X2639" s="73"/>
    </row>
    <row r="2640" spans="23:24" x14ac:dyDescent="0.2">
      <c r="W2640" s="72"/>
      <c r="X2640" s="73"/>
    </row>
    <row r="2641" spans="23:24" x14ac:dyDescent="0.2">
      <c r="W2641" s="72"/>
      <c r="X2641" s="73"/>
    </row>
    <row r="2642" spans="23:24" x14ac:dyDescent="0.2">
      <c r="W2642" s="72"/>
      <c r="X2642" s="73"/>
    </row>
    <row r="2643" spans="23:24" x14ac:dyDescent="0.2">
      <c r="W2643" s="72"/>
      <c r="X2643" s="73"/>
    </row>
    <row r="2644" spans="23:24" x14ac:dyDescent="0.2">
      <c r="W2644" s="72"/>
      <c r="X2644" s="73"/>
    </row>
    <row r="2645" spans="23:24" x14ac:dyDescent="0.2">
      <c r="W2645" s="72"/>
      <c r="X2645" s="73"/>
    </row>
    <row r="2646" spans="23:24" x14ac:dyDescent="0.2">
      <c r="W2646" s="72"/>
      <c r="X2646" s="73"/>
    </row>
    <row r="2647" spans="23:24" x14ac:dyDescent="0.2">
      <c r="W2647" s="72"/>
      <c r="X2647" s="73"/>
    </row>
    <row r="2648" spans="23:24" x14ac:dyDescent="0.2">
      <c r="W2648" s="72"/>
      <c r="X2648" s="73"/>
    </row>
    <row r="2649" spans="23:24" x14ac:dyDescent="0.2">
      <c r="W2649" s="72"/>
      <c r="X2649" s="73"/>
    </row>
    <row r="2650" spans="23:24" x14ac:dyDescent="0.2">
      <c r="W2650" s="72"/>
      <c r="X2650" s="73"/>
    </row>
    <row r="2651" spans="23:24" x14ac:dyDescent="0.2">
      <c r="W2651" s="72"/>
      <c r="X2651" s="73"/>
    </row>
    <row r="2652" spans="23:24" x14ac:dyDescent="0.2">
      <c r="W2652" s="72"/>
      <c r="X2652" s="73"/>
    </row>
    <row r="2653" spans="23:24" x14ac:dyDescent="0.2">
      <c r="W2653" s="72"/>
      <c r="X2653" s="73"/>
    </row>
    <row r="2654" spans="23:24" x14ac:dyDescent="0.2">
      <c r="W2654" s="72"/>
      <c r="X2654" s="73"/>
    </row>
    <row r="2655" spans="23:24" x14ac:dyDescent="0.2">
      <c r="W2655" s="72"/>
      <c r="X2655" s="73"/>
    </row>
    <row r="2656" spans="23:24" x14ac:dyDescent="0.2">
      <c r="W2656" s="72"/>
      <c r="X2656" s="73"/>
    </row>
    <row r="2657" spans="23:24" x14ac:dyDescent="0.2">
      <c r="W2657" s="72"/>
      <c r="X2657" s="73"/>
    </row>
    <row r="2658" spans="23:24" x14ac:dyDescent="0.2">
      <c r="W2658" s="72"/>
      <c r="X2658" s="73"/>
    </row>
    <row r="2659" spans="23:24" x14ac:dyDescent="0.2">
      <c r="W2659" s="72"/>
      <c r="X2659" s="73"/>
    </row>
    <row r="2660" spans="23:24" x14ac:dyDescent="0.2">
      <c r="W2660" s="72"/>
      <c r="X2660" s="73"/>
    </row>
    <row r="2661" spans="23:24" x14ac:dyDescent="0.2">
      <c r="W2661" s="72"/>
      <c r="X2661" s="73"/>
    </row>
    <row r="2662" spans="23:24" x14ac:dyDescent="0.2">
      <c r="W2662" s="72"/>
      <c r="X2662" s="73"/>
    </row>
    <row r="2663" spans="23:24" x14ac:dyDescent="0.2">
      <c r="W2663" s="72"/>
      <c r="X2663" s="73"/>
    </row>
    <row r="2664" spans="23:24" x14ac:dyDescent="0.2">
      <c r="W2664" s="72"/>
      <c r="X2664" s="73"/>
    </row>
    <row r="2665" spans="23:24" x14ac:dyDescent="0.2">
      <c r="W2665" s="72"/>
      <c r="X2665" s="73"/>
    </row>
    <row r="2666" spans="23:24" x14ac:dyDescent="0.2">
      <c r="W2666" s="72"/>
      <c r="X2666" s="73"/>
    </row>
    <row r="2667" spans="23:24" x14ac:dyDescent="0.2">
      <c r="W2667" s="72"/>
      <c r="X2667" s="73"/>
    </row>
    <row r="2668" spans="23:24" x14ac:dyDescent="0.2">
      <c r="W2668" s="72"/>
      <c r="X2668" s="73"/>
    </row>
    <row r="2669" spans="23:24" x14ac:dyDescent="0.2">
      <c r="W2669" s="72"/>
      <c r="X2669" s="73"/>
    </row>
    <row r="2670" spans="23:24" x14ac:dyDescent="0.2">
      <c r="W2670" s="72"/>
      <c r="X2670" s="73"/>
    </row>
    <row r="2671" spans="23:24" x14ac:dyDescent="0.2">
      <c r="W2671" s="72"/>
      <c r="X2671" s="73"/>
    </row>
    <row r="2672" spans="23:24" x14ac:dyDescent="0.2">
      <c r="W2672" s="72"/>
      <c r="X2672" s="73"/>
    </row>
    <row r="2673" spans="23:24" x14ac:dyDescent="0.2">
      <c r="W2673" s="72"/>
      <c r="X2673" s="73"/>
    </row>
    <row r="2674" spans="23:24" x14ac:dyDescent="0.2">
      <c r="W2674" s="72"/>
      <c r="X2674" s="73"/>
    </row>
    <row r="2675" spans="23:24" x14ac:dyDescent="0.2">
      <c r="W2675" s="72"/>
      <c r="X2675" s="73"/>
    </row>
    <row r="2676" spans="23:24" x14ac:dyDescent="0.2">
      <c r="W2676" s="72"/>
      <c r="X2676" s="73"/>
    </row>
    <row r="2677" spans="23:24" x14ac:dyDescent="0.2">
      <c r="W2677" s="72"/>
      <c r="X2677" s="73"/>
    </row>
    <row r="2678" spans="23:24" x14ac:dyDescent="0.2">
      <c r="W2678" s="72"/>
      <c r="X2678" s="73"/>
    </row>
    <row r="2679" spans="23:24" x14ac:dyDescent="0.2">
      <c r="W2679" s="72"/>
      <c r="X2679" s="73"/>
    </row>
    <row r="2680" spans="23:24" x14ac:dyDescent="0.2">
      <c r="W2680" s="72"/>
      <c r="X2680" s="73"/>
    </row>
    <row r="2681" spans="23:24" x14ac:dyDescent="0.2">
      <c r="W2681" s="72"/>
      <c r="X2681" s="73"/>
    </row>
    <row r="2682" spans="23:24" x14ac:dyDescent="0.2">
      <c r="W2682" s="72"/>
      <c r="X2682" s="73"/>
    </row>
    <row r="2683" spans="23:24" x14ac:dyDescent="0.2">
      <c r="W2683" s="72"/>
      <c r="X2683" s="73"/>
    </row>
    <row r="2684" spans="23:24" x14ac:dyDescent="0.2">
      <c r="W2684" s="72"/>
      <c r="X2684" s="73"/>
    </row>
    <row r="2685" spans="23:24" x14ac:dyDescent="0.2">
      <c r="W2685" s="72"/>
      <c r="X2685" s="73"/>
    </row>
    <row r="2686" spans="23:24" x14ac:dyDescent="0.2">
      <c r="W2686" s="72"/>
      <c r="X2686" s="73"/>
    </row>
    <row r="2687" spans="23:24" x14ac:dyDescent="0.2">
      <c r="W2687" s="72"/>
      <c r="X2687" s="73"/>
    </row>
    <row r="2688" spans="23:24" x14ac:dyDescent="0.2">
      <c r="W2688" s="72"/>
      <c r="X2688" s="73"/>
    </row>
    <row r="2689" spans="23:24" x14ac:dyDescent="0.2">
      <c r="W2689" s="72"/>
      <c r="X2689" s="73"/>
    </row>
    <row r="2690" spans="23:24" x14ac:dyDescent="0.2">
      <c r="W2690" s="72"/>
      <c r="X2690" s="73"/>
    </row>
    <row r="2691" spans="23:24" x14ac:dyDescent="0.2">
      <c r="W2691" s="72"/>
      <c r="X2691" s="73"/>
    </row>
    <row r="2692" spans="23:24" x14ac:dyDescent="0.2">
      <c r="W2692" s="72"/>
      <c r="X2692" s="73"/>
    </row>
    <row r="2693" spans="23:24" x14ac:dyDescent="0.2">
      <c r="W2693" s="72"/>
      <c r="X2693" s="73"/>
    </row>
    <row r="2694" spans="23:24" x14ac:dyDescent="0.2">
      <c r="W2694" s="72"/>
      <c r="X2694" s="73"/>
    </row>
    <row r="2695" spans="23:24" x14ac:dyDescent="0.2">
      <c r="W2695" s="72"/>
      <c r="X2695" s="73"/>
    </row>
    <row r="2696" spans="23:24" x14ac:dyDescent="0.2">
      <c r="W2696" s="72"/>
      <c r="X2696" s="73"/>
    </row>
    <row r="2697" spans="23:24" x14ac:dyDescent="0.2">
      <c r="W2697" s="72"/>
      <c r="X2697" s="73"/>
    </row>
    <row r="2698" spans="23:24" x14ac:dyDescent="0.2">
      <c r="W2698" s="72"/>
      <c r="X2698" s="73"/>
    </row>
    <row r="2699" spans="23:24" x14ac:dyDescent="0.2">
      <c r="W2699" s="72"/>
      <c r="X2699" s="73"/>
    </row>
    <row r="2700" spans="23:24" x14ac:dyDescent="0.2">
      <c r="W2700" s="72"/>
      <c r="X2700" s="73"/>
    </row>
    <row r="2701" spans="23:24" x14ac:dyDescent="0.2">
      <c r="W2701" s="72"/>
      <c r="X2701" s="73"/>
    </row>
    <row r="2702" spans="23:24" x14ac:dyDescent="0.2">
      <c r="W2702" s="72"/>
      <c r="X2702" s="73"/>
    </row>
    <row r="2703" spans="23:24" x14ac:dyDescent="0.2">
      <c r="W2703" s="72"/>
      <c r="X2703" s="73"/>
    </row>
    <row r="2704" spans="23:24" x14ac:dyDescent="0.2">
      <c r="W2704" s="72"/>
      <c r="X2704" s="73"/>
    </row>
    <row r="2705" spans="23:24" x14ac:dyDescent="0.2">
      <c r="W2705" s="72"/>
      <c r="X2705" s="73"/>
    </row>
    <row r="2706" spans="23:24" x14ac:dyDescent="0.2">
      <c r="W2706" s="72"/>
      <c r="X2706" s="73"/>
    </row>
    <row r="2707" spans="23:24" x14ac:dyDescent="0.2">
      <c r="W2707" s="72"/>
      <c r="X2707" s="73"/>
    </row>
    <row r="2708" spans="23:24" x14ac:dyDescent="0.2">
      <c r="W2708" s="72"/>
      <c r="X2708" s="73"/>
    </row>
    <row r="2709" spans="23:24" x14ac:dyDescent="0.2">
      <c r="W2709" s="72"/>
      <c r="X2709" s="73"/>
    </row>
    <row r="2710" spans="23:24" x14ac:dyDescent="0.2">
      <c r="W2710" s="72"/>
      <c r="X2710" s="73"/>
    </row>
    <row r="2711" spans="23:24" x14ac:dyDescent="0.2">
      <c r="W2711" s="72"/>
      <c r="X2711" s="73"/>
    </row>
    <row r="2712" spans="23:24" x14ac:dyDescent="0.2">
      <c r="W2712" s="72"/>
      <c r="X2712" s="73"/>
    </row>
    <row r="2713" spans="23:24" x14ac:dyDescent="0.2">
      <c r="W2713" s="72"/>
      <c r="X2713" s="73"/>
    </row>
    <row r="2714" spans="23:24" x14ac:dyDescent="0.2">
      <c r="W2714" s="72"/>
      <c r="X2714" s="73"/>
    </row>
    <row r="2715" spans="23:24" x14ac:dyDescent="0.2">
      <c r="W2715" s="72"/>
      <c r="X2715" s="73"/>
    </row>
    <row r="2716" spans="23:24" x14ac:dyDescent="0.2">
      <c r="W2716" s="72"/>
      <c r="X2716" s="73"/>
    </row>
    <row r="2717" spans="23:24" x14ac:dyDescent="0.2">
      <c r="W2717" s="72"/>
      <c r="X2717" s="73"/>
    </row>
    <row r="2718" spans="23:24" x14ac:dyDescent="0.2">
      <c r="W2718" s="72"/>
      <c r="X2718" s="73"/>
    </row>
    <row r="2719" spans="23:24" x14ac:dyDescent="0.2">
      <c r="W2719" s="72"/>
      <c r="X2719" s="73"/>
    </row>
    <row r="2720" spans="23:24" x14ac:dyDescent="0.2">
      <c r="W2720" s="72"/>
      <c r="X2720" s="73"/>
    </row>
    <row r="2721" spans="23:24" x14ac:dyDescent="0.2">
      <c r="W2721" s="72"/>
      <c r="X2721" s="73"/>
    </row>
    <row r="2722" spans="23:24" x14ac:dyDescent="0.2">
      <c r="W2722" s="72"/>
      <c r="X2722" s="73"/>
    </row>
    <row r="2723" spans="23:24" x14ac:dyDescent="0.2">
      <c r="W2723" s="72"/>
      <c r="X2723" s="73"/>
    </row>
    <row r="2724" spans="23:24" x14ac:dyDescent="0.2">
      <c r="W2724" s="72"/>
      <c r="X2724" s="73"/>
    </row>
    <row r="2725" spans="23:24" x14ac:dyDescent="0.2">
      <c r="W2725" s="72"/>
      <c r="X2725" s="73"/>
    </row>
    <row r="2726" spans="23:24" x14ac:dyDescent="0.2">
      <c r="W2726" s="72"/>
      <c r="X2726" s="73"/>
    </row>
    <row r="2727" spans="23:24" x14ac:dyDescent="0.2">
      <c r="W2727" s="72"/>
      <c r="X2727" s="73"/>
    </row>
    <row r="2728" spans="23:24" x14ac:dyDescent="0.2">
      <c r="W2728" s="72"/>
      <c r="X2728" s="73"/>
    </row>
    <row r="2729" spans="23:24" x14ac:dyDescent="0.2">
      <c r="W2729" s="72"/>
      <c r="X2729" s="73"/>
    </row>
    <row r="2730" spans="23:24" x14ac:dyDescent="0.2">
      <c r="W2730" s="72"/>
      <c r="X2730" s="73"/>
    </row>
    <row r="2731" spans="23:24" x14ac:dyDescent="0.2">
      <c r="W2731" s="72"/>
      <c r="X2731" s="73"/>
    </row>
    <row r="2732" spans="23:24" x14ac:dyDescent="0.2">
      <c r="W2732" s="72"/>
      <c r="X2732" s="73"/>
    </row>
    <row r="2733" spans="23:24" x14ac:dyDescent="0.2">
      <c r="W2733" s="72"/>
      <c r="X2733" s="73"/>
    </row>
    <row r="2734" spans="23:24" x14ac:dyDescent="0.2">
      <c r="W2734" s="72"/>
      <c r="X2734" s="73"/>
    </row>
    <row r="2735" spans="23:24" x14ac:dyDescent="0.2">
      <c r="W2735" s="72"/>
      <c r="X2735" s="73"/>
    </row>
    <row r="2736" spans="23:24" x14ac:dyDescent="0.2">
      <c r="W2736" s="72"/>
      <c r="X2736" s="73"/>
    </row>
    <row r="2737" spans="23:24" x14ac:dyDescent="0.2">
      <c r="W2737" s="72"/>
      <c r="X2737" s="73"/>
    </row>
    <row r="2738" spans="23:24" x14ac:dyDescent="0.2">
      <c r="W2738" s="72"/>
      <c r="X2738" s="73"/>
    </row>
    <row r="2739" spans="23:24" x14ac:dyDescent="0.2">
      <c r="W2739" s="72"/>
      <c r="X2739" s="73"/>
    </row>
    <row r="2740" spans="23:24" x14ac:dyDescent="0.2">
      <c r="W2740" s="72"/>
      <c r="X2740" s="73"/>
    </row>
    <row r="2741" spans="23:24" x14ac:dyDescent="0.2">
      <c r="W2741" s="72"/>
      <c r="X2741" s="73"/>
    </row>
    <row r="2742" spans="23:24" x14ac:dyDescent="0.2">
      <c r="W2742" s="72"/>
      <c r="X2742" s="73"/>
    </row>
    <row r="2743" spans="23:24" x14ac:dyDescent="0.2">
      <c r="W2743" s="72"/>
      <c r="X2743" s="73"/>
    </row>
    <row r="2744" spans="23:24" x14ac:dyDescent="0.2">
      <c r="W2744" s="72"/>
      <c r="X2744" s="73"/>
    </row>
    <row r="2745" spans="23:24" x14ac:dyDescent="0.2">
      <c r="W2745" s="72"/>
      <c r="X2745" s="73"/>
    </row>
    <row r="2746" spans="23:24" x14ac:dyDescent="0.2">
      <c r="W2746" s="72"/>
      <c r="X2746" s="73"/>
    </row>
    <row r="2747" spans="23:24" x14ac:dyDescent="0.2">
      <c r="W2747" s="72"/>
      <c r="X2747" s="73"/>
    </row>
    <row r="2748" spans="23:24" x14ac:dyDescent="0.2">
      <c r="W2748" s="72"/>
      <c r="X2748" s="73"/>
    </row>
    <row r="2749" spans="23:24" x14ac:dyDescent="0.2">
      <c r="W2749" s="72"/>
      <c r="X2749" s="73"/>
    </row>
    <row r="2750" spans="23:24" x14ac:dyDescent="0.2">
      <c r="W2750" s="72"/>
      <c r="X2750" s="73"/>
    </row>
    <row r="2751" spans="23:24" x14ac:dyDescent="0.2">
      <c r="W2751" s="72"/>
      <c r="X2751" s="73"/>
    </row>
    <row r="2752" spans="23:24" x14ac:dyDescent="0.2">
      <c r="W2752" s="72"/>
      <c r="X2752" s="73"/>
    </row>
    <row r="2753" spans="23:24" x14ac:dyDescent="0.2">
      <c r="W2753" s="72"/>
      <c r="X2753" s="73"/>
    </row>
    <row r="2754" spans="23:24" x14ac:dyDescent="0.2">
      <c r="W2754" s="72"/>
      <c r="X2754" s="73"/>
    </row>
    <row r="2755" spans="23:24" x14ac:dyDescent="0.2">
      <c r="W2755" s="72"/>
      <c r="X2755" s="73"/>
    </row>
    <row r="2756" spans="23:24" x14ac:dyDescent="0.2">
      <c r="W2756" s="72"/>
      <c r="X2756" s="73"/>
    </row>
    <row r="2757" spans="23:24" x14ac:dyDescent="0.2">
      <c r="W2757" s="72"/>
      <c r="X2757" s="73"/>
    </row>
    <row r="2758" spans="23:24" x14ac:dyDescent="0.2">
      <c r="W2758" s="72"/>
      <c r="X2758" s="73"/>
    </row>
    <row r="2759" spans="23:24" x14ac:dyDescent="0.2">
      <c r="W2759" s="72"/>
      <c r="X2759" s="73"/>
    </row>
    <row r="2760" spans="23:24" x14ac:dyDescent="0.2">
      <c r="W2760" s="72"/>
      <c r="X2760" s="73"/>
    </row>
    <row r="2761" spans="23:24" x14ac:dyDescent="0.2">
      <c r="W2761" s="72"/>
      <c r="X2761" s="73"/>
    </row>
    <row r="2762" spans="23:24" x14ac:dyDescent="0.2">
      <c r="W2762" s="72"/>
      <c r="X2762" s="73"/>
    </row>
    <row r="2763" spans="23:24" x14ac:dyDescent="0.2">
      <c r="W2763" s="72"/>
      <c r="X2763" s="73"/>
    </row>
    <row r="2764" spans="23:24" x14ac:dyDescent="0.2">
      <c r="W2764" s="72"/>
      <c r="X2764" s="73"/>
    </row>
    <row r="2765" spans="23:24" x14ac:dyDescent="0.2">
      <c r="W2765" s="72"/>
      <c r="X2765" s="73"/>
    </row>
    <row r="2766" spans="23:24" x14ac:dyDescent="0.2">
      <c r="W2766" s="72"/>
      <c r="X2766" s="73"/>
    </row>
    <row r="2767" spans="23:24" x14ac:dyDescent="0.2">
      <c r="W2767" s="72"/>
      <c r="X2767" s="73"/>
    </row>
    <row r="2768" spans="23:24" x14ac:dyDescent="0.2">
      <c r="W2768" s="72"/>
      <c r="X2768" s="73"/>
    </row>
    <row r="2769" spans="23:24" x14ac:dyDescent="0.2">
      <c r="W2769" s="72"/>
      <c r="X2769" s="73"/>
    </row>
    <row r="2770" spans="23:24" x14ac:dyDescent="0.2">
      <c r="W2770" s="72"/>
      <c r="X2770" s="73"/>
    </row>
    <row r="2771" spans="23:24" x14ac:dyDescent="0.2">
      <c r="W2771" s="72"/>
      <c r="X2771" s="73"/>
    </row>
    <row r="2772" spans="23:24" x14ac:dyDescent="0.2">
      <c r="W2772" s="72"/>
      <c r="X2772" s="73"/>
    </row>
    <row r="2773" spans="23:24" x14ac:dyDescent="0.2">
      <c r="W2773" s="72"/>
      <c r="X2773" s="73"/>
    </row>
    <row r="2774" spans="23:24" x14ac:dyDescent="0.2">
      <c r="W2774" s="72"/>
      <c r="X2774" s="73"/>
    </row>
    <row r="2775" spans="23:24" x14ac:dyDescent="0.2">
      <c r="W2775" s="72"/>
      <c r="X2775" s="73"/>
    </row>
    <row r="2776" spans="23:24" x14ac:dyDescent="0.2">
      <c r="W2776" s="72"/>
      <c r="X2776" s="73"/>
    </row>
    <row r="2777" spans="23:24" x14ac:dyDescent="0.2">
      <c r="W2777" s="72"/>
      <c r="X2777" s="73"/>
    </row>
    <row r="2778" spans="23:24" x14ac:dyDescent="0.2">
      <c r="W2778" s="72"/>
      <c r="X2778" s="73"/>
    </row>
    <row r="2779" spans="23:24" x14ac:dyDescent="0.2">
      <c r="W2779" s="72"/>
      <c r="X2779" s="73"/>
    </row>
    <row r="2780" spans="23:24" x14ac:dyDescent="0.2">
      <c r="W2780" s="72"/>
      <c r="X2780" s="73"/>
    </row>
    <row r="2781" spans="23:24" x14ac:dyDescent="0.2">
      <c r="W2781" s="72"/>
      <c r="X2781" s="73"/>
    </row>
    <row r="2782" spans="23:24" x14ac:dyDescent="0.2">
      <c r="W2782" s="72"/>
      <c r="X2782" s="73"/>
    </row>
    <row r="2783" spans="23:24" x14ac:dyDescent="0.2">
      <c r="W2783" s="72"/>
      <c r="X2783" s="73"/>
    </row>
    <row r="2784" spans="23:24" x14ac:dyDescent="0.2">
      <c r="W2784" s="72"/>
      <c r="X2784" s="73"/>
    </row>
    <row r="2785" spans="23:24" x14ac:dyDescent="0.2">
      <c r="W2785" s="72"/>
      <c r="X2785" s="73"/>
    </row>
    <row r="2786" spans="23:24" x14ac:dyDescent="0.2">
      <c r="W2786" s="72"/>
      <c r="X2786" s="73"/>
    </row>
    <row r="2787" spans="23:24" x14ac:dyDescent="0.2">
      <c r="W2787" s="72"/>
      <c r="X2787" s="73"/>
    </row>
    <row r="2788" spans="23:24" x14ac:dyDescent="0.2">
      <c r="W2788" s="72"/>
      <c r="X2788" s="73"/>
    </row>
    <row r="2789" spans="23:24" x14ac:dyDescent="0.2">
      <c r="W2789" s="72"/>
      <c r="X2789" s="73"/>
    </row>
    <row r="2790" spans="23:24" x14ac:dyDescent="0.2">
      <c r="W2790" s="72"/>
      <c r="X2790" s="73"/>
    </row>
    <row r="2791" spans="23:24" x14ac:dyDescent="0.2">
      <c r="W2791" s="72"/>
      <c r="X2791" s="73"/>
    </row>
    <row r="2792" spans="23:24" x14ac:dyDescent="0.2">
      <c r="W2792" s="72"/>
      <c r="X2792" s="73"/>
    </row>
    <row r="2793" spans="23:24" x14ac:dyDescent="0.2">
      <c r="W2793" s="72"/>
      <c r="X2793" s="73"/>
    </row>
    <row r="2794" spans="23:24" x14ac:dyDescent="0.2">
      <c r="W2794" s="72"/>
      <c r="X2794" s="73"/>
    </row>
    <row r="2795" spans="23:24" x14ac:dyDescent="0.2">
      <c r="W2795" s="72"/>
      <c r="X2795" s="73"/>
    </row>
    <row r="2796" spans="23:24" x14ac:dyDescent="0.2">
      <c r="W2796" s="72"/>
      <c r="X2796" s="73"/>
    </row>
    <row r="2797" spans="23:24" x14ac:dyDescent="0.2">
      <c r="W2797" s="72"/>
      <c r="X2797" s="73"/>
    </row>
    <row r="2798" spans="23:24" x14ac:dyDescent="0.2">
      <c r="W2798" s="72"/>
      <c r="X2798" s="73"/>
    </row>
    <row r="2799" spans="23:24" x14ac:dyDescent="0.2">
      <c r="W2799" s="72"/>
      <c r="X2799" s="73"/>
    </row>
    <row r="2800" spans="23:24" x14ac:dyDescent="0.2">
      <c r="W2800" s="72"/>
      <c r="X2800" s="73"/>
    </row>
    <row r="2801" spans="23:24" x14ac:dyDescent="0.2">
      <c r="W2801" s="72"/>
      <c r="X2801" s="73"/>
    </row>
    <row r="2802" spans="23:24" x14ac:dyDescent="0.2">
      <c r="W2802" s="72"/>
      <c r="X2802" s="73"/>
    </row>
    <row r="2803" spans="23:24" x14ac:dyDescent="0.2">
      <c r="W2803" s="72"/>
      <c r="X2803" s="73"/>
    </row>
    <row r="2804" spans="23:24" x14ac:dyDescent="0.2">
      <c r="W2804" s="72"/>
      <c r="X2804" s="73"/>
    </row>
    <row r="2805" spans="23:24" x14ac:dyDescent="0.2">
      <c r="W2805" s="72"/>
      <c r="X2805" s="73"/>
    </row>
    <row r="2806" spans="23:24" x14ac:dyDescent="0.2">
      <c r="W2806" s="72"/>
      <c r="X2806" s="73"/>
    </row>
    <row r="2807" spans="23:24" x14ac:dyDescent="0.2">
      <c r="W2807" s="72"/>
      <c r="X2807" s="73"/>
    </row>
    <row r="2808" spans="23:24" x14ac:dyDescent="0.2">
      <c r="W2808" s="72"/>
      <c r="X2808" s="73"/>
    </row>
    <row r="2809" spans="23:24" x14ac:dyDescent="0.2">
      <c r="W2809" s="72"/>
      <c r="X2809" s="73"/>
    </row>
    <row r="2810" spans="23:24" x14ac:dyDescent="0.2">
      <c r="W2810" s="72"/>
      <c r="X2810" s="73"/>
    </row>
    <row r="2811" spans="23:24" x14ac:dyDescent="0.2">
      <c r="W2811" s="72"/>
      <c r="X2811" s="73"/>
    </row>
    <row r="2812" spans="23:24" x14ac:dyDescent="0.2">
      <c r="W2812" s="72"/>
      <c r="X2812" s="73"/>
    </row>
    <row r="2813" spans="23:24" x14ac:dyDescent="0.2">
      <c r="W2813" s="72"/>
      <c r="X2813" s="73"/>
    </row>
    <row r="2814" spans="23:24" x14ac:dyDescent="0.2">
      <c r="W2814" s="72"/>
      <c r="X2814" s="73"/>
    </row>
    <row r="2815" spans="23:24" x14ac:dyDescent="0.2">
      <c r="W2815" s="72"/>
      <c r="X2815" s="73"/>
    </row>
    <row r="2816" spans="23:24" x14ac:dyDescent="0.2">
      <c r="W2816" s="72"/>
      <c r="X2816" s="73"/>
    </row>
    <row r="2817" spans="23:24" x14ac:dyDescent="0.2">
      <c r="W2817" s="72"/>
      <c r="X2817" s="73"/>
    </row>
    <row r="2818" spans="23:24" x14ac:dyDescent="0.2">
      <c r="W2818" s="72"/>
      <c r="X2818" s="73"/>
    </row>
    <row r="2819" spans="23:24" x14ac:dyDescent="0.2">
      <c r="W2819" s="72"/>
      <c r="X2819" s="73"/>
    </row>
    <row r="2820" spans="23:24" x14ac:dyDescent="0.2">
      <c r="W2820" s="72"/>
      <c r="X2820" s="73"/>
    </row>
    <row r="2821" spans="23:24" x14ac:dyDescent="0.2">
      <c r="W2821" s="72"/>
      <c r="X2821" s="73"/>
    </row>
    <row r="2822" spans="23:24" x14ac:dyDescent="0.2">
      <c r="W2822" s="72"/>
      <c r="X2822" s="73"/>
    </row>
    <row r="2823" spans="23:24" x14ac:dyDescent="0.2">
      <c r="W2823" s="72"/>
      <c r="X2823" s="73"/>
    </row>
    <row r="2824" spans="23:24" x14ac:dyDescent="0.2">
      <c r="W2824" s="72"/>
      <c r="X2824" s="73"/>
    </row>
    <row r="2825" spans="23:24" x14ac:dyDescent="0.2">
      <c r="W2825" s="72"/>
      <c r="X2825" s="73"/>
    </row>
    <row r="2826" spans="23:24" x14ac:dyDescent="0.2">
      <c r="W2826" s="72"/>
      <c r="X2826" s="73"/>
    </row>
    <row r="2827" spans="23:24" x14ac:dyDescent="0.2">
      <c r="W2827" s="72"/>
      <c r="X2827" s="73"/>
    </row>
    <row r="2828" spans="23:24" x14ac:dyDescent="0.2">
      <c r="W2828" s="72"/>
      <c r="X2828" s="73"/>
    </row>
    <row r="2829" spans="23:24" x14ac:dyDescent="0.2">
      <c r="W2829" s="72"/>
      <c r="X2829" s="73"/>
    </row>
    <row r="2830" spans="23:24" x14ac:dyDescent="0.2">
      <c r="W2830" s="72"/>
      <c r="X2830" s="73"/>
    </row>
    <row r="2831" spans="23:24" x14ac:dyDescent="0.2">
      <c r="W2831" s="72"/>
      <c r="X2831" s="73"/>
    </row>
    <row r="2832" spans="23:24" x14ac:dyDescent="0.2">
      <c r="W2832" s="72"/>
      <c r="X2832" s="73"/>
    </row>
    <row r="2833" spans="23:24" x14ac:dyDescent="0.2">
      <c r="W2833" s="72"/>
      <c r="X2833" s="73"/>
    </row>
    <row r="2834" spans="23:24" x14ac:dyDescent="0.2">
      <c r="W2834" s="72"/>
      <c r="X2834" s="73"/>
    </row>
    <row r="2835" spans="23:24" x14ac:dyDescent="0.2">
      <c r="W2835" s="72"/>
      <c r="X2835" s="73"/>
    </row>
    <row r="2836" spans="23:24" x14ac:dyDescent="0.2">
      <c r="W2836" s="72"/>
      <c r="X2836" s="73"/>
    </row>
    <row r="2837" spans="23:24" x14ac:dyDescent="0.2">
      <c r="W2837" s="72"/>
      <c r="X2837" s="73"/>
    </row>
    <row r="2838" spans="23:24" x14ac:dyDescent="0.2">
      <c r="W2838" s="72"/>
      <c r="X2838" s="73"/>
    </row>
    <row r="2839" spans="23:24" x14ac:dyDescent="0.2">
      <c r="W2839" s="72"/>
      <c r="X2839" s="73"/>
    </row>
    <row r="2840" spans="23:24" x14ac:dyDescent="0.2">
      <c r="W2840" s="72"/>
      <c r="X2840" s="73"/>
    </row>
    <row r="2841" spans="23:24" x14ac:dyDescent="0.2">
      <c r="W2841" s="72"/>
      <c r="X2841" s="73"/>
    </row>
    <row r="2842" spans="23:24" x14ac:dyDescent="0.2">
      <c r="W2842" s="72"/>
      <c r="X2842" s="73"/>
    </row>
    <row r="2843" spans="23:24" x14ac:dyDescent="0.2">
      <c r="W2843" s="72"/>
      <c r="X2843" s="73"/>
    </row>
    <row r="2844" spans="23:24" x14ac:dyDescent="0.2">
      <c r="W2844" s="72"/>
      <c r="X2844" s="73"/>
    </row>
    <row r="2845" spans="23:24" x14ac:dyDescent="0.2">
      <c r="W2845" s="72"/>
      <c r="X2845" s="73"/>
    </row>
    <row r="2846" spans="23:24" x14ac:dyDescent="0.2">
      <c r="W2846" s="72"/>
      <c r="X2846" s="73"/>
    </row>
    <row r="2847" spans="23:24" x14ac:dyDescent="0.2">
      <c r="W2847" s="72"/>
      <c r="X2847" s="73"/>
    </row>
    <row r="2848" spans="23:24" x14ac:dyDescent="0.2">
      <c r="W2848" s="72"/>
      <c r="X2848" s="73"/>
    </row>
    <row r="2849" spans="23:24" x14ac:dyDescent="0.2">
      <c r="W2849" s="72"/>
      <c r="X2849" s="73"/>
    </row>
    <row r="2850" spans="23:24" x14ac:dyDescent="0.2">
      <c r="W2850" s="72"/>
      <c r="X2850" s="73"/>
    </row>
    <row r="2851" spans="23:24" x14ac:dyDescent="0.2">
      <c r="W2851" s="72"/>
      <c r="X2851" s="73"/>
    </row>
    <row r="2852" spans="23:24" x14ac:dyDescent="0.2">
      <c r="W2852" s="72"/>
      <c r="X2852" s="73"/>
    </row>
    <row r="2853" spans="23:24" x14ac:dyDescent="0.2">
      <c r="W2853" s="72"/>
      <c r="X2853" s="73"/>
    </row>
    <row r="2854" spans="23:24" x14ac:dyDescent="0.2">
      <c r="W2854" s="72"/>
      <c r="X2854" s="73"/>
    </row>
    <row r="2855" spans="23:24" x14ac:dyDescent="0.2">
      <c r="W2855" s="72"/>
      <c r="X2855" s="73"/>
    </row>
    <row r="2856" spans="23:24" x14ac:dyDescent="0.2">
      <c r="W2856" s="72"/>
      <c r="X2856" s="73"/>
    </row>
    <row r="2857" spans="23:24" x14ac:dyDescent="0.2">
      <c r="W2857" s="72"/>
      <c r="X2857" s="73"/>
    </row>
    <row r="2858" spans="23:24" x14ac:dyDescent="0.2">
      <c r="W2858" s="72"/>
      <c r="X2858" s="73"/>
    </row>
    <row r="2859" spans="23:24" x14ac:dyDescent="0.2">
      <c r="W2859" s="72"/>
      <c r="X2859" s="73"/>
    </row>
    <row r="2860" spans="23:24" x14ac:dyDescent="0.2">
      <c r="W2860" s="72"/>
      <c r="X2860" s="73"/>
    </row>
    <row r="2861" spans="23:24" x14ac:dyDescent="0.2">
      <c r="W2861" s="72"/>
      <c r="X2861" s="73"/>
    </row>
    <row r="2862" spans="23:24" x14ac:dyDescent="0.2">
      <c r="W2862" s="72"/>
      <c r="X2862" s="73"/>
    </row>
    <row r="2863" spans="23:24" x14ac:dyDescent="0.2">
      <c r="W2863" s="72"/>
      <c r="X2863" s="73"/>
    </row>
    <row r="2864" spans="23:24" x14ac:dyDescent="0.2">
      <c r="W2864" s="72"/>
      <c r="X2864" s="73"/>
    </row>
    <row r="2865" spans="23:24" x14ac:dyDescent="0.2">
      <c r="W2865" s="72"/>
      <c r="X2865" s="73"/>
    </row>
    <row r="2866" spans="23:24" x14ac:dyDescent="0.2">
      <c r="W2866" s="72"/>
      <c r="X2866" s="73"/>
    </row>
    <row r="2867" spans="23:24" x14ac:dyDescent="0.2">
      <c r="W2867" s="72"/>
      <c r="X2867" s="73"/>
    </row>
    <row r="2868" spans="23:24" x14ac:dyDescent="0.2">
      <c r="W2868" s="72"/>
      <c r="X2868" s="73"/>
    </row>
    <row r="2869" spans="23:24" x14ac:dyDescent="0.2">
      <c r="W2869" s="72"/>
      <c r="X2869" s="73"/>
    </row>
    <row r="2870" spans="23:24" x14ac:dyDescent="0.2">
      <c r="W2870" s="72"/>
      <c r="X2870" s="73"/>
    </row>
    <row r="2871" spans="23:24" x14ac:dyDescent="0.2">
      <c r="W2871" s="72"/>
      <c r="X2871" s="73"/>
    </row>
    <row r="2872" spans="23:24" x14ac:dyDescent="0.2">
      <c r="W2872" s="72"/>
      <c r="X2872" s="73"/>
    </row>
    <row r="2873" spans="23:24" x14ac:dyDescent="0.2">
      <c r="W2873" s="72"/>
      <c r="X2873" s="73"/>
    </row>
    <row r="2874" spans="23:24" x14ac:dyDescent="0.2">
      <c r="W2874" s="72"/>
      <c r="X2874" s="73"/>
    </row>
    <row r="2875" spans="23:24" x14ac:dyDescent="0.2">
      <c r="W2875" s="72"/>
      <c r="X2875" s="73"/>
    </row>
    <row r="2876" spans="23:24" x14ac:dyDescent="0.2">
      <c r="W2876" s="72"/>
      <c r="X2876" s="73"/>
    </row>
    <row r="2877" spans="23:24" x14ac:dyDescent="0.2">
      <c r="W2877" s="72"/>
      <c r="X2877" s="73"/>
    </row>
    <row r="2878" spans="23:24" x14ac:dyDescent="0.2">
      <c r="W2878" s="72"/>
      <c r="X2878" s="73"/>
    </row>
    <row r="2879" spans="23:24" x14ac:dyDescent="0.2">
      <c r="W2879" s="72"/>
      <c r="X2879" s="73"/>
    </row>
    <row r="2880" spans="23:24" x14ac:dyDescent="0.2">
      <c r="W2880" s="72"/>
      <c r="X2880" s="73"/>
    </row>
    <row r="2881" spans="23:24" x14ac:dyDescent="0.2">
      <c r="W2881" s="72"/>
      <c r="X2881" s="73"/>
    </row>
    <row r="2882" spans="23:24" x14ac:dyDescent="0.2">
      <c r="W2882" s="72"/>
      <c r="X2882" s="73"/>
    </row>
    <row r="2883" spans="23:24" x14ac:dyDescent="0.2">
      <c r="W2883" s="72"/>
      <c r="X2883" s="73"/>
    </row>
    <row r="2884" spans="23:24" x14ac:dyDescent="0.2">
      <c r="W2884" s="72"/>
      <c r="X2884" s="73"/>
    </row>
    <row r="2885" spans="23:24" x14ac:dyDescent="0.2">
      <c r="W2885" s="72"/>
      <c r="X2885" s="73"/>
    </row>
    <row r="2886" spans="23:24" x14ac:dyDescent="0.2">
      <c r="W2886" s="72"/>
      <c r="X2886" s="73"/>
    </row>
    <row r="2887" spans="23:24" x14ac:dyDescent="0.2">
      <c r="W2887" s="72"/>
      <c r="X2887" s="73"/>
    </row>
    <row r="2888" spans="23:24" x14ac:dyDescent="0.2">
      <c r="W2888" s="72"/>
      <c r="X2888" s="73"/>
    </row>
    <row r="2889" spans="23:24" x14ac:dyDescent="0.2">
      <c r="W2889" s="72"/>
      <c r="X2889" s="73"/>
    </row>
    <row r="2890" spans="23:24" x14ac:dyDescent="0.2">
      <c r="W2890" s="72"/>
      <c r="X2890" s="73"/>
    </row>
    <row r="2891" spans="23:24" x14ac:dyDescent="0.2">
      <c r="W2891" s="72"/>
      <c r="X2891" s="73"/>
    </row>
    <row r="2892" spans="23:24" x14ac:dyDescent="0.2">
      <c r="W2892" s="72"/>
      <c r="X2892" s="73"/>
    </row>
    <row r="2893" spans="23:24" x14ac:dyDescent="0.2">
      <c r="W2893" s="72"/>
      <c r="X2893" s="73"/>
    </row>
    <row r="2894" spans="23:24" x14ac:dyDescent="0.2">
      <c r="W2894" s="72"/>
      <c r="X2894" s="73"/>
    </row>
    <row r="2895" spans="23:24" x14ac:dyDescent="0.2">
      <c r="W2895" s="72"/>
      <c r="X2895" s="73"/>
    </row>
    <row r="2896" spans="23:24" x14ac:dyDescent="0.2">
      <c r="W2896" s="72"/>
      <c r="X2896" s="73"/>
    </row>
    <row r="2897" spans="23:24" x14ac:dyDescent="0.2">
      <c r="W2897" s="72"/>
      <c r="X2897" s="73"/>
    </row>
    <row r="2898" spans="23:24" x14ac:dyDescent="0.2">
      <c r="W2898" s="72"/>
      <c r="X2898" s="73"/>
    </row>
    <row r="2899" spans="23:24" x14ac:dyDescent="0.2">
      <c r="W2899" s="72"/>
      <c r="X2899" s="73"/>
    </row>
    <row r="2900" spans="23:24" x14ac:dyDescent="0.2">
      <c r="W2900" s="72"/>
      <c r="X2900" s="73"/>
    </row>
    <row r="2901" spans="23:24" x14ac:dyDescent="0.2">
      <c r="W2901" s="72"/>
      <c r="X2901" s="73"/>
    </row>
    <row r="2902" spans="23:24" x14ac:dyDescent="0.2">
      <c r="W2902" s="72"/>
      <c r="X2902" s="73"/>
    </row>
    <row r="2903" spans="23:24" x14ac:dyDescent="0.2">
      <c r="W2903" s="72"/>
      <c r="X2903" s="73"/>
    </row>
    <row r="2904" spans="23:24" x14ac:dyDescent="0.2">
      <c r="W2904" s="72"/>
      <c r="X2904" s="73"/>
    </row>
    <row r="2905" spans="23:24" x14ac:dyDescent="0.2">
      <c r="W2905" s="72"/>
      <c r="X2905" s="73"/>
    </row>
    <row r="2906" spans="23:24" x14ac:dyDescent="0.2">
      <c r="W2906" s="72"/>
      <c r="X2906" s="73"/>
    </row>
    <row r="2907" spans="23:24" x14ac:dyDescent="0.2">
      <c r="W2907" s="72"/>
      <c r="X2907" s="73"/>
    </row>
    <row r="2908" spans="23:24" x14ac:dyDescent="0.2">
      <c r="W2908" s="72"/>
      <c r="X2908" s="73"/>
    </row>
    <row r="2909" spans="23:24" x14ac:dyDescent="0.2">
      <c r="W2909" s="72"/>
      <c r="X2909" s="73"/>
    </row>
    <row r="2910" spans="23:24" x14ac:dyDescent="0.2">
      <c r="W2910" s="72"/>
      <c r="X2910" s="73"/>
    </row>
    <row r="2911" spans="23:24" x14ac:dyDescent="0.2">
      <c r="W2911" s="72"/>
      <c r="X2911" s="73"/>
    </row>
    <row r="2912" spans="23:24" x14ac:dyDescent="0.2">
      <c r="W2912" s="72"/>
      <c r="X2912" s="73"/>
    </row>
    <row r="2913" spans="23:24" x14ac:dyDescent="0.2">
      <c r="W2913" s="72"/>
      <c r="X2913" s="73"/>
    </row>
    <row r="2914" spans="23:24" x14ac:dyDescent="0.2">
      <c r="W2914" s="72"/>
      <c r="X2914" s="73"/>
    </row>
    <row r="2915" spans="23:24" x14ac:dyDescent="0.2">
      <c r="W2915" s="72"/>
      <c r="X2915" s="73"/>
    </row>
    <row r="2916" spans="23:24" x14ac:dyDescent="0.2">
      <c r="W2916" s="72"/>
      <c r="X2916" s="73"/>
    </row>
    <row r="2917" spans="23:24" x14ac:dyDescent="0.2">
      <c r="W2917" s="72"/>
      <c r="X2917" s="73"/>
    </row>
    <row r="2918" spans="23:24" x14ac:dyDescent="0.2">
      <c r="W2918" s="72"/>
      <c r="X2918" s="73"/>
    </row>
    <row r="2919" spans="23:24" x14ac:dyDescent="0.2">
      <c r="W2919" s="72"/>
      <c r="X2919" s="73"/>
    </row>
    <row r="2920" spans="23:24" x14ac:dyDescent="0.2">
      <c r="W2920" s="72"/>
      <c r="X2920" s="73"/>
    </row>
    <row r="2921" spans="23:24" x14ac:dyDescent="0.2">
      <c r="W2921" s="72"/>
      <c r="X2921" s="73"/>
    </row>
    <row r="2922" spans="23:24" x14ac:dyDescent="0.2">
      <c r="W2922" s="72"/>
      <c r="X2922" s="73"/>
    </row>
    <row r="2923" spans="23:24" x14ac:dyDescent="0.2">
      <c r="W2923" s="72"/>
      <c r="X2923" s="73"/>
    </row>
    <row r="2924" spans="23:24" x14ac:dyDescent="0.2">
      <c r="W2924" s="72"/>
      <c r="X2924" s="73"/>
    </row>
    <row r="2925" spans="23:24" x14ac:dyDescent="0.2">
      <c r="W2925" s="72"/>
      <c r="X2925" s="73"/>
    </row>
    <row r="2926" spans="23:24" x14ac:dyDescent="0.2">
      <c r="W2926" s="72"/>
      <c r="X2926" s="73"/>
    </row>
    <row r="2927" spans="23:24" x14ac:dyDescent="0.2">
      <c r="W2927" s="72"/>
      <c r="X2927" s="73"/>
    </row>
    <row r="2928" spans="23:24" x14ac:dyDescent="0.2">
      <c r="W2928" s="72"/>
      <c r="X2928" s="73"/>
    </row>
    <row r="2929" spans="23:24" x14ac:dyDescent="0.2">
      <c r="W2929" s="72"/>
      <c r="X2929" s="73"/>
    </row>
    <row r="2930" spans="23:24" x14ac:dyDescent="0.2">
      <c r="W2930" s="72"/>
      <c r="X2930" s="73"/>
    </row>
    <row r="2931" spans="23:24" x14ac:dyDescent="0.2">
      <c r="W2931" s="72"/>
      <c r="X2931" s="73"/>
    </row>
    <row r="2932" spans="23:24" x14ac:dyDescent="0.2">
      <c r="W2932" s="72"/>
      <c r="X2932" s="73"/>
    </row>
    <row r="2933" spans="23:24" x14ac:dyDescent="0.2">
      <c r="W2933" s="72"/>
      <c r="X2933" s="73"/>
    </row>
    <row r="2934" spans="23:24" x14ac:dyDescent="0.2">
      <c r="W2934" s="72"/>
      <c r="X2934" s="73"/>
    </row>
    <row r="2935" spans="23:24" x14ac:dyDescent="0.2">
      <c r="W2935" s="72"/>
      <c r="X2935" s="73"/>
    </row>
    <row r="2936" spans="23:24" x14ac:dyDescent="0.2">
      <c r="W2936" s="72"/>
      <c r="X2936" s="73"/>
    </row>
    <row r="2937" spans="23:24" x14ac:dyDescent="0.2">
      <c r="W2937" s="72"/>
      <c r="X2937" s="73"/>
    </row>
    <row r="2938" spans="23:24" x14ac:dyDescent="0.2">
      <c r="W2938" s="72"/>
      <c r="X2938" s="73"/>
    </row>
    <row r="2939" spans="23:24" x14ac:dyDescent="0.2">
      <c r="W2939" s="72"/>
      <c r="X2939" s="73"/>
    </row>
    <row r="2940" spans="23:24" x14ac:dyDescent="0.2">
      <c r="W2940" s="72"/>
      <c r="X2940" s="73"/>
    </row>
    <row r="2941" spans="23:24" x14ac:dyDescent="0.2">
      <c r="W2941" s="72"/>
      <c r="X2941" s="73"/>
    </row>
    <row r="2942" spans="23:24" x14ac:dyDescent="0.2">
      <c r="W2942" s="72"/>
      <c r="X2942" s="73"/>
    </row>
    <row r="2943" spans="23:24" x14ac:dyDescent="0.2">
      <c r="W2943" s="72"/>
      <c r="X2943" s="73"/>
    </row>
    <row r="2944" spans="23:24" x14ac:dyDescent="0.2">
      <c r="W2944" s="72"/>
      <c r="X2944" s="73"/>
    </row>
    <row r="2945" spans="23:24" x14ac:dyDescent="0.2">
      <c r="W2945" s="72"/>
      <c r="X2945" s="73"/>
    </row>
    <row r="2946" spans="23:24" x14ac:dyDescent="0.2">
      <c r="W2946" s="72"/>
      <c r="X2946" s="73"/>
    </row>
    <row r="2947" spans="23:24" x14ac:dyDescent="0.2">
      <c r="W2947" s="72"/>
      <c r="X2947" s="73"/>
    </row>
    <row r="2948" spans="23:24" x14ac:dyDescent="0.2">
      <c r="W2948" s="72"/>
      <c r="X2948" s="73"/>
    </row>
    <row r="2949" spans="23:24" x14ac:dyDescent="0.2">
      <c r="W2949" s="72"/>
      <c r="X2949" s="73"/>
    </row>
    <row r="2950" spans="23:24" x14ac:dyDescent="0.2">
      <c r="W2950" s="72"/>
      <c r="X2950" s="73"/>
    </row>
    <row r="2951" spans="23:24" x14ac:dyDescent="0.2">
      <c r="W2951" s="72"/>
      <c r="X2951" s="73"/>
    </row>
    <row r="2952" spans="23:24" x14ac:dyDescent="0.2">
      <c r="W2952" s="72"/>
      <c r="X2952" s="73"/>
    </row>
    <row r="2953" spans="23:24" x14ac:dyDescent="0.2">
      <c r="W2953" s="72"/>
      <c r="X2953" s="73"/>
    </row>
    <row r="2954" spans="23:24" x14ac:dyDescent="0.2">
      <c r="W2954" s="72"/>
      <c r="X2954" s="73"/>
    </row>
    <row r="2955" spans="23:24" x14ac:dyDescent="0.2">
      <c r="W2955" s="72"/>
      <c r="X2955" s="73"/>
    </row>
    <row r="2956" spans="23:24" x14ac:dyDescent="0.2">
      <c r="W2956" s="72"/>
      <c r="X2956" s="73"/>
    </row>
    <row r="2957" spans="23:24" x14ac:dyDescent="0.2">
      <c r="W2957" s="72"/>
      <c r="X2957" s="73"/>
    </row>
    <row r="2958" spans="23:24" x14ac:dyDescent="0.2">
      <c r="W2958" s="72"/>
      <c r="X2958" s="73"/>
    </row>
    <row r="2959" spans="23:24" x14ac:dyDescent="0.2">
      <c r="W2959" s="72"/>
      <c r="X2959" s="73"/>
    </row>
    <row r="2960" spans="23:24" x14ac:dyDescent="0.2">
      <c r="W2960" s="72"/>
      <c r="X2960" s="73"/>
    </row>
    <row r="2961" spans="23:24" x14ac:dyDescent="0.2">
      <c r="W2961" s="72"/>
      <c r="X2961" s="73"/>
    </row>
    <row r="2962" spans="23:24" x14ac:dyDescent="0.2">
      <c r="W2962" s="72"/>
      <c r="X2962" s="73"/>
    </row>
    <row r="2963" spans="23:24" x14ac:dyDescent="0.2">
      <c r="W2963" s="72"/>
      <c r="X2963" s="73"/>
    </row>
    <row r="2964" spans="23:24" x14ac:dyDescent="0.2">
      <c r="W2964" s="72"/>
      <c r="X2964" s="73"/>
    </row>
    <row r="2965" spans="23:24" x14ac:dyDescent="0.2">
      <c r="W2965" s="72"/>
      <c r="X2965" s="73"/>
    </row>
    <row r="2966" spans="23:24" x14ac:dyDescent="0.2">
      <c r="W2966" s="72"/>
      <c r="X2966" s="73"/>
    </row>
    <row r="2967" spans="23:24" x14ac:dyDescent="0.2">
      <c r="W2967" s="72"/>
      <c r="X2967" s="73"/>
    </row>
    <row r="2968" spans="23:24" x14ac:dyDescent="0.2">
      <c r="W2968" s="72"/>
      <c r="X2968" s="73"/>
    </row>
    <row r="2969" spans="23:24" x14ac:dyDescent="0.2">
      <c r="W2969" s="72"/>
      <c r="X2969" s="73"/>
    </row>
    <row r="2970" spans="23:24" x14ac:dyDescent="0.2">
      <c r="W2970" s="72"/>
      <c r="X2970" s="73"/>
    </row>
    <row r="2971" spans="23:24" x14ac:dyDescent="0.2">
      <c r="W2971" s="72"/>
      <c r="X2971" s="73"/>
    </row>
    <row r="2972" spans="23:24" x14ac:dyDescent="0.2">
      <c r="W2972" s="72"/>
      <c r="X2972" s="73"/>
    </row>
    <row r="2973" spans="23:24" x14ac:dyDescent="0.2">
      <c r="W2973" s="72"/>
      <c r="X2973" s="73"/>
    </row>
    <row r="2974" spans="23:24" x14ac:dyDescent="0.2">
      <c r="W2974" s="72"/>
      <c r="X2974" s="73"/>
    </row>
    <row r="2975" spans="23:24" x14ac:dyDescent="0.2">
      <c r="W2975" s="72"/>
      <c r="X2975" s="73"/>
    </row>
    <row r="2976" spans="23:24" x14ac:dyDescent="0.2">
      <c r="W2976" s="72"/>
      <c r="X2976" s="73"/>
    </row>
    <row r="2977" spans="23:24" x14ac:dyDescent="0.2">
      <c r="W2977" s="72"/>
      <c r="X2977" s="73"/>
    </row>
    <row r="2978" spans="23:24" x14ac:dyDescent="0.2">
      <c r="W2978" s="72"/>
      <c r="X2978" s="73"/>
    </row>
    <row r="2979" spans="23:24" x14ac:dyDescent="0.2">
      <c r="W2979" s="72"/>
      <c r="X2979" s="73"/>
    </row>
    <row r="2980" spans="23:24" x14ac:dyDescent="0.2">
      <c r="W2980" s="72"/>
      <c r="X2980" s="73"/>
    </row>
    <row r="2981" spans="23:24" x14ac:dyDescent="0.2">
      <c r="W2981" s="72"/>
      <c r="X2981" s="73"/>
    </row>
    <row r="2982" spans="23:24" x14ac:dyDescent="0.2">
      <c r="W2982" s="72"/>
      <c r="X2982" s="73"/>
    </row>
    <row r="2983" spans="23:24" x14ac:dyDescent="0.2">
      <c r="W2983" s="72"/>
      <c r="X2983" s="73"/>
    </row>
    <row r="2984" spans="23:24" x14ac:dyDescent="0.2">
      <c r="W2984" s="72"/>
      <c r="X2984" s="73"/>
    </row>
    <row r="2985" spans="23:24" x14ac:dyDescent="0.2">
      <c r="W2985" s="72"/>
      <c r="X2985" s="73"/>
    </row>
    <row r="2986" spans="23:24" x14ac:dyDescent="0.2">
      <c r="W2986" s="72"/>
      <c r="X2986" s="73"/>
    </row>
    <row r="2987" spans="23:24" x14ac:dyDescent="0.2">
      <c r="W2987" s="72"/>
      <c r="X2987" s="73"/>
    </row>
    <row r="2988" spans="23:24" x14ac:dyDescent="0.2">
      <c r="W2988" s="72"/>
      <c r="X2988" s="73"/>
    </row>
    <row r="2989" spans="23:24" x14ac:dyDescent="0.2">
      <c r="W2989" s="72"/>
      <c r="X2989" s="73"/>
    </row>
    <row r="2990" spans="23:24" x14ac:dyDescent="0.2">
      <c r="W2990" s="72"/>
      <c r="X2990" s="73"/>
    </row>
    <row r="2991" spans="23:24" x14ac:dyDescent="0.2">
      <c r="W2991" s="72"/>
      <c r="X2991" s="73"/>
    </row>
    <row r="2992" spans="23:24" x14ac:dyDescent="0.2">
      <c r="W2992" s="72"/>
      <c r="X2992" s="73"/>
    </row>
    <row r="2993" spans="23:24" x14ac:dyDescent="0.2">
      <c r="W2993" s="72"/>
      <c r="X2993" s="73"/>
    </row>
    <row r="2994" spans="23:24" x14ac:dyDescent="0.2">
      <c r="W2994" s="72"/>
      <c r="X2994" s="73"/>
    </row>
    <row r="2995" spans="23:24" x14ac:dyDescent="0.2">
      <c r="W2995" s="72"/>
      <c r="X2995" s="73"/>
    </row>
    <row r="2996" spans="23:24" x14ac:dyDescent="0.2">
      <c r="W2996" s="72"/>
      <c r="X2996" s="73"/>
    </row>
    <row r="2997" spans="23:24" x14ac:dyDescent="0.2">
      <c r="W2997" s="72"/>
      <c r="X2997" s="73"/>
    </row>
    <row r="2998" spans="23:24" x14ac:dyDescent="0.2">
      <c r="W2998" s="72"/>
      <c r="X2998" s="73"/>
    </row>
    <row r="2999" spans="23:24" x14ac:dyDescent="0.2">
      <c r="W2999" s="72"/>
      <c r="X2999" s="73"/>
    </row>
    <row r="3000" spans="23:24" x14ac:dyDescent="0.2">
      <c r="W3000" s="72"/>
      <c r="X3000" s="73"/>
    </row>
    <row r="3001" spans="23:24" x14ac:dyDescent="0.2">
      <c r="W3001" s="72"/>
      <c r="X3001" s="73"/>
    </row>
    <row r="3002" spans="23:24" x14ac:dyDescent="0.2">
      <c r="W3002" s="72"/>
      <c r="X3002" s="73"/>
    </row>
    <row r="3003" spans="23:24" x14ac:dyDescent="0.2">
      <c r="W3003" s="72"/>
      <c r="X3003" s="73"/>
    </row>
    <row r="3004" spans="23:24" x14ac:dyDescent="0.2">
      <c r="W3004" s="72"/>
      <c r="X3004" s="73"/>
    </row>
    <row r="3005" spans="23:24" x14ac:dyDescent="0.2">
      <c r="W3005" s="72"/>
      <c r="X3005" s="73"/>
    </row>
    <row r="3006" spans="23:24" x14ac:dyDescent="0.2">
      <c r="W3006" s="72"/>
      <c r="X3006" s="73"/>
    </row>
    <row r="3007" spans="23:24" x14ac:dyDescent="0.2">
      <c r="W3007" s="72"/>
      <c r="X3007" s="73"/>
    </row>
    <row r="3008" spans="23:24" x14ac:dyDescent="0.2">
      <c r="W3008" s="72"/>
      <c r="X3008" s="73"/>
    </row>
    <row r="3009" spans="23:24" x14ac:dyDescent="0.2">
      <c r="W3009" s="72"/>
      <c r="X3009" s="73"/>
    </row>
    <row r="3010" spans="23:24" x14ac:dyDescent="0.2">
      <c r="W3010" s="72"/>
      <c r="X3010" s="73"/>
    </row>
    <row r="3011" spans="23:24" x14ac:dyDescent="0.2">
      <c r="W3011" s="72"/>
      <c r="X3011" s="73"/>
    </row>
    <row r="3012" spans="23:24" x14ac:dyDescent="0.2">
      <c r="W3012" s="72"/>
      <c r="X3012" s="73"/>
    </row>
    <row r="3013" spans="23:24" x14ac:dyDescent="0.2">
      <c r="W3013" s="72"/>
      <c r="X3013" s="73"/>
    </row>
    <row r="3014" spans="23:24" x14ac:dyDescent="0.2">
      <c r="W3014" s="72"/>
      <c r="X3014" s="73"/>
    </row>
    <row r="3015" spans="23:24" x14ac:dyDescent="0.2">
      <c r="W3015" s="72"/>
      <c r="X3015" s="73"/>
    </row>
    <row r="3016" spans="23:24" x14ac:dyDescent="0.2">
      <c r="W3016" s="72"/>
      <c r="X3016" s="73"/>
    </row>
    <row r="3017" spans="23:24" x14ac:dyDescent="0.2">
      <c r="W3017" s="72"/>
      <c r="X3017" s="73"/>
    </row>
    <row r="3018" spans="23:24" x14ac:dyDescent="0.2">
      <c r="W3018" s="72"/>
      <c r="X3018" s="73"/>
    </row>
    <row r="3019" spans="23:24" x14ac:dyDescent="0.2">
      <c r="W3019" s="72"/>
      <c r="X3019" s="73"/>
    </row>
    <row r="3020" spans="23:24" x14ac:dyDescent="0.2">
      <c r="W3020" s="72"/>
      <c r="X3020" s="73"/>
    </row>
    <row r="3021" spans="23:24" x14ac:dyDescent="0.2">
      <c r="W3021" s="72"/>
      <c r="X3021" s="73"/>
    </row>
    <row r="3022" spans="23:24" x14ac:dyDescent="0.2">
      <c r="W3022" s="72"/>
      <c r="X3022" s="73"/>
    </row>
    <row r="3023" spans="23:24" x14ac:dyDescent="0.2">
      <c r="W3023" s="72"/>
      <c r="X3023" s="73"/>
    </row>
    <row r="3024" spans="23:24" x14ac:dyDescent="0.2">
      <c r="W3024" s="72"/>
      <c r="X3024" s="73"/>
    </row>
    <row r="3025" spans="23:24" x14ac:dyDescent="0.2">
      <c r="W3025" s="72"/>
      <c r="X3025" s="73"/>
    </row>
    <row r="3026" spans="23:24" x14ac:dyDescent="0.2">
      <c r="W3026" s="72"/>
      <c r="X3026" s="73"/>
    </row>
    <row r="3027" spans="23:24" x14ac:dyDescent="0.2">
      <c r="W3027" s="72"/>
      <c r="X3027" s="73"/>
    </row>
    <row r="3028" spans="23:24" x14ac:dyDescent="0.2">
      <c r="W3028" s="72"/>
      <c r="X3028" s="73"/>
    </row>
    <row r="3029" spans="23:24" x14ac:dyDescent="0.2">
      <c r="W3029" s="72"/>
      <c r="X3029" s="73"/>
    </row>
    <row r="3030" spans="23:24" x14ac:dyDescent="0.2">
      <c r="W3030" s="72"/>
      <c r="X3030" s="73"/>
    </row>
    <row r="3031" spans="23:24" x14ac:dyDescent="0.2">
      <c r="W3031" s="72"/>
      <c r="X3031" s="73"/>
    </row>
    <row r="3032" spans="23:24" x14ac:dyDescent="0.2">
      <c r="W3032" s="72"/>
      <c r="X3032" s="73"/>
    </row>
    <row r="3033" spans="23:24" x14ac:dyDescent="0.2">
      <c r="W3033" s="72"/>
      <c r="X3033" s="73"/>
    </row>
    <row r="3034" spans="23:24" x14ac:dyDescent="0.2">
      <c r="W3034" s="72"/>
      <c r="X3034" s="73"/>
    </row>
    <row r="3035" spans="23:24" x14ac:dyDescent="0.2">
      <c r="W3035" s="72"/>
      <c r="X3035" s="73"/>
    </row>
    <row r="3036" spans="23:24" x14ac:dyDescent="0.2">
      <c r="W3036" s="72"/>
      <c r="X3036" s="73"/>
    </row>
    <row r="3037" spans="23:24" x14ac:dyDescent="0.2">
      <c r="W3037" s="72"/>
      <c r="X3037" s="73"/>
    </row>
    <row r="3038" spans="23:24" x14ac:dyDescent="0.2">
      <c r="W3038" s="72"/>
      <c r="X3038" s="73"/>
    </row>
    <row r="3039" spans="23:24" x14ac:dyDescent="0.2">
      <c r="W3039" s="72"/>
      <c r="X3039" s="73"/>
    </row>
    <row r="3040" spans="23:24" x14ac:dyDescent="0.2">
      <c r="W3040" s="72"/>
      <c r="X3040" s="73"/>
    </row>
    <row r="3041" spans="23:24" x14ac:dyDescent="0.2">
      <c r="W3041" s="72"/>
      <c r="X3041" s="73"/>
    </row>
    <row r="3042" spans="23:24" x14ac:dyDescent="0.2">
      <c r="W3042" s="72"/>
      <c r="X3042" s="73"/>
    </row>
    <row r="3043" spans="23:24" x14ac:dyDescent="0.2">
      <c r="W3043" s="72"/>
      <c r="X3043" s="73"/>
    </row>
    <row r="3044" spans="23:24" x14ac:dyDescent="0.2">
      <c r="W3044" s="72"/>
      <c r="X3044" s="73"/>
    </row>
    <row r="3045" spans="23:24" x14ac:dyDescent="0.2">
      <c r="W3045" s="72"/>
      <c r="X3045" s="73"/>
    </row>
    <row r="3046" spans="23:24" x14ac:dyDescent="0.2">
      <c r="W3046" s="72"/>
      <c r="X3046" s="73"/>
    </row>
    <row r="3047" spans="23:24" x14ac:dyDescent="0.2">
      <c r="W3047" s="72"/>
      <c r="X3047" s="73"/>
    </row>
    <row r="3048" spans="23:24" x14ac:dyDescent="0.2">
      <c r="W3048" s="72"/>
      <c r="X3048" s="73"/>
    </row>
    <row r="3049" spans="23:24" x14ac:dyDescent="0.2">
      <c r="W3049" s="72"/>
      <c r="X3049" s="73"/>
    </row>
    <row r="3050" spans="23:24" x14ac:dyDescent="0.2">
      <c r="W3050" s="72"/>
      <c r="X3050" s="73"/>
    </row>
    <row r="3051" spans="23:24" x14ac:dyDescent="0.2">
      <c r="W3051" s="72"/>
      <c r="X3051" s="73"/>
    </row>
    <row r="3052" spans="23:24" x14ac:dyDescent="0.2">
      <c r="W3052" s="72"/>
      <c r="X3052" s="73"/>
    </row>
    <row r="3053" spans="23:24" x14ac:dyDescent="0.2">
      <c r="W3053" s="72"/>
      <c r="X3053" s="73"/>
    </row>
    <row r="3054" spans="23:24" x14ac:dyDescent="0.2">
      <c r="W3054" s="72"/>
      <c r="X3054" s="73"/>
    </row>
    <row r="3055" spans="23:24" x14ac:dyDescent="0.2">
      <c r="W3055" s="72"/>
      <c r="X3055" s="73"/>
    </row>
    <row r="3056" spans="23:24" x14ac:dyDescent="0.2">
      <c r="W3056" s="72"/>
      <c r="X3056" s="73"/>
    </row>
    <row r="3057" spans="23:24" x14ac:dyDescent="0.2">
      <c r="W3057" s="72"/>
      <c r="X3057" s="73"/>
    </row>
    <row r="3058" spans="23:24" x14ac:dyDescent="0.2">
      <c r="W3058" s="72"/>
      <c r="X3058" s="73"/>
    </row>
    <row r="3059" spans="23:24" x14ac:dyDescent="0.2">
      <c r="W3059" s="72"/>
      <c r="X3059" s="73"/>
    </row>
    <row r="3060" spans="23:24" x14ac:dyDescent="0.2">
      <c r="W3060" s="72"/>
      <c r="X3060" s="73"/>
    </row>
    <row r="3061" spans="23:24" x14ac:dyDescent="0.2">
      <c r="W3061" s="72"/>
      <c r="X3061" s="73"/>
    </row>
    <row r="3062" spans="23:24" x14ac:dyDescent="0.2">
      <c r="W3062" s="72"/>
      <c r="X3062" s="73"/>
    </row>
    <row r="3063" spans="23:24" x14ac:dyDescent="0.2">
      <c r="W3063" s="72"/>
      <c r="X3063" s="73"/>
    </row>
    <row r="3064" spans="23:24" x14ac:dyDescent="0.2">
      <c r="W3064" s="72"/>
      <c r="X3064" s="73"/>
    </row>
    <row r="3065" spans="23:24" x14ac:dyDescent="0.2">
      <c r="W3065" s="72"/>
      <c r="X3065" s="73"/>
    </row>
    <row r="3066" spans="23:24" x14ac:dyDescent="0.2">
      <c r="W3066" s="72"/>
      <c r="X3066" s="73"/>
    </row>
    <row r="3067" spans="23:24" x14ac:dyDescent="0.2">
      <c r="W3067" s="72"/>
      <c r="X3067" s="73"/>
    </row>
    <row r="3068" spans="23:24" x14ac:dyDescent="0.2">
      <c r="W3068" s="72"/>
      <c r="X3068" s="73"/>
    </row>
    <row r="3069" spans="23:24" x14ac:dyDescent="0.2">
      <c r="W3069" s="72"/>
      <c r="X3069" s="73"/>
    </row>
    <row r="3070" spans="23:24" x14ac:dyDescent="0.2">
      <c r="W3070" s="72"/>
      <c r="X3070" s="73"/>
    </row>
    <row r="3071" spans="23:24" x14ac:dyDescent="0.2">
      <c r="W3071" s="72"/>
      <c r="X3071" s="73"/>
    </row>
    <row r="3072" spans="23:24" x14ac:dyDescent="0.2">
      <c r="W3072" s="72"/>
      <c r="X3072" s="73"/>
    </row>
    <row r="3073" spans="23:24" x14ac:dyDescent="0.2">
      <c r="W3073" s="72"/>
      <c r="X3073" s="73"/>
    </row>
    <row r="3074" spans="23:24" x14ac:dyDescent="0.2">
      <c r="W3074" s="72"/>
      <c r="X3074" s="73"/>
    </row>
    <row r="3075" spans="23:24" x14ac:dyDescent="0.2">
      <c r="W3075" s="72"/>
      <c r="X3075" s="73"/>
    </row>
    <row r="3076" spans="23:24" x14ac:dyDescent="0.2">
      <c r="W3076" s="72"/>
      <c r="X3076" s="73"/>
    </row>
    <row r="3077" spans="23:24" x14ac:dyDescent="0.2">
      <c r="W3077" s="72"/>
      <c r="X3077" s="73"/>
    </row>
    <row r="3078" spans="23:24" x14ac:dyDescent="0.2">
      <c r="W3078" s="72"/>
      <c r="X3078" s="73"/>
    </row>
    <row r="3079" spans="23:24" x14ac:dyDescent="0.2">
      <c r="W3079" s="72"/>
      <c r="X3079" s="73"/>
    </row>
    <row r="3080" spans="23:24" x14ac:dyDescent="0.2">
      <c r="W3080" s="72"/>
      <c r="X3080" s="73"/>
    </row>
    <row r="3081" spans="23:24" x14ac:dyDescent="0.2">
      <c r="W3081" s="72"/>
      <c r="X3081" s="73"/>
    </row>
    <row r="3082" spans="23:24" x14ac:dyDescent="0.2">
      <c r="W3082" s="72"/>
      <c r="X3082" s="73"/>
    </row>
    <row r="3083" spans="23:24" x14ac:dyDescent="0.2">
      <c r="W3083" s="72"/>
      <c r="X3083" s="73"/>
    </row>
    <row r="3084" spans="23:24" x14ac:dyDescent="0.2">
      <c r="W3084" s="72"/>
      <c r="X3084" s="73"/>
    </row>
    <row r="3085" spans="23:24" x14ac:dyDescent="0.2">
      <c r="W3085" s="72"/>
      <c r="X3085" s="73"/>
    </row>
    <row r="3086" spans="23:24" x14ac:dyDescent="0.2">
      <c r="W3086" s="72"/>
      <c r="X3086" s="73"/>
    </row>
    <row r="3087" spans="23:24" x14ac:dyDescent="0.2">
      <c r="W3087" s="72"/>
      <c r="X3087" s="73"/>
    </row>
    <row r="3088" spans="23:24" x14ac:dyDescent="0.2">
      <c r="W3088" s="72"/>
      <c r="X3088" s="73"/>
    </row>
    <row r="3089" spans="23:24" x14ac:dyDescent="0.2">
      <c r="W3089" s="72"/>
      <c r="X3089" s="73"/>
    </row>
    <row r="3090" spans="23:24" x14ac:dyDescent="0.2">
      <c r="W3090" s="72"/>
      <c r="X3090" s="73"/>
    </row>
    <row r="3091" spans="23:24" x14ac:dyDescent="0.2">
      <c r="W3091" s="72"/>
      <c r="X3091" s="73"/>
    </row>
    <row r="3092" spans="23:24" x14ac:dyDescent="0.2">
      <c r="W3092" s="72"/>
      <c r="X3092" s="73"/>
    </row>
    <row r="3093" spans="23:24" x14ac:dyDescent="0.2">
      <c r="W3093" s="72"/>
      <c r="X3093" s="73"/>
    </row>
    <row r="3094" spans="23:24" x14ac:dyDescent="0.2">
      <c r="W3094" s="72"/>
      <c r="X3094" s="73"/>
    </row>
    <row r="3095" spans="23:24" x14ac:dyDescent="0.2">
      <c r="W3095" s="72"/>
      <c r="X3095" s="73"/>
    </row>
    <row r="3096" spans="23:24" x14ac:dyDescent="0.2">
      <c r="W3096" s="72"/>
      <c r="X3096" s="73"/>
    </row>
    <row r="3097" spans="23:24" x14ac:dyDescent="0.2">
      <c r="W3097" s="72"/>
      <c r="X3097" s="73"/>
    </row>
    <row r="3098" spans="23:24" x14ac:dyDescent="0.2">
      <c r="W3098" s="72"/>
      <c r="X3098" s="73"/>
    </row>
    <row r="3099" spans="23:24" x14ac:dyDescent="0.2">
      <c r="W3099" s="72"/>
      <c r="X3099" s="73"/>
    </row>
    <row r="3100" spans="23:24" x14ac:dyDescent="0.2">
      <c r="W3100" s="72"/>
      <c r="X3100" s="73"/>
    </row>
    <row r="3101" spans="23:24" x14ac:dyDescent="0.2">
      <c r="W3101" s="72"/>
      <c r="X3101" s="73"/>
    </row>
    <row r="3102" spans="23:24" x14ac:dyDescent="0.2">
      <c r="W3102" s="72"/>
      <c r="X3102" s="73"/>
    </row>
    <row r="3103" spans="23:24" x14ac:dyDescent="0.2">
      <c r="W3103" s="72"/>
      <c r="X3103" s="73"/>
    </row>
    <row r="3104" spans="23:24" x14ac:dyDescent="0.2">
      <c r="W3104" s="72"/>
      <c r="X3104" s="73"/>
    </row>
    <row r="3105" spans="23:24" x14ac:dyDescent="0.2">
      <c r="W3105" s="72"/>
      <c r="X3105" s="73"/>
    </row>
    <row r="3106" spans="23:24" x14ac:dyDescent="0.2">
      <c r="W3106" s="72"/>
      <c r="X3106" s="73"/>
    </row>
    <row r="3107" spans="23:24" x14ac:dyDescent="0.2">
      <c r="W3107" s="72"/>
      <c r="X3107" s="73"/>
    </row>
    <row r="3108" spans="23:24" x14ac:dyDescent="0.2">
      <c r="W3108" s="72"/>
      <c r="X3108" s="73"/>
    </row>
    <row r="3109" spans="23:24" x14ac:dyDescent="0.2">
      <c r="W3109" s="72"/>
      <c r="X3109" s="73"/>
    </row>
    <row r="3110" spans="23:24" x14ac:dyDescent="0.2">
      <c r="W3110" s="72"/>
      <c r="X3110" s="73"/>
    </row>
    <row r="3111" spans="23:24" x14ac:dyDescent="0.2">
      <c r="W3111" s="72"/>
      <c r="X3111" s="73"/>
    </row>
    <row r="3112" spans="23:24" x14ac:dyDescent="0.2">
      <c r="W3112" s="72"/>
      <c r="X3112" s="73"/>
    </row>
    <row r="3113" spans="23:24" x14ac:dyDescent="0.2">
      <c r="W3113" s="72"/>
      <c r="X3113" s="73"/>
    </row>
    <row r="3114" spans="23:24" x14ac:dyDescent="0.2">
      <c r="W3114" s="72"/>
      <c r="X3114" s="73"/>
    </row>
    <row r="3115" spans="23:24" x14ac:dyDescent="0.2">
      <c r="W3115" s="72"/>
      <c r="X3115" s="73"/>
    </row>
    <row r="3116" spans="23:24" x14ac:dyDescent="0.2">
      <c r="W3116" s="72"/>
      <c r="X3116" s="73"/>
    </row>
    <row r="3117" spans="23:24" x14ac:dyDescent="0.2">
      <c r="W3117" s="72"/>
      <c r="X3117" s="73"/>
    </row>
    <row r="3118" spans="23:24" x14ac:dyDescent="0.2">
      <c r="W3118" s="72"/>
      <c r="X3118" s="73"/>
    </row>
    <row r="3119" spans="23:24" x14ac:dyDescent="0.2">
      <c r="W3119" s="72"/>
      <c r="X3119" s="73"/>
    </row>
    <row r="3120" spans="23:24" x14ac:dyDescent="0.2">
      <c r="W3120" s="72"/>
      <c r="X3120" s="73"/>
    </row>
    <row r="3121" spans="23:24" x14ac:dyDescent="0.2">
      <c r="W3121" s="72"/>
      <c r="X3121" s="73"/>
    </row>
    <row r="3122" spans="23:24" x14ac:dyDescent="0.2">
      <c r="W3122" s="72"/>
      <c r="X3122" s="73"/>
    </row>
    <row r="3123" spans="23:24" x14ac:dyDescent="0.2">
      <c r="W3123" s="72"/>
      <c r="X3123" s="73"/>
    </row>
    <row r="3124" spans="23:24" x14ac:dyDescent="0.2">
      <c r="W3124" s="72"/>
      <c r="X3124" s="73"/>
    </row>
    <row r="3125" spans="23:24" x14ac:dyDescent="0.2">
      <c r="W3125" s="72"/>
      <c r="X3125" s="73"/>
    </row>
    <row r="3126" spans="23:24" x14ac:dyDescent="0.2">
      <c r="W3126" s="72"/>
      <c r="X3126" s="73"/>
    </row>
    <row r="3127" spans="23:24" x14ac:dyDescent="0.2">
      <c r="W3127" s="72"/>
      <c r="X3127" s="73"/>
    </row>
    <row r="3128" spans="23:24" x14ac:dyDescent="0.2">
      <c r="W3128" s="72"/>
      <c r="X3128" s="73"/>
    </row>
    <row r="3129" spans="23:24" x14ac:dyDescent="0.2">
      <c r="W3129" s="72"/>
      <c r="X3129" s="73"/>
    </row>
    <row r="3130" spans="23:24" x14ac:dyDescent="0.2">
      <c r="W3130" s="72"/>
      <c r="X3130" s="73"/>
    </row>
    <row r="3131" spans="23:24" x14ac:dyDescent="0.2">
      <c r="W3131" s="72"/>
      <c r="X3131" s="73"/>
    </row>
    <row r="3132" spans="23:24" x14ac:dyDescent="0.2">
      <c r="W3132" s="72"/>
      <c r="X3132" s="73"/>
    </row>
    <row r="3133" spans="23:24" x14ac:dyDescent="0.2">
      <c r="W3133" s="72"/>
      <c r="X3133" s="73"/>
    </row>
    <row r="3134" spans="23:24" x14ac:dyDescent="0.2">
      <c r="W3134" s="72"/>
      <c r="X3134" s="73"/>
    </row>
    <row r="3135" spans="23:24" x14ac:dyDescent="0.2">
      <c r="W3135" s="72"/>
      <c r="X3135" s="73"/>
    </row>
    <row r="3136" spans="23:24" x14ac:dyDescent="0.2">
      <c r="W3136" s="72"/>
      <c r="X3136" s="73"/>
    </row>
    <row r="3137" spans="23:24" x14ac:dyDescent="0.2">
      <c r="W3137" s="72"/>
      <c r="X3137" s="73"/>
    </row>
    <row r="3138" spans="23:24" x14ac:dyDescent="0.2">
      <c r="W3138" s="72"/>
      <c r="X3138" s="73"/>
    </row>
    <row r="3139" spans="23:24" x14ac:dyDescent="0.2">
      <c r="W3139" s="72"/>
      <c r="X3139" s="73"/>
    </row>
    <row r="3140" spans="23:24" x14ac:dyDescent="0.2">
      <c r="W3140" s="72"/>
      <c r="X3140" s="73"/>
    </row>
    <row r="3141" spans="23:24" x14ac:dyDescent="0.2">
      <c r="W3141" s="72"/>
      <c r="X3141" s="73"/>
    </row>
    <row r="3142" spans="23:24" x14ac:dyDescent="0.2">
      <c r="W3142" s="72"/>
      <c r="X3142" s="73"/>
    </row>
    <row r="3143" spans="23:24" x14ac:dyDescent="0.2">
      <c r="W3143" s="72"/>
      <c r="X3143" s="73"/>
    </row>
    <row r="3144" spans="23:24" x14ac:dyDescent="0.2">
      <c r="W3144" s="72"/>
      <c r="X3144" s="73"/>
    </row>
    <row r="3145" spans="23:24" x14ac:dyDescent="0.2">
      <c r="W3145" s="72"/>
      <c r="X3145" s="73"/>
    </row>
    <row r="3146" spans="23:24" x14ac:dyDescent="0.2">
      <c r="W3146" s="72"/>
      <c r="X3146" s="73"/>
    </row>
    <row r="3147" spans="23:24" x14ac:dyDescent="0.2">
      <c r="W3147" s="72"/>
      <c r="X3147" s="73"/>
    </row>
    <row r="3148" spans="23:24" x14ac:dyDescent="0.2">
      <c r="W3148" s="72"/>
      <c r="X3148" s="73"/>
    </row>
    <row r="3149" spans="23:24" x14ac:dyDescent="0.2">
      <c r="W3149" s="72"/>
      <c r="X3149" s="73"/>
    </row>
    <row r="3150" spans="23:24" x14ac:dyDescent="0.2">
      <c r="W3150" s="72"/>
      <c r="X3150" s="73"/>
    </row>
    <row r="3151" spans="23:24" x14ac:dyDescent="0.2">
      <c r="W3151" s="72"/>
      <c r="X3151" s="73"/>
    </row>
    <row r="3152" spans="23:24" x14ac:dyDescent="0.2">
      <c r="W3152" s="72"/>
      <c r="X3152" s="73"/>
    </row>
    <row r="3153" spans="23:24" x14ac:dyDescent="0.2">
      <c r="W3153" s="72"/>
      <c r="X3153" s="73"/>
    </row>
    <row r="3154" spans="23:24" x14ac:dyDescent="0.2">
      <c r="W3154" s="72"/>
      <c r="X3154" s="73"/>
    </row>
    <row r="3155" spans="23:24" x14ac:dyDescent="0.2">
      <c r="W3155" s="72"/>
      <c r="X3155" s="73"/>
    </row>
    <row r="3156" spans="23:24" x14ac:dyDescent="0.2">
      <c r="W3156" s="72"/>
      <c r="X3156" s="73"/>
    </row>
    <row r="3157" spans="23:24" x14ac:dyDescent="0.2">
      <c r="W3157" s="72"/>
      <c r="X3157" s="73"/>
    </row>
    <row r="3158" spans="23:24" x14ac:dyDescent="0.2">
      <c r="W3158" s="72"/>
      <c r="X3158" s="73"/>
    </row>
    <row r="3159" spans="23:24" x14ac:dyDescent="0.2">
      <c r="W3159" s="72"/>
      <c r="X3159" s="73"/>
    </row>
    <row r="3160" spans="23:24" x14ac:dyDescent="0.2">
      <c r="W3160" s="72"/>
      <c r="X3160" s="73"/>
    </row>
    <row r="3161" spans="23:24" x14ac:dyDescent="0.2">
      <c r="W3161" s="72"/>
      <c r="X3161" s="73"/>
    </row>
    <row r="3162" spans="23:24" x14ac:dyDescent="0.2">
      <c r="W3162" s="72"/>
      <c r="X3162" s="73"/>
    </row>
    <row r="3163" spans="23:24" x14ac:dyDescent="0.2">
      <c r="W3163" s="72"/>
      <c r="X3163" s="73"/>
    </row>
    <row r="3164" spans="23:24" x14ac:dyDescent="0.2">
      <c r="W3164" s="72"/>
      <c r="X3164" s="73"/>
    </row>
    <row r="3165" spans="23:24" x14ac:dyDescent="0.2">
      <c r="W3165" s="72"/>
      <c r="X3165" s="73"/>
    </row>
    <row r="3166" spans="23:24" x14ac:dyDescent="0.2">
      <c r="W3166" s="72"/>
      <c r="X3166" s="73"/>
    </row>
    <row r="3167" spans="23:24" x14ac:dyDescent="0.2">
      <c r="W3167" s="72"/>
      <c r="X3167" s="73"/>
    </row>
    <row r="3168" spans="23:24" x14ac:dyDescent="0.2">
      <c r="W3168" s="72"/>
      <c r="X3168" s="73"/>
    </row>
    <row r="3169" spans="23:24" x14ac:dyDescent="0.2">
      <c r="W3169" s="72"/>
      <c r="X3169" s="73"/>
    </row>
    <row r="3170" spans="23:24" x14ac:dyDescent="0.2">
      <c r="W3170" s="72"/>
      <c r="X3170" s="73"/>
    </row>
    <row r="3171" spans="23:24" x14ac:dyDescent="0.2">
      <c r="W3171" s="72"/>
      <c r="X3171" s="73"/>
    </row>
    <row r="3172" spans="23:24" x14ac:dyDescent="0.2">
      <c r="W3172" s="72"/>
      <c r="X3172" s="73"/>
    </row>
    <row r="3173" spans="23:24" x14ac:dyDescent="0.2">
      <c r="W3173" s="72"/>
      <c r="X3173" s="73"/>
    </row>
    <row r="3174" spans="23:24" x14ac:dyDescent="0.2">
      <c r="W3174" s="72"/>
      <c r="X3174" s="73"/>
    </row>
    <row r="3175" spans="23:24" x14ac:dyDescent="0.2">
      <c r="W3175" s="72"/>
      <c r="X3175" s="73"/>
    </row>
    <row r="3176" spans="23:24" x14ac:dyDescent="0.2">
      <c r="W3176" s="72"/>
      <c r="X3176" s="73"/>
    </row>
    <row r="3177" spans="23:24" x14ac:dyDescent="0.2">
      <c r="W3177" s="72"/>
      <c r="X3177" s="73"/>
    </row>
    <row r="3178" spans="23:24" x14ac:dyDescent="0.2">
      <c r="W3178" s="72"/>
      <c r="X3178" s="73"/>
    </row>
    <row r="3179" spans="23:24" x14ac:dyDescent="0.2">
      <c r="W3179" s="72"/>
      <c r="X3179" s="73"/>
    </row>
    <row r="3180" spans="23:24" x14ac:dyDescent="0.2">
      <c r="W3180" s="72"/>
      <c r="X3180" s="73"/>
    </row>
    <row r="3181" spans="23:24" x14ac:dyDescent="0.2">
      <c r="W3181" s="72"/>
      <c r="X3181" s="73"/>
    </row>
    <row r="3182" spans="23:24" x14ac:dyDescent="0.2">
      <c r="W3182" s="72"/>
      <c r="X3182" s="73"/>
    </row>
    <row r="3183" spans="23:24" x14ac:dyDescent="0.2">
      <c r="W3183" s="72"/>
      <c r="X3183" s="73"/>
    </row>
    <row r="3184" spans="23:24" x14ac:dyDescent="0.2">
      <c r="W3184" s="72"/>
      <c r="X3184" s="73"/>
    </row>
    <row r="3185" spans="23:24" x14ac:dyDescent="0.2">
      <c r="W3185" s="72"/>
      <c r="X3185" s="73"/>
    </row>
    <row r="3186" spans="23:24" x14ac:dyDescent="0.2">
      <c r="W3186" s="72"/>
      <c r="X3186" s="73"/>
    </row>
    <row r="3187" spans="23:24" x14ac:dyDescent="0.2">
      <c r="W3187" s="72"/>
      <c r="X3187" s="73"/>
    </row>
    <row r="3188" spans="23:24" x14ac:dyDescent="0.2">
      <c r="W3188" s="72"/>
      <c r="X3188" s="73"/>
    </row>
    <row r="3189" spans="23:24" x14ac:dyDescent="0.2">
      <c r="W3189" s="72"/>
      <c r="X3189" s="73"/>
    </row>
    <row r="3190" spans="23:24" x14ac:dyDescent="0.2">
      <c r="W3190" s="72"/>
      <c r="X3190" s="73"/>
    </row>
    <row r="3191" spans="23:24" x14ac:dyDescent="0.2">
      <c r="W3191" s="72"/>
      <c r="X3191" s="73"/>
    </row>
    <row r="3192" spans="23:24" x14ac:dyDescent="0.2">
      <c r="W3192" s="72"/>
      <c r="X3192" s="73"/>
    </row>
    <row r="3193" spans="23:24" x14ac:dyDescent="0.2">
      <c r="W3193" s="72"/>
      <c r="X3193" s="73"/>
    </row>
    <row r="3194" spans="23:24" x14ac:dyDescent="0.2">
      <c r="W3194" s="72"/>
      <c r="X3194" s="73"/>
    </row>
    <row r="3195" spans="23:24" x14ac:dyDescent="0.2">
      <c r="W3195" s="72"/>
      <c r="X3195" s="73"/>
    </row>
    <row r="3196" spans="23:24" x14ac:dyDescent="0.2">
      <c r="W3196" s="72"/>
      <c r="X3196" s="73"/>
    </row>
    <row r="3197" spans="23:24" x14ac:dyDescent="0.2">
      <c r="W3197" s="72"/>
      <c r="X3197" s="73"/>
    </row>
    <row r="3198" spans="23:24" x14ac:dyDescent="0.2">
      <c r="W3198" s="72"/>
      <c r="X3198" s="73"/>
    </row>
    <row r="3199" spans="23:24" x14ac:dyDescent="0.2">
      <c r="W3199" s="72"/>
      <c r="X3199" s="73"/>
    </row>
    <row r="3200" spans="23:24" x14ac:dyDescent="0.2">
      <c r="W3200" s="72"/>
      <c r="X3200" s="73"/>
    </row>
    <row r="3201" spans="23:24" x14ac:dyDescent="0.2">
      <c r="W3201" s="72"/>
      <c r="X3201" s="73"/>
    </row>
    <row r="3202" spans="23:24" x14ac:dyDescent="0.2">
      <c r="W3202" s="72"/>
      <c r="X3202" s="73"/>
    </row>
    <row r="3203" spans="23:24" x14ac:dyDescent="0.2">
      <c r="W3203" s="72"/>
      <c r="X3203" s="73"/>
    </row>
    <row r="3204" spans="23:24" x14ac:dyDescent="0.2">
      <c r="W3204" s="72"/>
      <c r="X3204" s="73"/>
    </row>
    <row r="3205" spans="23:24" x14ac:dyDescent="0.2">
      <c r="W3205" s="72"/>
      <c r="X3205" s="73"/>
    </row>
    <row r="3206" spans="23:24" x14ac:dyDescent="0.2">
      <c r="W3206" s="72"/>
      <c r="X3206" s="73"/>
    </row>
    <row r="3207" spans="23:24" x14ac:dyDescent="0.2">
      <c r="W3207" s="72"/>
      <c r="X3207" s="73"/>
    </row>
    <row r="3208" spans="23:24" x14ac:dyDescent="0.2">
      <c r="W3208" s="72"/>
      <c r="X3208" s="73"/>
    </row>
    <row r="3209" spans="23:24" x14ac:dyDescent="0.2">
      <c r="W3209" s="72"/>
      <c r="X3209" s="73"/>
    </row>
    <row r="3210" spans="23:24" x14ac:dyDescent="0.2">
      <c r="W3210" s="72"/>
      <c r="X3210" s="73"/>
    </row>
    <row r="3211" spans="23:24" x14ac:dyDescent="0.2">
      <c r="W3211" s="72"/>
      <c r="X3211" s="73"/>
    </row>
    <row r="3212" spans="23:24" x14ac:dyDescent="0.2">
      <c r="W3212" s="72"/>
      <c r="X3212" s="73"/>
    </row>
    <row r="3213" spans="23:24" x14ac:dyDescent="0.2">
      <c r="W3213" s="72"/>
      <c r="X3213" s="73"/>
    </row>
    <row r="3214" spans="23:24" x14ac:dyDescent="0.2">
      <c r="W3214" s="72"/>
      <c r="X3214" s="73"/>
    </row>
    <row r="3215" spans="23:24" x14ac:dyDescent="0.2">
      <c r="W3215" s="72"/>
      <c r="X3215" s="73"/>
    </row>
    <row r="3216" spans="23:24" x14ac:dyDescent="0.2">
      <c r="W3216" s="72"/>
      <c r="X3216" s="73"/>
    </row>
    <row r="3217" spans="23:24" x14ac:dyDescent="0.2">
      <c r="W3217" s="72"/>
      <c r="X3217" s="73"/>
    </row>
    <row r="3218" spans="23:24" x14ac:dyDescent="0.2">
      <c r="W3218" s="72"/>
      <c r="X3218" s="73"/>
    </row>
    <row r="3219" spans="23:24" x14ac:dyDescent="0.2">
      <c r="W3219" s="72"/>
      <c r="X3219" s="73"/>
    </row>
    <row r="3220" spans="23:24" x14ac:dyDescent="0.2">
      <c r="W3220" s="72"/>
      <c r="X3220" s="73"/>
    </row>
    <row r="3221" spans="23:24" x14ac:dyDescent="0.2">
      <c r="W3221" s="72"/>
      <c r="X3221" s="73"/>
    </row>
    <row r="3222" spans="23:24" x14ac:dyDescent="0.2">
      <c r="W3222" s="72"/>
      <c r="X3222" s="73"/>
    </row>
    <row r="3223" spans="23:24" x14ac:dyDescent="0.2">
      <c r="W3223" s="72"/>
      <c r="X3223" s="73"/>
    </row>
    <row r="3224" spans="23:24" x14ac:dyDescent="0.2">
      <c r="W3224" s="72"/>
      <c r="X3224" s="73"/>
    </row>
    <row r="3225" spans="23:24" x14ac:dyDescent="0.2">
      <c r="W3225" s="72"/>
      <c r="X3225" s="73"/>
    </row>
    <row r="3226" spans="23:24" x14ac:dyDescent="0.2">
      <c r="W3226" s="72"/>
      <c r="X3226" s="73"/>
    </row>
    <row r="3227" spans="23:24" x14ac:dyDescent="0.2">
      <c r="W3227" s="72"/>
      <c r="X3227" s="73"/>
    </row>
    <row r="3228" spans="23:24" x14ac:dyDescent="0.2">
      <c r="W3228" s="72"/>
      <c r="X3228" s="73"/>
    </row>
    <row r="3229" spans="23:24" x14ac:dyDescent="0.2">
      <c r="W3229" s="72"/>
      <c r="X3229" s="73"/>
    </row>
    <row r="3230" spans="23:24" x14ac:dyDescent="0.2">
      <c r="W3230" s="72"/>
      <c r="X3230" s="73"/>
    </row>
    <row r="3231" spans="23:24" x14ac:dyDescent="0.2">
      <c r="W3231" s="72"/>
      <c r="X3231" s="73"/>
    </row>
    <row r="3232" spans="23:24" x14ac:dyDescent="0.2">
      <c r="W3232" s="72"/>
      <c r="X3232" s="73"/>
    </row>
    <row r="3233" spans="23:24" x14ac:dyDescent="0.2">
      <c r="W3233" s="72"/>
      <c r="X3233" s="73"/>
    </row>
    <row r="3234" spans="23:24" x14ac:dyDescent="0.2">
      <c r="W3234" s="72"/>
      <c r="X3234" s="73"/>
    </row>
    <row r="3235" spans="23:24" x14ac:dyDescent="0.2">
      <c r="W3235" s="72"/>
      <c r="X3235" s="73"/>
    </row>
    <row r="3236" spans="23:24" x14ac:dyDescent="0.2">
      <c r="W3236" s="72"/>
      <c r="X3236" s="73"/>
    </row>
    <row r="3237" spans="23:24" x14ac:dyDescent="0.2">
      <c r="W3237" s="72"/>
      <c r="X3237" s="73"/>
    </row>
    <row r="3238" spans="23:24" x14ac:dyDescent="0.2">
      <c r="W3238" s="72"/>
      <c r="X3238" s="73"/>
    </row>
    <row r="3239" spans="23:24" x14ac:dyDescent="0.2">
      <c r="W3239" s="72"/>
      <c r="X3239" s="73"/>
    </row>
    <row r="3240" spans="23:24" x14ac:dyDescent="0.2">
      <c r="W3240" s="72"/>
      <c r="X3240" s="73"/>
    </row>
    <row r="3241" spans="23:24" x14ac:dyDescent="0.2">
      <c r="W3241" s="72"/>
      <c r="X3241" s="73"/>
    </row>
    <row r="3242" spans="23:24" x14ac:dyDescent="0.2">
      <c r="W3242" s="72"/>
      <c r="X3242" s="73"/>
    </row>
    <row r="3243" spans="23:24" x14ac:dyDescent="0.2">
      <c r="W3243" s="72"/>
      <c r="X3243" s="73"/>
    </row>
    <row r="3244" spans="23:24" x14ac:dyDescent="0.2">
      <c r="W3244" s="72"/>
      <c r="X3244" s="73"/>
    </row>
    <row r="3245" spans="23:24" x14ac:dyDescent="0.2">
      <c r="W3245" s="72"/>
      <c r="X3245" s="73"/>
    </row>
    <row r="3246" spans="23:24" x14ac:dyDescent="0.2">
      <c r="W3246" s="72"/>
      <c r="X3246" s="73"/>
    </row>
    <row r="3247" spans="23:24" x14ac:dyDescent="0.2">
      <c r="W3247" s="72"/>
      <c r="X3247" s="73"/>
    </row>
    <row r="3248" spans="23:24" x14ac:dyDescent="0.2">
      <c r="W3248" s="72"/>
      <c r="X3248" s="73"/>
    </row>
    <row r="3249" spans="23:24" x14ac:dyDescent="0.2">
      <c r="W3249" s="72"/>
      <c r="X3249" s="73"/>
    </row>
    <row r="3250" spans="23:24" x14ac:dyDescent="0.2">
      <c r="W3250" s="72"/>
      <c r="X3250" s="73"/>
    </row>
    <row r="3251" spans="23:24" x14ac:dyDescent="0.2">
      <c r="W3251" s="72"/>
      <c r="X3251" s="73"/>
    </row>
    <row r="3252" spans="23:24" x14ac:dyDescent="0.2">
      <c r="W3252" s="72"/>
      <c r="X3252" s="73"/>
    </row>
    <row r="3253" spans="23:24" x14ac:dyDescent="0.2">
      <c r="W3253" s="72"/>
      <c r="X3253" s="73"/>
    </row>
    <row r="3254" spans="23:24" x14ac:dyDescent="0.2">
      <c r="W3254" s="72"/>
      <c r="X3254" s="73"/>
    </row>
    <row r="3255" spans="23:24" x14ac:dyDescent="0.2">
      <c r="W3255" s="72"/>
      <c r="X3255" s="73"/>
    </row>
    <row r="3256" spans="23:24" x14ac:dyDescent="0.2">
      <c r="W3256" s="72"/>
      <c r="X3256" s="73"/>
    </row>
    <row r="3257" spans="23:24" x14ac:dyDescent="0.2">
      <c r="W3257" s="72"/>
      <c r="X3257" s="73"/>
    </row>
    <row r="3258" spans="23:24" x14ac:dyDescent="0.2">
      <c r="W3258" s="72"/>
      <c r="X3258" s="73"/>
    </row>
    <row r="3259" spans="23:24" x14ac:dyDescent="0.2">
      <c r="W3259" s="72"/>
      <c r="X3259" s="73"/>
    </row>
    <row r="3260" spans="23:24" x14ac:dyDescent="0.2">
      <c r="W3260" s="72"/>
      <c r="X3260" s="73"/>
    </row>
    <row r="3261" spans="23:24" x14ac:dyDescent="0.2">
      <c r="W3261" s="72"/>
      <c r="X3261" s="73"/>
    </row>
    <row r="3262" spans="23:24" x14ac:dyDescent="0.2">
      <c r="W3262" s="72"/>
      <c r="X3262" s="73"/>
    </row>
    <row r="3263" spans="23:24" x14ac:dyDescent="0.2">
      <c r="W3263" s="72"/>
      <c r="X3263" s="73"/>
    </row>
    <row r="3264" spans="23:24" x14ac:dyDescent="0.2">
      <c r="W3264" s="72"/>
      <c r="X3264" s="73"/>
    </row>
    <row r="3265" spans="23:24" x14ac:dyDescent="0.2">
      <c r="W3265" s="72"/>
      <c r="X3265" s="73"/>
    </row>
    <row r="3266" spans="23:24" x14ac:dyDescent="0.2">
      <c r="W3266" s="72"/>
      <c r="X3266" s="73"/>
    </row>
    <row r="3267" spans="23:24" x14ac:dyDescent="0.2">
      <c r="W3267" s="72"/>
      <c r="X3267" s="73"/>
    </row>
    <row r="3268" spans="23:24" x14ac:dyDescent="0.2">
      <c r="W3268" s="72"/>
      <c r="X3268" s="73"/>
    </row>
    <row r="3269" spans="23:24" x14ac:dyDescent="0.2">
      <c r="W3269" s="72"/>
      <c r="X3269" s="73"/>
    </row>
    <row r="3270" spans="23:24" x14ac:dyDescent="0.2">
      <c r="W3270" s="72"/>
      <c r="X3270" s="73"/>
    </row>
    <row r="3271" spans="23:24" x14ac:dyDescent="0.2">
      <c r="W3271" s="72"/>
      <c r="X3271" s="73"/>
    </row>
    <row r="3272" spans="23:24" x14ac:dyDescent="0.2">
      <c r="W3272" s="72"/>
      <c r="X3272" s="73"/>
    </row>
    <row r="3273" spans="23:24" x14ac:dyDescent="0.2">
      <c r="W3273" s="72"/>
      <c r="X3273" s="73"/>
    </row>
    <row r="3274" spans="23:24" x14ac:dyDescent="0.2">
      <c r="W3274" s="72"/>
      <c r="X3274" s="73"/>
    </row>
    <row r="3275" spans="23:24" x14ac:dyDescent="0.2">
      <c r="W3275" s="72"/>
      <c r="X3275" s="73"/>
    </row>
    <row r="3276" spans="23:24" x14ac:dyDescent="0.2">
      <c r="W3276" s="72"/>
      <c r="X3276" s="73"/>
    </row>
    <row r="3277" spans="23:24" x14ac:dyDescent="0.2">
      <c r="W3277" s="72"/>
      <c r="X3277" s="73"/>
    </row>
    <row r="3278" spans="23:24" x14ac:dyDescent="0.2">
      <c r="W3278" s="72"/>
      <c r="X3278" s="73"/>
    </row>
    <row r="3279" spans="23:24" x14ac:dyDescent="0.2">
      <c r="W3279" s="72"/>
      <c r="X3279" s="73"/>
    </row>
    <row r="3280" spans="23:24" x14ac:dyDescent="0.2">
      <c r="W3280" s="72"/>
      <c r="X3280" s="73"/>
    </row>
    <row r="3281" spans="23:24" x14ac:dyDescent="0.2">
      <c r="W3281" s="72"/>
      <c r="X3281" s="73"/>
    </row>
    <row r="3282" spans="23:24" x14ac:dyDescent="0.2">
      <c r="W3282" s="72"/>
      <c r="X3282" s="73"/>
    </row>
    <row r="3283" spans="23:24" x14ac:dyDescent="0.2">
      <c r="W3283" s="72"/>
      <c r="X3283" s="73"/>
    </row>
    <row r="3284" spans="23:24" x14ac:dyDescent="0.2">
      <c r="W3284" s="72"/>
      <c r="X3284" s="73"/>
    </row>
    <row r="3285" spans="23:24" x14ac:dyDescent="0.2">
      <c r="W3285" s="72"/>
      <c r="X3285" s="73"/>
    </row>
    <row r="3286" spans="23:24" x14ac:dyDescent="0.2">
      <c r="W3286" s="72"/>
      <c r="X3286" s="73"/>
    </row>
    <row r="3287" spans="23:24" x14ac:dyDescent="0.2">
      <c r="W3287" s="72"/>
      <c r="X3287" s="73"/>
    </row>
    <row r="3288" spans="23:24" x14ac:dyDescent="0.2">
      <c r="W3288" s="72"/>
      <c r="X3288" s="73"/>
    </row>
    <row r="3289" spans="23:24" x14ac:dyDescent="0.2">
      <c r="W3289" s="72"/>
      <c r="X3289" s="73"/>
    </row>
    <row r="3290" spans="23:24" x14ac:dyDescent="0.2">
      <c r="W3290" s="72"/>
      <c r="X3290" s="73"/>
    </row>
    <row r="3291" spans="23:24" x14ac:dyDescent="0.2">
      <c r="W3291" s="72"/>
      <c r="X3291" s="73"/>
    </row>
    <row r="3292" spans="23:24" x14ac:dyDescent="0.2">
      <c r="W3292" s="72"/>
      <c r="X3292" s="73"/>
    </row>
    <row r="3293" spans="23:24" x14ac:dyDescent="0.2">
      <c r="W3293" s="72"/>
      <c r="X3293" s="73"/>
    </row>
    <row r="3294" spans="23:24" x14ac:dyDescent="0.2">
      <c r="W3294" s="72"/>
      <c r="X3294" s="73"/>
    </row>
    <row r="3295" spans="23:24" x14ac:dyDescent="0.2">
      <c r="W3295" s="72"/>
      <c r="X3295" s="73"/>
    </row>
    <row r="3296" spans="23:24" x14ac:dyDescent="0.2">
      <c r="W3296" s="72"/>
      <c r="X3296" s="73"/>
    </row>
    <row r="3297" spans="23:24" x14ac:dyDescent="0.2">
      <c r="W3297" s="72"/>
      <c r="X3297" s="73"/>
    </row>
    <row r="3298" spans="23:24" x14ac:dyDescent="0.2">
      <c r="W3298" s="72"/>
      <c r="X3298" s="73"/>
    </row>
    <row r="3299" spans="23:24" x14ac:dyDescent="0.2">
      <c r="W3299" s="72"/>
      <c r="X3299" s="73"/>
    </row>
    <row r="3300" spans="23:24" x14ac:dyDescent="0.2">
      <c r="W3300" s="72"/>
      <c r="X3300" s="73"/>
    </row>
    <row r="3301" spans="23:24" x14ac:dyDescent="0.2">
      <c r="W3301" s="72"/>
      <c r="X3301" s="73"/>
    </row>
    <row r="3302" spans="23:24" x14ac:dyDescent="0.2">
      <c r="W3302" s="72"/>
      <c r="X3302" s="73"/>
    </row>
    <row r="3303" spans="23:24" x14ac:dyDescent="0.2">
      <c r="W3303" s="72"/>
      <c r="X3303" s="73"/>
    </row>
    <row r="3304" spans="23:24" x14ac:dyDescent="0.2">
      <c r="W3304" s="72"/>
      <c r="X3304" s="73"/>
    </row>
    <row r="3305" spans="23:24" x14ac:dyDescent="0.2">
      <c r="W3305" s="72"/>
      <c r="X3305" s="73"/>
    </row>
    <row r="3306" spans="23:24" x14ac:dyDescent="0.2">
      <c r="W3306" s="72"/>
      <c r="X3306" s="73"/>
    </row>
    <row r="3307" spans="23:24" x14ac:dyDescent="0.2">
      <c r="W3307" s="72"/>
      <c r="X3307" s="73"/>
    </row>
    <row r="3308" spans="23:24" x14ac:dyDescent="0.2">
      <c r="W3308" s="72"/>
      <c r="X3308" s="73"/>
    </row>
    <row r="3309" spans="23:24" x14ac:dyDescent="0.2">
      <c r="W3309" s="72"/>
      <c r="X3309" s="73"/>
    </row>
    <row r="3310" spans="23:24" x14ac:dyDescent="0.2">
      <c r="W3310" s="72"/>
      <c r="X3310" s="73"/>
    </row>
    <row r="3311" spans="23:24" x14ac:dyDescent="0.2">
      <c r="W3311" s="72"/>
      <c r="X3311" s="73"/>
    </row>
    <row r="3312" spans="23:24" x14ac:dyDescent="0.2">
      <c r="W3312" s="72"/>
      <c r="X3312" s="73"/>
    </row>
    <row r="3313" spans="23:24" x14ac:dyDescent="0.2">
      <c r="W3313" s="72"/>
      <c r="X3313" s="73"/>
    </row>
    <row r="3314" spans="23:24" x14ac:dyDescent="0.2">
      <c r="W3314" s="72"/>
      <c r="X3314" s="73"/>
    </row>
    <row r="3315" spans="23:24" x14ac:dyDescent="0.2">
      <c r="W3315" s="72"/>
      <c r="X3315" s="73"/>
    </row>
    <row r="3316" spans="23:24" x14ac:dyDescent="0.2">
      <c r="W3316" s="72"/>
      <c r="X3316" s="73"/>
    </row>
    <row r="3317" spans="23:24" x14ac:dyDescent="0.2">
      <c r="W3317" s="72"/>
      <c r="X3317" s="73"/>
    </row>
    <row r="3318" spans="23:24" x14ac:dyDescent="0.2">
      <c r="W3318" s="72"/>
      <c r="X3318" s="73"/>
    </row>
    <row r="3319" spans="23:24" x14ac:dyDescent="0.2">
      <c r="W3319" s="72"/>
      <c r="X3319" s="73"/>
    </row>
    <row r="3320" spans="23:24" x14ac:dyDescent="0.2">
      <c r="W3320" s="72"/>
      <c r="X3320" s="73"/>
    </row>
    <row r="3321" spans="23:24" x14ac:dyDescent="0.2">
      <c r="W3321" s="72"/>
      <c r="X3321" s="73"/>
    </row>
    <row r="3322" spans="23:24" x14ac:dyDescent="0.2">
      <c r="W3322" s="72"/>
      <c r="X3322" s="73"/>
    </row>
    <row r="3323" spans="23:24" x14ac:dyDescent="0.2">
      <c r="W3323" s="72"/>
      <c r="X3323" s="73"/>
    </row>
    <row r="3324" spans="23:24" x14ac:dyDescent="0.2">
      <c r="W3324" s="72"/>
      <c r="X3324" s="73"/>
    </row>
    <row r="3325" spans="23:24" x14ac:dyDescent="0.2">
      <c r="W3325" s="72"/>
      <c r="X3325" s="73"/>
    </row>
    <row r="3326" spans="23:24" x14ac:dyDescent="0.2">
      <c r="W3326" s="72"/>
      <c r="X3326" s="73"/>
    </row>
    <row r="3327" spans="23:24" x14ac:dyDescent="0.2">
      <c r="W3327" s="72"/>
      <c r="X3327" s="73"/>
    </row>
    <row r="3328" spans="23:24" x14ac:dyDescent="0.2">
      <c r="W3328" s="72"/>
      <c r="X3328" s="73"/>
    </row>
    <row r="3329" spans="23:24" x14ac:dyDescent="0.2">
      <c r="W3329" s="72"/>
      <c r="X3329" s="73"/>
    </row>
    <row r="3330" spans="23:24" x14ac:dyDescent="0.2">
      <c r="W3330" s="72"/>
      <c r="X3330" s="73"/>
    </row>
    <row r="3331" spans="23:24" x14ac:dyDescent="0.2">
      <c r="W3331" s="72"/>
      <c r="X3331" s="73"/>
    </row>
    <row r="3332" spans="23:24" x14ac:dyDescent="0.2">
      <c r="W3332" s="72"/>
      <c r="X3332" s="73"/>
    </row>
    <row r="3333" spans="23:24" x14ac:dyDescent="0.2">
      <c r="W3333" s="72"/>
      <c r="X3333" s="73"/>
    </row>
    <row r="3334" spans="23:24" x14ac:dyDescent="0.2">
      <c r="W3334" s="72"/>
      <c r="X3334" s="73"/>
    </row>
    <row r="3335" spans="23:24" x14ac:dyDescent="0.2">
      <c r="W3335" s="72"/>
      <c r="X3335" s="73"/>
    </row>
    <row r="3336" spans="23:24" x14ac:dyDescent="0.2">
      <c r="W3336" s="72"/>
      <c r="X3336" s="73"/>
    </row>
    <row r="3337" spans="23:24" x14ac:dyDescent="0.2">
      <c r="W3337" s="72"/>
      <c r="X3337" s="73"/>
    </row>
    <row r="3338" spans="23:24" x14ac:dyDescent="0.2">
      <c r="W3338" s="72"/>
      <c r="X3338" s="73"/>
    </row>
    <row r="3339" spans="23:24" x14ac:dyDescent="0.2">
      <c r="W3339" s="72"/>
      <c r="X3339" s="73"/>
    </row>
    <row r="3340" spans="23:24" x14ac:dyDescent="0.2">
      <c r="W3340" s="72"/>
      <c r="X3340" s="73"/>
    </row>
    <row r="3341" spans="23:24" x14ac:dyDescent="0.2">
      <c r="W3341" s="72"/>
      <c r="X3341" s="73"/>
    </row>
    <row r="3342" spans="23:24" x14ac:dyDescent="0.2">
      <c r="W3342" s="72"/>
      <c r="X3342" s="73"/>
    </row>
    <row r="3343" spans="23:24" x14ac:dyDescent="0.2">
      <c r="W3343" s="72"/>
      <c r="X3343" s="73"/>
    </row>
    <row r="3344" spans="23:24" x14ac:dyDescent="0.2">
      <c r="W3344" s="72"/>
      <c r="X3344" s="73"/>
    </row>
    <row r="3345" spans="23:24" x14ac:dyDescent="0.2">
      <c r="W3345" s="72"/>
      <c r="X3345" s="73"/>
    </row>
    <row r="3346" spans="23:24" x14ac:dyDescent="0.2">
      <c r="W3346" s="72"/>
      <c r="X3346" s="73"/>
    </row>
    <row r="3347" spans="23:24" x14ac:dyDescent="0.2">
      <c r="W3347" s="72"/>
      <c r="X3347" s="73"/>
    </row>
    <row r="3348" spans="23:24" x14ac:dyDescent="0.2">
      <c r="W3348" s="72"/>
      <c r="X3348" s="73"/>
    </row>
    <row r="3349" spans="23:24" x14ac:dyDescent="0.2">
      <c r="W3349" s="72"/>
      <c r="X3349" s="73"/>
    </row>
    <row r="3350" spans="23:24" x14ac:dyDescent="0.2">
      <c r="W3350" s="72"/>
      <c r="X3350" s="73"/>
    </row>
    <row r="3351" spans="23:24" x14ac:dyDescent="0.2">
      <c r="W3351" s="72"/>
      <c r="X3351" s="73"/>
    </row>
    <row r="3352" spans="23:24" x14ac:dyDescent="0.2">
      <c r="W3352" s="72"/>
      <c r="X3352" s="73"/>
    </row>
    <row r="3353" spans="23:24" x14ac:dyDescent="0.2">
      <c r="W3353" s="72"/>
      <c r="X3353" s="73"/>
    </row>
    <row r="3354" spans="23:24" x14ac:dyDescent="0.2">
      <c r="W3354" s="72"/>
      <c r="X3354" s="73"/>
    </row>
    <row r="3355" spans="23:24" x14ac:dyDescent="0.2">
      <c r="W3355" s="72"/>
      <c r="X3355" s="73"/>
    </row>
    <row r="3356" spans="23:24" x14ac:dyDescent="0.2">
      <c r="W3356" s="72"/>
      <c r="X3356" s="73"/>
    </row>
    <row r="3357" spans="23:24" x14ac:dyDescent="0.2">
      <c r="W3357" s="72"/>
      <c r="X3357" s="73"/>
    </row>
    <row r="3358" spans="23:24" x14ac:dyDescent="0.2">
      <c r="W3358" s="72"/>
      <c r="X3358" s="73"/>
    </row>
    <row r="3359" spans="23:24" x14ac:dyDescent="0.2">
      <c r="W3359" s="72"/>
      <c r="X3359" s="73"/>
    </row>
    <row r="3360" spans="23:24" x14ac:dyDescent="0.2">
      <c r="W3360" s="72"/>
      <c r="X3360" s="73"/>
    </row>
    <row r="3361" spans="23:24" x14ac:dyDescent="0.2">
      <c r="W3361" s="72"/>
      <c r="X3361" s="73"/>
    </row>
    <row r="3362" spans="23:24" x14ac:dyDescent="0.2">
      <c r="W3362" s="72"/>
      <c r="X3362" s="73"/>
    </row>
    <row r="3363" spans="23:24" x14ac:dyDescent="0.2">
      <c r="W3363" s="72"/>
      <c r="X3363" s="73"/>
    </row>
    <row r="3364" spans="23:24" x14ac:dyDescent="0.2">
      <c r="W3364" s="72"/>
      <c r="X3364" s="73"/>
    </row>
    <row r="3365" spans="23:24" x14ac:dyDescent="0.2">
      <c r="W3365" s="72"/>
      <c r="X3365" s="73"/>
    </row>
    <row r="3366" spans="23:24" x14ac:dyDescent="0.2">
      <c r="W3366" s="72"/>
      <c r="X3366" s="73"/>
    </row>
    <row r="3367" spans="23:24" x14ac:dyDescent="0.2">
      <c r="W3367" s="72"/>
      <c r="X3367" s="73"/>
    </row>
    <row r="3368" spans="23:24" x14ac:dyDescent="0.2">
      <c r="W3368" s="72"/>
      <c r="X3368" s="73"/>
    </row>
    <row r="3369" spans="23:24" x14ac:dyDescent="0.2">
      <c r="W3369" s="72"/>
      <c r="X3369" s="73"/>
    </row>
    <row r="3370" spans="23:24" x14ac:dyDescent="0.2">
      <c r="W3370" s="72"/>
      <c r="X3370" s="73"/>
    </row>
    <row r="3371" spans="23:24" x14ac:dyDescent="0.2">
      <c r="W3371" s="72"/>
      <c r="X3371" s="73"/>
    </row>
    <row r="3372" spans="23:24" x14ac:dyDescent="0.2">
      <c r="W3372" s="72"/>
      <c r="X3372" s="73"/>
    </row>
    <row r="3373" spans="23:24" x14ac:dyDescent="0.2">
      <c r="W3373" s="72"/>
      <c r="X3373" s="73"/>
    </row>
    <row r="3374" spans="23:24" x14ac:dyDescent="0.2">
      <c r="W3374" s="72"/>
      <c r="X3374" s="73"/>
    </row>
    <row r="3375" spans="23:24" x14ac:dyDescent="0.2">
      <c r="W3375" s="72"/>
      <c r="X3375" s="73"/>
    </row>
    <row r="3376" spans="23:24" x14ac:dyDescent="0.2">
      <c r="W3376" s="72"/>
      <c r="X3376" s="73"/>
    </row>
    <row r="3377" spans="23:24" x14ac:dyDescent="0.2">
      <c r="W3377" s="72"/>
      <c r="X3377" s="73"/>
    </row>
    <row r="3378" spans="23:24" x14ac:dyDescent="0.2">
      <c r="W3378" s="72"/>
      <c r="X3378" s="73"/>
    </row>
    <row r="3379" spans="23:24" x14ac:dyDescent="0.2">
      <c r="W3379" s="72"/>
      <c r="X3379" s="73"/>
    </row>
    <row r="3380" spans="23:24" x14ac:dyDescent="0.2">
      <c r="W3380" s="72"/>
      <c r="X3380" s="73"/>
    </row>
    <row r="3381" spans="23:24" x14ac:dyDescent="0.2">
      <c r="W3381" s="72"/>
      <c r="X3381" s="73"/>
    </row>
    <row r="3382" spans="23:24" x14ac:dyDescent="0.2">
      <c r="W3382" s="72"/>
      <c r="X3382" s="73"/>
    </row>
    <row r="3383" spans="23:24" x14ac:dyDescent="0.2">
      <c r="W3383" s="72"/>
      <c r="X3383" s="73"/>
    </row>
    <row r="3384" spans="23:24" x14ac:dyDescent="0.2">
      <c r="W3384" s="72"/>
      <c r="X3384" s="73"/>
    </row>
    <row r="3385" spans="23:24" x14ac:dyDescent="0.2">
      <c r="W3385" s="72"/>
      <c r="X3385" s="73"/>
    </row>
    <row r="3386" spans="23:24" x14ac:dyDescent="0.2">
      <c r="W3386" s="72"/>
      <c r="X3386" s="73"/>
    </row>
    <row r="3387" spans="23:24" x14ac:dyDescent="0.2">
      <c r="W3387" s="72"/>
      <c r="X3387" s="73"/>
    </row>
    <row r="3388" spans="23:24" x14ac:dyDescent="0.2">
      <c r="W3388" s="72"/>
      <c r="X3388" s="73"/>
    </row>
    <row r="3389" spans="23:24" x14ac:dyDescent="0.2">
      <c r="W3389" s="72"/>
      <c r="X3389" s="73"/>
    </row>
    <row r="3390" spans="23:24" x14ac:dyDescent="0.2">
      <c r="W3390" s="72"/>
      <c r="X3390" s="73"/>
    </row>
    <row r="3391" spans="23:24" x14ac:dyDescent="0.2">
      <c r="W3391" s="72"/>
      <c r="X3391" s="73"/>
    </row>
    <row r="3392" spans="23:24" x14ac:dyDescent="0.2">
      <c r="W3392" s="72"/>
      <c r="X3392" s="73"/>
    </row>
    <row r="3393" spans="23:24" x14ac:dyDescent="0.2">
      <c r="W3393" s="72"/>
      <c r="X3393" s="73"/>
    </row>
    <row r="3394" spans="23:24" x14ac:dyDescent="0.2">
      <c r="W3394" s="72"/>
      <c r="X3394" s="73"/>
    </row>
    <row r="3395" spans="23:24" x14ac:dyDescent="0.2">
      <c r="W3395" s="72"/>
      <c r="X3395" s="73"/>
    </row>
    <row r="3396" spans="23:24" x14ac:dyDescent="0.2">
      <c r="W3396" s="72"/>
      <c r="X3396" s="73"/>
    </row>
    <row r="3397" spans="23:24" x14ac:dyDescent="0.2">
      <c r="W3397" s="72"/>
      <c r="X3397" s="73"/>
    </row>
    <row r="3398" spans="23:24" x14ac:dyDescent="0.2">
      <c r="W3398" s="72"/>
      <c r="X3398" s="73"/>
    </row>
    <row r="3399" spans="23:24" x14ac:dyDescent="0.2">
      <c r="W3399" s="72"/>
      <c r="X3399" s="73"/>
    </row>
    <row r="3400" spans="23:24" x14ac:dyDescent="0.2">
      <c r="W3400" s="72"/>
      <c r="X3400" s="73"/>
    </row>
    <row r="3401" spans="23:24" x14ac:dyDescent="0.2">
      <c r="W3401" s="72"/>
      <c r="X3401" s="73"/>
    </row>
    <row r="3402" spans="23:24" x14ac:dyDescent="0.2">
      <c r="W3402" s="72"/>
      <c r="X3402" s="73"/>
    </row>
    <row r="3403" spans="23:24" x14ac:dyDescent="0.2">
      <c r="W3403" s="72"/>
      <c r="X3403" s="73"/>
    </row>
    <row r="3404" spans="23:24" x14ac:dyDescent="0.2">
      <c r="W3404" s="72"/>
      <c r="X3404" s="73"/>
    </row>
    <row r="3405" spans="23:24" x14ac:dyDescent="0.2">
      <c r="W3405" s="72"/>
      <c r="X3405" s="73"/>
    </row>
    <row r="3406" spans="23:24" x14ac:dyDescent="0.2">
      <c r="W3406" s="72"/>
      <c r="X3406" s="73"/>
    </row>
    <row r="3407" spans="23:24" x14ac:dyDescent="0.2">
      <c r="W3407" s="72"/>
      <c r="X3407" s="73"/>
    </row>
    <row r="3408" spans="23:24" x14ac:dyDescent="0.2">
      <c r="W3408" s="72"/>
      <c r="X3408" s="73"/>
    </row>
    <row r="3409" spans="23:24" x14ac:dyDescent="0.2">
      <c r="W3409" s="72"/>
      <c r="X3409" s="73"/>
    </row>
    <row r="3410" spans="23:24" x14ac:dyDescent="0.2">
      <c r="W3410" s="72"/>
      <c r="X3410" s="73"/>
    </row>
    <row r="3411" spans="23:24" x14ac:dyDescent="0.2">
      <c r="W3411" s="72"/>
      <c r="X3411" s="73"/>
    </row>
    <row r="3412" spans="23:24" x14ac:dyDescent="0.2">
      <c r="W3412" s="72"/>
      <c r="X3412" s="73"/>
    </row>
    <row r="3413" spans="23:24" x14ac:dyDescent="0.2">
      <c r="W3413" s="72"/>
      <c r="X3413" s="73"/>
    </row>
    <row r="3414" spans="23:24" x14ac:dyDescent="0.2">
      <c r="W3414" s="72"/>
      <c r="X3414" s="73"/>
    </row>
    <row r="3415" spans="23:24" x14ac:dyDescent="0.2">
      <c r="W3415" s="72"/>
      <c r="X3415" s="73"/>
    </row>
    <row r="3416" spans="23:24" x14ac:dyDescent="0.2">
      <c r="W3416" s="72"/>
      <c r="X3416" s="73"/>
    </row>
    <row r="3417" spans="23:24" x14ac:dyDescent="0.2">
      <c r="W3417" s="72"/>
      <c r="X3417" s="73"/>
    </row>
    <row r="3418" spans="23:24" x14ac:dyDescent="0.2">
      <c r="W3418" s="72"/>
      <c r="X3418" s="73"/>
    </row>
    <row r="3419" spans="23:24" x14ac:dyDescent="0.2">
      <c r="W3419" s="72"/>
      <c r="X3419" s="73"/>
    </row>
    <row r="3420" spans="23:24" x14ac:dyDescent="0.2">
      <c r="W3420" s="72"/>
      <c r="X3420" s="73"/>
    </row>
    <row r="3421" spans="23:24" x14ac:dyDescent="0.2">
      <c r="W3421" s="72"/>
      <c r="X3421" s="73"/>
    </row>
    <row r="3422" spans="23:24" x14ac:dyDescent="0.2">
      <c r="W3422" s="72"/>
      <c r="X3422" s="73"/>
    </row>
    <row r="3423" spans="23:24" x14ac:dyDescent="0.2">
      <c r="W3423" s="72"/>
      <c r="X3423" s="73"/>
    </row>
    <row r="3424" spans="23:24" x14ac:dyDescent="0.2">
      <c r="W3424" s="72"/>
      <c r="X3424" s="73"/>
    </row>
    <row r="3425" spans="23:24" x14ac:dyDescent="0.2">
      <c r="W3425" s="72"/>
      <c r="X3425" s="73"/>
    </row>
    <row r="3426" spans="23:24" x14ac:dyDescent="0.2">
      <c r="W3426" s="72"/>
      <c r="X3426" s="73"/>
    </row>
    <row r="3427" spans="23:24" x14ac:dyDescent="0.2">
      <c r="W3427" s="72"/>
      <c r="X3427" s="73"/>
    </row>
    <row r="3428" spans="23:24" x14ac:dyDescent="0.2">
      <c r="W3428" s="72"/>
      <c r="X3428" s="73"/>
    </row>
    <row r="3429" spans="23:24" x14ac:dyDescent="0.2">
      <c r="W3429" s="72"/>
      <c r="X3429" s="73"/>
    </row>
    <row r="3430" spans="23:24" x14ac:dyDescent="0.2">
      <c r="W3430" s="72"/>
      <c r="X3430" s="73"/>
    </row>
    <row r="3431" spans="23:24" x14ac:dyDescent="0.2">
      <c r="W3431" s="72"/>
      <c r="X3431" s="73"/>
    </row>
    <row r="3432" spans="23:24" x14ac:dyDescent="0.2">
      <c r="W3432" s="72"/>
      <c r="X3432" s="73"/>
    </row>
    <row r="3433" spans="23:24" x14ac:dyDescent="0.2">
      <c r="W3433" s="72"/>
      <c r="X3433" s="73"/>
    </row>
    <row r="3434" spans="23:24" x14ac:dyDescent="0.2">
      <c r="W3434" s="72"/>
      <c r="X3434" s="73"/>
    </row>
    <row r="3435" spans="23:24" x14ac:dyDescent="0.2">
      <c r="W3435" s="72"/>
      <c r="X3435" s="73"/>
    </row>
    <row r="3436" spans="23:24" x14ac:dyDescent="0.2">
      <c r="W3436" s="72"/>
      <c r="X3436" s="73"/>
    </row>
    <row r="3437" spans="23:24" x14ac:dyDescent="0.2">
      <c r="W3437" s="72"/>
      <c r="X3437" s="73"/>
    </row>
    <row r="3438" spans="23:24" x14ac:dyDescent="0.2">
      <c r="W3438" s="72"/>
      <c r="X3438" s="73"/>
    </row>
    <row r="3439" spans="23:24" x14ac:dyDescent="0.2">
      <c r="W3439" s="72"/>
      <c r="X3439" s="73"/>
    </row>
    <row r="3440" spans="23:24" x14ac:dyDescent="0.2">
      <c r="W3440" s="72"/>
      <c r="X3440" s="73"/>
    </row>
    <row r="3441" spans="23:24" x14ac:dyDescent="0.2">
      <c r="W3441" s="72"/>
      <c r="X3441" s="73"/>
    </row>
    <row r="3442" spans="23:24" x14ac:dyDescent="0.2">
      <c r="W3442" s="72"/>
      <c r="X3442" s="73"/>
    </row>
    <row r="3443" spans="23:24" x14ac:dyDescent="0.2">
      <c r="W3443" s="72"/>
      <c r="X3443" s="73"/>
    </row>
    <row r="3444" spans="23:24" x14ac:dyDescent="0.2">
      <c r="W3444" s="72"/>
      <c r="X3444" s="73"/>
    </row>
    <row r="3445" spans="23:24" x14ac:dyDescent="0.2">
      <c r="W3445" s="72"/>
      <c r="X3445" s="73"/>
    </row>
    <row r="3446" spans="23:24" x14ac:dyDescent="0.2">
      <c r="W3446" s="72"/>
      <c r="X3446" s="73"/>
    </row>
    <row r="3447" spans="23:24" x14ac:dyDescent="0.2">
      <c r="W3447" s="72"/>
      <c r="X3447" s="73"/>
    </row>
    <row r="3448" spans="23:24" x14ac:dyDescent="0.2">
      <c r="W3448" s="72"/>
      <c r="X3448" s="73"/>
    </row>
    <row r="3449" spans="23:24" x14ac:dyDescent="0.2">
      <c r="W3449" s="72"/>
      <c r="X3449" s="73"/>
    </row>
    <row r="3450" spans="23:24" x14ac:dyDescent="0.2">
      <c r="W3450" s="72"/>
      <c r="X3450" s="73"/>
    </row>
    <row r="3451" spans="23:24" x14ac:dyDescent="0.2">
      <c r="W3451" s="72"/>
      <c r="X3451" s="73"/>
    </row>
    <row r="3452" spans="23:24" x14ac:dyDescent="0.2">
      <c r="W3452" s="72"/>
      <c r="X3452" s="73"/>
    </row>
    <row r="3453" spans="23:24" x14ac:dyDescent="0.2">
      <c r="W3453" s="72"/>
      <c r="X3453" s="73"/>
    </row>
    <row r="3454" spans="23:24" x14ac:dyDescent="0.2">
      <c r="W3454" s="72"/>
      <c r="X3454" s="73"/>
    </row>
    <row r="3455" spans="23:24" x14ac:dyDescent="0.2">
      <c r="W3455" s="72"/>
      <c r="X3455" s="73"/>
    </row>
    <row r="3456" spans="23:24" x14ac:dyDescent="0.2">
      <c r="W3456" s="72"/>
      <c r="X3456" s="73"/>
    </row>
    <row r="3457" spans="23:24" x14ac:dyDescent="0.2">
      <c r="W3457" s="72"/>
      <c r="X3457" s="73"/>
    </row>
    <row r="3458" spans="23:24" x14ac:dyDescent="0.2">
      <c r="W3458" s="72"/>
      <c r="X3458" s="73"/>
    </row>
    <row r="3459" spans="23:24" x14ac:dyDescent="0.2">
      <c r="W3459" s="72"/>
      <c r="X3459" s="73"/>
    </row>
    <row r="3460" spans="23:24" x14ac:dyDescent="0.2">
      <c r="W3460" s="72"/>
      <c r="X3460" s="73"/>
    </row>
    <row r="3461" spans="23:24" x14ac:dyDescent="0.2">
      <c r="W3461" s="72"/>
      <c r="X3461" s="73"/>
    </row>
    <row r="3462" spans="23:24" x14ac:dyDescent="0.2">
      <c r="W3462" s="72"/>
      <c r="X3462" s="73"/>
    </row>
    <row r="3463" spans="23:24" x14ac:dyDescent="0.2">
      <c r="W3463" s="72"/>
      <c r="X3463" s="73"/>
    </row>
    <row r="3464" spans="23:24" x14ac:dyDescent="0.2">
      <c r="W3464" s="72"/>
      <c r="X3464" s="73"/>
    </row>
    <row r="3465" spans="23:24" x14ac:dyDescent="0.2">
      <c r="W3465" s="72"/>
      <c r="X3465" s="73"/>
    </row>
    <row r="3466" spans="23:24" x14ac:dyDescent="0.2">
      <c r="W3466" s="72"/>
      <c r="X3466" s="73"/>
    </row>
    <row r="3467" spans="23:24" x14ac:dyDescent="0.2">
      <c r="W3467" s="72"/>
      <c r="X3467" s="73"/>
    </row>
    <row r="3468" spans="23:24" x14ac:dyDescent="0.2">
      <c r="W3468" s="72"/>
      <c r="X3468" s="73"/>
    </row>
    <row r="3469" spans="23:24" x14ac:dyDescent="0.2">
      <c r="W3469" s="72"/>
      <c r="X3469" s="73"/>
    </row>
    <row r="3543" spans="2:5" x14ac:dyDescent="0.2">
      <c r="B3543" s="97"/>
      <c r="C3543" s="98"/>
      <c r="D3543" s="99"/>
      <c r="E3543" s="99"/>
    </row>
    <row r="3544" spans="2:5" x14ac:dyDescent="0.2">
      <c r="B3544" s="97"/>
      <c r="C3544" s="98"/>
      <c r="D3544" s="99"/>
      <c r="E3544" s="99"/>
    </row>
    <row r="3545" spans="2:5" x14ac:dyDescent="0.2">
      <c r="B3545" s="97"/>
      <c r="C3545" s="98"/>
      <c r="D3545" s="99"/>
      <c r="E3545" s="99"/>
    </row>
    <row r="3546" spans="2:5" x14ac:dyDescent="0.2">
      <c r="B3546" s="97"/>
      <c r="C3546" s="98"/>
      <c r="D3546" s="99"/>
      <c r="E3546" s="99"/>
    </row>
    <row r="3547" spans="2:5" x14ac:dyDescent="0.2">
      <c r="B3547" s="97"/>
      <c r="C3547" s="98"/>
      <c r="D3547" s="99"/>
      <c r="E3547" s="99"/>
    </row>
    <row r="3548" spans="2:5" x14ac:dyDescent="0.2">
      <c r="B3548" s="97"/>
      <c r="C3548" s="98"/>
      <c r="D3548" s="99"/>
      <c r="E3548" s="99"/>
    </row>
    <row r="3549" spans="2:5" x14ac:dyDescent="0.2">
      <c r="B3549" s="97"/>
      <c r="C3549" s="98"/>
      <c r="D3549" s="99"/>
      <c r="E3549" s="99"/>
    </row>
    <row r="3550" spans="2:5" x14ac:dyDescent="0.2">
      <c r="B3550" s="97"/>
      <c r="C3550" s="98"/>
      <c r="D3550" s="99"/>
      <c r="E3550" s="99"/>
    </row>
    <row r="3551" spans="2:5" x14ac:dyDescent="0.2">
      <c r="B3551" s="97"/>
      <c r="C3551" s="98"/>
      <c r="D3551" s="99"/>
      <c r="E3551" s="99"/>
    </row>
    <row r="3552" spans="2:5" x14ac:dyDescent="0.2">
      <c r="B3552" s="97"/>
      <c r="C3552" s="98"/>
      <c r="D3552" s="99"/>
      <c r="E3552" s="99"/>
    </row>
    <row r="3553" spans="2:26" x14ac:dyDescent="0.2">
      <c r="B3553" s="97"/>
      <c r="C3553" s="98"/>
      <c r="D3553" s="99"/>
      <c r="E3553" s="99"/>
    </row>
    <row r="3554" spans="2:26" x14ac:dyDescent="0.2">
      <c r="B3554" s="97"/>
      <c r="C3554" s="98"/>
      <c r="D3554" s="99"/>
      <c r="E3554" s="99"/>
    </row>
    <row r="3555" spans="2:26" x14ac:dyDescent="0.2">
      <c r="B3555" s="97"/>
      <c r="C3555" s="98"/>
      <c r="D3555" s="99"/>
      <c r="E3555" s="99"/>
    </row>
    <row r="3556" spans="2:26" x14ac:dyDescent="0.2">
      <c r="B3556" s="97"/>
      <c r="C3556" s="98"/>
      <c r="D3556" s="99"/>
      <c r="E3556" s="99"/>
    </row>
    <row r="3557" spans="2:26" x14ac:dyDescent="0.2">
      <c r="B3557" s="97"/>
      <c r="C3557" s="98"/>
      <c r="D3557" s="99"/>
      <c r="E3557" s="99"/>
    </row>
    <row r="3558" spans="2:26" x14ac:dyDescent="0.2">
      <c r="B3558" s="97"/>
      <c r="C3558" s="98"/>
      <c r="D3558" s="99"/>
      <c r="E3558" s="99"/>
    </row>
    <row r="3559" spans="2:26" x14ac:dyDescent="0.2">
      <c r="B3559" s="97"/>
      <c r="C3559" s="98"/>
      <c r="D3559" s="99"/>
      <c r="E3559" s="99"/>
    </row>
    <row r="3560" spans="2:26" x14ac:dyDescent="0.2">
      <c r="B3560" s="97"/>
      <c r="C3560" s="98"/>
      <c r="D3560" s="99"/>
      <c r="E3560" s="99"/>
    </row>
    <row r="3564" spans="2:26" x14ac:dyDescent="0.2">
      <c r="Z3564" s="96"/>
    </row>
    <row r="3565" spans="2:26" x14ac:dyDescent="0.2">
      <c r="Z3565" s="96"/>
    </row>
    <row r="3566" spans="2:26" x14ac:dyDescent="0.2">
      <c r="Z3566" s="96"/>
    </row>
    <row r="3567" spans="2:26" x14ac:dyDescent="0.2">
      <c r="Z3567" s="96"/>
    </row>
    <row r="3568" spans="2:26" x14ac:dyDescent="0.2">
      <c r="Z3568" s="96"/>
    </row>
    <row r="3569" spans="26:26" x14ac:dyDescent="0.2">
      <c r="Z3569" s="96"/>
    </row>
    <row r="3570" spans="26:26" x14ac:dyDescent="0.2">
      <c r="Z3570" s="96"/>
    </row>
  </sheetData>
  <dataConsolidate/>
  <mergeCells count="2">
    <mergeCell ref="A3:A9"/>
    <mergeCell ref="A10:A16"/>
  </mergeCells>
  <conditionalFormatting sqref="Y23:Y33">
    <cfRule type="cellIs" dxfId="1" priority="1" operator="equal">
      <formula>FALSE</formula>
    </cfRule>
  </conditionalFormatting>
  <dataValidations disablePrompts="1" count="4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AD72">
      <formula1>"Following,Modified Following,Preceding,Modified Preceding,Unadjusted,Half-Month Modified Following"</formula1>
    </dataValidation>
    <dataValidation type="list" allowBlank="1" showInputMessage="1" showErrorMessage="1" sqref="AE72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Length3">
              <controlPr defaultSize="0" print="0" autoFill="0" autoPict="0" macro="[0]!grphUpdate">
                <anchor moveWithCells="1">
                  <from>
                    <xdr:col>4</xdr:col>
                    <xdr:colOff>790575</xdr:colOff>
                    <xdr:row>17</xdr:row>
                    <xdr:rowOff>0</xdr:rowOff>
                  </from>
                  <to>
                    <xdr:col>5</xdr:col>
                    <xdr:colOff>142875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4" r:id="rId12" name="Check Box 354">
              <controlPr defaultSize="0" autoFill="0" autoLine="0" autoPict="0">
                <anchor moveWithCells="1">
                  <from>
                    <xdr:col>10</xdr:col>
                    <xdr:colOff>0</xdr:colOff>
                    <xdr:row>20</xdr:row>
                    <xdr:rowOff>95250</xdr:rowOff>
                  </from>
                  <to>
                    <xdr:col>11</xdr:col>
                    <xdr:colOff>66675</xdr:colOff>
                    <xdr:row>22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G3566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72" bestFit="1" customWidth="1"/>
    <col min="2" max="2" width="7" style="71" bestFit="1" customWidth="1"/>
    <col min="3" max="3" width="6" style="71" bestFit="1" customWidth="1"/>
    <col min="4" max="5" width="17.85546875" style="72" bestFit="1" customWidth="1"/>
    <col min="6" max="6" width="11" style="71" bestFit="1" customWidth="1"/>
    <col min="7" max="7" width="10" style="71" bestFit="1" customWidth="1"/>
    <col min="8" max="8" width="6" style="71" bestFit="1" customWidth="1"/>
    <col min="9" max="9" width="10" style="71" bestFit="1" customWidth="1"/>
    <col min="10" max="10" width="6" style="71" bestFit="1" customWidth="1"/>
    <col min="11" max="11" width="11" style="71" bestFit="1" customWidth="1"/>
    <col min="12" max="12" width="2.7109375" style="71" customWidth="1"/>
    <col min="13" max="13" width="11" style="72" bestFit="1" customWidth="1"/>
    <col min="14" max="14" width="4.7109375" style="72" customWidth="1"/>
    <col min="15" max="15" width="6" style="72" bestFit="1" customWidth="1"/>
    <col min="16" max="16" width="17.28515625" style="72" bestFit="1" customWidth="1"/>
    <col min="17" max="17" width="24.42578125" style="72" bestFit="1" customWidth="1"/>
    <col min="18" max="20" width="17.28515625" style="72" bestFit="1" customWidth="1"/>
    <col min="21" max="21" width="12.7109375" style="72" customWidth="1"/>
    <col min="22" max="22" width="12" style="72" bestFit="1" customWidth="1"/>
    <col min="23" max="23" width="6" style="73" bestFit="1" customWidth="1"/>
    <col min="24" max="24" width="7.85546875" style="72" customWidth="1"/>
    <col min="25" max="25" width="11" style="72" bestFit="1" customWidth="1"/>
    <col min="26" max="26" width="2.7109375" style="72" customWidth="1"/>
    <col min="27" max="27" width="18.28515625" style="72" hidden="1" customWidth="1" outlineLevel="1"/>
    <col min="28" max="28" width="6" style="72" hidden="1" customWidth="1" outlineLevel="1"/>
    <col min="29" max="29" width="18.28515625" style="72" hidden="1" customWidth="1" outlineLevel="1"/>
    <col min="30" max="31" width="19.28515625" style="72" hidden="1" customWidth="1" outlineLevel="1"/>
    <col min="32" max="32" width="9.140625" style="72" customWidth="1" collapsed="1"/>
    <col min="33" max="16384" width="9.140625" style="72"/>
  </cols>
  <sheetData>
    <row r="1" spans="1:25" s="71" customFormat="1" hidden="1" outlineLevel="1" x14ac:dyDescent="0.2">
      <c r="A1" s="69"/>
      <c r="B1" s="66" t="s">
        <v>55</v>
      </c>
      <c r="C1" s="67"/>
      <c r="D1" s="67"/>
      <c r="E1" s="67"/>
      <c r="F1" s="68"/>
      <c r="G1" s="66" t="s">
        <v>10</v>
      </c>
      <c r="H1" s="67"/>
      <c r="I1" s="67"/>
      <c r="J1" s="67"/>
      <c r="K1" s="68"/>
    </row>
    <row r="2" spans="1:25" hidden="1" outlineLevel="1" x14ac:dyDescent="0.2">
      <c r="A2" s="70"/>
      <c r="B2" s="75" t="s">
        <v>5</v>
      </c>
      <c r="C2" s="79" t="s">
        <v>11</v>
      </c>
      <c r="D2" s="80" t="s">
        <v>12</v>
      </c>
      <c r="E2" s="79" t="s">
        <v>13</v>
      </c>
      <c r="F2" s="81" t="s">
        <v>14</v>
      </c>
      <c r="G2" s="79" t="s">
        <v>15</v>
      </c>
      <c r="H2" s="79" t="s">
        <v>12</v>
      </c>
      <c r="I2" s="79" t="s">
        <v>16</v>
      </c>
      <c r="J2" s="79" t="s">
        <v>13</v>
      </c>
      <c r="K2" s="79" t="s">
        <v>14</v>
      </c>
      <c r="M2" s="71"/>
      <c r="N2" s="71"/>
      <c r="O2" s="71"/>
      <c r="P2" s="71"/>
      <c r="Q2" s="71"/>
      <c r="R2" s="71"/>
      <c r="S2" s="71"/>
      <c r="T2" s="71"/>
      <c r="U2" s="73"/>
      <c r="W2" s="72"/>
    </row>
    <row r="3" spans="1:25" ht="12" hidden="1" outlineLevel="1" x14ac:dyDescent="0.25">
      <c r="A3" s="148" t="s">
        <v>57</v>
      </c>
      <c r="B3" s="76">
        <v>12</v>
      </c>
      <c r="C3" s="62" t="str">
        <f>_xll.qlPeriodEquivalent(B3&amp;"M")</f>
        <v>1Y</v>
      </c>
      <c r="D3" s="82">
        <f>_xll.qlDateEndOfMonth(EDATE(_xll.qlSettingsEvaluationDate(Trigger),-1))</f>
        <v>42155</v>
      </c>
      <c r="E3" s="83">
        <f t="shared" ref="E3:E16" si="0">EDATE(SettlementDate,$B3)</f>
        <v>42550</v>
      </c>
      <c r="F3" s="84">
        <f t="shared" ref="F3:F16" si="1">IF(B3&lt;=12,1,IF(B3&lt;=24,3,IF(B3&lt;=120,6,IF(B3&lt;=240,12,IF(B3&lt;=360,36,60)))))</f>
        <v>1</v>
      </c>
      <c r="G3" s="92">
        <f>MIN(_xll.ohPack(Data!$L$4:INDEX(Fwd6M,MATCH(E3+1,SettlementDates,1),1)))</f>
        <v>1.3449940733702764E-3</v>
      </c>
      <c r="H3" s="63">
        <f t="shared" ref="H3:H16" si="2">ROUNDDOWN(G3*10,2)/10</f>
        <v>1E-3</v>
      </c>
      <c r="I3" s="92">
        <f>MAX(_xll.ohPack(Data!$L$4:INDEX(Fwd6M,MATCH(E3+1,SettlementDates,1),1)))</f>
        <v>2.5139430122298142E-3</v>
      </c>
      <c r="J3" s="63">
        <f t="shared" ref="J3:J16" si="3">IF(I3-G3&gt;1%,(QUOTIENT(I3*10000,50)+1)*0.5%,(QUOTIENT(I3*10000,10)+1)*0.1%)</f>
        <v>3.0000000000000001E-3</v>
      </c>
      <c r="K3" s="92">
        <f t="shared" ref="K3:K16" si="4">IF(J3-H3&lt;0.5%,0.05%,IF(J3-H3&lt;1%,0.1%,IF(J3-H3&lt;2%,0.25%,0.5%)))</f>
        <v>5.0000000000000001E-4</v>
      </c>
      <c r="M3" s="71"/>
      <c r="N3" s="71"/>
      <c r="O3" s="71"/>
      <c r="P3" s="71"/>
      <c r="Q3" s="71"/>
      <c r="R3" s="71"/>
      <c r="S3" s="71"/>
      <c r="T3" s="71"/>
      <c r="U3" s="73"/>
      <c r="W3" s="72"/>
    </row>
    <row r="4" spans="1:25" ht="12" hidden="1" customHeight="1" outlineLevel="1" x14ac:dyDescent="0.25">
      <c r="A4" s="149"/>
      <c r="B4" s="77">
        <v>24</v>
      </c>
      <c r="C4" s="60" t="str">
        <f>_xll.qlPeriodEquivalent(B4&amp;"M")</f>
        <v>2Y</v>
      </c>
      <c r="D4" s="85">
        <f>_xll.qlDateEndOfMonth(EDATE(_xll.qlIMMNextDate(_xll.qlSettingsEvaluationDate(Trigger)-1,TRUE),-3))</f>
        <v>42185</v>
      </c>
      <c r="E4" s="86">
        <f t="shared" si="0"/>
        <v>42915</v>
      </c>
      <c r="F4" s="87">
        <f t="shared" si="1"/>
        <v>3</v>
      </c>
      <c r="G4" s="93">
        <f>MIN(_xll.ohPack(Data!$L$4:INDEX(Fwd6M,MATCH(E4+1,SettlementDates,1),1)))</f>
        <v>1.3449940733702764E-3</v>
      </c>
      <c r="H4" s="64">
        <f t="shared" si="2"/>
        <v>1E-3</v>
      </c>
      <c r="I4" s="93">
        <f>MAX(_xll.ohPack(Data!$L$4:INDEX(Fwd6M,MATCH(E4+1,SettlementDates,1),1)))</f>
        <v>2.566652786701101E-3</v>
      </c>
      <c r="J4" s="64">
        <f t="shared" si="3"/>
        <v>3.0000000000000001E-3</v>
      </c>
      <c r="K4" s="93">
        <f t="shared" si="4"/>
        <v>5.0000000000000001E-4</v>
      </c>
      <c r="M4" s="71"/>
      <c r="N4" s="71"/>
      <c r="O4" s="71"/>
      <c r="P4" s="71"/>
      <c r="Q4" s="71"/>
      <c r="R4" s="71"/>
      <c r="S4" s="71"/>
      <c r="T4" s="71"/>
      <c r="U4" s="73"/>
      <c r="W4" s="72"/>
      <c r="Y4" s="74"/>
    </row>
    <row r="5" spans="1:25" ht="12" hidden="1" outlineLevel="1" x14ac:dyDescent="0.25">
      <c r="A5" s="149"/>
      <c r="B5" s="77">
        <v>60</v>
      </c>
      <c r="C5" s="60" t="str">
        <f>_xll.qlPeriodEquivalent(B5&amp;"M")</f>
        <v>5Y</v>
      </c>
      <c r="D5" s="8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42185</v>
      </c>
      <c r="E5" s="86">
        <f t="shared" si="0"/>
        <v>44011</v>
      </c>
      <c r="F5" s="87">
        <f t="shared" si="1"/>
        <v>6</v>
      </c>
      <c r="G5" s="93">
        <f>MIN(_xll.ohPack(Data!$L$4:INDEX(Fwd6M,MATCH(E5+1,SettlementDates,1),1)))</f>
        <v>1.3449940733702764E-3</v>
      </c>
      <c r="H5" s="64">
        <f t="shared" si="2"/>
        <v>1E-3</v>
      </c>
      <c r="I5" s="93">
        <f>MAX(_xll.ohPack(Data!$L$4:INDEX(Fwd6M,MATCH(E5+1,SettlementDates,1),1)))</f>
        <v>6.9804755097672075E-3</v>
      </c>
      <c r="J5" s="64">
        <f t="shared" si="3"/>
        <v>7.0000000000000001E-3</v>
      </c>
      <c r="K5" s="93">
        <f t="shared" si="4"/>
        <v>1E-3</v>
      </c>
      <c r="M5" s="71"/>
      <c r="N5" s="71"/>
      <c r="O5" s="71"/>
      <c r="P5" s="71"/>
      <c r="Q5" s="71"/>
      <c r="R5" s="71"/>
      <c r="S5" s="71"/>
      <c r="T5" s="71"/>
      <c r="U5" s="73"/>
      <c r="W5" s="72"/>
    </row>
    <row r="6" spans="1:25" ht="12" hidden="1" outlineLevel="1" x14ac:dyDescent="0.25">
      <c r="A6" s="149"/>
      <c r="B6" s="77">
        <v>120</v>
      </c>
      <c r="C6" s="60" t="str">
        <f>_xll.qlPeriodEquivalent(B6&amp;"M")</f>
        <v>10Y</v>
      </c>
      <c r="D6" s="85">
        <f>D5</f>
        <v>42185</v>
      </c>
      <c r="E6" s="86">
        <f t="shared" si="0"/>
        <v>45837</v>
      </c>
      <c r="F6" s="87">
        <f t="shared" si="1"/>
        <v>6</v>
      </c>
      <c r="G6" s="93">
        <f>MIN(_xll.ohPack(Data!$L$4:INDEX(Fwd6M,MATCH(E6+1,SettlementDates,1),1)))</f>
        <v>1.3449940733702764E-3</v>
      </c>
      <c r="H6" s="64">
        <f t="shared" si="2"/>
        <v>1E-3</v>
      </c>
      <c r="I6" s="93">
        <f>MAX(_xll.ohPack(Data!$L$4:INDEX(Fwd6M,MATCH(E6+1,SettlementDates,1),1)))</f>
        <v>1.748190007910019E-2</v>
      </c>
      <c r="J6" s="64">
        <f t="shared" si="3"/>
        <v>0.02</v>
      </c>
      <c r="K6" s="93">
        <f t="shared" si="4"/>
        <v>2.5000000000000001E-3</v>
      </c>
      <c r="M6" s="71"/>
      <c r="N6" s="71"/>
      <c r="O6" s="71"/>
      <c r="P6" s="71"/>
      <c r="Q6" s="71"/>
      <c r="R6" s="71"/>
      <c r="S6" s="71"/>
      <c r="T6" s="71"/>
      <c r="U6" s="73"/>
      <c r="W6" s="72"/>
    </row>
    <row r="7" spans="1:25" ht="12" hidden="1" outlineLevel="1" x14ac:dyDescent="0.25">
      <c r="A7" s="149"/>
      <c r="B7" s="77">
        <v>240</v>
      </c>
      <c r="C7" s="60" t="str">
        <f>_xll.qlPeriodEquivalent(B7&amp;"M")</f>
        <v>20Y</v>
      </c>
      <c r="D7" s="85">
        <f>IF(AND(MONTH(D6)=12),D6,_xll.qlDateEndOfMonth(EDATE(D6,-6)))</f>
        <v>42004</v>
      </c>
      <c r="E7" s="86">
        <f t="shared" si="0"/>
        <v>49489</v>
      </c>
      <c r="F7" s="87">
        <f t="shared" si="1"/>
        <v>12</v>
      </c>
      <c r="G7" s="93">
        <f>MIN(_xll.ohPack(Data!$L$4:INDEX(Fwd6M,MATCH(E7+1,SettlementDates,1),1)))</f>
        <v>1.3449940733702764E-3</v>
      </c>
      <c r="H7" s="64">
        <f t="shared" si="2"/>
        <v>1E-3</v>
      </c>
      <c r="I7" s="93">
        <f>MAX(_xll.ohPack(Data!$L$4:INDEX(Fwd6M,MATCH(E7+1,SettlementDates,1),1)))</f>
        <v>2.6484219557571499E-2</v>
      </c>
      <c r="J7" s="64">
        <f t="shared" si="3"/>
        <v>0.03</v>
      </c>
      <c r="K7" s="93">
        <f t="shared" si="4"/>
        <v>5.0000000000000001E-3</v>
      </c>
      <c r="M7" s="71"/>
      <c r="N7" s="71"/>
      <c r="O7" s="71"/>
      <c r="P7" s="71"/>
      <c r="Q7" s="71"/>
      <c r="R7" s="71"/>
      <c r="S7" s="71"/>
      <c r="T7" s="71"/>
      <c r="U7" s="73"/>
      <c r="W7" s="72"/>
    </row>
    <row r="8" spans="1:25" ht="12" hidden="1" outlineLevel="1" x14ac:dyDescent="0.25">
      <c r="A8" s="149"/>
      <c r="B8" s="77">
        <v>360</v>
      </c>
      <c r="C8" s="60" t="str">
        <f>_xll.qlPeriodEquivalent(B8&amp;"M")</f>
        <v>30Y</v>
      </c>
      <c r="D8" s="85">
        <f>D7</f>
        <v>42004</v>
      </c>
      <c r="E8" s="86">
        <f t="shared" si="0"/>
        <v>53142</v>
      </c>
      <c r="F8" s="87">
        <f t="shared" si="1"/>
        <v>36</v>
      </c>
      <c r="G8" s="93">
        <f>MIN(_xll.ohPack(Data!$L$4:INDEX(Fwd6M,MATCH(E8+1,SettlementDates,1),1)))</f>
        <v>1.3449940733702764E-3</v>
      </c>
      <c r="H8" s="64">
        <f t="shared" si="2"/>
        <v>1E-3</v>
      </c>
      <c r="I8" s="93">
        <f>MAX(_xll.ohPack(Data!$L$4:INDEX(Fwd6M,MATCH(E8+1,SettlementDates,1),1)))</f>
        <v>2.6484219557571499E-2</v>
      </c>
      <c r="J8" s="64">
        <f t="shared" si="3"/>
        <v>0.03</v>
      </c>
      <c r="K8" s="93">
        <f t="shared" si="4"/>
        <v>5.0000000000000001E-3</v>
      </c>
      <c r="M8" s="71"/>
      <c r="N8" s="71"/>
      <c r="O8" s="71"/>
      <c r="P8" s="71"/>
      <c r="Q8" s="71"/>
      <c r="R8" s="71"/>
      <c r="S8" s="71"/>
      <c r="T8" s="71"/>
      <c r="U8" s="73"/>
      <c r="W8" s="72"/>
    </row>
    <row r="9" spans="1:25" ht="12" hidden="1" outlineLevel="1" x14ac:dyDescent="0.25">
      <c r="A9" s="150"/>
      <c r="B9" s="78">
        <f>60*12</f>
        <v>720</v>
      </c>
      <c r="C9" s="60" t="str">
        <f>_xll.qlPeriodEquivalent(B9&amp;"M")</f>
        <v>60Y</v>
      </c>
      <c r="D9" s="85">
        <f>D8</f>
        <v>42004</v>
      </c>
      <c r="E9" s="86">
        <f t="shared" si="0"/>
        <v>64099</v>
      </c>
      <c r="F9" s="87">
        <f t="shared" si="1"/>
        <v>60</v>
      </c>
      <c r="G9" s="94">
        <f>MIN(_xll.ohPack(Data!$L$4:INDEX(Fwd6M,MATCH(E9+1,SettlementDates,1),1)))</f>
        <v>1.3449940733702764E-3</v>
      </c>
      <c r="H9" s="65">
        <f t="shared" si="2"/>
        <v>1E-3</v>
      </c>
      <c r="I9" s="94">
        <f>MAX(_xll.ohPack(Data!$L$4:INDEX(Fwd6M,MATCH(E9+1,SettlementDates,1),1)))</f>
        <v>2.6484219557571499E-2</v>
      </c>
      <c r="J9" s="65">
        <f t="shared" si="3"/>
        <v>0.03</v>
      </c>
      <c r="K9" s="94">
        <f t="shared" si="4"/>
        <v>5.0000000000000001E-3</v>
      </c>
      <c r="M9" s="71"/>
      <c r="N9" s="71"/>
      <c r="O9" s="71"/>
      <c r="P9" s="71"/>
      <c r="Q9" s="71"/>
      <c r="R9" s="71"/>
      <c r="S9" s="71"/>
      <c r="T9" s="71"/>
      <c r="U9" s="73"/>
      <c r="W9" s="72"/>
    </row>
    <row r="10" spans="1:25" ht="12" hidden="1" customHeight="1" outlineLevel="1" x14ac:dyDescent="0.25">
      <c r="A10" s="148" t="s">
        <v>56</v>
      </c>
      <c r="B10" s="77">
        <v>12</v>
      </c>
      <c r="C10" s="62" t="str">
        <f>_xll.qlPeriodEquivalent(B10&amp;"M")</f>
        <v>1Y</v>
      </c>
      <c r="D10" s="82">
        <f>D3</f>
        <v>42155</v>
      </c>
      <c r="E10" s="83">
        <f t="shared" si="0"/>
        <v>42550</v>
      </c>
      <c r="F10" s="88">
        <f t="shared" si="1"/>
        <v>1</v>
      </c>
      <c r="G10" s="93">
        <f>MIN(_xll.ohPack(Data!$M$4:INDEX(ONFwd6M,MATCH(E10+1,SettlementDates,1),1)))</f>
        <v>1.1789421618679796E-3</v>
      </c>
      <c r="H10" s="63">
        <f t="shared" si="2"/>
        <v>1E-3</v>
      </c>
      <c r="I10" s="92">
        <f>MAX(_xll.ohPack(Data!$M$4:INDEX(ONFwd6M,MATCH(E10+1,SettlementDates,1),1)))</f>
        <v>1.711414326655003E-3</v>
      </c>
      <c r="J10" s="63">
        <f t="shared" si="3"/>
        <v>2E-3</v>
      </c>
      <c r="K10" s="93">
        <f t="shared" si="4"/>
        <v>5.0000000000000001E-4</v>
      </c>
      <c r="M10" s="71"/>
      <c r="N10" s="71"/>
      <c r="O10" s="71"/>
      <c r="P10" s="71"/>
      <c r="Q10" s="71"/>
      <c r="R10" s="71"/>
      <c r="S10" s="71"/>
      <c r="T10" s="71"/>
      <c r="U10" s="73"/>
      <c r="W10" s="72"/>
    </row>
    <row r="11" spans="1:25" ht="12" hidden="1" outlineLevel="1" x14ac:dyDescent="0.25">
      <c r="A11" s="149"/>
      <c r="B11" s="77">
        <v>24</v>
      </c>
      <c r="C11" s="60" t="str">
        <f>_xll.qlPeriodEquivalent(B11&amp;"M")</f>
        <v>2Y</v>
      </c>
      <c r="D11" s="85">
        <f t="shared" ref="D11:D16" si="5">D4</f>
        <v>42185</v>
      </c>
      <c r="E11" s="86">
        <f t="shared" si="0"/>
        <v>42915</v>
      </c>
      <c r="F11" s="87">
        <f t="shared" si="1"/>
        <v>3</v>
      </c>
      <c r="G11" s="93">
        <f>MIN(_xll.ohPack(Data!$M$4:INDEX(ONFwd6M,MATCH(E11+1,SettlementDates,1),1)))</f>
        <v>1.1789421618679796E-3</v>
      </c>
      <c r="H11" s="64">
        <f t="shared" si="2"/>
        <v>1E-3</v>
      </c>
      <c r="I11" s="93">
        <f>MAX(_xll.ohPack(Data!$M$4:INDEX(ONFwd6M,MATCH(E11+1,SettlementDates,1),1)))</f>
        <v>2.8238378214417992E-3</v>
      </c>
      <c r="J11" s="64">
        <f t="shared" si="3"/>
        <v>3.0000000000000001E-3</v>
      </c>
      <c r="K11" s="93">
        <f t="shared" si="4"/>
        <v>5.0000000000000001E-4</v>
      </c>
      <c r="M11" s="71"/>
      <c r="N11" s="71"/>
      <c r="O11" s="71"/>
      <c r="P11" s="71"/>
      <c r="Q11" s="71"/>
      <c r="R11" s="71"/>
      <c r="S11" s="71"/>
      <c r="T11" s="71"/>
      <c r="U11" s="73"/>
      <c r="W11" s="72"/>
    </row>
    <row r="12" spans="1:25" ht="12" hidden="1" outlineLevel="1" x14ac:dyDescent="0.25">
      <c r="A12" s="149"/>
      <c r="B12" s="77">
        <v>60</v>
      </c>
      <c r="C12" s="60" t="str">
        <f>_xll.qlPeriodEquivalent(B12&amp;"M")</f>
        <v>5Y</v>
      </c>
      <c r="D12" s="85">
        <f t="shared" si="5"/>
        <v>42185</v>
      </c>
      <c r="E12" s="86">
        <f t="shared" si="0"/>
        <v>44011</v>
      </c>
      <c r="F12" s="87">
        <f t="shared" si="1"/>
        <v>6</v>
      </c>
      <c r="G12" s="93">
        <f>MIN(_xll.ohPack(Data!$M$4:INDEX(ONFwd6M,MATCH(E12+1,SettlementDates,1),1)))</f>
        <v>1.1789421618679796E-3</v>
      </c>
      <c r="H12" s="64">
        <f t="shared" si="2"/>
        <v>1E-3</v>
      </c>
      <c r="I12" s="93">
        <f>MAX(_xll.ohPack(Data!$M$4:INDEX(ONFwd6M,MATCH(E12+1,SettlementDates,1),1)))</f>
        <v>6.2804793503445921E-3</v>
      </c>
      <c r="J12" s="64">
        <f t="shared" si="3"/>
        <v>7.0000000000000001E-3</v>
      </c>
      <c r="K12" s="93">
        <f t="shared" si="4"/>
        <v>1E-3</v>
      </c>
      <c r="M12" s="71"/>
      <c r="N12" s="71"/>
      <c r="O12" s="71"/>
      <c r="P12" s="71"/>
      <c r="Q12" s="71"/>
      <c r="R12" s="71"/>
      <c r="S12" s="71"/>
      <c r="T12" s="71"/>
      <c r="U12" s="73"/>
      <c r="W12" s="72"/>
    </row>
    <row r="13" spans="1:25" ht="12" hidden="1" outlineLevel="1" x14ac:dyDescent="0.25">
      <c r="A13" s="149"/>
      <c r="B13" s="77">
        <v>120</v>
      </c>
      <c r="C13" s="60" t="str">
        <f>_xll.qlPeriodEquivalent(B13&amp;"M")</f>
        <v>10Y</v>
      </c>
      <c r="D13" s="85">
        <f t="shared" si="5"/>
        <v>42185</v>
      </c>
      <c r="E13" s="86">
        <f t="shared" si="0"/>
        <v>45837</v>
      </c>
      <c r="F13" s="87">
        <f t="shared" si="1"/>
        <v>6</v>
      </c>
      <c r="G13" s="93">
        <f>MIN(_xll.ohPack(Data!$M$4:INDEX(ONFwd6M,MATCH(E13+1,SettlementDates,1),1)))</f>
        <v>1.1789421618679796E-3</v>
      </c>
      <c r="H13" s="64">
        <f t="shared" si="2"/>
        <v>1E-3</v>
      </c>
      <c r="I13" s="93">
        <f>MAX(_xll.ohPack(Data!$M$4:INDEX(ONFwd6M,MATCH(E13+1,SettlementDates,1),1)))</f>
        <v>1.69104748556137E-2</v>
      </c>
      <c r="J13" s="64">
        <f t="shared" si="3"/>
        <v>0.02</v>
      </c>
      <c r="K13" s="93">
        <f t="shared" si="4"/>
        <v>2.5000000000000001E-3</v>
      </c>
      <c r="M13" s="71"/>
      <c r="N13" s="71"/>
      <c r="O13" s="71"/>
      <c r="P13" s="71"/>
      <c r="Q13" s="71"/>
      <c r="R13" s="71"/>
      <c r="S13" s="71"/>
      <c r="T13" s="71"/>
      <c r="U13" s="73"/>
      <c r="W13" s="72"/>
    </row>
    <row r="14" spans="1:25" ht="12" hidden="1" outlineLevel="1" x14ac:dyDescent="0.25">
      <c r="A14" s="149"/>
      <c r="B14" s="77">
        <v>240</v>
      </c>
      <c r="C14" s="60" t="str">
        <f>_xll.qlPeriodEquivalent(B14&amp;"M")</f>
        <v>20Y</v>
      </c>
      <c r="D14" s="85">
        <f t="shared" si="5"/>
        <v>42004</v>
      </c>
      <c r="E14" s="86">
        <f t="shared" si="0"/>
        <v>49489</v>
      </c>
      <c r="F14" s="87">
        <f t="shared" si="1"/>
        <v>12</v>
      </c>
      <c r="G14" s="93">
        <f>MIN(_xll.ohPack(Data!$M$4:INDEX(ONFwd6M,MATCH(E14+1,SettlementDates,1),1)))</f>
        <v>1.1789421618679796E-3</v>
      </c>
      <c r="H14" s="64">
        <f t="shared" si="2"/>
        <v>1E-3</v>
      </c>
      <c r="I14" s="93">
        <f>MAX(_xll.ohPack(Data!$M$4:INDEX(ONFwd6M,MATCH(E14+1,SettlementDates,1),1)))</f>
        <v>2.6311943973162943E-2</v>
      </c>
      <c r="J14" s="64">
        <f t="shared" si="3"/>
        <v>0.03</v>
      </c>
      <c r="K14" s="93">
        <f t="shared" si="4"/>
        <v>5.0000000000000001E-3</v>
      </c>
      <c r="M14" s="71"/>
      <c r="N14" s="71"/>
      <c r="O14" s="71"/>
      <c r="P14" s="71"/>
      <c r="Q14" s="71"/>
      <c r="R14" s="71"/>
      <c r="S14" s="71"/>
      <c r="T14" s="71"/>
      <c r="U14" s="73"/>
      <c r="W14" s="72"/>
    </row>
    <row r="15" spans="1:25" ht="12" hidden="1" outlineLevel="1" x14ac:dyDescent="0.25">
      <c r="A15" s="149"/>
      <c r="B15" s="77">
        <v>360</v>
      </c>
      <c r="C15" s="60" t="str">
        <f>_xll.qlPeriodEquivalent(B15&amp;"M")</f>
        <v>30Y</v>
      </c>
      <c r="D15" s="85">
        <f t="shared" si="5"/>
        <v>42004</v>
      </c>
      <c r="E15" s="86">
        <f t="shared" si="0"/>
        <v>53142</v>
      </c>
      <c r="F15" s="87">
        <f t="shared" si="1"/>
        <v>36</v>
      </c>
      <c r="G15" s="93">
        <f>MIN(_xll.ohPack(Data!$M$4:INDEX(ONFwd6M,MATCH(E15+1,SettlementDates,1),1)))</f>
        <v>1.1789421618679796E-3</v>
      </c>
      <c r="H15" s="64">
        <f t="shared" si="2"/>
        <v>1E-3</v>
      </c>
      <c r="I15" s="93">
        <f>MAX(_xll.ohPack(Data!$M$4:INDEX(ONFwd6M,MATCH(E15+1,SettlementDates,1),1)))</f>
        <v>2.6311943973162943E-2</v>
      </c>
      <c r="J15" s="64">
        <f t="shared" si="3"/>
        <v>0.03</v>
      </c>
      <c r="K15" s="93">
        <f t="shared" si="4"/>
        <v>5.0000000000000001E-3</v>
      </c>
      <c r="M15" s="71"/>
      <c r="N15" s="71"/>
      <c r="O15" s="71"/>
      <c r="P15" s="71"/>
      <c r="Q15" s="71"/>
      <c r="R15" s="71"/>
      <c r="S15" s="71"/>
      <c r="T15" s="71"/>
      <c r="U15" s="73"/>
      <c r="W15" s="72"/>
    </row>
    <row r="16" spans="1:25" ht="12" hidden="1" outlineLevel="1" x14ac:dyDescent="0.25">
      <c r="A16" s="150"/>
      <c r="B16" s="78">
        <v>720</v>
      </c>
      <c r="C16" s="61" t="str">
        <f>_xll.qlPeriodEquivalent(B16&amp;"M")</f>
        <v>60Y</v>
      </c>
      <c r="D16" s="89">
        <f t="shared" si="5"/>
        <v>42004</v>
      </c>
      <c r="E16" s="90">
        <f t="shared" si="0"/>
        <v>64099</v>
      </c>
      <c r="F16" s="91">
        <f t="shared" si="1"/>
        <v>60</v>
      </c>
      <c r="G16" s="94">
        <f>MIN(_xll.ohPack(Data!$M$4:INDEX(ONFwd6M,MATCH(E16+1,SettlementDates,1),1)))</f>
        <v>1.1789421618679796E-3</v>
      </c>
      <c r="H16" s="65">
        <f t="shared" si="2"/>
        <v>1E-3</v>
      </c>
      <c r="I16" s="94">
        <f>MAX(_xll.ohPack(Data!$M$4:INDEX(ONFwd6M,MATCH(E16+1,SettlementDates,1),1)))</f>
        <v>2.6311943973162943E-2</v>
      </c>
      <c r="J16" s="65">
        <f t="shared" si="3"/>
        <v>0.03</v>
      </c>
      <c r="K16" s="94">
        <f t="shared" si="4"/>
        <v>5.0000000000000001E-3</v>
      </c>
      <c r="M16" s="71"/>
      <c r="N16" s="71"/>
      <c r="O16" s="71"/>
      <c r="P16" s="71"/>
      <c r="Q16" s="71"/>
      <c r="R16" s="71"/>
      <c r="S16" s="71"/>
      <c r="T16" s="71"/>
      <c r="U16" s="73"/>
      <c r="W16" s="72"/>
    </row>
    <row r="17" spans="3:33" collapsed="1" x14ac:dyDescent="0.2">
      <c r="R17" s="73"/>
      <c r="S17" s="73"/>
      <c r="T17" s="73"/>
      <c r="U17" s="73"/>
      <c r="V17" s="73"/>
    </row>
    <row r="18" spans="3:33" x14ac:dyDescent="0.2">
      <c r="C18" s="72"/>
      <c r="M18" s="119" t="s">
        <v>152</v>
      </c>
      <c r="P18" s="73"/>
      <c r="Q18" s="73"/>
      <c r="R18" s="73"/>
      <c r="S18" s="73"/>
      <c r="T18" s="73"/>
      <c r="V18" s="73"/>
      <c r="AA18" s="71"/>
    </row>
    <row r="19" spans="3:33" x14ac:dyDescent="0.2">
      <c r="M19" s="111"/>
      <c r="P19" s="73"/>
      <c r="Q19" s="73"/>
      <c r="R19" s="73"/>
      <c r="S19" s="73"/>
      <c r="T19" s="73"/>
      <c r="V19" s="73"/>
      <c r="AA19" s="95"/>
    </row>
    <row r="20" spans="3:33" x14ac:dyDescent="0.2">
      <c r="P20" s="73"/>
      <c r="Q20" s="73"/>
      <c r="R20" s="73"/>
      <c r="S20" s="73"/>
      <c r="T20" s="73"/>
      <c r="U20" s="73"/>
      <c r="V20" s="73"/>
      <c r="Y20" s="73"/>
    </row>
    <row r="21" spans="3:33" ht="13.5" x14ac:dyDescent="0.2">
      <c r="M21" s="100" t="s">
        <v>148</v>
      </c>
      <c r="N21" s="101"/>
      <c r="O21" s="101"/>
      <c r="P21" s="101"/>
      <c r="Q21" s="101"/>
      <c r="R21" s="101"/>
      <c r="S21" s="101"/>
      <c r="T21" s="101"/>
      <c r="U21" s="101"/>
      <c r="V21" s="101"/>
      <c r="W21" s="101"/>
      <c r="X21" s="101"/>
      <c r="Y21" s="102"/>
    </row>
    <row r="22" spans="3:33" x14ac:dyDescent="0.2">
      <c r="J22" s="72"/>
      <c r="K22" s="141" t="b">
        <v>1</v>
      </c>
      <c r="L22" s="72"/>
      <c r="M22" s="109" t="s">
        <v>61</v>
      </c>
      <c r="N22" s="109"/>
      <c r="O22" s="109" t="s">
        <v>20</v>
      </c>
      <c r="P22" s="110" t="s">
        <v>62</v>
      </c>
      <c r="Q22" s="110" t="s">
        <v>145</v>
      </c>
      <c r="R22" s="109" t="s">
        <v>18</v>
      </c>
      <c r="S22" s="109" t="s">
        <v>17</v>
      </c>
      <c r="T22" s="110" t="s">
        <v>63</v>
      </c>
      <c r="U22" s="110" t="s">
        <v>65</v>
      </c>
      <c r="V22" s="109" t="s">
        <v>0</v>
      </c>
      <c r="W22" s="109" t="s">
        <v>122</v>
      </c>
      <c r="X22" s="112" t="s">
        <v>66</v>
      </c>
      <c r="Y22" s="112" t="s">
        <v>67</v>
      </c>
    </row>
    <row r="23" spans="3:33" x14ac:dyDescent="0.2">
      <c r="J23" s="72"/>
      <c r="K23" s="72"/>
      <c r="L23" s="72"/>
      <c r="M23" s="120" t="s">
        <v>154</v>
      </c>
      <c r="N23" s="120" t="s">
        <v>37</v>
      </c>
      <c r="O23" s="120" t="str">
        <f t="shared" ref="O23:O31" si="6">LEFT(N23,LEN(N23)-1)+6&amp;"M"</f>
        <v>7M</v>
      </c>
      <c r="P23" s="120" t="str">
        <f t="shared" ref="P23:P31" si="7">Currency&amp;LEFT(N23,LEN(N23)-1)&amp;"x"&amp;LEFT(O23,LEN(O23)-1)&amp;"F"&amp;QuoteSuffix</f>
        <v>JPY1x7F_Quote</v>
      </c>
      <c r="Q23" s="126"/>
      <c r="R23" s="121">
        <f>_xll.qlInterestRateIndexFixingDate(Index6M,S23)</f>
        <v>42212</v>
      </c>
      <c r="S23" s="121">
        <f>_xll.qlCalendarAdvance(JointCalendar,SettlementDate,N23,"mf",TRUE)</f>
        <v>42214</v>
      </c>
      <c r="T23" s="121">
        <f>_xll.qlCalendarAdvance(JointCalendar,SettlementDate,O23,"mf",TRUE)</f>
        <v>42398</v>
      </c>
      <c r="U23" s="122">
        <f>_xll.qlIndexFixing(Index6M,R23,TRUE,_xll.ohTrigger(Trigger,Trigger6M))</f>
        <v>1.3500000000648863E-3</v>
      </c>
      <c r="V23" s="122">
        <f>_xll.qlQuoteValue(P23,_xll.ohTrigger(Trigger,Trigger6M))</f>
        <v>1.3500000000000001E-3</v>
      </c>
      <c r="W23" s="120" t="b">
        <f>NOT(ISERROR(V23))</f>
        <v>1</v>
      </c>
      <c r="X23" s="130">
        <f>U23-V23</f>
        <v>6.4886247416739984E-14</v>
      </c>
      <c r="Y23" s="60" t="b">
        <f>ABS(X23)&lt;=ABS('General Settings'!$D$29)</f>
        <v>1</v>
      </c>
      <c r="AG23" s="72" t="e">
        <f>NA()</f>
        <v>#N/A</v>
      </c>
    </row>
    <row r="24" spans="3:33" x14ac:dyDescent="0.2">
      <c r="M24" s="120" t="s">
        <v>154</v>
      </c>
      <c r="N24" s="120" t="s">
        <v>71</v>
      </c>
      <c r="O24" s="120" t="str">
        <f t="shared" si="6"/>
        <v>8M</v>
      </c>
      <c r="P24" s="120" t="str">
        <f t="shared" si="7"/>
        <v>JPY2x8F_Quote</v>
      </c>
      <c r="Q24" s="126"/>
      <c r="R24" s="121">
        <f>_xll.qlInterestRateIndexFixingDate(Index6M,S24)</f>
        <v>42242</v>
      </c>
      <c r="S24" s="121">
        <f>_xll.qlCalendarAdvance(JointCalendar,SettlementDate,N24,"mf",TRUE)</f>
        <v>42244</v>
      </c>
      <c r="T24" s="121">
        <f>_xll.qlCalendarAdvance(JointCalendar,SettlementDate,O24,"mf",TRUE)</f>
        <v>42429</v>
      </c>
      <c r="U24" s="122">
        <f>_xll.qlIndexFixing(Index6M,R24,TRUE,_xll.ohTrigger(Trigger,Trigger6M))</f>
        <v>1.3499999999998784E-3</v>
      </c>
      <c r="V24" s="122">
        <f>_xll.qlQuoteValue(P24,_xll.ohTrigger(Trigger,Trigger6M))</f>
        <v>1.3500000000000001E-3</v>
      </c>
      <c r="W24" s="120" t="b">
        <f t="shared" ref="W24:W29" si="8">NOT(ISERROR(V24))</f>
        <v>1</v>
      </c>
      <c r="X24" s="130">
        <f t="shared" ref="X24:X29" si="9">U24-V24</f>
        <v>-1.216474837528736E-16</v>
      </c>
      <c r="Y24" s="60" t="b">
        <f>ABS(X24)&lt;=ABS('General Settings'!$D$29)</f>
        <v>1</v>
      </c>
      <c r="AG24" s="72" t="e">
        <f>NA()</f>
        <v>#N/A</v>
      </c>
    </row>
    <row r="25" spans="3:33" x14ac:dyDescent="0.2">
      <c r="M25" s="120" t="s">
        <v>154</v>
      </c>
      <c r="N25" s="120" t="s">
        <v>38</v>
      </c>
      <c r="O25" s="120" t="str">
        <f t="shared" si="6"/>
        <v>9M</v>
      </c>
      <c r="P25" s="120" t="str">
        <f t="shared" si="7"/>
        <v>JPY3x9F_Quote</v>
      </c>
      <c r="Q25" s="126"/>
      <c r="R25" s="121">
        <f>_xll.qlInterestRateIndexFixingDate(Index6M,S25)</f>
        <v>42272</v>
      </c>
      <c r="S25" s="121">
        <f>_xll.qlCalendarAdvance(JointCalendar,SettlementDate,N25,"mf",TRUE)</f>
        <v>42276</v>
      </c>
      <c r="T25" s="121">
        <f>_xll.qlCalendarAdvance(JointCalendar,SettlementDate,O25,"mf",TRUE)</f>
        <v>42458</v>
      </c>
      <c r="U25" s="122">
        <f>_xll.qlIndexFixing(Index6M,R25,TRUE,_xll.ohTrigger(Trigger,Trigger6M))</f>
        <v>1.3499999999998405E-3</v>
      </c>
      <c r="V25" s="122">
        <f>_xll.qlQuoteValue(P25,_xll.ohTrigger(Trigger,Trigger6M))</f>
        <v>1.3500000000000001E-3</v>
      </c>
      <c r="W25" s="120" t="b">
        <f t="shared" si="8"/>
        <v>1</v>
      </c>
      <c r="X25" s="130">
        <f t="shared" si="9"/>
        <v>-1.5959455978986625E-16</v>
      </c>
      <c r="Y25" s="60" t="b">
        <f>ABS(X25)&lt;=ABS('General Settings'!$D$29)</f>
        <v>1</v>
      </c>
      <c r="AG25" s="72" t="e">
        <f>NA()</f>
        <v>#N/A</v>
      </c>
    </row>
    <row r="26" spans="3:33" x14ac:dyDescent="0.2">
      <c r="M26" s="120" t="s">
        <v>154</v>
      </c>
      <c r="N26" s="120" t="s">
        <v>72</v>
      </c>
      <c r="O26" s="120" t="str">
        <f t="shared" si="6"/>
        <v>10M</v>
      </c>
      <c r="P26" s="120" t="str">
        <f t="shared" si="7"/>
        <v>JPY4x10F_Quote</v>
      </c>
      <c r="Q26" s="126"/>
      <c r="R26" s="121">
        <f>_xll.qlInterestRateIndexFixingDate(Index6M,S26)</f>
        <v>42304</v>
      </c>
      <c r="S26" s="121">
        <f>_xll.qlCalendarAdvance(JointCalendar,SettlementDate,N26,"mf",TRUE)</f>
        <v>42306</v>
      </c>
      <c r="T26" s="121">
        <f>_xll.qlCalendarAdvance(JointCalendar,SettlementDate,O26,"mf",TRUE)</f>
        <v>42488</v>
      </c>
      <c r="U26" s="122">
        <f>_xll.qlIndexFixing(Index6M,R26,TRUE,_xll.ohTrigger(Trigger,Trigger6M))</f>
        <v>1.3499999999295668E-3</v>
      </c>
      <c r="V26" s="122">
        <f>_xll.qlQuoteValue(P26,_xll.ohTrigger(Trigger,Trigger6M))</f>
        <v>1.3500000000000001E-3</v>
      </c>
      <c r="W26" s="120" t="b">
        <f t="shared" si="8"/>
        <v>1</v>
      </c>
      <c r="X26" s="130">
        <f t="shared" si="9"/>
        <v>-7.0433242571610322E-14</v>
      </c>
      <c r="Y26" s="60" t="b">
        <f>ABS(X26)&lt;=ABS('General Settings'!$D$29)</f>
        <v>1</v>
      </c>
      <c r="AG26" s="72" t="e">
        <f>NA()</f>
        <v>#N/A</v>
      </c>
    </row>
    <row r="27" spans="3:33" x14ac:dyDescent="0.2">
      <c r="M27" s="120" t="s">
        <v>154</v>
      </c>
      <c r="N27" s="120" t="s">
        <v>73</v>
      </c>
      <c r="O27" s="120" t="str">
        <f t="shared" si="6"/>
        <v>11M</v>
      </c>
      <c r="P27" s="120" t="str">
        <f t="shared" si="7"/>
        <v>JPY5x11F_Quote</v>
      </c>
      <c r="Q27" s="126"/>
      <c r="R27" s="121">
        <f>_xll.qlInterestRateIndexFixingDate(Index6M,S27)</f>
        <v>42334</v>
      </c>
      <c r="S27" s="121">
        <f>_xll.qlCalendarAdvance(JointCalendar,SettlementDate,N27,"mf",TRUE)</f>
        <v>42338</v>
      </c>
      <c r="T27" s="121">
        <f>_xll.qlCalendarAdvance(JointCalendar,SettlementDate,O27,"mf",TRUE)</f>
        <v>42521</v>
      </c>
      <c r="U27" s="122">
        <f>_xll.qlIndexFixing(Index6M,R27,TRUE,_xll.ohTrigger(Trigger,Trigger6M))</f>
        <v>1.3499999999999988E-3</v>
      </c>
      <c r="V27" s="122">
        <f>_xll.qlQuoteValue(P27,_xll.ohTrigger(Trigger,Trigger6M))</f>
        <v>1.3500000000000001E-3</v>
      </c>
      <c r="W27" s="120" t="b">
        <f t="shared" si="8"/>
        <v>1</v>
      </c>
      <c r="X27" s="130">
        <f t="shared" si="9"/>
        <v>0</v>
      </c>
      <c r="Y27" s="60" t="b">
        <f>ABS(X27)&lt;=ABS('General Settings'!$D$29)</f>
        <v>1</v>
      </c>
      <c r="AG27" s="72" t="e">
        <f>NA()</f>
        <v>#N/A</v>
      </c>
    </row>
    <row r="28" spans="3:33" x14ac:dyDescent="0.2">
      <c r="M28" s="120" t="s">
        <v>154</v>
      </c>
      <c r="N28" s="120" t="s">
        <v>39</v>
      </c>
      <c r="O28" s="120" t="str">
        <f t="shared" si="6"/>
        <v>12M</v>
      </c>
      <c r="P28" s="120" t="str">
        <f t="shared" si="7"/>
        <v>JPY6x12F_Quote</v>
      </c>
      <c r="Q28" s="126"/>
      <c r="R28" s="121">
        <f>_xll.qlInterestRateIndexFixingDate(Index6M,S28)</f>
        <v>42361</v>
      </c>
      <c r="S28" s="121">
        <f>_xll.qlCalendarAdvance(JointCalendar,SettlementDate,N28,"mf",TRUE)</f>
        <v>42367</v>
      </c>
      <c r="T28" s="121">
        <f>_xll.qlCalendarAdvance(JointCalendar,SettlementDate,O28,"mf",TRUE)</f>
        <v>42550</v>
      </c>
      <c r="U28" s="122">
        <f>_xll.qlIndexFixing(Index6M,R28,TRUE,_xll.ohTrigger(Trigger,Trigger6M))</f>
        <v>1.350000000415841E-3</v>
      </c>
      <c r="V28" s="122">
        <f>_xll.qlQuoteValue(P28,_xll.ohTrigger(Trigger,Trigger6M))</f>
        <v>1.3500000000000001E-3</v>
      </c>
      <c r="W28" s="120" t="b">
        <f t="shared" si="8"/>
        <v>1</v>
      </c>
      <c r="X28" s="130">
        <f t="shared" si="9"/>
        <v>4.1584097276725629E-13</v>
      </c>
      <c r="Y28" s="60" t="b">
        <f>ABS(X28)&lt;=ABS('General Settings'!$D$29)</f>
        <v>1</v>
      </c>
      <c r="AG28" s="72" t="e">
        <f>NA()</f>
        <v>#N/A</v>
      </c>
    </row>
    <row r="29" spans="3:33" x14ac:dyDescent="0.2">
      <c r="M29" s="104" t="s">
        <v>154</v>
      </c>
      <c r="N29" s="104" t="s">
        <v>76</v>
      </c>
      <c r="O29" s="104" t="str">
        <f t="shared" si="6"/>
        <v>15M</v>
      </c>
      <c r="P29" s="104" t="str">
        <f t="shared" si="7"/>
        <v>JPY9x15F_Quote</v>
      </c>
      <c r="Q29" s="126"/>
      <c r="R29" s="116">
        <f>_xll.qlInterestRateIndexFixingDate(Index6M,S29)</f>
        <v>42452</v>
      </c>
      <c r="S29" s="116">
        <f>_xll.qlCalendarAdvance(JointCalendar,SettlementDate,N29,"mf",TRUE)</f>
        <v>42458</v>
      </c>
      <c r="T29" s="116">
        <f>_xll.qlCalendarAdvance(JointCalendar,SettlementDate,O29,"mf",TRUE)</f>
        <v>42642</v>
      </c>
      <c r="U29" s="107">
        <f>_xll.qlIndexFixing(Index6M,R29,TRUE,_xll.ohTrigger(Trigger,Trigger6M))</f>
        <v>1.784394894159052E-3</v>
      </c>
      <c r="V29" s="107" t="e">
        <f>_xll.qlQuoteValue(P29,_xll.ohTrigger(Trigger,Trigger6M))</f>
        <v>#NUM!</v>
      </c>
      <c r="W29" s="104" t="b">
        <f t="shared" si="8"/>
        <v>0</v>
      </c>
      <c r="X29" s="142" t="e">
        <f t="shared" si="9"/>
        <v>#NUM!</v>
      </c>
      <c r="Y29" s="60" t="e">
        <f>ABS(X29)&lt;=ABS('General Settings'!$D$29)</f>
        <v>#NUM!</v>
      </c>
      <c r="AG29" s="72" t="e">
        <f>NA()</f>
        <v>#N/A</v>
      </c>
    </row>
    <row r="30" spans="3:33" x14ac:dyDescent="0.2">
      <c r="M30" s="104" t="s">
        <v>154</v>
      </c>
      <c r="N30" s="104" t="s">
        <v>123</v>
      </c>
      <c r="O30" s="104" t="str">
        <f t="shared" si="6"/>
        <v>18M</v>
      </c>
      <c r="P30" s="104" t="str">
        <f t="shared" si="7"/>
        <v>JPY12x18F_Quote</v>
      </c>
      <c r="Q30" s="126"/>
      <c r="R30" s="116">
        <f>_xll.qlInterestRateIndexFixingDate(Index6M,S30)</f>
        <v>42548</v>
      </c>
      <c r="S30" s="116">
        <f>_xll.qlCalendarAdvance(JointCalendar,SettlementDate,N30,"mf",TRUE)</f>
        <v>42550</v>
      </c>
      <c r="T30" s="116">
        <f>_xll.qlCalendarAdvance(JointCalendar,SettlementDate,O30,"mf",TRUE)</f>
        <v>42733</v>
      </c>
      <c r="U30" s="107">
        <f>_xll.qlIndexFixing(Index6M,R30,TRUE,_xll.ohTrigger(Trigger,Trigger6M))</f>
        <v>2.5094816106904648E-3</v>
      </c>
      <c r="V30" s="107">
        <f>_xll.qlQuoteValue(P30,_xll.ohTrigger(Trigger,Trigger6M))</f>
        <v>1.5000000000000002E-3</v>
      </c>
      <c r="W30" s="104" t="b">
        <f t="shared" ref="W30:W32" si="10">NOT(ISERROR(V30))</f>
        <v>1</v>
      </c>
      <c r="X30" s="142">
        <f t="shared" ref="X30:X31" si="11">U30-V30</f>
        <v>1.0094816106904646E-3</v>
      </c>
      <c r="Y30" s="60" t="b">
        <f>ABS(X30)&lt;=ABS('General Settings'!$D$29)</f>
        <v>0</v>
      </c>
      <c r="AG30" s="72" t="e">
        <f>NA()</f>
        <v>#N/A</v>
      </c>
    </row>
    <row r="31" spans="3:33" x14ac:dyDescent="0.2">
      <c r="M31" s="105" t="s">
        <v>154</v>
      </c>
      <c r="N31" s="105" t="s">
        <v>84</v>
      </c>
      <c r="O31" s="105" t="str">
        <f t="shared" si="6"/>
        <v>24M</v>
      </c>
      <c r="P31" s="105" t="str">
        <f t="shared" si="7"/>
        <v>JPY18x24F_Quote</v>
      </c>
      <c r="Q31" s="127"/>
      <c r="R31" s="117">
        <f>_xll.qlInterestRateIndexFixingDate(Index6M,S31)</f>
        <v>42727</v>
      </c>
      <c r="S31" s="117">
        <f>_xll.qlCalendarAdvance(JointCalendar,SettlementDate,N31,"mf",TRUE)</f>
        <v>42733</v>
      </c>
      <c r="T31" s="117">
        <f>_xll.qlCalendarAdvance(JointCalendar,SettlementDate,O31,"mf",TRUE)</f>
        <v>42915</v>
      </c>
      <c r="U31" s="108">
        <f>_xll.qlIndexFixing(Index6M,R31,TRUE,_xll.ohTrigger(Trigger,Trigger6M))</f>
        <v>1.7506849315060628E-3</v>
      </c>
      <c r="V31" s="108">
        <f>_xll.qlQuoteValue(P31,_xll.ohTrigger(Trigger,Trigger6M))</f>
        <v>1.6000000000000001E-3</v>
      </c>
      <c r="W31" s="105" t="b">
        <f t="shared" si="10"/>
        <v>1</v>
      </c>
      <c r="X31" s="143">
        <f t="shared" si="11"/>
        <v>1.5068493150606271E-4</v>
      </c>
      <c r="Y31" s="60" t="b">
        <f>ABS(X31)&lt;=ABS('General Settings'!$D$29)</f>
        <v>1</v>
      </c>
      <c r="AA31" s="114" t="s">
        <v>121</v>
      </c>
      <c r="AC31" s="113" t="s">
        <v>124</v>
      </c>
      <c r="AD31" s="113" t="s">
        <v>125</v>
      </c>
      <c r="AE31" s="114" t="s">
        <v>126</v>
      </c>
      <c r="AG31" s="72" t="e">
        <f>NA()</f>
        <v>#N/A</v>
      </c>
    </row>
    <row r="32" spans="3:33" x14ac:dyDescent="0.2">
      <c r="M32" s="104" t="s">
        <v>68</v>
      </c>
      <c r="N32" s="104" t="s">
        <v>158</v>
      </c>
      <c r="O32" s="104" t="s">
        <v>40</v>
      </c>
      <c r="P32" s="104" t="str">
        <f t="shared" ref="P32:P68" si="12">Currency&amp;N32&amp;O32&amp;QuoteSuffix</f>
        <v>JPYSB6L1Y_Quote</v>
      </c>
      <c r="Q32" s="126"/>
      <c r="R32" s="116">
        <f t="shared" ref="R32:R68" si="13">EvaluationDate</f>
        <v>42180</v>
      </c>
      <c r="S32" s="116">
        <f>_xll.qlInterestRateIndexValueDate(AA32,R32)</f>
        <v>42184</v>
      </c>
      <c r="T32" s="116">
        <f>_xll.qlInterestRateIndexMaturity(AA32,S32)</f>
        <v>42550</v>
      </c>
      <c r="U32" s="107">
        <f>_xll.qlIndexFixing(AA32,R32,TRUE,_xll.ohTrigger(Trigger,Trigger6M,InterestRatesTrigger))</f>
        <v>1.3905009140187266E-3</v>
      </c>
      <c r="V32" s="107">
        <f>_xll.qlQuoteValue(P32,_xll.ohTrigger(Trigger,Trigger6M,InterestRatesTrigger))</f>
        <v>1.7749999999999999E-3</v>
      </c>
      <c r="W32" s="104" t="b">
        <f t="shared" si="10"/>
        <v>1</v>
      </c>
      <c r="X32" s="146">
        <f t="shared" ref="X32" si="14">(U32-V32)*10000</f>
        <v>-3.8449908598127327</v>
      </c>
      <c r="Y32" s="62" t="b">
        <f>ABS(X32/10000)&lt;=ABS('General Settings'!$D$30)</f>
        <v>1</v>
      </c>
      <c r="AA32" s="60" t="str">
        <f>_xll.qlSwapIndex(,,O32,SettlementDays,Currency,Calendar,FixedLegTenor,FixedLegBDC,FixedLegDayCounter,Index6M,DiscountingCurve,Permanent,Trigger,ObjectOverwrite)</f>
        <v>obj_003c7#0001</v>
      </c>
      <c r="AC32" s="144" t="s">
        <v>39</v>
      </c>
      <c r="AD32" s="113" t="s">
        <v>128</v>
      </c>
      <c r="AE32" s="114" t="s">
        <v>159</v>
      </c>
    </row>
    <row r="33" spans="13:27" x14ac:dyDescent="0.2">
      <c r="M33" s="104" t="s">
        <v>68</v>
      </c>
      <c r="N33" s="104" t="s">
        <v>158</v>
      </c>
      <c r="O33" s="104" t="s">
        <v>81</v>
      </c>
      <c r="P33" s="104" t="str">
        <f t="shared" si="12"/>
        <v>JPYSB6L15M_Quote</v>
      </c>
      <c r="Q33" s="126"/>
      <c r="R33" s="116">
        <f t="shared" si="13"/>
        <v>42180</v>
      </c>
      <c r="S33" s="116">
        <f>_xll.qlInterestRateIndexValueDate(AA33,R33)</f>
        <v>42184</v>
      </c>
      <c r="T33" s="116">
        <f>_xll.qlInterestRateIndexMaturity(AA33,S33)</f>
        <v>42642</v>
      </c>
      <c r="U33" s="107">
        <f>_xll.qlIndexFixing(AA33,R33,TRUE,_xll.ohTrigger(Trigger,Trigger6M,InterestRatesTrigger))</f>
        <v>1.5543907951909182E-3</v>
      </c>
      <c r="V33" s="107" t="e">
        <f>_xll.qlQuoteValue(P33,_xll.ohTrigger(Trigger,Trigger6M,InterestRatesTrigger))</f>
        <v>#NUM!</v>
      </c>
      <c r="W33" s="104" t="b">
        <f t="shared" ref="W33:W68" si="15">NOT(ISERROR(V33))</f>
        <v>0</v>
      </c>
      <c r="X33" s="146" t="e">
        <f t="shared" ref="X33:X68" si="16">(U33-V33)*10000</f>
        <v>#NUM!</v>
      </c>
      <c r="Y33" s="60" t="e">
        <f>ABS(X33/10000)&lt;=ABS('General Settings'!$D$30)</f>
        <v>#NUM!</v>
      </c>
      <c r="AA33" s="60" t="str">
        <f>_xll.qlSwapIndex(,,O33,SettlementDays,Currency,Calendar,FixedLegTenor,FixedLegBDC,FixedLegDayCounter,Index6M,DiscountingCurve,Permanent,Trigger,ObjectOverwrite)</f>
        <v>obj_003b2#0001</v>
      </c>
    </row>
    <row r="34" spans="13:27" x14ac:dyDescent="0.2">
      <c r="M34" s="120" t="s">
        <v>68</v>
      </c>
      <c r="N34" s="120" t="s">
        <v>158</v>
      </c>
      <c r="O34" s="120" t="s">
        <v>84</v>
      </c>
      <c r="P34" s="120" t="str">
        <f t="shared" si="12"/>
        <v>JPYSB6L18M_Quote</v>
      </c>
      <c r="Q34" s="126"/>
      <c r="R34" s="121">
        <f t="shared" si="13"/>
        <v>42180</v>
      </c>
      <c r="S34" s="121">
        <f>_xll.qlInterestRateIndexValueDate(AA34,R34)</f>
        <v>42184</v>
      </c>
      <c r="T34" s="121">
        <f>_xll.qlInterestRateIndexMaturity(AA34,S34)</f>
        <v>42733</v>
      </c>
      <c r="U34" s="122">
        <f>_xll.qlIndexFixing(AA34,R34,TRUE,_xll.ohTrigger(Trigger,Trigger6M,InterestRatesTrigger))</f>
        <v>1.7749999999998353E-3</v>
      </c>
      <c r="V34" s="122">
        <f>_xll.qlQuoteValue(P34,_xll.ohTrigger(Trigger,Trigger6M,InterestRatesTrigger))</f>
        <v>1.7749999999999999E-3</v>
      </c>
      <c r="W34" s="120" t="b">
        <f t="shared" si="15"/>
        <v>1</v>
      </c>
      <c r="X34" s="145">
        <f t="shared" si="16"/>
        <v>-1.6458188978329957E-12</v>
      </c>
      <c r="Y34" s="60" t="b">
        <f>ABS(X34/10000)&lt;=ABS('General Settings'!$D$30)</f>
        <v>1</v>
      </c>
      <c r="AA34" s="60" t="str">
        <f>_xll.qlSwapIndex(,,O34,SettlementDays,Currency,Calendar,FixedLegTenor,FixedLegBDC,FixedLegDayCounter,Index6M,DiscountingCurve,Permanent,Trigger,ObjectOverwrite)</f>
        <v>obj_003c0#0001</v>
      </c>
    </row>
    <row r="35" spans="13:27" x14ac:dyDescent="0.2">
      <c r="M35" s="104" t="s">
        <v>68</v>
      </c>
      <c r="N35" s="104" t="s">
        <v>158</v>
      </c>
      <c r="O35" s="104" t="s">
        <v>87</v>
      </c>
      <c r="P35" s="104" t="str">
        <f t="shared" si="12"/>
        <v>JPYSB6L21M_Quote</v>
      </c>
      <c r="Q35" s="126"/>
      <c r="R35" s="116">
        <f t="shared" si="13"/>
        <v>42180</v>
      </c>
      <c r="S35" s="116">
        <f>_xll.qlInterestRateIndexValueDate(AA35,R35)</f>
        <v>42184</v>
      </c>
      <c r="T35" s="116">
        <f>_xll.qlInterestRateIndexMaturity(AA35,S35)</f>
        <v>42823</v>
      </c>
      <c r="U35" s="107">
        <f>_xll.qlIndexFixing(AA35,R35,TRUE,_xll.ohTrigger(Trigger,Trigger6M,InterestRatesTrigger))</f>
        <v>1.7861197609568915E-3</v>
      </c>
      <c r="V35" s="107" t="e">
        <f>_xll.qlQuoteValue(P35,_xll.ohTrigger(Trigger,Trigger6M,InterestRatesTrigger))</f>
        <v>#NUM!</v>
      </c>
      <c r="W35" s="104" t="b">
        <f t="shared" si="15"/>
        <v>0</v>
      </c>
      <c r="X35" s="146" t="e">
        <f t="shared" si="16"/>
        <v>#NUM!</v>
      </c>
      <c r="Y35" s="60" t="e">
        <f>ABS(X35/10000)&lt;=ABS('General Settings'!$D$30)</f>
        <v>#NUM!</v>
      </c>
      <c r="AA35" s="60" t="str">
        <f>_xll.qlSwapIndex(,,O35,SettlementDays,Currency,Calendar,FixedLegTenor,FixedLegBDC,FixedLegDayCounter,Index6M,DiscountingCurve,Permanent,Trigger,ObjectOverwrite)</f>
        <v>obj_003aa#0001</v>
      </c>
    </row>
    <row r="36" spans="13:27" x14ac:dyDescent="0.2">
      <c r="M36" s="120" t="s">
        <v>68</v>
      </c>
      <c r="N36" s="120" t="s">
        <v>158</v>
      </c>
      <c r="O36" s="120" t="s">
        <v>90</v>
      </c>
      <c r="P36" s="120" t="str">
        <f t="shared" si="12"/>
        <v>JPYSB6L2Y_Quote</v>
      </c>
      <c r="Q36" s="126"/>
      <c r="R36" s="121">
        <f t="shared" si="13"/>
        <v>42180</v>
      </c>
      <c r="S36" s="121">
        <f>_xll.qlInterestRateIndexValueDate(AA36,R36)</f>
        <v>42184</v>
      </c>
      <c r="T36" s="121">
        <f>_xll.qlInterestRateIndexMaturity(AA36,S36)</f>
        <v>42915</v>
      </c>
      <c r="U36" s="122">
        <f>_xll.qlIndexFixing(AA36,R36,TRUE,_xll.ohTrigger(Trigger,Trigger6M,InterestRatesTrigger))</f>
        <v>1.7749999999996783E-3</v>
      </c>
      <c r="V36" s="122">
        <f>_xll.qlQuoteValue(P36,_xll.ohTrigger(Trigger,Trigger6M,InterestRatesTrigger))</f>
        <v>1.7749999999999999E-3</v>
      </c>
      <c r="W36" s="120" t="b">
        <f t="shared" si="15"/>
        <v>1</v>
      </c>
      <c r="X36" s="145">
        <f t="shared" si="16"/>
        <v>-3.2157436435920062E-12</v>
      </c>
      <c r="Y36" s="60" t="b">
        <f>ABS(X36/10000)&lt;=ABS('General Settings'!$D$30)</f>
        <v>1</v>
      </c>
      <c r="AA36" s="60" t="str">
        <f>_xll.qlSwapIndex(,,O36,SettlementDays,Currency,Calendar,FixedLegTenor,FixedLegBDC,FixedLegDayCounter,Index6M,DiscountingCurve,Permanent,Trigger,ObjectOverwrite)</f>
        <v>obj_003c5#0001</v>
      </c>
    </row>
    <row r="37" spans="13:27" x14ac:dyDescent="0.2">
      <c r="M37" s="120" t="s">
        <v>68</v>
      </c>
      <c r="N37" s="120" t="s">
        <v>158</v>
      </c>
      <c r="O37" s="120" t="s">
        <v>94</v>
      </c>
      <c r="P37" s="120" t="str">
        <f t="shared" si="12"/>
        <v>JPYSB6L3Y_Quote</v>
      </c>
      <c r="Q37" s="126"/>
      <c r="R37" s="121">
        <f t="shared" si="13"/>
        <v>42180</v>
      </c>
      <c r="S37" s="121">
        <f>_xll.qlInterestRateIndexValueDate(AA37,R37)</f>
        <v>42184</v>
      </c>
      <c r="T37" s="121">
        <f>_xll.qlInterestRateIndexMaturity(AA37,S37)</f>
        <v>43280</v>
      </c>
      <c r="U37" s="122">
        <f>_xll.qlIndexFixing(AA37,R37,TRUE,_xll.ohTrigger(Trigger,Trigger6M,InterestRatesTrigger))</f>
        <v>1.9249999992045185E-3</v>
      </c>
      <c r="V37" s="122">
        <f>_xll.qlQuoteValue(P37,_xll.ohTrigger(Trigger,Trigger6M,InterestRatesTrigger))</f>
        <v>1.9250000000000001E-3</v>
      </c>
      <c r="W37" s="120" t="b">
        <f t="shared" si="15"/>
        <v>1</v>
      </c>
      <c r="X37" s="145">
        <f t="shared" si="16"/>
        <v>-7.9548151919739407E-9</v>
      </c>
      <c r="Y37" s="60" t="b">
        <f>ABS(X37/10000)&lt;=ABS('General Settings'!$D$30)</f>
        <v>1</v>
      </c>
      <c r="AA37" s="60" t="str">
        <f>_xll.qlSwapIndex(,,O37,SettlementDays,Currency,Calendar,FixedLegTenor,FixedLegBDC,FixedLegDayCounter,Index6M,DiscountingCurve,Permanent,Trigger,ObjectOverwrite)</f>
        <v>obj_003c4#0001</v>
      </c>
    </row>
    <row r="38" spans="13:27" x14ac:dyDescent="0.2">
      <c r="M38" s="120" t="s">
        <v>68</v>
      </c>
      <c r="N38" s="120" t="s">
        <v>158</v>
      </c>
      <c r="O38" s="120" t="s">
        <v>98</v>
      </c>
      <c r="P38" s="120" t="str">
        <f t="shared" si="12"/>
        <v>JPYSB6L4Y_Quote</v>
      </c>
      <c r="Q38" s="126"/>
      <c r="R38" s="121">
        <f t="shared" si="13"/>
        <v>42180</v>
      </c>
      <c r="S38" s="121">
        <f>_xll.qlInterestRateIndexValueDate(AA38,R38)</f>
        <v>42184</v>
      </c>
      <c r="T38" s="121">
        <f>_xll.qlInterestRateIndexMaturity(AA38,S38)</f>
        <v>43644</v>
      </c>
      <c r="U38" s="122">
        <f>_xll.qlIndexFixing(AA38,R38,TRUE,_xll.ohTrigger(Trigger,Trigger6M,InterestRatesTrigger))</f>
        <v>2.2999990824356374E-3</v>
      </c>
      <c r="V38" s="122">
        <f>_xll.qlQuoteValue(P38,_xll.ohTrigger(Trigger,Trigger6M,InterestRatesTrigger))</f>
        <v>2.3E-3</v>
      </c>
      <c r="W38" s="120" t="b">
        <f t="shared" si="15"/>
        <v>1</v>
      </c>
      <c r="X38" s="145">
        <f t="shared" si="16"/>
        <v>-9.1756436259790575E-6</v>
      </c>
      <c r="Y38" s="60" t="b">
        <f>ABS(X38/10000)&lt;=ABS('General Settings'!$D$30)</f>
        <v>1</v>
      </c>
      <c r="AA38" s="60" t="str">
        <f>_xll.qlSwapIndex(,,O38,SettlementDays,Currency,Calendar,FixedLegTenor,FixedLegBDC,FixedLegDayCounter,Index6M,DiscountingCurve,Permanent,Trigger,ObjectOverwrite)</f>
        <v>obj_003ca#0001</v>
      </c>
    </row>
    <row r="39" spans="13:27" x14ac:dyDescent="0.2">
      <c r="M39" s="120" t="s">
        <v>68</v>
      </c>
      <c r="N39" s="120" t="s">
        <v>158</v>
      </c>
      <c r="O39" s="120" t="s">
        <v>102</v>
      </c>
      <c r="P39" s="120" t="str">
        <f t="shared" si="12"/>
        <v>JPYSB6L5Y_Quote</v>
      </c>
      <c r="Q39" s="126"/>
      <c r="R39" s="121">
        <f t="shared" si="13"/>
        <v>42180</v>
      </c>
      <c r="S39" s="121">
        <f>_xll.qlInterestRateIndexValueDate(AA39,R39)</f>
        <v>42184</v>
      </c>
      <c r="T39" s="121">
        <f>_xll.qlInterestRateIndexMaturity(AA39,S39)</f>
        <v>44011</v>
      </c>
      <c r="U39" s="122">
        <f>_xll.qlIndexFixing(AA39,R39,TRUE,_xll.ohTrigger(Trigger,Trigger6M,InterestRatesTrigger))</f>
        <v>2.8749991225541414E-3</v>
      </c>
      <c r="V39" s="122">
        <f>_xll.qlQuoteValue(P39,_xll.ohTrigger(Trigger,Trigger6M,InterestRatesTrigger))</f>
        <v>2.875E-3</v>
      </c>
      <c r="W39" s="120" t="b">
        <f t="shared" si="15"/>
        <v>1</v>
      </c>
      <c r="X39" s="145">
        <f t="shared" si="16"/>
        <v>-8.7744585859292346E-6</v>
      </c>
      <c r="Y39" s="60" t="b">
        <f>ABS(X39/10000)&lt;=ABS('General Settings'!$D$30)</f>
        <v>1</v>
      </c>
      <c r="AA39" s="60" t="str">
        <f>_xll.qlSwapIndex(,,O39,SettlementDays,Currency,Calendar,FixedLegTenor,FixedLegBDC,FixedLegDayCounter,Index6M,DiscountingCurve,Permanent,Trigger,ObjectOverwrite)</f>
        <v>obj_003b8#0001</v>
      </c>
    </row>
    <row r="40" spans="13:27" x14ac:dyDescent="0.2">
      <c r="M40" s="120" t="s">
        <v>68</v>
      </c>
      <c r="N40" s="120" t="s">
        <v>158</v>
      </c>
      <c r="O40" s="120" t="s">
        <v>103</v>
      </c>
      <c r="P40" s="120" t="str">
        <f t="shared" si="12"/>
        <v>JPYSB6L6Y_Quote</v>
      </c>
      <c r="Q40" s="126"/>
      <c r="R40" s="121">
        <f t="shared" si="13"/>
        <v>42180</v>
      </c>
      <c r="S40" s="121">
        <f>_xll.qlInterestRateIndexValueDate(AA40,R40)</f>
        <v>42184</v>
      </c>
      <c r="T40" s="121">
        <f>_xll.qlInterestRateIndexMaturity(AA40,S40)</f>
        <v>44376</v>
      </c>
      <c r="U40" s="122">
        <f>_xll.qlIndexFixing(AA40,R40,TRUE,_xll.ohTrigger(Trigger,Trigger6M,InterestRatesTrigger))</f>
        <v>3.6749991009611704E-3</v>
      </c>
      <c r="V40" s="122">
        <f>_xll.qlQuoteValue(P40,_xll.ohTrigger(Trigger,Trigger6M,InterestRatesTrigger))</f>
        <v>3.6750000000000003E-3</v>
      </c>
      <c r="W40" s="120" t="b">
        <f t="shared" si="15"/>
        <v>1</v>
      </c>
      <c r="X40" s="145">
        <f t="shared" si="16"/>
        <v>-8.990388299275065E-6</v>
      </c>
      <c r="Y40" s="60" t="b">
        <f>ABS(X40/10000)&lt;=ABS('General Settings'!$D$30)</f>
        <v>1</v>
      </c>
      <c r="AA40" s="60" t="str">
        <f>_xll.qlSwapIndex(,,O40,SettlementDays,Currency,Calendar,FixedLegTenor,FixedLegBDC,FixedLegDayCounter,Index6M,DiscountingCurve,Permanent,Trigger,ObjectOverwrite)</f>
        <v>obj_003ae#0001</v>
      </c>
    </row>
    <row r="41" spans="13:27" x14ac:dyDescent="0.2">
      <c r="M41" s="120" t="s">
        <v>68</v>
      </c>
      <c r="N41" s="120" t="s">
        <v>158</v>
      </c>
      <c r="O41" s="120" t="s">
        <v>104</v>
      </c>
      <c r="P41" s="120" t="str">
        <f t="shared" si="12"/>
        <v>JPYSB6L7Y_Quote</v>
      </c>
      <c r="Q41" s="126"/>
      <c r="R41" s="121">
        <f t="shared" si="13"/>
        <v>42180</v>
      </c>
      <c r="S41" s="121">
        <f>_xll.qlInterestRateIndexValueDate(AA41,R41)</f>
        <v>42184</v>
      </c>
      <c r="T41" s="121">
        <f>_xll.qlInterestRateIndexMaturity(AA41,S41)</f>
        <v>44741</v>
      </c>
      <c r="U41" s="122">
        <f>_xll.qlIndexFixing(AA41,R41,TRUE,_xll.ohTrigger(Trigger,Trigger6M,InterestRatesTrigger))</f>
        <v>4.5749990667288166E-3</v>
      </c>
      <c r="V41" s="122">
        <f>_xll.qlQuoteValue(P41,_xll.ohTrigger(Trigger,Trigger6M,InterestRatesTrigger))</f>
        <v>4.5750000000000001E-3</v>
      </c>
      <c r="W41" s="120" t="b">
        <f t="shared" si="15"/>
        <v>1</v>
      </c>
      <c r="X41" s="145">
        <f t="shared" si="16"/>
        <v>-9.332711834245111E-6</v>
      </c>
      <c r="Y41" s="60" t="b">
        <f>ABS(X41/10000)&lt;=ABS('General Settings'!$D$30)</f>
        <v>1</v>
      </c>
      <c r="AA41" s="60" t="str">
        <f>_xll.qlSwapIndex(,,O41,SettlementDays,Currency,Calendar,FixedLegTenor,FixedLegBDC,FixedLegDayCounter,Index6M,DiscountingCurve,Permanent,Trigger,ObjectOverwrite)</f>
        <v>obj_003cb#0001</v>
      </c>
    </row>
    <row r="42" spans="13:27" x14ac:dyDescent="0.2">
      <c r="M42" s="120" t="s">
        <v>68</v>
      </c>
      <c r="N42" s="120" t="s">
        <v>158</v>
      </c>
      <c r="O42" s="120" t="s">
        <v>105</v>
      </c>
      <c r="P42" s="120" t="str">
        <f t="shared" si="12"/>
        <v>JPYSB6L8Y_Quote</v>
      </c>
      <c r="Q42" s="126"/>
      <c r="R42" s="121">
        <f t="shared" si="13"/>
        <v>42180</v>
      </c>
      <c r="S42" s="121">
        <f>_xll.qlInterestRateIndexValueDate(AA42,R42)</f>
        <v>42184</v>
      </c>
      <c r="T42" s="121">
        <f>_xll.qlInterestRateIndexMaturity(AA42,S42)</f>
        <v>45106</v>
      </c>
      <c r="U42" s="122">
        <f>_xll.qlIndexFixing(AA42,R42,TRUE,_xll.ohTrigger(Trigger,Trigger6M,InterestRatesTrigger))</f>
        <v>5.5249990321598183E-3</v>
      </c>
      <c r="V42" s="122">
        <f>_xll.qlQuoteValue(P42,_xll.ohTrigger(Trigger,Trigger6M,InterestRatesTrigger))</f>
        <v>5.5249999999999995E-3</v>
      </c>
      <c r="W42" s="120" t="b">
        <f t="shared" si="15"/>
        <v>1</v>
      </c>
      <c r="X42" s="145">
        <f t="shared" si="16"/>
        <v>-9.6784018126239157E-6</v>
      </c>
      <c r="Y42" s="60" t="b">
        <f>ABS(X42/10000)&lt;=ABS('General Settings'!$D$30)</f>
        <v>1</v>
      </c>
      <c r="AA42" s="60" t="str">
        <f>_xll.qlSwapIndex(,,O42,SettlementDays,Currency,Calendar,FixedLegTenor,FixedLegBDC,FixedLegDayCounter,Index6M,DiscountingCurve,Permanent,Trigger,ObjectOverwrite)</f>
        <v>obj_003b5#0001</v>
      </c>
    </row>
    <row r="43" spans="13:27" x14ac:dyDescent="0.2">
      <c r="M43" s="120" t="s">
        <v>68</v>
      </c>
      <c r="N43" s="120" t="s">
        <v>158</v>
      </c>
      <c r="O43" s="120" t="s">
        <v>106</v>
      </c>
      <c r="P43" s="120" t="str">
        <f t="shared" si="12"/>
        <v>JPYSB6L9Y_Quote</v>
      </c>
      <c r="Q43" s="126"/>
      <c r="R43" s="121">
        <f t="shared" si="13"/>
        <v>42180</v>
      </c>
      <c r="S43" s="121">
        <f>_xll.qlInterestRateIndexValueDate(AA43,R43)</f>
        <v>42184</v>
      </c>
      <c r="T43" s="121">
        <f>_xll.qlInterestRateIndexMaturity(AA43,S43)</f>
        <v>45471</v>
      </c>
      <c r="U43" s="122">
        <f>_xll.qlIndexFixing(AA43,R43,TRUE,_xll.ohTrigger(Trigger,Trigger6M,InterestRatesTrigger))</f>
        <v>6.4749990042528857E-3</v>
      </c>
      <c r="V43" s="122">
        <f>_xll.qlQuoteValue(P43,_xll.ohTrigger(Trigger,Trigger6M,InterestRatesTrigger))</f>
        <v>6.4749999999999999E-3</v>
      </c>
      <c r="W43" s="120" t="b">
        <f t="shared" si="15"/>
        <v>1</v>
      </c>
      <c r="X43" s="145">
        <f t="shared" si="16"/>
        <v>-9.9574711410338468E-6</v>
      </c>
      <c r="Y43" s="60" t="b">
        <f>ABS(X43/10000)&lt;=ABS('General Settings'!$D$30)</f>
        <v>1</v>
      </c>
      <c r="AA43" s="60" t="str">
        <f>_xll.qlSwapIndex(,,O43,SettlementDays,Currency,Calendar,FixedLegTenor,FixedLegBDC,FixedLegDayCounter,Index6M,DiscountingCurve,Permanent,Trigger,ObjectOverwrite)</f>
        <v>obj_003ab#0001</v>
      </c>
    </row>
    <row r="44" spans="13:27" x14ac:dyDescent="0.2">
      <c r="M44" s="120" t="s">
        <v>68</v>
      </c>
      <c r="N44" s="120" t="s">
        <v>158</v>
      </c>
      <c r="O44" s="120" t="s">
        <v>107</v>
      </c>
      <c r="P44" s="120" t="str">
        <f t="shared" si="12"/>
        <v>JPYSB6L10Y_Quote</v>
      </c>
      <c r="Q44" s="126"/>
      <c r="R44" s="121">
        <f t="shared" si="13"/>
        <v>42180</v>
      </c>
      <c r="S44" s="121">
        <f>_xll.qlInterestRateIndexValueDate(AA44,R44)</f>
        <v>42184</v>
      </c>
      <c r="T44" s="121">
        <f>_xll.qlInterestRateIndexMaturity(AA44,S44)</f>
        <v>45838</v>
      </c>
      <c r="U44" s="122">
        <f>_xll.qlIndexFixing(AA44,R44,TRUE,_xll.ohTrigger(Trigger,Trigger6M,InterestRatesTrigger))</f>
        <v>7.4249989811894391E-3</v>
      </c>
      <c r="V44" s="122">
        <f>_xll.qlQuoteValue(P44,_xll.ohTrigger(Trigger,Trigger6M,InterestRatesTrigger))</f>
        <v>7.4249999999999993E-3</v>
      </c>
      <c r="W44" s="120" t="b">
        <f t="shared" si="15"/>
        <v>1</v>
      </c>
      <c r="X44" s="145">
        <f t="shared" si="16"/>
        <v>-1.0188105602215725E-5</v>
      </c>
      <c r="Y44" s="60" t="b">
        <f>ABS(X44/10000)&lt;=ABS('General Settings'!$D$30)</f>
        <v>1</v>
      </c>
      <c r="AA44" s="60" t="str">
        <f>_xll.qlSwapIndex(,,O44,SettlementDays,Currency,Calendar,FixedLegTenor,FixedLegBDC,FixedLegDayCounter,Index6M,DiscountingCurve,Permanent,Trigger,ObjectOverwrite)</f>
        <v>obj_003c3#0001</v>
      </c>
    </row>
    <row r="45" spans="13:27" x14ac:dyDescent="0.2">
      <c r="M45" s="104" t="s">
        <v>68</v>
      </c>
      <c r="N45" s="104" t="s">
        <v>158</v>
      </c>
      <c r="O45" s="104" t="s">
        <v>130</v>
      </c>
      <c r="P45" s="104" t="str">
        <f t="shared" si="12"/>
        <v>JPYSB6L11Y_Quote</v>
      </c>
      <c r="Q45" s="126"/>
      <c r="R45" s="116">
        <f t="shared" si="13"/>
        <v>42180</v>
      </c>
      <c r="S45" s="116">
        <f>_xll.qlInterestRateIndexValueDate(AA45,R45)</f>
        <v>42184</v>
      </c>
      <c r="T45" s="116">
        <f>_xll.qlInterestRateIndexMaturity(AA45,S45)</f>
        <v>46202</v>
      </c>
      <c r="U45" s="107">
        <f>_xll.qlIndexFixing(AA45,R45,TRUE,_xll.ohTrigger(Trigger,Trigger6M,InterestRatesTrigger))</f>
        <v>8.3646911349163355E-3</v>
      </c>
      <c r="V45" s="107" t="e">
        <f>_xll.qlQuoteValue(P45,_xll.ohTrigger(Trigger,Trigger6M,InterestRatesTrigger))</f>
        <v>#NUM!</v>
      </c>
      <c r="W45" s="104" t="b">
        <f t="shared" si="15"/>
        <v>0</v>
      </c>
      <c r="X45" s="146" t="e">
        <f t="shared" si="16"/>
        <v>#NUM!</v>
      </c>
      <c r="Y45" s="60" t="e">
        <f>ABS(X45/10000)&lt;=ABS('General Settings'!$D$30)</f>
        <v>#NUM!</v>
      </c>
      <c r="AA45" s="60" t="str">
        <f>_xll.qlSwapIndex(,,O45,SettlementDays,Currency,Calendar,FixedLegTenor,FixedLegBDC,FixedLegDayCounter,Index6M,DiscountingCurve,Permanent,Trigger,ObjectOverwrite)</f>
        <v>obj_003b4#0001</v>
      </c>
    </row>
    <row r="46" spans="13:27" x14ac:dyDescent="0.2">
      <c r="M46" s="120" t="s">
        <v>68</v>
      </c>
      <c r="N46" s="120" t="s">
        <v>158</v>
      </c>
      <c r="O46" s="120" t="s">
        <v>108</v>
      </c>
      <c r="P46" s="120" t="str">
        <f t="shared" si="12"/>
        <v>JPYSB6L12Y_Quote</v>
      </c>
      <c r="Q46" s="126"/>
      <c r="R46" s="121">
        <f t="shared" si="13"/>
        <v>42180</v>
      </c>
      <c r="S46" s="121">
        <f>_xll.qlInterestRateIndexValueDate(AA46,R46)</f>
        <v>42184</v>
      </c>
      <c r="T46" s="121">
        <f>_xll.qlInterestRateIndexMaturity(AA46,S46)</f>
        <v>46567</v>
      </c>
      <c r="U46" s="122">
        <f>_xll.qlIndexFixing(AA46,R46,TRUE,_xll.ohTrigger(Trigger,Trigger6M,InterestRatesTrigger))</f>
        <v>9.2999989444885519E-3</v>
      </c>
      <c r="V46" s="122">
        <f>_xll.qlQuoteValue(P46,_xll.ohTrigger(Trigger,Trigger6M,InterestRatesTrigger))</f>
        <v>9.2999999999999992E-3</v>
      </c>
      <c r="W46" s="120" t="b">
        <f t="shared" si="15"/>
        <v>1</v>
      </c>
      <c r="X46" s="145">
        <f t="shared" si="16"/>
        <v>-1.0555114473426164E-5</v>
      </c>
      <c r="Y46" s="60" t="b">
        <f>ABS(X46/10000)&lt;=ABS('General Settings'!$D$30)</f>
        <v>1</v>
      </c>
      <c r="AA46" s="60" t="str">
        <f>_xll.qlSwapIndex(,,O46,SettlementDays,Currency,Calendar,FixedLegTenor,FixedLegBDC,FixedLegDayCounter,Index6M,DiscountingCurve,Permanent,Trigger,ObjectOverwrite)</f>
        <v>obj_003bb#0001</v>
      </c>
    </row>
    <row r="47" spans="13:27" x14ac:dyDescent="0.2">
      <c r="M47" s="104" t="s">
        <v>68</v>
      </c>
      <c r="N47" s="104" t="s">
        <v>158</v>
      </c>
      <c r="O47" s="104" t="s">
        <v>131</v>
      </c>
      <c r="P47" s="104" t="str">
        <f t="shared" si="12"/>
        <v>JPYSB6L13Y_Quote</v>
      </c>
      <c r="Q47" s="126"/>
      <c r="R47" s="116">
        <f t="shared" si="13"/>
        <v>42180</v>
      </c>
      <c r="S47" s="116">
        <f>_xll.qlInterestRateIndexValueDate(AA47,R47)</f>
        <v>42184</v>
      </c>
      <c r="T47" s="116">
        <f>_xll.qlInterestRateIndexMaturity(AA47,S47)</f>
        <v>46933</v>
      </c>
      <c r="U47" s="107">
        <f>_xll.qlIndexFixing(AA47,R47,TRUE,_xll.ohTrigger(Trigger,Trigger6M,InterestRatesTrigger))</f>
        <v>1.0222882032972516E-2</v>
      </c>
      <c r="V47" s="107" t="e">
        <f>_xll.qlQuoteValue(P47,_xll.ohTrigger(Trigger,Trigger6M,InterestRatesTrigger))</f>
        <v>#NUM!</v>
      </c>
      <c r="W47" s="104" t="b">
        <f t="shared" si="15"/>
        <v>0</v>
      </c>
      <c r="X47" s="146" t="e">
        <f t="shared" si="16"/>
        <v>#NUM!</v>
      </c>
      <c r="Y47" s="60" t="e">
        <f>ABS(X47/10000)&lt;=ABS('General Settings'!$D$30)</f>
        <v>#NUM!</v>
      </c>
      <c r="AA47" s="60" t="str">
        <f>_xll.qlSwapIndex(,,O47,SettlementDays,Currency,Calendar,FixedLegTenor,FixedLegBDC,FixedLegDayCounter,Index6M,DiscountingCurve,Permanent,Trigger,ObjectOverwrite)</f>
        <v>obj_003b9#0001</v>
      </c>
    </row>
    <row r="48" spans="13:27" x14ac:dyDescent="0.2">
      <c r="M48" s="104" t="s">
        <v>68</v>
      </c>
      <c r="N48" s="104" t="s">
        <v>158</v>
      </c>
      <c r="O48" s="104" t="s">
        <v>132</v>
      </c>
      <c r="P48" s="104" t="str">
        <f t="shared" si="12"/>
        <v>JPYSB6L14Y_Quote</v>
      </c>
      <c r="Q48" s="126"/>
      <c r="R48" s="116">
        <f t="shared" si="13"/>
        <v>42180</v>
      </c>
      <c r="S48" s="116">
        <f>_xll.qlInterestRateIndexValueDate(AA48,R48)</f>
        <v>42184</v>
      </c>
      <c r="T48" s="116">
        <f>_xll.qlInterestRateIndexMaturity(AA48,S48)</f>
        <v>47298</v>
      </c>
      <c r="U48" s="107">
        <f>_xll.qlIndexFixing(AA48,R48,TRUE,_xll.ohTrigger(Trigger,Trigger6M,InterestRatesTrigger))</f>
        <v>1.1110989741640829E-2</v>
      </c>
      <c r="V48" s="107" t="e">
        <f>_xll.qlQuoteValue(P48,_xll.ohTrigger(Trigger,Trigger6M,InterestRatesTrigger))</f>
        <v>#NUM!</v>
      </c>
      <c r="W48" s="104" t="b">
        <f t="shared" si="15"/>
        <v>0</v>
      </c>
      <c r="X48" s="146" t="e">
        <f t="shared" si="16"/>
        <v>#NUM!</v>
      </c>
      <c r="Y48" s="60" t="e">
        <f>ABS(X48/10000)&lt;=ABS('General Settings'!$D$30)</f>
        <v>#NUM!</v>
      </c>
      <c r="AA48" s="60" t="str">
        <f>_xll.qlSwapIndex(,,O48,SettlementDays,Currency,Calendar,FixedLegTenor,FixedLegBDC,FixedLegDayCounter,Index6M,DiscountingCurve,Permanent,Trigger,ObjectOverwrite)</f>
        <v>obj_003b3#0001</v>
      </c>
    </row>
    <row r="49" spans="13:27" x14ac:dyDescent="0.2">
      <c r="M49" s="120" t="s">
        <v>68</v>
      </c>
      <c r="N49" s="120" t="s">
        <v>158</v>
      </c>
      <c r="O49" s="120" t="s">
        <v>109</v>
      </c>
      <c r="P49" s="120" t="str">
        <f t="shared" si="12"/>
        <v>JPYSB6L15Y_Quote</v>
      </c>
      <c r="Q49" s="126"/>
      <c r="R49" s="121">
        <f t="shared" si="13"/>
        <v>42180</v>
      </c>
      <c r="S49" s="121">
        <f>_xll.qlInterestRateIndexValueDate(AA49,R49)</f>
        <v>42184</v>
      </c>
      <c r="T49" s="121">
        <f>_xll.qlInterestRateIndexMaturity(AA49,S49)</f>
        <v>47662</v>
      </c>
      <c r="U49" s="122">
        <f>_xll.qlIndexFixing(AA49,R49,TRUE,_xll.ohTrigger(Trigger,Trigger6M,InterestRatesTrigger))</f>
        <v>1.1949999541005916E-2</v>
      </c>
      <c r="V49" s="122">
        <f>_xll.qlQuoteValue(P49,_xll.ohTrigger(Trigger,Trigger6M,InterestRatesTrigger))</f>
        <v>1.1950000000000001E-2</v>
      </c>
      <c r="W49" s="120" t="b">
        <f t="shared" si="15"/>
        <v>1</v>
      </c>
      <c r="X49" s="145">
        <f t="shared" si="16"/>
        <v>-4.5899408405991604E-6</v>
      </c>
      <c r="Y49" s="60" t="b">
        <f>ABS(X49/10000)&lt;=ABS('General Settings'!$D$30)</f>
        <v>1</v>
      </c>
      <c r="AA49" s="60" t="str">
        <f>_xll.qlSwapIndex(,,O49,SettlementDays,Currency,Calendar,FixedLegTenor,FixedLegBDC,FixedLegDayCounter,Index6M,DiscountingCurve,Permanent,Trigger,ObjectOverwrite)</f>
        <v>obj_003c2#0001</v>
      </c>
    </row>
    <row r="50" spans="13:27" x14ac:dyDescent="0.2">
      <c r="M50" s="104" t="s">
        <v>68</v>
      </c>
      <c r="N50" s="104" t="s">
        <v>158</v>
      </c>
      <c r="O50" s="104" t="s">
        <v>133</v>
      </c>
      <c r="P50" s="104" t="str">
        <f t="shared" si="12"/>
        <v>JPYSB6L16Y_Quote</v>
      </c>
      <c r="Q50" s="126"/>
      <c r="R50" s="116">
        <f t="shared" si="13"/>
        <v>42180</v>
      </c>
      <c r="S50" s="116">
        <f>_xll.qlInterestRateIndexValueDate(AA50,R50)</f>
        <v>42184</v>
      </c>
      <c r="T50" s="116">
        <f>_xll.qlInterestRateIndexMaturity(AA50,S50)</f>
        <v>48029</v>
      </c>
      <c r="U50" s="107">
        <f>_xll.qlIndexFixing(AA50,R50,TRUE,_xll.ohTrigger(Trigger,Trigger6M,InterestRatesTrigger))</f>
        <v>1.2738635385694809E-2</v>
      </c>
      <c r="V50" s="107" t="e">
        <f>_xll.qlQuoteValue(P50,_xll.ohTrigger(Trigger,Trigger6M,InterestRatesTrigger))</f>
        <v>#NUM!</v>
      </c>
      <c r="W50" s="104" t="b">
        <f t="shared" si="15"/>
        <v>0</v>
      </c>
      <c r="X50" s="146" t="e">
        <f t="shared" si="16"/>
        <v>#NUM!</v>
      </c>
      <c r="Y50" s="60" t="e">
        <f>ABS(X50/10000)&lt;=ABS('General Settings'!$D$30)</f>
        <v>#NUM!</v>
      </c>
      <c r="AA50" s="60" t="str">
        <f>_xll.qlSwapIndex(,,O50,SettlementDays,Currency,Calendar,FixedLegTenor,FixedLegBDC,FixedLegDayCounter,Index6M,DiscountingCurve,Permanent,Trigger,ObjectOverwrite)</f>
        <v>obj_003a8#0001</v>
      </c>
    </row>
    <row r="51" spans="13:27" x14ac:dyDescent="0.2">
      <c r="M51" s="104" t="s">
        <v>68</v>
      </c>
      <c r="N51" s="104" t="s">
        <v>158</v>
      </c>
      <c r="O51" s="104" t="s">
        <v>134</v>
      </c>
      <c r="P51" s="104" t="str">
        <f t="shared" si="12"/>
        <v>JPYSB6L17Y_Quote</v>
      </c>
      <c r="Q51" s="126"/>
      <c r="R51" s="116">
        <f t="shared" si="13"/>
        <v>42180</v>
      </c>
      <c r="S51" s="116">
        <f>_xll.qlInterestRateIndexValueDate(AA51,R51)</f>
        <v>42184</v>
      </c>
      <c r="T51" s="116">
        <f>_xll.qlInterestRateIndexMaturity(AA51,S51)</f>
        <v>48394</v>
      </c>
      <c r="U51" s="107">
        <f>_xll.qlIndexFixing(AA51,R51,TRUE,_xll.ohTrigger(Trigger,Trigger6M,InterestRatesTrigger))</f>
        <v>1.3459131343815914E-2</v>
      </c>
      <c r="V51" s="107" t="e">
        <f>_xll.qlQuoteValue(P51,_xll.ohTrigger(Trigger,Trigger6M,InterestRatesTrigger))</f>
        <v>#NUM!</v>
      </c>
      <c r="W51" s="104" t="b">
        <f t="shared" si="15"/>
        <v>0</v>
      </c>
      <c r="X51" s="146" t="e">
        <f t="shared" si="16"/>
        <v>#NUM!</v>
      </c>
      <c r="Y51" s="60" t="e">
        <f>ABS(X51/10000)&lt;=ABS('General Settings'!$D$30)</f>
        <v>#NUM!</v>
      </c>
      <c r="AA51" s="60" t="str">
        <f>_xll.qlSwapIndex(,,O51,SettlementDays,Currency,Calendar,FixedLegTenor,FixedLegBDC,FixedLegDayCounter,Index6M,DiscountingCurve,Permanent,Trigger,ObjectOverwrite)</f>
        <v>obj_003c9#0001</v>
      </c>
    </row>
    <row r="52" spans="13:27" x14ac:dyDescent="0.2">
      <c r="M52" s="104" t="s">
        <v>68</v>
      </c>
      <c r="N52" s="104" t="s">
        <v>158</v>
      </c>
      <c r="O52" s="104" t="s">
        <v>135</v>
      </c>
      <c r="P52" s="104" t="str">
        <f t="shared" si="12"/>
        <v>JPYSB6L18Y_Quote</v>
      </c>
      <c r="Q52" s="126"/>
      <c r="R52" s="116">
        <f t="shared" si="13"/>
        <v>42180</v>
      </c>
      <c r="S52" s="116">
        <f>_xll.qlInterestRateIndexValueDate(AA52,R52)</f>
        <v>42184</v>
      </c>
      <c r="T52" s="116">
        <f>_xll.qlInterestRateIndexMaturity(AA52,S52)</f>
        <v>48759</v>
      </c>
      <c r="U52" s="107">
        <f>_xll.qlIndexFixing(AA52,R52,TRUE,_xll.ohTrigger(Trigger,Trigger6M,InterestRatesTrigger))</f>
        <v>1.4111418071804362E-2</v>
      </c>
      <c r="V52" s="107" t="e">
        <f>_xll.qlQuoteValue(P52,_xll.ohTrigger(Trigger,Trigger6M,InterestRatesTrigger))</f>
        <v>#NUM!</v>
      </c>
      <c r="W52" s="104" t="b">
        <f t="shared" si="15"/>
        <v>0</v>
      </c>
      <c r="X52" s="146" t="e">
        <f t="shared" si="16"/>
        <v>#NUM!</v>
      </c>
      <c r="Y52" s="60" t="e">
        <f>ABS(X52/10000)&lt;=ABS('General Settings'!$D$30)</f>
        <v>#NUM!</v>
      </c>
      <c r="AA52" s="60" t="str">
        <f>_xll.qlSwapIndex(,,O52,SettlementDays,Currency,Calendar,FixedLegTenor,FixedLegBDC,FixedLegDayCounter,Index6M,DiscountingCurve,Permanent,Trigger,ObjectOverwrite)</f>
        <v>obj_003b1#0001</v>
      </c>
    </row>
    <row r="53" spans="13:27" x14ac:dyDescent="0.2">
      <c r="M53" s="104" t="s">
        <v>68</v>
      </c>
      <c r="N53" s="104" t="s">
        <v>158</v>
      </c>
      <c r="O53" s="104" t="s">
        <v>136</v>
      </c>
      <c r="P53" s="104" t="str">
        <f t="shared" si="12"/>
        <v>JPYSB6L19Y_Quote</v>
      </c>
      <c r="Q53" s="126"/>
      <c r="R53" s="116">
        <f t="shared" si="13"/>
        <v>42180</v>
      </c>
      <c r="S53" s="116">
        <f>_xll.qlInterestRateIndexValueDate(AA53,R53)</f>
        <v>42184</v>
      </c>
      <c r="T53" s="116">
        <f>_xll.qlInterestRateIndexMaturity(AA53,S53)</f>
        <v>49124</v>
      </c>
      <c r="U53" s="107">
        <f>_xll.qlIndexFixing(AA53,R53,TRUE,_xll.ohTrigger(Trigger,Trigger6M,InterestRatesTrigger))</f>
        <v>1.4692388121765832E-2</v>
      </c>
      <c r="V53" s="107" t="e">
        <f>_xll.qlQuoteValue(P53,_xll.ohTrigger(Trigger,Trigger6M,InterestRatesTrigger))</f>
        <v>#NUM!</v>
      </c>
      <c r="W53" s="104" t="b">
        <f t="shared" si="15"/>
        <v>0</v>
      </c>
      <c r="X53" s="146" t="e">
        <f t="shared" si="16"/>
        <v>#NUM!</v>
      </c>
      <c r="Y53" s="60" t="e">
        <f>ABS(X53/10000)&lt;=ABS('General Settings'!$D$30)</f>
        <v>#NUM!</v>
      </c>
      <c r="AA53" s="60" t="str">
        <f>_xll.qlSwapIndex(,,O53,SettlementDays,Currency,Calendar,FixedLegTenor,FixedLegBDC,FixedLegDayCounter,Index6M,DiscountingCurve,Permanent,Trigger,ObjectOverwrite)</f>
        <v>obj_003af#0001</v>
      </c>
    </row>
    <row r="54" spans="13:27" x14ac:dyDescent="0.2">
      <c r="M54" s="120" t="s">
        <v>68</v>
      </c>
      <c r="N54" s="120" t="s">
        <v>158</v>
      </c>
      <c r="O54" s="120" t="s">
        <v>110</v>
      </c>
      <c r="P54" s="120" t="str">
        <f t="shared" si="12"/>
        <v>JPYSB6L20Y_Quote</v>
      </c>
      <c r="Q54" s="126"/>
      <c r="R54" s="121">
        <f t="shared" si="13"/>
        <v>42180</v>
      </c>
      <c r="S54" s="121">
        <f>_xll.qlInterestRateIndexValueDate(AA54,R54)</f>
        <v>42184</v>
      </c>
      <c r="T54" s="121">
        <f>_xll.qlInterestRateIndexMaturity(AA54,S54)</f>
        <v>49489</v>
      </c>
      <c r="U54" s="122">
        <f>_xll.qlIndexFixing(AA54,R54,TRUE,_xll.ohTrigger(Trigger,Trigger6M,InterestRatesTrigger))</f>
        <v>1.5199999552225603E-2</v>
      </c>
      <c r="V54" s="122">
        <f>_xll.qlQuoteValue(P54,_xll.ohTrigger(Trigger,Trigger6M,InterestRatesTrigger))</f>
        <v>1.52E-2</v>
      </c>
      <c r="W54" s="120" t="b">
        <f t="shared" si="15"/>
        <v>1</v>
      </c>
      <c r="X54" s="145">
        <f t="shared" si="16"/>
        <v>-4.4777439742182956E-6</v>
      </c>
      <c r="Y54" s="60" t="b">
        <f>ABS(X54/10000)&lt;=ABS('General Settings'!$D$30)</f>
        <v>1</v>
      </c>
      <c r="AA54" s="60" t="str">
        <f>_xll.qlSwapIndex(,,O54,SettlementDays,Currency,Calendar,FixedLegTenor,FixedLegBDC,FixedLegDayCounter,Index6M,DiscountingCurve,Permanent,Trigger,ObjectOverwrite)</f>
        <v>obj_003ba#0001</v>
      </c>
    </row>
    <row r="55" spans="13:27" x14ac:dyDescent="0.2">
      <c r="M55" s="104" t="s">
        <v>68</v>
      </c>
      <c r="N55" s="104" t="s">
        <v>158</v>
      </c>
      <c r="O55" s="104" t="s">
        <v>137</v>
      </c>
      <c r="P55" s="104" t="str">
        <f t="shared" si="12"/>
        <v>JPYSB6L21Y_Quote</v>
      </c>
      <c r="Q55" s="126"/>
      <c r="R55" s="116">
        <f t="shared" si="13"/>
        <v>42180</v>
      </c>
      <c r="S55" s="116">
        <f>_xll.qlInterestRateIndexValueDate(AA55,R55)</f>
        <v>42184</v>
      </c>
      <c r="T55" s="116">
        <f>_xll.qlInterestRateIndexMaturity(AA55,S55)</f>
        <v>49856</v>
      </c>
      <c r="U55" s="107">
        <f>_xll.qlIndexFixing(AA55,R55,TRUE,_xll.ohTrigger(Trigger,Trigger6M,InterestRatesTrigger))</f>
        <v>1.5637814992179103E-2</v>
      </c>
      <c r="V55" s="107" t="e">
        <f>_xll.qlQuoteValue(P55,_xll.ohTrigger(Trigger,Trigger6M,InterestRatesTrigger))</f>
        <v>#NUM!</v>
      </c>
      <c r="W55" s="104" t="b">
        <f t="shared" si="15"/>
        <v>0</v>
      </c>
      <c r="X55" s="146" t="e">
        <f t="shared" si="16"/>
        <v>#NUM!</v>
      </c>
      <c r="Y55" s="60" t="e">
        <f>ABS(X55/10000)&lt;=ABS('General Settings'!$D$30)</f>
        <v>#NUM!</v>
      </c>
      <c r="AA55" s="60" t="str">
        <f>_xll.qlSwapIndex(,,O55,SettlementDays,Currency,Calendar,FixedLegTenor,FixedLegBDC,FixedLegDayCounter,Index6M,DiscountingCurve,Permanent,Trigger,ObjectOverwrite)</f>
        <v>obj_003be#0001</v>
      </c>
    </row>
    <row r="56" spans="13:27" x14ac:dyDescent="0.2">
      <c r="M56" s="104" t="s">
        <v>68</v>
      </c>
      <c r="N56" s="104" t="s">
        <v>158</v>
      </c>
      <c r="O56" s="104" t="s">
        <v>138</v>
      </c>
      <c r="P56" s="104" t="str">
        <f t="shared" si="12"/>
        <v>JPYSB6L22Y_Quote</v>
      </c>
      <c r="Q56" s="126"/>
      <c r="R56" s="116">
        <f t="shared" si="13"/>
        <v>42180</v>
      </c>
      <c r="S56" s="116">
        <f>_xll.qlInterestRateIndexValueDate(AA56,R56)</f>
        <v>42184</v>
      </c>
      <c r="T56" s="116">
        <f>_xll.qlInterestRateIndexMaturity(AA56,S56)</f>
        <v>50220</v>
      </c>
      <c r="U56" s="107">
        <f>_xll.qlIndexFixing(AA56,R56,TRUE,_xll.ohTrigger(Trigger,Trigger6M,InterestRatesTrigger))</f>
        <v>1.6011247750754336E-2</v>
      </c>
      <c r="V56" s="107" t="e">
        <f>_xll.qlQuoteValue(P56,_xll.ohTrigger(Trigger,Trigger6M,InterestRatesTrigger))</f>
        <v>#NUM!</v>
      </c>
      <c r="W56" s="104" t="b">
        <f t="shared" si="15"/>
        <v>0</v>
      </c>
      <c r="X56" s="146" t="e">
        <f t="shared" si="16"/>
        <v>#NUM!</v>
      </c>
      <c r="Y56" s="60" t="e">
        <f>ABS(X56/10000)&lt;=ABS('General Settings'!$D$30)</f>
        <v>#NUM!</v>
      </c>
      <c r="AA56" s="60" t="str">
        <f>_xll.qlSwapIndex(,,O56,SettlementDays,Currency,Calendar,FixedLegTenor,FixedLegBDC,FixedLegDayCounter,Index6M,DiscountingCurve,Permanent,Trigger,ObjectOverwrite)</f>
        <v>obj_003b6#0001</v>
      </c>
    </row>
    <row r="57" spans="13:27" x14ac:dyDescent="0.2">
      <c r="M57" s="104" t="s">
        <v>68</v>
      </c>
      <c r="N57" s="104" t="s">
        <v>158</v>
      </c>
      <c r="O57" s="104" t="s">
        <v>139</v>
      </c>
      <c r="P57" s="104" t="str">
        <f t="shared" si="12"/>
        <v>JPYSB6L23Y_Quote</v>
      </c>
      <c r="Q57" s="126"/>
      <c r="R57" s="116">
        <f t="shared" si="13"/>
        <v>42180</v>
      </c>
      <c r="S57" s="116">
        <f>_xll.qlInterestRateIndexValueDate(AA57,R57)</f>
        <v>42184</v>
      </c>
      <c r="T57" s="116">
        <f>_xll.qlInterestRateIndexMaturity(AA57,S57)</f>
        <v>50585</v>
      </c>
      <c r="U57" s="107">
        <f>_xll.qlIndexFixing(AA57,R57,TRUE,_xll.ohTrigger(Trigger,Trigger6M,InterestRatesTrigger))</f>
        <v>1.6336382467010996E-2</v>
      </c>
      <c r="V57" s="107" t="e">
        <f>_xll.qlQuoteValue(P57,_xll.ohTrigger(Trigger,Trigger6M,InterestRatesTrigger))</f>
        <v>#NUM!</v>
      </c>
      <c r="W57" s="104" t="b">
        <f t="shared" si="15"/>
        <v>0</v>
      </c>
      <c r="X57" s="146" t="e">
        <f t="shared" si="16"/>
        <v>#NUM!</v>
      </c>
      <c r="Y57" s="60" t="e">
        <f>ABS(X57/10000)&lt;=ABS('General Settings'!$D$30)</f>
        <v>#NUM!</v>
      </c>
      <c r="AA57" s="60" t="str">
        <f>_xll.qlSwapIndex(,,O57,SettlementDays,Currency,Calendar,FixedLegTenor,FixedLegBDC,FixedLegDayCounter,Index6M,DiscountingCurve,Permanent,Trigger,ObjectOverwrite)</f>
        <v>obj_003c8#0001</v>
      </c>
    </row>
    <row r="58" spans="13:27" x14ac:dyDescent="0.2">
      <c r="M58" s="104" t="s">
        <v>68</v>
      </c>
      <c r="N58" s="104" t="s">
        <v>158</v>
      </c>
      <c r="O58" s="104" t="s">
        <v>140</v>
      </c>
      <c r="P58" s="104" t="str">
        <f t="shared" si="12"/>
        <v>JPYSB6L24Y_Quote</v>
      </c>
      <c r="Q58" s="126"/>
      <c r="R58" s="116">
        <f t="shared" si="13"/>
        <v>42180</v>
      </c>
      <c r="S58" s="116">
        <f>_xll.qlInterestRateIndexValueDate(AA58,R58)</f>
        <v>42184</v>
      </c>
      <c r="T58" s="116">
        <f>_xll.qlInterestRateIndexMaturity(AA58,S58)</f>
        <v>50950</v>
      </c>
      <c r="U58" s="107">
        <f>_xll.qlIndexFixing(AA58,R58,TRUE,_xll.ohTrigger(Trigger,Trigger6M,InterestRatesTrigger))</f>
        <v>1.6621489636253504E-2</v>
      </c>
      <c r="V58" s="107" t="e">
        <f>_xll.qlQuoteValue(P58,_xll.ohTrigger(Trigger,Trigger6M,InterestRatesTrigger))</f>
        <v>#NUM!</v>
      </c>
      <c r="W58" s="104" t="b">
        <f t="shared" si="15"/>
        <v>0</v>
      </c>
      <c r="X58" s="146" t="e">
        <f t="shared" si="16"/>
        <v>#NUM!</v>
      </c>
      <c r="Y58" s="60" t="e">
        <f>ABS(X58/10000)&lt;=ABS('General Settings'!$D$30)</f>
        <v>#NUM!</v>
      </c>
      <c r="AA58" s="60" t="str">
        <f>_xll.qlSwapIndex(,,O58,SettlementDays,Currency,Calendar,FixedLegTenor,FixedLegBDC,FixedLegDayCounter,Index6M,DiscountingCurve,Permanent,Trigger,ObjectOverwrite)</f>
        <v>obj_003a7#0001</v>
      </c>
    </row>
    <row r="59" spans="13:27" x14ac:dyDescent="0.2">
      <c r="M59" s="120" t="s">
        <v>68</v>
      </c>
      <c r="N59" s="120" t="s">
        <v>158</v>
      </c>
      <c r="O59" s="120" t="s">
        <v>111</v>
      </c>
      <c r="P59" s="120" t="str">
        <f t="shared" si="12"/>
        <v>JPYSB6L25Y_Quote</v>
      </c>
      <c r="Q59" s="126"/>
      <c r="R59" s="121">
        <f t="shared" si="13"/>
        <v>42180</v>
      </c>
      <c r="S59" s="121">
        <f>_xll.qlInterestRateIndexValueDate(AA59,R59)</f>
        <v>42184</v>
      </c>
      <c r="T59" s="121">
        <f>_xll.qlInterestRateIndexMaturity(AA59,S59)</f>
        <v>51316</v>
      </c>
      <c r="U59" s="122">
        <f>_xll.qlIndexFixing(AA59,R59,TRUE,_xll.ohTrigger(Trigger,Trigger6M,InterestRatesTrigger))</f>
        <v>1.6875000474613218E-2</v>
      </c>
      <c r="V59" s="122">
        <f>_xll.qlQuoteValue(P59,_xll.ohTrigger(Trigger,Trigger6M,InterestRatesTrigger))</f>
        <v>1.6875000000000001E-2</v>
      </c>
      <c r="W59" s="120" t="b">
        <f t="shared" si="15"/>
        <v>1</v>
      </c>
      <c r="X59" s="145">
        <f t="shared" si="16"/>
        <v>4.7461321678321511E-6</v>
      </c>
      <c r="Y59" s="60" t="b">
        <f>ABS(X59/10000)&lt;=ABS('General Settings'!$D$30)</f>
        <v>1</v>
      </c>
      <c r="AA59" s="60" t="str">
        <f>_xll.qlSwapIndex(,,O59,SettlementDays,Currency,Calendar,FixedLegTenor,FixedLegBDC,FixedLegDayCounter,Index6M,DiscountingCurve,Permanent,Trigger,ObjectOverwrite)</f>
        <v>obj_003c1#0001</v>
      </c>
    </row>
    <row r="60" spans="13:27" x14ac:dyDescent="0.2">
      <c r="M60" s="104" t="s">
        <v>68</v>
      </c>
      <c r="N60" s="104" t="s">
        <v>158</v>
      </c>
      <c r="O60" s="104" t="s">
        <v>141</v>
      </c>
      <c r="P60" s="104" t="str">
        <f t="shared" si="12"/>
        <v>JPYSB6L26Y_Quote</v>
      </c>
      <c r="Q60" s="126"/>
      <c r="R60" s="116">
        <f t="shared" si="13"/>
        <v>42180</v>
      </c>
      <c r="S60" s="116">
        <f>_xll.qlInterestRateIndexValueDate(AA60,R60)</f>
        <v>42184</v>
      </c>
      <c r="T60" s="116">
        <f>_xll.qlInterestRateIndexMaturity(AA60,S60)</f>
        <v>51680</v>
      </c>
      <c r="U60" s="107">
        <f>_xll.qlIndexFixing(AA60,R60,TRUE,_xll.ohTrigger(Trigger,Trigger6M,InterestRatesTrigger))</f>
        <v>1.710116954973516E-2</v>
      </c>
      <c r="V60" s="107" t="e">
        <f>_xll.qlQuoteValue(P60,_xll.ohTrigger(Trigger,Trigger6M,InterestRatesTrigger))</f>
        <v>#NUM!</v>
      </c>
      <c r="W60" s="104" t="b">
        <f t="shared" si="15"/>
        <v>0</v>
      </c>
      <c r="X60" s="146" t="e">
        <f t="shared" si="16"/>
        <v>#NUM!</v>
      </c>
      <c r="Y60" s="60" t="e">
        <f>ABS(X60/10000)&lt;=ABS('General Settings'!$D$30)</f>
        <v>#NUM!</v>
      </c>
      <c r="AA60" s="60" t="str">
        <f>_xll.qlSwapIndex(,,O60,SettlementDays,Currency,Calendar,FixedLegTenor,FixedLegBDC,FixedLegDayCounter,Index6M,DiscountingCurve,Permanent,Trigger,ObjectOverwrite)</f>
        <v>obj_003b0#0001</v>
      </c>
    </row>
    <row r="61" spans="13:27" x14ac:dyDescent="0.2">
      <c r="M61" s="104" t="s">
        <v>68</v>
      </c>
      <c r="N61" s="104" t="s">
        <v>158</v>
      </c>
      <c r="O61" s="104" t="s">
        <v>112</v>
      </c>
      <c r="P61" s="104" t="str">
        <f t="shared" si="12"/>
        <v>JPYSB6L27Y_Quote</v>
      </c>
      <c r="Q61" s="126"/>
      <c r="R61" s="116">
        <f t="shared" si="13"/>
        <v>42180</v>
      </c>
      <c r="S61" s="116">
        <f>_xll.qlInterestRateIndexValueDate(AA61,R61)</f>
        <v>42184</v>
      </c>
      <c r="T61" s="116">
        <f>_xll.qlInterestRateIndexMaturity(AA61,S61)</f>
        <v>52047</v>
      </c>
      <c r="U61" s="107">
        <f>_xll.qlIndexFixing(AA61,R61,TRUE,_xll.ohTrigger(Trigger,Trigger6M,InterestRatesTrigger))</f>
        <v>1.7307440579348458E-2</v>
      </c>
      <c r="V61" s="107" t="e">
        <f>_xll.qlQuoteValue(P61,_xll.ohTrigger(Trigger,Trigger6M,InterestRatesTrigger))</f>
        <v>#NUM!</v>
      </c>
      <c r="W61" s="104" t="b">
        <f t="shared" si="15"/>
        <v>0</v>
      </c>
      <c r="X61" s="146" t="e">
        <f t="shared" si="16"/>
        <v>#NUM!</v>
      </c>
      <c r="Y61" s="60" t="e">
        <f>ABS(X61/10000)&lt;=ABS('General Settings'!$D$30)</f>
        <v>#NUM!</v>
      </c>
      <c r="AA61" s="60" t="str">
        <f>_xll.qlSwapIndex(,,O61,SettlementDays,Currency,Calendar,FixedLegTenor,FixedLegBDC,FixedLegDayCounter,Index6M,DiscountingCurve,Permanent,Trigger,ObjectOverwrite)</f>
        <v>obj_003bd#0001</v>
      </c>
    </row>
    <row r="62" spans="13:27" x14ac:dyDescent="0.2">
      <c r="M62" s="104" t="s">
        <v>68</v>
      </c>
      <c r="N62" s="104" t="s">
        <v>158</v>
      </c>
      <c r="O62" s="104" t="s">
        <v>142</v>
      </c>
      <c r="P62" s="104" t="str">
        <f t="shared" si="12"/>
        <v>JPYSB6L28Y_Quote</v>
      </c>
      <c r="Q62" s="126"/>
      <c r="R62" s="116">
        <f t="shared" si="13"/>
        <v>42180</v>
      </c>
      <c r="S62" s="116">
        <f>_xll.qlInterestRateIndexValueDate(AA62,R62)</f>
        <v>42184</v>
      </c>
      <c r="T62" s="116">
        <f>_xll.qlInterestRateIndexMaturity(AA62,S62)</f>
        <v>52411</v>
      </c>
      <c r="U62" s="107">
        <f>_xll.qlIndexFixing(AA62,R62,TRUE,_xll.ohTrigger(Trigger,Trigger6M,InterestRatesTrigger))</f>
        <v>1.749384941057985E-2</v>
      </c>
      <c r="V62" s="107" t="e">
        <f>_xll.qlQuoteValue(P62,_xll.ohTrigger(Trigger,Trigger6M,InterestRatesTrigger))</f>
        <v>#NUM!</v>
      </c>
      <c r="W62" s="104" t="b">
        <f t="shared" si="15"/>
        <v>0</v>
      </c>
      <c r="X62" s="146" t="e">
        <f t="shared" si="16"/>
        <v>#NUM!</v>
      </c>
      <c r="Y62" s="60" t="e">
        <f>ABS(X62/10000)&lt;=ABS('General Settings'!$D$30)</f>
        <v>#NUM!</v>
      </c>
      <c r="AA62" s="60" t="str">
        <f>_xll.qlSwapIndex(,,O62,SettlementDays,Currency,Calendar,FixedLegTenor,FixedLegBDC,FixedLegDayCounter,Index6M,DiscountingCurve,Permanent,Trigger,ObjectOverwrite)</f>
        <v>obj_003c6#0001</v>
      </c>
    </row>
    <row r="63" spans="13:27" x14ac:dyDescent="0.2">
      <c r="M63" s="104" t="s">
        <v>68</v>
      </c>
      <c r="N63" s="104" t="s">
        <v>158</v>
      </c>
      <c r="O63" s="104" t="s">
        <v>143</v>
      </c>
      <c r="P63" s="104" t="str">
        <f t="shared" si="12"/>
        <v>JPYSB6L29Y_Quote</v>
      </c>
      <c r="Q63" s="126"/>
      <c r="R63" s="116">
        <f t="shared" si="13"/>
        <v>42180</v>
      </c>
      <c r="S63" s="116">
        <f>_xll.qlInterestRateIndexValueDate(AA63,R63)</f>
        <v>42184</v>
      </c>
      <c r="T63" s="116">
        <f>_xll.qlInterestRateIndexMaturity(AA63,S63)</f>
        <v>52777</v>
      </c>
      <c r="U63" s="107">
        <f>_xll.qlIndexFixing(AA63,R63,TRUE,_xll.ohTrigger(Trigger,Trigger6M,InterestRatesTrigger))</f>
        <v>1.766603186883391E-2</v>
      </c>
      <c r="V63" s="107" t="e">
        <f>_xll.qlQuoteValue(P63,_xll.ohTrigger(Trigger,Trigger6M,InterestRatesTrigger))</f>
        <v>#NUM!</v>
      </c>
      <c r="W63" s="104" t="b">
        <f t="shared" si="15"/>
        <v>0</v>
      </c>
      <c r="X63" s="146" t="e">
        <f t="shared" si="16"/>
        <v>#NUM!</v>
      </c>
      <c r="Y63" s="60" t="e">
        <f>ABS(X63/10000)&lt;=ABS('General Settings'!$D$30)</f>
        <v>#NUM!</v>
      </c>
      <c r="AA63" s="60" t="str">
        <f>_xll.qlSwapIndex(,,O63,SettlementDays,Currency,Calendar,FixedLegTenor,FixedLegBDC,FixedLegDayCounter,Index6M,DiscountingCurve,Permanent,Trigger,ObjectOverwrite)</f>
        <v>obj_003b7#0001</v>
      </c>
    </row>
    <row r="64" spans="13:27" x14ac:dyDescent="0.2">
      <c r="M64" s="120" t="s">
        <v>68</v>
      </c>
      <c r="N64" s="120" t="s">
        <v>158</v>
      </c>
      <c r="O64" s="120" t="s">
        <v>113</v>
      </c>
      <c r="P64" s="120" t="str">
        <f t="shared" si="12"/>
        <v>JPYSB6L30Y_Quote</v>
      </c>
      <c r="Q64" s="126"/>
      <c r="R64" s="121">
        <f t="shared" si="13"/>
        <v>42180</v>
      </c>
      <c r="S64" s="121">
        <f>_xll.qlInterestRateIndexValueDate(AA64,R64)</f>
        <v>42184</v>
      </c>
      <c r="T64" s="121">
        <f>_xll.qlInterestRateIndexMaturity(AA64,S64)</f>
        <v>53142</v>
      </c>
      <c r="U64" s="122">
        <f>_xll.qlIndexFixing(AA64,R64,TRUE,_xll.ohTrigger(Trigger,Trigger6M,InterestRatesTrigger))</f>
        <v>1.7825001594679379E-2</v>
      </c>
      <c r="V64" s="122">
        <f>_xll.qlQuoteValue(P64,_xll.ohTrigger(Trigger,Trigger6M,InterestRatesTrigger))</f>
        <v>1.7825000000000001E-2</v>
      </c>
      <c r="W64" s="120" t="b">
        <f t="shared" si="15"/>
        <v>1</v>
      </c>
      <c r="X64" s="145">
        <f t="shared" si="16"/>
        <v>1.5946793781307367E-5</v>
      </c>
      <c r="Y64" s="60" t="b">
        <f>ABS(X64/10000)&lt;=ABS('General Settings'!$D$30)</f>
        <v>1</v>
      </c>
      <c r="AA64" s="60" t="str">
        <f>_xll.qlSwapIndex(,,O64,SettlementDays,Currency,Calendar,FixedLegTenor,FixedLegBDC,FixedLegDayCounter,Index6M,DiscountingCurve,Permanent,Trigger,ObjectOverwrite)</f>
        <v>obj_003ad#0001</v>
      </c>
    </row>
    <row r="65" spans="10:30" x14ac:dyDescent="0.2">
      <c r="M65" s="104" t="s">
        <v>68</v>
      </c>
      <c r="N65" s="104" t="s">
        <v>158</v>
      </c>
      <c r="O65" s="104" t="s">
        <v>114</v>
      </c>
      <c r="P65" s="104" t="str">
        <f t="shared" si="12"/>
        <v>JPYSB6L35Y_Quote</v>
      </c>
      <c r="Q65" s="126"/>
      <c r="R65" s="116">
        <f t="shared" si="13"/>
        <v>42180</v>
      </c>
      <c r="S65" s="116">
        <f>_xll.qlInterestRateIndexValueDate(AA65,R65)</f>
        <v>42184</v>
      </c>
      <c r="T65" s="116">
        <f>_xll.qlInterestRateIndexMaturity(AA65,S65)</f>
        <v>54968</v>
      </c>
      <c r="U65" s="107" t="e">
        <f>_xll.qlIndexFixing(AA65,R65,TRUE,_xll.ohTrigger(Trigger,Trigger6M,InterestRatesTrigger))</f>
        <v>#NUM!</v>
      </c>
      <c r="V65" s="107" t="e">
        <f>_xll.qlQuoteValue(P65,_xll.ohTrigger(Trigger,Trigger6M,InterestRatesTrigger))</f>
        <v>#NUM!</v>
      </c>
      <c r="W65" s="104" t="b">
        <f t="shared" si="15"/>
        <v>0</v>
      </c>
      <c r="X65" s="146" t="e">
        <f t="shared" si="16"/>
        <v>#NUM!</v>
      </c>
      <c r="Y65" s="60" t="e">
        <f>ABS(X65/10000)&lt;=ABS('General Settings'!$D$30)</f>
        <v>#NUM!</v>
      </c>
      <c r="AA65" s="60" t="str">
        <f>_xll.qlSwapIndex(,,O65,SettlementDays,Currency,Calendar,FixedLegTenor,FixedLegBDC,FixedLegDayCounter,Index6M,DiscountingCurve,Permanent,Trigger,ObjectOverwrite)</f>
        <v>obj_003ac#0001</v>
      </c>
    </row>
    <row r="66" spans="10:30" x14ac:dyDescent="0.2">
      <c r="M66" s="104" t="s">
        <v>68</v>
      </c>
      <c r="N66" s="104" t="s">
        <v>158</v>
      </c>
      <c r="O66" s="104" t="s">
        <v>115</v>
      </c>
      <c r="P66" s="104" t="str">
        <f t="shared" si="12"/>
        <v>JPYSB6L40Y_Quote</v>
      </c>
      <c r="Q66" s="126"/>
      <c r="R66" s="116">
        <f t="shared" si="13"/>
        <v>42180</v>
      </c>
      <c r="S66" s="116">
        <f>_xll.qlInterestRateIndexValueDate(AA66,R66)</f>
        <v>42184</v>
      </c>
      <c r="T66" s="116">
        <f>_xll.qlInterestRateIndexMaturity(AA66,S66)</f>
        <v>56794</v>
      </c>
      <c r="U66" s="107" t="e">
        <f>_xll.qlIndexFixing(AA66,R66,TRUE,_xll.ohTrigger(Trigger,Trigger6M,InterestRatesTrigger))</f>
        <v>#NUM!</v>
      </c>
      <c r="V66" s="107" t="e">
        <f>_xll.qlQuoteValue(P66,_xll.ohTrigger(Trigger,Trigger6M,InterestRatesTrigger))</f>
        <v>#NUM!</v>
      </c>
      <c r="W66" s="104" t="b">
        <f t="shared" si="15"/>
        <v>0</v>
      </c>
      <c r="X66" s="146" t="e">
        <f t="shared" si="16"/>
        <v>#NUM!</v>
      </c>
      <c r="Y66" s="60" t="e">
        <f>ABS(X66/10000)&lt;=ABS('General Settings'!$D$30)</f>
        <v>#NUM!</v>
      </c>
      <c r="AA66" s="60" t="str">
        <f>_xll.qlSwapIndex(,,O66,SettlementDays,Currency,Calendar,FixedLegTenor,FixedLegBDC,FixedLegDayCounter,Index6M,DiscountingCurve,Permanent,Trigger,ObjectOverwrite)</f>
        <v>obj_003bc#0001</v>
      </c>
    </row>
    <row r="67" spans="10:30" x14ac:dyDescent="0.2">
      <c r="M67" s="104" t="s">
        <v>68</v>
      </c>
      <c r="N67" s="104" t="s">
        <v>158</v>
      </c>
      <c r="O67" s="104" t="s">
        <v>117</v>
      </c>
      <c r="P67" s="104" t="str">
        <f t="shared" si="12"/>
        <v>JPYSB6L50Y_Quote</v>
      </c>
      <c r="Q67" s="126"/>
      <c r="R67" s="116">
        <f t="shared" si="13"/>
        <v>42180</v>
      </c>
      <c r="S67" s="116">
        <f>_xll.qlInterestRateIndexValueDate(AA67,R67)</f>
        <v>42184</v>
      </c>
      <c r="T67" s="116">
        <f>_xll.qlInterestRateIndexMaturity(AA67,S67)</f>
        <v>60447</v>
      </c>
      <c r="U67" s="107" t="e">
        <f>_xll.qlIndexFixing(AA67,R67,TRUE,_xll.ohTrigger(Trigger,Trigger6M,InterestRatesTrigger))</f>
        <v>#NUM!</v>
      </c>
      <c r="V67" s="107" t="e">
        <f>_xll.qlQuoteValue(P67,_xll.ohTrigger(Trigger,Trigger6M,InterestRatesTrigger))</f>
        <v>#NUM!</v>
      </c>
      <c r="W67" s="104" t="b">
        <f t="shared" si="15"/>
        <v>0</v>
      </c>
      <c r="X67" s="146" t="e">
        <f t="shared" si="16"/>
        <v>#NUM!</v>
      </c>
      <c r="Y67" s="60" t="e">
        <f>ABS(X67/10000)&lt;=ABS('General Settings'!$D$30)</f>
        <v>#NUM!</v>
      </c>
      <c r="AA67" s="60" t="str">
        <f>_xll.qlSwapIndex(,,O67,SettlementDays,Currency,Calendar,FixedLegTenor,FixedLegBDC,FixedLegDayCounter,Index6M,DiscountingCurve,Permanent,Trigger,ObjectOverwrite)</f>
        <v>obj_003bf#0001</v>
      </c>
    </row>
    <row r="68" spans="10:30" x14ac:dyDescent="0.2">
      <c r="M68" s="105" t="s">
        <v>68</v>
      </c>
      <c r="N68" s="105" t="s">
        <v>158</v>
      </c>
      <c r="O68" s="105" t="s">
        <v>144</v>
      </c>
      <c r="P68" s="105" t="str">
        <f t="shared" si="12"/>
        <v>JPYSB6L60Y_Quote</v>
      </c>
      <c r="Q68" s="127"/>
      <c r="R68" s="117">
        <f t="shared" si="13"/>
        <v>42180</v>
      </c>
      <c r="S68" s="117">
        <f>_xll.qlInterestRateIndexValueDate(AA68,R68)</f>
        <v>42184</v>
      </c>
      <c r="T68" s="117">
        <f>_xll.qlInterestRateIndexMaturity(AA68,S68)</f>
        <v>64098</v>
      </c>
      <c r="U68" s="108" t="e">
        <f>_xll.qlIndexFixing(AA68,R68,TRUE,_xll.ohTrigger(Trigger,Trigger6M,InterestRatesTrigger))</f>
        <v>#NUM!</v>
      </c>
      <c r="V68" s="108" t="e">
        <f>_xll.qlQuoteValue(P68,_xll.ohTrigger(Trigger,Trigger6M,InterestRatesTrigger))</f>
        <v>#NUM!</v>
      </c>
      <c r="W68" s="105" t="b">
        <f t="shared" si="15"/>
        <v>0</v>
      </c>
      <c r="X68" s="147" t="e">
        <f t="shared" si="16"/>
        <v>#NUM!</v>
      </c>
      <c r="Y68" s="60" t="e">
        <f>ABS(X68/10000)&lt;=ABS('General Settings'!$D$30)</f>
        <v>#NUM!</v>
      </c>
      <c r="AA68" s="61" t="str">
        <f>_xll.qlSwapIndex(,,O68,SettlementDays,Currency,Calendar,FixedLegTenor,FixedLegBDC,FixedLegDayCounter,Index6M,DiscountingCurve,Permanent,Trigger,ObjectOverwrite)</f>
        <v>obj_003a9#0001</v>
      </c>
    </row>
    <row r="69" spans="10:30" x14ac:dyDescent="0.2">
      <c r="W69" s="72"/>
      <c r="X69" s="73"/>
      <c r="AA69" s="97"/>
      <c r="AB69" s="136"/>
      <c r="AC69" s="136"/>
      <c r="AD69" s="97"/>
    </row>
    <row r="70" spans="10:30" x14ac:dyDescent="0.2">
      <c r="W70" s="72"/>
      <c r="X70" s="73"/>
      <c r="AA70" s="97"/>
      <c r="AB70" s="136"/>
      <c r="AC70" s="136"/>
      <c r="AD70" s="97"/>
    </row>
    <row r="71" spans="10:30" x14ac:dyDescent="0.2">
      <c r="J71" s="72"/>
      <c r="K71" s="72"/>
      <c r="L71" s="72"/>
      <c r="W71" s="72"/>
      <c r="X71" s="73"/>
      <c r="AA71" s="97"/>
      <c r="AB71" s="136"/>
      <c r="AC71" s="136"/>
      <c r="AD71" s="97"/>
    </row>
    <row r="72" spans="10:30" x14ac:dyDescent="0.2">
      <c r="W72" s="72"/>
      <c r="X72" s="73"/>
      <c r="AA72" s="97"/>
      <c r="AB72" s="136"/>
      <c r="AC72" s="136"/>
      <c r="AD72" s="97"/>
    </row>
    <row r="73" spans="10:30" x14ac:dyDescent="0.2">
      <c r="W73" s="72"/>
      <c r="X73" s="73"/>
      <c r="AA73" s="97"/>
      <c r="AB73" s="136"/>
      <c r="AC73" s="136"/>
      <c r="AD73" s="97"/>
    </row>
    <row r="74" spans="10:30" x14ac:dyDescent="0.2">
      <c r="W74" s="72"/>
      <c r="X74" s="73"/>
      <c r="AA74" s="97"/>
      <c r="AB74" s="136"/>
      <c r="AC74" s="136"/>
      <c r="AD74" s="97"/>
    </row>
    <row r="75" spans="10:30" x14ac:dyDescent="0.2">
      <c r="W75" s="72"/>
      <c r="X75" s="73"/>
      <c r="AA75" s="97"/>
      <c r="AB75" s="136"/>
      <c r="AC75" s="136"/>
      <c r="AD75" s="97"/>
    </row>
    <row r="76" spans="10:30" x14ac:dyDescent="0.2">
      <c r="W76" s="72"/>
      <c r="X76" s="73"/>
      <c r="AA76" s="97"/>
      <c r="AB76" s="136"/>
      <c r="AC76" s="136"/>
      <c r="AD76" s="97"/>
    </row>
    <row r="77" spans="10:30" x14ac:dyDescent="0.2">
      <c r="W77" s="72"/>
      <c r="X77" s="73"/>
      <c r="AA77" s="97"/>
      <c r="AB77" s="136"/>
      <c r="AC77" s="136"/>
      <c r="AD77" s="97"/>
    </row>
    <row r="78" spans="10:30" x14ac:dyDescent="0.2">
      <c r="W78" s="72"/>
      <c r="X78" s="73"/>
      <c r="AA78" s="97"/>
      <c r="AB78" s="136"/>
      <c r="AC78" s="136"/>
      <c r="AD78" s="97"/>
    </row>
    <row r="79" spans="10:30" x14ac:dyDescent="0.2">
      <c r="W79" s="72"/>
      <c r="X79" s="73"/>
      <c r="AA79" s="97"/>
      <c r="AB79" s="136"/>
      <c r="AC79" s="136"/>
      <c r="AD79" s="97"/>
    </row>
    <row r="80" spans="10:30" x14ac:dyDescent="0.2">
      <c r="W80" s="72"/>
      <c r="X80" s="73"/>
      <c r="AA80" s="97"/>
      <c r="AB80" s="136"/>
      <c r="AC80" s="136"/>
      <c r="AD80" s="97"/>
    </row>
    <row r="81" spans="23:30" x14ac:dyDescent="0.2">
      <c r="W81" s="72"/>
      <c r="X81" s="73"/>
      <c r="AA81" s="97"/>
      <c r="AB81" s="136"/>
      <c r="AC81" s="136"/>
      <c r="AD81" s="97"/>
    </row>
    <row r="82" spans="23:30" x14ac:dyDescent="0.2">
      <c r="W82" s="72"/>
      <c r="X82" s="73"/>
      <c r="AA82" s="97"/>
      <c r="AB82" s="136"/>
      <c r="AC82" s="136"/>
      <c r="AD82" s="97"/>
    </row>
    <row r="83" spans="23:30" x14ac:dyDescent="0.2">
      <c r="W83" s="72"/>
      <c r="X83" s="73"/>
      <c r="AA83" s="97"/>
      <c r="AB83" s="136"/>
      <c r="AC83" s="136"/>
      <c r="AD83" s="97"/>
    </row>
    <row r="84" spans="23:30" x14ac:dyDescent="0.2">
      <c r="W84" s="72"/>
      <c r="X84" s="73"/>
      <c r="AA84" s="97"/>
      <c r="AB84" s="136"/>
      <c r="AC84" s="136"/>
      <c r="AD84" s="97"/>
    </row>
    <row r="85" spans="23:30" x14ac:dyDescent="0.2">
      <c r="W85" s="72"/>
      <c r="X85" s="73"/>
      <c r="AA85" s="97"/>
      <c r="AB85" s="136"/>
      <c r="AC85" s="136"/>
      <c r="AD85" s="97"/>
    </row>
    <row r="86" spans="23:30" x14ac:dyDescent="0.2">
      <c r="W86" s="72"/>
      <c r="X86" s="73"/>
      <c r="AA86" s="97"/>
      <c r="AB86" s="136"/>
      <c r="AC86" s="136"/>
      <c r="AD86" s="97"/>
    </row>
    <row r="87" spans="23:30" x14ac:dyDescent="0.2">
      <c r="W87" s="72"/>
      <c r="X87" s="73"/>
      <c r="AA87" s="97"/>
      <c r="AB87" s="136"/>
      <c r="AC87" s="136"/>
      <c r="AD87" s="97"/>
    </row>
    <row r="88" spans="23:30" x14ac:dyDescent="0.2">
      <c r="W88" s="72"/>
      <c r="X88" s="73"/>
      <c r="AA88" s="97"/>
      <c r="AB88" s="136"/>
      <c r="AC88" s="136"/>
      <c r="AD88" s="97"/>
    </row>
    <row r="89" spans="23:30" x14ac:dyDescent="0.2">
      <c r="W89" s="72"/>
      <c r="X89" s="73"/>
      <c r="AA89" s="97"/>
      <c r="AB89" s="136"/>
      <c r="AC89" s="136"/>
      <c r="AD89" s="97"/>
    </row>
    <row r="90" spans="23:30" x14ac:dyDescent="0.2">
      <c r="W90" s="72"/>
      <c r="X90" s="73"/>
      <c r="AA90" s="97"/>
      <c r="AB90" s="136"/>
      <c r="AC90" s="136"/>
      <c r="AD90" s="97"/>
    </row>
    <row r="91" spans="23:30" x14ac:dyDescent="0.2">
      <c r="W91" s="72"/>
      <c r="X91" s="73"/>
      <c r="AA91" s="97"/>
      <c r="AB91" s="136"/>
      <c r="AC91" s="136"/>
      <c r="AD91" s="97"/>
    </row>
    <row r="92" spans="23:30" x14ac:dyDescent="0.2">
      <c r="W92" s="72"/>
      <c r="X92" s="73"/>
      <c r="AA92" s="97"/>
      <c r="AB92" s="136"/>
      <c r="AC92" s="136"/>
      <c r="AD92" s="97"/>
    </row>
    <row r="93" spans="23:30" x14ac:dyDescent="0.2">
      <c r="W93" s="72"/>
      <c r="X93" s="73"/>
      <c r="AA93" s="97"/>
      <c r="AB93" s="136"/>
      <c r="AC93" s="136"/>
      <c r="AD93" s="97"/>
    </row>
    <row r="94" spans="23:30" x14ac:dyDescent="0.2">
      <c r="W94" s="72"/>
      <c r="X94" s="73"/>
      <c r="AA94" s="97"/>
      <c r="AB94" s="136"/>
      <c r="AC94" s="136"/>
      <c r="AD94" s="97"/>
    </row>
    <row r="95" spans="23:30" x14ac:dyDescent="0.2">
      <c r="W95" s="72"/>
      <c r="X95" s="73"/>
      <c r="AA95" s="97"/>
      <c r="AB95" s="136"/>
      <c r="AC95" s="136"/>
      <c r="AD95" s="97"/>
    </row>
    <row r="96" spans="23:30" x14ac:dyDescent="0.2">
      <c r="W96" s="72"/>
      <c r="X96" s="73"/>
      <c r="AA96" s="97"/>
      <c r="AB96" s="136"/>
      <c r="AC96" s="136"/>
      <c r="AD96" s="97"/>
    </row>
    <row r="97" spans="23:30" x14ac:dyDescent="0.2">
      <c r="W97" s="72"/>
      <c r="X97" s="73"/>
      <c r="AA97" s="97"/>
      <c r="AB97" s="136"/>
      <c r="AC97" s="136"/>
      <c r="AD97" s="97"/>
    </row>
    <row r="98" spans="23:30" x14ac:dyDescent="0.2">
      <c r="W98" s="72"/>
      <c r="X98" s="73"/>
      <c r="AA98" s="97"/>
      <c r="AB98" s="136"/>
      <c r="AC98" s="136"/>
      <c r="AD98" s="97"/>
    </row>
    <row r="99" spans="23:30" x14ac:dyDescent="0.2">
      <c r="W99" s="72"/>
      <c r="X99" s="73"/>
      <c r="AA99" s="97"/>
      <c r="AB99" s="136"/>
      <c r="AC99" s="136"/>
      <c r="AD99" s="97"/>
    </row>
    <row r="100" spans="23:30" x14ac:dyDescent="0.2">
      <c r="W100" s="72"/>
      <c r="X100" s="73"/>
      <c r="AA100" s="97"/>
      <c r="AB100" s="136"/>
      <c r="AC100" s="136"/>
      <c r="AD100" s="97"/>
    </row>
    <row r="101" spans="23:30" x14ac:dyDescent="0.2">
      <c r="W101" s="72"/>
      <c r="X101" s="73"/>
      <c r="AA101" s="97"/>
      <c r="AB101" s="136"/>
      <c r="AC101" s="136"/>
      <c r="AD101" s="97"/>
    </row>
    <row r="102" spans="23:30" x14ac:dyDescent="0.2">
      <c r="W102" s="72"/>
      <c r="X102" s="73"/>
      <c r="AA102" s="97"/>
      <c r="AB102" s="136"/>
      <c r="AC102" s="136"/>
      <c r="AD102" s="97"/>
    </row>
    <row r="103" spans="23:30" x14ac:dyDescent="0.2">
      <c r="W103" s="72"/>
      <c r="X103" s="73"/>
      <c r="AA103" s="97"/>
      <c r="AB103" s="136"/>
      <c r="AC103" s="136"/>
      <c r="AD103" s="97"/>
    </row>
    <row r="104" spans="23:30" x14ac:dyDescent="0.2">
      <c r="W104" s="72"/>
      <c r="X104" s="73"/>
      <c r="AA104" s="97"/>
      <c r="AB104" s="136"/>
      <c r="AC104" s="136"/>
      <c r="AD104" s="97"/>
    </row>
    <row r="105" spans="23:30" x14ac:dyDescent="0.2">
      <c r="W105" s="72"/>
      <c r="X105" s="73"/>
      <c r="AA105" s="97"/>
      <c r="AB105" s="136"/>
      <c r="AC105" s="136"/>
      <c r="AD105" s="97"/>
    </row>
    <row r="106" spans="23:30" x14ac:dyDescent="0.2">
      <c r="W106" s="72"/>
      <c r="X106" s="73"/>
      <c r="AA106" s="97"/>
      <c r="AB106" s="136"/>
      <c r="AC106" s="136"/>
      <c r="AD106" s="97"/>
    </row>
    <row r="107" spans="23:30" x14ac:dyDescent="0.2">
      <c r="W107" s="72"/>
      <c r="X107" s="73"/>
      <c r="AA107" s="97"/>
      <c r="AB107" s="136"/>
      <c r="AC107" s="136"/>
      <c r="AD107" s="97"/>
    </row>
    <row r="108" spans="23:30" x14ac:dyDescent="0.2">
      <c r="W108" s="72"/>
      <c r="X108" s="73"/>
      <c r="AA108" s="97"/>
      <c r="AB108" s="136"/>
      <c r="AC108" s="136"/>
      <c r="AD108" s="97"/>
    </row>
    <row r="109" spans="23:30" x14ac:dyDescent="0.2">
      <c r="W109" s="72"/>
      <c r="X109" s="73"/>
      <c r="AA109" s="97"/>
      <c r="AB109" s="136"/>
      <c r="AC109" s="136"/>
      <c r="AD109" s="97"/>
    </row>
    <row r="110" spans="23:30" x14ac:dyDescent="0.2">
      <c r="W110" s="72"/>
      <c r="X110" s="73"/>
      <c r="AA110" s="97"/>
      <c r="AB110" s="136"/>
      <c r="AC110" s="136"/>
      <c r="AD110" s="97"/>
    </row>
    <row r="111" spans="23:30" x14ac:dyDescent="0.2">
      <c r="W111" s="72"/>
      <c r="X111" s="73"/>
      <c r="AA111" s="97"/>
      <c r="AB111" s="136"/>
      <c r="AC111" s="136"/>
      <c r="AD111" s="97"/>
    </row>
    <row r="112" spans="23:30" x14ac:dyDescent="0.2">
      <c r="W112" s="72"/>
      <c r="X112" s="73"/>
      <c r="AA112" s="97"/>
      <c r="AB112" s="136"/>
      <c r="AC112" s="136"/>
      <c r="AD112" s="97"/>
    </row>
    <row r="113" spans="23:30" x14ac:dyDescent="0.2">
      <c r="W113" s="72"/>
      <c r="X113" s="73"/>
      <c r="AA113" s="97"/>
      <c r="AB113" s="136"/>
      <c r="AC113" s="136"/>
      <c r="AD113" s="97"/>
    </row>
    <row r="114" spans="23:30" x14ac:dyDescent="0.2">
      <c r="W114" s="72"/>
      <c r="X114" s="73"/>
      <c r="AA114" s="97"/>
      <c r="AB114" s="136"/>
      <c r="AC114" s="136"/>
      <c r="AD114" s="97"/>
    </row>
    <row r="115" spans="23:30" x14ac:dyDescent="0.2">
      <c r="W115" s="72"/>
      <c r="X115" s="73"/>
      <c r="AA115" s="97"/>
      <c r="AB115" s="136"/>
      <c r="AC115" s="136"/>
      <c r="AD115" s="97"/>
    </row>
    <row r="116" spans="23:30" x14ac:dyDescent="0.2">
      <c r="W116" s="72"/>
      <c r="X116" s="73"/>
      <c r="AA116" s="97"/>
      <c r="AB116" s="136"/>
      <c r="AC116" s="136"/>
      <c r="AD116" s="97"/>
    </row>
    <row r="117" spans="23:30" x14ac:dyDescent="0.2">
      <c r="W117" s="72"/>
      <c r="X117" s="73"/>
      <c r="AA117" s="97"/>
      <c r="AB117" s="136"/>
      <c r="AC117" s="136"/>
      <c r="AD117" s="97"/>
    </row>
    <row r="118" spans="23:30" x14ac:dyDescent="0.2">
      <c r="W118" s="72"/>
      <c r="X118" s="73"/>
      <c r="AA118" s="97"/>
      <c r="AB118" s="136"/>
      <c r="AC118" s="136"/>
      <c r="AD118" s="97"/>
    </row>
    <row r="119" spans="23:30" x14ac:dyDescent="0.2">
      <c r="W119" s="72"/>
      <c r="X119" s="73"/>
      <c r="AA119" s="97"/>
      <c r="AB119" s="136"/>
      <c r="AC119" s="136"/>
      <c r="AD119" s="97"/>
    </row>
    <row r="120" spans="23:30" x14ac:dyDescent="0.2">
      <c r="W120" s="72"/>
      <c r="X120" s="73"/>
      <c r="AA120" s="97"/>
      <c r="AB120" s="136"/>
      <c r="AC120" s="136"/>
      <c r="AD120" s="97"/>
    </row>
    <row r="121" spans="23:30" x14ac:dyDescent="0.2">
      <c r="W121" s="72"/>
      <c r="X121" s="73"/>
      <c r="AA121" s="97"/>
      <c r="AB121" s="136"/>
      <c r="AC121" s="136"/>
      <c r="AD121" s="97"/>
    </row>
    <row r="122" spans="23:30" x14ac:dyDescent="0.2">
      <c r="W122" s="72"/>
      <c r="X122" s="73"/>
      <c r="AA122" s="97"/>
      <c r="AB122" s="136"/>
      <c r="AC122" s="136"/>
      <c r="AD122" s="97"/>
    </row>
    <row r="123" spans="23:30" x14ac:dyDescent="0.2">
      <c r="W123" s="72"/>
      <c r="X123" s="73"/>
      <c r="AA123" s="97"/>
      <c r="AB123" s="136"/>
      <c r="AC123" s="136"/>
      <c r="AD123" s="97"/>
    </row>
    <row r="124" spans="23:30" x14ac:dyDescent="0.2">
      <c r="W124" s="72"/>
      <c r="X124" s="73"/>
      <c r="AA124" s="97"/>
      <c r="AB124" s="136"/>
      <c r="AC124" s="136"/>
      <c r="AD124" s="97"/>
    </row>
    <row r="125" spans="23:30" x14ac:dyDescent="0.2">
      <c r="W125" s="72"/>
      <c r="X125" s="73"/>
    </row>
    <row r="126" spans="23:30" x14ac:dyDescent="0.2">
      <c r="W126" s="72"/>
      <c r="X126" s="73"/>
    </row>
    <row r="127" spans="23:30" x14ac:dyDescent="0.2">
      <c r="W127" s="72"/>
      <c r="X127" s="73"/>
    </row>
    <row r="128" spans="23:30" x14ac:dyDescent="0.2">
      <c r="W128" s="72"/>
      <c r="X128" s="73"/>
    </row>
    <row r="129" spans="23:24" x14ac:dyDescent="0.2">
      <c r="W129" s="72"/>
      <c r="X129" s="73"/>
    </row>
    <row r="130" spans="23:24" x14ac:dyDescent="0.2">
      <c r="W130" s="72"/>
      <c r="X130" s="73"/>
    </row>
    <row r="131" spans="23:24" x14ac:dyDescent="0.2">
      <c r="W131" s="72"/>
      <c r="X131" s="73"/>
    </row>
    <row r="132" spans="23:24" x14ac:dyDescent="0.2">
      <c r="W132" s="72"/>
      <c r="X132" s="73"/>
    </row>
    <row r="133" spans="23:24" x14ac:dyDescent="0.2">
      <c r="W133" s="72"/>
      <c r="X133" s="73"/>
    </row>
    <row r="134" spans="23:24" x14ac:dyDescent="0.2">
      <c r="W134" s="72"/>
      <c r="X134" s="73"/>
    </row>
    <row r="135" spans="23:24" x14ac:dyDescent="0.2">
      <c r="W135" s="72"/>
      <c r="X135" s="73"/>
    </row>
    <row r="136" spans="23:24" x14ac:dyDescent="0.2">
      <c r="W136" s="72"/>
      <c r="X136" s="73"/>
    </row>
    <row r="137" spans="23:24" x14ac:dyDescent="0.2">
      <c r="W137" s="72"/>
      <c r="X137" s="73"/>
    </row>
    <row r="138" spans="23:24" x14ac:dyDescent="0.2">
      <c r="W138" s="72"/>
      <c r="X138" s="73"/>
    </row>
    <row r="139" spans="23:24" x14ac:dyDescent="0.2">
      <c r="W139" s="72"/>
      <c r="X139" s="73"/>
    </row>
    <row r="140" spans="23:24" x14ac:dyDescent="0.2">
      <c r="W140" s="72"/>
      <c r="X140" s="73"/>
    </row>
    <row r="141" spans="23:24" x14ac:dyDescent="0.2">
      <c r="W141" s="72"/>
      <c r="X141" s="73"/>
    </row>
    <row r="142" spans="23:24" x14ac:dyDescent="0.2">
      <c r="W142" s="72"/>
      <c r="X142" s="73"/>
    </row>
    <row r="143" spans="23:24" x14ac:dyDescent="0.2">
      <c r="W143" s="72"/>
      <c r="X143" s="73"/>
    </row>
    <row r="144" spans="23:24" x14ac:dyDescent="0.2">
      <c r="W144" s="72"/>
      <c r="X144" s="73"/>
    </row>
    <row r="145" spans="23:24" x14ac:dyDescent="0.2">
      <c r="W145" s="72"/>
      <c r="X145" s="73"/>
    </row>
    <row r="146" spans="23:24" x14ac:dyDescent="0.2">
      <c r="W146" s="72"/>
      <c r="X146" s="73"/>
    </row>
    <row r="147" spans="23:24" x14ac:dyDescent="0.2">
      <c r="W147" s="72"/>
      <c r="X147" s="73"/>
    </row>
    <row r="148" spans="23:24" x14ac:dyDescent="0.2">
      <c r="W148" s="72"/>
      <c r="X148" s="73"/>
    </row>
    <row r="149" spans="23:24" x14ac:dyDescent="0.2">
      <c r="W149" s="72"/>
      <c r="X149" s="73"/>
    </row>
    <row r="150" spans="23:24" x14ac:dyDescent="0.2">
      <c r="W150" s="72"/>
      <c r="X150" s="73"/>
    </row>
    <row r="151" spans="23:24" x14ac:dyDescent="0.2">
      <c r="W151" s="72"/>
      <c r="X151" s="73"/>
    </row>
    <row r="152" spans="23:24" x14ac:dyDescent="0.2">
      <c r="W152" s="72"/>
      <c r="X152" s="73"/>
    </row>
    <row r="153" spans="23:24" x14ac:dyDescent="0.2">
      <c r="W153" s="72"/>
      <c r="X153" s="73"/>
    </row>
    <row r="154" spans="23:24" x14ac:dyDescent="0.2">
      <c r="W154" s="72"/>
      <c r="X154" s="73"/>
    </row>
    <row r="155" spans="23:24" x14ac:dyDescent="0.2">
      <c r="W155" s="72"/>
      <c r="X155" s="73"/>
    </row>
    <row r="156" spans="23:24" x14ac:dyDescent="0.2">
      <c r="W156" s="72"/>
      <c r="X156" s="73"/>
    </row>
    <row r="157" spans="23:24" x14ac:dyDescent="0.2">
      <c r="W157" s="72"/>
      <c r="X157" s="73"/>
    </row>
    <row r="158" spans="23:24" x14ac:dyDescent="0.2">
      <c r="W158" s="72"/>
      <c r="X158" s="73"/>
    </row>
    <row r="159" spans="23:24" x14ac:dyDescent="0.2">
      <c r="W159" s="72"/>
      <c r="X159" s="73"/>
    </row>
    <row r="160" spans="23:24" x14ac:dyDescent="0.2">
      <c r="W160" s="72"/>
      <c r="X160" s="73"/>
    </row>
    <row r="161" spans="23:24" x14ac:dyDescent="0.2">
      <c r="W161" s="72"/>
      <c r="X161" s="73"/>
    </row>
    <row r="162" spans="23:24" x14ac:dyDescent="0.2">
      <c r="W162" s="72"/>
      <c r="X162" s="73"/>
    </row>
    <row r="163" spans="23:24" x14ac:dyDescent="0.2">
      <c r="W163" s="72"/>
      <c r="X163" s="73"/>
    </row>
    <row r="164" spans="23:24" x14ac:dyDescent="0.2">
      <c r="W164" s="72"/>
      <c r="X164" s="73"/>
    </row>
    <row r="165" spans="23:24" x14ac:dyDescent="0.2">
      <c r="W165" s="72"/>
      <c r="X165" s="73"/>
    </row>
    <row r="166" spans="23:24" x14ac:dyDescent="0.2">
      <c r="W166" s="72"/>
      <c r="X166" s="73"/>
    </row>
    <row r="167" spans="23:24" x14ac:dyDescent="0.2">
      <c r="W167" s="72"/>
      <c r="X167" s="73"/>
    </row>
    <row r="168" spans="23:24" x14ac:dyDescent="0.2">
      <c r="W168" s="72"/>
      <c r="X168" s="73"/>
    </row>
    <row r="169" spans="23:24" x14ac:dyDescent="0.2">
      <c r="W169" s="72"/>
      <c r="X169" s="73"/>
    </row>
    <row r="170" spans="23:24" x14ac:dyDescent="0.2">
      <c r="W170" s="72"/>
      <c r="X170" s="73"/>
    </row>
    <row r="171" spans="23:24" x14ac:dyDescent="0.2">
      <c r="W171" s="72"/>
      <c r="X171" s="73"/>
    </row>
    <row r="172" spans="23:24" x14ac:dyDescent="0.2">
      <c r="W172" s="72"/>
      <c r="X172" s="73"/>
    </row>
    <row r="173" spans="23:24" x14ac:dyDescent="0.2">
      <c r="W173" s="72"/>
      <c r="X173" s="73"/>
    </row>
    <row r="174" spans="23:24" x14ac:dyDescent="0.2">
      <c r="W174" s="72"/>
      <c r="X174" s="73"/>
    </row>
    <row r="175" spans="23:24" x14ac:dyDescent="0.2">
      <c r="W175" s="72"/>
      <c r="X175" s="73"/>
    </row>
    <row r="176" spans="23:24" x14ac:dyDescent="0.2">
      <c r="W176" s="72"/>
      <c r="X176" s="73"/>
    </row>
    <row r="177" spans="23:24" x14ac:dyDescent="0.2">
      <c r="W177" s="72"/>
      <c r="X177" s="73"/>
    </row>
    <row r="178" spans="23:24" x14ac:dyDescent="0.2">
      <c r="W178" s="72"/>
      <c r="X178" s="73"/>
    </row>
    <row r="179" spans="23:24" x14ac:dyDescent="0.2">
      <c r="W179" s="72"/>
      <c r="X179" s="73"/>
    </row>
    <row r="180" spans="23:24" x14ac:dyDescent="0.2">
      <c r="W180" s="72"/>
      <c r="X180" s="73"/>
    </row>
    <row r="181" spans="23:24" x14ac:dyDescent="0.2">
      <c r="W181" s="72"/>
      <c r="X181" s="73"/>
    </row>
    <row r="182" spans="23:24" x14ac:dyDescent="0.2">
      <c r="W182" s="72"/>
      <c r="X182" s="73"/>
    </row>
    <row r="183" spans="23:24" x14ac:dyDescent="0.2">
      <c r="W183" s="72"/>
      <c r="X183" s="73"/>
    </row>
    <row r="184" spans="23:24" x14ac:dyDescent="0.2">
      <c r="W184" s="72"/>
      <c r="X184" s="73"/>
    </row>
    <row r="185" spans="23:24" x14ac:dyDescent="0.2">
      <c r="W185" s="72"/>
      <c r="X185" s="73"/>
    </row>
    <row r="186" spans="23:24" x14ac:dyDescent="0.2">
      <c r="W186" s="72"/>
      <c r="X186" s="73"/>
    </row>
    <row r="187" spans="23:24" x14ac:dyDescent="0.2">
      <c r="W187" s="72"/>
      <c r="X187" s="73"/>
    </row>
    <row r="188" spans="23:24" x14ac:dyDescent="0.2">
      <c r="W188" s="72"/>
      <c r="X188" s="73"/>
    </row>
    <row r="189" spans="23:24" x14ac:dyDescent="0.2">
      <c r="W189" s="72"/>
      <c r="X189" s="73"/>
    </row>
    <row r="190" spans="23:24" x14ac:dyDescent="0.2">
      <c r="W190" s="72"/>
      <c r="X190" s="73"/>
    </row>
    <row r="191" spans="23:24" x14ac:dyDescent="0.2">
      <c r="W191" s="72"/>
      <c r="X191" s="73"/>
    </row>
    <row r="192" spans="23:24" x14ac:dyDescent="0.2">
      <c r="W192" s="72"/>
      <c r="X192" s="73"/>
    </row>
    <row r="193" spans="23:24" x14ac:dyDescent="0.2">
      <c r="W193" s="72"/>
      <c r="X193" s="73"/>
    </row>
    <row r="194" spans="23:24" x14ac:dyDescent="0.2">
      <c r="W194" s="72"/>
      <c r="X194" s="73"/>
    </row>
    <row r="195" spans="23:24" x14ac:dyDescent="0.2">
      <c r="W195" s="72"/>
      <c r="X195" s="73"/>
    </row>
    <row r="196" spans="23:24" x14ac:dyDescent="0.2">
      <c r="W196" s="72"/>
      <c r="X196" s="73"/>
    </row>
    <row r="197" spans="23:24" x14ac:dyDescent="0.2">
      <c r="W197" s="72"/>
      <c r="X197" s="73"/>
    </row>
    <row r="198" spans="23:24" x14ac:dyDescent="0.2">
      <c r="W198" s="72"/>
      <c r="X198" s="73"/>
    </row>
    <row r="199" spans="23:24" x14ac:dyDescent="0.2">
      <c r="W199" s="72"/>
      <c r="X199" s="73"/>
    </row>
    <row r="200" spans="23:24" x14ac:dyDescent="0.2">
      <c r="W200" s="72"/>
      <c r="X200" s="73"/>
    </row>
    <row r="201" spans="23:24" x14ac:dyDescent="0.2">
      <c r="W201" s="72"/>
      <c r="X201" s="73"/>
    </row>
    <row r="202" spans="23:24" x14ac:dyDescent="0.2">
      <c r="W202" s="72"/>
      <c r="X202" s="73"/>
    </row>
    <row r="203" spans="23:24" x14ac:dyDescent="0.2">
      <c r="W203" s="72"/>
      <c r="X203" s="73"/>
    </row>
    <row r="204" spans="23:24" x14ac:dyDescent="0.2">
      <c r="W204" s="72"/>
      <c r="X204" s="73"/>
    </row>
    <row r="205" spans="23:24" x14ac:dyDescent="0.2">
      <c r="W205" s="72"/>
      <c r="X205" s="73"/>
    </row>
    <row r="206" spans="23:24" x14ac:dyDescent="0.2">
      <c r="W206" s="72"/>
      <c r="X206" s="73"/>
    </row>
    <row r="207" spans="23:24" x14ac:dyDescent="0.2">
      <c r="W207" s="72"/>
      <c r="X207" s="73"/>
    </row>
    <row r="208" spans="23:24" x14ac:dyDescent="0.2">
      <c r="W208" s="72"/>
      <c r="X208" s="73"/>
    </row>
    <row r="209" spans="23:24" x14ac:dyDescent="0.2">
      <c r="W209" s="72"/>
      <c r="X209" s="73"/>
    </row>
    <row r="210" spans="23:24" x14ac:dyDescent="0.2">
      <c r="W210" s="72"/>
      <c r="X210" s="73"/>
    </row>
    <row r="211" spans="23:24" x14ac:dyDescent="0.2">
      <c r="W211" s="72"/>
      <c r="X211" s="73"/>
    </row>
    <row r="212" spans="23:24" x14ac:dyDescent="0.2">
      <c r="W212" s="72"/>
      <c r="X212" s="73"/>
    </row>
    <row r="213" spans="23:24" x14ac:dyDescent="0.2">
      <c r="W213" s="72"/>
      <c r="X213" s="73"/>
    </row>
    <row r="214" spans="23:24" x14ac:dyDescent="0.2">
      <c r="W214" s="72"/>
      <c r="X214" s="73"/>
    </row>
    <row r="215" spans="23:24" x14ac:dyDescent="0.2">
      <c r="W215" s="72"/>
      <c r="X215" s="73"/>
    </row>
    <row r="216" spans="23:24" x14ac:dyDescent="0.2">
      <c r="W216" s="72"/>
      <c r="X216" s="73"/>
    </row>
    <row r="217" spans="23:24" x14ac:dyDescent="0.2">
      <c r="W217" s="72"/>
      <c r="X217" s="73"/>
    </row>
    <row r="218" spans="23:24" x14ac:dyDescent="0.2">
      <c r="W218" s="72"/>
      <c r="X218" s="73"/>
    </row>
    <row r="219" spans="23:24" x14ac:dyDescent="0.2">
      <c r="W219" s="72"/>
      <c r="X219" s="73"/>
    </row>
    <row r="220" spans="23:24" x14ac:dyDescent="0.2">
      <c r="W220" s="72"/>
      <c r="X220" s="73"/>
    </row>
    <row r="221" spans="23:24" x14ac:dyDescent="0.2">
      <c r="W221" s="72"/>
      <c r="X221" s="73"/>
    </row>
    <row r="222" spans="23:24" x14ac:dyDescent="0.2">
      <c r="W222" s="72"/>
      <c r="X222" s="73"/>
    </row>
    <row r="223" spans="23:24" x14ac:dyDescent="0.2">
      <c r="W223" s="72"/>
      <c r="X223" s="73"/>
    </row>
    <row r="224" spans="23:24" x14ac:dyDescent="0.2">
      <c r="W224" s="72"/>
      <c r="X224" s="73"/>
    </row>
    <row r="225" spans="23:24" x14ac:dyDescent="0.2">
      <c r="W225" s="72"/>
      <c r="X225" s="73"/>
    </row>
    <row r="226" spans="23:24" x14ac:dyDescent="0.2">
      <c r="W226" s="72"/>
      <c r="X226" s="73"/>
    </row>
    <row r="227" spans="23:24" x14ac:dyDescent="0.2">
      <c r="W227" s="72"/>
      <c r="X227" s="73"/>
    </row>
    <row r="228" spans="23:24" x14ac:dyDescent="0.2">
      <c r="W228" s="72"/>
      <c r="X228" s="73"/>
    </row>
    <row r="229" spans="23:24" x14ac:dyDescent="0.2">
      <c r="W229" s="72"/>
      <c r="X229" s="73"/>
    </row>
    <row r="230" spans="23:24" x14ac:dyDescent="0.2">
      <c r="W230" s="72"/>
      <c r="X230" s="73"/>
    </row>
    <row r="231" spans="23:24" x14ac:dyDescent="0.2">
      <c r="W231" s="72"/>
      <c r="X231" s="73"/>
    </row>
    <row r="232" spans="23:24" x14ac:dyDescent="0.2">
      <c r="W232" s="72"/>
      <c r="X232" s="73"/>
    </row>
    <row r="233" spans="23:24" x14ac:dyDescent="0.2">
      <c r="W233" s="72"/>
      <c r="X233" s="73"/>
    </row>
    <row r="234" spans="23:24" x14ac:dyDescent="0.2">
      <c r="W234" s="72"/>
      <c r="X234" s="73"/>
    </row>
    <row r="235" spans="23:24" x14ac:dyDescent="0.2">
      <c r="W235" s="72"/>
      <c r="X235" s="73"/>
    </row>
    <row r="236" spans="23:24" x14ac:dyDescent="0.2">
      <c r="W236" s="72"/>
      <c r="X236" s="73"/>
    </row>
    <row r="237" spans="23:24" x14ac:dyDescent="0.2">
      <c r="W237" s="72"/>
      <c r="X237" s="73"/>
    </row>
    <row r="238" spans="23:24" x14ac:dyDescent="0.2">
      <c r="W238" s="72"/>
      <c r="X238" s="73"/>
    </row>
    <row r="239" spans="23:24" x14ac:dyDescent="0.2">
      <c r="W239" s="72"/>
      <c r="X239" s="73"/>
    </row>
    <row r="240" spans="23:24" x14ac:dyDescent="0.2">
      <c r="W240" s="72"/>
      <c r="X240" s="73"/>
    </row>
    <row r="241" spans="23:24" x14ac:dyDescent="0.2">
      <c r="W241" s="72"/>
      <c r="X241" s="73"/>
    </row>
    <row r="242" spans="23:24" x14ac:dyDescent="0.2">
      <c r="W242" s="72"/>
      <c r="X242" s="73"/>
    </row>
    <row r="243" spans="23:24" x14ac:dyDescent="0.2">
      <c r="W243" s="72"/>
      <c r="X243" s="73"/>
    </row>
    <row r="244" spans="23:24" x14ac:dyDescent="0.2">
      <c r="W244" s="72"/>
      <c r="X244" s="73"/>
    </row>
    <row r="245" spans="23:24" x14ac:dyDescent="0.2">
      <c r="W245" s="72"/>
      <c r="X245" s="73"/>
    </row>
    <row r="246" spans="23:24" x14ac:dyDescent="0.2">
      <c r="W246" s="72"/>
      <c r="X246" s="73"/>
    </row>
    <row r="247" spans="23:24" x14ac:dyDescent="0.2">
      <c r="W247" s="72"/>
      <c r="X247" s="73"/>
    </row>
    <row r="248" spans="23:24" x14ac:dyDescent="0.2">
      <c r="W248" s="72"/>
      <c r="X248" s="73"/>
    </row>
    <row r="249" spans="23:24" x14ac:dyDescent="0.2">
      <c r="W249" s="72"/>
      <c r="X249" s="73"/>
    </row>
    <row r="250" spans="23:24" x14ac:dyDescent="0.2">
      <c r="W250" s="72"/>
      <c r="X250" s="73"/>
    </row>
    <row r="251" spans="23:24" x14ac:dyDescent="0.2">
      <c r="W251" s="72"/>
      <c r="X251" s="73"/>
    </row>
    <row r="252" spans="23:24" x14ac:dyDescent="0.2">
      <c r="W252" s="72"/>
      <c r="X252" s="73"/>
    </row>
    <row r="253" spans="23:24" x14ac:dyDescent="0.2">
      <c r="W253" s="72"/>
      <c r="X253" s="73"/>
    </row>
    <row r="254" spans="23:24" x14ac:dyDescent="0.2">
      <c r="W254" s="72"/>
      <c r="X254" s="73"/>
    </row>
    <row r="255" spans="23:24" x14ac:dyDescent="0.2">
      <c r="W255" s="72"/>
      <c r="X255" s="73"/>
    </row>
    <row r="256" spans="23:24" x14ac:dyDescent="0.2">
      <c r="W256" s="72"/>
      <c r="X256" s="73"/>
    </row>
    <row r="257" spans="23:24" x14ac:dyDescent="0.2">
      <c r="W257" s="72"/>
      <c r="X257" s="73"/>
    </row>
    <row r="258" spans="23:24" x14ac:dyDescent="0.2">
      <c r="W258" s="72"/>
      <c r="X258" s="73"/>
    </row>
    <row r="259" spans="23:24" x14ac:dyDescent="0.2">
      <c r="W259" s="72"/>
      <c r="X259" s="73"/>
    </row>
    <row r="260" spans="23:24" x14ac:dyDescent="0.2">
      <c r="W260" s="72"/>
      <c r="X260" s="73"/>
    </row>
    <row r="261" spans="23:24" x14ac:dyDescent="0.2">
      <c r="W261" s="72"/>
      <c r="X261" s="73"/>
    </row>
    <row r="262" spans="23:24" x14ac:dyDescent="0.2">
      <c r="W262" s="72"/>
      <c r="X262" s="73"/>
    </row>
    <row r="263" spans="23:24" x14ac:dyDescent="0.2">
      <c r="W263" s="72"/>
      <c r="X263" s="73"/>
    </row>
    <row r="264" spans="23:24" x14ac:dyDescent="0.2">
      <c r="W264" s="72"/>
      <c r="X264" s="73"/>
    </row>
    <row r="265" spans="23:24" x14ac:dyDescent="0.2">
      <c r="W265" s="72"/>
      <c r="X265" s="73"/>
    </row>
    <row r="266" spans="23:24" x14ac:dyDescent="0.2">
      <c r="W266" s="72"/>
      <c r="X266" s="73"/>
    </row>
    <row r="267" spans="23:24" x14ac:dyDescent="0.2">
      <c r="W267" s="72"/>
      <c r="X267" s="73"/>
    </row>
    <row r="268" spans="23:24" x14ac:dyDescent="0.2">
      <c r="W268" s="72"/>
      <c r="X268" s="73"/>
    </row>
    <row r="269" spans="23:24" x14ac:dyDescent="0.2">
      <c r="W269" s="72"/>
      <c r="X269" s="73"/>
    </row>
    <row r="270" spans="23:24" x14ac:dyDescent="0.2">
      <c r="W270" s="72"/>
      <c r="X270" s="73"/>
    </row>
    <row r="271" spans="23:24" x14ac:dyDescent="0.2">
      <c r="W271" s="72"/>
      <c r="X271" s="73"/>
    </row>
    <row r="272" spans="23:24" x14ac:dyDescent="0.2">
      <c r="W272" s="72"/>
      <c r="X272" s="73"/>
    </row>
    <row r="273" spans="23:24" x14ac:dyDescent="0.2">
      <c r="W273" s="72"/>
      <c r="X273" s="73"/>
    </row>
    <row r="274" spans="23:24" x14ac:dyDescent="0.2">
      <c r="W274" s="72"/>
      <c r="X274" s="73"/>
    </row>
    <row r="275" spans="23:24" x14ac:dyDescent="0.2">
      <c r="W275" s="72"/>
      <c r="X275" s="73"/>
    </row>
    <row r="276" spans="23:24" x14ac:dyDescent="0.2">
      <c r="W276" s="72"/>
      <c r="X276" s="73"/>
    </row>
    <row r="277" spans="23:24" x14ac:dyDescent="0.2">
      <c r="W277" s="72"/>
      <c r="X277" s="73"/>
    </row>
    <row r="278" spans="23:24" x14ac:dyDescent="0.2">
      <c r="W278" s="72"/>
      <c r="X278" s="73"/>
    </row>
    <row r="279" spans="23:24" x14ac:dyDescent="0.2">
      <c r="W279" s="72"/>
      <c r="X279" s="73"/>
    </row>
    <row r="280" spans="23:24" x14ac:dyDescent="0.2">
      <c r="W280" s="72"/>
      <c r="X280" s="73"/>
    </row>
    <row r="281" spans="23:24" x14ac:dyDescent="0.2">
      <c r="W281" s="72"/>
      <c r="X281" s="73"/>
    </row>
    <row r="282" spans="23:24" x14ac:dyDescent="0.2">
      <c r="W282" s="72"/>
      <c r="X282" s="73"/>
    </row>
    <row r="283" spans="23:24" x14ac:dyDescent="0.2">
      <c r="W283" s="72"/>
      <c r="X283" s="73"/>
    </row>
    <row r="284" spans="23:24" x14ac:dyDescent="0.2">
      <c r="W284" s="72"/>
      <c r="X284" s="73"/>
    </row>
    <row r="285" spans="23:24" x14ac:dyDescent="0.2">
      <c r="W285" s="72"/>
      <c r="X285" s="73"/>
    </row>
    <row r="286" spans="23:24" x14ac:dyDescent="0.2">
      <c r="W286" s="72"/>
      <c r="X286" s="73"/>
    </row>
    <row r="287" spans="23:24" x14ac:dyDescent="0.2">
      <c r="W287" s="72"/>
      <c r="X287" s="73"/>
    </row>
    <row r="288" spans="23:24" x14ac:dyDescent="0.2">
      <c r="W288" s="72"/>
      <c r="X288" s="73"/>
    </row>
    <row r="289" spans="23:24" x14ac:dyDescent="0.2">
      <c r="W289" s="72"/>
      <c r="X289" s="73"/>
    </row>
    <row r="290" spans="23:24" x14ac:dyDescent="0.2">
      <c r="W290" s="72"/>
      <c r="X290" s="73"/>
    </row>
    <row r="291" spans="23:24" x14ac:dyDescent="0.2">
      <c r="W291" s="72"/>
      <c r="X291" s="73"/>
    </row>
    <row r="292" spans="23:24" x14ac:dyDescent="0.2">
      <c r="W292" s="72"/>
      <c r="X292" s="73"/>
    </row>
    <row r="293" spans="23:24" x14ac:dyDescent="0.2">
      <c r="W293" s="72"/>
      <c r="X293" s="73"/>
    </row>
    <row r="294" spans="23:24" x14ac:dyDescent="0.2">
      <c r="W294" s="72"/>
      <c r="X294" s="73"/>
    </row>
    <row r="295" spans="23:24" x14ac:dyDescent="0.2">
      <c r="W295" s="72"/>
      <c r="X295" s="73"/>
    </row>
    <row r="296" spans="23:24" x14ac:dyDescent="0.2">
      <c r="W296" s="72"/>
      <c r="X296" s="73"/>
    </row>
    <row r="297" spans="23:24" x14ac:dyDescent="0.2">
      <c r="W297" s="72"/>
      <c r="X297" s="73"/>
    </row>
    <row r="298" spans="23:24" x14ac:dyDescent="0.2">
      <c r="W298" s="72"/>
      <c r="X298" s="73"/>
    </row>
    <row r="299" spans="23:24" x14ac:dyDescent="0.2">
      <c r="W299" s="72"/>
      <c r="X299" s="73"/>
    </row>
    <row r="300" spans="23:24" x14ac:dyDescent="0.2">
      <c r="W300" s="72"/>
      <c r="X300" s="73"/>
    </row>
    <row r="301" spans="23:24" x14ac:dyDescent="0.2">
      <c r="W301" s="72"/>
      <c r="X301" s="73"/>
    </row>
    <row r="302" spans="23:24" x14ac:dyDescent="0.2">
      <c r="W302" s="72"/>
      <c r="X302" s="73"/>
    </row>
    <row r="303" spans="23:24" x14ac:dyDescent="0.2">
      <c r="W303" s="72"/>
      <c r="X303" s="73"/>
    </row>
    <row r="304" spans="23:24" x14ac:dyDescent="0.2">
      <c r="W304" s="72"/>
      <c r="X304" s="73"/>
    </row>
    <row r="305" spans="23:24" x14ac:dyDescent="0.2">
      <c r="W305" s="72"/>
      <c r="X305" s="73"/>
    </row>
    <row r="306" spans="23:24" x14ac:dyDescent="0.2">
      <c r="W306" s="72"/>
      <c r="X306" s="73"/>
    </row>
    <row r="307" spans="23:24" x14ac:dyDescent="0.2">
      <c r="W307" s="72"/>
      <c r="X307" s="73"/>
    </row>
    <row r="308" spans="23:24" x14ac:dyDescent="0.2">
      <c r="W308" s="72"/>
      <c r="X308" s="73"/>
    </row>
    <row r="309" spans="23:24" x14ac:dyDescent="0.2">
      <c r="W309" s="72"/>
      <c r="X309" s="73"/>
    </row>
    <row r="310" spans="23:24" x14ac:dyDescent="0.2">
      <c r="W310" s="72"/>
      <c r="X310" s="73"/>
    </row>
    <row r="311" spans="23:24" x14ac:dyDescent="0.2">
      <c r="W311" s="72"/>
      <c r="X311" s="73"/>
    </row>
    <row r="312" spans="23:24" x14ac:dyDescent="0.2">
      <c r="W312" s="72"/>
      <c r="X312" s="73"/>
    </row>
    <row r="313" spans="23:24" x14ac:dyDescent="0.2">
      <c r="W313" s="72"/>
      <c r="X313" s="73"/>
    </row>
    <row r="314" spans="23:24" x14ac:dyDescent="0.2">
      <c r="W314" s="72"/>
      <c r="X314" s="73"/>
    </row>
    <row r="315" spans="23:24" x14ac:dyDescent="0.2">
      <c r="W315" s="72"/>
      <c r="X315" s="73"/>
    </row>
    <row r="316" spans="23:24" x14ac:dyDescent="0.2">
      <c r="W316" s="72"/>
      <c r="X316" s="73"/>
    </row>
    <row r="317" spans="23:24" x14ac:dyDescent="0.2">
      <c r="W317" s="72"/>
      <c r="X317" s="73"/>
    </row>
    <row r="318" spans="23:24" x14ac:dyDescent="0.2">
      <c r="W318" s="72"/>
      <c r="X318" s="73"/>
    </row>
    <row r="319" spans="23:24" x14ac:dyDescent="0.2">
      <c r="W319" s="72"/>
      <c r="X319" s="73"/>
    </row>
    <row r="320" spans="23:24" x14ac:dyDescent="0.2">
      <c r="W320" s="72"/>
      <c r="X320" s="73"/>
    </row>
    <row r="321" spans="23:24" x14ac:dyDescent="0.2">
      <c r="W321" s="72"/>
      <c r="X321" s="73"/>
    </row>
    <row r="322" spans="23:24" x14ac:dyDescent="0.2">
      <c r="W322" s="72"/>
      <c r="X322" s="73"/>
    </row>
    <row r="323" spans="23:24" x14ac:dyDescent="0.2">
      <c r="W323" s="72"/>
      <c r="X323" s="73"/>
    </row>
    <row r="324" spans="23:24" x14ac:dyDescent="0.2">
      <c r="W324" s="72"/>
      <c r="X324" s="73"/>
    </row>
    <row r="325" spans="23:24" x14ac:dyDescent="0.2">
      <c r="W325" s="72"/>
      <c r="X325" s="73"/>
    </row>
    <row r="326" spans="23:24" x14ac:dyDescent="0.2">
      <c r="W326" s="72"/>
      <c r="X326" s="73"/>
    </row>
    <row r="327" spans="23:24" x14ac:dyDescent="0.2">
      <c r="W327" s="72"/>
      <c r="X327" s="73"/>
    </row>
    <row r="328" spans="23:24" x14ac:dyDescent="0.2">
      <c r="W328" s="72"/>
      <c r="X328" s="73"/>
    </row>
    <row r="329" spans="23:24" x14ac:dyDescent="0.2">
      <c r="W329" s="72"/>
      <c r="X329" s="73"/>
    </row>
    <row r="330" spans="23:24" x14ac:dyDescent="0.2">
      <c r="W330" s="72"/>
      <c r="X330" s="73"/>
    </row>
    <row r="331" spans="23:24" x14ac:dyDescent="0.2">
      <c r="W331" s="72"/>
      <c r="X331" s="73"/>
    </row>
    <row r="332" spans="23:24" x14ac:dyDescent="0.2">
      <c r="W332" s="72"/>
      <c r="X332" s="73"/>
    </row>
    <row r="333" spans="23:24" x14ac:dyDescent="0.2">
      <c r="W333" s="72"/>
      <c r="X333" s="73"/>
    </row>
    <row r="334" spans="23:24" x14ac:dyDescent="0.2">
      <c r="W334" s="72"/>
      <c r="X334" s="73"/>
    </row>
    <row r="335" spans="23:24" x14ac:dyDescent="0.2">
      <c r="W335" s="72"/>
      <c r="X335" s="73"/>
    </row>
    <row r="336" spans="23:24" x14ac:dyDescent="0.2">
      <c r="W336" s="72"/>
      <c r="X336" s="73"/>
    </row>
    <row r="337" spans="23:24" x14ac:dyDescent="0.2">
      <c r="W337" s="72"/>
      <c r="X337" s="73"/>
    </row>
    <row r="338" spans="23:24" x14ac:dyDescent="0.2">
      <c r="W338" s="72"/>
      <c r="X338" s="73"/>
    </row>
    <row r="339" spans="23:24" x14ac:dyDescent="0.2">
      <c r="W339" s="72"/>
      <c r="X339" s="73"/>
    </row>
    <row r="340" spans="23:24" x14ac:dyDescent="0.2">
      <c r="W340" s="72"/>
      <c r="X340" s="73"/>
    </row>
    <row r="341" spans="23:24" x14ac:dyDescent="0.2">
      <c r="W341" s="72"/>
      <c r="X341" s="73"/>
    </row>
    <row r="342" spans="23:24" x14ac:dyDescent="0.2">
      <c r="W342" s="72"/>
      <c r="X342" s="73"/>
    </row>
    <row r="343" spans="23:24" x14ac:dyDescent="0.2">
      <c r="W343" s="72"/>
      <c r="X343" s="73"/>
    </row>
    <row r="344" spans="23:24" x14ac:dyDescent="0.2">
      <c r="W344" s="72"/>
      <c r="X344" s="73"/>
    </row>
    <row r="345" spans="23:24" x14ac:dyDescent="0.2">
      <c r="W345" s="72"/>
      <c r="X345" s="73"/>
    </row>
    <row r="346" spans="23:24" x14ac:dyDescent="0.2">
      <c r="W346" s="72"/>
      <c r="X346" s="73"/>
    </row>
    <row r="347" spans="23:24" x14ac:dyDescent="0.2">
      <c r="W347" s="72"/>
      <c r="X347" s="73"/>
    </row>
    <row r="348" spans="23:24" x14ac:dyDescent="0.2">
      <c r="W348" s="72"/>
      <c r="X348" s="73"/>
    </row>
    <row r="349" spans="23:24" x14ac:dyDescent="0.2">
      <c r="W349" s="72"/>
      <c r="X349" s="73"/>
    </row>
    <row r="350" spans="23:24" x14ac:dyDescent="0.2">
      <c r="W350" s="72"/>
      <c r="X350" s="73"/>
    </row>
    <row r="351" spans="23:24" x14ac:dyDescent="0.2">
      <c r="W351" s="72"/>
      <c r="X351" s="73"/>
    </row>
    <row r="352" spans="23:24" x14ac:dyDescent="0.2">
      <c r="W352" s="72"/>
      <c r="X352" s="73"/>
    </row>
    <row r="353" spans="23:24" x14ac:dyDescent="0.2">
      <c r="W353" s="72"/>
      <c r="X353" s="73"/>
    </row>
    <row r="354" spans="23:24" x14ac:dyDescent="0.2">
      <c r="W354" s="72"/>
      <c r="X354" s="73"/>
    </row>
    <row r="355" spans="23:24" x14ac:dyDescent="0.2">
      <c r="W355" s="72"/>
      <c r="X355" s="73"/>
    </row>
    <row r="356" spans="23:24" x14ac:dyDescent="0.2">
      <c r="W356" s="72"/>
      <c r="X356" s="73"/>
    </row>
    <row r="357" spans="23:24" x14ac:dyDescent="0.2">
      <c r="W357" s="72"/>
      <c r="X357" s="73"/>
    </row>
    <row r="358" spans="23:24" x14ac:dyDescent="0.2">
      <c r="W358" s="72"/>
      <c r="X358" s="73"/>
    </row>
    <row r="359" spans="23:24" x14ac:dyDescent="0.2">
      <c r="W359" s="72"/>
      <c r="X359" s="73"/>
    </row>
    <row r="360" spans="23:24" x14ac:dyDescent="0.2">
      <c r="W360" s="72"/>
      <c r="X360" s="73"/>
    </row>
    <row r="361" spans="23:24" x14ac:dyDescent="0.2">
      <c r="W361" s="72"/>
      <c r="X361" s="73"/>
    </row>
    <row r="362" spans="23:24" x14ac:dyDescent="0.2">
      <c r="W362" s="72"/>
      <c r="X362" s="73"/>
    </row>
    <row r="363" spans="23:24" x14ac:dyDescent="0.2">
      <c r="W363" s="72"/>
      <c r="X363" s="73"/>
    </row>
    <row r="364" spans="23:24" x14ac:dyDescent="0.2">
      <c r="W364" s="72"/>
      <c r="X364" s="73"/>
    </row>
    <row r="365" spans="23:24" x14ac:dyDescent="0.2">
      <c r="W365" s="72"/>
      <c r="X365" s="73"/>
    </row>
    <row r="366" spans="23:24" x14ac:dyDescent="0.2">
      <c r="W366" s="72"/>
      <c r="X366" s="73"/>
    </row>
    <row r="367" spans="23:24" x14ac:dyDescent="0.2">
      <c r="W367" s="72"/>
      <c r="X367" s="73"/>
    </row>
    <row r="368" spans="23:24" x14ac:dyDescent="0.2">
      <c r="W368" s="72"/>
      <c r="X368" s="73"/>
    </row>
    <row r="369" spans="23:24" x14ac:dyDescent="0.2">
      <c r="W369" s="72"/>
      <c r="X369" s="73"/>
    </row>
    <row r="370" spans="23:24" x14ac:dyDescent="0.2">
      <c r="W370" s="72"/>
      <c r="X370" s="73"/>
    </row>
    <row r="371" spans="23:24" x14ac:dyDescent="0.2">
      <c r="W371" s="72"/>
      <c r="X371" s="73"/>
    </row>
    <row r="372" spans="23:24" x14ac:dyDescent="0.2">
      <c r="W372" s="72"/>
      <c r="X372" s="73"/>
    </row>
    <row r="373" spans="23:24" x14ac:dyDescent="0.2">
      <c r="W373" s="72"/>
      <c r="X373" s="73"/>
    </row>
    <row r="374" spans="23:24" x14ac:dyDescent="0.2">
      <c r="W374" s="72"/>
      <c r="X374" s="73"/>
    </row>
    <row r="375" spans="23:24" x14ac:dyDescent="0.2">
      <c r="W375" s="72"/>
      <c r="X375" s="73"/>
    </row>
    <row r="376" spans="23:24" x14ac:dyDescent="0.2">
      <c r="W376" s="72"/>
      <c r="X376" s="73"/>
    </row>
    <row r="377" spans="23:24" x14ac:dyDescent="0.2">
      <c r="W377" s="72"/>
      <c r="X377" s="73"/>
    </row>
    <row r="378" spans="23:24" x14ac:dyDescent="0.2">
      <c r="W378" s="72"/>
      <c r="X378" s="73"/>
    </row>
    <row r="379" spans="23:24" x14ac:dyDescent="0.2">
      <c r="W379" s="72"/>
      <c r="X379" s="73"/>
    </row>
    <row r="380" spans="23:24" x14ac:dyDescent="0.2">
      <c r="W380" s="72"/>
      <c r="X380" s="73"/>
    </row>
    <row r="381" spans="23:24" x14ac:dyDescent="0.2">
      <c r="W381" s="72"/>
      <c r="X381" s="73"/>
    </row>
    <row r="382" spans="23:24" x14ac:dyDescent="0.2">
      <c r="W382" s="72"/>
      <c r="X382" s="73"/>
    </row>
    <row r="383" spans="23:24" x14ac:dyDescent="0.2">
      <c r="W383" s="72"/>
      <c r="X383" s="73"/>
    </row>
    <row r="384" spans="23:24" x14ac:dyDescent="0.2">
      <c r="W384" s="72"/>
      <c r="X384" s="73"/>
    </row>
    <row r="385" spans="23:24" x14ac:dyDescent="0.2">
      <c r="W385" s="72"/>
      <c r="X385" s="73"/>
    </row>
    <row r="386" spans="23:24" x14ac:dyDescent="0.2">
      <c r="W386" s="72"/>
      <c r="X386" s="73"/>
    </row>
    <row r="387" spans="23:24" x14ac:dyDescent="0.2">
      <c r="W387" s="72"/>
      <c r="X387" s="73"/>
    </row>
    <row r="388" spans="23:24" x14ac:dyDescent="0.2">
      <c r="W388" s="72"/>
      <c r="X388" s="73"/>
    </row>
    <row r="389" spans="23:24" x14ac:dyDescent="0.2">
      <c r="W389" s="72"/>
      <c r="X389" s="73"/>
    </row>
    <row r="390" spans="23:24" x14ac:dyDescent="0.2">
      <c r="W390" s="72"/>
      <c r="X390" s="73"/>
    </row>
    <row r="391" spans="23:24" x14ac:dyDescent="0.2">
      <c r="W391" s="72"/>
      <c r="X391" s="73"/>
    </row>
    <row r="392" spans="23:24" x14ac:dyDescent="0.2">
      <c r="W392" s="72"/>
      <c r="X392" s="73"/>
    </row>
    <row r="393" spans="23:24" x14ac:dyDescent="0.2">
      <c r="W393" s="72"/>
      <c r="X393" s="73"/>
    </row>
    <row r="394" spans="23:24" x14ac:dyDescent="0.2">
      <c r="W394" s="72"/>
      <c r="X394" s="73"/>
    </row>
    <row r="395" spans="23:24" x14ac:dyDescent="0.2">
      <c r="W395" s="72"/>
      <c r="X395" s="73"/>
    </row>
    <row r="396" spans="23:24" x14ac:dyDescent="0.2">
      <c r="W396" s="72"/>
      <c r="X396" s="73"/>
    </row>
    <row r="397" spans="23:24" x14ac:dyDescent="0.2">
      <c r="W397" s="72"/>
      <c r="X397" s="73"/>
    </row>
    <row r="398" spans="23:24" x14ac:dyDescent="0.2">
      <c r="W398" s="72"/>
      <c r="X398" s="73"/>
    </row>
    <row r="399" spans="23:24" x14ac:dyDescent="0.2">
      <c r="W399" s="72"/>
      <c r="X399" s="73"/>
    </row>
    <row r="400" spans="23:24" x14ac:dyDescent="0.2">
      <c r="W400" s="72"/>
      <c r="X400" s="73"/>
    </row>
    <row r="401" spans="23:24" x14ac:dyDescent="0.2">
      <c r="W401" s="72"/>
      <c r="X401" s="73"/>
    </row>
    <row r="402" spans="23:24" x14ac:dyDescent="0.2">
      <c r="W402" s="72"/>
      <c r="X402" s="73"/>
    </row>
    <row r="403" spans="23:24" x14ac:dyDescent="0.2">
      <c r="W403" s="72"/>
      <c r="X403" s="73"/>
    </row>
    <row r="404" spans="23:24" x14ac:dyDescent="0.2">
      <c r="W404" s="72"/>
      <c r="X404" s="73"/>
    </row>
    <row r="405" spans="23:24" x14ac:dyDescent="0.2">
      <c r="W405" s="72"/>
      <c r="X405" s="73"/>
    </row>
    <row r="406" spans="23:24" x14ac:dyDescent="0.2">
      <c r="W406" s="72"/>
      <c r="X406" s="73"/>
    </row>
    <row r="407" spans="23:24" x14ac:dyDescent="0.2">
      <c r="W407" s="72"/>
      <c r="X407" s="73"/>
    </row>
    <row r="408" spans="23:24" x14ac:dyDescent="0.2">
      <c r="W408" s="72"/>
      <c r="X408" s="73"/>
    </row>
    <row r="409" spans="23:24" x14ac:dyDescent="0.2">
      <c r="W409" s="72"/>
      <c r="X409" s="73"/>
    </row>
    <row r="410" spans="23:24" x14ac:dyDescent="0.2">
      <c r="W410" s="72"/>
      <c r="X410" s="73"/>
    </row>
    <row r="411" spans="23:24" x14ac:dyDescent="0.2">
      <c r="W411" s="72"/>
      <c r="X411" s="73"/>
    </row>
    <row r="412" spans="23:24" x14ac:dyDescent="0.2">
      <c r="W412" s="72"/>
      <c r="X412" s="73"/>
    </row>
    <row r="413" spans="23:24" x14ac:dyDescent="0.2">
      <c r="W413" s="72"/>
      <c r="X413" s="73"/>
    </row>
    <row r="414" spans="23:24" x14ac:dyDescent="0.2">
      <c r="W414" s="72"/>
      <c r="X414" s="73"/>
    </row>
    <row r="415" spans="23:24" x14ac:dyDescent="0.2">
      <c r="W415" s="72"/>
      <c r="X415" s="73"/>
    </row>
    <row r="416" spans="23:24" x14ac:dyDescent="0.2">
      <c r="W416" s="72"/>
      <c r="X416" s="73"/>
    </row>
    <row r="417" spans="23:24" x14ac:dyDescent="0.2">
      <c r="W417" s="72"/>
      <c r="X417" s="73"/>
    </row>
    <row r="418" spans="23:24" x14ac:dyDescent="0.2">
      <c r="W418" s="72"/>
      <c r="X418" s="73"/>
    </row>
    <row r="419" spans="23:24" x14ac:dyDescent="0.2">
      <c r="W419" s="72"/>
      <c r="X419" s="73"/>
    </row>
    <row r="420" spans="23:24" x14ac:dyDescent="0.2">
      <c r="W420" s="72"/>
      <c r="X420" s="73"/>
    </row>
    <row r="421" spans="23:24" x14ac:dyDescent="0.2">
      <c r="W421" s="72"/>
      <c r="X421" s="73"/>
    </row>
    <row r="422" spans="23:24" x14ac:dyDescent="0.2">
      <c r="W422" s="72"/>
      <c r="X422" s="73"/>
    </row>
    <row r="423" spans="23:24" x14ac:dyDescent="0.2">
      <c r="W423" s="72"/>
      <c r="X423" s="73"/>
    </row>
    <row r="424" spans="23:24" x14ac:dyDescent="0.2">
      <c r="W424" s="72"/>
      <c r="X424" s="73"/>
    </row>
    <row r="425" spans="23:24" x14ac:dyDescent="0.2">
      <c r="W425" s="72"/>
      <c r="X425" s="73"/>
    </row>
    <row r="426" spans="23:24" x14ac:dyDescent="0.2">
      <c r="W426" s="72"/>
      <c r="X426" s="73"/>
    </row>
    <row r="427" spans="23:24" x14ac:dyDescent="0.2">
      <c r="W427" s="72"/>
      <c r="X427" s="73"/>
    </row>
    <row r="428" spans="23:24" x14ac:dyDescent="0.2">
      <c r="W428" s="72"/>
      <c r="X428" s="73"/>
    </row>
    <row r="429" spans="23:24" x14ac:dyDescent="0.2">
      <c r="W429" s="72"/>
      <c r="X429" s="73"/>
    </row>
    <row r="430" spans="23:24" x14ac:dyDescent="0.2">
      <c r="W430" s="72"/>
      <c r="X430" s="73"/>
    </row>
    <row r="431" spans="23:24" x14ac:dyDescent="0.2">
      <c r="W431" s="72"/>
      <c r="X431" s="73"/>
    </row>
    <row r="432" spans="23:24" x14ac:dyDescent="0.2">
      <c r="W432" s="72"/>
      <c r="X432" s="73"/>
    </row>
    <row r="433" spans="23:24" x14ac:dyDescent="0.2">
      <c r="W433" s="72"/>
      <c r="X433" s="73"/>
    </row>
    <row r="434" spans="23:24" x14ac:dyDescent="0.2">
      <c r="W434" s="72"/>
      <c r="X434" s="73"/>
    </row>
    <row r="435" spans="23:24" x14ac:dyDescent="0.2">
      <c r="W435" s="72"/>
      <c r="X435" s="73"/>
    </row>
    <row r="436" spans="23:24" x14ac:dyDescent="0.2">
      <c r="W436" s="72"/>
      <c r="X436" s="73"/>
    </row>
    <row r="437" spans="23:24" x14ac:dyDescent="0.2">
      <c r="W437" s="72"/>
      <c r="X437" s="73"/>
    </row>
    <row r="438" spans="23:24" x14ac:dyDescent="0.2">
      <c r="W438" s="72"/>
      <c r="X438" s="73"/>
    </row>
    <row r="439" spans="23:24" x14ac:dyDescent="0.2">
      <c r="W439" s="72"/>
      <c r="X439" s="73"/>
    </row>
    <row r="440" spans="23:24" x14ac:dyDescent="0.2">
      <c r="W440" s="72"/>
      <c r="X440" s="73"/>
    </row>
    <row r="441" spans="23:24" x14ac:dyDescent="0.2">
      <c r="W441" s="72"/>
      <c r="X441" s="73"/>
    </row>
    <row r="442" spans="23:24" x14ac:dyDescent="0.2">
      <c r="W442" s="72"/>
      <c r="X442" s="73"/>
    </row>
    <row r="443" spans="23:24" x14ac:dyDescent="0.2">
      <c r="W443" s="72"/>
      <c r="X443" s="73"/>
    </row>
    <row r="444" spans="23:24" x14ac:dyDescent="0.2">
      <c r="W444" s="72"/>
      <c r="X444" s="73"/>
    </row>
    <row r="445" spans="23:24" x14ac:dyDescent="0.2">
      <c r="W445" s="72"/>
      <c r="X445" s="73"/>
    </row>
    <row r="446" spans="23:24" x14ac:dyDescent="0.2">
      <c r="W446" s="72"/>
      <c r="X446" s="73"/>
    </row>
    <row r="447" spans="23:24" x14ac:dyDescent="0.2">
      <c r="W447" s="72"/>
      <c r="X447" s="73"/>
    </row>
    <row r="448" spans="23:24" x14ac:dyDescent="0.2">
      <c r="W448" s="72"/>
      <c r="X448" s="73"/>
    </row>
    <row r="449" spans="23:24" x14ac:dyDescent="0.2">
      <c r="W449" s="72"/>
      <c r="X449" s="73"/>
    </row>
    <row r="450" spans="23:24" x14ac:dyDescent="0.2">
      <c r="W450" s="72"/>
      <c r="X450" s="73"/>
    </row>
    <row r="451" spans="23:24" x14ac:dyDescent="0.2">
      <c r="W451" s="72"/>
      <c r="X451" s="73"/>
    </row>
    <row r="452" spans="23:24" x14ac:dyDescent="0.2">
      <c r="W452" s="72"/>
      <c r="X452" s="73"/>
    </row>
    <row r="453" spans="23:24" x14ac:dyDescent="0.2">
      <c r="W453" s="72"/>
      <c r="X453" s="73"/>
    </row>
    <row r="454" spans="23:24" x14ac:dyDescent="0.2">
      <c r="W454" s="72"/>
      <c r="X454" s="73"/>
    </row>
    <row r="455" spans="23:24" x14ac:dyDescent="0.2">
      <c r="W455" s="72"/>
      <c r="X455" s="73"/>
    </row>
    <row r="456" spans="23:24" x14ac:dyDescent="0.2">
      <c r="W456" s="72"/>
      <c r="X456" s="73"/>
    </row>
    <row r="457" spans="23:24" x14ac:dyDescent="0.2">
      <c r="W457" s="72"/>
      <c r="X457" s="73"/>
    </row>
    <row r="458" spans="23:24" x14ac:dyDescent="0.2">
      <c r="W458" s="72"/>
      <c r="X458" s="73"/>
    </row>
    <row r="459" spans="23:24" x14ac:dyDescent="0.2">
      <c r="W459" s="72"/>
      <c r="X459" s="73"/>
    </row>
    <row r="460" spans="23:24" x14ac:dyDescent="0.2">
      <c r="W460" s="72"/>
      <c r="X460" s="73"/>
    </row>
    <row r="461" spans="23:24" x14ac:dyDescent="0.2">
      <c r="W461" s="72"/>
      <c r="X461" s="73"/>
    </row>
    <row r="462" spans="23:24" x14ac:dyDescent="0.2">
      <c r="W462" s="72"/>
      <c r="X462" s="73"/>
    </row>
    <row r="463" spans="23:24" x14ac:dyDescent="0.2">
      <c r="W463" s="72"/>
      <c r="X463" s="73"/>
    </row>
    <row r="464" spans="23:24" x14ac:dyDescent="0.2">
      <c r="W464" s="72"/>
      <c r="X464" s="73"/>
    </row>
    <row r="465" spans="23:24" x14ac:dyDescent="0.2">
      <c r="W465" s="72"/>
      <c r="X465" s="73"/>
    </row>
    <row r="466" spans="23:24" x14ac:dyDescent="0.2">
      <c r="W466" s="72"/>
      <c r="X466" s="73"/>
    </row>
    <row r="467" spans="23:24" x14ac:dyDescent="0.2">
      <c r="W467" s="72"/>
      <c r="X467" s="73"/>
    </row>
    <row r="468" spans="23:24" x14ac:dyDescent="0.2">
      <c r="W468" s="72"/>
      <c r="X468" s="73"/>
    </row>
    <row r="469" spans="23:24" x14ac:dyDescent="0.2">
      <c r="W469" s="72"/>
      <c r="X469" s="73"/>
    </row>
    <row r="470" spans="23:24" x14ac:dyDescent="0.2">
      <c r="W470" s="72"/>
      <c r="X470" s="73"/>
    </row>
    <row r="471" spans="23:24" x14ac:dyDescent="0.2">
      <c r="W471" s="72"/>
      <c r="X471" s="73"/>
    </row>
    <row r="472" spans="23:24" x14ac:dyDescent="0.2">
      <c r="W472" s="72"/>
      <c r="X472" s="73"/>
    </row>
    <row r="473" spans="23:24" x14ac:dyDescent="0.2">
      <c r="W473" s="72"/>
      <c r="X473" s="73"/>
    </row>
    <row r="474" spans="23:24" x14ac:dyDescent="0.2">
      <c r="W474" s="72"/>
      <c r="X474" s="73"/>
    </row>
    <row r="475" spans="23:24" x14ac:dyDescent="0.2">
      <c r="W475" s="72"/>
      <c r="X475" s="73"/>
    </row>
    <row r="476" spans="23:24" x14ac:dyDescent="0.2">
      <c r="W476" s="72"/>
      <c r="X476" s="73"/>
    </row>
    <row r="477" spans="23:24" x14ac:dyDescent="0.2">
      <c r="W477" s="72"/>
      <c r="X477" s="73"/>
    </row>
    <row r="478" spans="23:24" x14ac:dyDescent="0.2">
      <c r="W478" s="72"/>
      <c r="X478" s="73"/>
    </row>
    <row r="479" spans="23:24" x14ac:dyDescent="0.2">
      <c r="W479" s="72"/>
      <c r="X479" s="73"/>
    </row>
    <row r="480" spans="23:24" x14ac:dyDescent="0.2">
      <c r="W480" s="72"/>
      <c r="X480" s="73"/>
    </row>
    <row r="481" spans="23:24" x14ac:dyDescent="0.2">
      <c r="W481" s="72"/>
      <c r="X481" s="73"/>
    </row>
    <row r="482" spans="23:24" x14ac:dyDescent="0.2">
      <c r="W482" s="72"/>
      <c r="X482" s="73"/>
    </row>
    <row r="483" spans="23:24" x14ac:dyDescent="0.2">
      <c r="W483" s="72"/>
      <c r="X483" s="73"/>
    </row>
    <row r="484" spans="23:24" x14ac:dyDescent="0.2">
      <c r="W484" s="72"/>
      <c r="X484" s="73"/>
    </row>
    <row r="485" spans="23:24" x14ac:dyDescent="0.2">
      <c r="W485" s="72"/>
      <c r="X485" s="73"/>
    </row>
    <row r="486" spans="23:24" x14ac:dyDescent="0.2">
      <c r="W486" s="72"/>
      <c r="X486" s="73"/>
    </row>
    <row r="487" spans="23:24" x14ac:dyDescent="0.2">
      <c r="W487" s="72"/>
      <c r="X487" s="73"/>
    </row>
    <row r="488" spans="23:24" x14ac:dyDescent="0.2">
      <c r="W488" s="72"/>
      <c r="X488" s="73"/>
    </row>
    <row r="489" spans="23:24" x14ac:dyDescent="0.2">
      <c r="W489" s="72"/>
      <c r="X489" s="73"/>
    </row>
    <row r="490" spans="23:24" x14ac:dyDescent="0.2">
      <c r="W490" s="72"/>
      <c r="X490" s="73"/>
    </row>
    <row r="491" spans="23:24" x14ac:dyDescent="0.2">
      <c r="W491" s="72"/>
      <c r="X491" s="73"/>
    </row>
    <row r="492" spans="23:24" x14ac:dyDescent="0.2">
      <c r="W492" s="72"/>
      <c r="X492" s="73"/>
    </row>
    <row r="493" spans="23:24" x14ac:dyDescent="0.2">
      <c r="W493" s="72"/>
      <c r="X493" s="73"/>
    </row>
    <row r="494" spans="23:24" x14ac:dyDescent="0.2">
      <c r="W494" s="72"/>
      <c r="X494" s="73"/>
    </row>
    <row r="495" spans="23:24" x14ac:dyDescent="0.2">
      <c r="W495" s="72"/>
      <c r="X495" s="73"/>
    </row>
    <row r="496" spans="23:24" x14ac:dyDescent="0.2">
      <c r="W496" s="72"/>
      <c r="X496" s="73"/>
    </row>
    <row r="497" spans="23:24" x14ac:dyDescent="0.2">
      <c r="W497" s="72"/>
      <c r="X497" s="73"/>
    </row>
    <row r="498" spans="23:24" x14ac:dyDescent="0.2">
      <c r="W498" s="72"/>
      <c r="X498" s="73"/>
    </row>
    <row r="499" spans="23:24" x14ac:dyDescent="0.2">
      <c r="W499" s="72"/>
      <c r="X499" s="73"/>
    </row>
    <row r="500" spans="23:24" x14ac:dyDescent="0.2">
      <c r="W500" s="72"/>
      <c r="X500" s="73"/>
    </row>
    <row r="501" spans="23:24" x14ac:dyDescent="0.2">
      <c r="W501" s="72"/>
      <c r="X501" s="73"/>
    </row>
    <row r="502" spans="23:24" x14ac:dyDescent="0.2">
      <c r="W502" s="72"/>
      <c r="X502" s="73"/>
    </row>
    <row r="503" spans="23:24" x14ac:dyDescent="0.2">
      <c r="W503" s="72"/>
      <c r="X503" s="73"/>
    </row>
    <row r="504" spans="23:24" x14ac:dyDescent="0.2">
      <c r="W504" s="72"/>
      <c r="X504" s="73"/>
    </row>
    <row r="505" spans="23:24" x14ac:dyDescent="0.2">
      <c r="W505" s="72"/>
      <c r="X505" s="73"/>
    </row>
    <row r="506" spans="23:24" x14ac:dyDescent="0.2">
      <c r="W506" s="72"/>
      <c r="X506" s="73"/>
    </row>
    <row r="507" spans="23:24" x14ac:dyDescent="0.2">
      <c r="W507" s="72"/>
      <c r="X507" s="73"/>
    </row>
    <row r="508" spans="23:24" x14ac:dyDescent="0.2">
      <c r="W508" s="72"/>
      <c r="X508" s="73"/>
    </row>
    <row r="509" spans="23:24" x14ac:dyDescent="0.2">
      <c r="W509" s="72"/>
      <c r="X509" s="73"/>
    </row>
    <row r="510" spans="23:24" x14ac:dyDescent="0.2">
      <c r="W510" s="72"/>
      <c r="X510" s="73"/>
    </row>
    <row r="511" spans="23:24" x14ac:dyDescent="0.2">
      <c r="W511" s="72"/>
      <c r="X511" s="73"/>
    </row>
    <row r="512" spans="23:24" x14ac:dyDescent="0.2">
      <c r="W512" s="72"/>
      <c r="X512" s="73"/>
    </row>
    <row r="513" spans="23:24" x14ac:dyDescent="0.2">
      <c r="W513" s="72"/>
      <c r="X513" s="73"/>
    </row>
    <row r="514" spans="23:24" x14ac:dyDescent="0.2">
      <c r="W514" s="72"/>
      <c r="X514" s="73"/>
    </row>
    <row r="515" spans="23:24" x14ac:dyDescent="0.2">
      <c r="W515" s="72"/>
      <c r="X515" s="73"/>
    </row>
    <row r="516" spans="23:24" x14ac:dyDescent="0.2">
      <c r="W516" s="72"/>
      <c r="X516" s="73"/>
    </row>
    <row r="517" spans="23:24" x14ac:dyDescent="0.2">
      <c r="W517" s="72"/>
      <c r="X517" s="73"/>
    </row>
    <row r="518" spans="23:24" x14ac:dyDescent="0.2">
      <c r="W518" s="72"/>
      <c r="X518" s="73"/>
    </row>
    <row r="519" spans="23:24" x14ac:dyDescent="0.2">
      <c r="W519" s="72"/>
      <c r="X519" s="73"/>
    </row>
    <row r="520" spans="23:24" x14ac:dyDescent="0.2">
      <c r="W520" s="72"/>
      <c r="X520" s="73"/>
    </row>
    <row r="521" spans="23:24" x14ac:dyDescent="0.2">
      <c r="W521" s="72"/>
      <c r="X521" s="73"/>
    </row>
    <row r="522" spans="23:24" x14ac:dyDescent="0.2">
      <c r="W522" s="72"/>
      <c r="X522" s="73"/>
    </row>
    <row r="523" spans="23:24" x14ac:dyDescent="0.2">
      <c r="W523" s="72"/>
      <c r="X523" s="73"/>
    </row>
    <row r="524" spans="23:24" x14ac:dyDescent="0.2">
      <c r="W524" s="72"/>
      <c r="X524" s="73"/>
    </row>
    <row r="525" spans="23:24" x14ac:dyDescent="0.2">
      <c r="W525" s="72"/>
      <c r="X525" s="73"/>
    </row>
    <row r="526" spans="23:24" x14ac:dyDescent="0.2">
      <c r="W526" s="72"/>
      <c r="X526" s="73"/>
    </row>
    <row r="527" spans="23:24" x14ac:dyDescent="0.2">
      <c r="W527" s="72"/>
      <c r="X527" s="73"/>
    </row>
    <row r="528" spans="23:24" x14ac:dyDescent="0.2">
      <c r="W528" s="72"/>
      <c r="X528" s="73"/>
    </row>
    <row r="529" spans="23:24" x14ac:dyDescent="0.2">
      <c r="W529" s="72"/>
      <c r="X529" s="73"/>
    </row>
    <row r="530" spans="23:24" x14ac:dyDescent="0.2">
      <c r="W530" s="72"/>
      <c r="X530" s="73"/>
    </row>
    <row r="531" spans="23:24" x14ac:dyDescent="0.2">
      <c r="W531" s="72"/>
      <c r="X531" s="73"/>
    </row>
    <row r="532" spans="23:24" x14ac:dyDescent="0.2">
      <c r="W532" s="72"/>
      <c r="X532" s="73"/>
    </row>
    <row r="533" spans="23:24" x14ac:dyDescent="0.2">
      <c r="W533" s="72"/>
      <c r="X533" s="73"/>
    </row>
    <row r="534" spans="23:24" x14ac:dyDescent="0.2">
      <c r="W534" s="72"/>
      <c r="X534" s="73"/>
    </row>
    <row r="535" spans="23:24" x14ac:dyDescent="0.2">
      <c r="W535" s="72"/>
      <c r="X535" s="73"/>
    </row>
    <row r="536" spans="23:24" x14ac:dyDescent="0.2">
      <c r="W536" s="72"/>
      <c r="X536" s="73"/>
    </row>
    <row r="537" spans="23:24" x14ac:dyDescent="0.2">
      <c r="W537" s="72"/>
      <c r="X537" s="73"/>
    </row>
    <row r="538" spans="23:24" x14ac:dyDescent="0.2">
      <c r="W538" s="72"/>
      <c r="X538" s="73"/>
    </row>
    <row r="539" spans="23:24" x14ac:dyDescent="0.2">
      <c r="W539" s="72"/>
      <c r="X539" s="73"/>
    </row>
    <row r="540" spans="23:24" x14ac:dyDescent="0.2">
      <c r="W540" s="72"/>
      <c r="X540" s="73"/>
    </row>
    <row r="541" spans="23:24" x14ac:dyDescent="0.2">
      <c r="W541" s="72"/>
      <c r="X541" s="73"/>
    </row>
    <row r="542" spans="23:24" x14ac:dyDescent="0.2">
      <c r="W542" s="72"/>
      <c r="X542" s="73"/>
    </row>
    <row r="543" spans="23:24" x14ac:dyDescent="0.2">
      <c r="W543" s="72"/>
      <c r="X543" s="73"/>
    </row>
    <row r="544" spans="23:24" x14ac:dyDescent="0.2">
      <c r="W544" s="72"/>
      <c r="X544" s="73"/>
    </row>
    <row r="545" spans="23:24" x14ac:dyDescent="0.2">
      <c r="W545" s="72"/>
      <c r="X545" s="73"/>
    </row>
    <row r="546" spans="23:24" x14ac:dyDescent="0.2">
      <c r="W546" s="72"/>
      <c r="X546" s="73"/>
    </row>
    <row r="547" spans="23:24" x14ac:dyDescent="0.2">
      <c r="W547" s="72"/>
      <c r="X547" s="73"/>
    </row>
    <row r="548" spans="23:24" x14ac:dyDescent="0.2">
      <c r="W548" s="72"/>
      <c r="X548" s="73"/>
    </row>
    <row r="549" spans="23:24" x14ac:dyDescent="0.2">
      <c r="W549" s="72"/>
      <c r="X549" s="73"/>
    </row>
    <row r="550" spans="23:24" x14ac:dyDescent="0.2">
      <c r="W550" s="72"/>
      <c r="X550" s="73"/>
    </row>
    <row r="551" spans="23:24" x14ac:dyDescent="0.2">
      <c r="W551" s="72"/>
      <c r="X551" s="73"/>
    </row>
    <row r="552" spans="23:24" x14ac:dyDescent="0.2">
      <c r="W552" s="72"/>
      <c r="X552" s="73"/>
    </row>
    <row r="553" spans="23:24" x14ac:dyDescent="0.2">
      <c r="W553" s="72"/>
      <c r="X553" s="73"/>
    </row>
    <row r="554" spans="23:24" x14ac:dyDescent="0.2">
      <c r="W554" s="72"/>
      <c r="X554" s="73"/>
    </row>
    <row r="555" spans="23:24" x14ac:dyDescent="0.2">
      <c r="W555" s="72"/>
      <c r="X555" s="73"/>
    </row>
    <row r="556" spans="23:24" x14ac:dyDescent="0.2">
      <c r="W556" s="72"/>
      <c r="X556" s="73"/>
    </row>
    <row r="557" spans="23:24" x14ac:dyDescent="0.2">
      <c r="W557" s="72"/>
      <c r="X557" s="73"/>
    </row>
    <row r="558" spans="23:24" x14ac:dyDescent="0.2">
      <c r="W558" s="72"/>
      <c r="X558" s="73"/>
    </row>
    <row r="559" spans="23:24" x14ac:dyDescent="0.2">
      <c r="W559" s="72"/>
      <c r="X559" s="73"/>
    </row>
    <row r="560" spans="23:24" x14ac:dyDescent="0.2">
      <c r="W560" s="72"/>
      <c r="X560" s="73"/>
    </row>
    <row r="561" spans="23:24" x14ac:dyDescent="0.2">
      <c r="W561" s="72"/>
      <c r="X561" s="73"/>
    </row>
    <row r="562" spans="23:24" x14ac:dyDescent="0.2">
      <c r="W562" s="72"/>
      <c r="X562" s="73"/>
    </row>
    <row r="563" spans="23:24" x14ac:dyDescent="0.2">
      <c r="W563" s="72"/>
      <c r="X563" s="73"/>
    </row>
    <row r="564" spans="23:24" x14ac:dyDescent="0.2">
      <c r="W564" s="72"/>
      <c r="X564" s="73"/>
    </row>
    <row r="565" spans="23:24" x14ac:dyDescent="0.2">
      <c r="W565" s="72"/>
      <c r="X565" s="73"/>
    </row>
    <row r="566" spans="23:24" x14ac:dyDescent="0.2">
      <c r="W566" s="72"/>
      <c r="X566" s="73"/>
    </row>
    <row r="567" spans="23:24" x14ac:dyDescent="0.2">
      <c r="W567" s="72"/>
      <c r="X567" s="73"/>
    </row>
    <row r="568" spans="23:24" x14ac:dyDescent="0.2">
      <c r="W568" s="72"/>
      <c r="X568" s="73"/>
    </row>
    <row r="569" spans="23:24" x14ac:dyDescent="0.2">
      <c r="W569" s="72"/>
      <c r="X569" s="73"/>
    </row>
    <row r="570" spans="23:24" x14ac:dyDescent="0.2">
      <c r="W570" s="72"/>
      <c r="X570" s="73"/>
    </row>
    <row r="571" spans="23:24" x14ac:dyDescent="0.2">
      <c r="W571" s="72"/>
      <c r="X571" s="73"/>
    </row>
    <row r="572" spans="23:24" x14ac:dyDescent="0.2">
      <c r="W572" s="72"/>
      <c r="X572" s="73"/>
    </row>
    <row r="573" spans="23:24" x14ac:dyDescent="0.2">
      <c r="W573" s="72"/>
      <c r="X573" s="73"/>
    </row>
    <row r="574" spans="23:24" x14ac:dyDescent="0.2">
      <c r="W574" s="72"/>
      <c r="X574" s="73"/>
    </row>
    <row r="575" spans="23:24" x14ac:dyDescent="0.2">
      <c r="W575" s="72"/>
      <c r="X575" s="73"/>
    </row>
    <row r="576" spans="23:24" x14ac:dyDescent="0.2">
      <c r="W576" s="72"/>
      <c r="X576" s="73"/>
    </row>
    <row r="577" spans="23:24" x14ac:dyDescent="0.2">
      <c r="W577" s="72"/>
      <c r="X577" s="73"/>
    </row>
    <row r="578" spans="23:24" x14ac:dyDescent="0.2">
      <c r="W578" s="72"/>
      <c r="X578" s="73"/>
    </row>
    <row r="579" spans="23:24" x14ac:dyDescent="0.2">
      <c r="W579" s="72"/>
      <c r="X579" s="73"/>
    </row>
    <row r="580" spans="23:24" x14ac:dyDescent="0.2">
      <c r="W580" s="72"/>
      <c r="X580" s="73"/>
    </row>
    <row r="581" spans="23:24" x14ac:dyDescent="0.2">
      <c r="W581" s="72"/>
      <c r="X581" s="73"/>
    </row>
    <row r="582" spans="23:24" x14ac:dyDescent="0.2">
      <c r="W582" s="72"/>
      <c r="X582" s="73"/>
    </row>
    <row r="583" spans="23:24" x14ac:dyDescent="0.2">
      <c r="W583" s="72"/>
      <c r="X583" s="73"/>
    </row>
    <row r="584" spans="23:24" x14ac:dyDescent="0.2">
      <c r="W584" s="72"/>
      <c r="X584" s="73"/>
    </row>
    <row r="585" spans="23:24" x14ac:dyDescent="0.2">
      <c r="W585" s="72"/>
      <c r="X585" s="73"/>
    </row>
    <row r="586" spans="23:24" x14ac:dyDescent="0.2">
      <c r="W586" s="72"/>
      <c r="X586" s="73"/>
    </row>
    <row r="587" spans="23:24" x14ac:dyDescent="0.2">
      <c r="W587" s="72"/>
      <c r="X587" s="73"/>
    </row>
    <row r="588" spans="23:24" x14ac:dyDescent="0.2">
      <c r="W588" s="72"/>
      <c r="X588" s="73"/>
    </row>
    <row r="589" spans="23:24" x14ac:dyDescent="0.2">
      <c r="W589" s="72"/>
      <c r="X589" s="73"/>
    </row>
    <row r="590" spans="23:24" x14ac:dyDescent="0.2">
      <c r="W590" s="72"/>
      <c r="X590" s="73"/>
    </row>
    <row r="591" spans="23:24" x14ac:dyDescent="0.2">
      <c r="W591" s="72"/>
      <c r="X591" s="73"/>
    </row>
    <row r="592" spans="23:24" x14ac:dyDescent="0.2">
      <c r="W592" s="72"/>
      <c r="X592" s="73"/>
    </row>
    <row r="593" spans="23:24" x14ac:dyDescent="0.2">
      <c r="W593" s="72"/>
      <c r="X593" s="73"/>
    </row>
    <row r="594" spans="23:24" x14ac:dyDescent="0.2">
      <c r="W594" s="72"/>
      <c r="X594" s="73"/>
    </row>
    <row r="595" spans="23:24" x14ac:dyDescent="0.2">
      <c r="W595" s="72"/>
      <c r="X595" s="73"/>
    </row>
    <row r="596" spans="23:24" x14ac:dyDescent="0.2">
      <c r="W596" s="72"/>
      <c r="X596" s="73"/>
    </row>
    <row r="597" spans="23:24" x14ac:dyDescent="0.2">
      <c r="W597" s="72"/>
      <c r="X597" s="73"/>
    </row>
    <row r="598" spans="23:24" x14ac:dyDescent="0.2">
      <c r="W598" s="72"/>
      <c r="X598" s="73"/>
    </row>
    <row r="599" spans="23:24" x14ac:dyDescent="0.2">
      <c r="W599" s="72"/>
      <c r="X599" s="73"/>
    </row>
    <row r="600" spans="23:24" x14ac:dyDescent="0.2">
      <c r="W600" s="72"/>
      <c r="X600" s="73"/>
    </row>
    <row r="601" spans="23:24" x14ac:dyDescent="0.2">
      <c r="W601" s="72"/>
      <c r="X601" s="73"/>
    </row>
    <row r="602" spans="23:24" x14ac:dyDescent="0.2">
      <c r="W602" s="72"/>
      <c r="X602" s="73"/>
    </row>
    <row r="603" spans="23:24" x14ac:dyDescent="0.2">
      <c r="W603" s="72"/>
      <c r="X603" s="73"/>
    </row>
    <row r="604" spans="23:24" x14ac:dyDescent="0.2">
      <c r="W604" s="72"/>
      <c r="X604" s="73"/>
    </row>
    <row r="605" spans="23:24" x14ac:dyDescent="0.2">
      <c r="W605" s="72"/>
      <c r="X605" s="73"/>
    </row>
    <row r="606" spans="23:24" x14ac:dyDescent="0.2">
      <c r="W606" s="72"/>
      <c r="X606" s="73"/>
    </row>
    <row r="607" spans="23:24" x14ac:dyDescent="0.2">
      <c r="W607" s="72"/>
      <c r="X607" s="73"/>
    </row>
    <row r="608" spans="23:24" x14ac:dyDescent="0.2">
      <c r="W608" s="72"/>
      <c r="X608" s="73"/>
    </row>
    <row r="609" spans="23:24" x14ac:dyDescent="0.2">
      <c r="W609" s="72"/>
      <c r="X609" s="73"/>
    </row>
    <row r="610" spans="23:24" x14ac:dyDescent="0.2">
      <c r="W610" s="72"/>
      <c r="X610" s="73"/>
    </row>
    <row r="611" spans="23:24" x14ac:dyDescent="0.2">
      <c r="W611" s="72"/>
      <c r="X611" s="73"/>
    </row>
    <row r="612" spans="23:24" x14ac:dyDescent="0.2">
      <c r="W612" s="72"/>
      <c r="X612" s="73"/>
    </row>
    <row r="613" spans="23:24" x14ac:dyDescent="0.2">
      <c r="W613" s="72"/>
      <c r="X613" s="73"/>
    </row>
    <row r="614" spans="23:24" x14ac:dyDescent="0.2">
      <c r="W614" s="72"/>
      <c r="X614" s="73"/>
    </row>
    <row r="615" spans="23:24" x14ac:dyDescent="0.2">
      <c r="W615" s="72"/>
      <c r="X615" s="73"/>
    </row>
    <row r="616" spans="23:24" x14ac:dyDescent="0.2">
      <c r="W616" s="72"/>
      <c r="X616" s="73"/>
    </row>
    <row r="617" spans="23:24" x14ac:dyDescent="0.2">
      <c r="W617" s="72"/>
      <c r="X617" s="73"/>
    </row>
    <row r="618" spans="23:24" x14ac:dyDescent="0.2">
      <c r="W618" s="72"/>
      <c r="X618" s="73"/>
    </row>
    <row r="619" spans="23:24" x14ac:dyDescent="0.2">
      <c r="W619" s="72"/>
      <c r="X619" s="73"/>
    </row>
    <row r="620" spans="23:24" x14ac:dyDescent="0.2">
      <c r="W620" s="72"/>
      <c r="X620" s="73"/>
    </row>
    <row r="621" spans="23:24" x14ac:dyDescent="0.2">
      <c r="W621" s="72"/>
      <c r="X621" s="73"/>
    </row>
    <row r="622" spans="23:24" x14ac:dyDescent="0.2">
      <c r="W622" s="72"/>
      <c r="X622" s="73"/>
    </row>
    <row r="623" spans="23:24" x14ac:dyDescent="0.2">
      <c r="W623" s="72"/>
      <c r="X623" s="73"/>
    </row>
    <row r="624" spans="23:24" x14ac:dyDescent="0.2">
      <c r="W624" s="72"/>
      <c r="X624" s="73"/>
    </row>
    <row r="625" spans="23:24" x14ac:dyDescent="0.2">
      <c r="W625" s="72"/>
      <c r="X625" s="73"/>
    </row>
    <row r="626" spans="23:24" x14ac:dyDescent="0.2">
      <c r="W626" s="72"/>
      <c r="X626" s="73"/>
    </row>
    <row r="627" spans="23:24" x14ac:dyDescent="0.2">
      <c r="W627" s="72"/>
      <c r="X627" s="73"/>
    </row>
    <row r="628" spans="23:24" x14ac:dyDescent="0.2">
      <c r="W628" s="72"/>
      <c r="X628" s="73"/>
    </row>
    <row r="629" spans="23:24" x14ac:dyDescent="0.2">
      <c r="W629" s="72"/>
      <c r="X629" s="73"/>
    </row>
    <row r="630" spans="23:24" x14ac:dyDescent="0.2">
      <c r="W630" s="72"/>
      <c r="X630" s="73"/>
    </row>
    <row r="631" spans="23:24" x14ac:dyDescent="0.2">
      <c r="W631" s="72"/>
      <c r="X631" s="73"/>
    </row>
    <row r="632" spans="23:24" x14ac:dyDescent="0.2">
      <c r="W632" s="72"/>
      <c r="X632" s="73"/>
    </row>
    <row r="633" spans="23:24" x14ac:dyDescent="0.2">
      <c r="W633" s="72"/>
      <c r="X633" s="73"/>
    </row>
    <row r="634" spans="23:24" x14ac:dyDescent="0.2">
      <c r="W634" s="72"/>
      <c r="X634" s="73"/>
    </row>
    <row r="635" spans="23:24" x14ac:dyDescent="0.2">
      <c r="W635" s="72"/>
      <c r="X635" s="73"/>
    </row>
    <row r="636" spans="23:24" x14ac:dyDescent="0.2">
      <c r="W636" s="72"/>
      <c r="X636" s="73"/>
    </row>
    <row r="637" spans="23:24" x14ac:dyDescent="0.2">
      <c r="W637" s="72"/>
      <c r="X637" s="73"/>
    </row>
    <row r="638" spans="23:24" x14ac:dyDescent="0.2">
      <c r="W638" s="72"/>
      <c r="X638" s="73"/>
    </row>
    <row r="639" spans="23:24" x14ac:dyDescent="0.2">
      <c r="W639" s="72"/>
      <c r="X639" s="73"/>
    </row>
    <row r="640" spans="23:24" x14ac:dyDescent="0.2">
      <c r="W640" s="72"/>
      <c r="X640" s="73"/>
    </row>
    <row r="641" spans="23:24" x14ac:dyDescent="0.2">
      <c r="W641" s="72"/>
      <c r="X641" s="73"/>
    </row>
    <row r="642" spans="23:24" x14ac:dyDescent="0.2">
      <c r="W642" s="72"/>
      <c r="X642" s="73"/>
    </row>
    <row r="643" spans="23:24" x14ac:dyDescent="0.2">
      <c r="W643" s="72"/>
      <c r="X643" s="73"/>
    </row>
    <row r="644" spans="23:24" x14ac:dyDescent="0.2">
      <c r="W644" s="72"/>
      <c r="X644" s="73"/>
    </row>
    <row r="645" spans="23:24" x14ac:dyDescent="0.2">
      <c r="W645" s="72"/>
      <c r="X645" s="73"/>
    </row>
    <row r="646" spans="23:24" x14ac:dyDescent="0.2">
      <c r="W646" s="72"/>
      <c r="X646" s="73"/>
    </row>
    <row r="647" spans="23:24" x14ac:dyDescent="0.2">
      <c r="W647" s="72"/>
      <c r="X647" s="73"/>
    </row>
    <row r="648" spans="23:24" x14ac:dyDescent="0.2">
      <c r="W648" s="72"/>
      <c r="X648" s="73"/>
    </row>
    <row r="649" spans="23:24" x14ac:dyDescent="0.2">
      <c r="W649" s="72"/>
      <c r="X649" s="73"/>
    </row>
    <row r="650" spans="23:24" x14ac:dyDescent="0.2">
      <c r="W650" s="72"/>
      <c r="X650" s="73"/>
    </row>
    <row r="651" spans="23:24" x14ac:dyDescent="0.2">
      <c r="W651" s="72"/>
      <c r="X651" s="73"/>
    </row>
    <row r="652" spans="23:24" x14ac:dyDescent="0.2">
      <c r="W652" s="72"/>
      <c r="X652" s="73"/>
    </row>
    <row r="653" spans="23:24" x14ac:dyDescent="0.2">
      <c r="W653" s="72"/>
      <c r="X653" s="73"/>
    </row>
    <row r="654" spans="23:24" x14ac:dyDescent="0.2">
      <c r="W654" s="72"/>
      <c r="X654" s="73"/>
    </row>
    <row r="655" spans="23:24" x14ac:dyDescent="0.2">
      <c r="W655" s="72"/>
      <c r="X655" s="73"/>
    </row>
    <row r="656" spans="23:24" x14ac:dyDescent="0.2">
      <c r="W656" s="72"/>
      <c r="X656" s="73"/>
    </row>
    <row r="657" spans="23:24" x14ac:dyDescent="0.2">
      <c r="W657" s="72"/>
      <c r="X657" s="73"/>
    </row>
    <row r="658" spans="23:24" x14ac:dyDescent="0.2">
      <c r="W658" s="72"/>
      <c r="X658" s="73"/>
    </row>
    <row r="659" spans="23:24" x14ac:dyDescent="0.2">
      <c r="W659" s="72"/>
      <c r="X659" s="73"/>
    </row>
    <row r="660" spans="23:24" x14ac:dyDescent="0.2">
      <c r="W660" s="72"/>
      <c r="X660" s="73"/>
    </row>
    <row r="661" spans="23:24" x14ac:dyDescent="0.2">
      <c r="W661" s="72"/>
      <c r="X661" s="73"/>
    </row>
    <row r="662" spans="23:24" x14ac:dyDescent="0.2">
      <c r="W662" s="72"/>
      <c r="X662" s="73"/>
    </row>
    <row r="663" spans="23:24" x14ac:dyDescent="0.2">
      <c r="W663" s="72"/>
      <c r="X663" s="73"/>
    </row>
    <row r="664" spans="23:24" x14ac:dyDescent="0.2">
      <c r="W664" s="72"/>
      <c r="X664" s="73"/>
    </row>
    <row r="665" spans="23:24" x14ac:dyDescent="0.2">
      <c r="W665" s="72"/>
      <c r="X665" s="73"/>
    </row>
    <row r="666" spans="23:24" x14ac:dyDescent="0.2">
      <c r="W666" s="72"/>
      <c r="X666" s="73"/>
    </row>
    <row r="667" spans="23:24" x14ac:dyDescent="0.2">
      <c r="W667" s="72"/>
      <c r="X667" s="73"/>
    </row>
    <row r="668" spans="23:24" x14ac:dyDescent="0.2">
      <c r="W668" s="72"/>
      <c r="X668" s="73"/>
    </row>
    <row r="669" spans="23:24" x14ac:dyDescent="0.2">
      <c r="W669" s="72"/>
      <c r="X669" s="73"/>
    </row>
    <row r="670" spans="23:24" x14ac:dyDescent="0.2">
      <c r="W670" s="72"/>
      <c r="X670" s="73"/>
    </row>
    <row r="671" spans="23:24" x14ac:dyDescent="0.2">
      <c r="W671" s="72"/>
      <c r="X671" s="73"/>
    </row>
    <row r="672" spans="23:24" x14ac:dyDescent="0.2">
      <c r="W672" s="72"/>
      <c r="X672" s="73"/>
    </row>
    <row r="673" spans="23:24" x14ac:dyDescent="0.2">
      <c r="W673" s="72"/>
      <c r="X673" s="73"/>
    </row>
    <row r="674" spans="23:24" x14ac:dyDescent="0.2">
      <c r="W674" s="72"/>
      <c r="X674" s="73"/>
    </row>
    <row r="675" spans="23:24" x14ac:dyDescent="0.2">
      <c r="W675" s="72"/>
      <c r="X675" s="73"/>
    </row>
    <row r="676" spans="23:24" x14ac:dyDescent="0.2">
      <c r="W676" s="72"/>
      <c r="X676" s="73"/>
    </row>
    <row r="677" spans="23:24" x14ac:dyDescent="0.2">
      <c r="W677" s="72"/>
      <c r="X677" s="73"/>
    </row>
    <row r="678" spans="23:24" x14ac:dyDescent="0.2">
      <c r="W678" s="72"/>
      <c r="X678" s="73"/>
    </row>
    <row r="679" spans="23:24" x14ac:dyDescent="0.2">
      <c r="W679" s="72"/>
      <c r="X679" s="73"/>
    </row>
    <row r="680" spans="23:24" x14ac:dyDescent="0.2">
      <c r="W680" s="72"/>
      <c r="X680" s="73"/>
    </row>
    <row r="681" spans="23:24" x14ac:dyDescent="0.2">
      <c r="W681" s="72"/>
      <c r="X681" s="73"/>
    </row>
    <row r="682" spans="23:24" x14ac:dyDescent="0.2">
      <c r="W682" s="72"/>
      <c r="X682" s="73"/>
    </row>
    <row r="683" spans="23:24" x14ac:dyDescent="0.2">
      <c r="W683" s="72"/>
      <c r="X683" s="73"/>
    </row>
    <row r="684" spans="23:24" x14ac:dyDescent="0.2">
      <c r="W684" s="72"/>
      <c r="X684" s="73"/>
    </row>
    <row r="685" spans="23:24" x14ac:dyDescent="0.2">
      <c r="W685" s="72"/>
      <c r="X685" s="73"/>
    </row>
    <row r="686" spans="23:24" x14ac:dyDescent="0.2">
      <c r="W686" s="72"/>
      <c r="X686" s="73"/>
    </row>
    <row r="687" spans="23:24" x14ac:dyDescent="0.2">
      <c r="W687" s="72"/>
      <c r="X687" s="73"/>
    </row>
    <row r="688" spans="23:24" x14ac:dyDescent="0.2">
      <c r="W688" s="72"/>
      <c r="X688" s="73"/>
    </row>
    <row r="689" spans="23:24" x14ac:dyDescent="0.2">
      <c r="W689" s="72"/>
      <c r="X689" s="73"/>
    </row>
    <row r="690" spans="23:24" x14ac:dyDescent="0.2">
      <c r="W690" s="72"/>
      <c r="X690" s="73"/>
    </row>
    <row r="691" spans="23:24" x14ac:dyDescent="0.2">
      <c r="W691" s="72"/>
      <c r="X691" s="73"/>
    </row>
    <row r="692" spans="23:24" x14ac:dyDescent="0.2">
      <c r="W692" s="72"/>
      <c r="X692" s="73"/>
    </row>
    <row r="693" spans="23:24" x14ac:dyDescent="0.2">
      <c r="W693" s="72"/>
      <c r="X693" s="73"/>
    </row>
    <row r="694" spans="23:24" x14ac:dyDescent="0.2">
      <c r="W694" s="72"/>
      <c r="X694" s="73"/>
    </row>
    <row r="695" spans="23:24" x14ac:dyDescent="0.2">
      <c r="W695" s="72"/>
      <c r="X695" s="73"/>
    </row>
    <row r="696" spans="23:24" x14ac:dyDescent="0.2">
      <c r="W696" s="72"/>
      <c r="X696" s="73"/>
    </row>
    <row r="697" spans="23:24" x14ac:dyDescent="0.2">
      <c r="W697" s="72"/>
      <c r="X697" s="73"/>
    </row>
    <row r="698" spans="23:24" x14ac:dyDescent="0.2">
      <c r="W698" s="72"/>
      <c r="X698" s="73"/>
    </row>
    <row r="699" spans="23:24" x14ac:dyDescent="0.2">
      <c r="W699" s="72"/>
      <c r="X699" s="73"/>
    </row>
    <row r="700" spans="23:24" x14ac:dyDescent="0.2">
      <c r="W700" s="72"/>
      <c r="X700" s="73"/>
    </row>
    <row r="701" spans="23:24" x14ac:dyDescent="0.2">
      <c r="W701" s="72"/>
      <c r="X701" s="73"/>
    </row>
    <row r="702" spans="23:24" x14ac:dyDescent="0.2">
      <c r="W702" s="72"/>
      <c r="X702" s="73"/>
    </row>
    <row r="703" spans="23:24" x14ac:dyDescent="0.2">
      <c r="W703" s="72"/>
      <c r="X703" s="73"/>
    </row>
    <row r="704" spans="23:24" x14ac:dyDescent="0.2">
      <c r="W704" s="72"/>
      <c r="X704" s="73"/>
    </row>
    <row r="705" spans="23:24" x14ac:dyDescent="0.2">
      <c r="W705" s="72"/>
      <c r="X705" s="73"/>
    </row>
    <row r="706" spans="23:24" x14ac:dyDescent="0.2">
      <c r="W706" s="72"/>
      <c r="X706" s="73"/>
    </row>
    <row r="707" spans="23:24" x14ac:dyDescent="0.2">
      <c r="W707" s="72"/>
      <c r="X707" s="73"/>
    </row>
    <row r="708" spans="23:24" x14ac:dyDescent="0.2">
      <c r="W708" s="72"/>
      <c r="X708" s="73"/>
    </row>
    <row r="709" spans="23:24" x14ac:dyDescent="0.2">
      <c r="W709" s="72"/>
      <c r="X709" s="73"/>
    </row>
    <row r="710" spans="23:24" x14ac:dyDescent="0.2">
      <c r="W710" s="72"/>
      <c r="X710" s="73"/>
    </row>
    <row r="711" spans="23:24" x14ac:dyDescent="0.2">
      <c r="W711" s="72"/>
      <c r="X711" s="73"/>
    </row>
    <row r="712" spans="23:24" x14ac:dyDescent="0.2">
      <c r="W712" s="72"/>
      <c r="X712" s="73"/>
    </row>
    <row r="713" spans="23:24" x14ac:dyDescent="0.2">
      <c r="W713" s="72"/>
      <c r="X713" s="73"/>
    </row>
    <row r="714" spans="23:24" x14ac:dyDescent="0.2">
      <c r="W714" s="72"/>
      <c r="X714" s="73"/>
    </row>
    <row r="715" spans="23:24" x14ac:dyDescent="0.2">
      <c r="W715" s="72"/>
      <c r="X715" s="73"/>
    </row>
    <row r="716" spans="23:24" x14ac:dyDescent="0.2">
      <c r="W716" s="72"/>
      <c r="X716" s="73"/>
    </row>
    <row r="717" spans="23:24" x14ac:dyDescent="0.2">
      <c r="W717" s="72"/>
      <c r="X717" s="73"/>
    </row>
    <row r="718" spans="23:24" x14ac:dyDescent="0.2">
      <c r="W718" s="72"/>
      <c r="X718" s="73"/>
    </row>
    <row r="719" spans="23:24" x14ac:dyDescent="0.2">
      <c r="W719" s="72"/>
      <c r="X719" s="73"/>
    </row>
    <row r="720" spans="23:24" x14ac:dyDescent="0.2">
      <c r="W720" s="72"/>
      <c r="X720" s="73"/>
    </row>
    <row r="721" spans="23:24" x14ac:dyDescent="0.2">
      <c r="W721" s="72"/>
      <c r="X721" s="73"/>
    </row>
    <row r="722" spans="23:24" x14ac:dyDescent="0.2">
      <c r="W722" s="72"/>
      <c r="X722" s="73"/>
    </row>
    <row r="723" spans="23:24" x14ac:dyDescent="0.2">
      <c r="W723" s="72"/>
      <c r="X723" s="73"/>
    </row>
    <row r="724" spans="23:24" x14ac:dyDescent="0.2">
      <c r="W724" s="72"/>
      <c r="X724" s="73"/>
    </row>
    <row r="725" spans="23:24" x14ac:dyDescent="0.2">
      <c r="W725" s="72"/>
      <c r="X725" s="73"/>
    </row>
    <row r="726" spans="23:24" x14ac:dyDescent="0.2">
      <c r="W726" s="72"/>
      <c r="X726" s="73"/>
    </row>
    <row r="727" spans="23:24" x14ac:dyDescent="0.2">
      <c r="W727" s="72"/>
      <c r="X727" s="73"/>
    </row>
    <row r="728" spans="23:24" x14ac:dyDescent="0.2">
      <c r="W728" s="72"/>
      <c r="X728" s="73"/>
    </row>
    <row r="729" spans="23:24" x14ac:dyDescent="0.2">
      <c r="W729" s="72"/>
      <c r="X729" s="73"/>
    </row>
    <row r="730" spans="23:24" x14ac:dyDescent="0.2">
      <c r="W730" s="72"/>
      <c r="X730" s="73"/>
    </row>
    <row r="731" spans="23:24" x14ac:dyDescent="0.2">
      <c r="W731" s="72"/>
      <c r="X731" s="73"/>
    </row>
    <row r="732" spans="23:24" x14ac:dyDescent="0.2">
      <c r="W732" s="72"/>
      <c r="X732" s="73"/>
    </row>
    <row r="733" spans="23:24" x14ac:dyDescent="0.2">
      <c r="W733" s="72"/>
      <c r="X733" s="73"/>
    </row>
    <row r="734" spans="23:24" x14ac:dyDescent="0.2">
      <c r="W734" s="72"/>
      <c r="X734" s="73"/>
    </row>
    <row r="735" spans="23:24" x14ac:dyDescent="0.2">
      <c r="W735" s="72"/>
      <c r="X735" s="73"/>
    </row>
    <row r="736" spans="23:24" x14ac:dyDescent="0.2">
      <c r="W736" s="72"/>
      <c r="X736" s="73"/>
    </row>
    <row r="737" spans="23:24" x14ac:dyDescent="0.2">
      <c r="W737" s="72"/>
      <c r="X737" s="73"/>
    </row>
    <row r="738" spans="23:24" x14ac:dyDescent="0.2">
      <c r="W738" s="72"/>
      <c r="X738" s="73"/>
    </row>
    <row r="739" spans="23:24" x14ac:dyDescent="0.2">
      <c r="W739" s="72"/>
      <c r="X739" s="73"/>
    </row>
    <row r="740" spans="23:24" x14ac:dyDescent="0.2">
      <c r="W740" s="72"/>
      <c r="X740" s="73"/>
    </row>
    <row r="741" spans="23:24" x14ac:dyDescent="0.2">
      <c r="W741" s="72"/>
      <c r="X741" s="73"/>
    </row>
    <row r="742" spans="23:24" x14ac:dyDescent="0.2">
      <c r="W742" s="72"/>
      <c r="X742" s="73"/>
    </row>
    <row r="743" spans="23:24" x14ac:dyDescent="0.2">
      <c r="W743" s="72"/>
      <c r="X743" s="73"/>
    </row>
    <row r="744" spans="23:24" x14ac:dyDescent="0.2">
      <c r="W744" s="72"/>
      <c r="X744" s="73"/>
    </row>
    <row r="745" spans="23:24" x14ac:dyDescent="0.2">
      <c r="W745" s="72"/>
      <c r="X745" s="73"/>
    </row>
    <row r="746" spans="23:24" x14ac:dyDescent="0.2">
      <c r="W746" s="72"/>
      <c r="X746" s="73"/>
    </row>
    <row r="747" spans="23:24" x14ac:dyDescent="0.2">
      <c r="W747" s="72"/>
      <c r="X747" s="73"/>
    </row>
    <row r="748" spans="23:24" x14ac:dyDescent="0.2">
      <c r="W748" s="72"/>
      <c r="X748" s="73"/>
    </row>
    <row r="749" spans="23:24" x14ac:dyDescent="0.2">
      <c r="W749" s="72"/>
      <c r="X749" s="73"/>
    </row>
    <row r="750" spans="23:24" x14ac:dyDescent="0.2">
      <c r="W750" s="72"/>
      <c r="X750" s="73"/>
    </row>
    <row r="751" spans="23:24" x14ac:dyDescent="0.2">
      <c r="W751" s="72"/>
      <c r="X751" s="73"/>
    </row>
    <row r="752" spans="23:24" x14ac:dyDescent="0.2">
      <c r="W752" s="72"/>
      <c r="X752" s="73"/>
    </row>
    <row r="753" spans="23:24" x14ac:dyDescent="0.2">
      <c r="W753" s="72"/>
      <c r="X753" s="73"/>
    </row>
    <row r="754" spans="23:24" x14ac:dyDescent="0.2">
      <c r="W754" s="72"/>
      <c r="X754" s="73"/>
    </row>
    <row r="755" spans="23:24" x14ac:dyDescent="0.2">
      <c r="W755" s="72"/>
      <c r="X755" s="73"/>
    </row>
    <row r="756" spans="23:24" x14ac:dyDescent="0.2">
      <c r="W756" s="72"/>
      <c r="X756" s="73"/>
    </row>
    <row r="757" spans="23:24" x14ac:dyDescent="0.2">
      <c r="W757" s="72"/>
      <c r="X757" s="73"/>
    </row>
    <row r="758" spans="23:24" x14ac:dyDescent="0.2">
      <c r="W758" s="72"/>
      <c r="X758" s="73"/>
    </row>
    <row r="759" spans="23:24" x14ac:dyDescent="0.2">
      <c r="W759" s="72"/>
      <c r="X759" s="73"/>
    </row>
    <row r="760" spans="23:24" x14ac:dyDescent="0.2">
      <c r="W760" s="72"/>
      <c r="X760" s="73"/>
    </row>
    <row r="761" spans="23:24" x14ac:dyDescent="0.2">
      <c r="W761" s="72"/>
      <c r="X761" s="73"/>
    </row>
    <row r="762" spans="23:24" x14ac:dyDescent="0.2">
      <c r="W762" s="72"/>
      <c r="X762" s="73"/>
    </row>
    <row r="763" spans="23:24" x14ac:dyDescent="0.2">
      <c r="W763" s="72"/>
      <c r="X763" s="73"/>
    </row>
    <row r="764" spans="23:24" x14ac:dyDescent="0.2">
      <c r="W764" s="72"/>
      <c r="X764" s="73"/>
    </row>
    <row r="765" spans="23:24" x14ac:dyDescent="0.2">
      <c r="W765" s="72"/>
      <c r="X765" s="73"/>
    </row>
    <row r="766" spans="23:24" x14ac:dyDescent="0.2">
      <c r="W766" s="72"/>
      <c r="X766" s="73"/>
    </row>
    <row r="767" spans="23:24" x14ac:dyDescent="0.2">
      <c r="W767" s="72"/>
      <c r="X767" s="73"/>
    </row>
    <row r="768" spans="23:24" x14ac:dyDescent="0.2">
      <c r="W768" s="72"/>
      <c r="X768" s="73"/>
    </row>
    <row r="769" spans="23:24" x14ac:dyDescent="0.2">
      <c r="W769" s="72"/>
      <c r="X769" s="73"/>
    </row>
    <row r="770" spans="23:24" x14ac:dyDescent="0.2">
      <c r="W770" s="72"/>
      <c r="X770" s="73"/>
    </row>
    <row r="771" spans="23:24" x14ac:dyDescent="0.2">
      <c r="W771" s="72"/>
      <c r="X771" s="73"/>
    </row>
    <row r="772" spans="23:24" x14ac:dyDescent="0.2">
      <c r="W772" s="72"/>
      <c r="X772" s="73"/>
    </row>
    <row r="773" spans="23:24" x14ac:dyDescent="0.2">
      <c r="W773" s="72"/>
      <c r="X773" s="73"/>
    </row>
    <row r="774" spans="23:24" x14ac:dyDescent="0.2">
      <c r="W774" s="72"/>
      <c r="X774" s="73"/>
    </row>
    <row r="775" spans="23:24" x14ac:dyDescent="0.2">
      <c r="W775" s="72"/>
      <c r="X775" s="73"/>
    </row>
    <row r="776" spans="23:24" x14ac:dyDescent="0.2">
      <c r="W776" s="72"/>
      <c r="X776" s="73"/>
    </row>
    <row r="777" spans="23:24" x14ac:dyDescent="0.2">
      <c r="W777" s="72"/>
      <c r="X777" s="73"/>
    </row>
    <row r="778" spans="23:24" x14ac:dyDescent="0.2">
      <c r="W778" s="72"/>
      <c r="X778" s="73"/>
    </row>
    <row r="779" spans="23:24" x14ac:dyDescent="0.2">
      <c r="W779" s="72"/>
      <c r="X779" s="73"/>
    </row>
    <row r="780" spans="23:24" x14ac:dyDescent="0.2">
      <c r="W780" s="72"/>
      <c r="X780" s="73"/>
    </row>
    <row r="781" spans="23:24" x14ac:dyDescent="0.2">
      <c r="W781" s="72"/>
      <c r="X781" s="73"/>
    </row>
    <row r="782" spans="23:24" x14ac:dyDescent="0.2">
      <c r="W782" s="72"/>
      <c r="X782" s="73"/>
    </row>
    <row r="783" spans="23:24" x14ac:dyDescent="0.2">
      <c r="W783" s="72"/>
      <c r="X783" s="73"/>
    </row>
    <row r="784" spans="23:24" x14ac:dyDescent="0.2">
      <c r="W784" s="72"/>
      <c r="X784" s="73"/>
    </row>
    <row r="785" spans="23:24" x14ac:dyDescent="0.2">
      <c r="W785" s="72"/>
      <c r="X785" s="73"/>
    </row>
    <row r="786" spans="23:24" x14ac:dyDescent="0.2">
      <c r="W786" s="72"/>
      <c r="X786" s="73"/>
    </row>
    <row r="787" spans="23:24" x14ac:dyDescent="0.2">
      <c r="W787" s="72"/>
      <c r="X787" s="73"/>
    </row>
    <row r="788" spans="23:24" x14ac:dyDescent="0.2">
      <c r="W788" s="72"/>
      <c r="X788" s="73"/>
    </row>
    <row r="789" spans="23:24" x14ac:dyDescent="0.2">
      <c r="W789" s="72"/>
      <c r="X789" s="73"/>
    </row>
    <row r="790" spans="23:24" x14ac:dyDescent="0.2">
      <c r="W790" s="72"/>
      <c r="X790" s="73"/>
    </row>
    <row r="791" spans="23:24" x14ac:dyDescent="0.2">
      <c r="W791" s="72"/>
      <c r="X791" s="73"/>
    </row>
    <row r="792" spans="23:24" x14ac:dyDescent="0.2">
      <c r="W792" s="72"/>
      <c r="X792" s="73"/>
    </row>
    <row r="793" spans="23:24" x14ac:dyDescent="0.2">
      <c r="W793" s="72"/>
      <c r="X793" s="73"/>
    </row>
    <row r="794" spans="23:24" x14ac:dyDescent="0.2">
      <c r="W794" s="72"/>
      <c r="X794" s="73"/>
    </row>
    <row r="795" spans="23:24" x14ac:dyDescent="0.2">
      <c r="W795" s="72"/>
      <c r="X795" s="73"/>
    </row>
    <row r="796" spans="23:24" x14ac:dyDescent="0.2">
      <c r="W796" s="72"/>
      <c r="X796" s="73"/>
    </row>
    <row r="797" spans="23:24" x14ac:dyDescent="0.2">
      <c r="W797" s="72"/>
      <c r="X797" s="73"/>
    </row>
    <row r="798" spans="23:24" x14ac:dyDescent="0.2">
      <c r="W798" s="72"/>
      <c r="X798" s="73"/>
    </row>
    <row r="799" spans="23:24" x14ac:dyDescent="0.2">
      <c r="W799" s="72"/>
      <c r="X799" s="73"/>
    </row>
    <row r="800" spans="23:24" x14ac:dyDescent="0.2">
      <c r="W800" s="72"/>
      <c r="X800" s="73"/>
    </row>
    <row r="801" spans="23:24" x14ac:dyDescent="0.2">
      <c r="W801" s="72"/>
      <c r="X801" s="73"/>
    </row>
    <row r="802" spans="23:24" x14ac:dyDescent="0.2">
      <c r="W802" s="72"/>
      <c r="X802" s="73"/>
    </row>
    <row r="803" spans="23:24" x14ac:dyDescent="0.2">
      <c r="W803" s="72"/>
      <c r="X803" s="73"/>
    </row>
    <row r="804" spans="23:24" x14ac:dyDescent="0.2">
      <c r="W804" s="72"/>
      <c r="X804" s="73"/>
    </row>
    <row r="805" spans="23:24" x14ac:dyDescent="0.2">
      <c r="W805" s="72"/>
      <c r="X805" s="73"/>
    </row>
    <row r="806" spans="23:24" x14ac:dyDescent="0.2">
      <c r="W806" s="72"/>
      <c r="X806" s="73"/>
    </row>
    <row r="807" spans="23:24" x14ac:dyDescent="0.2">
      <c r="W807" s="72"/>
      <c r="X807" s="73"/>
    </row>
    <row r="808" spans="23:24" x14ac:dyDescent="0.2">
      <c r="W808" s="72"/>
      <c r="X808" s="73"/>
    </row>
    <row r="809" spans="23:24" x14ac:dyDescent="0.2">
      <c r="W809" s="72"/>
      <c r="X809" s="73"/>
    </row>
    <row r="810" spans="23:24" x14ac:dyDescent="0.2">
      <c r="W810" s="72"/>
      <c r="X810" s="73"/>
    </row>
    <row r="811" spans="23:24" x14ac:dyDescent="0.2">
      <c r="W811" s="72"/>
      <c r="X811" s="73"/>
    </row>
    <row r="812" spans="23:24" x14ac:dyDescent="0.2">
      <c r="W812" s="72"/>
      <c r="X812" s="73"/>
    </row>
    <row r="813" spans="23:24" x14ac:dyDescent="0.2">
      <c r="W813" s="72"/>
      <c r="X813" s="73"/>
    </row>
    <row r="814" spans="23:24" x14ac:dyDescent="0.2">
      <c r="W814" s="72"/>
      <c r="X814" s="73"/>
    </row>
    <row r="815" spans="23:24" x14ac:dyDescent="0.2">
      <c r="W815" s="72"/>
      <c r="X815" s="73"/>
    </row>
    <row r="816" spans="23:24" x14ac:dyDescent="0.2">
      <c r="W816" s="72"/>
      <c r="X816" s="73"/>
    </row>
    <row r="817" spans="23:24" x14ac:dyDescent="0.2">
      <c r="W817" s="72"/>
      <c r="X817" s="73"/>
    </row>
    <row r="818" spans="23:24" x14ac:dyDescent="0.2">
      <c r="W818" s="72"/>
      <c r="X818" s="73"/>
    </row>
    <row r="819" spans="23:24" x14ac:dyDescent="0.2">
      <c r="W819" s="72"/>
      <c r="X819" s="73"/>
    </row>
    <row r="820" spans="23:24" x14ac:dyDescent="0.2">
      <c r="W820" s="72"/>
      <c r="X820" s="73"/>
    </row>
    <row r="821" spans="23:24" x14ac:dyDescent="0.2">
      <c r="W821" s="72"/>
      <c r="X821" s="73"/>
    </row>
    <row r="822" spans="23:24" x14ac:dyDescent="0.2">
      <c r="W822" s="72"/>
      <c r="X822" s="73"/>
    </row>
    <row r="823" spans="23:24" x14ac:dyDescent="0.2">
      <c r="W823" s="72"/>
      <c r="X823" s="73"/>
    </row>
    <row r="824" spans="23:24" x14ac:dyDescent="0.2">
      <c r="W824" s="72"/>
      <c r="X824" s="73"/>
    </row>
    <row r="825" spans="23:24" x14ac:dyDescent="0.2">
      <c r="W825" s="72"/>
      <c r="X825" s="73"/>
    </row>
    <row r="826" spans="23:24" x14ac:dyDescent="0.2">
      <c r="W826" s="72"/>
      <c r="X826" s="73"/>
    </row>
    <row r="827" spans="23:24" x14ac:dyDescent="0.2">
      <c r="W827" s="72"/>
      <c r="X827" s="73"/>
    </row>
    <row r="828" spans="23:24" x14ac:dyDescent="0.2">
      <c r="W828" s="72"/>
      <c r="X828" s="73"/>
    </row>
    <row r="829" spans="23:24" x14ac:dyDescent="0.2">
      <c r="W829" s="72"/>
      <c r="X829" s="73"/>
    </row>
    <row r="830" spans="23:24" x14ac:dyDescent="0.2">
      <c r="W830" s="72"/>
      <c r="X830" s="73"/>
    </row>
    <row r="831" spans="23:24" x14ac:dyDescent="0.2">
      <c r="W831" s="72"/>
      <c r="X831" s="73"/>
    </row>
    <row r="832" spans="23:24" x14ac:dyDescent="0.2">
      <c r="W832" s="72"/>
      <c r="X832" s="73"/>
    </row>
    <row r="833" spans="23:24" x14ac:dyDescent="0.2">
      <c r="W833" s="72"/>
      <c r="X833" s="73"/>
    </row>
    <row r="834" spans="23:24" x14ac:dyDescent="0.2">
      <c r="W834" s="72"/>
      <c r="X834" s="73"/>
    </row>
    <row r="835" spans="23:24" x14ac:dyDescent="0.2">
      <c r="W835" s="72"/>
      <c r="X835" s="73"/>
    </row>
    <row r="836" spans="23:24" x14ac:dyDescent="0.2">
      <c r="W836" s="72"/>
      <c r="X836" s="73"/>
    </row>
    <row r="837" spans="23:24" x14ac:dyDescent="0.2">
      <c r="W837" s="72"/>
      <c r="X837" s="73"/>
    </row>
    <row r="838" spans="23:24" x14ac:dyDescent="0.2">
      <c r="W838" s="72"/>
      <c r="X838" s="73"/>
    </row>
    <row r="839" spans="23:24" x14ac:dyDescent="0.2">
      <c r="W839" s="72"/>
      <c r="X839" s="73"/>
    </row>
    <row r="840" spans="23:24" x14ac:dyDescent="0.2">
      <c r="W840" s="72"/>
      <c r="X840" s="73"/>
    </row>
    <row r="841" spans="23:24" x14ac:dyDescent="0.2">
      <c r="W841" s="72"/>
      <c r="X841" s="73"/>
    </row>
    <row r="842" spans="23:24" x14ac:dyDescent="0.2">
      <c r="W842" s="72"/>
      <c r="X842" s="73"/>
    </row>
    <row r="843" spans="23:24" x14ac:dyDescent="0.2">
      <c r="W843" s="72"/>
      <c r="X843" s="73"/>
    </row>
    <row r="844" spans="23:24" x14ac:dyDescent="0.2">
      <c r="W844" s="72"/>
      <c r="X844" s="73"/>
    </row>
    <row r="845" spans="23:24" x14ac:dyDescent="0.2">
      <c r="W845" s="72"/>
      <c r="X845" s="73"/>
    </row>
    <row r="846" spans="23:24" x14ac:dyDescent="0.2">
      <c r="W846" s="72"/>
      <c r="X846" s="73"/>
    </row>
    <row r="847" spans="23:24" x14ac:dyDescent="0.2">
      <c r="W847" s="72"/>
      <c r="X847" s="73"/>
    </row>
    <row r="848" spans="23:24" x14ac:dyDescent="0.2">
      <c r="W848" s="72"/>
      <c r="X848" s="73"/>
    </row>
    <row r="849" spans="23:24" x14ac:dyDescent="0.2">
      <c r="W849" s="72"/>
      <c r="X849" s="73"/>
    </row>
    <row r="850" spans="23:24" x14ac:dyDescent="0.2">
      <c r="W850" s="72"/>
      <c r="X850" s="73"/>
    </row>
    <row r="851" spans="23:24" x14ac:dyDescent="0.2">
      <c r="W851" s="72"/>
      <c r="X851" s="73"/>
    </row>
    <row r="852" spans="23:24" x14ac:dyDescent="0.2">
      <c r="W852" s="72"/>
      <c r="X852" s="73"/>
    </row>
    <row r="853" spans="23:24" x14ac:dyDescent="0.2">
      <c r="W853" s="72"/>
      <c r="X853" s="73"/>
    </row>
    <row r="854" spans="23:24" x14ac:dyDescent="0.2">
      <c r="W854" s="72"/>
      <c r="X854" s="73"/>
    </row>
    <row r="855" spans="23:24" x14ac:dyDescent="0.2">
      <c r="W855" s="72"/>
      <c r="X855" s="73"/>
    </row>
    <row r="856" spans="23:24" x14ac:dyDescent="0.2">
      <c r="W856" s="72"/>
      <c r="X856" s="73"/>
    </row>
    <row r="857" spans="23:24" x14ac:dyDescent="0.2">
      <c r="W857" s="72"/>
      <c r="X857" s="73"/>
    </row>
    <row r="858" spans="23:24" x14ac:dyDescent="0.2">
      <c r="W858" s="72"/>
      <c r="X858" s="73"/>
    </row>
    <row r="859" spans="23:24" x14ac:dyDescent="0.2">
      <c r="W859" s="72"/>
      <c r="X859" s="73"/>
    </row>
    <row r="860" spans="23:24" x14ac:dyDescent="0.2">
      <c r="W860" s="72"/>
      <c r="X860" s="73"/>
    </row>
    <row r="861" spans="23:24" x14ac:dyDescent="0.2">
      <c r="W861" s="72"/>
      <c r="X861" s="73"/>
    </row>
    <row r="862" spans="23:24" x14ac:dyDescent="0.2">
      <c r="W862" s="72"/>
      <c r="X862" s="73"/>
    </row>
    <row r="863" spans="23:24" x14ac:dyDescent="0.2">
      <c r="W863" s="72"/>
      <c r="X863" s="73"/>
    </row>
    <row r="864" spans="23:24" x14ac:dyDescent="0.2">
      <c r="W864" s="72"/>
      <c r="X864" s="73"/>
    </row>
    <row r="865" spans="23:24" x14ac:dyDescent="0.2">
      <c r="W865" s="72"/>
      <c r="X865" s="73"/>
    </row>
    <row r="866" spans="23:24" x14ac:dyDescent="0.2">
      <c r="W866" s="72"/>
      <c r="X866" s="73"/>
    </row>
    <row r="867" spans="23:24" x14ac:dyDescent="0.2">
      <c r="W867" s="72"/>
      <c r="X867" s="73"/>
    </row>
    <row r="868" spans="23:24" x14ac:dyDescent="0.2">
      <c r="W868" s="72"/>
      <c r="X868" s="73"/>
    </row>
    <row r="869" spans="23:24" x14ac:dyDescent="0.2">
      <c r="W869" s="72"/>
      <c r="X869" s="73"/>
    </row>
    <row r="870" spans="23:24" x14ac:dyDescent="0.2">
      <c r="W870" s="72"/>
      <c r="X870" s="73"/>
    </row>
    <row r="871" spans="23:24" x14ac:dyDescent="0.2">
      <c r="W871" s="72"/>
      <c r="X871" s="73"/>
    </row>
    <row r="872" spans="23:24" x14ac:dyDescent="0.2">
      <c r="W872" s="72"/>
      <c r="X872" s="73"/>
    </row>
    <row r="873" spans="23:24" x14ac:dyDescent="0.2">
      <c r="W873" s="72"/>
      <c r="X873" s="73"/>
    </row>
    <row r="874" spans="23:24" x14ac:dyDescent="0.2">
      <c r="W874" s="72"/>
      <c r="X874" s="73"/>
    </row>
    <row r="875" spans="23:24" x14ac:dyDescent="0.2">
      <c r="W875" s="72"/>
      <c r="X875" s="73"/>
    </row>
    <row r="876" spans="23:24" x14ac:dyDescent="0.2">
      <c r="W876" s="72"/>
      <c r="X876" s="73"/>
    </row>
    <row r="877" spans="23:24" x14ac:dyDescent="0.2">
      <c r="W877" s="72"/>
      <c r="X877" s="73"/>
    </row>
    <row r="878" spans="23:24" x14ac:dyDescent="0.2">
      <c r="W878" s="72"/>
      <c r="X878" s="73"/>
    </row>
    <row r="879" spans="23:24" x14ac:dyDescent="0.2">
      <c r="W879" s="72"/>
      <c r="X879" s="73"/>
    </row>
    <row r="880" spans="23:24" x14ac:dyDescent="0.2">
      <c r="W880" s="72"/>
      <c r="X880" s="73"/>
    </row>
    <row r="881" spans="23:24" x14ac:dyDescent="0.2">
      <c r="W881" s="72"/>
      <c r="X881" s="73"/>
    </row>
    <row r="882" spans="23:24" x14ac:dyDescent="0.2">
      <c r="W882" s="72"/>
      <c r="X882" s="73"/>
    </row>
    <row r="883" spans="23:24" x14ac:dyDescent="0.2">
      <c r="W883" s="72"/>
      <c r="X883" s="73"/>
    </row>
    <row r="884" spans="23:24" x14ac:dyDescent="0.2">
      <c r="W884" s="72"/>
      <c r="X884" s="73"/>
    </row>
    <row r="885" spans="23:24" x14ac:dyDescent="0.2">
      <c r="W885" s="72"/>
      <c r="X885" s="73"/>
    </row>
    <row r="886" spans="23:24" x14ac:dyDescent="0.2">
      <c r="W886" s="72"/>
      <c r="X886" s="73"/>
    </row>
    <row r="887" spans="23:24" x14ac:dyDescent="0.2">
      <c r="W887" s="72"/>
      <c r="X887" s="73"/>
    </row>
    <row r="888" spans="23:24" x14ac:dyDescent="0.2">
      <c r="W888" s="72"/>
      <c r="X888" s="73"/>
    </row>
    <row r="889" spans="23:24" x14ac:dyDescent="0.2">
      <c r="W889" s="72"/>
      <c r="X889" s="73"/>
    </row>
    <row r="890" spans="23:24" x14ac:dyDescent="0.2">
      <c r="W890" s="72"/>
      <c r="X890" s="73"/>
    </row>
    <row r="891" spans="23:24" x14ac:dyDescent="0.2">
      <c r="W891" s="72"/>
      <c r="X891" s="73"/>
    </row>
    <row r="892" spans="23:24" x14ac:dyDescent="0.2">
      <c r="W892" s="72"/>
      <c r="X892" s="73"/>
    </row>
    <row r="893" spans="23:24" x14ac:dyDescent="0.2">
      <c r="W893" s="72"/>
      <c r="X893" s="73"/>
    </row>
    <row r="894" spans="23:24" x14ac:dyDescent="0.2">
      <c r="W894" s="72"/>
      <c r="X894" s="73"/>
    </row>
    <row r="895" spans="23:24" x14ac:dyDescent="0.2">
      <c r="W895" s="72"/>
      <c r="X895" s="73"/>
    </row>
    <row r="896" spans="23:24" x14ac:dyDescent="0.2">
      <c r="W896" s="72"/>
      <c r="X896" s="73"/>
    </row>
    <row r="897" spans="23:24" x14ac:dyDescent="0.2">
      <c r="W897" s="72"/>
      <c r="X897" s="73"/>
    </row>
    <row r="898" spans="23:24" x14ac:dyDescent="0.2">
      <c r="W898" s="72"/>
      <c r="X898" s="73"/>
    </row>
    <row r="899" spans="23:24" x14ac:dyDescent="0.2">
      <c r="W899" s="72"/>
      <c r="X899" s="73"/>
    </row>
    <row r="900" spans="23:24" x14ac:dyDescent="0.2">
      <c r="W900" s="72"/>
      <c r="X900" s="73"/>
    </row>
    <row r="901" spans="23:24" x14ac:dyDescent="0.2">
      <c r="W901" s="72"/>
      <c r="X901" s="73"/>
    </row>
    <row r="902" spans="23:24" x14ac:dyDescent="0.2">
      <c r="W902" s="72"/>
      <c r="X902" s="73"/>
    </row>
    <row r="903" spans="23:24" x14ac:dyDescent="0.2">
      <c r="W903" s="72"/>
      <c r="X903" s="73"/>
    </row>
    <row r="904" spans="23:24" x14ac:dyDescent="0.2">
      <c r="W904" s="72"/>
      <c r="X904" s="73"/>
    </row>
    <row r="905" spans="23:24" x14ac:dyDescent="0.2">
      <c r="W905" s="72"/>
      <c r="X905" s="73"/>
    </row>
    <row r="906" spans="23:24" x14ac:dyDescent="0.2">
      <c r="W906" s="72"/>
      <c r="X906" s="73"/>
    </row>
    <row r="907" spans="23:24" x14ac:dyDescent="0.2">
      <c r="W907" s="72"/>
      <c r="X907" s="73"/>
    </row>
    <row r="908" spans="23:24" x14ac:dyDescent="0.2">
      <c r="W908" s="72"/>
      <c r="X908" s="73"/>
    </row>
    <row r="909" spans="23:24" x14ac:dyDescent="0.2">
      <c r="W909" s="72"/>
      <c r="X909" s="73"/>
    </row>
    <row r="910" spans="23:24" x14ac:dyDescent="0.2">
      <c r="W910" s="72"/>
      <c r="X910" s="73"/>
    </row>
    <row r="911" spans="23:24" x14ac:dyDescent="0.2">
      <c r="W911" s="72"/>
      <c r="X911" s="73"/>
    </row>
    <row r="912" spans="23:24" x14ac:dyDescent="0.2">
      <c r="W912" s="72"/>
      <c r="X912" s="73"/>
    </row>
    <row r="913" spans="23:24" x14ac:dyDescent="0.2">
      <c r="W913" s="72"/>
      <c r="X913" s="73"/>
    </row>
    <row r="914" spans="23:24" x14ac:dyDescent="0.2">
      <c r="W914" s="72"/>
      <c r="X914" s="73"/>
    </row>
    <row r="915" spans="23:24" x14ac:dyDescent="0.2">
      <c r="W915" s="72"/>
      <c r="X915" s="73"/>
    </row>
    <row r="916" spans="23:24" x14ac:dyDescent="0.2">
      <c r="W916" s="72"/>
      <c r="X916" s="73"/>
    </row>
    <row r="917" spans="23:24" x14ac:dyDescent="0.2">
      <c r="W917" s="72"/>
      <c r="X917" s="73"/>
    </row>
    <row r="918" spans="23:24" x14ac:dyDescent="0.2">
      <c r="W918" s="72"/>
      <c r="X918" s="73"/>
    </row>
    <row r="919" spans="23:24" x14ac:dyDescent="0.2">
      <c r="W919" s="72"/>
      <c r="X919" s="73"/>
    </row>
    <row r="920" spans="23:24" x14ac:dyDescent="0.2">
      <c r="W920" s="72"/>
      <c r="X920" s="73"/>
    </row>
    <row r="921" spans="23:24" x14ac:dyDescent="0.2">
      <c r="W921" s="72"/>
      <c r="X921" s="73"/>
    </row>
    <row r="922" spans="23:24" x14ac:dyDescent="0.2">
      <c r="W922" s="72"/>
      <c r="X922" s="73"/>
    </row>
    <row r="923" spans="23:24" x14ac:dyDescent="0.2">
      <c r="W923" s="72"/>
      <c r="X923" s="73"/>
    </row>
    <row r="924" spans="23:24" x14ac:dyDescent="0.2">
      <c r="W924" s="72"/>
      <c r="X924" s="73"/>
    </row>
    <row r="925" spans="23:24" x14ac:dyDescent="0.2">
      <c r="W925" s="72"/>
      <c r="X925" s="73"/>
    </row>
    <row r="926" spans="23:24" x14ac:dyDescent="0.2">
      <c r="W926" s="72"/>
      <c r="X926" s="73"/>
    </row>
    <row r="927" spans="23:24" x14ac:dyDescent="0.2">
      <c r="W927" s="72"/>
      <c r="X927" s="73"/>
    </row>
    <row r="928" spans="23:24" x14ac:dyDescent="0.2">
      <c r="W928" s="72"/>
      <c r="X928" s="73"/>
    </row>
    <row r="929" spans="23:24" x14ac:dyDescent="0.2">
      <c r="W929" s="72"/>
      <c r="X929" s="73"/>
    </row>
    <row r="930" spans="23:24" x14ac:dyDescent="0.2">
      <c r="W930" s="72"/>
      <c r="X930" s="73"/>
    </row>
    <row r="931" spans="23:24" x14ac:dyDescent="0.2">
      <c r="W931" s="72"/>
      <c r="X931" s="73"/>
    </row>
    <row r="932" spans="23:24" x14ac:dyDescent="0.2">
      <c r="W932" s="72"/>
      <c r="X932" s="73"/>
    </row>
    <row r="933" spans="23:24" x14ac:dyDescent="0.2">
      <c r="W933" s="72"/>
      <c r="X933" s="73"/>
    </row>
    <row r="934" spans="23:24" x14ac:dyDescent="0.2">
      <c r="W934" s="72"/>
      <c r="X934" s="73"/>
    </row>
    <row r="935" spans="23:24" x14ac:dyDescent="0.2">
      <c r="W935" s="72"/>
      <c r="X935" s="73"/>
    </row>
    <row r="936" spans="23:24" x14ac:dyDescent="0.2">
      <c r="W936" s="72"/>
      <c r="X936" s="73"/>
    </row>
    <row r="937" spans="23:24" x14ac:dyDescent="0.2">
      <c r="W937" s="72"/>
      <c r="X937" s="73"/>
    </row>
    <row r="938" spans="23:24" x14ac:dyDescent="0.2">
      <c r="W938" s="72"/>
      <c r="X938" s="73"/>
    </row>
    <row r="939" spans="23:24" x14ac:dyDescent="0.2">
      <c r="W939" s="72"/>
      <c r="X939" s="73"/>
    </row>
    <row r="940" spans="23:24" x14ac:dyDescent="0.2">
      <c r="W940" s="72"/>
      <c r="X940" s="73"/>
    </row>
    <row r="941" spans="23:24" x14ac:dyDescent="0.2">
      <c r="W941" s="72"/>
      <c r="X941" s="73"/>
    </row>
    <row r="942" spans="23:24" x14ac:dyDescent="0.2">
      <c r="W942" s="72"/>
      <c r="X942" s="73"/>
    </row>
    <row r="943" spans="23:24" x14ac:dyDescent="0.2">
      <c r="W943" s="72"/>
      <c r="X943" s="73"/>
    </row>
    <row r="944" spans="23:24" x14ac:dyDescent="0.2">
      <c r="W944" s="72"/>
      <c r="X944" s="73"/>
    </row>
    <row r="945" spans="23:24" x14ac:dyDescent="0.2">
      <c r="W945" s="72"/>
      <c r="X945" s="73"/>
    </row>
    <row r="946" spans="23:24" x14ac:dyDescent="0.2">
      <c r="W946" s="72"/>
      <c r="X946" s="73"/>
    </row>
    <row r="947" spans="23:24" x14ac:dyDescent="0.2">
      <c r="W947" s="72"/>
      <c r="X947" s="73"/>
    </row>
    <row r="948" spans="23:24" x14ac:dyDescent="0.2">
      <c r="W948" s="72"/>
      <c r="X948" s="73"/>
    </row>
    <row r="949" spans="23:24" x14ac:dyDescent="0.2">
      <c r="W949" s="72"/>
      <c r="X949" s="73"/>
    </row>
    <row r="950" spans="23:24" x14ac:dyDescent="0.2">
      <c r="W950" s="72"/>
      <c r="X950" s="73"/>
    </row>
    <row r="951" spans="23:24" x14ac:dyDescent="0.2">
      <c r="W951" s="72"/>
      <c r="X951" s="73"/>
    </row>
    <row r="952" spans="23:24" x14ac:dyDescent="0.2">
      <c r="W952" s="72"/>
      <c r="X952" s="73"/>
    </row>
    <row r="953" spans="23:24" x14ac:dyDescent="0.2">
      <c r="W953" s="72"/>
      <c r="X953" s="73"/>
    </row>
    <row r="954" spans="23:24" x14ac:dyDescent="0.2">
      <c r="W954" s="72"/>
      <c r="X954" s="73"/>
    </row>
    <row r="955" spans="23:24" x14ac:dyDescent="0.2">
      <c r="W955" s="72"/>
      <c r="X955" s="73"/>
    </row>
    <row r="956" spans="23:24" x14ac:dyDescent="0.2">
      <c r="W956" s="72"/>
      <c r="X956" s="73"/>
    </row>
    <row r="957" spans="23:24" x14ac:dyDescent="0.2">
      <c r="W957" s="72"/>
      <c r="X957" s="73"/>
    </row>
    <row r="958" spans="23:24" x14ac:dyDescent="0.2">
      <c r="W958" s="72"/>
      <c r="X958" s="73"/>
    </row>
    <row r="959" spans="23:24" x14ac:dyDescent="0.2">
      <c r="W959" s="72"/>
      <c r="X959" s="73"/>
    </row>
    <row r="960" spans="23:24" x14ac:dyDescent="0.2">
      <c r="W960" s="72"/>
      <c r="X960" s="73"/>
    </row>
    <row r="961" spans="23:24" x14ac:dyDescent="0.2">
      <c r="W961" s="72"/>
      <c r="X961" s="73"/>
    </row>
    <row r="962" spans="23:24" x14ac:dyDescent="0.2">
      <c r="W962" s="72"/>
      <c r="X962" s="73"/>
    </row>
    <row r="963" spans="23:24" x14ac:dyDescent="0.2">
      <c r="W963" s="72"/>
      <c r="X963" s="73"/>
    </row>
    <row r="964" spans="23:24" x14ac:dyDescent="0.2">
      <c r="W964" s="72"/>
      <c r="X964" s="73"/>
    </row>
    <row r="965" spans="23:24" x14ac:dyDescent="0.2">
      <c r="W965" s="72"/>
      <c r="X965" s="73"/>
    </row>
    <row r="966" spans="23:24" x14ac:dyDescent="0.2">
      <c r="W966" s="72"/>
      <c r="X966" s="73"/>
    </row>
    <row r="967" spans="23:24" x14ac:dyDescent="0.2">
      <c r="W967" s="72"/>
      <c r="X967" s="73"/>
    </row>
    <row r="968" spans="23:24" x14ac:dyDescent="0.2">
      <c r="W968" s="72"/>
      <c r="X968" s="73"/>
    </row>
    <row r="969" spans="23:24" x14ac:dyDescent="0.2">
      <c r="W969" s="72"/>
      <c r="X969" s="73"/>
    </row>
    <row r="970" spans="23:24" x14ac:dyDescent="0.2">
      <c r="W970" s="72"/>
      <c r="X970" s="73"/>
    </row>
    <row r="971" spans="23:24" x14ac:dyDescent="0.2">
      <c r="W971" s="72"/>
      <c r="X971" s="73"/>
    </row>
    <row r="972" spans="23:24" x14ac:dyDescent="0.2">
      <c r="W972" s="72"/>
      <c r="X972" s="73"/>
    </row>
    <row r="973" spans="23:24" x14ac:dyDescent="0.2">
      <c r="W973" s="72"/>
      <c r="X973" s="73"/>
    </row>
    <row r="974" spans="23:24" x14ac:dyDescent="0.2">
      <c r="W974" s="72"/>
      <c r="X974" s="73"/>
    </row>
    <row r="975" spans="23:24" x14ac:dyDescent="0.2">
      <c r="W975" s="72"/>
      <c r="X975" s="73"/>
    </row>
    <row r="976" spans="23:24" x14ac:dyDescent="0.2">
      <c r="W976" s="72"/>
      <c r="X976" s="73"/>
    </row>
    <row r="977" spans="23:24" x14ac:dyDescent="0.2">
      <c r="W977" s="72"/>
      <c r="X977" s="73"/>
    </row>
    <row r="978" spans="23:24" x14ac:dyDescent="0.2">
      <c r="W978" s="72"/>
      <c r="X978" s="73"/>
    </row>
    <row r="979" spans="23:24" x14ac:dyDescent="0.2">
      <c r="W979" s="72"/>
      <c r="X979" s="73"/>
    </row>
    <row r="980" spans="23:24" x14ac:dyDescent="0.2">
      <c r="W980" s="72"/>
      <c r="X980" s="73"/>
    </row>
    <row r="981" spans="23:24" x14ac:dyDescent="0.2">
      <c r="W981" s="72"/>
      <c r="X981" s="73"/>
    </row>
    <row r="982" spans="23:24" x14ac:dyDescent="0.2">
      <c r="W982" s="72"/>
      <c r="X982" s="73"/>
    </row>
    <row r="983" spans="23:24" x14ac:dyDescent="0.2">
      <c r="W983" s="72"/>
      <c r="X983" s="73"/>
    </row>
    <row r="984" spans="23:24" x14ac:dyDescent="0.2">
      <c r="W984" s="72"/>
      <c r="X984" s="73"/>
    </row>
    <row r="985" spans="23:24" x14ac:dyDescent="0.2">
      <c r="W985" s="72"/>
      <c r="X985" s="73"/>
    </row>
    <row r="986" spans="23:24" x14ac:dyDescent="0.2">
      <c r="W986" s="72"/>
      <c r="X986" s="73"/>
    </row>
    <row r="987" spans="23:24" x14ac:dyDescent="0.2">
      <c r="W987" s="72"/>
      <c r="X987" s="73"/>
    </row>
    <row r="988" spans="23:24" x14ac:dyDescent="0.2">
      <c r="W988" s="72"/>
      <c r="X988" s="73"/>
    </row>
    <row r="989" spans="23:24" x14ac:dyDescent="0.2">
      <c r="W989" s="72"/>
      <c r="X989" s="73"/>
    </row>
    <row r="990" spans="23:24" x14ac:dyDescent="0.2">
      <c r="W990" s="72"/>
      <c r="X990" s="73"/>
    </row>
    <row r="991" spans="23:24" x14ac:dyDescent="0.2">
      <c r="W991" s="72"/>
      <c r="X991" s="73"/>
    </row>
    <row r="992" spans="23:24" x14ac:dyDescent="0.2">
      <c r="W992" s="72"/>
      <c r="X992" s="73"/>
    </row>
    <row r="993" spans="23:24" x14ac:dyDescent="0.2">
      <c r="W993" s="72"/>
      <c r="X993" s="73"/>
    </row>
    <row r="994" spans="23:24" x14ac:dyDescent="0.2">
      <c r="W994" s="72"/>
      <c r="X994" s="73"/>
    </row>
    <row r="995" spans="23:24" x14ac:dyDescent="0.2">
      <c r="W995" s="72"/>
      <c r="X995" s="73"/>
    </row>
    <row r="996" spans="23:24" x14ac:dyDescent="0.2">
      <c r="W996" s="72"/>
      <c r="X996" s="73"/>
    </row>
    <row r="997" spans="23:24" x14ac:dyDescent="0.2">
      <c r="W997" s="72"/>
      <c r="X997" s="73"/>
    </row>
    <row r="998" spans="23:24" x14ac:dyDescent="0.2">
      <c r="W998" s="72"/>
      <c r="X998" s="73"/>
    </row>
    <row r="999" spans="23:24" x14ac:dyDescent="0.2">
      <c r="W999" s="72"/>
      <c r="X999" s="73"/>
    </row>
    <row r="1000" spans="23:24" x14ac:dyDescent="0.2">
      <c r="W1000" s="72"/>
      <c r="X1000" s="73"/>
    </row>
    <row r="1001" spans="23:24" x14ac:dyDescent="0.2">
      <c r="W1001" s="72"/>
      <c r="X1001" s="73"/>
    </row>
    <row r="1002" spans="23:24" x14ac:dyDescent="0.2">
      <c r="W1002" s="72"/>
      <c r="X1002" s="73"/>
    </row>
    <row r="1003" spans="23:24" x14ac:dyDescent="0.2">
      <c r="W1003" s="72"/>
      <c r="X1003" s="73"/>
    </row>
    <row r="1004" spans="23:24" x14ac:dyDescent="0.2">
      <c r="W1004" s="72"/>
      <c r="X1004" s="73"/>
    </row>
    <row r="1005" spans="23:24" x14ac:dyDescent="0.2">
      <c r="W1005" s="72"/>
      <c r="X1005" s="73"/>
    </row>
    <row r="1006" spans="23:24" x14ac:dyDescent="0.2">
      <c r="W1006" s="72"/>
      <c r="X1006" s="73"/>
    </row>
    <row r="1007" spans="23:24" x14ac:dyDescent="0.2">
      <c r="W1007" s="72"/>
      <c r="X1007" s="73"/>
    </row>
    <row r="1008" spans="23:24" x14ac:dyDescent="0.2">
      <c r="W1008" s="72"/>
      <c r="X1008" s="73"/>
    </row>
    <row r="1009" spans="23:24" x14ac:dyDescent="0.2">
      <c r="W1009" s="72"/>
      <c r="X1009" s="73"/>
    </row>
    <row r="1010" spans="23:24" x14ac:dyDescent="0.2">
      <c r="W1010" s="72"/>
      <c r="X1010" s="73"/>
    </row>
    <row r="1011" spans="23:24" x14ac:dyDescent="0.2">
      <c r="W1011" s="72"/>
      <c r="X1011" s="73"/>
    </row>
    <row r="1012" spans="23:24" x14ac:dyDescent="0.2">
      <c r="W1012" s="72"/>
      <c r="X1012" s="73"/>
    </row>
    <row r="1013" spans="23:24" x14ac:dyDescent="0.2">
      <c r="W1013" s="72"/>
      <c r="X1013" s="73"/>
    </row>
    <row r="1014" spans="23:24" x14ac:dyDescent="0.2">
      <c r="W1014" s="72"/>
      <c r="X1014" s="73"/>
    </row>
    <row r="1015" spans="23:24" x14ac:dyDescent="0.2">
      <c r="W1015" s="72"/>
      <c r="X1015" s="73"/>
    </row>
    <row r="1016" spans="23:24" x14ac:dyDescent="0.2">
      <c r="W1016" s="72"/>
      <c r="X1016" s="73"/>
    </row>
    <row r="1017" spans="23:24" x14ac:dyDescent="0.2">
      <c r="W1017" s="72"/>
      <c r="X1017" s="73"/>
    </row>
    <row r="1018" spans="23:24" x14ac:dyDescent="0.2">
      <c r="W1018" s="72"/>
      <c r="X1018" s="73"/>
    </row>
    <row r="1019" spans="23:24" x14ac:dyDescent="0.2">
      <c r="W1019" s="72"/>
      <c r="X1019" s="73"/>
    </row>
    <row r="1020" spans="23:24" x14ac:dyDescent="0.2">
      <c r="W1020" s="72"/>
      <c r="X1020" s="73"/>
    </row>
    <row r="1021" spans="23:24" x14ac:dyDescent="0.2">
      <c r="W1021" s="72"/>
      <c r="X1021" s="73"/>
    </row>
    <row r="1022" spans="23:24" x14ac:dyDescent="0.2">
      <c r="W1022" s="72"/>
      <c r="X1022" s="73"/>
    </row>
    <row r="1023" spans="23:24" x14ac:dyDescent="0.2">
      <c r="W1023" s="72"/>
      <c r="X1023" s="73"/>
    </row>
    <row r="1024" spans="23:24" x14ac:dyDescent="0.2">
      <c r="W1024" s="72"/>
      <c r="X1024" s="73"/>
    </row>
    <row r="1025" spans="23:24" x14ac:dyDescent="0.2">
      <c r="W1025" s="72"/>
      <c r="X1025" s="73"/>
    </row>
    <row r="1026" spans="23:24" x14ac:dyDescent="0.2">
      <c r="W1026" s="72"/>
      <c r="X1026" s="73"/>
    </row>
    <row r="1027" spans="23:24" x14ac:dyDescent="0.2">
      <c r="W1027" s="72"/>
      <c r="X1027" s="73"/>
    </row>
    <row r="1028" spans="23:24" x14ac:dyDescent="0.2">
      <c r="W1028" s="72"/>
      <c r="X1028" s="73"/>
    </row>
    <row r="1029" spans="23:24" x14ac:dyDescent="0.2">
      <c r="W1029" s="72"/>
      <c r="X1029" s="73"/>
    </row>
    <row r="1030" spans="23:24" x14ac:dyDescent="0.2">
      <c r="W1030" s="72"/>
      <c r="X1030" s="73"/>
    </row>
    <row r="1031" spans="23:24" x14ac:dyDescent="0.2">
      <c r="W1031" s="72"/>
      <c r="X1031" s="73"/>
    </row>
    <row r="1032" spans="23:24" x14ac:dyDescent="0.2">
      <c r="W1032" s="72"/>
      <c r="X1032" s="73"/>
    </row>
    <row r="1033" spans="23:24" x14ac:dyDescent="0.2">
      <c r="W1033" s="72"/>
      <c r="X1033" s="73"/>
    </row>
    <row r="1034" spans="23:24" x14ac:dyDescent="0.2">
      <c r="W1034" s="72"/>
      <c r="X1034" s="73"/>
    </row>
    <row r="1035" spans="23:24" x14ac:dyDescent="0.2">
      <c r="W1035" s="72"/>
      <c r="X1035" s="73"/>
    </row>
    <row r="1036" spans="23:24" x14ac:dyDescent="0.2">
      <c r="W1036" s="72"/>
      <c r="X1036" s="73"/>
    </row>
    <row r="1037" spans="23:24" x14ac:dyDescent="0.2">
      <c r="W1037" s="72"/>
      <c r="X1037" s="73"/>
    </row>
    <row r="1038" spans="23:24" x14ac:dyDescent="0.2">
      <c r="W1038" s="72"/>
      <c r="X1038" s="73"/>
    </row>
    <row r="1039" spans="23:24" x14ac:dyDescent="0.2">
      <c r="W1039" s="72"/>
      <c r="X1039" s="73"/>
    </row>
    <row r="1040" spans="23:24" x14ac:dyDescent="0.2">
      <c r="W1040" s="72"/>
      <c r="X1040" s="73"/>
    </row>
    <row r="1041" spans="23:24" x14ac:dyDescent="0.2">
      <c r="W1041" s="72"/>
      <c r="X1041" s="73"/>
    </row>
    <row r="1042" spans="23:24" x14ac:dyDescent="0.2">
      <c r="W1042" s="72"/>
      <c r="X1042" s="73"/>
    </row>
    <row r="1043" spans="23:24" x14ac:dyDescent="0.2">
      <c r="W1043" s="72"/>
      <c r="X1043" s="73"/>
    </row>
    <row r="1044" spans="23:24" x14ac:dyDescent="0.2">
      <c r="W1044" s="72"/>
      <c r="X1044" s="73"/>
    </row>
    <row r="1045" spans="23:24" x14ac:dyDescent="0.2">
      <c r="W1045" s="72"/>
      <c r="X1045" s="73"/>
    </row>
    <row r="1046" spans="23:24" x14ac:dyDescent="0.2">
      <c r="W1046" s="72"/>
      <c r="X1046" s="73"/>
    </row>
    <row r="1047" spans="23:24" x14ac:dyDescent="0.2">
      <c r="W1047" s="72"/>
      <c r="X1047" s="73"/>
    </row>
    <row r="1048" spans="23:24" x14ac:dyDescent="0.2">
      <c r="W1048" s="72"/>
      <c r="X1048" s="73"/>
    </row>
    <row r="1049" spans="23:24" x14ac:dyDescent="0.2">
      <c r="W1049" s="72"/>
      <c r="X1049" s="73"/>
    </row>
    <row r="1050" spans="23:24" x14ac:dyDescent="0.2">
      <c r="W1050" s="72"/>
      <c r="X1050" s="73"/>
    </row>
    <row r="1051" spans="23:24" x14ac:dyDescent="0.2">
      <c r="W1051" s="72"/>
      <c r="X1051" s="73"/>
    </row>
    <row r="1052" spans="23:24" x14ac:dyDescent="0.2">
      <c r="W1052" s="72"/>
      <c r="X1052" s="73"/>
    </row>
    <row r="1053" spans="23:24" x14ac:dyDescent="0.2">
      <c r="W1053" s="72"/>
      <c r="X1053" s="73"/>
    </row>
    <row r="1054" spans="23:24" x14ac:dyDescent="0.2">
      <c r="W1054" s="72"/>
      <c r="X1054" s="73"/>
    </row>
    <row r="1055" spans="23:24" x14ac:dyDescent="0.2">
      <c r="W1055" s="72"/>
      <c r="X1055" s="73"/>
    </row>
    <row r="1056" spans="23:24" x14ac:dyDescent="0.2">
      <c r="W1056" s="72"/>
      <c r="X1056" s="73"/>
    </row>
    <row r="1057" spans="23:24" x14ac:dyDescent="0.2">
      <c r="W1057" s="72"/>
      <c r="X1057" s="73"/>
    </row>
    <row r="1058" spans="23:24" x14ac:dyDescent="0.2">
      <c r="W1058" s="72"/>
      <c r="X1058" s="73"/>
    </row>
    <row r="1059" spans="23:24" x14ac:dyDescent="0.2">
      <c r="W1059" s="72"/>
      <c r="X1059" s="73"/>
    </row>
    <row r="1060" spans="23:24" x14ac:dyDescent="0.2">
      <c r="W1060" s="72"/>
      <c r="X1060" s="73"/>
    </row>
    <row r="1061" spans="23:24" x14ac:dyDescent="0.2">
      <c r="W1061" s="72"/>
      <c r="X1061" s="73"/>
    </row>
    <row r="1062" spans="23:24" x14ac:dyDescent="0.2">
      <c r="W1062" s="72"/>
      <c r="X1062" s="73"/>
    </row>
    <row r="1063" spans="23:24" x14ac:dyDescent="0.2">
      <c r="W1063" s="72"/>
      <c r="X1063" s="73"/>
    </row>
    <row r="1064" spans="23:24" x14ac:dyDescent="0.2">
      <c r="W1064" s="72"/>
      <c r="X1064" s="73"/>
    </row>
    <row r="1065" spans="23:24" x14ac:dyDescent="0.2">
      <c r="W1065" s="72"/>
      <c r="X1065" s="73"/>
    </row>
    <row r="1066" spans="23:24" x14ac:dyDescent="0.2">
      <c r="W1066" s="72"/>
      <c r="X1066" s="73"/>
    </row>
    <row r="1067" spans="23:24" x14ac:dyDescent="0.2">
      <c r="W1067" s="72"/>
      <c r="X1067" s="73"/>
    </row>
    <row r="1068" spans="23:24" x14ac:dyDescent="0.2">
      <c r="W1068" s="72"/>
      <c r="X1068" s="73"/>
    </row>
    <row r="1069" spans="23:24" x14ac:dyDescent="0.2">
      <c r="W1069" s="72"/>
      <c r="X1069" s="73"/>
    </row>
    <row r="1070" spans="23:24" x14ac:dyDescent="0.2">
      <c r="W1070" s="72"/>
      <c r="X1070" s="73"/>
    </row>
    <row r="1071" spans="23:24" x14ac:dyDescent="0.2">
      <c r="W1071" s="72"/>
      <c r="X1071" s="73"/>
    </row>
    <row r="1072" spans="23:24" x14ac:dyDescent="0.2">
      <c r="W1072" s="72"/>
      <c r="X1072" s="73"/>
    </row>
    <row r="1073" spans="23:24" x14ac:dyDescent="0.2">
      <c r="W1073" s="72"/>
      <c r="X1073" s="73"/>
    </row>
    <row r="1074" spans="23:24" x14ac:dyDescent="0.2">
      <c r="W1074" s="72"/>
      <c r="X1074" s="73"/>
    </row>
    <row r="1075" spans="23:24" x14ac:dyDescent="0.2">
      <c r="W1075" s="72"/>
      <c r="X1075" s="73"/>
    </row>
    <row r="1076" spans="23:24" x14ac:dyDescent="0.2">
      <c r="W1076" s="72"/>
      <c r="X1076" s="73"/>
    </row>
    <row r="1077" spans="23:24" x14ac:dyDescent="0.2">
      <c r="W1077" s="72"/>
      <c r="X1077" s="73"/>
    </row>
    <row r="1078" spans="23:24" x14ac:dyDescent="0.2">
      <c r="W1078" s="72"/>
      <c r="X1078" s="73"/>
    </row>
    <row r="1079" spans="23:24" x14ac:dyDescent="0.2">
      <c r="W1079" s="72"/>
      <c r="X1079" s="73"/>
    </row>
    <row r="1080" spans="23:24" x14ac:dyDescent="0.2">
      <c r="W1080" s="72"/>
      <c r="X1080" s="73"/>
    </row>
    <row r="1081" spans="23:24" x14ac:dyDescent="0.2">
      <c r="W1081" s="72"/>
      <c r="X1081" s="73"/>
    </row>
    <row r="1082" spans="23:24" x14ac:dyDescent="0.2">
      <c r="W1082" s="72"/>
      <c r="X1082" s="73"/>
    </row>
    <row r="1083" spans="23:24" x14ac:dyDescent="0.2">
      <c r="W1083" s="72"/>
      <c r="X1083" s="73"/>
    </row>
    <row r="1084" spans="23:24" x14ac:dyDescent="0.2">
      <c r="W1084" s="72"/>
      <c r="X1084" s="73"/>
    </row>
    <row r="1085" spans="23:24" x14ac:dyDescent="0.2">
      <c r="W1085" s="72"/>
      <c r="X1085" s="73"/>
    </row>
    <row r="1086" spans="23:24" x14ac:dyDescent="0.2">
      <c r="W1086" s="72"/>
      <c r="X1086" s="73"/>
    </row>
    <row r="1087" spans="23:24" x14ac:dyDescent="0.2">
      <c r="W1087" s="72"/>
      <c r="X1087" s="73"/>
    </row>
    <row r="1088" spans="23:24" x14ac:dyDescent="0.2">
      <c r="W1088" s="72"/>
      <c r="X1088" s="73"/>
    </row>
    <row r="1089" spans="23:24" x14ac:dyDescent="0.2">
      <c r="W1089" s="72"/>
      <c r="X1089" s="73"/>
    </row>
    <row r="1090" spans="23:24" x14ac:dyDescent="0.2">
      <c r="W1090" s="72"/>
      <c r="X1090" s="73"/>
    </row>
    <row r="1091" spans="23:24" x14ac:dyDescent="0.2">
      <c r="W1091" s="72"/>
      <c r="X1091" s="73"/>
    </row>
    <row r="1092" spans="23:24" x14ac:dyDescent="0.2">
      <c r="W1092" s="72"/>
      <c r="X1092" s="73"/>
    </row>
    <row r="1093" spans="23:24" x14ac:dyDescent="0.2">
      <c r="W1093" s="72"/>
      <c r="X1093" s="73"/>
    </row>
    <row r="1094" spans="23:24" x14ac:dyDescent="0.2">
      <c r="W1094" s="72"/>
      <c r="X1094" s="73"/>
    </row>
    <row r="1095" spans="23:24" x14ac:dyDescent="0.2">
      <c r="W1095" s="72"/>
      <c r="X1095" s="73"/>
    </row>
    <row r="1096" spans="23:24" x14ac:dyDescent="0.2">
      <c r="W1096" s="72"/>
      <c r="X1096" s="73"/>
    </row>
    <row r="1097" spans="23:24" x14ac:dyDescent="0.2">
      <c r="W1097" s="72"/>
      <c r="X1097" s="73"/>
    </row>
    <row r="1098" spans="23:24" x14ac:dyDescent="0.2">
      <c r="W1098" s="72"/>
      <c r="X1098" s="73"/>
    </row>
    <row r="1099" spans="23:24" x14ac:dyDescent="0.2">
      <c r="W1099" s="72"/>
      <c r="X1099" s="73"/>
    </row>
    <row r="1100" spans="23:24" x14ac:dyDescent="0.2">
      <c r="W1100" s="72"/>
      <c r="X1100" s="73"/>
    </row>
    <row r="1101" spans="23:24" x14ac:dyDescent="0.2">
      <c r="W1101" s="72"/>
      <c r="X1101" s="73"/>
    </row>
    <row r="1102" spans="23:24" x14ac:dyDescent="0.2">
      <c r="W1102" s="72"/>
      <c r="X1102" s="73"/>
    </row>
    <row r="1103" spans="23:24" x14ac:dyDescent="0.2">
      <c r="W1103" s="72"/>
      <c r="X1103" s="73"/>
    </row>
    <row r="1104" spans="23:24" x14ac:dyDescent="0.2">
      <c r="W1104" s="72"/>
      <c r="X1104" s="73"/>
    </row>
    <row r="1105" spans="23:24" x14ac:dyDescent="0.2">
      <c r="W1105" s="72"/>
      <c r="X1105" s="73"/>
    </row>
    <row r="1106" spans="23:24" x14ac:dyDescent="0.2">
      <c r="W1106" s="72"/>
      <c r="X1106" s="73"/>
    </row>
    <row r="1107" spans="23:24" x14ac:dyDescent="0.2">
      <c r="W1107" s="72"/>
      <c r="X1107" s="73"/>
    </row>
    <row r="1108" spans="23:24" x14ac:dyDescent="0.2">
      <c r="W1108" s="72"/>
      <c r="X1108" s="73"/>
    </row>
    <row r="1109" spans="23:24" x14ac:dyDescent="0.2">
      <c r="W1109" s="72"/>
      <c r="X1109" s="73"/>
    </row>
    <row r="1110" spans="23:24" x14ac:dyDescent="0.2">
      <c r="W1110" s="72"/>
      <c r="X1110" s="73"/>
    </row>
    <row r="1111" spans="23:24" x14ac:dyDescent="0.2">
      <c r="W1111" s="72"/>
      <c r="X1111" s="73"/>
    </row>
    <row r="1112" spans="23:24" x14ac:dyDescent="0.2">
      <c r="W1112" s="72"/>
      <c r="X1112" s="73"/>
    </row>
    <row r="1113" spans="23:24" x14ac:dyDescent="0.2">
      <c r="W1113" s="72"/>
      <c r="X1113" s="73"/>
    </row>
    <row r="1114" spans="23:24" x14ac:dyDescent="0.2">
      <c r="W1114" s="72"/>
      <c r="X1114" s="73"/>
    </row>
    <row r="1115" spans="23:24" x14ac:dyDescent="0.2">
      <c r="W1115" s="72"/>
      <c r="X1115" s="73"/>
    </row>
    <row r="1116" spans="23:24" x14ac:dyDescent="0.2">
      <c r="W1116" s="72"/>
      <c r="X1116" s="73"/>
    </row>
    <row r="1117" spans="23:24" x14ac:dyDescent="0.2">
      <c r="W1117" s="72"/>
      <c r="X1117" s="73"/>
    </row>
    <row r="1118" spans="23:24" x14ac:dyDescent="0.2">
      <c r="W1118" s="72"/>
      <c r="X1118" s="73"/>
    </row>
    <row r="1119" spans="23:24" x14ac:dyDescent="0.2">
      <c r="W1119" s="72"/>
      <c r="X1119" s="73"/>
    </row>
    <row r="1120" spans="23:24" x14ac:dyDescent="0.2">
      <c r="W1120" s="72"/>
      <c r="X1120" s="73"/>
    </row>
    <row r="1121" spans="23:24" x14ac:dyDescent="0.2">
      <c r="W1121" s="72"/>
      <c r="X1121" s="73"/>
    </row>
    <row r="1122" spans="23:24" x14ac:dyDescent="0.2">
      <c r="W1122" s="72"/>
      <c r="X1122" s="73"/>
    </row>
    <row r="1123" spans="23:24" x14ac:dyDescent="0.2">
      <c r="W1123" s="72"/>
      <c r="X1123" s="73"/>
    </row>
    <row r="1124" spans="23:24" x14ac:dyDescent="0.2">
      <c r="W1124" s="72"/>
      <c r="X1124" s="73"/>
    </row>
    <row r="1125" spans="23:24" x14ac:dyDescent="0.2">
      <c r="W1125" s="72"/>
      <c r="X1125" s="73"/>
    </row>
    <row r="1126" spans="23:24" x14ac:dyDescent="0.2">
      <c r="W1126" s="72"/>
      <c r="X1126" s="73"/>
    </row>
    <row r="1127" spans="23:24" x14ac:dyDescent="0.2">
      <c r="W1127" s="72"/>
      <c r="X1127" s="73"/>
    </row>
    <row r="1128" spans="23:24" x14ac:dyDescent="0.2">
      <c r="W1128" s="72"/>
      <c r="X1128" s="73"/>
    </row>
    <row r="1129" spans="23:24" x14ac:dyDescent="0.2">
      <c r="W1129" s="72"/>
      <c r="X1129" s="73"/>
    </row>
    <row r="1130" spans="23:24" x14ac:dyDescent="0.2">
      <c r="W1130" s="72"/>
      <c r="X1130" s="73"/>
    </row>
    <row r="1131" spans="23:24" x14ac:dyDescent="0.2">
      <c r="W1131" s="72"/>
      <c r="X1131" s="73"/>
    </row>
    <row r="1132" spans="23:24" x14ac:dyDescent="0.2">
      <c r="W1132" s="72"/>
      <c r="X1132" s="73"/>
    </row>
    <row r="1133" spans="23:24" x14ac:dyDescent="0.2">
      <c r="W1133" s="72"/>
      <c r="X1133" s="73"/>
    </row>
    <row r="1134" spans="23:24" x14ac:dyDescent="0.2">
      <c r="W1134" s="72"/>
      <c r="X1134" s="73"/>
    </row>
    <row r="1135" spans="23:24" x14ac:dyDescent="0.2">
      <c r="W1135" s="72"/>
      <c r="X1135" s="73"/>
    </row>
    <row r="1136" spans="23:24" x14ac:dyDescent="0.2">
      <c r="W1136" s="72"/>
      <c r="X1136" s="73"/>
    </row>
    <row r="1137" spans="23:24" x14ac:dyDescent="0.2">
      <c r="W1137" s="72"/>
      <c r="X1137" s="73"/>
    </row>
    <row r="1138" spans="23:24" x14ac:dyDescent="0.2">
      <c r="W1138" s="72"/>
      <c r="X1138" s="73"/>
    </row>
    <row r="1139" spans="23:24" x14ac:dyDescent="0.2">
      <c r="W1139" s="72"/>
      <c r="X1139" s="73"/>
    </row>
    <row r="1140" spans="23:24" x14ac:dyDescent="0.2">
      <c r="W1140" s="72"/>
      <c r="X1140" s="73"/>
    </row>
    <row r="1141" spans="23:24" x14ac:dyDescent="0.2">
      <c r="W1141" s="72"/>
      <c r="X1141" s="73"/>
    </row>
    <row r="1142" spans="23:24" x14ac:dyDescent="0.2">
      <c r="W1142" s="72"/>
      <c r="X1142" s="73"/>
    </row>
    <row r="1143" spans="23:24" x14ac:dyDescent="0.2">
      <c r="W1143" s="72"/>
      <c r="X1143" s="73"/>
    </row>
    <row r="1144" spans="23:24" x14ac:dyDescent="0.2">
      <c r="W1144" s="72"/>
      <c r="X1144" s="73"/>
    </row>
    <row r="1145" spans="23:24" x14ac:dyDescent="0.2">
      <c r="W1145" s="72"/>
      <c r="X1145" s="73"/>
    </row>
    <row r="1146" spans="23:24" x14ac:dyDescent="0.2">
      <c r="W1146" s="72"/>
      <c r="X1146" s="73"/>
    </row>
    <row r="1147" spans="23:24" x14ac:dyDescent="0.2">
      <c r="W1147" s="72"/>
      <c r="X1147" s="73"/>
    </row>
    <row r="1148" spans="23:24" x14ac:dyDescent="0.2">
      <c r="W1148" s="72"/>
      <c r="X1148" s="73"/>
    </row>
    <row r="1149" spans="23:24" x14ac:dyDescent="0.2">
      <c r="W1149" s="72"/>
      <c r="X1149" s="73"/>
    </row>
    <row r="1150" spans="23:24" x14ac:dyDescent="0.2">
      <c r="W1150" s="72"/>
      <c r="X1150" s="73"/>
    </row>
    <row r="1151" spans="23:24" x14ac:dyDescent="0.2">
      <c r="W1151" s="72"/>
      <c r="X1151" s="73"/>
    </row>
    <row r="1152" spans="23:24" x14ac:dyDescent="0.2">
      <c r="W1152" s="72"/>
      <c r="X1152" s="73"/>
    </row>
    <row r="1153" spans="23:24" x14ac:dyDescent="0.2">
      <c r="W1153" s="72"/>
      <c r="X1153" s="73"/>
    </row>
    <row r="1154" spans="23:24" x14ac:dyDescent="0.2">
      <c r="W1154" s="72"/>
      <c r="X1154" s="73"/>
    </row>
    <row r="1155" spans="23:24" x14ac:dyDescent="0.2">
      <c r="W1155" s="72"/>
      <c r="X1155" s="73"/>
    </row>
    <row r="1156" spans="23:24" x14ac:dyDescent="0.2">
      <c r="W1156" s="72"/>
      <c r="X1156" s="73"/>
    </row>
    <row r="1157" spans="23:24" x14ac:dyDescent="0.2">
      <c r="W1157" s="72"/>
      <c r="X1157" s="73"/>
    </row>
    <row r="1158" spans="23:24" x14ac:dyDescent="0.2">
      <c r="W1158" s="72"/>
      <c r="X1158" s="73"/>
    </row>
    <row r="1159" spans="23:24" x14ac:dyDescent="0.2">
      <c r="W1159" s="72"/>
      <c r="X1159" s="73"/>
    </row>
    <row r="1160" spans="23:24" x14ac:dyDescent="0.2">
      <c r="W1160" s="72"/>
      <c r="X1160" s="73"/>
    </row>
    <row r="1161" spans="23:24" x14ac:dyDescent="0.2">
      <c r="W1161" s="72"/>
      <c r="X1161" s="73"/>
    </row>
    <row r="1162" spans="23:24" x14ac:dyDescent="0.2">
      <c r="W1162" s="72"/>
      <c r="X1162" s="73"/>
    </row>
    <row r="1163" spans="23:24" x14ac:dyDescent="0.2">
      <c r="W1163" s="72"/>
      <c r="X1163" s="73"/>
    </row>
    <row r="1164" spans="23:24" x14ac:dyDescent="0.2">
      <c r="W1164" s="72"/>
      <c r="X1164" s="73"/>
    </row>
    <row r="1165" spans="23:24" x14ac:dyDescent="0.2">
      <c r="W1165" s="72"/>
      <c r="X1165" s="73"/>
    </row>
    <row r="1166" spans="23:24" x14ac:dyDescent="0.2">
      <c r="W1166" s="72"/>
      <c r="X1166" s="73"/>
    </row>
    <row r="1167" spans="23:24" x14ac:dyDescent="0.2">
      <c r="W1167" s="72"/>
      <c r="X1167" s="73"/>
    </row>
    <row r="1168" spans="23:24" x14ac:dyDescent="0.2">
      <c r="W1168" s="72"/>
      <c r="X1168" s="73"/>
    </row>
    <row r="1169" spans="23:24" x14ac:dyDescent="0.2">
      <c r="W1169" s="72"/>
      <c r="X1169" s="73"/>
    </row>
    <row r="1170" spans="23:24" x14ac:dyDescent="0.2">
      <c r="W1170" s="72"/>
      <c r="X1170" s="73"/>
    </row>
    <row r="1171" spans="23:24" x14ac:dyDescent="0.2">
      <c r="W1171" s="72"/>
      <c r="X1171" s="73"/>
    </row>
    <row r="1172" spans="23:24" x14ac:dyDescent="0.2">
      <c r="W1172" s="72"/>
      <c r="X1172" s="73"/>
    </row>
    <row r="1173" spans="23:24" x14ac:dyDescent="0.2">
      <c r="W1173" s="72"/>
      <c r="X1173" s="73"/>
    </row>
    <row r="1174" spans="23:24" x14ac:dyDescent="0.2">
      <c r="W1174" s="72"/>
      <c r="X1174" s="73"/>
    </row>
    <row r="1175" spans="23:24" x14ac:dyDescent="0.2">
      <c r="W1175" s="72"/>
      <c r="X1175" s="73"/>
    </row>
    <row r="1176" spans="23:24" x14ac:dyDescent="0.2">
      <c r="W1176" s="72"/>
      <c r="X1176" s="73"/>
    </row>
    <row r="1177" spans="23:24" x14ac:dyDescent="0.2">
      <c r="W1177" s="72"/>
      <c r="X1177" s="73"/>
    </row>
    <row r="1178" spans="23:24" x14ac:dyDescent="0.2">
      <c r="W1178" s="72"/>
      <c r="X1178" s="73"/>
    </row>
    <row r="1179" spans="23:24" x14ac:dyDescent="0.2">
      <c r="W1179" s="72"/>
      <c r="X1179" s="73"/>
    </row>
    <row r="1180" spans="23:24" x14ac:dyDescent="0.2">
      <c r="W1180" s="72"/>
      <c r="X1180" s="73"/>
    </row>
    <row r="1181" spans="23:24" x14ac:dyDescent="0.2">
      <c r="W1181" s="72"/>
      <c r="X1181" s="73"/>
    </row>
    <row r="1182" spans="23:24" x14ac:dyDescent="0.2">
      <c r="W1182" s="72"/>
      <c r="X1182" s="73"/>
    </row>
    <row r="1183" spans="23:24" x14ac:dyDescent="0.2">
      <c r="W1183" s="72"/>
      <c r="X1183" s="73"/>
    </row>
    <row r="1184" spans="23:24" x14ac:dyDescent="0.2">
      <c r="W1184" s="72"/>
      <c r="X1184" s="73"/>
    </row>
    <row r="1185" spans="23:24" x14ac:dyDescent="0.2">
      <c r="W1185" s="72"/>
      <c r="X1185" s="73"/>
    </row>
    <row r="1186" spans="23:24" x14ac:dyDescent="0.2">
      <c r="W1186" s="72"/>
      <c r="X1186" s="73"/>
    </row>
    <row r="1187" spans="23:24" x14ac:dyDescent="0.2">
      <c r="W1187" s="72"/>
      <c r="X1187" s="73"/>
    </row>
    <row r="1188" spans="23:24" x14ac:dyDescent="0.2">
      <c r="W1188" s="72"/>
      <c r="X1188" s="73"/>
    </row>
    <row r="1189" spans="23:24" x14ac:dyDescent="0.2">
      <c r="W1189" s="72"/>
      <c r="X1189" s="73"/>
    </row>
    <row r="1190" spans="23:24" x14ac:dyDescent="0.2">
      <c r="W1190" s="72"/>
      <c r="X1190" s="73"/>
    </row>
    <row r="1191" spans="23:24" x14ac:dyDescent="0.2">
      <c r="W1191" s="72"/>
      <c r="X1191" s="73"/>
    </row>
    <row r="1192" spans="23:24" x14ac:dyDescent="0.2">
      <c r="W1192" s="72"/>
      <c r="X1192" s="73"/>
    </row>
    <row r="1193" spans="23:24" x14ac:dyDescent="0.2">
      <c r="W1193" s="72"/>
      <c r="X1193" s="73"/>
    </row>
    <row r="1194" spans="23:24" x14ac:dyDescent="0.2">
      <c r="W1194" s="72"/>
      <c r="X1194" s="73"/>
    </row>
    <row r="1195" spans="23:24" x14ac:dyDescent="0.2">
      <c r="W1195" s="72"/>
      <c r="X1195" s="73"/>
    </row>
    <row r="1196" spans="23:24" x14ac:dyDescent="0.2">
      <c r="W1196" s="72"/>
      <c r="X1196" s="73"/>
    </row>
    <row r="1197" spans="23:24" x14ac:dyDescent="0.2">
      <c r="W1197" s="72"/>
      <c r="X1197" s="73"/>
    </row>
    <row r="1198" spans="23:24" x14ac:dyDescent="0.2">
      <c r="W1198" s="72"/>
      <c r="X1198" s="73"/>
    </row>
    <row r="1199" spans="23:24" x14ac:dyDescent="0.2">
      <c r="W1199" s="72"/>
      <c r="X1199" s="73"/>
    </row>
    <row r="1200" spans="23:24" x14ac:dyDescent="0.2">
      <c r="W1200" s="72"/>
      <c r="X1200" s="73"/>
    </row>
    <row r="1201" spans="23:24" x14ac:dyDescent="0.2">
      <c r="W1201" s="72"/>
      <c r="X1201" s="73"/>
    </row>
    <row r="1202" spans="23:24" x14ac:dyDescent="0.2">
      <c r="W1202" s="72"/>
      <c r="X1202" s="73"/>
    </row>
    <row r="1203" spans="23:24" x14ac:dyDescent="0.2">
      <c r="W1203" s="72"/>
      <c r="X1203" s="73"/>
    </row>
    <row r="1204" spans="23:24" x14ac:dyDescent="0.2">
      <c r="W1204" s="72"/>
      <c r="X1204" s="73"/>
    </row>
    <row r="1205" spans="23:24" x14ac:dyDescent="0.2">
      <c r="W1205" s="72"/>
      <c r="X1205" s="73"/>
    </row>
    <row r="1206" spans="23:24" x14ac:dyDescent="0.2">
      <c r="W1206" s="72"/>
      <c r="X1206" s="73"/>
    </row>
    <row r="1207" spans="23:24" x14ac:dyDescent="0.2">
      <c r="W1207" s="72"/>
      <c r="X1207" s="73"/>
    </row>
    <row r="1208" spans="23:24" x14ac:dyDescent="0.2">
      <c r="W1208" s="72"/>
      <c r="X1208" s="73"/>
    </row>
    <row r="1209" spans="23:24" x14ac:dyDescent="0.2">
      <c r="W1209" s="72"/>
      <c r="X1209" s="73"/>
    </row>
    <row r="1210" spans="23:24" x14ac:dyDescent="0.2">
      <c r="W1210" s="72"/>
      <c r="X1210" s="73"/>
    </row>
    <row r="1211" spans="23:24" x14ac:dyDescent="0.2">
      <c r="W1211" s="72"/>
      <c r="X1211" s="73"/>
    </row>
    <row r="1212" spans="23:24" x14ac:dyDescent="0.2">
      <c r="W1212" s="72"/>
      <c r="X1212" s="73"/>
    </row>
    <row r="1213" spans="23:24" x14ac:dyDescent="0.2">
      <c r="W1213" s="72"/>
      <c r="X1213" s="73"/>
    </row>
    <row r="1214" spans="23:24" x14ac:dyDescent="0.2">
      <c r="W1214" s="72"/>
      <c r="X1214" s="73"/>
    </row>
    <row r="1215" spans="23:24" x14ac:dyDescent="0.2">
      <c r="W1215" s="72"/>
      <c r="X1215" s="73"/>
    </row>
    <row r="1216" spans="23:24" x14ac:dyDescent="0.2">
      <c r="W1216" s="72"/>
      <c r="X1216" s="73"/>
    </row>
    <row r="1217" spans="23:24" x14ac:dyDescent="0.2">
      <c r="W1217" s="72"/>
      <c r="X1217" s="73"/>
    </row>
    <row r="1218" spans="23:24" x14ac:dyDescent="0.2">
      <c r="W1218" s="72"/>
      <c r="X1218" s="73"/>
    </row>
    <row r="1219" spans="23:24" x14ac:dyDescent="0.2">
      <c r="W1219" s="72"/>
      <c r="X1219" s="73"/>
    </row>
    <row r="1220" spans="23:24" x14ac:dyDescent="0.2">
      <c r="W1220" s="72"/>
      <c r="X1220" s="73"/>
    </row>
    <row r="1221" spans="23:24" x14ac:dyDescent="0.2">
      <c r="W1221" s="72"/>
      <c r="X1221" s="73"/>
    </row>
    <row r="1222" spans="23:24" x14ac:dyDescent="0.2">
      <c r="W1222" s="72"/>
      <c r="X1222" s="73"/>
    </row>
    <row r="1223" spans="23:24" x14ac:dyDescent="0.2">
      <c r="W1223" s="72"/>
      <c r="X1223" s="73"/>
    </row>
    <row r="1224" spans="23:24" x14ac:dyDescent="0.2">
      <c r="W1224" s="72"/>
      <c r="X1224" s="73"/>
    </row>
    <row r="1225" spans="23:24" x14ac:dyDescent="0.2">
      <c r="W1225" s="72"/>
      <c r="X1225" s="73"/>
    </row>
    <row r="1226" spans="23:24" x14ac:dyDescent="0.2">
      <c r="W1226" s="72"/>
      <c r="X1226" s="73"/>
    </row>
    <row r="1227" spans="23:24" x14ac:dyDescent="0.2">
      <c r="W1227" s="72"/>
      <c r="X1227" s="73"/>
    </row>
    <row r="1228" spans="23:24" x14ac:dyDescent="0.2">
      <c r="W1228" s="72"/>
      <c r="X1228" s="73"/>
    </row>
    <row r="1229" spans="23:24" x14ac:dyDescent="0.2">
      <c r="W1229" s="72"/>
      <c r="X1229" s="73"/>
    </row>
    <row r="1230" spans="23:24" x14ac:dyDescent="0.2">
      <c r="W1230" s="72"/>
      <c r="X1230" s="73"/>
    </row>
    <row r="1231" spans="23:24" x14ac:dyDescent="0.2">
      <c r="W1231" s="72"/>
      <c r="X1231" s="73"/>
    </row>
    <row r="1232" spans="23:24" x14ac:dyDescent="0.2">
      <c r="W1232" s="72"/>
      <c r="X1232" s="73"/>
    </row>
    <row r="1233" spans="23:24" x14ac:dyDescent="0.2">
      <c r="W1233" s="72"/>
      <c r="X1233" s="73"/>
    </row>
    <row r="1234" spans="23:24" x14ac:dyDescent="0.2">
      <c r="W1234" s="72"/>
      <c r="X1234" s="73"/>
    </row>
    <row r="1235" spans="23:24" x14ac:dyDescent="0.2">
      <c r="W1235" s="72"/>
      <c r="X1235" s="73"/>
    </row>
    <row r="1236" spans="23:24" x14ac:dyDescent="0.2">
      <c r="W1236" s="72"/>
      <c r="X1236" s="73"/>
    </row>
    <row r="1237" spans="23:24" x14ac:dyDescent="0.2">
      <c r="W1237" s="72"/>
      <c r="X1237" s="73"/>
    </row>
    <row r="1238" spans="23:24" x14ac:dyDescent="0.2">
      <c r="W1238" s="72"/>
      <c r="X1238" s="73"/>
    </row>
    <row r="1239" spans="23:24" x14ac:dyDescent="0.2">
      <c r="W1239" s="72"/>
      <c r="X1239" s="73"/>
    </row>
    <row r="1240" spans="23:24" x14ac:dyDescent="0.2">
      <c r="W1240" s="72"/>
      <c r="X1240" s="73"/>
    </row>
    <row r="1241" spans="23:24" x14ac:dyDescent="0.2">
      <c r="W1241" s="72"/>
      <c r="X1241" s="73"/>
    </row>
    <row r="1242" spans="23:24" x14ac:dyDescent="0.2">
      <c r="W1242" s="72"/>
      <c r="X1242" s="73"/>
    </row>
    <row r="1243" spans="23:24" x14ac:dyDescent="0.2">
      <c r="W1243" s="72"/>
      <c r="X1243" s="73"/>
    </row>
    <row r="1244" spans="23:24" x14ac:dyDescent="0.2">
      <c r="W1244" s="72"/>
      <c r="X1244" s="73"/>
    </row>
    <row r="1245" spans="23:24" x14ac:dyDescent="0.2">
      <c r="W1245" s="72"/>
      <c r="X1245" s="73"/>
    </row>
    <row r="1246" spans="23:24" x14ac:dyDescent="0.2">
      <c r="W1246" s="72"/>
      <c r="X1246" s="73"/>
    </row>
    <row r="1247" spans="23:24" x14ac:dyDescent="0.2">
      <c r="W1247" s="72"/>
      <c r="X1247" s="73"/>
    </row>
    <row r="1248" spans="23:24" x14ac:dyDescent="0.2">
      <c r="W1248" s="72"/>
      <c r="X1248" s="73"/>
    </row>
    <row r="1249" spans="23:24" x14ac:dyDescent="0.2">
      <c r="W1249" s="72"/>
      <c r="X1249" s="73"/>
    </row>
    <row r="1250" spans="23:24" x14ac:dyDescent="0.2">
      <c r="W1250" s="72"/>
      <c r="X1250" s="73"/>
    </row>
    <row r="1251" spans="23:24" x14ac:dyDescent="0.2">
      <c r="W1251" s="72"/>
      <c r="X1251" s="73"/>
    </row>
    <row r="1252" spans="23:24" x14ac:dyDescent="0.2">
      <c r="W1252" s="72"/>
      <c r="X1252" s="73"/>
    </row>
    <row r="1253" spans="23:24" x14ac:dyDescent="0.2">
      <c r="W1253" s="72"/>
      <c r="X1253" s="73"/>
    </row>
    <row r="1254" spans="23:24" x14ac:dyDescent="0.2">
      <c r="W1254" s="72"/>
      <c r="X1254" s="73"/>
    </row>
    <row r="1255" spans="23:24" x14ac:dyDescent="0.2">
      <c r="W1255" s="72"/>
      <c r="X1255" s="73"/>
    </row>
    <row r="1256" spans="23:24" x14ac:dyDescent="0.2">
      <c r="W1256" s="72"/>
      <c r="X1256" s="73"/>
    </row>
    <row r="1257" spans="23:24" x14ac:dyDescent="0.2">
      <c r="W1257" s="72"/>
      <c r="X1257" s="73"/>
    </row>
    <row r="1258" spans="23:24" x14ac:dyDescent="0.2">
      <c r="W1258" s="72"/>
      <c r="X1258" s="73"/>
    </row>
    <row r="1259" spans="23:24" x14ac:dyDescent="0.2">
      <c r="W1259" s="72"/>
      <c r="X1259" s="73"/>
    </row>
    <row r="1260" spans="23:24" x14ac:dyDescent="0.2">
      <c r="W1260" s="72"/>
      <c r="X1260" s="73"/>
    </row>
    <row r="1261" spans="23:24" x14ac:dyDescent="0.2">
      <c r="W1261" s="72"/>
      <c r="X1261" s="73"/>
    </row>
    <row r="1262" spans="23:24" x14ac:dyDescent="0.2">
      <c r="W1262" s="72"/>
      <c r="X1262" s="73"/>
    </row>
    <row r="1263" spans="23:24" x14ac:dyDescent="0.2">
      <c r="W1263" s="72"/>
      <c r="X1263" s="73"/>
    </row>
    <row r="1264" spans="23:24" x14ac:dyDescent="0.2">
      <c r="W1264" s="72"/>
      <c r="X1264" s="73"/>
    </row>
    <row r="1265" spans="23:24" x14ac:dyDescent="0.2">
      <c r="W1265" s="72"/>
      <c r="X1265" s="73"/>
    </row>
    <row r="1266" spans="23:24" x14ac:dyDescent="0.2">
      <c r="W1266" s="72"/>
      <c r="X1266" s="73"/>
    </row>
    <row r="1267" spans="23:24" x14ac:dyDescent="0.2">
      <c r="W1267" s="72"/>
      <c r="X1267" s="73"/>
    </row>
    <row r="1268" spans="23:24" x14ac:dyDescent="0.2">
      <c r="W1268" s="72"/>
      <c r="X1268" s="73"/>
    </row>
    <row r="1269" spans="23:24" x14ac:dyDescent="0.2">
      <c r="W1269" s="72"/>
      <c r="X1269" s="73"/>
    </row>
    <row r="1270" spans="23:24" x14ac:dyDescent="0.2">
      <c r="W1270" s="72"/>
      <c r="X1270" s="73"/>
    </row>
    <row r="1271" spans="23:24" x14ac:dyDescent="0.2">
      <c r="W1271" s="72"/>
      <c r="X1271" s="73"/>
    </row>
    <row r="1272" spans="23:24" x14ac:dyDescent="0.2">
      <c r="W1272" s="72"/>
      <c r="X1272" s="73"/>
    </row>
    <row r="1273" spans="23:24" x14ac:dyDescent="0.2">
      <c r="W1273" s="72"/>
      <c r="X1273" s="73"/>
    </row>
    <row r="1274" spans="23:24" x14ac:dyDescent="0.2">
      <c r="W1274" s="72"/>
      <c r="X1274" s="73"/>
    </row>
    <row r="1275" spans="23:24" x14ac:dyDescent="0.2">
      <c r="W1275" s="72"/>
      <c r="X1275" s="73"/>
    </row>
    <row r="1276" spans="23:24" x14ac:dyDescent="0.2">
      <c r="W1276" s="72"/>
      <c r="X1276" s="73"/>
    </row>
    <row r="1277" spans="23:24" x14ac:dyDescent="0.2">
      <c r="W1277" s="72"/>
      <c r="X1277" s="73"/>
    </row>
    <row r="1278" spans="23:24" x14ac:dyDescent="0.2">
      <c r="W1278" s="72"/>
      <c r="X1278" s="73"/>
    </row>
    <row r="1279" spans="23:24" x14ac:dyDescent="0.2">
      <c r="W1279" s="72"/>
      <c r="X1279" s="73"/>
    </row>
    <row r="1280" spans="23:24" x14ac:dyDescent="0.2">
      <c r="W1280" s="72"/>
      <c r="X1280" s="73"/>
    </row>
    <row r="1281" spans="23:24" x14ac:dyDescent="0.2">
      <c r="W1281" s="72"/>
      <c r="X1281" s="73"/>
    </row>
    <row r="1282" spans="23:24" x14ac:dyDescent="0.2">
      <c r="W1282" s="72"/>
      <c r="X1282" s="73"/>
    </row>
    <row r="1283" spans="23:24" x14ac:dyDescent="0.2">
      <c r="W1283" s="72"/>
      <c r="X1283" s="73"/>
    </row>
    <row r="1284" spans="23:24" x14ac:dyDescent="0.2">
      <c r="W1284" s="72"/>
      <c r="X1284" s="73"/>
    </row>
    <row r="1285" spans="23:24" x14ac:dyDescent="0.2">
      <c r="W1285" s="72"/>
      <c r="X1285" s="73"/>
    </row>
    <row r="1286" spans="23:24" x14ac:dyDescent="0.2">
      <c r="W1286" s="72"/>
      <c r="X1286" s="73"/>
    </row>
    <row r="1287" spans="23:24" x14ac:dyDescent="0.2">
      <c r="W1287" s="72"/>
      <c r="X1287" s="73"/>
    </row>
    <row r="1288" spans="23:24" x14ac:dyDescent="0.2">
      <c r="W1288" s="72"/>
      <c r="X1288" s="73"/>
    </row>
    <row r="1289" spans="23:24" x14ac:dyDescent="0.2">
      <c r="W1289" s="72"/>
      <c r="X1289" s="73"/>
    </row>
    <row r="1290" spans="23:24" x14ac:dyDescent="0.2">
      <c r="W1290" s="72"/>
      <c r="X1290" s="73"/>
    </row>
    <row r="1291" spans="23:24" x14ac:dyDescent="0.2">
      <c r="W1291" s="72"/>
      <c r="X1291" s="73"/>
    </row>
    <row r="1292" spans="23:24" x14ac:dyDescent="0.2">
      <c r="W1292" s="72"/>
      <c r="X1292" s="73"/>
    </row>
    <row r="1293" spans="23:24" x14ac:dyDescent="0.2">
      <c r="W1293" s="72"/>
      <c r="X1293" s="73"/>
    </row>
    <row r="1294" spans="23:24" x14ac:dyDescent="0.2">
      <c r="W1294" s="72"/>
      <c r="X1294" s="73"/>
    </row>
    <row r="1295" spans="23:24" x14ac:dyDescent="0.2">
      <c r="W1295" s="72"/>
      <c r="X1295" s="73"/>
    </row>
    <row r="1296" spans="23:24" x14ac:dyDescent="0.2">
      <c r="W1296" s="72"/>
      <c r="X1296" s="73"/>
    </row>
    <row r="1297" spans="23:24" x14ac:dyDescent="0.2">
      <c r="W1297" s="72"/>
      <c r="X1297" s="73"/>
    </row>
    <row r="1298" spans="23:24" x14ac:dyDescent="0.2">
      <c r="W1298" s="72"/>
      <c r="X1298" s="73"/>
    </row>
    <row r="1299" spans="23:24" x14ac:dyDescent="0.2">
      <c r="W1299" s="72"/>
      <c r="X1299" s="73"/>
    </row>
    <row r="1300" spans="23:24" x14ac:dyDescent="0.2">
      <c r="W1300" s="72"/>
      <c r="X1300" s="73"/>
    </row>
    <row r="1301" spans="23:24" x14ac:dyDescent="0.2">
      <c r="W1301" s="72"/>
      <c r="X1301" s="73"/>
    </row>
    <row r="1302" spans="23:24" x14ac:dyDescent="0.2">
      <c r="W1302" s="72"/>
      <c r="X1302" s="73"/>
    </row>
    <row r="1303" spans="23:24" x14ac:dyDescent="0.2">
      <c r="W1303" s="72"/>
      <c r="X1303" s="73"/>
    </row>
    <row r="1304" spans="23:24" x14ac:dyDescent="0.2">
      <c r="W1304" s="72"/>
      <c r="X1304" s="73"/>
    </row>
    <row r="1305" spans="23:24" x14ac:dyDescent="0.2">
      <c r="W1305" s="72"/>
      <c r="X1305" s="73"/>
    </row>
    <row r="1306" spans="23:24" x14ac:dyDescent="0.2">
      <c r="W1306" s="72"/>
      <c r="X1306" s="73"/>
    </row>
    <row r="1307" spans="23:24" x14ac:dyDescent="0.2">
      <c r="W1307" s="72"/>
      <c r="X1307" s="73"/>
    </row>
    <row r="1308" spans="23:24" x14ac:dyDescent="0.2">
      <c r="W1308" s="72"/>
      <c r="X1308" s="73"/>
    </row>
    <row r="1309" spans="23:24" x14ac:dyDescent="0.2">
      <c r="W1309" s="72"/>
      <c r="X1309" s="73"/>
    </row>
    <row r="1310" spans="23:24" x14ac:dyDescent="0.2">
      <c r="W1310" s="72"/>
      <c r="X1310" s="73"/>
    </row>
    <row r="1311" spans="23:24" x14ac:dyDescent="0.2">
      <c r="W1311" s="72"/>
      <c r="X1311" s="73"/>
    </row>
    <row r="1312" spans="23:24" x14ac:dyDescent="0.2">
      <c r="W1312" s="72"/>
      <c r="X1312" s="73"/>
    </row>
    <row r="1313" spans="23:24" x14ac:dyDescent="0.2">
      <c r="W1313" s="72"/>
      <c r="X1313" s="73"/>
    </row>
    <row r="1314" spans="23:24" x14ac:dyDescent="0.2">
      <c r="W1314" s="72"/>
      <c r="X1314" s="73"/>
    </row>
    <row r="1315" spans="23:24" x14ac:dyDescent="0.2">
      <c r="W1315" s="72"/>
      <c r="X1315" s="73"/>
    </row>
    <row r="1316" spans="23:24" x14ac:dyDescent="0.2">
      <c r="W1316" s="72"/>
      <c r="X1316" s="73"/>
    </row>
    <row r="1317" spans="23:24" x14ac:dyDescent="0.2">
      <c r="W1317" s="72"/>
      <c r="X1317" s="73"/>
    </row>
    <row r="1318" spans="23:24" x14ac:dyDescent="0.2">
      <c r="W1318" s="72"/>
      <c r="X1318" s="73"/>
    </row>
    <row r="1319" spans="23:24" x14ac:dyDescent="0.2">
      <c r="W1319" s="72"/>
      <c r="X1319" s="73"/>
    </row>
    <row r="1320" spans="23:24" x14ac:dyDescent="0.2">
      <c r="W1320" s="72"/>
      <c r="X1320" s="73"/>
    </row>
    <row r="1321" spans="23:24" x14ac:dyDescent="0.2">
      <c r="W1321" s="72"/>
      <c r="X1321" s="73"/>
    </row>
    <row r="1322" spans="23:24" x14ac:dyDescent="0.2">
      <c r="W1322" s="72"/>
      <c r="X1322" s="73"/>
    </row>
    <row r="1323" spans="23:24" x14ac:dyDescent="0.2">
      <c r="W1323" s="72"/>
      <c r="X1323" s="73"/>
    </row>
    <row r="1324" spans="23:24" x14ac:dyDescent="0.2">
      <c r="W1324" s="72"/>
      <c r="X1324" s="73"/>
    </row>
    <row r="1325" spans="23:24" x14ac:dyDescent="0.2">
      <c r="W1325" s="72"/>
      <c r="X1325" s="73"/>
    </row>
    <row r="1326" spans="23:24" x14ac:dyDescent="0.2">
      <c r="W1326" s="72"/>
      <c r="X1326" s="73"/>
    </row>
    <row r="1327" spans="23:24" x14ac:dyDescent="0.2">
      <c r="W1327" s="72"/>
      <c r="X1327" s="73"/>
    </row>
    <row r="1328" spans="23:24" x14ac:dyDescent="0.2">
      <c r="W1328" s="72"/>
      <c r="X1328" s="73"/>
    </row>
    <row r="1329" spans="23:24" x14ac:dyDescent="0.2">
      <c r="W1329" s="72"/>
      <c r="X1329" s="73"/>
    </row>
    <row r="1330" spans="23:24" x14ac:dyDescent="0.2">
      <c r="W1330" s="72"/>
      <c r="X1330" s="73"/>
    </row>
    <row r="1331" spans="23:24" x14ac:dyDescent="0.2">
      <c r="W1331" s="72"/>
      <c r="X1331" s="73"/>
    </row>
    <row r="1332" spans="23:24" x14ac:dyDescent="0.2">
      <c r="W1332" s="72"/>
      <c r="X1332" s="73"/>
    </row>
    <row r="1333" spans="23:24" x14ac:dyDescent="0.2">
      <c r="W1333" s="72"/>
      <c r="X1333" s="73"/>
    </row>
    <row r="1334" spans="23:24" x14ac:dyDescent="0.2">
      <c r="W1334" s="72"/>
      <c r="X1334" s="73"/>
    </row>
    <row r="1335" spans="23:24" x14ac:dyDescent="0.2">
      <c r="W1335" s="72"/>
      <c r="X1335" s="73"/>
    </row>
    <row r="1336" spans="23:24" x14ac:dyDescent="0.2">
      <c r="W1336" s="72"/>
      <c r="X1336" s="73"/>
    </row>
    <row r="1337" spans="23:24" x14ac:dyDescent="0.2">
      <c r="W1337" s="72"/>
      <c r="X1337" s="73"/>
    </row>
    <row r="1338" spans="23:24" x14ac:dyDescent="0.2">
      <c r="W1338" s="72"/>
      <c r="X1338" s="73"/>
    </row>
    <row r="1339" spans="23:24" x14ac:dyDescent="0.2">
      <c r="W1339" s="72"/>
      <c r="X1339" s="73"/>
    </row>
    <row r="1340" spans="23:24" x14ac:dyDescent="0.2">
      <c r="W1340" s="72"/>
      <c r="X1340" s="73"/>
    </row>
    <row r="1341" spans="23:24" x14ac:dyDescent="0.2">
      <c r="W1341" s="72"/>
      <c r="X1341" s="73"/>
    </row>
    <row r="1342" spans="23:24" x14ac:dyDescent="0.2">
      <c r="W1342" s="72"/>
      <c r="X1342" s="73"/>
    </row>
    <row r="1343" spans="23:24" x14ac:dyDescent="0.2">
      <c r="W1343" s="72"/>
      <c r="X1343" s="73"/>
    </row>
    <row r="1344" spans="23:24" x14ac:dyDescent="0.2">
      <c r="W1344" s="72"/>
      <c r="X1344" s="73"/>
    </row>
    <row r="1345" spans="23:24" x14ac:dyDescent="0.2">
      <c r="W1345" s="72"/>
      <c r="X1345" s="73"/>
    </row>
    <row r="1346" spans="23:24" x14ac:dyDescent="0.2">
      <c r="W1346" s="72"/>
      <c r="X1346" s="73"/>
    </row>
    <row r="1347" spans="23:24" x14ac:dyDescent="0.2">
      <c r="W1347" s="72"/>
      <c r="X1347" s="73"/>
    </row>
    <row r="1348" spans="23:24" x14ac:dyDescent="0.2">
      <c r="W1348" s="72"/>
      <c r="X1348" s="73"/>
    </row>
    <row r="1349" spans="23:24" x14ac:dyDescent="0.2">
      <c r="W1349" s="72"/>
      <c r="X1349" s="73"/>
    </row>
    <row r="1350" spans="23:24" x14ac:dyDescent="0.2">
      <c r="W1350" s="72"/>
      <c r="X1350" s="73"/>
    </row>
    <row r="1351" spans="23:24" x14ac:dyDescent="0.2">
      <c r="W1351" s="72"/>
      <c r="X1351" s="73"/>
    </row>
    <row r="1352" spans="23:24" x14ac:dyDescent="0.2">
      <c r="W1352" s="72"/>
      <c r="X1352" s="73"/>
    </row>
    <row r="1353" spans="23:24" x14ac:dyDescent="0.2">
      <c r="W1353" s="72"/>
      <c r="X1353" s="73"/>
    </row>
    <row r="1354" spans="23:24" x14ac:dyDescent="0.2">
      <c r="W1354" s="72"/>
      <c r="X1354" s="73"/>
    </row>
    <row r="1355" spans="23:24" x14ac:dyDescent="0.2">
      <c r="W1355" s="72"/>
      <c r="X1355" s="73"/>
    </row>
    <row r="1356" spans="23:24" x14ac:dyDescent="0.2">
      <c r="W1356" s="72"/>
      <c r="X1356" s="73"/>
    </row>
    <row r="1357" spans="23:24" x14ac:dyDescent="0.2">
      <c r="W1357" s="72"/>
      <c r="X1357" s="73"/>
    </row>
    <row r="1358" spans="23:24" x14ac:dyDescent="0.2">
      <c r="W1358" s="72"/>
      <c r="X1358" s="73"/>
    </row>
    <row r="1359" spans="23:24" x14ac:dyDescent="0.2">
      <c r="W1359" s="72"/>
      <c r="X1359" s="73"/>
    </row>
    <row r="1360" spans="23:24" x14ac:dyDescent="0.2">
      <c r="W1360" s="72"/>
      <c r="X1360" s="73"/>
    </row>
    <row r="1361" spans="23:24" x14ac:dyDescent="0.2">
      <c r="W1361" s="72"/>
      <c r="X1361" s="73"/>
    </row>
    <row r="1362" spans="23:24" x14ac:dyDescent="0.2">
      <c r="W1362" s="72"/>
      <c r="X1362" s="73"/>
    </row>
    <row r="1363" spans="23:24" x14ac:dyDescent="0.2">
      <c r="W1363" s="72"/>
      <c r="X1363" s="73"/>
    </row>
    <row r="1364" spans="23:24" x14ac:dyDescent="0.2">
      <c r="W1364" s="72"/>
      <c r="X1364" s="73"/>
    </row>
    <row r="1365" spans="23:24" x14ac:dyDescent="0.2">
      <c r="W1365" s="72"/>
      <c r="X1365" s="73"/>
    </row>
    <row r="1366" spans="23:24" x14ac:dyDescent="0.2">
      <c r="W1366" s="72"/>
      <c r="X1366" s="73"/>
    </row>
    <row r="1367" spans="23:24" x14ac:dyDescent="0.2">
      <c r="W1367" s="72"/>
      <c r="X1367" s="73"/>
    </row>
    <row r="1368" spans="23:24" x14ac:dyDescent="0.2">
      <c r="W1368" s="72"/>
      <c r="X1368" s="73"/>
    </row>
    <row r="1369" spans="23:24" x14ac:dyDescent="0.2">
      <c r="W1369" s="72"/>
      <c r="X1369" s="73"/>
    </row>
    <row r="1370" spans="23:24" x14ac:dyDescent="0.2">
      <c r="W1370" s="72"/>
      <c r="X1370" s="73"/>
    </row>
    <row r="1371" spans="23:24" x14ac:dyDescent="0.2">
      <c r="W1371" s="72"/>
      <c r="X1371" s="73"/>
    </row>
    <row r="1372" spans="23:24" x14ac:dyDescent="0.2">
      <c r="W1372" s="72"/>
      <c r="X1372" s="73"/>
    </row>
    <row r="1373" spans="23:24" x14ac:dyDescent="0.2">
      <c r="W1373" s="72"/>
      <c r="X1373" s="73"/>
    </row>
    <row r="1374" spans="23:24" x14ac:dyDescent="0.2">
      <c r="W1374" s="72"/>
      <c r="X1374" s="73"/>
    </row>
    <row r="1375" spans="23:24" x14ac:dyDescent="0.2">
      <c r="W1375" s="72"/>
      <c r="X1375" s="73"/>
    </row>
    <row r="1376" spans="23:24" x14ac:dyDescent="0.2">
      <c r="W1376" s="72"/>
      <c r="X1376" s="73"/>
    </row>
    <row r="1377" spans="23:24" x14ac:dyDescent="0.2">
      <c r="W1377" s="72"/>
      <c r="X1377" s="73"/>
    </row>
    <row r="1378" spans="23:24" x14ac:dyDescent="0.2">
      <c r="W1378" s="72"/>
      <c r="X1378" s="73"/>
    </row>
    <row r="1379" spans="23:24" x14ac:dyDescent="0.2">
      <c r="W1379" s="72"/>
      <c r="X1379" s="73"/>
    </row>
    <row r="1380" spans="23:24" x14ac:dyDescent="0.2">
      <c r="W1380" s="72"/>
      <c r="X1380" s="73"/>
    </row>
    <row r="1381" spans="23:24" x14ac:dyDescent="0.2">
      <c r="W1381" s="72"/>
      <c r="X1381" s="73"/>
    </row>
    <row r="1382" spans="23:24" x14ac:dyDescent="0.2">
      <c r="W1382" s="72"/>
      <c r="X1382" s="73"/>
    </row>
    <row r="1383" spans="23:24" x14ac:dyDescent="0.2">
      <c r="W1383" s="72"/>
      <c r="X1383" s="73"/>
    </row>
    <row r="1384" spans="23:24" x14ac:dyDescent="0.2">
      <c r="W1384" s="72"/>
      <c r="X1384" s="73"/>
    </row>
    <row r="1385" spans="23:24" x14ac:dyDescent="0.2">
      <c r="W1385" s="72"/>
      <c r="X1385" s="73"/>
    </row>
    <row r="1386" spans="23:24" x14ac:dyDescent="0.2">
      <c r="W1386" s="72"/>
      <c r="X1386" s="73"/>
    </row>
    <row r="1387" spans="23:24" x14ac:dyDescent="0.2">
      <c r="W1387" s="72"/>
      <c r="X1387" s="73"/>
    </row>
    <row r="1388" spans="23:24" x14ac:dyDescent="0.2">
      <c r="W1388" s="72"/>
      <c r="X1388" s="73"/>
    </row>
    <row r="1389" spans="23:24" x14ac:dyDescent="0.2">
      <c r="W1389" s="72"/>
      <c r="X1389" s="73"/>
    </row>
    <row r="1390" spans="23:24" x14ac:dyDescent="0.2">
      <c r="W1390" s="72"/>
      <c r="X1390" s="73"/>
    </row>
    <row r="1391" spans="23:24" x14ac:dyDescent="0.2">
      <c r="W1391" s="72"/>
      <c r="X1391" s="73"/>
    </row>
    <row r="1392" spans="23:24" x14ac:dyDescent="0.2">
      <c r="W1392" s="72"/>
      <c r="X1392" s="73"/>
    </row>
    <row r="1393" spans="23:24" x14ac:dyDescent="0.2">
      <c r="W1393" s="72"/>
      <c r="X1393" s="73"/>
    </row>
    <row r="1394" spans="23:24" x14ac:dyDescent="0.2">
      <c r="W1394" s="72"/>
      <c r="X1394" s="73"/>
    </row>
    <row r="1395" spans="23:24" x14ac:dyDescent="0.2">
      <c r="W1395" s="72"/>
      <c r="X1395" s="73"/>
    </row>
    <row r="1396" spans="23:24" x14ac:dyDescent="0.2">
      <c r="W1396" s="72"/>
      <c r="X1396" s="73"/>
    </row>
    <row r="1397" spans="23:24" x14ac:dyDescent="0.2">
      <c r="W1397" s="72"/>
      <c r="X1397" s="73"/>
    </row>
    <row r="1398" spans="23:24" x14ac:dyDescent="0.2">
      <c r="W1398" s="72"/>
      <c r="X1398" s="73"/>
    </row>
    <row r="1399" spans="23:24" x14ac:dyDescent="0.2">
      <c r="W1399" s="72"/>
      <c r="X1399" s="73"/>
    </row>
    <row r="1400" spans="23:24" x14ac:dyDescent="0.2">
      <c r="W1400" s="72"/>
      <c r="X1400" s="73"/>
    </row>
    <row r="1401" spans="23:24" x14ac:dyDescent="0.2">
      <c r="W1401" s="72"/>
      <c r="X1401" s="73"/>
    </row>
    <row r="1402" spans="23:24" x14ac:dyDescent="0.2">
      <c r="W1402" s="72"/>
      <c r="X1402" s="73"/>
    </row>
    <row r="1403" spans="23:24" x14ac:dyDescent="0.2">
      <c r="W1403" s="72"/>
      <c r="X1403" s="73"/>
    </row>
    <row r="1404" spans="23:24" x14ac:dyDescent="0.2">
      <c r="W1404" s="72"/>
      <c r="X1404" s="73"/>
    </row>
    <row r="1405" spans="23:24" x14ac:dyDescent="0.2">
      <c r="W1405" s="72"/>
      <c r="X1405" s="73"/>
    </row>
    <row r="1406" spans="23:24" x14ac:dyDescent="0.2">
      <c r="W1406" s="72"/>
      <c r="X1406" s="73"/>
    </row>
    <row r="1407" spans="23:24" x14ac:dyDescent="0.2">
      <c r="W1407" s="72"/>
      <c r="X1407" s="73"/>
    </row>
    <row r="1408" spans="23:24" x14ac:dyDescent="0.2">
      <c r="W1408" s="72"/>
      <c r="X1408" s="73"/>
    </row>
    <row r="1409" spans="23:24" x14ac:dyDescent="0.2">
      <c r="W1409" s="72"/>
      <c r="X1409" s="73"/>
    </row>
    <row r="1410" spans="23:24" x14ac:dyDescent="0.2">
      <c r="W1410" s="72"/>
      <c r="X1410" s="73"/>
    </row>
    <row r="1411" spans="23:24" x14ac:dyDescent="0.2">
      <c r="W1411" s="72"/>
      <c r="X1411" s="73"/>
    </row>
    <row r="1412" spans="23:24" x14ac:dyDescent="0.2">
      <c r="W1412" s="72"/>
      <c r="X1412" s="73"/>
    </row>
    <row r="1413" spans="23:24" x14ac:dyDescent="0.2">
      <c r="W1413" s="72"/>
      <c r="X1413" s="73"/>
    </row>
    <row r="1414" spans="23:24" x14ac:dyDescent="0.2">
      <c r="W1414" s="72"/>
      <c r="X1414" s="73"/>
    </row>
    <row r="1415" spans="23:24" x14ac:dyDescent="0.2">
      <c r="W1415" s="72"/>
      <c r="X1415" s="73"/>
    </row>
    <row r="1416" spans="23:24" x14ac:dyDescent="0.2">
      <c r="W1416" s="72"/>
      <c r="X1416" s="73"/>
    </row>
    <row r="1417" spans="23:24" x14ac:dyDescent="0.2">
      <c r="W1417" s="72"/>
      <c r="X1417" s="73"/>
    </row>
    <row r="1418" spans="23:24" x14ac:dyDescent="0.2">
      <c r="W1418" s="72"/>
      <c r="X1418" s="73"/>
    </row>
    <row r="1419" spans="23:24" x14ac:dyDescent="0.2">
      <c r="W1419" s="72"/>
      <c r="X1419" s="73"/>
    </row>
    <row r="1420" spans="23:24" x14ac:dyDescent="0.2">
      <c r="W1420" s="72"/>
      <c r="X1420" s="73"/>
    </row>
    <row r="1421" spans="23:24" x14ac:dyDescent="0.2">
      <c r="W1421" s="72"/>
      <c r="X1421" s="73"/>
    </row>
    <row r="1422" spans="23:24" x14ac:dyDescent="0.2">
      <c r="W1422" s="72"/>
      <c r="X1422" s="73"/>
    </row>
    <row r="1423" spans="23:24" x14ac:dyDescent="0.2">
      <c r="W1423" s="72"/>
      <c r="X1423" s="73"/>
    </row>
    <row r="1424" spans="23:24" x14ac:dyDescent="0.2">
      <c r="W1424" s="72"/>
      <c r="X1424" s="73"/>
    </row>
    <row r="1425" spans="23:24" x14ac:dyDescent="0.2">
      <c r="W1425" s="72"/>
      <c r="X1425" s="73"/>
    </row>
    <row r="1426" spans="23:24" x14ac:dyDescent="0.2">
      <c r="W1426" s="72"/>
      <c r="X1426" s="73"/>
    </row>
    <row r="1427" spans="23:24" x14ac:dyDescent="0.2">
      <c r="W1427" s="72"/>
      <c r="X1427" s="73"/>
    </row>
    <row r="1428" spans="23:24" x14ac:dyDescent="0.2">
      <c r="W1428" s="72"/>
      <c r="X1428" s="73"/>
    </row>
    <row r="1429" spans="23:24" x14ac:dyDescent="0.2">
      <c r="W1429" s="72"/>
      <c r="X1429" s="73"/>
    </row>
    <row r="1430" spans="23:24" x14ac:dyDescent="0.2">
      <c r="W1430" s="72"/>
      <c r="X1430" s="73"/>
    </row>
    <row r="1431" spans="23:24" x14ac:dyDescent="0.2">
      <c r="W1431" s="72"/>
      <c r="X1431" s="73"/>
    </row>
    <row r="1432" spans="23:24" x14ac:dyDescent="0.2">
      <c r="W1432" s="72"/>
      <c r="X1432" s="73"/>
    </row>
    <row r="1433" spans="23:24" x14ac:dyDescent="0.2">
      <c r="W1433" s="72"/>
      <c r="X1433" s="73"/>
    </row>
    <row r="1434" spans="23:24" x14ac:dyDescent="0.2">
      <c r="W1434" s="72"/>
      <c r="X1434" s="73"/>
    </row>
    <row r="1435" spans="23:24" x14ac:dyDescent="0.2">
      <c r="W1435" s="72"/>
      <c r="X1435" s="73"/>
    </row>
    <row r="1436" spans="23:24" x14ac:dyDescent="0.2">
      <c r="W1436" s="72"/>
      <c r="X1436" s="73"/>
    </row>
    <row r="1437" spans="23:24" x14ac:dyDescent="0.2">
      <c r="W1437" s="72"/>
      <c r="X1437" s="73"/>
    </row>
    <row r="1438" spans="23:24" x14ac:dyDescent="0.2">
      <c r="W1438" s="72"/>
      <c r="X1438" s="73"/>
    </row>
    <row r="1439" spans="23:24" x14ac:dyDescent="0.2">
      <c r="W1439" s="72"/>
      <c r="X1439" s="73"/>
    </row>
    <row r="1440" spans="23:24" x14ac:dyDescent="0.2">
      <c r="W1440" s="72"/>
      <c r="X1440" s="73"/>
    </row>
    <row r="1441" spans="23:24" x14ac:dyDescent="0.2">
      <c r="W1441" s="72"/>
      <c r="X1441" s="73"/>
    </row>
    <row r="1442" spans="23:24" x14ac:dyDescent="0.2">
      <c r="W1442" s="72"/>
      <c r="X1442" s="73"/>
    </row>
    <row r="1443" spans="23:24" x14ac:dyDescent="0.2">
      <c r="W1443" s="72"/>
      <c r="X1443" s="73"/>
    </row>
    <row r="1444" spans="23:24" x14ac:dyDescent="0.2">
      <c r="W1444" s="72"/>
      <c r="X1444" s="73"/>
    </row>
    <row r="1445" spans="23:24" x14ac:dyDescent="0.2">
      <c r="W1445" s="72"/>
      <c r="X1445" s="73"/>
    </row>
    <row r="1446" spans="23:24" x14ac:dyDescent="0.2">
      <c r="W1446" s="72"/>
      <c r="X1446" s="73"/>
    </row>
    <row r="1447" spans="23:24" x14ac:dyDescent="0.2">
      <c r="W1447" s="72"/>
      <c r="X1447" s="73"/>
    </row>
    <row r="1448" spans="23:24" x14ac:dyDescent="0.2">
      <c r="W1448" s="72"/>
      <c r="X1448" s="73"/>
    </row>
    <row r="1449" spans="23:24" x14ac:dyDescent="0.2">
      <c r="W1449" s="72"/>
      <c r="X1449" s="73"/>
    </row>
    <row r="1450" spans="23:24" x14ac:dyDescent="0.2">
      <c r="W1450" s="72"/>
      <c r="X1450" s="73"/>
    </row>
    <row r="1451" spans="23:24" x14ac:dyDescent="0.2">
      <c r="W1451" s="72"/>
      <c r="X1451" s="73"/>
    </row>
    <row r="1452" spans="23:24" x14ac:dyDescent="0.2">
      <c r="W1452" s="72"/>
      <c r="X1452" s="73"/>
    </row>
    <row r="1453" spans="23:24" x14ac:dyDescent="0.2">
      <c r="W1453" s="72"/>
      <c r="X1453" s="73"/>
    </row>
    <row r="1454" spans="23:24" x14ac:dyDescent="0.2">
      <c r="W1454" s="72"/>
      <c r="X1454" s="73"/>
    </row>
    <row r="1455" spans="23:24" x14ac:dyDescent="0.2">
      <c r="W1455" s="72"/>
      <c r="X1455" s="73"/>
    </row>
    <row r="1456" spans="23:24" x14ac:dyDescent="0.2">
      <c r="W1456" s="72"/>
      <c r="X1456" s="73"/>
    </row>
    <row r="1457" spans="23:24" x14ac:dyDescent="0.2">
      <c r="W1457" s="72"/>
      <c r="X1457" s="73"/>
    </row>
    <row r="1458" spans="23:24" x14ac:dyDescent="0.2">
      <c r="W1458" s="72"/>
      <c r="X1458" s="73"/>
    </row>
    <row r="1459" spans="23:24" x14ac:dyDescent="0.2">
      <c r="W1459" s="72"/>
      <c r="X1459" s="73"/>
    </row>
    <row r="1460" spans="23:24" x14ac:dyDescent="0.2">
      <c r="W1460" s="72"/>
      <c r="X1460" s="73"/>
    </row>
    <row r="1461" spans="23:24" x14ac:dyDescent="0.2">
      <c r="W1461" s="72"/>
      <c r="X1461" s="73"/>
    </row>
    <row r="1462" spans="23:24" x14ac:dyDescent="0.2">
      <c r="W1462" s="72"/>
      <c r="X1462" s="73"/>
    </row>
    <row r="1463" spans="23:24" x14ac:dyDescent="0.2">
      <c r="W1463" s="72"/>
      <c r="X1463" s="73"/>
    </row>
    <row r="1464" spans="23:24" x14ac:dyDescent="0.2">
      <c r="W1464" s="72"/>
      <c r="X1464" s="73"/>
    </row>
    <row r="1465" spans="23:24" x14ac:dyDescent="0.2">
      <c r="W1465" s="72"/>
      <c r="X1465" s="73"/>
    </row>
    <row r="1466" spans="23:24" x14ac:dyDescent="0.2">
      <c r="W1466" s="72"/>
      <c r="X1466" s="73"/>
    </row>
    <row r="1467" spans="23:24" x14ac:dyDescent="0.2">
      <c r="W1467" s="72"/>
      <c r="X1467" s="73"/>
    </row>
    <row r="1468" spans="23:24" x14ac:dyDescent="0.2">
      <c r="W1468" s="72"/>
      <c r="X1468" s="73"/>
    </row>
    <row r="1469" spans="23:24" x14ac:dyDescent="0.2">
      <c r="W1469" s="72"/>
      <c r="X1469" s="73"/>
    </row>
    <row r="1470" spans="23:24" x14ac:dyDescent="0.2">
      <c r="W1470" s="72"/>
      <c r="X1470" s="73"/>
    </row>
    <row r="1471" spans="23:24" x14ac:dyDescent="0.2">
      <c r="W1471" s="72"/>
      <c r="X1471" s="73"/>
    </row>
    <row r="1472" spans="23:24" x14ac:dyDescent="0.2">
      <c r="W1472" s="72"/>
      <c r="X1472" s="73"/>
    </row>
    <row r="1473" spans="23:24" x14ac:dyDescent="0.2">
      <c r="W1473" s="72"/>
      <c r="X1473" s="73"/>
    </row>
    <row r="1474" spans="23:24" x14ac:dyDescent="0.2">
      <c r="W1474" s="72"/>
      <c r="X1474" s="73"/>
    </row>
    <row r="1475" spans="23:24" x14ac:dyDescent="0.2">
      <c r="W1475" s="72"/>
      <c r="X1475" s="73"/>
    </row>
    <row r="1476" spans="23:24" x14ac:dyDescent="0.2">
      <c r="W1476" s="72"/>
      <c r="X1476" s="73"/>
    </row>
    <row r="1477" spans="23:24" x14ac:dyDescent="0.2">
      <c r="W1477" s="72"/>
      <c r="X1477" s="73"/>
    </row>
    <row r="1478" spans="23:24" x14ac:dyDescent="0.2">
      <c r="W1478" s="72"/>
      <c r="X1478" s="73"/>
    </row>
    <row r="1479" spans="23:24" x14ac:dyDescent="0.2">
      <c r="W1479" s="72"/>
      <c r="X1479" s="73"/>
    </row>
    <row r="1480" spans="23:24" x14ac:dyDescent="0.2">
      <c r="W1480" s="72"/>
      <c r="X1480" s="73"/>
    </row>
    <row r="1481" spans="23:24" x14ac:dyDescent="0.2">
      <c r="W1481" s="72"/>
      <c r="X1481" s="73"/>
    </row>
    <row r="1482" spans="23:24" x14ac:dyDescent="0.2">
      <c r="W1482" s="72"/>
      <c r="X1482" s="73"/>
    </row>
    <row r="1483" spans="23:24" x14ac:dyDescent="0.2">
      <c r="W1483" s="72"/>
      <c r="X1483" s="73"/>
    </row>
    <row r="1484" spans="23:24" x14ac:dyDescent="0.2">
      <c r="W1484" s="72"/>
      <c r="X1484" s="73"/>
    </row>
    <row r="1485" spans="23:24" x14ac:dyDescent="0.2">
      <c r="W1485" s="72"/>
      <c r="X1485" s="73"/>
    </row>
    <row r="1486" spans="23:24" x14ac:dyDescent="0.2">
      <c r="W1486" s="72"/>
      <c r="X1486" s="73"/>
    </row>
    <row r="1487" spans="23:24" x14ac:dyDescent="0.2">
      <c r="W1487" s="72"/>
      <c r="X1487" s="73"/>
    </row>
    <row r="1488" spans="23:24" x14ac:dyDescent="0.2">
      <c r="W1488" s="72"/>
      <c r="X1488" s="73"/>
    </row>
    <row r="1489" spans="23:24" x14ac:dyDescent="0.2">
      <c r="W1489" s="72"/>
      <c r="X1489" s="73"/>
    </row>
    <row r="1490" spans="23:24" x14ac:dyDescent="0.2">
      <c r="W1490" s="72"/>
      <c r="X1490" s="73"/>
    </row>
    <row r="1491" spans="23:24" x14ac:dyDescent="0.2">
      <c r="W1491" s="72"/>
      <c r="X1491" s="73"/>
    </row>
    <row r="1492" spans="23:24" x14ac:dyDescent="0.2">
      <c r="W1492" s="72"/>
      <c r="X1492" s="73"/>
    </row>
    <row r="1493" spans="23:24" x14ac:dyDescent="0.2">
      <c r="W1493" s="72"/>
      <c r="X1493" s="73"/>
    </row>
    <row r="1494" spans="23:24" x14ac:dyDescent="0.2">
      <c r="W1494" s="72"/>
      <c r="X1494" s="73"/>
    </row>
    <row r="1495" spans="23:24" x14ac:dyDescent="0.2">
      <c r="W1495" s="72"/>
      <c r="X1495" s="73"/>
    </row>
    <row r="1496" spans="23:24" x14ac:dyDescent="0.2">
      <c r="W1496" s="72"/>
      <c r="X1496" s="73"/>
    </row>
    <row r="1497" spans="23:24" x14ac:dyDescent="0.2">
      <c r="W1497" s="72"/>
      <c r="X1497" s="73"/>
    </row>
    <row r="1498" spans="23:24" x14ac:dyDescent="0.2">
      <c r="W1498" s="72"/>
      <c r="X1498" s="73"/>
    </row>
    <row r="1499" spans="23:24" x14ac:dyDescent="0.2">
      <c r="W1499" s="72"/>
      <c r="X1499" s="73"/>
    </row>
    <row r="1500" spans="23:24" x14ac:dyDescent="0.2">
      <c r="W1500" s="72"/>
      <c r="X1500" s="73"/>
    </row>
    <row r="1501" spans="23:24" x14ac:dyDescent="0.2">
      <c r="W1501" s="72"/>
      <c r="X1501" s="73"/>
    </row>
    <row r="1502" spans="23:24" x14ac:dyDescent="0.2">
      <c r="W1502" s="72"/>
      <c r="X1502" s="73"/>
    </row>
    <row r="1503" spans="23:24" x14ac:dyDescent="0.2">
      <c r="W1503" s="72"/>
      <c r="X1503" s="73"/>
    </row>
    <row r="1504" spans="23:24" x14ac:dyDescent="0.2">
      <c r="W1504" s="72"/>
      <c r="X1504" s="73"/>
    </row>
    <row r="1505" spans="23:24" x14ac:dyDescent="0.2">
      <c r="W1505" s="72"/>
      <c r="X1505" s="73"/>
    </row>
    <row r="1506" spans="23:24" x14ac:dyDescent="0.2">
      <c r="W1506" s="72"/>
      <c r="X1506" s="73"/>
    </row>
    <row r="1507" spans="23:24" x14ac:dyDescent="0.2">
      <c r="W1507" s="72"/>
      <c r="X1507" s="73"/>
    </row>
    <row r="1508" spans="23:24" x14ac:dyDescent="0.2">
      <c r="W1508" s="72"/>
      <c r="X1508" s="73"/>
    </row>
    <row r="1509" spans="23:24" x14ac:dyDescent="0.2">
      <c r="W1509" s="72"/>
      <c r="X1509" s="73"/>
    </row>
    <row r="1510" spans="23:24" x14ac:dyDescent="0.2">
      <c r="W1510" s="72"/>
      <c r="X1510" s="73"/>
    </row>
    <row r="1511" spans="23:24" x14ac:dyDescent="0.2">
      <c r="W1511" s="72"/>
      <c r="X1511" s="73"/>
    </row>
    <row r="1512" spans="23:24" x14ac:dyDescent="0.2">
      <c r="W1512" s="72"/>
      <c r="X1512" s="73"/>
    </row>
    <row r="1513" spans="23:24" x14ac:dyDescent="0.2">
      <c r="W1513" s="72"/>
      <c r="X1513" s="73"/>
    </row>
    <row r="1514" spans="23:24" x14ac:dyDescent="0.2">
      <c r="W1514" s="72"/>
      <c r="X1514" s="73"/>
    </row>
    <row r="1515" spans="23:24" x14ac:dyDescent="0.2">
      <c r="W1515" s="72"/>
      <c r="X1515" s="73"/>
    </row>
    <row r="1516" spans="23:24" x14ac:dyDescent="0.2">
      <c r="W1516" s="72"/>
      <c r="X1516" s="73"/>
    </row>
    <row r="1517" spans="23:24" x14ac:dyDescent="0.2">
      <c r="W1517" s="72"/>
      <c r="X1517" s="73"/>
    </row>
    <row r="1518" spans="23:24" x14ac:dyDescent="0.2">
      <c r="W1518" s="72"/>
      <c r="X1518" s="73"/>
    </row>
    <row r="1519" spans="23:24" x14ac:dyDescent="0.2">
      <c r="W1519" s="72"/>
      <c r="X1519" s="73"/>
    </row>
    <row r="1520" spans="23:24" x14ac:dyDescent="0.2">
      <c r="W1520" s="72"/>
      <c r="X1520" s="73"/>
    </row>
    <row r="1521" spans="23:24" x14ac:dyDescent="0.2">
      <c r="W1521" s="72"/>
      <c r="X1521" s="73"/>
    </row>
    <row r="1522" spans="23:24" x14ac:dyDescent="0.2">
      <c r="W1522" s="72"/>
      <c r="X1522" s="73"/>
    </row>
    <row r="1523" spans="23:24" x14ac:dyDescent="0.2">
      <c r="W1523" s="72"/>
      <c r="X1523" s="73"/>
    </row>
    <row r="1524" spans="23:24" x14ac:dyDescent="0.2">
      <c r="W1524" s="72"/>
      <c r="X1524" s="73"/>
    </row>
    <row r="1525" spans="23:24" x14ac:dyDescent="0.2">
      <c r="W1525" s="72"/>
      <c r="X1525" s="73"/>
    </row>
    <row r="1526" spans="23:24" x14ac:dyDescent="0.2">
      <c r="W1526" s="72"/>
      <c r="X1526" s="73"/>
    </row>
    <row r="1527" spans="23:24" x14ac:dyDescent="0.2">
      <c r="W1527" s="72"/>
      <c r="X1527" s="73"/>
    </row>
    <row r="1528" spans="23:24" x14ac:dyDescent="0.2">
      <c r="W1528" s="72"/>
      <c r="X1528" s="73"/>
    </row>
    <row r="1529" spans="23:24" x14ac:dyDescent="0.2">
      <c r="W1529" s="72"/>
      <c r="X1529" s="73"/>
    </row>
    <row r="1530" spans="23:24" x14ac:dyDescent="0.2">
      <c r="W1530" s="72"/>
      <c r="X1530" s="73"/>
    </row>
    <row r="1531" spans="23:24" x14ac:dyDescent="0.2">
      <c r="W1531" s="72"/>
      <c r="X1531" s="73"/>
    </row>
    <row r="1532" spans="23:24" x14ac:dyDescent="0.2">
      <c r="W1532" s="72"/>
      <c r="X1532" s="73"/>
    </row>
    <row r="1533" spans="23:24" x14ac:dyDescent="0.2">
      <c r="W1533" s="72"/>
      <c r="X1533" s="73"/>
    </row>
    <row r="1534" spans="23:24" x14ac:dyDescent="0.2">
      <c r="W1534" s="72"/>
      <c r="X1534" s="73"/>
    </row>
    <row r="1535" spans="23:24" x14ac:dyDescent="0.2">
      <c r="W1535" s="72"/>
      <c r="X1535" s="73"/>
    </row>
    <row r="1536" spans="23:24" x14ac:dyDescent="0.2">
      <c r="W1536" s="72"/>
      <c r="X1536" s="73"/>
    </row>
    <row r="1537" spans="23:24" x14ac:dyDescent="0.2">
      <c r="W1537" s="72"/>
      <c r="X1537" s="73"/>
    </row>
    <row r="1538" spans="23:24" x14ac:dyDescent="0.2">
      <c r="W1538" s="72"/>
      <c r="X1538" s="73"/>
    </row>
    <row r="1539" spans="23:24" x14ac:dyDescent="0.2">
      <c r="W1539" s="72"/>
      <c r="X1539" s="73"/>
    </row>
    <row r="1540" spans="23:24" x14ac:dyDescent="0.2">
      <c r="W1540" s="72"/>
      <c r="X1540" s="73"/>
    </row>
    <row r="1541" spans="23:24" x14ac:dyDescent="0.2">
      <c r="W1541" s="72"/>
      <c r="X1541" s="73"/>
    </row>
    <row r="1542" spans="23:24" x14ac:dyDescent="0.2">
      <c r="W1542" s="72"/>
      <c r="X1542" s="73"/>
    </row>
    <row r="1543" spans="23:24" x14ac:dyDescent="0.2">
      <c r="W1543" s="72"/>
      <c r="X1543" s="73"/>
    </row>
    <row r="1544" spans="23:24" x14ac:dyDescent="0.2">
      <c r="W1544" s="72"/>
      <c r="X1544" s="73"/>
    </row>
    <row r="1545" spans="23:24" x14ac:dyDescent="0.2">
      <c r="W1545" s="72"/>
      <c r="X1545" s="73"/>
    </row>
    <row r="1546" spans="23:24" x14ac:dyDescent="0.2">
      <c r="W1546" s="72"/>
      <c r="X1546" s="73"/>
    </row>
    <row r="1547" spans="23:24" x14ac:dyDescent="0.2">
      <c r="W1547" s="72"/>
      <c r="X1547" s="73"/>
    </row>
    <row r="1548" spans="23:24" x14ac:dyDescent="0.2">
      <c r="W1548" s="72"/>
      <c r="X1548" s="73"/>
    </row>
    <row r="1549" spans="23:24" x14ac:dyDescent="0.2">
      <c r="W1549" s="72"/>
      <c r="X1549" s="73"/>
    </row>
    <row r="1550" spans="23:24" x14ac:dyDescent="0.2">
      <c r="W1550" s="72"/>
      <c r="X1550" s="73"/>
    </row>
    <row r="1551" spans="23:24" x14ac:dyDescent="0.2">
      <c r="W1551" s="72"/>
      <c r="X1551" s="73"/>
    </row>
    <row r="1552" spans="23:24" x14ac:dyDescent="0.2">
      <c r="W1552" s="72"/>
      <c r="X1552" s="73"/>
    </row>
    <row r="1553" spans="23:24" x14ac:dyDescent="0.2">
      <c r="W1553" s="72"/>
      <c r="X1553" s="73"/>
    </row>
    <row r="1554" spans="23:24" x14ac:dyDescent="0.2">
      <c r="W1554" s="72"/>
      <c r="X1554" s="73"/>
    </row>
    <row r="1555" spans="23:24" x14ac:dyDescent="0.2">
      <c r="W1555" s="72"/>
      <c r="X1555" s="73"/>
    </row>
    <row r="1556" spans="23:24" x14ac:dyDescent="0.2">
      <c r="W1556" s="72"/>
      <c r="X1556" s="73"/>
    </row>
    <row r="1557" spans="23:24" x14ac:dyDescent="0.2">
      <c r="W1557" s="72"/>
      <c r="X1557" s="73"/>
    </row>
    <row r="1558" spans="23:24" x14ac:dyDescent="0.2">
      <c r="W1558" s="72"/>
      <c r="X1558" s="73"/>
    </row>
    <row r="1559" spans="23:24" x14ac:dyDescent="0.2">
      <c r="W1559" s="72"/>
      <c r="X1559" s="73"/>
    </row>
    <row r="1560" spans="23:24" x14ac:dyDescent="0.2">
      <c r="W1560" s="72"/>
      <c r="X1560" s="73"/>
    </row>
    <row r="1561" spans="23:24" x14ac:dyDescent="0.2">
      <c r="W1561" s="72"/>
      <c r="X1561" s="73"/>
    </row>
    <row r="1562" spans="23:24" x14ac:dyDescent="0.2">
      <c r="W1562" s="72"/>
      <c r="X1562" s="73"/>
    </row>
    <row r="1563" spans="23:24" x14ac:dyDescent="0.2">
      <c r="W1563" s="72"/>
      <c r="X1563" s="73"/>
    </row>
    <row r="1564" spans="23:24" x14ac:dyDescent="0.2">
      <c r="W1564" s="72"/>
      <c r="X1564" s="73"/>
    </row>
    <row r="1565" spans="23:24" x14ac:dyDescent="0.2">
      <c r="W1565" s="72"/>
      <c r="X1565" s="73"/>
    </row>
    <row r="1566" spans="23:24" x14ac:dyDescent="0.2">
      <c r="W1566" s="72"/>
      <c r="X1566" s="73"/>
    </row>
    <row r="1567" spans="23:24" x14ac:dyDescent="0.2">
      <c r="W1567" s="72"/>
      <c r="X1567" s="73"/>
    </row>
    <row r="1568" spans="23:24" x14ac:dyDescent="0.2">
      <c r="W1568" s="72"/>
      <c r="X1568" s="73"/>
    </row>
    <row r="1569" spans="23:24" x14ac:dyDescent="0.2">
      <c r="W1569" s="72"/>
      <c r="X1569" s="73"/>
    </row>
    <row r="1570" spans="23:24" x14ac:dyDescent="0.2">
      <c r="W1570" s="72"/>
      <c r="X1570" s="73"/>
    </row>
    <row r="1571" spans="23:24" x14ac:dyDescent="0.2">
      <c r="W1571" s="72"/>
      <c r="X1571" s="73"/>
    </row>
    <row r="1572" spans="23:24" x14ac:dyDescent="0.2">
      <c r="W1572" s="72"/>
      <c r="X1572" s="73"/>
    </row>
    <row r="1573" spans="23:24" x14ac:dyDescent="0.2">
      <c r="W1573" s="72"/>
      <c r="X1573" s="73"/>
    </row>
    <row r="1574" spans="23:24" x14ac:dyDescent="0.2">
      <c r="W1574" s="72"/>
      <c r="X1574" s="73"/>
    </row>
    <row r="1575" spans="23:24" x14ac:dyDescent="0.2">
      <c r="W1575" s="72"/>
      <c r="X1575" s="73"/>
    </row>
    <row r="1576" spans="23:24" x14ac:dyDescent="0.2">
      <c r="W1576" s="72"/>
      <c r="X1576" s="73"/>
    </row>
    <row r="1577" spans="23:24" x14ac:dyDescent="0.2">
      <c r="W1577" s="72"/>
      <c r="X1577" s="73"/>
    </row>
    <row r="1578" spans="23:24" x14ac:dyDescent="0.2">
      <c r="W1578" s="72"/>
      <c r="X1578" s="73"/>
    </row>
    <row r="1579" spans="23:24" x14ac:dyDescent="0.2">
      <c r="W1579" s="72"/>
      <c r="X1579" s="73"/>
    </row>
    <row r="1580" spans="23:24" x14ac:dyDescent="0.2">
      <c r="W1580" s="72"/>
      <c r="X1580" s="73"/>
    </row>
    <row r="1581" spans="23:24" x14ac:dyDescent="0.2">
      <c r="W1581" s="72"/>
      <c r="X1581" s="73"/>
    </row>
    <row r="1582" spans="23:24" x14ac:dyDescent="0.2">
      <c r="W1582" s="72"/>
      <c r="X1582" s="73"/>
    </row>
    <row r="1583" spans="23:24" x14ac:dyDescent="0.2">
      <c r="W1583" s="72"/>
      <c r="X1583" s="73"/>
    </row>
    <row r="1584" spans="23:24" x14ac:dyDescent="0.2">
      <c r="W1584" s="72"/>
      <c r="X1584" s="73"/>
    </row>
    <row r="1585" spans="23:24" x14ac:dyDescent="0.2">
      <c r="W1585" s="72"/>
      <c r="X1585" s="73"/>
    </row>
    <row r="1586" spans="23:24" x14ac:dyDescent="0.2">
      <c r="W1586" s="72"/>
      <c r="X1586" s="73"/>
    </row>
    <row r="1587" spans="23:24" x14ac:dyDescent="0.2">
      <c r="W1587" s="72"/>
      <c r="X1587" s="73"/>
    </row>
    <row r="1588" spans="23:24" x14ac:dyDescent="0.2">
      <c r="W1588" s="72"/>
      <c r="X1588" s="73"/>
    </row>
    <row r="1589" spans="23:24" x14ac:dyDescent="0.2">
      <c r="W1589" s="72"/>
      <c r="X1589" s="73"/>
    </row>
    <row r="1590" spans="23:24" x14ac:dyDescent="0.2">
      <c r="W1590" s="72"/>
      <c r="X1590" s="73"/>
    </row>
    <row r="1591" spans="23:24" x14ac:dyDescent="0.2">
      <c r="W1591" s="72"/>
      <c r="X1591" s="73"/>
    </row>
    <row r="1592" spans="23:24" x14ac:dyDescent="0.2">
      <c r="W1592" s="72"/>
      <c r="X1592" s="73"/>
    </row>
    <row r="1593" spans="23:24" x14ac:dyDescent="0.2">
      <c r="W1593" s="72"/>
      <c r="X1593" s="73"/>
    </row>
    <row r="1594" spans="23:24" x14ac:dyDescent="0.2">
      <c r="W1594" s="72"/>
      <c r="X1594" s="73"/>
    </row>
    <row r="1595" spans="23:24" x14ac:dyDescent="0.2">
      <c r="W1595" s="72"/>
      <c r="X1595" s="73"/>
    </row>
    <row r="1596" spans="23:24" x14ac:dyDescent="0.2">
      <c r="W1596" s="72"/>
      <c r="X1596" s="73"/>
    </row>
    <row r="1597" spans="23:24" x14ac:dyDescent="0.2">
      <c r="W1597" s="72"/>
      <c r="X1597" s="73"/>
    </row>
    <row r="1598" spans="23:24" x14ac:dyDescent="0.2">
      <c r="W1598" s="72"/>
      <c r="X1598" s="73"/>
    </row>
    <row r="1599" spans="23:24" x14ac:dyDescent="0.2">
      <c r="W1599" s="72"/>
      <c r="X1599" s="73"/>
    </row>
    <row r="1600" spans="23:24" x14ac:dyDescent="0.2">
      <c r="W1600" s="72"/>
      <c r="X1600" s="73"/>
    </row>
    <row r="1601" spans="23:24" x14ac:dyDescent="0.2">
      <c r="W1601" s="72"/>
      <c r="X1601" s="73"/>
    </row>
    <row r="1602" spans="23:24" x14ac:dyDescent="0.2">
      <c r="W1602" s="72"/>
      <c r="X1602" s="73"/>
    </row>
    <row r="1603" spans="23:24" x14ac:dyDescent="0.2">
      <c r="W1603" s="72"/>
      <c r="X1603" s="73"/>
    </row>
    <row r="1604" spans="23:24" x14ac:dyDescent="0.2">
      <c r="W1604" s="72"/>
      <c r="X1604" s="73"/>
    </row>
    <row r="1605" spans="23:24" x14ac:dyDescent="0.2">
      <c r="W1605" s="72"/>
      <c r="X1605" s="73"/>
    </row>
    <row r="1606" spans="23:24" x14ac:dyDescent="0.2">
      <c r="W1606" s="72"/>
      <c r="X1606" s="73"/>
    </row>
    <row r="1607" spans="23:24" x14ac:dyDescent="0.2">
      <c r="W1607" s="72"/>
      <c r="X1607" s="73"/>
    </row>
    <row r="1608" spans="23:24" x14ac:dyDescent="0.2">
      <c r="W1608" s="72"/>
      <c r="X1608" s="73"/>
    </row>
    <row r="1609" spans="23:24" x14ac:dyDescent="0.2">
      <c r="W1609" s="72"/>
      <c r="X1609" s="73"/>
    </row>
    <row r="1610" spans="23:24" x14ac:dyDescent="0.2">
      <c r="W1610" s="72"/>
      <c r="X1610" s="73"/>
    </row>
    <row r="1611" spans="23:24" x14ac:dyDescent="0.2">
      <c r="W1611" s="72"/>
      <c r="X1611" s="73"/>
    </row>
    <row r="1612" spans="23:24" x14ac:dyDescent="0.2">
      <c r="W1612" s="72"/>
      <c r="X1612" s="73"/>
    </row>
    <row r="1613" spans="23:24" x14ac:dyDescent="0.2">
      <c r="W1613" s="72"/>
      <c r="X1613" s="73"/>
    </row>
    <row r="1614" spans="23:24" x14ac:dyDescent="0.2">
      <c r="W1614" s="72"/>
      <c r="X1614" s="73"/>
    </row>
    <row r="1615" spans="23:24" x14ac:dyDescent="0.2">
      <c r="W1615" s="72"/>
      <c r="X1615" s="73"/>
    </row>
    <row r="1616" spans="23:24" x14ac:dyDescent="0.2">
      <c r="W1616" s="72"/>
      <c r="X1616" s="73"/>
    </row>
    <row r="1617" spans="23:24" x14ac:dyDescent="0.2">
      <c r="W1617" s="72"/>
      <c r="X1617" s="73"/>
    </row>
    <row r="1618" spans="23:24" x14ac:dyDescent="0.2">
      <c r="W1618" s="72"/>
      <c r="X1618" s="73"/>
    </row>
    <row r="1619" spans="23:24" x14ac:dyDescent="0.2">
      <c r="W1619" s="72"/>
      <c r="X1619" s="73"/>
    </row>
    <row r="1620" spans="23:24" x14ac:dyDescent="0.2">
      <c r="W1620" s="72"/>
      <c r="X1620" s="73"/>
    </row>
    <row r="1621" spans="23:24" x14ac:dyDescent="0.2">
      <c r="W1621" s="72"/>
      <c r="X1621" s="73"/>
    </row>
    <row r="1622" spans="23:24" x14ac:dyDescent="0.2">
      <c r="W1622" s="72"/>
      <c r="X1622" s="73"/>
    </row>
    <row r="1623" spans="23:24" x14ac:dyDescent="0.2">
      <c r="W1623" s="72"/>
      <c r="X1623" s="73"/>
    </row>
    <row r="1624" spans="23:24" x14ac:dyDescent="0.2">
      <c r="W1624" s="72"/>
      <c r="X1624" s="73"/>
    </row>
    <row r="1625" spans="23:24" x14ac:dyDescent="0.2">
      <c r="W1625" s="72"/>
      <c r="X1625" s="73"/>
    </row>
    <row r="1626" spans="23:24" x14ac:dyDescent="0.2">
      <c r="W1626" s="72"/>
      <c r="X1626" s="73"/>
    </row>
    <row r="1627" spans="23:24" x14ac:dyDescent="0.2">
      <c r="W1627" s="72"/>
      <c r="X1627" s="73"/>
    </row>
    <row r="1628" spans="23:24" x14ac:dyDescent="0.2">
      <c r="W1628" s="72"/>
      <c r="X1628" s="73"/>
    </row>
    <row r="1629" spans="23:24" x14ac:dyDescent="0.2">
      <c r="W1629" s="72"/>
      <c r="X1629" s="73"/>
    </row>
    <row r="1630" spans="23:24" x14ac:dyDescent="0.2">
      <c r="W1630" s="72"/>
      <c r="X1630" s="73"/>
    </row>
    <row r="1631" spans="23:24" x14ac:dyDescent="0.2">
      <c r="W1631" s="72"/>
      <c r="X1631" s="73"/>
    </row>
    <row r="1632" spans="23:24" x14ac:dyDescent="0.2">
      <c r="W1632" s="72"/>
      <c r="X1632" s="73"/>
    </row>
    <row r="1633" spans="23:24" x14ac:dyDescent="0.2">
      <c r="W1633" s="72"/>
      <c r="X1633" s="73"/>
    </row>
    <row r="1634" spans="23:24" x14ac:dyDescent="0.2">
      <c r="W1634" s="72"/>
      <c r="X1634" s="73"/>
    </row>
    <row r="1635" spans="23:24" x14ac:dyDescent="0.2">
      <c r="W1635" s="72"/>
      <c r="X1635" s="73"/>
    </row>
    <row r="1636" spans="23:24" x14ac:dyDescent="0.2">
      <c r="W1636" s="72"/>
      <c r="X1636" s="73"/>
    </row>
    <row r="1637" spans="23:24" x14ac:dyDescent="0.2">
      <c r="W1637" s="72"/>
      <c r="X1637" s="73"/>
    </row>
    <row r="1638" spans="23:24" x14ac:dyDescent="0.2">
      <c r="W1638" s="72"/>
      <c r="X1638" s="73"/>
    </row>
    <row r="1639" spans="23:24" x14ac:dyDescent="0.2">
      <c r="W1639" s="72"/>
      <c r="X1639" s="73"/>
    </row>
    <row r="1640" spans="23:24" x14ac:dyDescent="0.2">
      <c r="W1640" s="72"/>
      <c r="X1640" s="73"/>
    </row>
    <row r="1641" spans="23:24" x14ac:dyDescent="0.2">
      <c r="W1641" s="72"/>
      <c r="X1641" s="73"/>
    </row>
    <row r="1642" spans="23:24" x14ac:dyDescent="0.2">
      <c r="W1642" s="72"/>
      <c r="X1642" s="73"/>
    </row>
    <row r="1643" spans="23:24" x14ac:dyDescent="0.2">
      <c r="W1643" s="72"/>
      <c r="X1643" s="73"/>
    </row>
    <row r="1644" spans="23:24" x14ac:dyDescent="0.2">
      <c r="W1644" s="72"/>
      <c r="X1644" s="73"/>
    </row>
    <row r="1645" spans="23:24" x14ac:dyDescent="0.2">
      <c r="W1645" s="72"/>
      <c r="X1645" s="73"/>
    </row>
    <row r="1646" spans="23:24" x14ac:dyDescent="0.2">
      <c r="W1646" s="72"/>
      <c r="X1646" s="73"/>
    </row>
    <row r="1647" spans="23:24" x14ac:dyDescent="0.2">
      <c r="W1647" s="72"/>
      <c r="X1647" s="73"/>
    </row>
    <row r="1648" spans="23:24" x14ac:dyDescent="0.2">
      <c r="W1648" s="72"/>
      <c r="X1648" s="73"/>
    </row>
    <row r="1649" spans="23:24" x14ac:dyDescent="0.2">
      <c r="W1649" s="72"/>
      <c r="X1649" s="73"/>
    </row>
    <row r="1650" spans="23:24" x14ac:dyDescent="0.2">
      <c r="W1650" s="72"/>
      <c r="X1650" s="73"/>
    </row>
    <row r="1651" spans="23:24" x14ac:dyDescent="0.2">
      <c r="W1651" s="72"/>
      <c r="X1651" s="73"/>
    </row>
    <row r="1652" spans="23:24" x14ac:dyDescent="0.2">
      <c r="W1652" s="72"/>
      <c r="X1652" s="73"/>
    </row>
    <row r="1653" spans="23:24" x14ac:dyDescent="0.2">
      <c r="W1653" s="72"/>
      <c r="X1653" s="73"/>
    </row>
    <row r="1654" spans="23:24" x14ac:dyDescent="0.2">
      <c r="W1654" s="72"/>
      <c r="X1654" s="73"/>
    </row>
    <row r="1655" spans="23:24" x14ac:dyDescent="0.2">
      <c r="W1655" s="72"/>
      <c r="X1655" s="73"/>
    </row>
    <row r="1656" spans="23:24" x14ac:dyDescent="0.2">
      <c r="W1656" s="72"/>
      <c r="X1656" s="73"/>
    </row>
    <row r="1657" spans="23:24" x14ac:dyDescent="0.2">
      <c r="W1657" s="72"/>
      <c r="X1657" s="73"/>
    </row>
    <row r="1658" spans="23:24" x14ac:dyDescent="0.2">
      <c r="W1658" s="72"/>
      <c r="X1658" s="73"/>
    </row>
    <row r="1659" spans="23:24" x14ac:dyDescent="0.2">
      <c r="W1659" s="72"/>
      <c r="X1659" s="73"/>
    </row>
    <row r="1660" spans="23:24" x14ac:dyDescent="0.2">
      <c r="W1660" s="72"/>
      <c r="X1660" s="73"/>
    </row>
    <row r="1661" spans="23:24" x14ac:dyDescent="0.2">
      <c r="W1661" s="72"/>
      <c r="X1661" s="73"/>
    </row>
    <row r="1662" spans="23:24" x14ac:dyDescent="0.2">
      <c r="W1662" s="72"/>
      <c r="X1662" s="73"/>
    </row>
    <row r="1663" spans="23:24" x14ac:dyDescent="0.2">
      <c r="W1663" s="72"/>
      <c r="X1663" s="73"/>
    </row>
    <row r="1664" spans="23:24" x14ac:dyDescent="0.2">
      <c r="W1664" s="72"/>
      <c r="X1664" s="73"/>
    </row>
    <row r="1665" spans="23:24" x14ac:dyDescent="0.2">
      <c r="W1665" s="72"/>
      <c r="X1665" s="73"/>
    </row>
    <row r="1666" spans="23:24" x14ac:dyDescent="0.2">
      <c r="W1666" s="72"/>
      <c r="X1666" s="73"/>
    </row>
    <row r="1667" spans="23:24" x14ac:dyDescent="0.2">
      <c r="W1667" s="72"/>
      <c r="X1667" s="73"/>
    </row>
    <row r="1668" spans="23:24" x14ac:dyDescent="0.2">
      <c r="W1668" s="72"/>
      <c r="X1668" s="73"/>
    </row>
    <row r="1669" spans="23:24" x14ac:dyDescent="0.2">
      <c r="W1669" s="72"/>
      <c r="X1669" s="73"/>
    </row>
    <row r="1670" spans="23:24" x14ac:dyDescent="0.2">
      <c r="W1670" s="72"/>
      <c r="X1670" s="73"/>
    </row>
    <row r="1671" spans="23:24" x14ac:dyDescent="0.2">
      <c r="W1671" s="72"/>
      <c r="X1671" s="73"/>
    </row>
    <row r="1672" spans="23:24" x14ac:dyDescent="0.2">
      <c r="W1672" s="72"/>
      <c r="X1672" s="73"/>
    </row>
    <row r="1673" spans="23:24" x14ac:dyDescent="0.2">
      <c r="W1673" s="72"/>
      <c r="X1673" s="73"/>
    </row>
    <row r="1674" spans="23:24" x14ac:dyDescent="0.2">
      <c r="W1674" s="72"/>
      <c r="X1674" s="73"/>
    </row>
    <row r="1675" spans="23:24" x14ac:dyDescent="0.2">
      <c r="W1675" s="72"/>
      <c r="X1675" s="73"/>
    </row>
    <row r="1676" spans="23:24" x14ac:dyDescent="0.2">
      <c r="W1676" s="72"/>
      <c r="X1676" s="73"/>
    </row>
    <row r="1677" spans="23:24" x14ac:dyDescent="0.2">
      <c r="W1677" s="72"/>
      <c r="X1677" s="73"/>
    </row>
    <row r="1678" spans="23:24" x14ac:dyDescent="0.2">
      <c r="W1678" s="72"/>
      <c r="X1678" s="73"/>
    </row>
    <row r="1679" spans="23:24" x14ac:dyDescent="0.2">
      <c r="W1679" s="72"/>
      <c r="X1679" s="73"/>
    </row>
    <row r="1680" spans="23:24" x14ac:dyDescent="0.2">
      <c r="W1680" s="72"/>
      <c r="X1680" s="73"/>
    </row>
    <row r="1681" spans="23:24" x14ac:dyDescent="0.2">
      <c r="W1681" s="72"/>
      <c r="X1681" s="73"/>
    </row>
    <row r="1682" spans="23:24" x14ac:dyDescent="0.2">
      <c r="W1682" s="72"/>
      <c r="X1682" s="73"/>
    </row>
    <row r="1683" spans="23:24" x14ac:dyDescent="0.2">
      <c r="W1683" s="72"/>
      <c r="X1683" s="73"/>
    </row>
    <row r="1684" spans="23:24" x14ac:dyDescent="0.2">
      <c r="W1684" s="72"/>
      <c r="X1684" s="73"/>
    </row>
    <row r="1685" spans="23:24" x14ac:dyDescent="0.2">
      <c r="W1685" s="72"/>
      <c r="X1685" s="73"/>
    </row>
    <row r="1686" spans="23:24" x14ac:dyDescent="0.2">
      <c r="W1686" s="72"/>
      <c r="X1686" s="73"/>
    </row>
    <row r="1687" spans="23:24" x14ac:dyDescent="0.2">
      <c r="W1687" s="72"/>
      <c r="X1687" s="73"/>
    </row>
    <row r="1688" spans="23:24" x14ac:dyDescent="0.2">
      <c r="W1688" s="72"/>
      <c r="X1688" s="73"/>
    </row>
    <row r="1689" spans="23:24" x14ac:dyDescent="0.2">
      <c r="W1689" s="72"/>
      <c r="X1689" s="73"/>
    </row>
    <row r="1690" spans="23:24" x14ac:dyDescent="0.2">
      <c r="W1690" s="72"/>
      <c r="X1690" s="73"/>
    </row>
    <row r="1691" spans="23:24" x14ac:dyDescent="0.2">
      <c r="W1691" s="72"/>
      <c r="X1691" s="73"/>
    </row>
    <row r="1692" spans="23:24" x14ac:dyDescent="0.2">
      <c r="W1692" s="72"/>
      <c r="X1692" s="73"/>
    </row>
    <row r="1693" spans="23:24" x14ac:dyDescent="0.2">
      <c r="W1693" s="72"/>
      <c r="X1693" s="73"/>
    </row>
    <row r="1694" spans="23:24" x14ac:dyDescent="0.2">
      <c r="W1694" s="72"/>
      <c r="X1694" s="73"/>
    </row>
    <row r="1695" spans="23:24" x14ac:dyDescent="0.2">
      <c r="W1695" s="72"/>
      <c r="X1695" s="73"/>
    </row>
    <row r="1696" spans="23:24" x14ac:dyDescent="0.2">
      <c r="W1696" s="72"/>
      <c r="X1696" s="73"/>
    </row>
    <row r="1697" spans="23:24" x14ac:dyDescent="0.2">
      <c r="W1697" s="72"/>
      <c r="X1697" s="73"/>
    </row>
    <row r="1698" spans="23:24" x14ac:dyDescent="0.2">
      <c r="W1698" s="72"/>
      <c r="X1698" s="73"/>
    </row>
    <row r="1699" spans="23:24" x14ac:dyDescent="0.2">
      <c r="W1699" s="72"/>
      <c r="X1699" s="73"/>
    </row>
    <row r="1700" spans="23:24" x14ac:dyDescent="0.2">
      <c r="W1700" s="72"/>
      <c r="X1700" s="73"/>
    </row>
    <row r="1701" spans="23:24" x14ac:dyDescent="0.2">
      <c r="W1701" s="72"/>
      <c r="X1701" s="73"/>
    </row>
    <row r="1702" spans="23:24" x14ac:dyDescent="0.2">
      <c r="W1702" s="72"/>
      <c r="X1702" s="73"/>
    </row>
    <row r="1703" spans="23:24" x14ac:dyDescent="0.2">
      <c r="W1703" s="72"/>
      <c r="X1703" s="73"/>
    </row>
    <row r="1704" spans="23:24" x14ac:dyDescent="0.2">
      <c r="W1704" s="72"/>
      <c r="X1704" s="73"/>
    </row>
    <row r="1705" spans="23:24" x14ac:dyDescent="0.2">
      <c r="W1705" s="72"/>
      <c r="X1705" s="73"/>
    </row>
    <row r="1706" spans="23:24" x14ac:dyDescent="0.2">
      <c r="W1706" s="72"/>
      <c r="X1706" s="73"/>
    </row>
    <row r="1707" spans="23:24" x14ac:dyDescent="0.2">
      <c r="W1707" s="72"/>
      <c r="X1707" s="73"/>
    </row>
    <row r="1708" spans="23:24" x14ac:dyDescent="0.2">
      <c r="W1708" s="72"/>
      <c r="X1708" s="73"/>
    </row>
    <row r="1709" spans="23:24" x14ac:dyDescent="0.2">
      <c r="W1709" s="72"/>
      <c r="X1709" s="73"/>
    </row>
    <row r="1710" spans="23:24" x14ac:dyDescent="0.2">
      <c r="W1710" s="72"/>
      <c r="X1710" s="73"/>
    </row>
    <row r="1711" spans="23:24" x14ac:dyDescent="0.2">
      <c r="W1711" s="72"/>
      <c r="X1711" s="73"/>
    </row>
    <row r="1712" spans="23:24" x14ac:dyDescent="0.2">
      <c r="W1712" s="72"/>
      <c r="X1712" s="73"/>
    </row>
    <row r="1713" spans="23:24" x14ac:dyDescent="0.2">
      <c r="W1713" s="72"/>
      <c r="X1713" s="73"/>
    </row>
    <row r="1714" spans="23:24" x14ac:dyDescent="0.2">
      <c r="W1714" s="72"/>
      <c r="X1714" s="73"/>
    </row>
    <row r="1715" spans="23:24" x14ac:dyDescent="0.2">
      <c r="W1715" s="72"/>
      <c r="X1715" s="73"/>
    </row>
    <row r="1716" spans="23:24" x14ac:dyDescent="0.2">
      <c r="W1716" s="72"/>
      <c r="X1716" s="73"/>
    </row>
    <row r="1717" spans="23:24" x14ac:dyDescent="0.2">
      <c r="W1717" s="72"/>
      <c r="X1717" s="73"/>
    </row>
    <row r="1718" spans="23:24" x14ac:dyDescent="0.2">
      <c r="W1718" s="72"/>
      <c r="X1718" s="73"/>
    </row>
    <row r="1719" spans="23:24" x14ac:dyDescent="0.2">
      <c r="W1719" s="72"/>
      <c r="X1719" s="73"/>
    </row>
    <row r="1720" spans="23:24" x14ac:dyDescent="0.2">
      <c r="W1720" s="72"/>
      <c r="X1720" s="73"/>
    </row>
    <row r="1721" spans="23:24" x14ac:dyDescent="0.2">
      <c r="W1721" s="72"/>
      <c r="X1721" s="73"/>
    </row>
    <row r="1722" spans="23:24" x14ac:dyDescent="0.2">
      <c r="W1722" s="72"/>
      <c r="X1722" s="73"/>
    </row>
    <row r="1723" spans="23:24" x14ac:dyDescent="0.2">
      <c r="W1723" s="72"/>
      <c r="X1723" s="73"/>
    </row>
    <row r="1724" spans="23:24" x14ac:dyDescent="0.2">
      <c r="W1724" s="72"/>
      <c r="X1724" s="73"/>
    </row>
    <row r="1725" spans="23:24" x14ac:dyDescent="0.2">
      <c r="W1725" s="72"/>
      <c r="X1725" s="73"/>
    </row>
    <row r="1726" spans="23:24" x14ac:dyDescent="0.2">
      <c r="W1726" s="72"/>
      <c r="X1726" s="73"/>
    </row>
    <row r="1727" spans="23:24" x14ac:dyDescent="0.2">
      <c r="W1727" s="72"/>
      <c r="X1727" s="73"/>
    </row>
    <row r="1728" spans="23:24" x14ac:dyDescent="0.2">
      <c r="W1728" s="72"/>
      <c r="X1728" s="73"/>
    </row>
    <row r="1729" spans="23:24" x14ac:dyDescent="0.2">
      <c r="W1729" s="72"/>
      <c r="X1729" s="73"/>
    </row>
    <row r="1730" spans="23:24" x14ac:dyDescent="0.2">
      <c r="W1730" s="72"/>
      <c r="X1730" s="73"/>
    </row>
    <row r="1731" spans="23:24" x14ac:dyDescent="0.2">
      <c r="W1731" s="72"/>
      <c r="X1731" s="73"/>
    </row>
    <row r="1732" spans="23:24" x14ac:dyDescent="0.2">
      <c r="W1732" s="72"/>
      <c r="X1732" s="73"/>
    </row>
    <row r="1733" spans="23:24" x14ac:dyDescent="0.2">
      <c r="W1733" s="72"/>
      <c r="X1733" s="73"/>
    </row>
    <row r="1734" spans="23:24" x14ac:dyDescent="0.2">
      <c r="W1734" s="72"/>
      <c r="X1734" s="73"/>
    </row>
    <row r="1735" spans="23:24" x14ac:dyDescent="0.2">
      <c r="W1735" s="72"/>
      <c r="X1735" s="73"/>
    </row>
    <row r="1736" spans="23:24" x14ac:dyDescent="0.2">
      <c r="W1736" s="72"/>
      <c r="X1736" s="73"/>
    </row>
    <row r="1737" spans="23:24" x14ac:dyDescent="0.2">
      <c r="W1737" s="72"/>
      <c r="X1737" s="73"/>
    </row>
    <row r="1738" spans="23:24" x14ac:dyDescent="0.2">
      <c r="W1738" s="72"/>
      <c r="X1738" s="73"/>
    </row>
    <row r="1739" spans="23:24" x14ac:dyDescent="0.2">
      <c r="W1739" s="72"/>
      <c r="X1739" s="73"/>
    </row>
    <row r="1740" spans="23:24" x14ac:dyDescent="0.2">
      <c r="W1740" s="72"/>
      <c r="X1740" s="73"/>
    </row>
    <row r="1741" spans="23:24" x14ac:dyDescent="0.2">
      <c r="W1741" s="72"/>
      <c r="X1741" s="73"/>
    </row>
    <row r="1742" spans="23:24" x14ac:dyDescent="0.2">
      <c r="W1742" s="72"/>
      <c r="X1742" s="73"/>
    </row>
    <row r="1743" spans="23:24" x14ac:dyDescent="0.2">
      <c r="W1743" s="72"/>
      <c r="X1743" s="73"/>
    </row>
    <row r="1744" spans="23:24" x14ac:dyDescent="0.2">
      <c r="W1744" s="72"/>
      <c r="X1744" s="73"/>
    </row>
    <row r="1745" spans="23:24" x14ac:dyDescent="0.2">
      <c r="W1745" s="72"/>
      <c r="X1745" s="73"/>
    </row>
    <row r="1746" spans="23:24" x14ac:dyDescent="0.2">
      <c r="W1746" s="72"/>
      <c r="X1746" s="73"/>
    </row>
    <row r="1747" spans="23:24" x14ac:dyDescent="0.2">
      <c r="W1747" s="72"/>
      <c r="X1747" s="73"/>
    </row>
    <row r="1748" spans="23:24" x14ac:dyDescent="0.2">
      <c r="W1748" s="72"/>
      <c r="X1748" s="73"/>
    </row>
    <row r="1749" spans="23:24" x14ac:dyDescent="0.2">
      <c r="W1749" s="72"/>
      <c r="X1749" s="73"/>
    </row>
    <row r="1750" spans="23:24" x14ac:dyDescent="0.2">
      <c r="W1750" s="72"/>
      <c r="X1750" s="73"/>
    </row>
    <row r="1751" spans="23:24" x14ac:dyDescent="0.2">
      <c r="W1751" s="72"/>
      <c r="X1751" s="73"/>
    </row>
    <row r="1752" spans="23:24" x14ac:dyDescent="0.2">
      <c r="W1752" s="72"/>
      <c r="X1752" s="73"/>
    </row>
    <row r="1753" spans="23:24" x14ac:dyDescent="0.2">
      <c r="W1753" s="72"/>
      <c r="X1753" s="73"/>
    </row>
    <row r="1754" spans="23:24" x14ac:dyDescent="0.2">
      <c r="W1754" s="72"/>
      <c r="X1754" s="73"/>
    </row>
    <row r="1755" spans="23:24" x14ac:dyDescent="0.2">
      <c r="W1755" s="72"/>
      <c r="X1755" s="73"/>
    </row>
    <row r="1756" spans="23:24" x14ac:dyDescent="0.2">
      <c r="W1756" s="72"/>
      <c r="X1756" s="73"/>
    </row>
    <row r="1757" spans="23:24" x14ac:dyDescent="0.2">
      <c r="W1757" s="72"/>
      <c r="X1757" s="73"/>
    </row>
    <row r="1758" spans="23:24" x14ac:dyDescent="0.2">
      <c r="W1758" s="72"/>
      <c r="X1758" s="73"/>
    </row>
    <row r="1759" spans="23:24" x14ac:dyDescent="0.2">
      <c r="W1759" s="72"/>
      <c r="X1759" s="73"/>
    </row>
    <row r="1760" spans="23:24" x14ac:dyDescent="0.2">
      <c r="W1760" s="72"/>
      <c r="X1760" s="73"/>
    </row>
    <row r="1761" spans="23:24" x14ac:dyDescent="0.2">
      <c r="W1761" s="72"/>
      <c r="X1761" s="73"/>
    </row>
    <row r="1762" spans="23:24" x14ac:dyDescent="0.2">
      <c r="W1762" s="72"/>
      <c r="X1762" s="73"/>
    </row>
    <row r="1763" spans="23:24" x14ac:dyDescent="0.2">
      <c r="W1763" s="72"/>
      <c r="X1763" s="73"/>
    </row>
    <row r="1764" spans="23:24" x14ac:dyDescent="0.2">
      <c r="W1764" s="72"/>
      <c r="X1764" s="73"/>
    </row>
    <row r="1765" spans="23:24" x14ac:dyDescent="0.2">
      <c r="W1765" s="72"/>
      <c r="X1765" s="73"/>
    </row>
    <row r="1766" spans="23:24" x14ac:dyDescent="0.2">
      <c r="W1766" s="72"/>
      <c r="X1766" s="73"/>
    </row>
    <row r="1767" spans="23:24" x14ac:dyDescent="0.2">
      <c r="W1767" s="72"/>
      <c r="X1767" s="73"/>
    </row>
    <row r="1768" spans="23:24" x14ac:dyDescent="0.2">
      <c r="W1768" s="72"/>
      <c r="X1768" s="73"/>
    </row>
    <row r="1769" spans="23:24" x14ac:dyDescent="0.2">
      <c r="W1769" s="72"/>
      <c r="X1769" s="73"/>
    </row>
    <row r="1770" spans="23:24" x14ac:dyDescent="0.2">
      <c r="W1770" s="72"/>
      <c r="X1770" s="73"/>
    </row>
    <row r="1771" spans="23:24" x14ac:dyDescent="0.2">
      <c r="W1771" s="72"/>
      <c r="X1771" s="73"/>
    </row>
    <row r="1772" spans="23:24" x14ac:dyDescent="0.2">
      <c r="W1772" s="72"/>
      <c r="X1772" s="73"/>
    </row>
    <row r="1773" spans="23:24" x14ac:dyDescent="0.2">
      <c r="W1773" s="72"/>
      <c r="X1773" s="73"/>
    </row>
    <row r="1774" spans="23:24" x14ac:dyDescent="0.2">
      <c r="W1774" s="72"/>
      <c r="X1774" s="73"/>
    </row>
    <row r="1775" spans="23:24" x14ac:dyDescent="0.2">
      <c r="W1775" s="72"/>
      <c r="X1775" s="73"/>
    </row>
    <row r="1776" spans="23:24" x14ac:dyDescent="0.2">
      <c r="W1776" s="72"/>
      <c r="X1776" s="73"/>
    </row>
    <row r="1777" spans="23:24" x14ac:dyDescent="0.2">
      <c r="W1777" s="72"/>
      <c r="X1777" s="73"/>
    </row>
    <row r="1778" spans="23:24" x14ac:dyDescent="0.2">
      <c r="W1778" s="72"/>
      <c r="X1778" s="73"/>
    </row>
    <row r="1779" spans="23:24" x14ac:dyDescent="0.2">
      <c r="W1779" s="72"/>
      <c r="X1779" s="73"/>
    </row>
    <row r="1780" spans="23:24" x14ac:dyDescent="0.2">
      <c r="W1780" s="72"/>
      <c r="X1780" s="73"/>
    </row>
    <row r="1781" spans="23:24" x14ac:dyDescent="0.2">
      <c r="W1781" s="72"/>
      <c r="X1781" s="73"/>
    </row>
    <row r="1782" spans="23:24" x14ac:dyDescent="0.2">
      <c r="W1782" s="72"/>
      <c r="X1782" s="73"/>
    </row>
    <row r="1783" spans="23:24" x14ac:dyDescent="0.2">
      <c r="W1783" s="72"/>
      <c r="X1783" s="73"/>
    </row>
    <row r="1784" spans="23:24" x14ac:dyDescent="0.2">
      <c r="W1784" s="72"/>
      <c r="X1784" s="73"/>
    </row>
    <row r="1785" spans="23:24" x14ac:dyDescent="0.2">
      <c r="W1785" s="72"/>
      <c r="X1785" s="73"/>
    </row>
    <row r="1786" spans="23:24" x14ac:dyDescent="0.2">
      <c r="W1786" s="72"/>
      <c r="X1786" s="73"/>
    </row>
    <row r="1787" spans="23:24" x14ac:dyDescent="0.2">
      <c r="W1787" s="72"/>
      <c r="X1787" s="73"/>
    </row>
    <row r="1788" spans="23:24" x14ac:dyDescent="0.2">
      <c r="W1788" s="72"/>
      <c r="X1788" s="73"/>
    </row>
    <row r="1789" spans="23:24" x14ac:dyDescent="0.2">
      <c r="W1789" s="72"/>
      <c r="X1789" s="73"/>
    </row>
    <row r="1790" spans="23:24" x14ac:dyDescent="0.2">
      <c r="W1790" s="72"/>
      <c r="X1790" s="73"/>
    </row>
    <row r="1791" spans="23:24" x14ac:dyDescent="0.2">
      <c r="W1791" s="72"/>
      <c r="X1791" s="73"/>
    </row>
    <row r="1792" spans="23:24" x14ac:dyDescent="0.2">
      <c r="W1792" s="72"/>
      <c r="X1792" s="73"/>
    </row>
    <row r="1793" spans="23:24" x14ac:dyDescent="0.2">
      <c r="W1793" s="72"/>
      <c r="X1793" s="73"/>
    </row>
    <row r="1794" spans="23:24" x14ac:dyDescent="0.2">
      <c r="W1794" s="72"/>
      <c r="X1794" s="73"/>
    </row>
    <row r="1795" spans="23:24" x14ac:dyDescent="0.2">
      <c r="W1795" s="72"/>
      <c r="X1795" s="73"/>
    </row>
    <row r="1796" spans="23:24" x14ac:dyDescent="0.2">
      <c r="W1796" s="72"/>
      <c r="X1796" s="73"/>
    </row>
    <row r="1797" spans="23:24" x14ac:dyDescent="0.2">
      <c r="W1797" s="72"/>
      <c r="X1797" s="73"/>
    </row>
    <row r="1798" spans="23:24" x14ac:dyDescent="0.2">
      <c r="W1798" s="72"/>
      <c r="X1798" s="73"/>
    </row>
    <row r="1799" spans="23:24" x14ac:dyDescent="0.2">
      <c r="W1799" s="72"/>
      <c r="X1799" s="73"/>
    </row>
    <row r="1800" spans="23:24" x14ac:dyDescent="0.2">
      <c r="W1800" s="72"/>
      <c r="X1800" s="73"/>
    </row>
    <row r="1801" spans="23:24" x14ac:dyDescent="0.2">
      <c r="W1801" s="72"/>
      <c r="X1801" s="73"/>
    </row>
    <row r="1802" spans="23:24" x14ac:dyDescent="0.2">
      <c r="W1802" s="72"/>
      <c r="X1802" s="73"/>
    </row>
    <row r="1803" spans="23:24" x14ac:dyDescent="0.2">
      <c r="W1803" s="72"/>
      <c r="X1803" s="73"/>
    </row>
    <row r="1804" spans="23:24" x14ac:dyDescent="0.2">
      <c r="W1804" s="72"/>
      <c r="X1804" s="73"/>
    </row>
    <row r="1805" spans="23:24" x14ac:dyDescent="0.2">
      <c r="W1805" s="72"/>
      <c r="X1805" s="73"/>
    </row>
    <row r="1806" spans="23:24" x14ac:dyDescent="0.2">
      <c r="W1806" s="72"/>
      <c r="X1806" s="73"/>
    </row>
    <row r="1807" spans="23:24" x14ac:dyDescent="0.2">
      <c r="W1807" s="72"/>
      <c r="X1807" s="73"/>
    </row>
    <row r="1808" spans="23:24" x14ac:dyDescent="0.2">
      <c r="W1808" s="72"/>
      <c r="X1808" s="73"/>
    </row>
    <row r="1809" spans="23:24" x14ac:dyDescent="0.2">
      <c r="W1809" s="72"/>
      <c r="X1809" s="73"/>
    </row>
    <row r="1810" spans="23:24" x14ac:dyDescent="0.2">
      <c r="W1810" s="72"/>
      <c r="X1810" s="73"/>
    </row>
    <row r="1811" spans="23:24" x14ac:dyDescent="0.2">
      <c r="W1811" s="72"/>
      <c r="X1811" s="73"/>
    </row>
    <row r="1812" spans="23:24" x14ac:dyDescent="0.2">
      <c r="W1812" s="72"/>
      <c r="X1812" s="73"/>
    </row>
    <row r="1813" spans="23:24" x14ac:dyDescent="0.2">
      <c r="W1813" s="72"/>
      <c r="X1813" s="73"/>
    </row>
    <row r="1814" spans="23:24" x14ac:dyDescent="0.2">
      <c r="W1814" s="72"/>
      <c r="X1814" s="73"/>
    </row>
    <row r="1815" spans="23:24" x14ac:dyDescent="0.2">
      <c r="W1815" s="72"/>
      <c r="X1815" s="73"/>
    </row>
    <row r="1816" spans="23:24" x14ac:dyDescent="0.2">
      <c r="W1816" s="72"/>
      <c r="X1816" s="73"/>
    </row>
    <row r="1817" spans="23:24" x14ac:dyDescent="0.2">
      <c r="W1817" s="72"/>
      <c r="X1817" s="73"/>
    </row>
    <row r="1818" spans="23:24" x14ac:dyDescent="0.2">
      <c r="W1818" s="72"/>
      <c r="X1818" s="73"/>
    </row>
    <row r="1819" spans="23:24" x14ac:dyDescent="0.2">
      <c r="W1819" s="72"/>
      <c r="X1819" s="73"/>
    </row>
    <row r="1820" spans="23:24" x14ac:dyDescent="0.2">
      <c r="W1820" s="72"/>
      <c r="X1820" s="73"/>
    </row>
    <row r="1821" spans="23:24" x14ac:dyDescent="0.2">
      <c r="W1821" s="72"/>
      <c r="X1821" s="73"/>
    </row>
    <row r="1822" spans="23:24" x14ac:dyDescent="0.2">
      <c r="W1822" s="72"/>
      <c r="X1822" s="73"/>
    </row>
    <row r="1823" spans="23:24" x14ac:dyDescent="0.2">
      <c r="W1823" s="72"/>
      <c r="X1823" s="73"/>
    </row>
    <row r="1824" spans="23:24" x14ac:dyDescent="0.2">
      <c r="W1824" s="72"/>
      <c r="X1824" s="73"/>
    </row>
    <row r="1825" spans="23:24" x14ac:dyDescent="0.2">
      <c r="W1825" s="72"/>
      <c r="X1825" s="73"/>
    </row>
    <row r="1826" spans="23:24" x14ac:dyDescent="0.2">
      <c r="W1826" s="72"/>
      <c r="X1826" s="73"/>
    </row>
    <row r="1827" spans="23:24" x14ac:dyDescent="0.2">
      <c r="W1827" s="72"/>
      <c r="X1827" s="73"/>
    </row>
    <row r="1828" spans="23:24" x14ac:dyDescent="0.2">
      <c r="W1828" s="72"/>
      <c r="X1828" s="73"/>
    </row>
    <row r="1829" spans="23:24" x14ac:dyDescent="0.2">
      <c r="W1829" s="72"/>
      <c r="X1829" s="73"/>
    </row>
    <row r="1830" spans="23:24" x14ac:dyDescent="0.2">
      <c r="W1830" s="72"/>
      <c r="X1830" s="73"/>
    </row>
    <row r="1831" spans="23:24" x14ac:dyDescent="0.2">
      <c r="W1831" s="72"/>
      <c r="X1831" s="73"/>
    </row>
    <row r="1832" spans="23:24" x14ac:dyDescent="0.2">
      <c r="W1832" s="72"/>
      <c r="X1832" s="73"/>
    </row>
    <row r="1833" spans="23:24" x14ac:dyDescent="0.2">
      <c r="W1833" s="72"/>
      <c r="X1833" s="73"/>
    </row>
    <row r="1834" spans="23:24" x14ac:dyDescent="0.2">
      <c r="W1834" s="72"/>
      <c r="X1834" s="73"/>
    </row>
    <row r="1835" spans="23:24" x14ac:dyDescent="0.2">
      <c r="W1835" s="72"/>
      <c r="X1835" s="73"/>
    </row>
    <row r="1836" spans="23:24" x14ac:dyDescent="0.2">
      <c r="W1836" s="72"/>
      <c r="X1836" s="73"/>
    </row>
    <row r="1837" spans="23:24" x14ac:dyDescent="0.2">
      <c r="W1837" s="72"/>
      <c r="X1837" s="73"/>
    </row>
    <row r="1838" spans="23:24" x14ac:dyDescent="0.2">
      <c r="W1838" s="72"/>
      <c r="X1838" s="73"/>
    </row>
    <row r="1839" spans="23:24" x14ac:dyDescent="0.2">
      <c r="W1839" s="72"/>
      <c r="X1839" s="73"/>
    </row>
    <row r="1840" spans="23:24" x14ac:dyDescent="0.2">
      <c r="W1840" s="72"/>
      <c r="X1840" s="73"/>
    </row>
    <row r="1841" spans="23:24" x14ac:dyDescent="0.2">
      <c r="W1841" s="72"/>
      <c r="X1841" s="73"/>
    </row>
    <row r="1842" spans="23:24" x14ac:dyDescent="0.2">
      <c r="W1842" s="72"/>
      <c r="X1842" s="73"/>
    </row>
    <row r="1843" spans="23:24" x14ac:dyDescent="0.2">
      <c r="W1843" s="72"/>
      <c r="X1843" s="73"/>
    </row>
    <row r="1844" spans="23:24" x14ac:dyDescent="0.2">
      <c r="W1844" s="72"/>
      <c r="X1844" s="73"/>
    </row>
    <row r="1845" spans="23:24" x14ac:dyDescent="0.2">
      <c r="W1845" s="72"/>
      <c r="X1845" s="73"/>
    </row>
    <row r="1846" spans="23:24" x14ac:dyDescent="0.2">
      <c r="W1846" s="72"/>
      <c r="X1846" s="73"/>
    </row>
    <row r="1847" spans="23:24" x14ac:dyDescent="0.2">
      <c r="W1847" s="72"/>
      <c r="X1847" s="73"/>
    </row>
    <row r="1848" spans="23:24" x14ac:dyDescent="0.2">
      <c r="W1848" s="72"/>
      <c r="X1848" s="73"/>
    </row>
    <row r="1849" spans="23:24" x14ac:dyDescent="0.2">
      <c r="W1849" s="72"/>
      <c r="X1849" s="73"/>
    </row>
    <row r="1850" spans="23:24" x14ac:dyDescent="0.2">
      <c r="W1850" s="72"/>
      <c r="X1850" s="73"/>
    </row>
    <row r="1851" spans="23:24" x14ac:dyDescent="0.2">
      <c r="W1851" s="72"/>
      <c r="X1851" s="73"/>
    </row>
    <row r="1852" spans="23:24" x14ac:dyDescent="0.2">
      <c r="W1852" s="72"/>
      <c r="X1852" s="73"/>
    </row>
    <row r="1853" spans="23:24" x14ac:dyDescent="0.2">
      <c r="W1853" s="72"/>
      <c r="X1853" s="73"/>
    </row>
    <row r="1854" spans="23:24" x14ac:dyDescent="0.2">
      <c r="W1854" s="72"/>
      <c r="X1854" s="73"/>
    </row>
    <row r="1855" spans="23:24" x14ac:dyDescent="0.2">
      <c r="W1855" s="72"/>
      <c r="X1855" s="73"/>
    </row>
    <row r="1856" spans="23:24" x14ac:dyDescent="0.2">
      <c r="W1856" s="72"/>
      <c r="X1856" s="73"/>
    </row>
    <row r="1857" spans="23:24" x14ac:dyDescent="0.2">
      <c r="W1857" s="72"/>
      <c r="X1857" s="73"/>
    </row>
    <row r="1858" spans="23:24" x14ac:dyDescent="0.2">
      <c r="W1858" s="72"/>
      <c r="X1858" s="73"/>
    </row>
    <row r="1859" spans="23:24" x14ac:dyDescent="0.2">
      <c r="W1859" s="72"/>
      <c r="X1859" s="73"/>
    </row>
    <row r="1860" spans="23:24" x14ac:dyDescent="0.2">
      <c r="W1860" s="72"/>
      <c r="X1860" s="73"/>
    </row>
    <row r="1861" spans="23:24" x14ac:dyDescent="0.2">
      <c r="W1861" s="72"/>
      <c r="X1861" s="73"/>
    </row>
    <row r="1862" spans="23:24" x14ac:dyDescent="0.2">
      <c r="W1862" s="72"/>
      <c r="X1862" s="73"/>
    </row>
    <row r="1863" spans="23:24" x14ac:dyDescent="0.2">
      <c r="W1863" s="72"/>
      <c r="X1863" s="73"/>
    </row>
    <row r="1864" spans="23:24" x14ac:dyDescent="0.2">
      <c r="W1864" s="72"/>
      <c r="X1864" s="73"/>
    </row>
    <row r="1865" spans="23:24" x14ac:dyDescent="0.2">
      <c r="W1865" s="72"/>
      <c r="X1865" s="73"/>
    </row>
    <row r="1866" spans="23:24" x14ac:dyDescent="0.2">
      <c r="W1866" s="72"/>
      <c r="X1866" s="73"/>
    </row>
    <row r="1867" spans="23:24" x14ac:dyDescent="0.2">
      <c r="W1867" s="72"/>
      <c r="X1867" s="73"/>
    </row>
    <row r="1868" spans="23:24" x14ac:dyDescent="0.2">
      <c r="W1868" s="72"/>
      <c r="X1868" s="73"/>
    </row>
    <row r="1869" spans="23:24" x14ac:dyDescent="0.2">
      <c r="W1869" s="72"/>
      <c r="X1869" s="73"/>
    </row>
    <row r="1870" spans="23:24" x14ac:dyDescent="0.2">
      <c r="W1870" s="72"/>
      <c r="X1870" s="73"/>
    </row>
    <row r="1871" spans="23:24" x14ac:dyDescent="0.2">
      <c r="W1871" s="72"/>
      <c r="X1871" s="73"/>
    </row>
    <row r="1872" spans="23:24" x14ac:dyDescent="0.2">
      <c r="W1872" s="72"/>
      <c r="X1872" s="73"/>
    </row>
    <row r="1873" spans="23:24" x14ac:dyDescent="0.2">
      <c r="W1873" s="72"/>
      <c r="X1873" s="73"/>
    </row>
    <row r="1874" spans="23:24" x14ac:dyDescent="0.2">
      <c r="W1874" s="72"/>
      <c r="X1874" s="73"/>
    </row>
    <row r="1875" spans="23:24" x14ac:dyDescent="0.2">
      <c r="W1875" s="72"/>
      <c r="X1875" s="73"/>
    </row>
    <row r="1876" spans="23:24" x14ac:dyDescent="0.2">
      <c r="W1876" s="72"/>
      <c r="X1876" s="73"/>
    </row>
    <row r="1877" spans="23:24" x14ac:dyDescent="0.2">
      <c r="W1877" s="72"/>
      <c r="X1877" s="73"/>
    </row>
    <row r="1878" spans="23:24" x14ac:dyDescent="0.2">
      <c r="W1878" s="72"/>
      <c r="X1878" s="73"/>
    </row>
    <row r="1879" spans="23:24" x14ac:dyDescent="0.2">
      <c r="W1879" s="72"/>
      <c r="X1879" s="73"/>
    </row>
    <row r="1880" spans="23:24" x14ac:dyDescent="0.2">
      <c r="W1880" s="72"/>
      <c r="X1880" s="73"/>
    </row>
    <row r="1881" spans="23:24" x14ac:dyDescent="0.2">
      <c r="W1881" s="72"/>
      <c r="X1881" s="73"/>
    </row>
    <row r="1882" spans="23:24" x14ac:dyDescent="0.2">
      <c r="W1882" s="72"/>
      <c r="X1882" s="73"/>
    </row>
    <row r="1883" spans="23:24" x14ac:dyDescent="0.2">
      <c r="W1883" s="72"/>
      <c r="X1883" s="73"/>
    </row>
    <row r="1884" spans="23:24" x14ac:dyDescent="0.2">
      <c r="W1884" s="72"/>
      <c r="X1884" s="73"/>
    </row>
    <row r="1885" spans="23:24" x14ac:dyDescent="0.2">
      <c r="W1885" s="72"/>
      <c r="X1885" s="73"/>
    </row>
    <row r="1886" spans="23:24" x14ac:dyDescent="0.2">
      <c r="W1886" s="72"/>
      <c r="X1886" s="73"/>
    </row>
    <row r="1887" spans="23:24" x14ac:dyDescent="0.2">
      <c r="W1887" s="72"/>
      <c r="X1887" s="73"/>
    </row>
    <row r="1888" spans="23:24" x14ac:dyDescent="0.2">
      <c r="W1888" s="72"/>
      <c r="X1888" s="73"/>
    </row>
    <row r="1889" spans="23:24" x14ac:dyDescent="0.2">
      <c r="W1889" s="72"/>
      <c r="X1889" s="73"/>
    </row>
    <row r="1890" spans="23:24" x14ac:dyDescent="0.2">
      <c r="W1890" s="72"/>
      <c r="X1890" s="73"/>
    </row>
    <row r="1891" spans="23:24" x14ac:dyDescent="0.2">
      <c r="W1891" s="72"/>
      <c r="X1891" s="73"/>
    </row>
    <row r="1892" spans="23:24" x14ac:dyDescent="0.2">
      <c r="W1892" s="72"/>
      <c r="X1892" s="73"/>
    </row>
    <row r="1893" spans="23:24" x14ac:dyDescent="0.2">
      <c r="W1893" s="72"/>
      <c r="X1893" s="73"/>
    </row>
    <row r="1894" spans="23:24" x14ac:dyDescent="0.2">
      <c r="W1894" s="72"/>
      <c r="X1894" s="73"/>
    </row>
    <row r="1895" spans="23:24" x14ac:dyDescent="0.2">
      <c r="W1895" s="72"/>
      <c r="X1895" s="73"/>
    </row>
    <row r="1896" spans="23:24" x14ac:dyDescent="0.2">
      <c r="W1896" s="72"/>
      <c r="X1896" s="73"/>
    </row>
    <row r="1897" spans="23:24" x14ac:dyDescent="0.2">
      <c r="W1897" s="72"/>
      <c r="X1897" s="73"/>
    </row>
    <row r="1898" spans="23:24" x14ac:dyDescent="0.2">
      <c r="W1898" s="72"/>
      <c r="X1898" s="73"/>
    </row>
    <row r="1899" spans="23:24" x14ac:dyDescent="0.2">
      <c r="W1899" s="72"/>
      <c r="X1899" s="73"/>
    </row>
    <row r="1900" spans="23:24" x14ac:dyDescent="0.2">
      <c r="W1900" s="72"/>
      <c r="X1900" s="73"/>
    </row>
    <row r="1901" spans="23:24" x14ac:dyDescent="0.2">
      <c r="W1901" s="72"/>
      <c r="X1901" s="73"/>
    </row>
    <row r="1902" spans="23:24" x14ac:dyDescent="0.2">
      <c r="W1902" s="72"/>
      <c r="X1902" s="73"/>
    </row>
    <row r="1903" spans="23:24" x14ac:dyDescent="0.2">
      <c r="W1903" s="72"/>
      <c r="X1903" s="73"/>
    </row>
    <row r="1904" spans="23:24" x14ac:dyDescent="0.2">
      <c r="W1904" s="72"/>
      <c r="X1904" s="73"/>
    </row>
    <row r="1905" spans="23:24" x14ac:dyDescent="0.2">
      <c r="W1905" s="72"/>
      <c r="X1905" s="73"/>
    </row>
    <row r="1906" spans="23:24" x14ac:dyDescent="0.2">
      <c r="W1906" s="72"/>
      <c r="X1906" s="73"/>
    </row>
    <row r="1907" spans="23:24" x14ac:dyDescent="0.2">
      <c r="W1907" s="72"/>
      <c r="X1907" s="73"/>
    </row>
    <row r="1908" spans="23:24" x14ac:dyDescent="0.2">
      <c r="W1908" s="72"/>
      <c r="X1908" s="73"/>
    </row>
    <row r="1909" spans="23:24" x14ac:dyDescent="0.2">
      <c r="W1909" s="72"/>
      <c r="X1909" s="73"/>
    </row>
    <row r="1910" spans="23:24" x14ac:dyDescent="0.2">
      <c r="W1910" s="72"/>
      <c r="X1910" s="73"/>
    </row>
    <row r="1911" spans="23:24" x14ac:dyDescent="0.2">
      <c r="W1911" s="72"/>
      <c r="X1911" s="73"/>
    </row>
    <row r="1912" spans="23:24" x14ac:dyDescent="0.2">
      <c r="W1912" s="72"/>
      <c r="X1912" s="73"/>
    </row>
    <row r="1913" spans="23:24" x14ac:dyDescent="0.2">
      <c r="W1913" s="72"/>
      <c r="X1913" s="73"/>
    </row>
    <row r="1914" spans="23:24" x14ac:dyDescent="0.2">
      <c r="W1914" s="72"/>
      <c r="X1914" s="73"/>
    </row>
    <row r="1915" spans="23:24" x14ac:dyDescent="0.2">
      <c r="W1915" s="72"/>
      <c r="X1915" s="73"/>
    </row>
    <row r="1916" spans="23:24" x14ac:dyDescent="0.2">
      <c r="W1916" s="72"/>
      <c r="X1916" s="73"/>
    </row>
    <row r="1917" spans="23:24" x14ac:dyDescent="0.2">
      <c r="W1917" s="72"/>
      <c r="X1917" s="73"/>
    </row>
    <row r="1918" spans="23:24" x14ac:dyDescent="0.2">
      <c r="W1918" s="72"/>
      <c r="X1918" s="73"/>
    </row>
    <row r="1919" spans="23:24" x14ac:dyDescent="0.2">
      <c r="W1919" s="72"/>
      <c r="X1919" s="73"/>
    </row>
    <row r="1920" spans="23:24" x14ac:dyDescent="0.2">
      <c r="W1920" s="72"/>
      <c r="X1920" s="73"/>
    </row>
    <row r="1921" spans="23:24" x14ac:dyDescent="0.2">
      <c r="W1921" s="72"/>
      <c r="X1921" s="73"/>
    </row>
    <row r="1922" spans="23:24" x14ac:dyDescent="0.2">
      <c r="W1922" s="72"/>
      <c r="X1922" s="73"/>
    </row>
    <row r="1923" spans="23:24" x14ac:dyDescent="0.2">
      <c r="W1923" s="72"/>
      <c r="X1923" s="73"/>
    </row>
    <row r="1924" spans="23:24" x14ac:dyDescent="0.2">
      <c r="W1924" s="72"/>
      <c r="X1924" s="73"/>
    </row>
    <row r="1925" spans="23:24" x14ac:dyDescent="0.2">
      <c r="W1925" s="72"/>
      <c r="X1925" s="73"/>
    </row>
    <row r="1926" spans="23:24" x14ac:dyDescent="0.2">
      <c r="W1926" s="72"/>
      <c r="X1926" s="73"/>
    </row>
    <row r="1927" spans="23:24" x14ac:dyDescent="0.2">
      <c r="W1927" s="72"/>
      <c r="X1927" s="73"/>
    </row>
    <row r="1928" spans="23:24" x14ac:dyDescent="0.2">
      <c r="W1928" s="72"/>
      <c r="X1928" s="73"/>
    </row>
    <row r="1929" spans="23:24" x14ac:dyDescent="0.2">
      <c r="W1929" s="72"/>
      <c r="X1929" s="73"/>
    </row>
    <row r="1930" spans="23:24" x14ac:dyDescent="0.2">
      <c r="W1930" s="72"/>
      <c r="X1930" s="73"/>
    </row>
    <row r="1931" spans="23:24" x14ac:dyDescent="0.2">
      <c r="W1931" s="72"/>
      <c r="X1931" s="73"/>
    </row>
    <row r="1932" spans="23:24" x14ac:dyDescent="0.2">
      <c r="W1932" s="72"/>
      <c r="X1932" s="73"/>
    </row>
    <row r="1933" spans="23:24" x14ac:dyDescent="0.2">
      <c r="W1933" s="72"/>
      <c r="X1933" s="73"/>
    </row>
    <row r="1934" spans="23:24" x14ac:dyDescent="0.2">
      <c r="W1934" s="72"/>
      <c r="X1934" s="73"/>
    </row>
    <row r="1935" spans="23:24" x14ac:dyDescent="0.2">
      <c r="W1935" s="72"/>
      <c r="X1935" s="73"/>
    </row>
    <row r="1936" spans="23:24" x14ac:dyDescent="0.2">
      <c r="W1936" s="72"/>
      <c r="X1936" s="73"/>
    </row>
    <row r="1937" spans="23:24" x14ac:dyDescent="0.2">
      <c r="W1937" s="72"/>
      <c r="X1937" s="73"/>
    </row>
    <row r="1938" spans="23:24" x14ac:dyDescent="0.2">
      <c r="W1938" s="72"/>
      <c r="X1938" s="73"/>
    </row>
    <row r="1939" spans="23:24" x14ac:dyDescent="0.2">
      <c r="W1939" s="72"/>
      <c r="X1939" s="73"/>
    </row>
    <row r="1940" spans="23:24" x14ac:dyDescent="0.2">
      <c r="W1940" s="72"/>
      <c r="X1940" s="73"/>
    </row>
    <row r="1941" spans="23:24" x14ac:dyDescent="0.2">
      <c r="W1941" s="72"/>
      <c r="X1941" s="73"/>
    </row>
    <row r="1942" spans="23:24" x14ac:dyDescent="0.2">
      <c r="W1942" s="72"/>
      <c r="X1942" s="73"/>
    </row>
    <row r="1943" spans="23:24" x14ac:dyDescent="0.2">
      <c r="W1943" s="72"/>
      <c r="X1943" s="73"/>
    </row>
    <row r="1944" spans="23:24" x14ac:dyDescent="0.2">
      <c r="W1944" s="72"/>
      <c r="X1944" s="73"/>
    </row>
    <row r="1945" spans="23:24" x14ac:dyDescent="0.2">
      <c r="W1945" s="72"/>
      <c r="X1945" s="73"/>
    </row>
    <row r="1946" spans="23:24" x14ac:dyDescent="0.2">
      <c r="W1946" s="72"/>
      <c r="X1946" s="73"/>
    </row>
    <row r="1947" spans="23:24" x14ac:dyDescent="0.2">
      <c r="W1947" s="72"/>
      <c r="X1947" s="73"/>
    </row>
    <row r="1948" spans="23:24" x14ac:dyDescent="0.2">
      <c r="W1948" s="72"/>
      <c r="X1948" s="73"/>
    </row>
    <row r="1949" spans="23:24" x14ac:dyDescent="0.2">
      <c r="W1949" s="72"/>
      <c r="X1949" s="73"/>
    </row>
    <row r="1950" spans="23:24" x14ac:dyDescent="0.2">
      <c r="W1950" s="72"/>
      <c r="X1950" s="73"/>
    </row>
    <row r="1951" spans="23:24" x14ac:dyDescent="0.2">
      <c r="W1951" s="72"/>
      <c r="X1951" s="73"/>
    </row>
    <row r="1952" spans="23:24" x14ac:dyDescent="0.2">
      <c r="W1952" s="72"/>
      <c r="X1952" s="73"/>
    </row>
    <row r="1953" spans="23:24" x14ac:dyDescent="0.2">
      <c r="W1953" s="72"/>
      <c r="X1953" s="73"/>
    </row>
    <row r="1954" spans="23:24" x14ac:dyDescent="0.2">
      <c r="W1954" s="72"/>
      <c r="X1954" s="73"/>
    </row>
    <row r="1955" spans="23:24" x14ac:dyDescent="0.2">
      <c r="W1955" s="72"/>
      <c r="X1955" s="73"/>
    </row>
    <row r="1956" spans="23:24" x14ac:dyDescent="0.2">
      <c r="W1956" s="72"/>
      <c r="X1956" s="73"/>
    </row>
    <row r="1957" spans="23:24" x14ac:dyDescent="0.2">
      <c r="W1957" s="72"/>
      <c r="X1957" s="73"/>
    </row>
    <row r="1958" spans="23:24" x14ac:dyDescent="0.2">
      <c r="W1958" s="72"/>
      <c r="X1958" s="73"/>
    </row>
    <row r="1959" spans="23:24" x14ac:dyDescent="0.2">
      <c r="W1959" s="72"/>
      <c r="X1959" s="73"/>
    </row>
    <row r="1960" spans="23:24" x14ac:dyDescent="0.2">
      <c r="W1960" s="72"/>
      <c r="X1960" s="73"/>
    </row>
    <row r="1961" spans="23:24" x14ac:dyDescent="0.2">
      <c r="W1961" s="72"/>
      <c r="X1961" s="73"/>
    </row>
    <row r="1962" spans="23:24" x14ac:dyDescent="0.2">
      <c r="W1962" s="72"/>
      <c r="X1962" s="73"/>
    </row>
    <row r="1963" spans="23:24" x14ac:dyDescent="0.2">
      <c r="W1963" s="72"/>
      <c r="X1963" s="73"/>
    </row>
    <row r="1964" spans="23:24" x14ac:dyDescent="0.2">
      <c r="W1964" s="72"/>
      <c r="X1964" s="73"/>
    </row>
    <row r="1965" spans="23:24" x14ac:dyDescent="0.2">
      <c r="W1965" s="72"/>
      <c r="X1965" s="73"/>
    </row>
    <row r="1966" spans="23:24" x14ac:dyDescent="0.2">
      <c r="W1966" s="72"/>
      <c r="X1966" s="73"/>
    </row>
    <row r="1967" spans="23:24" x14ac:dyDescent="0.2">
      <c r="W1967" s="72"/>
      <c r="X1967" s="73"/>
    </row>
    <row r="1968" spans="23:24" x14ac:dyDescent="0.2">
      <c r="W1968" s="72"/>
      <c r="X1968" s="73"/>
    </row>
    <row r="1969" spans="23:24" x14ac:dyDescent="0.2">
      <c r="W1969" s="72"/>
      <c r="X1969" s="73"/>
    </row>
    <row r="1970" spans="23:24" x14ac:dyDescent="0.2">
      <c r="W1970" s="72"/>
      <c r="X1970" s="73"/>
    </row>
    <row r="1971" spans="23:24" x14ac:dyDescent="0.2">
      <c r="W1971" s="72"/>
      <c r="X1971" s="73"/>
    </row>
    <row r="1972" spans="23:24" x14ac:dyDescent="0.2">
      <c r="W1972" s="72"/>
      <c r="X1972" s="73"/>
    </row>
    <row r="1973" spans="23:24" x14ac:dyDescent="0.2">
      <c r="W1973" s="72"/>
      <c r="X1973" s="73"/>
    </row>
    <row r="1974" spans="23:24" x14ac:dyDescent="0.2">
      <c r="W1974" s="72"/>
      <c r="X1974" s="73"/>
    </row>
    <row r="1975" spans="23:24" x14ac:dyDescent="0.2">
      <c r="W1975" s="72"/>
      <c r="X1975" s="73"/>
    </row>
    <row r="1976" spans="23:24" x14ac:dyDescent="0.2">
      <c r="W1976" s="72"/>
      <c r="X1976" s="73"/>
    </row>
    <row r="1977" spans="23:24" x14ac:dyDescent="0.2">
      <c r="W1977" s="72"/>
      <c r="X1977" s="73"/>
    </row>
    <row r="1978" spans="23:24" x14ac:dyDescent="0.2">
      <c r="W1978" s="72"/>
      <c r="X1978" s="73"/>
    </row>
    <row r="1979" spans="23:24" x14ac:dyDescent="0.2">
      <c r="W1979" s="72"/>
      <c r="X1979" s="73"/>
    </row>
    <row r="1980" spans="23:24" x14ac:dyDescent="0.2">
      <c r="W1980" s="72"/>
      <c r="X1980" s="73"/>
    </row>
    <row r="1981" spans="23:24" x14ac:dyDescent="0.2">
      <c r="W1981" s="72"/>
      <c r="X1981" s="73"/>
    </row>
    <row r="1982" spans="23:24" x14ac:dyDescent="0.2">
      <c r="W1982" s="72"/>
      <c r="X1982" s="73"/>
    </row>
    <row r="1983" spans="23:24" x14ac:dyDescent="0.2">
      <c r="W1983" s="72"/>
      <c r="X1983" s="73"/>
    </row>
    <row r="1984" spans="23:24" x14ac:dyDescent="0.2">
      <c r="W1984" s="72"/>
      <c r="X1984" s="73"/>
    </row>
    <row r="1985" spans="23:24" x14ac:dyDescent="0.2">
      <c r="W1985" s="72"/>
      <c r="X1985" s="73"/>
    </row>
    <row r="1986" spans="23:24" x14ac:dyDescent="0.2">
      <c r="W1986" s="72"/>
      <c r="X1986" s="73"/>
    </row>
    <row r="1987" spans="23:24" x14ac:dyDescent="0.2">
      <c r="W1987" s="72"/>
      <c r="X1987" s="73"/>
    </row>
    <row r="1988" spans="23:24" x14ac:dyDescent="0.2">
      <c r="W1988" s="72"/>
      <c r="X1988" s="73"/>
    </row>
    <row r="1989" spans="23:24" x14ac:dyDescent="0.2">
      <c r="W1989" s="72"/>
      <c r="X1989" s="73"/>
    </row>
    <row r="1990" spans="23:24" x14ac:dyDescent="0.2">
      <c r="W1990" s="72"/>
      <c r="X1990" s="73"/>
    </row>
    <row r="1991" spans="23:24" x14ac:dyDescent="0.2">
      <c r="W1991" s="72"/>
      <c r="X1991" s="73"/>
    </row>
    <row r="1992" spans="23:24" x14ac:dyDescent="0.2">
      <c r="W1992" s="72"/>
      <c r="X1992" s="73"/>
    </row>
    <row r="1993" spans="23:24" x14ac:dyDescent="0.2">
      <c r="W1993" s="72"/>
      <c r="X1993" s="73"/>
    </row>
    <row r="1994" spans="23:24" x14ac:dyDescent="0.2">
      <c r="W1994" s="72"/>
      <c r="X1994" s="73"/>
    </row>
    <row r="1995" spans="23:24" x14ac:dyDescent="0.2">
      <c r="W1995" s="72"/>
      <c r="X1995" s="73"/>
    </row>
    <row r="1996" spans="23:24" x14ac:dyDescent="0.2">
      <c r="W1996" s="72"/>
      <c r="X1996" s="73"/>
    </row>
    <row r="1997" spans="23:24" x14ac:dyDescent="0.2">
      <c r="W1997" s="72"/>
      <c r="X1997" s="73"/>
    </row>
    <row r="1998" spans="23:24" x14ac:dyDescent="0.2">
      <c r="W1998" s="72"/>
      <c r="X1998" s="73"/>
    </row>
    <row r="1999" spans="23:24" x14ac:dyDescent="0.2">
      <c r="W1999" s="72"/>
      <c r="X1999" s="73"/>
    </row>
    <row r="2000" spans="23:24" x14ac:dyDescent="0.2">
      <c r="W2000" s="72"/>
      <c r="X2000" s="73"/>
    </row>
    <row r="2001" spans="23:24" x14ac:dyDescent="0.2">
      <c r="W2001" s="72"/>
      <c r="X2001" s="73"/>
    </row>
    <row r="2002" spans="23:24" x14ac:dyDescent="0.2">
      <c r="W2002" s="72"/>
      <c r="X2002" s="73"/>
    </row>
    <row r="2003" spans="23:24" x14ac:dyDescent="0.2">
      <c r="W2003" s="72"/>
      <c r="X2003" s="73"/>
    </row>
    <row r="2004" spans="23:24" x14ac:dyDescent="0.2">
      <c r="W2004" s="72"/>
      <c r="X2004" s="73"/>
    </row>
    <row r="2005" spans="23:24" x14ac:dyDescent="0.2">
      <c r="W2005" s="72"/>
      <c r="X2005" s="73"/>
    </row>
    <row r="2006" spans="23:24" x14ac:dyDescent="0.2">
      <c r="W2006" s="72"/>
      <c r="X2006" s="73"/>
    </row>
    <row r="2007" spans="23:24" x14ac:dyDescent="0.2">
      <c r="W2007" s="72"/>
      <c r="X2007" s="73"/>
    </row>
    <row r="2008" spans="23:24" x14ac:dyDescent="0.2">
      <c r="W2008" s="72"/>
      <c r="X2008" s="73"/>
    </row>
    <row r="2009" spans="23:24" x14ac:dyDescent="0.2">
      <c r="W2009" s="72"/>
      <c r="X2009" s="73"/>
    </row>
    <row r="2010" spans="23:24" x14ac:dyDescent="0.2">
      <c r="W2010" s="72"/>
      <c r="X2010" s="73"/>
    </row>
    <row r="2011" spans="23:24" x14ac:dyDescent="0.2">
      <c r="W2011" s="72"/>
      <c r="X2011" s="73"/>
    </row>
    <row r="2012" spans="23:24" x14ac:dyDescent="0.2">
      <c r="W2012" s="72"/>
      <c r="X2012" s="73"/>
    </row>
    <row r="2013" spans="23:24" x14ac:dyDescent="0.2">
      <c r="W2013" s="72"/>
      <c r="X2013" s="73"/>
    </row>
    <row r="2014" spans="23:24" x14ac:dyDescent="0.2">
      <c r="W2014" s="72"/>
      <c r="X2014" s="73"/>
    </row>
    <row r="2015" spans="23:24" x14ac:dyDescent="0.2">
      <c r="W2015" s="72"/>
      <c r="X2015" s="73"/>
    </row>
    <row r="2016" spans="23:24" x14ac:dyDescent="0.2">
      <c r="W2016" s="72"/>
      <c r="X2016" s="73"/>
    </row>
    <row r="2017" spans="23:24" x14ac:dyDescent="0.2">
      <c r="W2017" s="72"/>
      <c r="X2017" s="73"/>
    </row>
    <row r="2018" spans="23:24" x14ac:dyDescent="0.2">
      <c r="W2018" s="72"/>
      <c r="X2018" s="73"/>
    </row>
    <row r="2019" spans="23:24" x14ac:dyDescent="0.2">
      <c r="W2019" s="72"/>
      <c r="X2019" s="73"/>
    </row>
    <row r="2020" spans="23:24" x14ac:dyDescent="0.2">
      <c r="W2020" s="72"/>
      <c r="X2020" s="73"/>
    </row>
    <row r="2021" spans="23:24" x14ac:dyDescent="0.2">
      <c r="W2021" s="72"/>
      <c r="X2021" s="73"/>
    </row>
    <row r="2022" spans="23:24" x14ac:dyDescent="0.2">
      <c r="W2022" s="72"/>
      <c r="X2022" s="73"/>
    </row>
    <row r="2023" spans="23:24" x14ac:dyDescent="0.2">
      <c r="W2023" s="72"/>
      <c r="X2023" s="73"/>
    </row>
    <row r="2024" spans="23:24" x14ac:dyDescent="0.2">
      <c r="W2024" s="72"/>
      <c r="X2024" s="73"/>
    </row>
    <row r="2025" spans="23:24" x14ac:dyDescent="0.2">
      <c r="W2025" s="72"/>
      <c r="X2025" s="73"/>
    </row>
    <row r="2026" spans="23:24" x14ac:dyDescent="0.2">
      <c r="W2026" s="72"/>
      <c r="X2026" s="73"/>
    </row>
    <row r="2027" spans="23:24" x14ac:dyDescent="0.2">
      <c r="W2027" s="72"/>
      <c r="X2027" s="73"/>
    </row>
    <row r="2028" spans="23:24" x14ac:dyDescent="0.2">
      <c r="W2028" s="72"/>
      <c r="X2028" s="73"/>
    </row>
    <row r="2029" spans="23:24" x14ac:dyDescent="0.2">
      <c r="W2029" s="72"/>
      <c r="X2029" s="73"/>
    </row>
    <row r="2030" spans="23:24" x14ac:dyDescent="0.2">
      <c r="W2030" s="72"/>
      <c r="X2030" s="73"/>
    </row>
    <row r="2031" spans="23:24" x14ac:dyDescent="0.2">
      <c r="W2031" s="72"/>
      <c r="X2031" s="73"/>
    </row>
    <row r="2032" spans="23:24" x14ac:dyDescent="0.2">
      <c r="W2032" s="72"/>
      <c r="X2032" s="73"/>
    </row>
    <row r="2033" spans="23:24" x14ac:dyDescent="0.2">
      <c r="W2033" s="72"/>
      <c r="X2033" s="73"/>
    </row>
    <row r="2034" spans="23:24" x14ac:dyDescent="0.2">
      <c r="W2034" s="72"/>
      <c r="X2034" s="73"/>
    </row>
    <row r="2035" spans="23:24" x14ac:dyDescent="0.2">
      <c r="W2035" s="72"/>
      <c r="X2035" s="73"/>
    </row>
    <row r="2036" spans="23:24" x14ac:dyDescent="0.2">
      <c r="W2036" s="72"/>
      <c r="X2036" s="73"/>
    </row>
    <row r="2037" spans="23:24" x14ac:dyDescent="0.2">
      <c r="W2037" s="72"/>
      <c r="X2037" s="73"/>
    </row>
    <row r="2038" spans="23:24" x14ac:dyDescent="0.2">
      <c r="W2038" s="72"/>
      <c r="X2038" s="73"/>
    </row>
    <row r="2039" spans="23:24" x14ac:dyDescent="0.2">
      <c r="W2039" s="72"/>
      <c r="X2039" s="73"/>
    </row>
    <row r="2040" spans="23:24" x14ac:dyDescent="0.2">
      <c r="W2040" s="72"/>
      <c r="X2040" s="73"/>
    </row>
    <row r="2041" spans="23:24" x14ac:dyDescent="0.2">
      <c r="W2041" s="72"/>
      <c r="X2041" s="73"/>
    </row>
    <row r="2042" spans="23:24" x14ac:dyDescent="0.2">
      <c r="W2042" s="72"/>
      <c r="X2042" s="73"/>
    </row>
    <row r="2043" spans="23:24" x14ac:dyDescent="0.2">
      <c r="W2043" s="72"/>
      <c r="X2043" s="73"/>
    </row>
    <row r="2044" spans="23:24" x14ac:dyDescent="0.2">
      <c r="W2044" s="72"/>
      <c r="X2044" s="73"/>
    </row>
    <row r="2045" spans="23:24" x14ac:dyDescent="0.2">
      <c r="W2045" s="72"/>
      <c r="X2045" s="73"/>
    </row>
    <row r="2046" spans="23:24" x14ac:dyDescent="0.2">
      <c r="W2046" s="72"/>
      <c r="X2046" s="73"/>
    </row>
    <row r="2047" spans="23:24" x14ac:dyDescent="0.2">
      <c r="W2047" s="72"/>
      <c r="X2047" s="73"/>
    </row>
    <row r="2048" spans="23:24" x14ac:dyDescent="0.2">
      <c r="W2048" s="72"/>
      <c r="X2048" s="73"/>
    </row>
    <row r="2049" spans="23:24" x14ac:dyDescent="0.2">
      <c r="W2049" s="72"/>
      <c r="X2049" s="73"/>
    </row>
    <row r="2050" spans="23:24" x14ac:dyDescent="0.2">
      <c r="W2050" s="72"/>
      <c r="X2050" s="73"/>
    </row>
    <row r="2051" spans="23:24" x14ac:dyDescent="0.2">
      <c r="W2051" s="72"/>
      <c r="X2051" s="73"/>
    </row>
    <row r="2052" spans="23:24" x14ac:dyDescent="0.2">
      <c r="W2052" s="72"/>
      <c r="X2052" s="73"/>
    </row>
    <row r="2053" spans="23:24" x14ac:dyDescent="0.2">
      <c r="W2053" s="72"/>
      <c r="X2053" s="73"/>
    </row>
    <row r="2054" spans="23:24" x14ac:dyDescent="0.2">
      <c r="W2054" s="72"/>
      <c r="X2054" s="73"/>
    </row>
    <row r="2055" spans="23:24" x14ac:dyDescent="0.2">
      <c r="W2055" s="72"/>
      <c r="X2055" s="73"/>
    </row>
    <row r="2056" spans="23:24" x14ac:dyDescent="0.2">
      <c r="W2056" s="72"/>
      <c r="X2056" s="73"/>
    </row>
    <row r="2057" spans="23:24" x14ac:dyDescent="0.2">
      <c r="W2057" s="72"/>
      <c r="X2057" s="73"/>
    </row>
    <row r="2058" spans="23:24" x14ac:dyDescent="0.2">
      <c r="W2058" s="72"/>
      <c r="X2058" s="73"/>
    </row>
    <row r="2059" spans="23:24" x14ac:dyDescent="0.2">
      <c r="W2059" s="72"/>
      <c r="X2059" s="73"/>
    </row>
    <row r="2060" spans="23:24" x14ac:dyDescent="0.2">
      <c r="W2060" s="72"/>
      <c r="X2060" s="73"/>
    </row>
    <row r="2061" spans="23:24" x14ac:dyDescent="0.2">
      <c r="W2061" s="72"/>
      <c r="X2061" s="73"/>
    </row>
    <row r="2062" spans="23:24" x14ac:dyDescent="0.2">
      <c r="W2062" s="72"/>
      <c r="X2062" s="73"/>
    </row>
    <row r="2063" spans="23:24" x14ac:dyDescent="0.2">
      <c r="W2063" s="72"/>
      <c r="X2063" s="73"/>
    </row>
    <row r="2064" spans="23:24" x14ac:dyDescent="0.2">
      <c r="W2064" s="72"/>
      <c r="X2064" s="73"/>
    </row>
    <row r="2065" spans="23:24" x14ac:dyDescent="0.2">
      <c r="W2065" s="72"/>
      <c r="X2065" s="73"/>
    </row>
    <row r="2066" spans="23:24" x14ac:dyDescent="0.2">
      <c r="W2066" s="72"/>
      <c r="X2066" s="73"/>
    </row>
    <row r="2067" spans="23:24" x14ac:dyDescent="0.2">
      <c r="W2067" s="72"/>
      <c r="X2067" s="73"/>
    </row>
    <row r="2068" spans="23:24" x14ac:dyDescent="0.2">
      <c r="W2068" s="72"/>
      <c r="X2068" s="73"/>
    </row>
    <row r="2069" spans="23:24" x14ac:dyDescent="0.2">
      <c r="W2069" s="72"/>
      <c r="X2069" s="73"/>
    </row>
    <row r="2070" spans="23:24" x14ac:dyDescent="0.2">
      <c r="W2070" s="72"/>
      <c r="X2070" s="73"/>
    </row>
    <row r="2071" spans="23:24" x14ac:dyDescent="0.2">
      <c r="W2071" s="72"/>
      <c r="X2071" s="73"/>
    </row>
    <row r="2072" spans="23:24" x14ac:dyDescent="0.2">
      <c r="W2072" s="72"/>
      <c r="X2072" s="73"/>
    </row>
    <row r="2073" spans="23:24" x14ac:dyDescent="0.2">
      <c r="W2073" s="72"/>
      <c r="X2073" s="73"/>
    </row>
    <row r="2074" spans="23:24" x14ac:dyDescent="0.2">
      <c r="W2074" s="72"/>
      <c r="X2074" s="73"/>
    </row>
    <row r="2075" spans="23:24" x14ac:dyDescent="0.2">
      <c r="W2075" s="72"/>
      <c r="X2075" s="73"/>
    </row>
    <row r="2076" spans="23:24" x14ac:dyDescent="0.2">
      <c r="W2076" s="72"/>
      <c r="X2076" s="73"/>
    </row>
    <row r="2077" spans="23:24" x14ac:dyDescent="0.2">
      <c r="W2077" s="72"/>
      <c r="X2077" s="73"/>
    </row>
    <row r="2078" spans="23:24" x14ac:dyDescent="0.2">
      <c r="W2078" s="72"/>
      <c r="X2078" s="73"/>
    </row>
    <row r="2079" spans="23:24" x14ac:dyDescent="0.2">
      <c r="W2079" s="72"/>
      <c r="X2079" s="73"/>
    </row>
    <row r="2080" spans="23:24" x14ac:dyDescent="0.2">
      <c r="W2080" s="72"/>
      <c r="X2080" s="73"/>
    </row>
    <row r="2081" spans="23:24" x14ac:dyDescent="0.2">
      <c r="W2081" s="72"/>
      <c r="X2081" s="73"/>
    </row>
    <row r="2082" spans="23:24" x14ac:dyDescent="0.2">
      <c r="W2082" s="72"/>
      <c r="X2082" s="73"/>
    </row>
    <row r="2083" spans="23:24" x14ac:dyDescent="0.2">
      <c r="W2083" s="72"/>
      <c r="X2083" s="73"/>
    </row>
    <row r="2084" spans="23:24" x14ac:dyDescent="0.2">
      <c r="W2084" s="72"/>
      <c r="X2084" s="73"/>
    </row>
    <row r="2085" spans="23:24" x14ac:dyDescent="0.2">
      <c r="W2085" s="72"/>
      <c r="X2085" s="73"/>
    </row>
    <row r="2086" spans="23:24" x14ac:dyDescent="0.2">
      <c r="W2086" s="72"/>
      <c r="X2086" s="73"/>
    </row>
    <row r="2087" spans="23:24" x14ac:dyDescent="0.2">
      <c r="W2087" s="72"/>
      <c r="X2087" s="73"/>
    </row>
    <row r="2088" spans="23:24" x14ac:dyDescent="0.2">
      <c r="W2088" s="72"/>
      <c r="X2088" s="73"/>
    </row>
    <row r="2089" spans="23:24" x14ac:dyDescent="0.2">
      <c r="W2089" s="72"/>
      <c r="X2089" s="73"/>
    </row>
    <row r="2090" spans="23:24" x14ac:dyDescent="0.2">
      <c r="W2090" s="72"/>
      <c r="X2090" s="73"/>
    </row>
    <row r="2091" spans="23:24" x14ac:dyDescent="0.2">
      <c r="W2091" s="72"/>
      <c r="X2091" s="73"/>
    </row>
    <row r="2092" spans="23:24" x14ac:dyDescent="0.2">
      <c r="W2092" s="72"/>
      <c r="X2092" s="73"/>
    </row>
    <row r="2093" spans="23:24" x14ac:dyDescent="0.2">
      <c r="W2093" s="72"/>
      <c r="X2093" s="73"/>
    </row>
    <row r="2094" spans="23:24" x14ac:dyDescent="0.2">
      <c r="W2094" s="72"/>
      <c r="X2094" s="73"/>
    </row>
    <row r="2095" spans="23:24" x14ac:dyDescent="0.2">
      <c r="W2095" s="72"/>
      <c r="X2095" s="73"/>
    </row>
    <row r="2096" spans="23:24" x14ac:dyDescent="0.2">
      <c r="W2096" s="72"/>
      <c r="X2096" s="73"/>
    </row>
    <row r="2097" spans="23:24" x14ac:dyDescent="0.2">
      <c r="W2097" s="72"/>
      <c r="X2097" s="73"/>
    </row>
    <row r="2098" spans="23:24" x14ac:dyDescent="0.2">
      <c r="W2098" s="72"/>
      <c r="X2098" s="73"/>
    </row>
    <row r="2099" spans="23:24" x14ac:dyDescent="0.2">
      <c r="W2099" s="72"/>
      <c r="X2099" s="73"/>
    </row>
    <row r="2100" spans="23:24" x14ac:dyDescent="0.2">
      <c r="W2100" s="72"/>
      <c r="X2100" s="73"/>
    </row>
    <row r="2101" spans="23:24" x14ac:dyDescent="0.2">
      <c r="W2101" s="72"/>
      <c r="X2101" s="73"/>
    </row>
    <row r="2102" spans="23:24" x14ac:dyDescent="0.2">
      <c r="W2102" s="72"/>
      <c r="X2102" s="73"/>
    </row>
    <row r="2103" spans="23:24" x14ac:dyDescent="0.2">
      <c r="W2103" s="72"/>
      <c r="X2103" s="73"/>
    </row>
    <row r="2104" spans="23:24" x14ac:dyDescent="0.2">
      <c r="W2104" s="72"/>
      <c r="X2104" s="73"/>
    </row>
    <row r="2105" spans="23:24" x14ac:dyDescent="0.2">
      <c r="W2105" s="72"/>
      <c r="X2105" s="73"/>
    </row>
    <row r="2106" spans="23:24" x14ac:dyDescent="0.2">
      <c r="W2106" s="72"/>
      <c r="X2106" s="73"/>
    </row>
    <row r="2107" spans="23:24" x14ac:dyDescent="0.2">
      <c r="W2107" s="72"/>
      <c r="X2107" s="73"/>
    </row>
    <row r="2108" spans="23:24" x14ac:dyDescent="0.2">
      <c r="W2108" s="72"/>
      <c r="X2108" s="73"/>
    </row>
    <row r="2109" spans="23:24" x14ac:dyDescent="0.2">
      <c r="W2109" s="72"/>
      <c r="X2109" s="73"/>
    </row>
    <row r="2110" spans="23:24" x14ac:dyDescent="0.2">
      <c r="W2110" s="72"/>
      <c r="X2110" s="73"/>
    </row>
    <row r="2111" spans="23:24" x14ac:dyDescent="0.2">
      <c r="W2111" s="72"/>
      <c r="X2111" s="73"/>
    </row>
    <row r="2112" spans="23:24" x14ac:dyDescent="0.2">
      <c r="W2112" s="72"/>
      <c r="X2112" s="73"/>
    </row>
    <row r="2113" spans="23:24" x14ac:dyDescent="0.2">
      <c r="W2113" s="72"/>
      <c r="X2113" s="73"/>
    </row>
    <row r="2114" spans="23:24" x14ac:dyDescent="0.2">
      <c r="W2114" s="72"/>
      <c r="X2114" s="73"/>
    </row>
    <row r="2115" spans="23:24" x14ac:dyDescent="0.2">
      <c r="W2115" s="72"/>
      <c r="X2115" s="73"/>
    </row>
    <row r="2116" spans="23:24" x14ac:dyDescent="0.2">
      <c r="W2116" s="72"/>
      <c r="X2116" s="73"/>
    </row>
    <row r="2117" spans="23:24" x14ac:dyDescent="0.2">
      <c r="W2117" s="72"/>
      <c r="X2117" s="73"/>
    </row>
    <row r="2118" spans="23:24" x14ac:dyDescent="0.2">
      <c r="W2118" s="72"/>
      <c r="X2118" s="73"/>
    </row>
    <row r="2119" spans="23:24" x14ac:dyDescent="0.2">
      <c r="W2119" s="72"/>
      <c r="X2119" s="73"/>
    </row>
    <row r="2120" spans="23:24" x14ac:dyDescent="0.2">
      <c r="W2120" s="72"/>
      <c r="X2120" s="73"/>
    </row>
    <row r="2121" spans="23:24" x14ac:dyDescent="0.2">
      <c r="W2121" s="72"/>
      <c r="X2121" s="73"/>
    </row>
    <row r="2122" spans="23:24" x14ac:dyDescent="0.2">
      <c r="W2122" s="72"/>
      <c r="X2122" s="73"/>
    </row>
    <row r="2123" spans="23:24" x14ac:dyDescent="0.2">
      <c r="W2123" s="72"/>
      <c r="X2123" s="73"/>
    </row>
    <row r="2124" spans="23:24" x14ac:dyDescent="0.2">
      <c r="W2124" s="72"/>
      <c r="X2124" s="73"/>
    </row>
    <row r="2125" spans="23:24" x14ac:dyDescent="0.2">
      <c r="W2125" s="72"/>
      <c r="X2125" s="73"/>
    </row>
    <row r="2126" spans="23:24" x14ac:dyDescent="0.2">
      <c r="W2126" s="72"/>
      <c r="X2126" s="73"/>
    </row>
    <row r="2127" spans="23:24" x14ac:dyDescent="0.2">
      <c r="W2127" s="72"/>
      <c r="X2127" s="73"/>
    </row>
    <row r="2128" spans="23:24" x14ac:dyDescent="0.2">
      <c r="W2128" s="72"/>
      <c r="X2128" s="73"/>
    </row>
    <row r="2129" spans="23:24" x14ac:dyDescent="0.2">
      <c r="W2129" s="72"/>
      <c r="X2129" s="73"/>
    </row>
    <row r="2130" spans="23:24" x14ac:dyDescent="0.2">
      <c r="W2130" s="72"/>
      <c r="X2130" s="73"/>
    </row>
    <row r="2131" spans="23:24" x14ac:dyDescent="0.2">
      <c r="W2131" s="72"/>
      <c r="X2131" s="73"/>
    </row>
    <row r="2132" spans="23:24" x14ac:dyDescent="0.2">
      <c r="W2132" s="72"/>
      <c r="X2132" s="73"/>
    </row>
    <row r="2133" spans="23:24" x14ac:dyDescent="0.2">
      <c r="W2133" s="72"/>
      <c r="X2133" s="73"/>
    </row>
    <row r="2134" spans="23:24" x14ac:dyDescent="0.2">
      <c r="W2134" s="72"/>
      <c r="X2134" s="73"/>
    </row>
    <row r="2135" spans="23:24" x14ac:dyDescent="0.2">
      <c r="W2135" s="72"/>
      <c r="X2135" s="73"/>
    </row>
    <row r="2136" spans="23:24" x14ac:dyDescent="0.2">
      <c r="W2136" s="72"/>
      <c r="X2136" s="73"/>
    </row>
    <row r="2137" spans="23:24" x14ac:dyDescent="0.2">
      <c r="W2137" s="72"/>
      <c r="X2137" s="73"/>
    </row>
    <row r="2138" spans="23:24" x14ac:dyDescent="0.2">
      <c r="W2138" s="72"/>
      <c r="X2138" s="73"/>
    </row>
    <row r="2139" spans="23:24" x14ac:dyDescent="0.2">
      <c r="W2139" s="72"/>
      <c r="X2139" s="73"/>
    </row>
    <row r="2140" spans="23:24" x14ac:dyDescent="0.2">
      <c r="W2140" s="72"/>
      <c r="X2140" s="73"/>
    </row>
    <row r="2141" spans="23:24" x14ac:dyDescent="0.2">
      <c r="W2141" s="72"/>
      <c r="X2141" s="73"/>
    </row>
    <row r="2142" spans="23:24" x14ac:dyDescent="0.2">
      <c r="W2142" s="72"/>
      <c r="X2142" s="73"/>
    </row>
    <row r="2143" spans="23:24" x14ac:dyDescent="0.2">
      <c r="W2143" s="72"/>
      <c r="X2143" s="73"/>
    </row>
    <row r="2144" spans="23:24" x14ac:dyDescent="0.2">
      <c r="W2144" s="72"/>
      <c r="X2144" s="73"/>
    </row>
    <row r="2145" spans="23:24" x14ac:dyDescent="0.2">
      <c r="W2145" s="72"/>
      <c r="X2145" s="73"/>
    </row>
    <row r="2146" spans="23:24" x14ac:dyDescent="0.2">
      <c r="W2146" s="72"/>
      <c r="X2146" s="73"/>
    </row>
    <row r="2147" spans="23:24" x14ac:dyDescent="0.2">
      <c r="W2147" s="72"/>
      <c r="X2147" s="73"/>
    </row>
    <row r="2148" spans="23:24" x14ac:dyDescent="0.2">
      <c r="W2148" s="72"/>
      <c r="X2148" s="73"/>
    </row>
    <row r="2149" spans="23:24" x14ac:dyDescent="0.2">
      <c r="W2149" s="72"/>
      <c r="X2149" s="73"/>
    </row>
    <row r="2150" spans="23:24" x14ac:dyDescent="0.2">
      <c r="W2150" s="72"/>
      <c r="X2150" s="73"/>
    </row>
    <row r="2151" spans="23:24" x14ac:dyDescent="0.2">
      <c r="W2151" s="72"/>
      <c r="X2151" s="73"/>
    </row>
    <row r="2152" spans="23:24" x14ac:dyDescent="0.2">
      <c r="W2152" s="72"/>
      <c r="X2152" s="73"/>
    </row>
    <row r="2153" spans="23:24" x14ac:dyDescent="0.2">
      <c r="W2153" s="72"/>
      <c r="X2153" s="73"/>
    </row>
    <row r="2154" spans="23:24" x14ac:dyDescent="0.2">
      <c r="W2154" s="72"/>
      <c r="X2154" s="73"/>
    </row>
    <row r="2155" spans="23:24" x14ac:dyDescent="0.2">
      <c r="W2155" s="72"/>
      <c r="X2155" s="73"/>
    </row>
    <row r="2156" spans="23:24" x14ac:dyDescent="0.2">
      <c r="W2156" s="72"/>
      <c r="X2156" s="73"/>
    </row>
    <row r="2157" spans="23:24" x14ac:dyDescent="0.2">
      <c r="W2157" s="72"/>
      <c r="X2157" s="73"/>
    </row>
    <row r="2158" spans="23:24" x14ac:dyDescent="0.2">
      <c r="W2158" s="72"/>
      <c r="X2158" s="73"/>
    </row>
    <row r="2159" spans="23:24" x14ac:dyDescent="0.2">
      <c r="W2159" s="72"/>
      <c r="X2159" s="73"/>
    </row>
    <row r="2160" spans="23:24" x14ac:dyDescent="0.2">
      <c r="W2160" s="72"/>
      <c r="X2160" s="73"/>
    </row>
    <row r="2161" spans="23:24" x14ac:dyDescent="0.2">
      <c r="W2161" s="72"/>
      <c r="X2161" s="73"/>
    </row>
    <row r="2162" spans="23:24" x14ac:dyDescent="0.2">
      <c r="W2162" s="72"/>
      <c r="X2162" s="73"/>
    </row>
    <row r="2163" spans="23:24" x14ac:dyDescent="0.2">
      <c r="W2163" s="72"/>
      <c r="X2163" s="73"/>
    </row>
    <row r="2164" spans="23:24" x14ac:dyDescent="0.2">
      <c r="W2164" s="72"/>
      <c r="X2164" s="73"/>
    </row>
    <row r="2165" spans="23:24" x14ac:dyDescent="0.2">
      <c r="W2165" s="72"/>
      <c r="X2165" s="73"/>
    </row>
    <row r="2166" spans="23:24" x14ac:dyDescent="0.2">
      <c r="W2166" s="72"/>
      <c r="X2166" s="73"/>
    </row>
    <row r="2167" spans="23:24" x14ac:dyDescent="0.2">
      <c r="W2167" s="72"/>
      <c r="X2167" s="73"/>
    </row>
    <row r="2168" spans="23:24" x14ac:dyDescent="0.2">
      <c r="W2168" s="72"/>
      <c r="X2168" s="73"/>
    </row>
    <row r="2169" spans="23:24" x14ac:dyDescent="0.2">
      <c r="W2169" s="72"/>
      <c r="X2169" s="73"/>
    </row>
    <row r="2170" spans="23:24" x14ac:dyDescent="0.2">
      <c r="W2170" s="72"/>
      <c r="X2170" s="73"/>
    </row>
    <row r="2171" spans="23:24" x14ac:dyDescent="0.2">
      <c r="W2171" s="72"/>
      <c r="X2171" s="73"/>
    </row>
    <row r="2172" spans="23:24" x14ac:dyDescent="0.2">
      <c r="W2172" s="72"/>
      <c r="X2172" s="73"/>
    </row>
    <row r="2173" spans="23:24" x14ac:dyDescent="0.2">
      <c r="W2173" s="72"/>
      <c r="X2173" s="73"/>
    </row>
    <row r="2174" spans="23:24" x14ac:dyDescent="0.2">
      <c r="W2174" s="72"/>
      <c r="X2174" s="73"/>
    </row>
    <row r="2175" spans="23:24" x14ac:dyDescent="0.2">
      <c r="W2175" s="72"/>
      <c r="X2175" s="73"/>
    </row>
    <row r="2176" spans="23:24" x14ac:dyDescent="0.2">
      <c r="W2176" s="72"/>
      <c r="X2176" s="73"/>
    </row>
    <row r="2177" spans="23:24" x14ac:dyDescent="0.2">
      <c r="W2177" s="72"/>
      <c r="X2177" s="73"/>
    </row>
    <row r="2178" spans="23:24" x14ac:dyDescent="0.2">
      <c r="W2178" s="72"/>
      <c r="X2178" s="73"/>
    </row>
    <row r="2179" spans="23:24" x14ac:dyDescent="0.2">
      <c r="W2179" s="72"/>
      <c r="X2179" s="73"/>
    </row>
    <row r="2180" spans="23:24" x14ac:dyDescent="0.2">
      <c r="W2180" s="72"/>
      <c r="X2180" s="73"/>
    </row>
    <row r="2181" spans="23:24" x14ac:dyDescent="0.2">
      <c r="W2181" s="72"/>
      <c r="X2181" s="73"/>
    </row>
    <row r="2182" spans="23:24" x14ac:dyDescent="0.2">
      <c r="W2182" s="72"/>
      <c r="X2182" s="73"/>
    </row>
    <row r="2183" spans="23:24" x14ac:dyDescent="0.2">
      <c r="W2183" s="72"/>
      <c r="X2183" s="73"/>
    </row>
    <row r="2184" spans="23:24" x14ac:dyDescent="0.2">
      <c r="W2184" s="72"/>
      <c r="X2184" s="73"/>
    </row>
    <row r="2185" spans="23:24" x14ac:dyDescent="0.2">
      <c r="W2185" s="72"/>
      <c r="X2185" s="73"/>
    </row>
    <row r="2186" spans="23:24" x14ac:dyDescent="0.2">
      <c r="W2186" s="72"/>
      <c r="X2186" s="73"/>
    </row>
    <row r="2187" spans="23:24" x14ac:dyDescent="0.2">
      <c r="W2187" s="72"/>
      <c r="X2187" s="73"/>
    </row>
    <row r="2188" spans="23:24" x14ac:dyDescent="0.2">
      <c r="W2188" s="72"/>
      <c r="X2188" s="73"/>
    </row>
    <row r="2189" spans="23:24" x14ac:dyDescent="0.2">
      <c r="W2189" s="72"/>
      <c r="X2189" s="73"/>
    </row>
    <row r="2190" spans="23:24" x14ac:dyDescent="0.2">
      <c r="W2190" s="72"/>
      <c r="X2190" s="73"/>
    </row>
    <row r="2191" spans="23:24" x14ac:dyDescent="0.2">
      <c r="W2191" s="72"/>
      <c r="X2191" s="73"/>
    </row>
    <row r="2192" spans="23:24" x14ac:dyDescent="0.2">
      <c r="W2192" s="72"/>
      <c r="X2192" s="73"/>
    </row>
    <row r="2193" spans="23:24" x14ac:dyDescent="0.2">
      <c r="W2193" s="72"/>
      <c r="X2193" s="73"/>
    </row>
    <row r="2194" spans="23:24" x14ac:dyDescent="0.2">
      <c r="W2194" s="72"/>
      <c r="X2194" s="73"/>
    </row>
    <row r="2195" spans="23:24" x14ac:dyDescent="0.2">
      <c r="W2195" s="72"/>
      <c r="X2195" s="73"/>
    </row>
    <row r="2196" spans="23:24" x14ac:dyDescent="0.2">
      <c r="W2196" s="72"/>
      <c r="X2196" s="73"/>
    </row>
    <row r="2197" spans="23:24" x14ac:dyDescent="0.2">
      <c r="W2197" s="72"/>
      <c r="X2197" s="73"/>
    </row>
    <row r="2198" spans="23:24" x14ac:dyDescent="0.2">
      <c r="W2198" s="72"/>
      <c r="X2198" s="73"/>
    </row>
    <row r="2199" spans="23:24" x14ac:dyDescent="0.2">
      <c r="W2199" s="72"/>
      <c r="X2199" s="73"/>
    </row>
    <row r="2200" spans="23:24" x14ac:dyDescent="0.2">
      <c r="W2200" s="72"/>
      <c r="X2200" s="73"/>
    </row>
    <row r="2201" spans="23:24" x14ac:dyDescent="0.2">
      <c r="W2201" s="72"/>
      <c r="X2201" s="73"/>
    </row>
    <row r="2202" spans="23:24" x14ac:dyDescent="0.2">
      <c r="W2202" s="72"/>
      <c r="X2202" s="73"/>
    </row>
    <row r="2203" spans="23:24" x14ac:dyDescent="0.2">
      <c r="W2203" s="72"/>
      <c r="X2203" s="73"/>
    </row>
    <row r="2204" spans="23:24" x14ac:dyDescent="0.2">
      <c r="W2204" s="72"/>
      <c r="X2204" s="73"/>
    </row>
    <row r="2205" spans="23:24" x14ac:dyDescent="0.2">
      <c r="W2205" s="72"/>
      <c r="X2205" s="73"/>
    </row>
    <row r="2206" spans="23:24" x14ac:dyDescent="0.2">
      <c r="W2206" s="72"/>
      <c r="X2206" s="73"/>
    </row>
    <row r="2207" spans="23:24" x14ac:dyDescent="0.2">
      <c r="W2207" s="72"/>
      <c r="X2207" s="73"/>
    </row>
    <row r="2208" spans="23:24" x14ac:dyDescent="0.2">
      <c r="W2208" s="72"/>
      <c r="X2208" s="73"/>
    </row>
    <row r="2209" spans="23:24" x14ac:dyDescent="0.2">
      <c r="W2209" s="72"/>
      <c r="X2209" s="73"/>
    </row>
    <row r="2210" spans="23:24" x14ac:dyDescent="0.2">
      <c r="W2210" s="72"/>
      <c r="X2210" s="73"/>
    </row>
    <row r="2211" spans="23:24" x14ac:dyDescent="0.2">
      <c r="W2211" s="72"/>
      <c r="X2211" s="73"/>
    </row>
    <row r="2212" spans="23:24" x14ac:dyDescent="0.2">
      <c r="W2212" s="72"/>
      <c r="X2212" s="73"/>
    </row>
    <row r="2213" spans="23:24" x14ac:dyDescent="0.2">
      <c r="W2213" s="72"/>
      <c r="X2213" s="73"/>
    </row>
    <row r="2214" spans="23:24" x14ac:dyDescent="0.2">
      <c r="W2214" s="72"/>
      <c r="X2214" s="73"/>
    </row>
    <row r="2215" spans="23:24" x14ac:dyDescent="0.2">
      <c r="W2215" s="72"/>
      <c r="X2215" s="73"/>
    </row>
    <row r="2216" spans="23:24" x14ac:dyDescent="0.2">
      <c r="W2216" s="72"/>
      <c r="X2216" s="73"/>
    </row>
    <row r="2217" spans="23:24" x14ac:dyDescent="0.2">
      <c r="W2217" s="72"/>
      <c r="X2217" s="73"/>
    </row>
    <row r="2218" spans="23:24" x14ac:dyDescent="0.2">
      <c r="W2218" s="72"/>
      <c r="X2218" s="73"/>
    </row>
    <row r="2219" spans="23:24" x14ac:dyDescent="0.2">
      <c r="W2219" s="72"/>
      <c r="X2219" s="73"/>
    </row>
    <row r="2220" spans="23:24" x14ac:dyDescent="0.2">
      <c r="W2220" s="72"/>
      <c r="X2220" s="73"/>
    </row>
    <row r="2221" spans="23:24" x14ac:dyDescent="0.2">
      <c r="W2221" s="72"/>
      <c r="X2221" s="73"/>
    </row>
    <row r="2222" spans="23:24" x14ac:dyDescent="0.2">
      <c r="W2222" s="72"/>
      <c r="X2222" s="73"/>
    </row>
    <row r="2223" spans="23:24" x14ac:dyDescent="0.2">
      <c r="W2223" s="72"/>
      <c r="X2223" s="73"/>
    </row>
    <row r="2224" spans="23:24" x14ac:dyDescent="0.2">
      <c r="W2224" s="72"/>
      <c r="X2224" s="73"/>
    </row>
    <row r="2225" spans="23:24" x14ac:dyDescent="0.2">
      <c r="W2225" s="72"/>
      <c r="X2225" s="73"/>
    </row>
    <row r="2226" spans="23:24" x14ac:dyDescent="0.2">
      <c r="W2226" s="72"/>
      <c r="X2226" s="73"/>
    </row>
    <row r="2227" spans="23:24" x14ac:dyDescent="0.2">
      <c r="W2227" s="72"/>
      <c r="X2227" s="73"/>
    </row>
    <row r="2228" spans="23:24" x14ac:dyDescent="0.2">
      <c r="W2228" s="72"/>
      <c r="X2228" s="73"/>
    </row>
    <row r="2229" spans="23:24" x14ac:dyDescent="0.2">
      <c r="W2229" s="72"/>
      <c r="X2229" s="73"/>
    </row>
    <row r="2230" spans="23:24" x14ac:dyDescent="0.2">
      <c r="W2230" s="72"/>
      <c r="X2230" s="73"/>
    </row>
    <row r="2231" spans="23:24" x14ac:dyDescent="0.2">
      <c r="W2231" s="72"/>
      <c r="X2231" s="73"/>
    </row>
    <row r="2232" spans="23:24" x14ac:dyDescent="0.2">
      <c r="W2232" s="72"/>
      <c r="X2232" s="73"/>
    </row>
    <row r="2233" spans="23:24" x14ac:dyDescent="0.2">
      <c r="W2233" s="72"/>
      <c r="X2233" s="73"/>
    </row>
    <row r="2234" spans="23:24" x14ac:dyDescent="0.2">
      <c r="W2234" s="72"/>
      <c r="X2234" s="73"/>
    </row>
    <row r="2235" spans="23:24" x14ac:dyDescent="0.2">
      <c r="W2235" s="72"/>
      <c r="X2235" s="73"/>
    </row>
    <row r="2236" spans="23:24" x14ac:dyDescent="0.2">
      <c r="W2236" s="72"/>
      <c r="X2236" s="73"/>
    </row>
    <row r="2237" spans="23:24" x14ac:dyDescent="0.2">
      <c r="W2237" s="72"/>
      <c r="X2237" s="73"/>
    </row>
    <row r="2238" spans="23:24" x14ac:dyDescent="0.2">
      <c r="W2238" s="72"/>
      <c r="X2238" s="73"/>
    </row>
    <row r="2239" spans="23:24" x14ac:dyDescent="0.2">
      <c r="W2239" s="72"/>
      <c r="X2239" s="73"/>
    </row>
    <row r="2240" spans="23:24" x14ac:dyDescent="0.2">
      <c r="W2240" s="72"/>
      <c r="X2240" s="73"/>
    </row>
    <row r="2241" spans="23:24" x14ac:dyDescent="0.2">
      <c r="W2241" s="72"/>
      <c r="X2241" s="73"/>
    </row>
    <row r="2242" spans="23:24" x14ac:dyDescent="0.2">
      <c r="W2242" s="72"/>
      <c r="X2242" s="73"/>
    </row>
    <row r="2243" spans="23:24" x14ac:dyDescent="0.2">
      <c r="W2243" s="72"/>
      <c r="X2243" s="73"/>
    </row>
    <row r="2244" spans="23:24" x14ac:dyDescent="0.2">
      <c r="W2244" s="72"/>
      <c r="X2244" s="73"/>
    </row>
    <row r="2245" spans="23:24" x14ac:dyDescent="0.2">
      <c r="W2245" s="72"/>
      <c r="X2245" s="73"/>
    </row>
    <row r="2246" spans="23:24" x14ac:dyDescent="0.2">
      <c r="W2246" s="72"/>
      <c r="X2246" s="73"/>
    </row>
    <row r="2247" spans="23:24" x14ac:dyDescent="0.2">
      <c r="W2247" s="72"/>
      <c r="X2247" s="73"/>
    </row>
    <row r="2248" spans="23:24" x14ac:dyDescent="0.2">
      <c r="W2248" s="72"/>
      <c r="X2248" s="73"/>
    </row>
    <row r="2249" spans="23:24" x14ac:dyDescent="0.2">
      <c r="W2249" s="72"/>
      <c r="X2249" s="73"/>
    </row>
    <row r="2250" spans="23:24" x14ac:dyDescent="0.2">
      <c r="W2250" s="72"/>
      <c r="X2250" s="73"/>
    </row>
    <row r="2251" spans="23:24" x14ac:dyDescent="0.2">
      <c r="W2251" s="72"/>
      <c r="X2251" s="73"/>
    </row>
    <row r="2252" spans="23:24" x14ac:dyDescent="0.2">
      <c r="W2252" s="72"/>
      <c r="X2252" s="73"/>
    </row>
    <row r="2253" spans="23:24" x14ac:dyDescent="0.2">
      <c r="W2253" s="72"/>
      <c r="X2253" s="73"/>
    </row>
    <row r="2254" spans="23:24" x14ac:dyDescent="0.2">
      <c r="W2254" s="72"/>
      <c r="X2254" s="73"/>
    </row>
    <row r="2255" spans="23:24" x14ac:dyDescent="0.2">
      <c r="W2255" s="72"/>
      <c r="X2255" s="73"/>
    </row>
    <row r="2256" spans="23:24" x14ac:dyDescent="0.2">
      <c r="W2256" s="72"/>
      <c r="X2256" s="73"/>
    </row>
    <row r="2257" spans="23:24" x14ac:dyDescent="0.2">
      <c r="W2257" s="72"/>
      <c r="X2257" s="73"/>
    </row>
    <row r="2258" spans="23:24" x14ac:dyDescent="0.2">
      <c r="W2258" s="72"/>
      <c r="X2258" s="73"/>
    </row>
    <row r="2259" spans="23:24" x14ac:dyDescent="0.2">
      <c r="W2259" s="72"/>
      <c r="X2259" s="73"/>
    </row>
    <row r="2260" spans="23:24" x14ac:dyDescent="0.2">
      <c r="W2260" s="72"/>
      <c r="X2260" s="73"/>
    </row>
    <row r="2261" spans="23:24" x14ac:dyDescent="0.2">
      <c r="W2261" s="72"/>
      <c r="X2261" s="73"/>
    </row>
    <row r="2262" spans="23:24" x14ac:dyDescent="0.2">
      <c r="W2262" s="72"/>
      <c r="X2262" s="73"/>
    </row>
    <row r="2263" spans="23:24" x14ac:dyDescent="0.2">
      <c r="W2263" s="72"/>
      <c r="X2263" s="73"/>
    </row>
    <row r="2264" spans="23:24" x14ac:dyDescent="0.2">
      <c r="W2264" s="72"/>
      <c r="X2264" s="73"/>
    </row>
    <row r="2265" spans="23:24" x14ac:dyDescent="0.2">
      <c r="W2265" s="72"/>
      <c r="X2265" s="73"/>
    </row>
    <row r="2266" spans="23:24" x14ac:dyDescent="0.2">
      <c r="W2266" s="72"/>
      <c r="X2266" s="73"/>
    </row>
    <row r="2267" spans="23:24" x14ac:dyDescent="0.2">
      <c r="W2267" s="72"/>
      <c r="X2267" s="73"/>
    </row>
    <row r="2268" spans="23:24" x14ac:dyDescent="0.2">
      <c r="W2268" s="72"/>
      <c r="X2268" s="73"/>
    </row>
    <row r="2269" spans="23:24" x14ac:dyDescent="0.2">
      <c r="W2269" s="72"/>
      <c r="X2269" s="73"/>
    </row>
    <row r="2270" spans="23:24" x14ac:dyDescent="0.2">
      <c r="W2270" s="72"/>
      <c r="X2270" s="73"/>
    </row>
    <row r="2271" spans="23:24" x14ac:dyDescent="0.2">
      <c r="W2271" s="72"/>
      <c r="X2271" s="73"/>
    </row>
    <row r="2272" spans="23:24" x14ac:dyDescent="0.2">
      <c r="W2272" s="72"/>
      <c r="X2272" s="73"/>
    </row>
    <row r="2273" spans="23:24" x14ac:dyDescent="0.2">
      <c r="W2273" s="72"/>
      <c r="X2273" s="73"/>
    </row>
    <row r="2274" spans="23:24" x14ac:dyDescent="0.2">
      <c r="W2274" s="72"/>
      <c r="X2274" s="73"/>
    </row>
    <row r="2275" spans="23:24" x14ac:dyDescent="0.2">
      <c r="W2275" s="72"/>
      <c r="X2275" s="73"/>
    </row>
    <row r="2276" spans="23:24" x14ac:dyDescent="0.2">
      <c r="W2276" s="72"/>
      <c r="X2276" s="73"/>
    </row>
    <row r="2277" spans="23:24" x14ac:dyDescent="0.2">
      <c r="W2277" s="72"/>
      <c r="X2277" s="73"/>
    </row>
    <row r="2278" spans="23:24" x14ac:dyDescent="0.2">
      <c r="W2278" s="72"/>
      <c r="X2278" s="73"/>
    </row>
    <row r="2279" spans="23:24" x14ac:dyDescent="0.2">
      <c r="W2279" s="72"/>
      <c r="X2279" s="73"/>
    </row>
    <row r="2280" spans="23:24" x14ac:dyDescent="0.2">
      <c r="W2280" s="72"/>
      <c r="X2280" s="73"/>
    </row>
    <row r="2281" spans="23:24" x14ac:dyDescent="0.2">
      <c r="W2281" s="72"/>
      <c r="X2281" s="73"/>
    </row>
    <row r="2282" spans="23:24" x14ac:dyDescent="0.2">
      <c r="W2282" s="72"/>
      <c r="X2282" s="73"/>
    </row>
    <row r="2283" spans="23:24" x14ac:dyDescent="0.2">
      <c r="W2283" s="72"/>
      <c r="X2283" s="73"/>
    </row>
    <row r="2284" spans="23:24" x14ac:dyDescent="0.2">
      <c r="W2284" s="72"/>
      <c r="X2284" s="73"/>
    </row>
    <row r="2285" spans="23:24" x14ac:dyDescent="0.2">
      <c r="W2285" s="72"/>
      <c r="X2285" s="73"/>
    </row>
    <row r="2286" spans="23:24" x14ac:dyDescent="0.2">
      <c r="W2286" s="72"/>
      <c r="X2286" s="73"/>
    </row>
    <row r="2287" spans="23:24" x14ac:dyDescent="0.2">
      <c r="W2287" s="72"/>
      <c r="X2287" s="73"/>
    </row>
    <row r="2288" spans="23:24" x14ac:dyDescent="0.2">
      <c r="W2288" s="72"/>
      <c r="X2288" s="73"/>
    </row>
    <row r="2289" spans="23:24" x14ac:dyDescent="0.2">
      <c r="W2289" s="72"/>
      <c r="X2289" s="73"/>
    </row>
    <row r="2290" spans="23:24" x14ac:dyDescent="0.2">
      <c r="W2290" s="72"/>
      <c r="X2290" s="73"/>
    </row>
    <row r="2291" spans="23:24" x14ac:dyDescent="0.2">
      <c r="W2291" s="72"/>
      <c r="X2291" s="73"/>
    </row>
    <row r="2292" spans="23:24" x14ac:dyDescent="0.2">
      <c r="W2292" s="72"/>
      <c r="X2292" s="73"/>
    </row>
    <row r="2293" spans="23:24" x14ac:dyDescent="0.2">
      <c r="W2293" s="72"/>
      <c r="X2293" s="73"/>
    </row>
    <row r="2294" spans="23:24" x14ac:dyDescent="0.2">
      <c r="W2294" s="72"/>
      <c r="X2294" s="73"/>
    </row>
    <row r="2295" spans="23:24" x14ac:dyDescent="0.2">
      <c r="W2295" s="72"/>
      <c r="X2295" s="73"/>
    </row>
    <row r="2296" spans="23:24" x14ac:dyDescent="0.2">
      <c r="W2296" s="72"/>
      <c r="X2296" s="73"/>
    </row>
    <row r="2297" spans="23:24" x14ac:dyDescent="0.2">
      <c r="W2297" s="72"/>
      <c r="X2297" s="73"/>
    </row>
    <row r="2298" spans="23:24" x14ac:dyDescent="0.2">
      <c r="W2298" s="72"/>
      <c r="X2298" s="73"/>
    </row>
    <row r="2299" spans="23:24" x14ac:dyDescent="0.2">
      <c r="W2299" s="72"/>
      <c r="X2299" s="73"/>
    </row>
    <row r="2300" spans="23:24" x14ac:dyDescent="0.2">
      <c r="W2300" s="72"/>
      <c r="X2300" s="73"/>
    </row>
    <row r="2301" spans="23:24" x14ac:dyDescent="0.2">
      <c r="W2301" s="72"/>
      <c r="X2301" s="73"/>
    </row>
    <row r="2302" spans="23:24" x14ac:dyDescent="0.2">
      <c r="W2302" s="72"/>
      <c r="X2302" s="73"/>
    </row>
    <row r="2303" spans="23:24" x14ac:dyDescent="0.2">
      <c r="W2303" s="72"/>
      <c r="X2303" s="73"/>
    </row>
    <row r="2304" spans="23:24" x14ac:dyDescent="0.2">
      <c r="W2304" s="72"/>
      <c r="X2304" s="73"/>
    </row>
    <row r="2305" spans="23:24" x14ac:dyDescent="0.2">
      <c r="W2305" s="72"/>
      <c r="X2305" s="73"/>
    </row>
    <row r="2306" spans="23:24" x14ac:dyDescent="0.2">
      <c r="W2306" s="72"/>
      <c r="X2306" s="73"/>
    </row>
    <row r="2307" spans="23:24" x14ac:dyDescent="0.2">
      <c r="W2307" s="72"/>
      <c r="X2307" s="73"/>
    </row>
    <row r="2308" spans="23:24" x14ac:dyDescent="0.2">
      <c r="W2308" s="72"/>
      <c r="X2308" s="73"/>
    </row>
    <row r="2309" spans="23:24" x14ac:dyDescent="0.2">
      <c r="W2309" s="72"/>
      <c r="X2309" s="73"/>
    </row>
    <row r="2310" spans="23:24" x14ac:dyDescent="0.2">
      <c r="W2310" s="72"/>
      <c r="X2310" s="73"/>
    </row>
    <row r="2311" spans="23:24" x14ac:dyDescent="0.2">
      <c r="W2311" s="72"/>
      <c r="X2311" s="73"/>
    </row>
    <row r="2312" spans="23:24" x14ac:dyDescent="0.2">
      <c r="W2312" s="72"/>
      <c r="X2312" s="73"/>
    </row>
    <row r="2313" spans="23:24" x14ac:dyDescent="0.2">
      <c r="W2313" s="72"/>
      <c r="X2313" s="73"/>
    </row>
    <row r="2314" spans="23:24" x14ac:dyDescent="0.2">
      <c r="W2314" s="72"/>
      <c r="X2314" s="73"/>
    </row>
    <row r="2315" spans="23:24" x14ac:dyDescent="0.2">
      <c r="W2315" s="72"/>
      <c r="X2315" s="73"/>
    </row>
    <row r="2316" spans="23:24" x14ac:dyDescent="0.2">
      <c r="W2316" s="72"/>
      <c r="X2316" s="73"/>
    </row>
    <row r="2317" spans="23:24" x14ac:dyDescent="0.2">
      <c r="W2317" s="72"/>
      <c r="X2317" s="73"/>
    </row>
    <row r="2318" spans="23:24" x14ac:dyDescent="0.2">
      <c r="W2318" s="72"/>
      <c r="X2318" s="73"/>
    </row>
    <row r="2319" spans="23:24" x14ac:dyDescent="0.2">
      <c r="W2319" s="72"/>
      <c r="X2319" s="73"/>
    </row>
    <row r="2320" spans="23:24" x14ac:dyDescent="0.2">
      <c r="W2320" s="72"/>
      <c r="X2320" s="73"/>
    </row>
    <row r="2321" spans="23:24" x14ac:dyDescent="0.2">
      <c r="W2321" s="72"/>
      <c r="X2321" s="73"/>
    </row>
    <row r="2322" spans="23:24" x14ac:dyDescent="0.2">
      <c r="W2322" s="72"/>
      <c r="X2322" s="73"/>
    </row>
    <row r="2323" spans="23:24" x14ac:dyDescent="0.2">
      <c r="W2323" s="72"/>
      <c r="X2323" s="73"/>
    </row>
    <row r="2324" spans="23:24" x14ac:dyDescent="0.2">
      <c r="W2324" s="72"/>
      <c r="X2324" s="73"/>
    </row>
    <row r="2325" spans="23:24" x14ac:dyDescent="0.2">
      <c r="W2325" s="72"/>
      <c r="X2325" s="73"/>
    </row>
    <row r="2326" spans="23:24" x14ac:dyDescent="0.2">
      <c r="W2326" s="72"/>
      <c r="X2326" s="73"/>
    </row>
    <row r="2327" spans="23:24" x14ac:dyDescent="0.2">
      <c r="W2327" s="72"/>
      <c r="X2327" s="73"/>
    </row>
    <row r="2328" spans="23:24" x14ac:dyDescent="0.2">
      <c r="W2328" s="72"/>
      <c r="X2328" s="73"/>
    </row>
    <row r="2329" spans="23:24" x14ac:dyDescent="0.2">
      <c r="W2329" s="72"/>
      <c r="X2329" s="73"/>
    </row>
    <row r="2330" spans="23:24" x14ac:dyDescent="0.2">
      <c r="W2330" s="72"/>
      <c r="X2330" s="73"/>
    </row>
    <row r="2331" spans="23:24" x14ac:dyDescent="0.2">
      <c r="W2331" s="72"/>
      <c r="X2331" s="73"/>
    </row>
    <row r="2332" spans="23:24" x14ac:dyDescent="0.2">
      <c r="W2332" s="72"/>
      <c r="X2332" s="73"/>
    </row>
    <row r="2333" spans="23:24" x14ac:dyDescent="0.2">
      <c r="W2333" s="72"/>
      <c r="X2333" s="73"/>
    </row>
    <row r="2334" spans="23:24" x14ac:dyDescent="0.2">
      <c r="W2334" s="72"/>
      <c r="X2334" s="73"/>
    </row>
    <row r="2335" spans="23:24" x14ac:dyDescent="0.2">
      <c r="W2335" s="72"/>
      <c r="X2335" s="73"/>
    </row>
    <row r="2336" spans="23:24" x14ac:dyDescent="0.2">
      <c r="W2336" s="72"/>
      <c r="X2336" s="73"/>
    </row>
    <row r="2337" spans="23:24" x14ac:dyDescent="0.2">
      <c r="W2337" s="72"/>
      <c r="X2337" s="73"/>
    </row>
    <row r="2338" spans="23:24" x14ac:dyDescent="0.2">
      <c r="W2338" s="72"/>
      <c r="X2338" s="73"/>
    </row>
    <row r="2339" spans="23:24" x14ac:dyDescent="0.2">
      <c r="W2339" s="72"/>
      <c r="X2339" s="73"/>
    </row>
    <row r="2340" spans="23:24" x14ac:dyDescent="0.2">
      <c r="W2340" s="72"/>
      <c r="X2340" s="73"/>
    </row>
    <row r="2341" spans="23:24" x14ac:dyDescent="0.2">
      <c r="W2341" s="72"/>
      <c r="X2341" s="73"/>
    </row>
    <row r="2342" spans="23:24" x14ac:dyDescent="0.2">
      <c r="W2342" s="72"/>
      <c r="X2342" s="73"/>
    </row>
    <row r="2343" spans="23:24" x14ac:dyDescent="0.2">
      <c r="W2343" s="72"/>
      <c r="X2343" s="73"/>
    </row>
    <row r="2344" spans="23:24" x14ac:dyDescent="0.2">
      <c r="W2344" s="72"/>
      <c r="X2344" s="73"/>
    </row>
    <row r="2345" spans="23:24" x14ac:dyDescent="0.2">
      <c r="W2345" s="72"/>
      <c r="X2345" s="73"/>
    </row>
    <row r="2346" spans="23:24" x14ac:dyDescent="0.2">
      <c r="W2346" s="72"/>
      <c r="X2346" s="73"/>
    </row>
    <row r="2347" spans="23:24" x14ac:dyDescent="0.2">
      <c r="W2347" s="72"/>
      <c r="X2347" s="73"/>
    </row>
    <row r="2348" spans="23:24" x14ac:dyDescent="0.2">
      <c r="W2348" s="72"/>
      <c r="X2348" s="73"/>
    </row>
    <row r="2349" spans="23:24" x14ac:dyDescent="0.2">
      <c r="W2349" s="72"/>
      <c r="X2349" s="73"/>
    </row>
    <row r="2350" spans="23:24" x14ac:dyDescent="0.2">
      <c r="W2350" s="72"/>
      <c r="X2350" s="73"/>
    </row>
    <row r="2351" spans="23:24" x14ac:dyDescent="0.2">
      <c r="W2351" s="72"/>
      <c r="X2351" s="73"/>
    </row>
    <row r="2352" spans="23:24" x14ac:dyDescent="0.2">
      <c r="W2352" s="72"/>
      <c r="X2352" s="73"/>
    </row>
    <row r="2353" spans="23:24" x14ac:dyDescent="0.2">
      <c r="W2353" s="72"/>
      <c r="X2353" s="73"/>
    </row>
    <row r="2354" spans="23:24" x14ac:dyDescent="0.2">
      <c r="W2354" s="72"/>
      <c r="X2354" s="73"/>
    </row>
    <row r="2355" spans="23:24" x14ac:dyDescent="0.2">
      <c r="W2355" s="72"/>
      <c r="X2355" s="73"/>
    </row>
    <row r="2356" spans="23:24" x14ac:dyDescent="0.2">
      <c r="W2356" s="72"/>
      <c r="X2356" s="73"/>
    </row>
    <row r="2357" spans="23:24" x14ac:dyDescent="0.2">
      <c r="W2357" s="72"/>
      <c r="X2357" s="73"/>
    </row>
    <row r="2358" spans="23:24" x14ac:dyDescent="0.2">
      <c r="W2358" s="72"/>
      <c r="X2358" s="73"/>
    </row>
    <row r="2359" spans="23:24" x14ac:dyDescent="0.2">
      <c r="W2359" s="72"/>
      <c r="X2359" s="73"/>
    </row>
    <row r="2360" spans="23:24" x14ac:dyDescent="0.2">
      <c r="W2360" s="72"/>
      <c r="X2360" s="73"/>
    </row>
    <row r="2361" spans="23:24" x14ac:dyDescent="0.2">
      <c r="W2361" s="72"/>
      <c r="X2361" s="73"/>
    </row>
    <row r="2362" spans="23:24" x14ac:dyDescent="0.2">
      <c r="W2362" s="72"/>
      <c r="X2362" s="73"/>
    </row>
    <row r="2363" spans="23:24" x14ac:dyDescent="0.2">
      <c r="W2363" s="72"/>
      <c r="X2363" s="73"/>
    </row>
    <row r="2364" spans="23:24" x14ac:dyDescent="0.2">
      <c r="W2364" s="72"/>
      <c r="X2364" s="73"/>
    </row>
    <row r="2365" spans="23:24" x14ac:dyDescent="0.2">
      <c r="W2365" s="72"/>
      <c r="X2365" s="73"/>
    </row>
    <row r="2366" spans="23:24" x14ac:dyDescent="0.2">
      <c r="W2366" s="72"/>
      <c r="X2366" s="73"/>
    </row>
    <row r="2367" spans="23:24" x14ac:dyDescent="0.2">
      <c r="W2367" s="72"/>
      <c r="X2367" s="73"/>
    </row>
    <row r="2368" spans="23:24" x14ac:dyDescent="0.2">
      <c r="W2368" s="72"/>
      <c r="X2368" s="73"/>
    </row>
    <row r="2369" spans="23:24" x14ac:dyDescent="0.2">
      <c r="W2369" s="72"/>
      <c r="X2369" s="73"/>
    </row>
    <row r="2370" spans="23:24" x14ac:dyDescent="0.2">
      <c r="W2370" s="72"/>
      <c r="X2370" s="73"/>
    </row>
    <row r="2371" spans="23:24" x14ac:dyDescent="0.2">
      <c r="W2371" s="72"/>
      <c r="X2371" s="73"/>
    </row>
    <row r="2372" spans="23:24" x14ac:dyDescent="0.2">
      <c r="W2372" s="72"/>
      <c r="X2372" s="73"/>
    </row>
    <row r="2373" spans="23:24" x14ac:dyDescent="0.2">
      <c r="W2373" s="72"/>
      <c r="X2373" s="73"/>
    </row>
    <row r="2374" spans="23:24" x14ac:dyDescent="0.2">
      <c r="W2374" s="72"/>
      <c r="X2374" s="73"/>
    </row>
    <row r="2375" spans="23:24" x14ac:dyDescent="0.2">
      <c r="W2375" s="72"/>
      <c r="X2375" s="73"/>
    </row>
    <row r="2376" spans="23:24" x14ac:dyDescent="0.2">
      <c r="W2376" s="72"/>
      <c r="X2376" s="73"/>
    </row>
    <row r="2377" spans="23:24" x14ac:dyDescent="0.2">
      <c r="W2377" s="72"/>
      <c r="X2377" s="73"/>
    </row>
    <row r="2378" spans="23:24" x14ac:dyDescent="0.2">
      <c r="W2378" s="72"/>
      <c r="X2378" s="73"/>
    </row>
    <row r="2379" spans="23:24" x14ac:dyDescent="0.2">
      <c r="W2379" s="72"/>
      <c r="X2379" s="73"/>
    </row>
    <row r="2380" spans="23:24" x14ac:dyDescent="0.2">
      <c r="W2380" s="72"/>
      <c r="X2380" s="73"/>
    </row>
    <row r="2381" spans="23:24" x14ac:dyDescent="0.2">
      <c r="W2381" s="72"/>
      <c r="X2381" s="73"/>
    </row>
    <row r="2382" spans="23:24" x14ac:dyDescent="0.2">
      <c r="W2382" s="72"/>
      <c r="X2382" s="73"/>
    </row>
    <row r="2383" spans="23:24" x14ac:dyDescent="0.2">
      <c r="W2383" s="72"/>
      <c r="X2383" s="73"/>
    </row>
    <row r="2384" spans="23:24" x14ac:dyDescent="0.2">
      <c r="W2384" s="72"/>
      <c r="X2384" s="73"/>
    </row>
    <row r="2385" spans="23:24" x14ac:dyDescent="0.2">
      <c r="W2385" s="72"/>
      <c r="X2385" s="73"/>
    </row>
    <row r="2386" spans="23:24" x14ac:dyDescent="0.2">
      <c r="W2386" s="72"/>
      <c r="X2386" s="73"/>
    </row>
    <row r="2387" spans="23:24" x14ac:dyDescent="0.2">
      <c r="W2387" s="72"/>
      <c r="X2387" s="73"/>
    </row>
    <row r="2388" spans="23:24" x14ac:dyDescent="0.2">
      <c r="W2388" s="72"/>
      <c r="X2388" s="73"/>
    </row>
    <row r="2389" spans="23:24" x14ac:dyDescent="0.2">
      <c r="W2389" s="72"/>
      <c r="X2389" s="73"/>
    </row>
    <row r="2390" spans="23:24" x14ac:dyDescent="0.2">
      <c r="W2390" s="72"/>
      <c r="X2390" s="73"/>
    </row>
    <row r="2391" spans="23:24" x14ac:dyDescent="0.2">
      <c r="W2391" s="72"/>
      <c r="X2391" s="73"/>
    </row>
    <row r="2392" spans="23:24" x14ac:dyDescent="0.2">
      <c r="W2392" s="72"/>
      <c r="X2392" s="73"/>
    </row>
    <row r="2393" spans="23:24" x14ac:dyDescent="0.2">
      <c r="W2393" s="72"/>
      <c r="X2393" s="73"/>
    </row>
    <row r="2394" spans="23:24" x14ac:dyDescent="0.2">
      <c r="W2394" s="72"/>
      <c r="X2394" s="73"/>
    </row>
    <row r="2395" spans="23:24" x14ac:dyDescent="0.2">
      <c r="W2395" s="72"/>
      <c r="X2395" s="73"/>
    </row>
    <row r="2396" spans="23:24" x14ac:dyDescent="0.2">
      <c r="W2396" s="72"/>
      <c r="X2396" s="73"/>
    </row>
    <row r="2397" spans="23:24" x14ac:dyDescent="0.2">
      <c r="W2397" s="72"/>
      <c r="X2397" s="73"/>
    </row>
    <row r="2398" spans="23:24" x14ac:dyDescent="0.2">
      <c r="W2398" s="72"/>
      <c r="X2398" s="73"/>
    </row>
    <row r="2399" spans="23:24" x14ac:dyDescent="0.2">
      <c r="W2399" s="72"/>
      <c r="X2399" s="73"/>
    </row>
    <row r="2400" spans="23:24" x14ac:dyDescent="0.2">
      <c r="W2400" s="72"/>
      <c r="X2400" s="73"/>
    </row>
    <row r="2401" spans="23:24" x14ac:dyDescent="0.2">
      <c r="W2401" s="72"/>
      <c r="X2401" s="73"/>
    </row>
    <row r="2402" spans="23:24" x14ac:dyDescent="0.2">
      <c r="W2402" s="72"/>
      <c r="X2402" s="73"/>
    </row>
    <row r="2403" spans="23:24" x14ac:dyDescent="0.2">
      <c r="W2403" s="72"/>
      <c r="X2403" s="73"/>
    </row>
    <row r="2404" spans="23:24" x14ac:dyDescent="0.2">
      <c r="W2404" s="72"/>
      <c r="X2404" s="73"/>
    </row>
    <row r="2405" spans="23:24" x14ac:dyDescent="0.2">
      <c r="W2405" s="72"/>
      <c r="X2405" s="73"/>
    </row>
    <row r="2406" spans="23:24" x14ac:dyDescent="0.2">
      <c r="W2406" s="72"/>
      <c r="X2406" s="73"/>
    </row>
    <row r="2407" spans="23:24" x14ac:dyDescent="0.2">
      <c r="W2407" s="72"/>
      <c r="X2407" s="73"/>
    </row>
    <row r="2408" spans="23:24" x14ac:dyDescent="0.2">
      <c r="W2408" s="72"/>
      <c r="X2408" s="73"/>
    </row>
    <row r="2409" spans="23:24" x14ac:dyDescent="0.2">
      <c r="W2409" s="72"/>
      <c r="X2409" s="73"/>
    </row>
    <row r="2410" spans="23:24" x14ac:dyDescent="0.2">
      <c r="W2410" s="72"/>
      <c r="X2410" s="73"/>
    </row>
    <row r="2411" spans="23:24" x14ac:dyDescent="0.2">
      <c r="W2411" s="72"/>
      <c r="X2411" s="73"/>
    </row>
    <row r="2412" spans="23:24" x14ac:dyDescent="0.2">
      <c r="W2412" s="72"/>
      <c r="X2412" s="73"/>
    </row>
    <row r="2413" spans="23:24" x14ac:dyDescent="0.2">
      <c r="W2413" s="72"/>
      <c r="X2413" s="73"/>
    </row>
    <row r="2414" spans="23:24" x14ac:dyDescent="0.2">
      <c r="W2414" s="72"/>
      <c r="X2414" s="73"/>
    </row>
    <row r="2415" spans="23:24" x14ac:dyDescent="0.2">
      <c r="W2415" s="72"/>
      <c r="X2415" s="73"/>
    </row>
    <row r="2416" spans="23:24" x14ac:dyDescent="0.2">
      <c r="W2416" s="72"/>
      <c r="X2416" s="73"/>
    </row>
    <row r="2417" spans="23:24" x14ac:dyDescent="0.2">
      <c r="W2417" s="72"/>
      <c r="X2417" s="73"/>
    </row>
    <row r="2418" spans="23:24" x14ac:dyDescent="0.2">
      <c r="W2418" s="72"/>
      <c r="X2418" s="73"/>
    </row>
    <row r="2419" spans="23:24" x14ac:dyDescent="0.2">
      <c r="W2419" s="72"/>
      <c r="X2419" s="73"/>
    </row>
    <row r="2420" spans="23:24" x14ac:dyDescent="0.2">
      <c r="W2420" s="72"/>
      <c r="X2420" s="73"/>
    </row>
    <row r="2421" spans="23:24" x14ac:dyDescent="0.2">
      <c r="W2421" s="72"/>
      <c r="X2421" s="73"/>
    </row>
    <row r="2422" spans="23:24" x14ac:dyDescent="0.2">
      <c r="W2422" s="72"/>
      <c r="X2422" s="73"/>
    </row>
    <row r="2423" spans="23:24" x14ac:dyDescent="0.2">
      <c r="W2423" s="72"/>
      <c r="X2423" s="73"/>
    </row>
    <row r="2424" spans="23:24" x14ac:dyDescent="0.2">
      <c r="W2424" s="72"/>
      <c r="X2424" s="73"/>
    </row>
    <row r="2425" spans="23:24" x14ac:dyDescent="0.2">
      <c r="W2425" s="72"/>
      <c r="X2425" s="73"/>
    </row>
    <row r="2426" spans="23:24" x14ac:dyDescent="0.2">
      <c r="W2426" s="72"/>
      <c r="X2426" s="73"/>
    </row>
    <row r="2427" spans="23:24" x14ac:dyDescent="0.2">
      <c r="W2427" s="72"/>
      <c r="X2427" s="73"/>
    </row>
    <row r="2428" spans="23:24" x14ac:dyDescent="0.2">
      <c r="W2428" s="72"/>
      <c r="X2428" s="73"/>
    </row>
    <row r="2429" spans="23:24" x14ac:dyDescent="0.2">
      <c r="W2429" s="72"/>
      <c r="X2429" s="73"/>
    </row>
    <row r="2430" spans="23:24" x14ac:dyDescent="0.2">
      <c r="W2430" s="72"/>
      <c r="X2430" s="73"/>
    </row>
    <row r="2431" spans="23:24" x14ac:dyDescent="0.2">
      <c r="W2431" s="72"/>
      <c r="X2431" s="73"/>
    </row>
    <row r="2432" spans="23:24" x14ac:dyDescent="0.2">
      <c r="W2432" s="72"/>
      <c r="X2432" s="73"/>
    </row>
    <row r="2433" spans="23:24" x14ac:dyDescent="0.2">
      <c r="W2433" s="72"/>
      <c r="X2433" s="73"/>
    </row>
    <row r="2434" spans="23:24" x14ac:dyDescent="0.2">
      <c r="W2434" s="72"/>
      <c r="X2434" s="73"/>
    </row>
    <row r="2435" spans="23:24" x14ac:dyDescent="0.2">
      <c r="W2435" s="72"/>
      <c r="X2435" s="73"/>
    </row>
    <row r="2436" spans="23:24" x14ac:dyDescent="0.2">
      <c r="W2436" s="72"/>
      <c r="X2436" s="73"/>
    </row>
    <row r="2437" spans="23:24" x14ac:dyDescent="0.2">
      <c r="W2437" s="72"/>
      <c r="X2437" s="73"/>
    </row>
    <row r="2438" spans="23:24" x14ac:dyDescent="0.2">
      <c r="W2438" s="72"/>
      <c r="X2438" s="73"/>
    </row>
    <row r="2439" spans="23:24" x14ac:dyDescent="0.2">
      <c r="W2439" s="72"/>
      <c r="X2439" s="73"/>
    </row>
    <row r="2440" spans="23:24" x14ac:dyDescent="0.2">
      <c r="W2440" s="72"/>
      <c r="X2440" s="73"/>
    </row>
    <row r="2441" spans="23:24" x14ac:dyDescent="0.2">
      <c r="W2441" s="72"/>
      <c r="X2441" s="73"/>
    </row>
    <row r="2442" spans="23:24" x14ac:dyDescent="0.2">
      <c r="W2442" s="72"/>
      <c r="X2442" s="73"/>
    </row>
    <row r="2443" spans="23:24" x14ac:dyDescent="0.2">
      <c r="W2443" s="72"/>
      <c r="X2443" s="73"/>
    </row>
    <row r="2444" spans="23:24" x14ac:dyDescent="0.2">
      <c r="W2444" s="72"/>
      <c r="X2444" s="73"/>
    </row>
    <row r="2445" spans="23:24" x14ac:dyDescent="0.2">
      <c r="W2445" s="72"/>
      <c r="X2445" s="73"/>
    </row>
    <row r="2446" spans="23:24" x14ac:dyDescent="0.2">
      <c r="W2446" s="72"/>
      <c r="X2446" s="73"/>
    </row>
    <row r="2447" spans="23:24" x14ac:dyDescent="0.2">
      <c r="W2447" s="72"/>
      <c r="X2447" s="73"/>
    </row>
    <row r="2448" spans="23:24" x14ac:dyDescent="0.2">
      <c r="W2448" s="72"/>
      <c r="X2448" s="73"/>
    </row>
    <row r="2449" spans="23:24" x14ac:dyDescent="0.2">
      <c r="W2449" s="72"/>
      <c r="X2449" s="73"/>
    </row>
    <row r="2450" spans="23:24" x14ac:dyDescent="0.2">
      <c r="W2450" s="72"/>
      <c r="X2450" s="73"/>
    </row>
    <row r="2451" spans="23:24" x14ac:dyDescent="0.2">
      <c r="W2451" s="72"/>
      <c r="X2451" s="73"/>
    </row>
    <row r="2452" spans="23:24" x14ac:dyDescent="0.2">
      <c r="W2452" s="72"/>
      <c r="X2452" s="73"/>
    </row>
    <row r="2453" spans="23:24" x14ac:dyDescent="0.2">
      <c r="W2453" s="72"/>
      <c r="X2453" s="73"/>
    </row>
    <row r="2454" spans="23:24" x14ac:dyDescent="0.2">
      <c r="W2454" s="72"/>
      <c r="X2454" s="73"/>
    </row>
    <row r="2455" spans="23:24" x14ac:dyDescent="0.2">
      <c r="W2455" s="72"/>
      <c r="X2455" s="73"/>
    </row>
    <row r="2456" spans="23:24" x14ac:dyDescent="0.2">
      <c r="W2456" s="72"/>
      <c r="X2456" s="73"/>
    </row>
    <row r="2457" spans="23:24" x14ac:dyDescent="0.2">
      <c r="W2457" s="72"/>
      <c r="X2457" s="73"/>
    </row>
    <row r="2458" spans="23:24" x14ac:dyDescent="0.2">
      <c r="W2458" s="72"/>
      <c r="X2458" s="73"/>
    </row>
    <row r="2459" spans="23:24" x14ac:dyDescent="0.2">
      <c r="W2459" s="72"/>
      <c r="X2459" s="73"/>
    </row>
    <row r="2460" spans="23:24" x14ac:dyDescent="0.2">
      <c r="W2460" s="72"/>
      <c r="X2460" s="73"/>
    </row>
    <row r="2461" spans="23:24" x14ac:dyDescent="0.2">
      <c r="W2461" s="72"/>
      <c r="X2461" s="73"/>
    </row>
    <row r="2462" spans="23:24" x14ac:dyDescent="0.2">
      <c r="W2462" s="72"/>
      <c r="X2462" s="73"/>
    </row>
    <row r="2463" spans="23:24" x14ac:dyDescent="0.2">
      <c r="W2463" s="72"/>
      <c r="X2463" s="73"/>
    </row>
    <row r="2464" spans="23:24" x14ac:dyDescent="0.2">
      <c r="W2464" s="72"/>
      <c r="X2464" s="73"/>
    </row>
    <row r="2465" spans="23:24" x14ac:dyDescent="0.2">
      <c r="W2465" s="72"/>
      <c r="X2465" s="73"/>
    </row>
    <row r="2466" spans="23:24" x14ac:dyDescent="0.2">
      <c r="W2466" s="72"/>
      <c r="X2466" s="73"/>
    </row>
    <row r="2467" spans="23:24" x14ac:dyDescent="0.2">
      <c r="W2467" s="72"/>
      <c r="X2467" s="73"/>
    </row>
    <row r="2468" spans="23:24" x14ac:dyDescent="0.2">
      <c r="W2468" s="72"/>
      <c r="X2468" s="73"/>
    </row>
    <row r="2469" spans="23:24" x14ac:dyDescent="0.2">
      <c r="W2469" s="72"/>
      <c r="X2469" s="73"/>
    </row>
    <row r="2470" spans="23:24" x14ac:dyDescent="0.2">
      <c r="W2470" s="72"/>
      <c r="X2470" s="73"/>
    </row>
    <row r="2471" spans="23:24" x14ac:dyDescent="0.2">
      <c r="W2471" s="72"/>
      <c r="X2471" s="73"/>
    </row>
    <row r="2472" spans="23:24" x14ac:dyDescent="0.2">
      <c r="W2472" s="72"/>
      <c r="X2472" s="73"/>
    </row>
    <row r="2473" spans="23:24" x14ac:dyDescent="0.2">
      <c r="W2473" s="72"/>
      <c r="X2473" s="73"/>
    </row>
    <row r="2474" spans="23:24" x14ac:dyDescent="0.2">
      <c r="W2474" s="72"/>
      <c r="X2474" s="73"/>
    </row>
    <row r="2475" spans="23:24" x14ac:dyDescent="0.2">
      <c r="W2475" s="72"/>
      <c r="X2475" s="73"/>
    </row>
    <row r="2476" spans="23:24" x14ac:dyDescent="0.2">
      <c r="W2476" s="72"/>
      <c r="X2476" s="73"/>
    </row>
    <row r="2477" spans="23:24" x14ac:dyDescent="0.2">
      <c r="W2477" s="72"/>
      <c r="X2477" s="73"/>
    </row>
    <row r="2478" spans="23:24" x14ac:dyDescent="0.2">
      <c r="W2478" s="72"/>
      <c r="X2478" s="73"/>
    </row>
    <row r="2479" spans="23:24" x14ac:dyDescent="0.2">
      <c r="W2479" s="72"/>
      <c r="X2479" s="73"/>
    </row>
    <row r="2480" spans="23:24" x14ac:dyDescent="0.2">
      <c r="W2480" s="72"/>
      <c r="X2480" s="73"/>
    </row>
    <row r="2481" spans="23:24" x14ac:dyDescent="0.2">
      <c r="W2481" s="72"/>
      <c r="X2481" s="73"/>
    </row>
    <row r="2482" spans="23:24" x14ac:dyDescent="0.2">
      <c r="W2482" s="72"/>
      <c r="X2482" s="73"/>
    </row>
    <row r="2483" spans="23:24" x14ac:dyDescent="0.2">
      <c r="W2483" s="72"/>
      <c r="X2483" s="73"/>
    </row>
    <row r="2484" spans="23:24" x14ac:dyDescent="0.2">
      <c r="W2484" s="72"/>
      <c r="X2484" s="73"/>
    </row>
    <row r="2485" spans="23:24" x14ac:dyDescent="0.2">
      <c r="W2485" s="72"/>
      <c r="X2485" s="73"/>
    </row>
    <row r="2486" spans="23:24" x14ac:dyDescent="0.2">
      <c r="W2486" s="72"/>
      <c r="X2486" s="73"/>
    </row>
    <row r="2487" spans="23:24" x14ac:dyDescent="0.2">
      <c r="W2487" s="72"/>
      <c r="X2487" s="73"/>
    </row>
    <row r="2488" spans="23:24" x14ac:dyDescent="0.2">
      <c r="W2488" s="72"/>
      <c r="X2488" s="73"/>
    </row>
    <row r="2489" spans="23:24" x14ac:dyDescent="0.2">
      <c r="W2489" s="72"/>
      <c r="X2489" s="73"/>
    </row>
    <row r="2490" spans="23:24" x14ac:dyDescent="0.2">
      <c r="W2490" s="72"/>
      <c r="X2490" s="73"/>
    </row>
    <row r="2491" spans="23:24" x14ac:dyDescent="0.2">
      <c r="W2491" s="72"/>
      <c r="X2491" s="73"/>
    </row>
    <row r="2492" spans="23:24" x14ac:dyDescent="0.2">
      <c r="W2492" s="72"/>
      <c r="X2492" s="73"/>
    </row>
    <row r="2493" spans="23:24" x14ac:dyDescent="0.2">
      <c r="W2493" s="72"/>
      <c r="X2493" s="73"/>
    </row>
    <row r="2494" spans="23:24" x14ac:dyDescent="0.2">
      <c r="W2494" s="72"/>
      <c r="X2494" s="73"/>
    </row>
    <row r="2495" spans="23:24" x14ac:dyDescent="0.2">
      <c r="W2495" s="72"/>
      <c r="X2495" s="73"/>
    </row>
    <row r="2496" spans="23:24" x14ac:dyDescent="0.2">
      <c r="W2496" s="72"/>
      <c r="X2496" s="73"/>
    </row>
    <row r="2497" spans="23:24" x14ac:dyDescent="0.2">
      <c r="W2497" s="72"/>
      <c r="X2497" s="73"/>
    </row>
    <row r="2498" spans="23:24" x14ac:dyDescent="0.2">
      <c r="W2498" s="72"/>
      <c r="X2498" s="73"/>
    </row>
    <row r="2499" spans="23:24" x14ac:dyDescent="0.2">
      <c r="W2499" s="72"/>
      <c r="X2499" s="73"/>
    </row>
    <row r="2500" spans="23:24" x14ac:dyDescent="0.2">
      <c r="W2500" s="72"/>
      <c r="X2500" s="73"/>
    </row>
    <row r="2501" spans="23:24" x14ac:dyDescent="0.2">
      <c r="W2501" s="72"/>
      <c r="X2501" s="73"/>
    </row>
    <row r="2502" spans="23:24" x14ac:dyDescent="0.2">
      <c r="W2502" s="72"/>
      <c r="X2502" s="73"/>
    </row>
    <row r="2503" spans="23:24" x14ac:dyDescent="0.2">
      <c r="W2503" s="72"/>
      <c r="X2503" s="73"/>
    </row>
    <row r="2504" spans="23:24" x14ac:dyDescent="0.2">
      <c r="W2504" s="72"/>
      <c r="X2504" s="73"/>
    </row>
    <row r="2505" spans="23:24" x14ac:dyDescent="0.2">
      <c r="W2505" s="72"/>
      <c r="X2505" s="73"/>
    </row>
    <row r="2506" spans="23:24" x14ac:dyDescent="0.2">
      <c r="W2506" s="72"/>
      <c r="X2506" s="73"/>
    </row>
    <row r="2507" spans="23:24" x14ac:dyDescent="0.2">
      <c r="W2507" s="72"/>
      <c r="X2507" s="73"/>
    </row>
    <row r="2508" spans="23:24" x14ac:dyDescent="0.2">
      <c r="W2508" s="72"/>
      <c r="X2508" s="73"/>
    </row>
    <row r="2509" spans="23:24" x14ac:dyDescent="0.2">
      <c r="W2509" s="72"/>
      <c r="X2509" s="73"/>
    </row>
    <row r="2510" spans="23:24" x14ac:dyDescent="0.2">
      <c r="W2510" s="72"/>
      <c r="X2510" s="73"/>
    </row>
    <row r="2511" spans="23:24" x14ac:dyDescent="0.2">
      <c r="W2511" s="72"/>
      <c r="X2511" s="73"/>
    </row>
    <row r="2512" spans="23:24" x14ac:dyDescent="0.2">
      <c r="W2512" s="72"/>
      <c r="X2512" s="73"/>
    </row>
    <row r="2513" spans="23:24" x14ac:dyDescent="0.2">
      <c r="W2513" s="72"/>
      <c r="X2513" s="73"/>
    </row>
    <row r="2514" spans="23:24" x14ac:dyDescent="0.2">
      <c r="W2514" s="72"/>
      <c r="X2514" s="73"/>
    </row>
    <row r="2515" spans="23:24" x14ac:dyDescent="0.2">
      <c r="W2515" s="72"/>
      <c r="X2515" s="73"/>
    </row>
    <row r="2516" spans="23:24" x14ac:dyDescent="0.2">
      <c r="W2516" s="72"/>
      <c r="X2516" s="73"/>
    </row>
    <row r="2517" spans="23:24" x14ac:dyDescent="0.2">
      <c r="W2517" s="72"/>
      <c r="X2517" s="73"/>
    </row>
    <row r="2518" spans="23:24" x14ac:dyDescent="0.2">
      <c r="W2518" s="72"/>
      <c r="X2518" s="73"/>
    </row>
    <row r="2519" spans="23:24" x14ac:dyDescent="0.2">
      <c r="W2519" s="72"/>
      <c r="X2519" s="73"/>
    </row>
    <row r="2520" spans="23:24" x14ac:dyDescent="0.2">
      <c r="W2520" s="72"/>
      <c r="X2520" s="73"/>
    </row>
    <row r="2521" spans="23:24" x14ac:dyDescent="0.2">
      <c r="W2521" s="72"/>
      <c r="X2521" s="73"/>
    </row>
    <row r="2522" spans="23:24" x14ac:dyDescent="0.2">
      <c r="W2522" s="72"/>
      <c r="X2522" s="73"/>
    </row>
    <row r="2523" spans="23:24" x14ac:dyDescent="0.2">
      <c r="W2523" s="72"/>
      <c r="X2523" s="73"/>
    </row>
    <row r="2524" spans="23:24" x14ac:dyDescent="0.2">
      <c r="W2524" s="72"/>
      <c r="X2524" s="73"/>
    </row>
    <row r="2525" spans="23:24" x14ac:dyDescent="0.2">
      <c r="W2525" s="72"/>
      <c r="X2525" s="73"/>
    </row>
    <row r="2526" spans="23:24" x14ac:dyDescent="0.2">
      <c r="W2526" s="72"/>
      <c r="X2526" s="73"/>
    </row>
    <row r="2527" spans="23:24" x14ac:dyDescent="0.2">
      <c r="W2527" s="72"/>
      <c r="X2527" s="73"/>
    </row>
    <row r="2528" spans="23:24" x14ac:dyDescent="0.2">
      <c r="W2528" s="72"/>
      <c r="X2528" s="73"/>
    </row>
    <row r="2529" spans="23:24" x14ac:dyDescent="0.2">
      <c r="W2529" s="72"/>
      <c r="X2529" s="73"/>
    </row>
    <row r="2530" spans="23:24" x14ac:dyDescent="0.2">
      <c r="W2530" s="72"/>
      <c r="X2530" s="73"/>
    </row>
    <row r="2531" spans="23:24" x14ac:dyDescent="0.2">
      <c r="W2531" s="72"/>
      <c r="X2531" s="73"/>
    </row>
    <row r="2532" spans="23:24" x14ac:dyDescent="0.2">
      <c r="W2532" s="72"/>
      <c r="X2532" s="73"/>
    </row>
    <row r="2533" spans="23:24" x14ac:dyDescent="0.2">
      <c r="W2533" s="72"/>
      <c r="X2533" s="73"/>
    </row>
    <row r="2534" spans="23:24" x14ac:dyDescent="0.2">
      <c r="W2534" s="72"/>
      <c r="X2534" s="73"/>
    </row>
    <row r="2535" spans="23:24" x14ac:dyDescent="0.2">
      <c r="W2535" s="72"/>
      <c r="X2535" s="73"/>
    </row>
    <row r="2536" spans="23:24" x14ac:dyDescent="0.2">
      <c r="W2536" s="72"/>
      <c r="X2536" s="73"/>
    </row>
    <row r="2537" spans="23:24" x14ac:dyDescent="0.2">
      <c r="W2537" s="72"/>
      <c r="X2537" s="73"/>
    </row>
    <row r="2538" spans="23:24" x14ac:dyDescent="0.2">
      <c r="W2538" s="72"/>
      <c r="X2538" s="73"/>
    </row>
    <row r="2539" spans="23:24" x14ac:dyDescent="0.2">
      <c r="W2539" s="72"/>
      <c r="X2539" s="73"/>
    </row>
    <row r="2540" spans="23:24" x14ac:dyDescent="0.2">
      <c r="W2540" s="72"/>
      <c r="X2540" s="73"/>
    </row>
    <row r="2541" spans="23:24" x14ac:dyDescent="0.2">
      <c r="W2541" s="72"/>
      <c r="X2541" s="73"/>
    </row>
    <row r="2542" spans="23:24" x14ac:dyDescent="0.2">
      <c r="W2542" s="72"/>
      <c r="X2542" s="73"/>
    </row>
    <row r="2543" spans="23:24" x14ac:dyDescent="0.2">
      <c r="W2543" s="72"/>
      <c r="X2543" s="73"/>
    </row>
    <row r="2544" spans="23:24" x14ac:dyDescent="0.2">
      <c r="W2544" s="72"/>
      <c r="X2544" s="73"/>
    </row>
    <row r="2545" spans="23:24" x14ac:dyDescent="0.2">
      <c r="W2545" s="72"/>
      <c r="X2545" s="73"/>
    </row>
    <row r="2546" spans="23:24" x14ac:dyDescent="0.2">
      <c r="W2546" s="72"/>
      <c r="X2546" s="73"/>
    </row>
    <row r="2547" spans="23:24" x14ac:dyDescent="0.2">
      <c r="W2547" s="72"/>
      <c r="X2547" s="73"/>
    </row>
    <row r="2548" spans="23:24" x14ac:dyDescent="0.2">
      <c r="W2548" s="72"/>
      <c r="X2548" s="73"/>
    </row>
    <row r="2549" spans="23:24" x14ac:dyDescent="0.2">
      <c r="W2549" s="72"/>
      <c r="X2549" s="73"/>
    </row>
    <row r="2550" spans="23:24" x14ac:dyDescent="0.2">
      <c r="W2550" s="72"/>
      <c r="X2550" s="73"/>
    </row>
    <row r="2551" spans="23:24" x14ac:dyDescent="0.2">
      <c r="W2551" s="72"/>
      <c r="X2551" s="73"/>
    </row>
    <row r="2552" spans="23:24" x14ac:dyDescent="0.2">
      <c r="W2552" s="72"/>
      <c r="X2552" s="73"/>
    </row>
    <row r="2553" spans="23:24" x14ac:dyDescent="0.2">
      <c r="W2553" s="72"/>
      <c r="X2553" s="73"/>
    </row>
    <row r="2554" spans="23:24" x14ac:dyDescent="0.2">
      <c r="W2554" s="72"/>
      <c r="X2554" s="73"/>
    </row>
    <row r="2555" spans="23:24" x14ac:dyDescent="0.2">
      <c r="W2555" s="72"/>
      <c r="X2555" s="73"/>
    </row>
    <row r="2556" spans="23:24" x14ac:dyDescent="0.2">
      <c r="W2556" s="72"/>
      <c r="X2556" s="73"/>
    </row>
    <row r="2557" spans="23:24" x14ac:dyDescent="0.2">
      <c r="W2557" s="72"/>
      <c r="X2557" s="73"/>
    </row>
    <row r="2558" spans="23:24" x14ac:dyDescent="0.2">
      <c r="W2558" s="72"/>
      <c r="X2558" s="73"/>
    </row>
    <row r="2559" spans="23:24" x14ac:dyDescent="0.2">
      <c r="W2559" s="72"/>
      <c r="X2559" s="73"/>
    </row>
    <row r="2560" spans="23:24" x14ac:dyDescent="0.2">
      <c r="W2560" s="72"/>
      <c r="X2560" s="73"/>
    </row>
    <row r="2561" spans="23:24" x14ac:dyDescent="0.2">
      <c r="W2561" s="72"/>
      <c r="X2561" s="73"/>
    </row>
    <row r="2562" spans="23:24" x14ac:dyDescent="0.2">
      <c r="W2562" s="72"/>
      <c r="X2562" s="73"/>
    </row>
    <row r="2563" spans="23:24" x14ac:dyDescent="0.2">
      <c r="W2563" s="72"/>
      <c r="X2563" s="73"/>
    </row>
    <row r="2564" spans="23:24" x14ac:dyDescent="0.2">
      <c r="W2564" s="72"/>
      <c r="X2564" s="73"/>
    </row>
    <row r="2565" spans="23:24" x14ac:dyDescent="0.2">
      <c r="W2565" s="72"/>
      <c r="X2565" s="73"/>
    </row>
    <row r="2566" spans="23:24" x14ac:dyDescent="0.2">
      <c r="W2566" s="72"/>
      <c r="X2566" s="73"/>
    </row>
    <row r="2567" spans="23:24" x14ac:dyDescent="0.2">
      <c r="W2567" s="72"/>
      <c r="X2567" s="73"/>
    </row>
    <row r="2568" spans="23:24" x14ac:dyDescent="0.2">
      <c r="W2568" s="72"/>
      <c r="X2568" s="73"/>
    </row>
    <row r="2569" spans="23:24" x14ac:dyDescent="0.2">
      <c r="W2569" s="72"/>
      <c r="X2569" s="73"/>
    </row>
    <row r="2570" spans="23:24" x14ac:dyDescent="0.2">
      <c r="W2570" s="72"/>
      <c r="X2570" s="73"/>
    </row>
    <row r="2571" spans="23:24" x14ac:dyDescent="0.2">
      <c r="W2571" s="72"/>
      <c r="X2571" s="73"/>
    </row>
    <row r="2572" spans="23:24" x14ac:dyDescent="0.2">
      <c r="W2572" s="72"/>
      <c r="X2572" s="73"/>
    </row>
    <row r="2573" spans="23:24" x14ac:dyDescent="0.2">
      <c r="W2573" s="72"/>
      <c r="X2573" s="73"/>
    </row>
    <row r="2574" spans="23:24" x14ac:dyDescent="0.2">
      <c r="W2574" s="72"/>
      <c r="X2574" s="73"/>
    </row>
    <row r="2575" spans="23:24" x14ac:dyDescent="0.2">
      <c r="W2575" s="72"/>
      <c r="X2575" s="73"/>
    </row>
    <row r="2576" spans="23:24" x14ac:dyDescent="0.2">
      <c r="W2576" s="72"/>
      <c r="X2576" s="73"/>
    </row>
    <row r="2577" spans="23:24" x14ac:dyDescent="0.2">
      <c r="W2577" s="72"/>
      <c r="X2577" s="73"/>
    </row>
    <row r="2578" spans="23:24" x14ac:dyDescent="0.2">
      <c r="W2578" s="72"/>
      <c r="X2578" s="73"/>
    </row>
    <row r="2579" spans="23:24" x14ac:dyDescent="0.2">
      <c r="W2579" s="72"/>
      <c r="X2579" s="73"/>
    </row>
    <row r="2580" spans="23:24" x14ac:dyDescent="0.2">
      <c r="W2580" s="72"/>
      <c r="X2580" s="73"/>
    </row>
    <row r="2581" spans="23:24" x14ac:dyDescent="0.2">
      <c r="W2581" s="72"/>
      <c r="X2581" s="73"/>
    </row>
    <row r="2582" spans="23:24" x14ac:dyDescent="0.2">
      <c r="W2582" s="72"/>
      <c r="X2582" s="73"/>
    </row>
    <row r="2583" spans="23:24" x14ac:dyDescent="0.2">
      <c r="W2583" s="72"/>
      <c r="X2583" s="73"/>
    </row>
    <row r="2584" spans="23:24" x14ac:dyDescent="0.2">
      <c r="W2584" s="72"/>
      <c r="X2584" s="73"/>
    </row>
    <row r="2585" spans="23:24" x14ac:dyDescent="0.2">
      <c r="W2585" s="72"/>
      <c r="X2585" s="73"/>
    </row>
    <row r="2586" spans="23:24" x14ac:dyDescent="0.2">
      <c r="W2586" s="72"/>
      <c r="X2586" s="73"/>
    </row>
    <row r="2587" spans="23:24" x14ac:dyDescent="0.2">
      <c r="W2587" s="72"/>
      <c r="X2587" s="73"/>
    </row>
    <row r="2588" spans="23:24" x14ac:dyDescent="0.2">
      <c r="W2588" s="72"/>
      <c r="X2588" s="73"/>
    </row>
    <row r="2589" spans="23:24" x14ac:dyDescent="0.2">
      <c r="W2589" s="72"/>
      <c r="X2589" s="73"/>
    </row>
    <row r="2590" spans="23:24" x14ac:dyDescent="0.2">
      <c r="W2590" s="72"/>
      <c r="X2590" s="73"/>
    </row>
    <row r="2591" spans="23:24" x14ac:dyDescent="0.2">
      <c r="W2591" s="72"/>
      <c r="X2591" s="73"/>
    </row>
    <row r="2592" spans="23:24" x14ac:dyDescent="0.2">
      <c r="W2592" s="72"/>
      <c r="X2592" s="73"/>
    </row>
    <row r="2593" spans="23:24" x14ac:dyDescent="0.2">
      <c r="W2593" s="72"/>
      <c r="X2593" s="73"/>
    </row>
    <row r="2594" spans="23:24" x14ac:dyDescent="0.2">
      <c r="W2594" s="72"/>
      <c r="X2594" s="73"/>
    </row>
    <row r="2595" spans="23:24" x14ac:dyDescent="0.2">
      <c r="W2595" s="72"/>
      <c r="X2595" s="73"/>
    </row>
    <row r="2596" spans="23:24" x14ac:dyDescent="0.2">
      <c r="W2596" s="72"/>
      <c r="X2596" s="73"/>
    </row>
    <row r="2597" spans="23:24" x14ac:dyDescent="0.2">
      <c r="W2597" s="72"/>
      <c r="X2597" s="73"/>
    </row>
    <row r="2598" spans="23:24" x14ac:dyDescent="0.2">
      <c r="W2598" s="72"/>
      <c r="X2598" s="73"/>
    </row>
    <row r="2599" spans="23:24" x14ac:dyDescent="0.2">
      <c r="W2599" s="72"/>
      <c r="X2599" s="73"/>
    </row>
    <row r="2600" spans="23:24" x14ac:dyDescent="0.2">
      <c r="W2600" s="72"/>
      <c r="X2600" s="73"/>
    </row>
    <row r="2601" spans="23:24" x14ac:dyDescent="0.2">
      <c r="W2601" s="72"/>
      <c r="X2601" s="73"/>
    </row>
    <row r="2602" spans="23:24" x14ac:dyDescent="0.2">
      <c r="W2602" s="72"/>
      <c r="X2602" s="73"/>
    </row>
    <row r="2603" spans="23:24" x14ac:dyDescent="0.2">
      <c r="W2603" s="72"/>
      <c r="X2603" s="73"/>
    </row>
    <row r="2604" spans="23:24" x14ac:dyDescent="0.2">
      <c r="W2604" s="72"/>
      <c r="X2604" s="73"/>
    </row>
    <row r="2605" spans="23:24" x14ac:dyDescent="0.2">
      <c r="W2605" s="72"/>
      <c r="X2605" s="73"/>
    </row>
    <row r="2606" spans="23:24" x14ac:dyDescent="0.2">
      <c r="W2606" s="72"/>
      <c r="X2606" s="73"/>
    </row>
    <row r="2607" spans="23:24" x14ac:dyDescent="0.2">
      <c r="W2607" s="72"/>
      <c r="X2607" s="73"/>
    </row>
    <row r="2608" spans="23:24" x14ac:dyDescent="0.2">
      <c r="W2608" s="72"/>
      <c r="X2608" s="73"/>
    </row>
    <row r="2609" spans="23:24" x14ac:dyDescent="0.2">
      <c r="W2609" s="72"/>
      <c r="X2609" s="73"/>
    </row>
    <row r="2610" spans="23:24" x14ac:dyDescent="0.2">
      <c r="W2610" s="72"/>
      <c r="X2610" s="73"/>
    </row>
    <row r="2611" spans="23:24" x14ac:dyDescent="0.2">
      <c r="W2611" s="72"/>
      <c r="X2611" s="73"/>
    </row>
    <row r="2612" spans="23:24" x14ac:dyDescent="0.2">
      <c r="W2612" s="72"/>
      <c r="X2612" s="73"/>
    </row>
    <row r="2613" spans="23:24" x14ac:dyDescent="0.2">
      <c r="W2613" s="72"/>
      <c r="X2613" s="73"/>
    </row>
    <row r="2614" spans="23:24" x14ac:dyDescent="0.2">
      <c r="W2614" s="72"/>
      <c r="X2614" s="73"/>
    </row>
    <row r="2615" spans="23:24" x14ac:dyDescent="0.2">
      <c r="W2615" s="72"/>
      <c r="X2615" s="73"/>
    </row>
    <row r="2616" spans="23:24" x14ac:dyDescent="0.2">
      <c r="W2616" s="72"/>
      <c r="X2616" s="73"/>
    </row>
    <row r="2617" spans="23:24" x14ac:dyDescent="0.2">
      <c r="W2617" s="72"/>
      <c r="X2617" s="73"/>
    </row>
    <row r="2618" spans="23:24" x14ac:dyDescent="0.2">
      <c r="W2618" s="72"/>
      <c r="X2618" s="73"/>
    </row>
    <row r="2619" spans="23:24" x14ac:dyDescent="0.2">
      <c r="W2619" s="72"/>
      <c r="X2619" s="73"/>
    </row>
    <row r="2620" spans="23:24" x14ac:dyDescent="0.2">
      <c r="W2620" s="72"/>
      <c r="X2620" s="73"/>
    </row>
    <row r="2621" spans="23:24" x14ac:dyDescent="0.2">
      <c r="W2621" s="72"/>
      <c r="X2621" s="73"/>
    </row>
    <row r="2622" spans="23:24" x14ac:dyDescent="0.2">
      <c r="W2622" s="72"/>
      <c r="X2622" s="73"/>
    </row>
    <row r="2623" spans="23:24" x14ac:dyDescent="0.2">
      <c r="W2623" s="72"/>
      <c r="X2623" s="73"/>
    </row>
    <row r="2624" spans="23:24" x14ac:dyDescent="0.2">
      <c r="W2624" s="72"/>
      <c r="X2624" s="73"/>
    </row>
    <row r="2625" spans="23:24" x14ac:dyDescent="0.2">
      <c r="W2625" s="72"/>
      <c r="X2625" s="73"/>
    </row>
    <row r="2626" spans="23:24" x14ac:dyDescent="0.2">
      <c r="W2626" s="72"/>
      <c r="X2626" s="73"/>
    </row>
    <row r="2627" spans="23:24" x14ac:dyDescent="0.2">
      <c r="W2627" s="72"/>
      <c r="X2627" s="73"/>
    </row>
    <row r="2628" spans="23:24" x14ac:dyDescent="0.2">
      <c r="W2628" s="72"/>
      <c r="X2628" s="73"/>
    </row>
    <row r="2629" spans="23:24" x14ac:dyDescent="0.2">
      <c r="W2629" s="72"/>
      <c r="X2629" s="73"/>
    </row>
    <row r="2630" spans="23:24" x14ac:dyDescent="0.2">
      <c r="W2630" s="72"/>
      <c r="X2630" s="73"/>
    </row>
    <row r="2631" spans="23:24" x14ac:dyDescent="0.2">
      <c r="W2631" s="72"/>
      <c r="X2631" s="73"/>
    </row>
    <row r="2632" spans="23:24" x14ac:dyDescent="0.2">
      <c r="W2632" s="72"/>
      <c r="X2632" s="73"/>
    </row>
    <row r="2633" spans="23:24" x14ac:dyDescent="0.2">
      <c r="W2633" s="72"/>
      <c r="X2633" s="73"/>
    </row>
    <row r="2634" spans="23:24" x14ac:dyDescent="0.2">
      <c r="W2634" s="72"/>
      <c r="X2634" s="73"/>
    </row>
    <row r="2635" spans="23:24" x14ac:dyDescent="0.2">
      <c r="W2635" s="72"/>
      <c r="X2635" s="73"/>
    </row>
    <row r="2636" spans="23:24" x14ac:dyDescent="0.2">
      <c r="W2636" s="72"/>
      <c r="X2636" s="73"/>
    </row>
    <row r="2637" spans="23:24" x14ac:dyDescent="0.2">
      <c r="W2637" s="72"/>
      <c r="X2637" s="73"/>
    </row>
    <row r="2638" spans="23:24" x14ac:dyDescent="0.2">
      <c r="W2638" s="72"/>
      <c r="X2638" s="73"/>
    </row>
    <row r="2639" spans="23:24" x14ac:dyDescent="0.2">
      <c r="W2639" s="72"/>
      <c r="X2639" s="73"/>
    </row>
    <row r="2640" spans="23:24" x14ac:dyDescent="0.2">
      <c r="W2640" s="72"/>
      <c r="X2640" s="73"/>
    </row>
    <row r="2641" spans="23:24" x14ac:dyDescent="0.2">
      <c r="W2641" s="72"/>
      <c r="X2641" s="73"/>
    </row>
    <row r="2642" spans="23:24" x14ac:dyDescent="0.2">
      <c r="W2642" s="72"/>
      <c r="X2642" s="73"/>
    </row>
    <row r="2643" spans="23:24" x14ac:dyDescent="0.2">
      <c r="W2643" s="72"/>
      <c r="X2643" s="73"/>
    </row>
    <row r="2644" spans="23:24" x14ac:dyDescent="0.2">
      <c r="W2644" s="72"/>
      <c r="X2644" s="73"/>
    </row>
    <row r="2645" spans="23:24" x14ac:dyDescent="0.2">
      <c r="W2645" s="72"/>
      <c r="X2645" s="73"/>
    </row>
    <row r="2646" spans="23:24" x14ac:dyDescent="0.2">
      <c r="W2646" s="72"/>
      <c r="X2646" s="73"/>
    </row>
    <row r="2647" spans="23:24" x14ac:dyDescent="0.2">
      <c r="W2647" s="72"/>
      <c r="X2647" s="73"/>
    </row>
    <row r="2648" spans="23:24" x14ac:dyDescent="0.2">
      <c r="W2648" s="72"/>
      <c r="X2648" s="73"/>
    </row>
    <row r="2649" spans="23:24" x14ac:dyDescent="0.2">
      <c r="W2649" s="72"/>
      <c r="X2649" s="73"/>
    </row>
    <row r="2650" spans="23:24" x14ac:dyDescent="0.2">
      <c r="W2650" s="72"/>
      <c r="X2650" s="73"/>
    </row>
    <row r="2651" spans="23:24" x14ac:dyDescent="0.2">
      <c r="W2651" s="72"/>
      <c r="X2651" s="73"/>
    </row>
    <row r="2652" spans="23:24" x14ac:dyDescent="0.2">
      <c r="W2652" s="72"/>
      <c r="X2652" s="73"/>
    </row>
    <row r="2653" spans="23:24" x14ac:dyDescent="0.2">
      <c r="W2653" s="72"/>
      <c r="X2653" s="73"/>
    </row>
    <row r="2654" spans="23:24" x14ac:dyDescent="0.2">
      <c r="W2654" s="72"/>
      <c r="X2654" s="73"/>
    </row>
    <row r="2655" spans="23:24" x14ac:dyDescent="0.2">
      <c r="W2655" s="72"/>
      <c r="X2655" s="73"/>
    </row>
    <row r="2656" spans="23:24" x14ac:dyDescent="0.2">
      <c r="W2656" s="72"/>
      <c r="X2656" s="73"/>
    </row>
    <row r="2657" spans="23:24" x14ac:dyDescent="0.2">
      <c r="W2657" s="72"/>
      <c r="X2657" s="73"/>
    </row>
    <row r="2658" spans="23:24" x14ac:dyDescent="0.2">
      <c r="W2658" s="72"/>
      <c r="X2658" s="73"/>
    </row>
    <row r="2659" spans="23:24" x14ac:dyDescent="0.2">
      <c r="W2659" s="72"/>
      <c r="X2659" s="73"/>
    </row>
    <row r="2660" spans="23:24" x14ac:dyDescent="0.2">
      <c r="W2660" s="72"/>
      <c r="X2660" s="73"/>
    </row>
    <row r="2661" spans="23:24" x14ac:dyDescent="0.2">
      <c r="W2661" s="72"/>
      <c r="X2661" s="73"/>
    </row>
    <row r="2662" spans="23:24" x14ac:dyDescent="0.2">
      <c r="W2662" s="72"/>
      <c r="X2662" s="73"/>
    </row>
    <row r="2663" spans="23:24" x14ac:dyDescent="0.2">
      <c r="W2663" s="72"/>
      <c r="X2663" s="73"/>
    </row>
    <row r="2664" spans="23:24" x14ac:dyDescent="0.2">
      <c r="W2664" s="72"/>
      <c r="X2664" s="73"/>
    </row>
    <row r="2665" spans="23:24" x14ac:dyDescent="0.2">
      <c r="W2665" s="72"/>
      <c r="X2665" s="73"/>
    </row>
    <row r="2666" spans="23:24" x14ac:dyDescent="0.2">
      <c r="W2666" s="72"/>
      <c r="X2666" s="73"/>
    </row>
    <row r="2667" spans="23:24" x14ac:dyDescent="0.2">
      <c r="W2667" s="72"/>
      <c r="X2667" s="73"/>
    </row>
    <row r="2668" spans="23:24" x14ac:dyDescent="0.2">
      <c r="W2668" s="72"/>
      <c r="X2668" s="73"/>
    </row>
    <row r="2669" spans="23:24" x14ac:dyDescent="0.2">
      <c r="W2669" s="72"/>
      <c r="X2669" s="73"/>
    </row>
    <row r="2670" spans="23:24" x14ac:dyDescent="0.2">
      <c r="W2670" s="72"/>
      <c r="X2670" s="73"/>
    </row>
    <row r="2671" spans="23:24" x14ac:dyDescent="0.2">
      <c r="W2671" s="72"/>
      <c r="X2671" s="73"/>
    </row>
    <row r="2672" spans="23:24" x14ac:dyDescent="0.2">
      <c r="W2672" s="72"/>
      <c r="X2672" s="73"/>
    </row>
    <row r="2673" spans="23:24" x14ac:dyDescent="0.2">
      <c r="W2673" s="72"/>
      <c r="X2673" s="73"/>
    </row>
    <row r="2674" spans="23:24" x14ac:dyDescent="0.2">
      <c r="W2674" s="72"/>
      <c r="X2674" s="73"/>
    </row>
    <row r="2675" spans="23:24" x14ac:dyDescent="0.2">
      <c r="W2675" s="72"/>
      <c r="X2675" s="73"/>
    </row>
    <row r="2676" spans="23:24" x14ac:dyDescent="0.2">
      <c r="W2676" s="72"/>
      <c r="X2676" s="73"/>
    </row>
    <row r="2677" spans="23:24" x14ac:dyDescent="0.2">
      <c r="W2677" s="72"/>
      <c r="X2677" s="73"/>
    </row>
    <row r="2678" spans="23:24" x14ac:dyDescent="0.2">
      <c r="W2678" s="72"/>
      <c r="X2678" s="73"/>
    </row>
    <row r="2679" spans="23:24" x14ac:dyDescent="0.2">
      <c r="W2679" s="72"/>
      <c r="X2679" s="73"/>
    </row>
    <row r="2680" spans="23:24" x14ac:dyDescent="0.2">
      <c r="W2680" s="72"/>
      <c r="X2680" s="73"/>
    </row>
    <row r="2681" spans="23:24" x14ac:dyDescent="0.2">
      <c r="W2681" s="72"/>
      <c r="X2681" s="73"/>
    </row>
    <row r="2682" spans="23:24" x14ac:dyDescent="0.2">
      <c r="W2682" s="72"/>
      <c r="X2682" s="73"/>
    </row>
    <row r="2683" spans="23:24" x14ac:dyDescent="0.2">
      <c r="W2683" s="72"/>
      <c r="X2683" s="73"/>
    </row>
    <row r="2684" spans="23:24" x14ac:dyDescent="0.2">
      <c r="W2684" s="72"/>
      <c r="X2684" s="73"/>
    </row>
    <row r="2685" spans="23:24" x14ac:dyDescent="0.2">
      <c r="W2685" s="72"/>
      <c r="X2685" s="73"/>
    </row>
    <row r="2686" spans="23:24" x14ac:dyDescent="0.2">
      <c r="W2686" s="72"/>
      <c r="X2686" s="73"/>
    </row>
    <row r="2687" spans="23:24" x14ac:dyDescent="0.2">
      <c r="W2687" s="72"/>
      <c r="X2687" s="73"/>
    </row>
    <row r="2688" spans="23:24" x14ac:dyDescent="0.2">
      <c r="W2688" s="72"/>
      <c r="X2688" s="73"/>
    </row>
    <row r="2689" spans="23:24" x14ac:dyDescent="0.2">
      <c r="W2689" s="72"/>
      <c r="X2689" s="73"/>
    </row>
    <row r="2690" spans="23:24" x14ac:dyDescent="0.2">
      <c r="W2690" s="72"/>
      <c r="X2690" s="73"/>
    </row>
    <row r="2691" spans="23:24" x14ac:dyDescent="0.2">
      <c r="W2691" s="72"/>
      <c r="X2691" s="73"/>
    </row>
    <row r="2692" spans="23:24" x14ac:dyDescent="0.2">
      <c r="W2692" s="72"/>
      <c r="X2692" s="73"/>
    </row>
    <row r="2693" spans="23:24" x14ac:dyDescent="0.2">
      <c r="W2693" s="72"/>
      <c r="X2693" s="73"/>
    </row>
    <row r="2694" spans="23:24" x14ac:dyDescent="0.2">
      <c r="W2694" s="72"/>
      <c r="X2694" s="73"/>
    </row>
    <row r="2695" spans="23:24" x14ac:dyDescent="0.2">
      <c r="W2695" s="72"/>
      <c r="X2695" s="73"/>
    </row>
    <row r="2696" spans="23:24" x14ac:dyDescent="0.2">
      <c r="W2696" s="72"/>
      <c r="X2696" s="73"/>
    </row>
    <row r="2697" spans="23:24" x14ac:dyDescent="0.2">
      <c r="W2697" s="72"/>
      <c r="X2697" s="73"/>
    </row>
    <row r="2698" spans="23:24" x14ac:dyDescent="0.2">
      <c r="W2698" s="72"/>
      <c r="X2698" s="73"/>
    </row>
    <row r="2699" spans="23:24" x14ac:dyDescent="0.2">
      <c r="W2699" s="72"/>
      <c r="X2699" s="73"/>
    </row>
    <row r="2700" spans="23:24" x14ac:dyDescent="0.2">
      <c r="W2700" s="72"/>
      <c r="X2700" s="73"/>
    </row>
    <row r="2701" spans="23:24" x14ac:dyDescent="0.2">
      <c r="W2701" s="72"/>
      <c r="X2701" s="73"/>
    </row>
    <row r="2702" spans="23:24" x14ac:dyDescent="0.2">
      <c r="W2702" s="72"/>
      <c r="X2702" s="73"/>
    </row>
    <row r="2703" spans="23:24" x14ac:dyDescent="0.2">
      <c r="W2703" s="72"/>
      <c r="X2703" s="73"/>
    </row>
    <row r="2704" spans="23:24" x14ac:dyDescent="0.2">
      <c r="W2704" s="72"/>
      <c r="X2704" s="73"/>
    </row>
    <row r="2705" spans="23:24" x14ac:dyDescent="0.2">
      <c r="W2705" s="72"/>
      <c r="X2705" s="73"/>
    </row>
    <row r="2706" spans="23:24" x14ac:dyDescent="0.2">
      <c r="W2706" s="72"/>
      <c r="X2706" s="73"/>
    </row>
    <row r="2707" spans="23:24" x14ac:dyDescent="0.2">
      <c r="W2707" s="72"/>
      <c r="X2707" s="73"/>
    </row>
    <row r="2708" spans="23:24" x14ac:dyDescent="0.2">
      <c r="W2708" s="72"/>
      <c r="X2708" s="73"/>
    </row>
    <row r="2709" spans="23:24" x14ac:dyDescent="0.2">
      <c r="W2709" s="72"/>
      <c r="X2709" s="73"/>
    </row>
    <row r="2710" spans="23:24" x14ac:dyDescent="0.2">
      <c r="W2710" s="72"/>
      <c r="X2710" s="73"/>
    </row>
    <row r="2711" spans="23:24" x14ac:dyDescent="0.2">
      <c r="W2711" s="72"/>
      <c r="X2711" s="73"/>
    </row>
    <row r="2712" spans="23:24" x14ac:dyDescent="0.2">
      <c r="W2712" s="72"/>
      <c r="X2712" s="73"/>
    </row>
    <row r="2713" spans="23:24" x14ac:dyDescent="0.2">
      <c r="W2713" s="72"/>
      <c r="X2713" s="73"/>
    </row>
    <row r="2714" spans="23:24" x14ac:dyDescent="0.2">
      <c r="W2714" s="72"/>
      <c r="X2714" s="73"/>
    </row>
    <row r="2715" spans="23:24" x14ac:dyDescent="0.2">
      <c r="W2715" s="72"/>
      <c r="X2715" s="73"/>
    </row>
    <row r="2716" spans="23:24" x14ac:dyDescent="0.2">
      <c r="W2716" s="72"/>
      <c r="X2716" s="73"/>
    </row>
    <row r="2717" spans="23:24" x14ac:dyDescent="0.2">
      <c r="W2717" s="72"/>
      <c r="X2717" s="73"/>
    </row>
    <row r="2718" spans="23:24" x14ac:dyDescent="0.2">
      <c r="W2718" s="72"/>
      <c r="X2718" s="73"/>
    </row>
    <row r="2719" spans="23:24" x14ac:dyDescent="0.2">
      <c r="W2719" s="72"/>
      <c r="X2719" s="73"/>
    </row>
    <row r="2720" spans="23:24" x14ac:dyDescent="0.2">
      <c r="W2720" s="72"/>
      <c r="X2720" s="73"/>
    </row>
    <row r="2721" spans="23:24" x14ac:dyDescent="0.2">
      <c r="W2721" s="72"/>
      <c r="X2721" s="73"/>
    </row>
    <row r="2722" spans="23:24" x14ac:dyDescent="0.2">
      <c r="W2722" s="72"/>
      <c r="X2722" s="73"/>
    </row>
    <row r="2723" spans="23:24" x14ac:dyDescent="0.2">
      <c r="W2723" s="72"/>
      <c r="X2723" s="73"/>
    </row>
    <row r="2724" spans="23:24" x14ac:dyDescent="0.2">
      <c r="W2724" s="72"/>
      <c r="X2724" s="73"/>
    </row>
    <row r="2725" spans="23:24" x14ac:dyDescent="0.2">
      <c r="W2725" s="72"/>
      <c r="X2725" s="73"/>
    </row>
    <row r="2726" spans="23:24" x14ac:dyDescent="0.2">
      <c r="W2726" s="72"/>
      <c r="X2726" s="73"/>
    </row>
    <row r="2727" spans="23:24" x14ac:dyDescent="0.2">
      <c r="W2727" s="72"/>
      <c r="X2727" s="73"/>
    </row>
    <row r="2728" spans="23:24" x14ac:dyDescent="0.2">
      <c r="W2728" s="72"/>
      <c r="X2728" s="73"/>
    </row>
    <row r="2729" spans="23:24" x14ac:dyDescent="0.2">
      <c r="W2729" s="72"/>
      <c r="X2729" s="73"/>
    </row>
    <row r="2730" spans="23:24" x14ac:dyDescent="0.2">
      <c r="W2730" s="72"/>
      <c r="X2730" s="73"/>
    </row>
    <row r="2731" spans="23:24" x14ac:dyDescent="0.2">
      <c r="W2731" s="72"/>
      <c r="X2731" s="73"/>
    </row>
    <row r="2732" spans="23:24" x14ac:dyDescent="0.2">
      <c r="W2732" s="72"/>
      <c r="X2732" s="73"/>
    </row>
    <row r="2733" spans="23:24" x14ac:dyDescent="0.2">
      <c r="W2733" s="72"/>
      <c r="X2733" s="73"/>
    </row>
    <row r="2734" spans="23:24" x14ac:dyDescent="0.2">
      <c r="W2734" s="72"/>
      <c r="X2734" s="73"/>
    </row>
    <row r="2735" spans="23:24" x14ac:dyDescent="0.2">
      <c r="W2735" s="72"/>
      <c r="X2735" s="73"/>
    </row>
    <row r="2736" spans="23:24" x14ac:dyDescent="0.2">
      <c r="W2736" s="72"/>
      <c r="X2736" s="73"/>
    </row>
    <row r="2737" spans="23:24" x14ac:dyDescent="0.2">
      <c r="W2737" s="72"/>
      <c r="X2737" s="73"/>
    </row>
    <row r="2738" spans="23:24" x14ac:dyDescent="0.2">
      <c r="W2738" s="72"/>
      <c r="X2738" s="73"/>
    </row>
    <row r="2739" spans="23:24" x14ac:dyDescent="0.2">
      <c r="W2739" s="72"/>
      <c r="X2739" s="73"/>
    </row>
    <row r="2740" spans="23:24" x14ac:dyDescent="0.2">
      <c r="W2740" s="72"/>
      <c r="X2740" s="73"/>
    </row>
    <row r="2741" spans="23:24" x14ac:dyDescent="0.2">
      <c r="W2741" s="72"/>
      <c r="X2741" s="73"/>
    </row>
    <row r="2742" spans="23:24" x14ac:dyDescent="0.2">
      <c r="W2742" s="72"/>
      <c r="X2742" s="73"/>
    </row>
    <row r="2743" spans="23:24" x14ac:dyDescent="0.2">
      <c r="W2743" s="72"/>
      <c r="X2743" s="73"/>
    </row>
    <row r="2744" spans="23:24" x14ac:dyDescent="0.2">
      <c r="W2744" s="72"/>
      <c r="X2744" s="73"/>
    </row>
    <row r="2745" spans="23:24" x14ac:dyDescent="0.2">
      <c r="W2745" s="72"/>
      <c r="X2745" s="73"/>
    </row>
    <row r="2746" spans="23:24" x14ac:dyDescent="0.2">
      <c r="W2746" s="72"/>
      <c r="X2746" s="73"/>
    </row>
    <row r="2747" spans="23:24" x14ac:dyDescent="0.2">
      <c r="W2747" s="72"/>
      <c r="X2747" s="73"/>
    </row>
    <row r="2748" spans="23:24" x14ac:dyDescent="0.2">
      <c r="W2748" s="72"/>
      <c r="X2748" s="73"/>
    </row>
    <row r="2749" spans="23:24" x14ac:dyDescent="0.2">
      <c r="W2749" s="72"/>
      <c r="X2749" s="73"/>
    </row>
    <row r="2750" spans="23:24" x14ac:dyDescent="0.2">
      <c r="W2750" s="72"/>
      <c r="X2750" s="73"/>
    </row>
    <row r="2751" spans="23:24" x14ac:dyDescent="0.2">
      <c r="W2751" s="72"/>
      <c r="X2751" s="73"/>
    </row>
    <row r="2752" spans="23:24" x14ac:dyDescent="0.2">
      <c r="W2752" s="72"/>
      <c r="X2752" s="73"/>
    </row>
    <row r="2753" spans="23:24" x14ac:dyDescent="0.2">
      <c r="W2753" s="72"/>
      <c r="X2753" s="73"/>
    </row>
    <row r="2754" spans="23:24" x14ac:dyDescent="0.2">
      <c r="W2754" s="72"/>
      <c r="X2754" s="73"/>
    </row>
    <row r="2755" spans="23:24" x14ac:dyDescent="0.2">
      <c r="W2755" s="72"/>
      <c r="X2755" s="73"/>
    </row>
    <row r="2756" spans="23:24" x14ac:dyDescent="0.2">
      <c r="W2756" s="72"/>
      <c r="X2756" s="73"/>
    </row>
    <row r="2757" spans="23:24" x14ac:dyDescent="0.2">
      <c r="W2757" s="72"/>
      <c r="X2757" s="73"/>
    </row>
    <row r="2758" spans="23:24" x14ac:dyDescent="0.2">
      <c r="W2758" s="72"/>
      <c r="X2758" s="73"/>
    </row>
    <row r="2759" spans="23:24" x14ac:dyDescent="0.2">
      <c r="W2759" s="72"/>
      <c r="X2759" s="73"/>
    </row>
    <row r="2760" spans="23:24" x14ac:dyDescent="0.2">
      <c r="W2760" s="72"/>
      <c r="X2760" s="73"/>
    </row>
    <row r="2761" spans="23:24" x14ac:dyDescent="0.2">
      <c r="W2761" s="72"/>
      <c r="X2761" s="73"/>
    </row>
    <row r="2762" spans="23:24" x14ac:dyDescent="0.2">
      <c r="W2762" s="72"/>
      <c r="X2762" s="73"/>
    </row>
    <row r="2763" spans="23:24" x14ac:dyDescent="0.2">
      <c r="W2763" s="72"/>
      <c r="X2763" s="73"/>
    </row>
    <row r="2764" spans="23:24" x14ac:dyDescent="0.2">
      <c r="W2764" s="72"/>
      <c r="X2764" s="73"/>
    </row>
    <row r="2765" spans="23:24" x14ac:dyDescent="0.2">
      <c r="W2765" s="72"/>
      <c r="X2765" s="73"/>
    </row>
    <row r="2766" spans="23:24" x14ac:dyDescent="0.2">
      <c r="W2766" s="72"/>
      <c r="X2766" s="73"/>
    </row>
    <row r="2767" spans="23:24" x14ac:dyDescent="0.2">
      <c r="W2767" s="72"/>
      <c r="X2767" s="73"/>
    </row>
    <row r="2768" spans="23:24" x14ac:dyDescent="0.2">
      <c r="W2768" s="72"/>
      <c r="X2768" s="73"/>
    </row>
    <row r="2769" spans="23:24" x14ac:dyDescent="0.2">
      <c r="W2769" s="72"/>
      <c r="X2769" s="73"/>
    </row>
    <row r="2770" spans="23:24" x14ac:dyDescent="0.2">
      <c r="W2770" s="72"/>
      <c r="X2770" s="73"/>
    </row>
    <row r="2771" spans="23:24" x14ac:dyDescent="0.2">
      <c r="W2771" s="72"/>
      <c r="X2771" s="73"/>
    </row>
    <row r="2772" spans="23:24" x14ac:dyDescent="0.2">
      <c r="W2772" s="72"/>
      <c r="X2772" s="73"/>
    </row>
    <row r="2773" spans="23:24" x14ac:dyDescent="0.2">
      <c r="W2773" s="72"/>
      <c r="X2773" s="73"/>
    </row>
    <row r="2774" spans="23:24" x14ac:dyDescent="0.2">
      <c r="W2774" s="72"/>
      <c r="X2774" s="73"/>
    </row>
    <row r="2775" spans="23:24" x14ac:dyDescent="0.2">
      <c r="W2775" s="72"/>
      <c r="X2775" s="73"/>
    </row>
    <row r="2776" spans="23:24" x14ac:dyDescent="0.2">
      <c r="W2776" s="72"/>
      <c r="X2776" s="73"/>
    </row>
    <row r="2777" spans="23:24" x14ac:dyDescent="0.2">
      <c r="W2777" s="72"/>
      <c r="X2777" s="73"/>
    </row>
    <row r="2778" spans="23:24" x14ac:dyDescent="0.2">
      <c r="W2778" s="72"/>
      <c r="X2778" s="73"/>
    </row>
    <row r="2779" spans="23:24" x14ac:dyDescent="0.2">
      <c r="W2779" s="72"/>
      <c r="X2779" s="73"/>
    </row>
    <row r="2780" spans="23:24" x14ac:dyDescent="0.2">
      <c r="W2780" s="72"/>
      <c r="X2780" s="73"/>
    </row>
    <row r="2781" spans="23:24" x14ac:dyDescent="0.2">
      <c r="W2781" s="72"/>
      <c r="X2781" s="73"/>
    </row>
    <row r="2782" spans="23:24" x14ac:dyDescent="0.2">
      <c r="W2782" s="72"/>
      <c r="X2782" s="73"/>
    </row>
    <row r="2783" spans="23:24" x14ac:dyDescent="0.2">
      <c r="W2783" s="72"/>
      <c r="X2783" s="73"/>
    </row>
    <row r="2784" spans="23:24" x14ac:dyDescent="0.2">
      <c r="W2784" s="72"/>
      <c r="X2784" s="73"/>
    </row>
    <row r="2785" spans="23:24" x14ac:dyDescent="0.2">
      <c r="W2785" s="72"/>
      <c r="X2785" s="73"/>
    </row>
    <row r="2786" spans="23:24" x14ac:dyDescent="0.2">
      <c r="W2786" s="72"/>
      <c r="X2786" s="73"/>
    </row>
    <row r="2787" spans="23:24" x14ac:dyDescent="0.2">
      <c r="W2787" s="72"/>
      <c r="X2787" s="73"/>
    </row>
    <row r="2788" spans="23:24" x14ac:dyDescent="0.2">
      <c r="W2788" s="72"/>
      <c r="X2788" s="73"/>
    </row>
    <row r="2789" spans="23:24" x14ac:dyDescent="0.2">
      <c r="W2789" s="72"/>
      <c r="X2789" s="73"/>
    </row>
    <row r="2790" spans="23:24" x14ac:dyDescent="0.2">
      <c r="W2790" s="72"/>
      <c r="X2790" s="73"/>
    </row>
    <row r="2791" spans="23:24" x14ac:dyDescent="0.2">
      <c r="W2791" s="72"/>
      <c r="X2791" s="73"/>
    </row>
    <row r="2792" spans="23:24" x14ac:dyDescent="0.2">
      <c r="W2792" s="72"/>
      <c r="X2792" s="73"/>
    </row>
    <row r="2793" spans="23:24" x14ac:dyDescent="0.2">
      <c r="W2793" s="72"/>
      <c r="X2793" s="73"/>
    </row>
    <row r="2794" spans="23:24" x14ac:dyDescent="0.2">
      <c r="W2794" s="72"/>
      <c r="X2794" s="73"/>
    </row>
    <row r="2795" spans="23:24" x14ac:dyDescent="0.2">
      <c r="W2795" s="72"/>
      <c r="X2795" s="73"/>
    </row>
    <row r="2796" spans="23:24" x14ac:dyDescent="0.2">
      <c r="W2796" s="72"/>
      <c r="X2796" s="73"/>
    </row>
    <row r="2797" spans="23:24" x14ac:dyDescent="0.2">
      <c r="W2797" s="72"/>
      <c r="X2797" s="73"/>
    </row>
    <row r="2798" spans="23:24" x14ac:dyDescent="0.2">
      <c r="W2798" s="72"/>
      <c r="X2798" s="73"/>
    </row>
    <row r="2799" spans="23:24" x14ac:dyDescent="0.2">
      <c r="W2799" s="72"/>
      <c r="X2799" s="73"/>
    </row>
    <row r="2800" spans="23:24" x14ac:dyDescent="0.2">
      <c r="W2800" s="72"/>
      <c r="X2800" s="73"/>
    </row>
    <row r="2801" spans="23:24" x14ac:dyDescent="0.2">
      <c r="W2801" s="72"/>
      <c r="X2801" s="73"/>
    </row>
    <row r="2802" spans="23:24" x14ac:dyDescent="0.2">
      <c r="W2802" s="72"/>
      <c r="X2802" s="73"/>
    </row>
    <row r="2803" spans="23:24" x14ac:dyDescent="0.2">
      <c r="W2803" s="72"/>
      <c r="X2803" s="73"/>
    </row>
    <row r="2804" spans="23:24" x14ac:dyDescent="0.2">
      <c r="W2804" s="72"/>
      <c r="X2804" s="73"/>
    </row>
    <row r="2805" spans="23:24" x14ac:dyDescent="0.2">
      <c r="W2805" s="72"/>
      <c r="X2805" s="73"/>
    </row>
    <row r="2806" spans="23:24" x14ac:dyDescent="0.2">
      <c r="W2806" s="72"/>
      <c r="X2806" s="73"/>
    </row>
    <row r="2807" spans="23:24" x14ac:dyDescent="0.2">
      <c r="W2807" s="72"/>
      <c r="X2807" s="73"/>
    </row>
    <row r="2808" spans="23:24" x14ac:dyDescent="0.2">
      <c r="W2808" s="72"/>
      <c r="X2808" s="73"/>
    </row>
    <row r="2809" spans="23:24" x14ac:dyDescent="0.2">
      <c r="W2809" s="72"/>
      <c r="X2809" s="73"/>
    </row>
    <row r="2810" spans="23:24" x14ac:dyDescent="0.2">
      <c r="W2810" s="72"/>
      <c r="X2810" s="73"/>
    </row>
    <row r="2811" spans="23:24" x14ac:dyDescent="0.2">
      <c r="W2811" s="72"/>
      <c r="X2811" s="73"/>
    </row>
    <row r="2812" spans="23:24" x14ac:dyDescent="0.2">
      <c r="W2812" s="72"/>
      <c r="X2812" s="73"/>
    </row>
    <row r="2813" spans="23:24" x14ac:dyDescent="0.2">
      <c r="W2813" s="72"/>
      <c r="X2813" s="73"/>
    </row>
    <row r="2814" spans="23:24" x14ac:dyDescent="0.2">
      <c r="W2814" s="72"/>
      <c r="X2814" s="73"/>
    </row>
    <row r="2815" spans="23:24" x14ac:dyDescent="0.2">
      <c r="W2815" s="72"/>
      <c r="X2815" s="73"/>
    </row>
    <row r="2816" spans="23:24" x14ac:dyDescent="0.2">
      <c r="W2816" s="72"/>
      <c r="X2816" s="73"/>
    </row>
    <row r="2817" spans="23:24" x14ac:dyDescent="0.2">
      <c r="W2817" s="72"/>
      <c r="X2817" s="73"/>
    </row>
    <row r="2818" spans="23:24" x14ac:dyDescent="0.2">
      <c r="W2818" s="72"/>
      <c r="X2818" s="73"/>
    </row>
    <row r="2819" spans="23:24" x14ac:dyDescent="0.2">
      <c r="W2819" s="72"/>
      <c r="X2819" s="73"/>
    </row>
    <row r="2820" spans="23:24" x14ac:dyDescent="0.2">
      <c r="W2820" s="72"/>
      <c r="X2820" s="73"/>
    </row>
    <row r="2821" spans="23:24" x14ac:dyDescent="0.2">
      <c r="W2821" s="72"/>
      <c r="X2821" s="73"/>
    </row>
    <row r="2822" spans="23:24" x14ac:dyDescent="0.2">
      <c r="W2822" s="72"/>
      <c r="X2822" s="73"/>
    </row>
    <row r="2823" spans="23:24" x14ac:dyDescent="0.2">
      <c r="W2823" s="72"/>
      <c r="X2823" s="73"/>
    </row>
    <row r="2824" spans="23:24" x14ac:dyDescent="0.2">
      <c r="W2824" s="72"/>
      <c r="X2824" s="73"/>
    </row>
    <row r="2825" spans="23:24" x14ac:dyDescent="0.2">
      <c r="W2825" s="72"/>
      <c r="X2825" s="73"/>
    </row>
    <row r="2826" spans="23:24" x14ac:dyDescent="0.2">
      <c r="W2826" s="72"/>
      <c r="X2826" s="73"/>
    </row>
    <row r="2827" spans="23:24" x14ac:dyDescent="0.2">
      <c r="W2827" s="72"/>
      <c r="X2827" s="73"/>
    </row>
    <row r="2828" spans="23:24" x14ac:dyDescent="0.2">
      <c r="W2828" s="72"/>
      <c r="X2828" s="73"/>
    </row>
    <row r="2829" spans="23:24" x14ac:dyDescent="0.2">
      <c r="W2829" s="72"/>
      <c r="X2829" s="73"/>
    </row>
    <row r="2830" spans="23:24" x14ac:dyDescent="0.2">
      <c r="W2830" s="72"/>
      <c r="X2830" s="73"/>
    </row>
    <row r="2831" spans="23:24" x14ac:dyDescent="0.2">
      <c r="W2831" s="72"/>
      <c r="X2831" s="73"/>
    </row>
    <row r="2832" spans="23:24" x14ac:dyDescent="0.2">
      <c r="W2832" s="72"/>
      <c r="X2832" s="73"/>
    </row>
    <row r="2833" spans="23:24" x14ac:dyDescent="0.2">
      <c r="W2833" s="72"/>
      <c r="X2833" s="73"/>
    </row>
    <row r="2834" spans="23:24" x14ac:dyDescent="0.2">
      <c r="W2834" s="72"/>
      <c r="X2834" s="73"/>
    </row>
    <row r="2835" spans="23:24" x14ac:dyDescent="0.2">
      <c r="W2835" s="72"/>
      <c r="X2835" s="73"/>
    </row>
    <row r="2836" spans="23:24" x14ac:dyDescent="0.2">
      <c r="W2836" s="72"/>
      <c r="X2836" s="73"/>
    </row>
    <row r="2837" spans="23:24" x14ac:dyDescent="0.2">
      <c r="W2837" s="72"/>
      <c r="X2837" s="73"/>
    </row>
    <row r="2838" spans="23:24" x14ac:dyDescent="0.2">
      <c r="W2838" s="72"/>
      <c r="X2838" s="73"/>
    </row>
    <row r="2839" spans="23:24" x14ac:dyDescent="0.2">
      <c r="W2839" s="72"/>
      <c r="X2839" s="73"/>
    </row>
    <row r="2840" spans="23:24" x14ac:dyDescent="0.2">
      <c r="W2840" s="72"/>
      <c r="X2840" s="73"/>
    </row>
    <row r="2841" spans="23:24" x14ac:dyDescent="0.2">
      <c r="W2841" s="72"/>
      <c r="X2841" s="73"/>
    </row>
    <row r="2842" spans="23:24" x14ac:dyDescent="0.2">
      <c r="W2842" s="72"/>
      <c r="X2842" s="73"/>
    </row>
    <row r="2843" spans="23:24" x14ac:dyDescent="0.2">
      <c r="W2843" s="72"/>
      <c r="X2843" s="73"/>
    </row>
    <row r="2844" spans="23:24" x14ac:dyDescent="0.2">
      <c r="W2844" s="72"/>
      <c r="X2844" s="73"/>
    </row>
    <row r="2845" spans="23:24" x14ac:dyDescent="0.2">
      <c r="W2845" s="72"/>
      <c r="X2845" s="73"/>
    </row>
    <row r="2846" spans="23:24" x14ac:dyDescent="0.2">
      <c r="W2846" s="72"/>
      <c r="X2846" s="73"/>
    </row>
    <row r="2847" spans="23:24" x14ac:dyDescent="0.2">
      <c r="W2847" s="72"/>
      <c r="X2847" s="73"/>
    </row>
    <row r="2848" spans="23:24" x14ac:dyDescent="0.2">
      <c r="W2848" s="72"/>
      <c r="X2848" s="73"/>
    </row>
    <row r="2849" spans="23:24" x14ac:dyDescent="0.2">
      <c r="W2849" s="72"/>
      <c r="X2849" s="73"/>
    </row>
    <row r="2850" spans="23:24" x14ac:dyDescent="0.2">
      <c r="W2850" s="72"/>
      <c r="X2850" s="73"/>
    </row>
    <row r="2851" spans="23:24" x14ac:dyDescent="0.2">
      <c r="W2851" s="72"/>
      <c r="X2851" s="73"/>
    </row>
    <row r="2852" spans="23:24" x14ac:dyDescent="0.2">
      <c r="W2852" s="72"/>
      <c r="X2852" s="73"/>
    </row>
    <row r="2853" spans="23:24" x14ac:dyDescent="0.2">
      <c r="W2853" s="72"/>
      <c r="X2853" s="73"/>
    </row>
    <row r="2854" spans="23:24" x14ac:dyDescent="0.2">
      <c r="W2854" s="72"/>
      <c r="X2854" s="73"/>
    </row>
    <row r="2855" spans="23:24" x14ac:dyDescent="0.2">
      <c r="W2855" s="72"/>
      <c r="X2855" s="73"/>
    </row>
    <row r="2856" spans="23:24" x14ac:dyDescent="0.2">
      <c r="W2856" s="72"/>
      <c r="X2856" s="73"/>
    </row>
    <row r="2857" spans="23:24" x14ac:dyDescent="0.2">
      <c r="W2857" s="72"/>
      <c r="X2857" s="73"/>
    </row>
    <row r="2858" spans="23:24" x14ac:dyDescent="0.2">
      <c r="W2858" s="72"/>
      <c r="X2858" s="73"/>
    </row>
    <row r="2859" spans="23:24" x14ac:dyDescent="0.2">
      <c r="W2859" s="72"/>
      <c r="X2859" s="73"/>
    </row>
    <row r="2860" spans="23:24" x14ac:dyDescent="0.2">
      <c r="W2860" s="72"/>
      <c r="X2860" s="73"/>
    </row>
    <row r="2861" spans="23:24" x14ac:dyDescent="0.2">
      <c r="W2861" s="72"/>
      <c r="X2861" s="73"/>
    </row>
    <row r="2862" spans="23:24" x14ac:dyDescent="0.2">
      <c r="W2862" s="72"/>
      <c r="X2862" s="73"/>
    </row>
    <row r="2863" spans="23:24" x14ac:dyDescent="0.2">
      <c r="W2863" s="72"/>
      <c r="X2863" s="73"/>
    </row>
    <row r="2864" spans="23:24" x14ac:dyDescent="0.2">
      <c r="W2864" s="72"/>
      <c r="X2864" s="73"/>
    </row>
    <row r="2865" spans="23:24" x14ac:dyDescent="0.2">
      <c r="W2865" s="72"/>
      <c r="X2865" s="73"/>
    </row>
    <row r="2866" spans="23:24" x14ac:dyDescent="0.2">
      <c r="W2866" s="72"/>
      <c r="X2866" s="73"/>
    </row>
    <row r="2867" spans="23:24" x14ac:dyDescent="0.2">
      <c r="W2867" s="72"/>
      <c r="X2867" s="73"/>
    </row>
    <row r="2868" spans="23:24" x14ac:dyDescent="0.2">
      <c r="W2868" s="72"/>
      <c r="X2868" s="73"/>
    </row>
    <row r="2869" spans="23:24" x14ac:dyDescent="0.2">
      <c r="W2869" s="72"/>
      <c r="X2869" s="73"/>
    </row>
    <row r="2870" spans="23:24" x14ac:dyDescent="0.2">
      <c r="W2870" s="72"/>
      <c r="X2870" s="73"/>
    </row>
    <row r="2871" spans="23:24" x14ac:dyDescent="0.2">
      <c r="W2871" s="72"/>
      <c r="X2871" s="73"/>
    </row>
    <row r="2872" spans="23:24" x14ac:dyDescent="0.2">
      <c r="W2872" s="72"/>
      <c r="X2872" s="73"/>
    </row>
    <row r="2873" spans="23:24" x14ac:dyDescent="0.2">
      <c r="W2873" s="72"/>
      <c r="X2873" s="73"/>
    </row>
    <row r="2874" spans="23:24" x14ac:dyDescent="0.2">
      <c r="W2874" s="72"/>
      <c r="X2874" s="73"/>
    </row>
    <row r="2875" spans="23:24" x14ac:dyDescent="0.2">
      <c r="W2875" s="72"/>
      <c r="X2875" s="73"/>
    </row>
    <row r="2876" spans="23:24" x14ac:dyDescent="0.2">
      <c r="W2876" s="72"/>
      <c r="X2876" s="73"/>
    </row>
    <row r="2877" spans="23:24" x14ac:dyDescent="0.2">
      <c r="W2877" s="72"/>
      <c r="X2877" s="73"/>
    </row>
    <row r="2878" spans="23:24" x14ac:dyDescent="0.2">
      <c r="W2878" s="72"/>
      <c r="X2878" s="73"/>
    </row>
    <row r="2879" spans="23:24" x14ac:dyDescent="0.2">
      <c r="W2879" s="72"/>
      <c r="X2879" s="73"/>
    </row>
    <row r="2880" spans="23:24" x14ac:dyDescent="0.2">
      <c r="W2880" s="72"/>
      <c r="X2880" s="73"/>
    </row>
    <row r="2881" spans="23:24" x14ac:dyDescent="0.2">
      <c r="W2881" s="72"/>
      <c r="X2881" s="73"/>
    </row>
    <row r="2882" spans="23:24" x14ac:dyDescent="0.2">
      <c r="W2882" s="72"/>
      <c r="X2882" s="73"/>
    </row>
    <row r="2883" spans="23:24" x14ac:dyDescent="0.2">
      <c r="W2883" s="72"/>
      <c r="X2883" s="73"/>
    </row>
    <row r="2884" spans="23:24" x14ac:dyDescent="0.2">
      <c r="W2884" s="72"/>
      <c r="X2884" s="73"/>
    </row>
    <row r="2885" spans="23:24" x14ac:dyDescent="0.2">
      <c r="W2885" s="72"/>
      <c r="X2885" s="73"/>
    </row>
    <row r="2886" spans="23:24" x14ac:dyDescent="0.2">
      <c r="W2886" s="72"/>
      <c r="X2886" s="73"/>
    </row>
    <row r="2887" spans="23:24" x14ac:dyDescent="0.2">
      <c r="W2887" s="72"/>
      <c r="X2887" s="73"/>
    </row>
    <row r="2888" spans="23:24" x14ac:dyDescent="0.2">
      <c r="W2888" s="72"/>
      <c r="X2888" s="73"/>
    </row>
    <row r="2889" spans="23:24" x14ac:dyDescent="0.2">
      <c r="W2889" s="72"/>
      <c r="X2889" s="73"/>
    </row>
    <row r="2890" spans="23:24" x14ac:dyDescent="0.2">
      <c r="W2890" s="72"/>
      <c r="X2890" s="73"/>
    </row>
    <row r="2891" spans="23:24" x14ac:dyDescent="0.2">
      <c r="W2891" s="72"/>
      <c r="X2891" s="73"/>
    </row>
    <row r="2892" spans="23:24" x14ac:dyDescent="0.2">
      <c r="W2892" s="72"/>
      <c r="X2892" s="73"/>
    </row>
    <row r="2893" spans="23:24" x14ac:dyDescent="0.2">
      <c r="W2893" s="72"/>
      <c r="X2893" s="73"/>
    </row>
    <row r="2894" spans="23:24" x14ac:dyDescent="0.2">
      <c r="W2894" s="72"/>
      <c r="X2894" s="73"/>
    </row>
    <row r="2895" spans="23:24" x14ac:dyDescent="0.2">
      <c r="W2895" s="72"/>
      <c r="X2895" s="73"/>
    </row>
    <row r="2896" spans="23:24" x14ac:dyDescent="0.2">
      <c r="W2896" s="72"/>
      <c r="X2896" s="73"/>
    </row>
    <row r="2897" spans="23:24" x14ac:dyDescent="0.2">
      <c r="W2897" s="72"/>
      <c r="X2897" s="73"/>
    </row>
    <row r="2898" spans="23:24" x14ac:dyDescent="0.2">
      <c r="W2898" s="72"/>
      <c r="X2898" s="73"/>
    </row>
    <row r="2899" spans="23:24" x14ac:dyDescent="0.2">
      <c r="W2899" s="72"/>
      <c r="X2899" s="73"/>
    </row>
    <row r="2900" spans="23:24" x14ac:dyDescent="0.2">
      <c r="W2900" s="72"/>
      <c r="X2900" s="73"/>
    </row>
    <row r="2901" spans="23:24" x14ac:dyDescent="0.2">
      <c r="W2901" s="72"/>
      <c r="X2901" s="73"/>
    </row>
    <row r="2902" spans="23:24" x14ac:dyDescent="0.2">
      <c r="W2902" s="72"/>
      <c r="X2902" s="73"/>
    </row>
    <row r="2903" spans="23:24" x14ac:dyDescent="0.2">
      <c r="W2903" s="72"/>
      <c r="X2903" s="73"/>
    </row>
    <row r="2904" spans="23:24" x14ac:dyDescent="0.2">
      <c r="W2904" s="72"/>
      <c r="X2904" s="73"/>
    </row>
    <row r="2905" spans="23:24" x14ac:dyDescent="0.2">
      <c r="W2905" s="72"/>
      <c r="X2905" s="73"/>
    </row>
    <row r="2906" spans="23:24" x14ac:dyDescent="0.2">
      <c r="W2906" s="72"/>
      <c r="X2906" s="73"/>
    </row>
    <row r="2907" spans="23:24" x14ac:dyDescent="0.2">
      <c r="W2907" s="72"/>
      <c r="X2907" s="73"/>
    </row>
    <row r="2908" spans="23:24" x14ac:dyDescent="0.2">
      <c r="W2908" s="72"/>
      <c r="X2908" s="73"/>
    </row>
    <row r="2909" spans="23:24" x14ac:dyDescent="0.2">
      <c r="W2909" s="72"/>
      <c r="X2909" s="73"/>
    </row>
    <row r="2910" spans="23:24" x14ac:dyDescent="0.2">
      <c r="W2910" s="72"/>
      <c r="X2910" s="73"/>
    </row>
    <row r="2911" spans="23:24" x14ac:dyDescent="0.2">
      <c r="W2911" s="72"/>
      <c r="X2911" s="73"/>
    </row>
    <row r="2912" spans="23:24" x14ac:dyDescent="0.2">
      <c r="W2912" s="72"/>
      <c r="X2912" s="73"/>
    </row>
    <row r="2913" spans="23:24" x14ac:dyDescent="0.2">
      <c r="W2913" s="72"/>
      <c r="X2913" s="73"/>
    </row>
    <row r="2914" spans="23:24" x14ac:dyDescent="0.2">
      <c r="W2914" s="72"/>
      <c r="X2914" s="73"/>
    </row>
    <row r="2915" spans="23:24" x14ac:dyDescent="0.2">
      <c r="W2915" s="72"/>
      <c r="X2915" s="73"/>
    </row>
    <row r="2916" spans="23:24" x14ac:dyDescent="0.2">
      <c r="W2916" s="72"/>
      <c r="X2916" s="73"/>
    </row>
    <row r="2917" spans="23:24" x14ac:dyDescent="0.2">
      <c r="W2917" s="72"/>
      <c r="X2917" s="73"/>
    </row>
    <row r="2918" spans="23:24" x14ac:dyDescent="0.2">
      <c r="W2918" s="72"/>
      <c r="X2918" s="73"/>
    </row>
    <row r="2919" spans="23:24" x14ac:dyDescent="0.2">
      <c r="W2919" s="72"/>
      <c r="X2919" s="73"/>
    </row>
    <row r="2920" spans="23:24" x14ac:dyDescent="0.2">
      <c r="W2920" s="72"/>
      <c r="X2920" s="73"/>
    </row>
    <row r="2921" spans="23:24" x14ac:dyDescent="0.2">
      <c r="W2921" s="72"/>
      <c r="X2921" s="73"/>
    </row>
    <row r="2922" spans="23:24" x14ac:dyDescent="0.2">
      <c r="W2922" s="72"/>
      <c r="X2922" s="73"/>
    </row>
    <row r="2923" spans="23:24" x14ac:dyDescent="0.2">
      <c r="W2923" s="72"/>
      <c r="X2923" s="73"/>
    </row>
    <row r="2924" spans="23:24" x14ac:dyDescent="0.2">
      <c r="W2924" s="72"/>
      <c r="X2924" s="73"/>
    </row>
    <row r="2925" spans="23:24" x14ac:dyDescent="0.2">
      <c r="W2925" s="72"/>
      <c r="X2925" s="73"/>
    </row>
    <row r="2926" spans="23:24" x14ac:dyDescent="0.2">
      <c r="W2926" s="72"/>
      <c r="X2926" s="73"/>
    </row>
    <row r="2927" spans="23:24" x14ac:dyDescent="0.2">
      <c r="W2927" s="72"/>
      <c r="X2927" s="73"/>
    </row>
    <row r="2928" spans="23:24" x14ac:dyDescent="0.2">
      <c r="W2928" s="72"/>
      <c r="X2928" s="73"/>
    </row>
    <row r="2929" spans="23:24" x14ac:dyDescent="0.2">
      <c r="W2929" s="72"/>
      <c r="X2929" s="73"/>
    </row>
    <row r="2930" spans="23:24" x14ac:dyDescent="0.2">
      <c r="W2930" s="72"/>
      <c r="X2930" s="73"/>
    </row>
    <row r="2931" spans="23:24" x14ac:dyDescent="0.2">
      <c r="W2931" s="72"/>
      <c r="X2931" s="73"/>
    </row>
    <row r="2932" spans="23:24" x14ac:dyDescent="0.2">
      <c r="W2932" s="72"/>
      <c r="X2932" s="73"/>
    </row>
    <row r="2933" spans="23:24" x14ac:dyDescent="0.2">
      <c r="W2933" s="72"/>
      <c r="X2933" s="73"/>
    </row>
    <row r="2934" spans="23:24" x14ac:dyDescent="0.2">
      <c r="W2934" s="72"/>
      <c r="X2934" s="73"/>
    </row>
    <row r="2935" spans="23:24" x14ac:dyDescent="0.2">
      <c r="W2935" s="72"/>
      <c r="X2935" s="73"/>
    </row>
    <row r="2936" spans="23:24" x14ac:dyDescent="0.2">
      <c r="W2936" s="72"/>
      <c r="X2936" s="73"/>
    </row>
    <row r="2937" spans="23:24" x14ac:dyDescent="0.2">
      <c r="W2937" s="72"/>
      <c r="X2937" s="73"/>
    </row>
    <row r="2938" spans="23:24" x14ac:dyDescent="0.2">
      <c r="W2938" s="72"/>
      <c r="X2938" s="73"/>
    </row>
    <row r="2939" spans="23:24" x14ac:dyDescent="0.2">
      <c r="W2939" s="72"/>
      <c r="X2939" s="73"/>
    </row>
    <row r="2940" spans="23:24" x14ac:dyDescent="0.2">
      <c r="W2940" s="72"/>
      <c r="X2940" s="73"/>
    </row>
    <row r="2941" spans="23:24" x14ac:dyDescent="0.2">
      <c r="W2941" s="72"/>
      <c r="X2941" s="73"/>
    </row>
    <row r="2942" spans="23:24" x14ac:dyDescent="0.2">
      <c r="W2942" s="72"/>
      <c r="X2942" s="73"/>
    </row>
    <row r="2943" spans="23:24" x14ac:dyDescent="0.2">
      <c r="W2943" s="72"/>
      <c r="X2943" s="73"/>
    </row>
    <row r="2944" spans="23:24" x14ac:dyDescent="0.2">
      <c r="W2944" s="72"/>
      <c r="X2944" s="73"/>
    </row>
    <row r="2945" spans="23:24" x14ac:dyDescent="0.2">
      <c r="W2945" s="72"/>
      <c r="X2945" s="73"/>
    </row>
    <row r="2946" spans="23:24" x14ac:dyDescent="0.2">
      <c r="W2946" s="72"/>
      <c r="X2946" s="73"/>
    </row>
    <row r="2947" spans="23:24" x14ac:dyDescent="0.2">
      <c r="W2947" s="72"/>
      <c r="X2947" s="73"/>
    </row>
    <row r="2948" spans="23:24" x14ac:dyDescent="0.2">
      <c r="W2948" s="72"/>
      <c r="X2948" s="73"/>
    </row>
    <row r="2949" spans="23:24" x14ac:dyDescent="0.2">
      <c r="W2949" s="72"/>
      <c r="X2949" s="73"/>
    </row>
    <row r="2950" spans="23:24" x14ac:dyDescent="0.2">
      <c r="W2950" s="72"/>
      <c r="X2950" s="73"/>
    </row>
    <row r="2951" spans="23:24" x14ac:dyDescent="0.2">
      <c r="W2951" s="72"/>
      <c r="X2951" s="73"/>
    </row>
    <row r="2952" spans="23:24" x14ac:dyDescent="0.2">
      <c r="W2952" s="72"/>
      <c r="X2952" s="73"/>
    </row>
    <row r="2953" spans="23:24" x14ac:dyDescent="0.2">
      <c r="W2953" s="72"/>
      <c r="X2953" s="73"/>
    </row>
    <row r="2954" spans="23:24" x14ac:dyDescent="0.2">
      <c r="W2954" s="72"/>
      <c r="X2954" s="73"/>
    </row>
    <row r="2955" spans="23:24" x14ac:dyDescent="0.2">
      <c r="W2955" s="72"/>
      <c r="X2955" s="73"/>
    </row>
    <row r="2956" spans="23:24" x14ac:dyDescent="0.2">
      <c r="W2956" s="72"/>
      <c r="X2956" s="73"/>
    </row>
    <row r="2957" spans="23:24" x14ac:dyDescent="0.2">
      <c r="W2957" s="72"/>
      <c r="X2957" s="73"/>
    </row>
    <row r="2958" spans="23:24" x14ac:dyDescent="0.2">
      <c r="W2958" s="72"/>
      <c r="X2958" s="73"/>
    </row>
    <row r="2959" spans="23:24" x14ac:dyDescent="0.2">
      <c r="W2959" s="72"/>
      <c r="X2959" s="73"/>
    </row>
    <row r="2960" spans="23:24" x14ac:dyDescent="0.2">
      <c r="W2960" s="72"/>
      <c r="X2960" s="73"/>
    </row>
    <row r="2961" spans="23:24" x14ac:dyDescent="0.2">
      <c r="W2961" s="72"/>
      <c r="X2961" s="73"/>
    </row>
    <row r="2962" spans="23:24" x14ac:dyDescent="0.2">
      <c r="W2962" s="72"/>
      <c r="X2962" s="73"/>
    </row>
    <row r="2963" spans="23:24" x14ac:dyDescent="0.2">
      <c r="W2963" s="72"/>
      <c r="X2963" s="73"/>
    </row>
    <row r="2964" spans="23:24" x14ac:dyDescent="0.2">
      <c r="W2964" s="72"/>
      <c r="X2964" s="73"/>
    </row>
    <row r="2965" spans="23:24" x14ac:dyDescent="0.2">
      <c r="W2965" s="72"/>
      <c r="X2965" s="73"/>
    </row>
    <row r="2966" spans="23:24" x14ac:dyDescent="0.2">
      <c r="W2966" s="72"/>
      <c r="X2966" s="73"/>
    </row>
    <row r="2967" spans="23:24" x14ac:dyDescent="0.2">
      <c r="W2967" s="72"/>
      <c r="X2967" s="73"/>
    </row>
    <row r="2968" spans="23:24" x14ac:dyDescent="0.2">
      <c r="W2968" s="72"/>
      <c r="X2968" s="73"/>
    </row>
    <row r="2969" spans="23:24" x14ac:dyDescent="0.2">
      <c r="W2969" s="72"/>
      <c r="X2969" s="73"/>
    </row>
    <row r="2970" spans="23:24" x14ac:dyDescent="0.2">
      <c r="W2970" s="72"/>
      <c r="X2970" s="73"/>
    </row>
    <row r="2971" spans="23:24" x14ac:dyDescent="0.2">
      <c r="W2971" s="72"/>
      <c r="X2971" s="73"/>
    </row>
    <row r="2972" spans="23:24" x14ac:dyDescent="0.2">
      <c r="W2972" s="72"/>
      <c r="X2972" s="73"/>
    </row>
    <row r="2973" spans="23:24" x14ac:dyDescent="0.2">
      <c r="W2973" s="72"/>
      <c r="X2973" s="73"/>
    </row>
    <row r="2974" spans="23:24" x14ac:dyDescent="0.2">
      <c r="W2974" s="72"/>
      <c r="X2974" s="73"/>
    </row>
    <row r="2975" spans="23:24" x14ac:dyDescent="0.2">
      <c r="W2975" s="72"/>
      <c r="X2975" s="73"/>
    </row>
    <row r="2976" spans="23:24" x14ac:dyDescent="0.2">
      <c r="W2976" s="72"/>
      <c r="X2976" s="73"/>
    </row>
    <row r="2977" spans="23:24" x14ac:dyDescent="0.2">
      <c r="W2977" s="72"/>
      <c r="X2977" s="73"/>
    </row>
    <row r="2978" spans="23:24" x14ac:dyDescent="0.2">
      <c r="W2978" s="72"/>
      <c r="X2978" s="73"/>
    </row>
    <row r="2979" spans="23:24" x14ac:dyDescent="0.2">
      <c r="W2979" s="72"/>
      <c r="X2979" s="73"/>
    </row>
    <row r="2980" spans="23:24" x14ac:dyDescent="0.2">
      <c r="W2980" s="72"/>
      <c r="X2980" s="73"/>
    </row>
    <row r="2981" spans="23:24" x14ac:dyDescent="0.2">
      <c r="W2981" s="72"/>
      <c r="X2981" s="73"/>
    </row>
    <row r="2982" spans="23:24" x14ac:dyDescent="0.2">
      <c r="W2982" s="72"/>
      <c r="X2982" s="73"/>
    </row>
    <row r="2983" spans="23:24" x14ac:dyDescent="0.2">
      <c r="W2983" s="72"/>
      <c r="X2983" s="73"/>
    </row>
    <row r="2984" spans="23:24" x14ac:dyDescent="0.2">
      <c r="W2984" s="72"/>
      <c r="X2984" s="73"/>
    </row>
    <row r="2985" spans="23:24" x14ac:dyDescent="0.2">
      <c r="W2985" s="72"/>
      <c r="X2985" s="73"/>
    </row>
    <row r="2986" spans="23:24" x14ac:dyDescent="0.2">
      <c r="W2986" s="72"/>
      <c r="X2986" s="73"/>
    </row>
    <row r="2987" spans="23:24" x14ac:dyDescent="0.2">
      <c r="W2987" s="72"/>
      <c r="X2987" s="73"/>
    </row>
    <row r="2988" spans="23:24" x14ac:dyDescent="0.2">
      <c r="W2988" s="72"/>
      <c r="X2988" s="73"/>
    </row>
    <row r="2989" spans="23:24" x14ac:dyDescent="0.2">
      <c r="W2989" s="72"/>
      <c r="X2989" s="73"/>
    </row>
    <row r="2990" spans="23:24" x14ac:dyDescent="0.2">
      <c r="W2990" s="72"/>
      <c r="X2990" s="73"/>
    </row>
    <row r="2991" spans="23:24" x14ac:dyDescent="0.2">
      <c r="W2991" s="72"/>
      <c r="X2991" s="73"/>
    </row>
    <row r="2992" spans="23:24" x14ac:dyDescent="0.2">
      <c r="W2992" s="72"/>
      <c r="X2992" s="73"/>
    </row>
    <row r="2993" spans="23:24" x14ac:dyDescent="0.2">
      <c r="W2993" s="72"/>
      <c r="X2993" s="73"/>
    </row>
    <row r="2994" spans="23:24" x14ac:dyDescent="0.2">
      <c r="W2994" s="72"/>
      <c r="X2994" s="73"/>
    </row>
    <row r="2995" spans="23:24" x14ac:dyDescent="0.2">
      <c r="W2995" s="72"/>
      <c r="X2995" s="73"/>
    </row>
    <row r="2996" spans="23:24" x14ac:dyDescent="0.2">
      <c r="W2996" s="72"/>
      <c r="X2996" s="73"/>
    </row>
    <row r="2997" spans="23:24" x14ac:dyDescent="0.2">
      <c r="W2997" s="72"/>
      <c r="X2997" s="73"/>
    </row>
    <row r="2998" spans="23:24" x14ac:dyDescent="0.2">
      <c r="W2998" s="72"/>
      <c r="X2998" s="73"/>
    </row>
    <row r="2999" spans="23:24" x14ac:dyDescent="0.2">
      <c r="W2999" s="72"/>
      <c r="X2999" s="73"/>
    </row>
    <row r="3000" spans="23:24" x14ac:dyDescent="0.2">
      <c r="W3000" s="72"/>
      <c r="X3000" s="73"/>
    </row>
    <row r="3001" spans="23:24" x14ac:dyDescent="0.2">
      <c r="W3001" s="72"/>
      <c r="X3001" s="73"/>
    </row>
    <row r="3002" spans="23:24" x14ac:dyDescent="0.2">
      <c r="W3002" s="72"/>
      <c r="X3002" s="73"/>
    </row>
    <row r="3003" spans="23:24" x14ac:dyDescent="0.2">
      <c r="W3003" s="72"/>
      <c r="X3003" s="73"/>
    </row>
    <row r="3004" spans="23:24" x14ac:dyDescent="0.2">
      <c r="W3004" s="72"/>
      <c r="X3004" s="73"/>
    </row>
    <row r="3005" spans="23:24" x14ac:dyDescent="0.2">
      <c r="W3005" s="72"/>
      <c r="X3005" s="73"/>
    </row>
    <row r="3006" spans="23:24" x14ac:dyDescent="0.2">
      <c r="W3006" s="72"/>
      <c r="X3006" s="73"/>
    </row>
    <row r="3007" spans="23:24" x14ac:dyDescent="0.2">
      <c r="W3007" s="72"/>
      <c r="X3007" s="73"/>
    </row>
    <row r="3008" spans="23:24" x14ac:dyDescent="0.2">
      <c r="W3008" s="72"/>
      <c r="X3008" s="73"/>
    </row>
    <row r="3009" spans="23:24" x14ac:dyDescent="0.2">
      <c r="W3009" s="72"/>
      <c r="X3009" s="73"/>
    </row>
    <row r="3010" spans="23:24" x14ac:dyDescent="0.2">
      <c r="W3010" s="72"/>
      <c r="X3010" s="73"/>
    </row>
    <row r="3011" spans="23:24" x14ac:dyDescent="0.2">
      <c r="W3011" s="72"/>
      <c r="X3011" s="73"/>
    </row>
    <row r="3012" spans="23:24" x14ac:dyDescent="0.2">
      <c r="W3012" s="72"/>
      <c r="X3012" s="73"/>
    </row>
    <row r="3013" spans="23:24" x14ac:dyDescent="0.2">
      <c r="W3013" s="72"/>
      <c r="X3013" s="73"/>
    </row>
    <row r="3014" spans="23:24" x14ac:dyDescent="0.2">
      <c r="W3014" s="72"/>
      <c r="X3014" s="73"/>
    </row>
    <row r="3015" spans="23:24" x14ac:dyDescent="0.2">
      <c r="W3015" s="72"/>
      <c r="X3015" s="73"/>
    </row>
    <row r="3016" spans="23:24" x14ac:dyDescent="0.2">
      <c r="W3016" s="72"/>
      <c r="X3016" s="73"/>
    </row>
    <row r="3017" spans="23:24" x14ac:dyDescent="0.2">
      <c r="W3017" s="72"/>
      <c r="X3017" s="73"/>
    </row>
    <row r="3018" spans="23:24" x14ac:dyDescent="0.2">
      <c r="W3018" s="72"/>
      <c r="X3018" s="73"/>
    </row>
    <row r="3019" spans="23:24" x14ac:dyDescent="0.2">
      <c r="W3019" s="72"/>
      <c r="X3019" s="73"/>
    </row>
    <row r="3020" spans="23:24" x14ac:dyDescent="0.2">
      <c r="W3020" s="72"/>
      <c r="X3020" s="73"/>
    </row>
    <row r="3021" spans="23:24" x14ac:dyDescent="0.2">
      <c r="W3021" s="72"/>
      <c r="X3021" s="73"/>
    </row>
    <row r="3022" spans="23:24" x14ac:dyDescent="0.2">
      <c r="W3022" s="72"/>
      <c r="X3022" s="73"/>
    </row>
    <row r="3023" spans="23:24" x14ac:dyDescent="0.2">
      <c r="W3023" s="72"/>
      <c r="X3023" s="73"/>
    </row>
    <row r="3024" spans="23:24" x14ac:dyDescent="0.2">
      <c r="W3024" s="72"/>
      <c r="X3024" s="73"/>
    </row>
    <row r="3025" spans="23:24" x14ac:dyDescent="0.2">
      <c r="W3025" s="72"/>
      <c r="X3025" s="73"/>
    </row>
    <row r="3026" spans="23:24" x14ac:dyDescent="0.2">
      <c r="W3026" s="72"/>
      <c r="X3026" s="73"/>
    </row>
    <row r="3027" spans="23:24" x14ac:dyDescent="0.2">
      <c r="W3027" s="72"/>
      <c r="X3027" s="73"/>
    </row>
    <row r="3028" spans="23:24" x14ac:dyDescent="0.2">
      <c r="W3028" s="72"/>
      <c r="X3028" s="73"/>
    </row>
    <row r="3029" spans="23:24" x14ac:dyDescent="0.2">
      <c r="W3029" s="72"/>
      <c r="X3029" s="73"/>
    </row>
    <row r="3030" spans="23:24" x14ac:dyDescent="0.2">
      <c r="W3030" s="72"/>
      <c r="X3030" s="73"/>
    </row>
    <row r="3031" spans="23:24" x14ac:dyDescent="0.2">
      <c r="W3031" s="72"/>
      <c r="X3031" s="73"/>
    </row>
    <row r="3032" spans="23:24" x14ac:dyDescent="0.2">
      <c r="W3032" s="72"/>
      <c r="X3032" s="73"/>
    </row>
    <row r="3033" spans="23:24" x14ac:dyDescent="0.2">
      <c r="W3033" s="72"/>
      <c r="X3033" s="73"/>
    </row>
    <row r="3034" spans="23:24" x14ac:dyDescent="0.2">
      <c r="W3034" s="72"/>
      <c r="X3034" s="73"/>
    </row>
    <row r="3035" spans="23:24" x14ac:dyDescent="0.2">
      <c r="W3035" s="72"/>
      <c r="X3035" s="73"/>
    </row>
    <row r="3036" spans="23:24" x14ac:dyDescent="0.2">
      <c r="W3036" s="72"/>
      <c r="X3036" s="73"/>
    </row>
    <row r="3037" spans="23:24" x14ac:dyDescent="0.2">
      <c r="W3037" s="72"/>
      <c r="X3037" s="73"/>
    </row>
    <row r="3038" spans="23:24" x14ac:dyDescent="0.2">
      <c r="W3038" s="72"/>
      <c r="X3038" s="73"/>
    </row>
    <row r="3039" spans="23:24" x14ac:dyDescent="0.2">
      <c r="W3039" s="72"/>
      <c r="X3039" s="73"/>
    </row>
    <row r="3040" spans="23:24" x14ac:dyDescent="0.2">
      <c r="W3040" s="72"/>
      <c r="X3040" s="73"/>
    </row>
    <row r="3041" spans="23:24" x14ac:dyDescent="0.2">
      <c r="W3041" s="72"/>
      <c r="X3041" s="73"/>
    </row>
    <row r="3042" spans="23:24" x14ac:dyDescent="0.2">
      <c r="W3042" s="72"/>
      <c r="X3042" s="73"/>
    </row>
    <row r="3043" spans="23:24" x14ac:dyDescent="0.2">
      <c r="W3043" s="72"/>
      <c r="X3043" s="73"/>
    </row>
    <row r="3044" spans="23:24" x14ac:dyDescent="0.2">
      <c r="W3044" s="72"/>
      <c r="X3044" s="73"/>
    </row>
    <row r="3045" spans="23:24" x14ac:dyDescent="0.2">
      <c r="W3045" s="72"/>
      <c r="X3045" s="73"/>
    </row>
    <row r="3046" spans="23:24" x14ac:dyDescent="0.2">
      <c r="W3046" s="72"/>
      <c r="X3046" s="73"/>
    </row>
    <row r="3047" spans="23:24" x14ac:dyDescent="0.2">
      <c r="W3047" s="72"/>
      <c r="X3047" s="73"/>
    </row>
    <row r="3048" spans="23:24" x14ac:dyDescent="0.2">
      <c r="W3048" s="72"/>
      <c r="X3048" s="73"/>
    </row>
    <row r="3049" spans="23:24" x14ac:dyDescent="0.2">
      <c r="W3049" s="72"/>
      <c r="X3049" s="73"/>
    </row>
    <row r="3050" spans="23:24" x14ac:dyDescent="0.2">
      <c r="W3050" s="72"/>
      <c r="X3050" s="73"/>
    </row>
    <row r="3051" spans="23:24" x14ac:dyDescent="0.2">
      <c r="W3051" s="72"/>
      <c r="X3051" s="73"/>
    </row>
    <row r="3052" spans="23:24" x14ac:dyDescent="0.2">
      <c r="W3052" s="72"/>
      <c r="X3052" s="73"/>
    </row>
    <row r="3053" spans="23:24" x14ac:dyDescent="0.2">
      <c r="W3053" s="72"/>
      <c r="X3053" s="73"/>
    </row>
    <row r="3054" spans="23:24" x14ac:dyDescent="0.2">
      <c r="W3054" s="72"/>
      <c r="X3054" s="73"/>
    </row>
    <row r="3055" spans="23:24" x14ac:dyDescent="0.2">
      <c r="W3055" s="72"/>
      <c r="X3055" s="73"/>
    </row>
    <row r="3056" spans="23:24" x14ac:dyDescent="0.2">
      <c r="W3056" s="72"/>
      <c r="X3056" s="73"/>
    </row>
    <row r="3057" spans="23:24" x14ac:dyDescent="0.2">
      <c r="W3057" s="72"/>
      <c r="X3057" s="73"/>
    </row>
    <row r="3058" spans="23:24" x14ac:dyDescent="0.2">
      <c r="W3058" s="72"/>
      <c r="X3058" s="73"/>
    </row>
    <row r="3059" spans="23:24" x14ac:dyDescent="0.2">
      <c r="W3059" s="72"/>
      <c r="X3059" s="73"/>
    </row>
    <row r="3060" spans="23:24" x14ac:dyDescent="0.2">
      <c r="W3060" s="72"/>
      <c r="X3060" s="73"/>
    </row>
    <row r="3061" spans="23:24" x14ac:dyDescent="0.2">
      <c r="W3061" s="72"/>
      <c r="X3061" s="73"/>
    </row>
    <row r="3062" spans="23:24" x14ac:dyDescent="0.2">
      <c r="W3062" s="72"/>
      <c r="X3062" s="73"/>
    </row>
    <row r="3063" spans="23:24" x14ac:dyDescent="0.2">
      <c r="W3063" s="72"/>
      <c r="X3063" s="73"/>
    </row>
    <row r="3064" spans="23:24" x14ac:dyDescent="0.2">
      <c r="W3064" s="72"/>
      <c r="X3064" s="73"/>
    </row>
    <row r="3065" spans="23:24" x14ac:dyDescent="0.2">
      <c r="W3065" s="72"/>
      <c r="X3065" s="73"/>
    </row>
    <row r="3066" spans="23:24" x14ac:dyDescent="0.2">
      <c r="W3066" s="72"/>
      <c r="X3066" s="73"/>
    </row>
    <row r="3067" spans="23:24" x14ac:dyDescent="0.2">
      <c r="W3067" s="72"/>
      <c r="X3067" s="73"/>
    </row>
    <row r="3068" spans="23:24" x14ac:dyDescent="0.2">
      <c r="W3068" s="72"/>
      <c r="X3068" s="73"/>
    </row>
    <row r="3069" spans="23:24" x14ac:dyDescent="0.2">
      <c r="W3069" s="72"/>
      <c r="X3069" s="73"/>
    </row>
    <row r="3070" spans="23:24" x14ac:dyDescent="0.2">
      <c r="W3070" s="72"/>
      <c r="X3070" s="73"/>
    </row>
    <row r="3071" spans="23:24" x14ac:dyDescent="0.2">
      <c r="W3071" s="72"/>
      <c r="X3071" s="73"/>
    </row>
    <row r="3072" spans="23:24" x14ac:dyDescent="0.2">
      <c r="W3072" s="72"/>
      <c r="X3072" s="73"/>
    </row>
    <row r="3073" spans="23:24" x14ac:dyDescent="0.2">
      <c r="W3073" s="72"/>
      <c r="X3073" s="73"/>
    </row>
    <row r="3074" spans="23:24" x14ac:dyDescent="0.2">
      <c r="W3074" s="72"/>
      <c r="X3074" s="73"/>
    </row>
    <row r="3075" spans="23:24" x14ac:dyDescent="0.2">
      <c r="W3075" s="72"/>
      <c r="X3075" s="73"/>
    </row>
    <row r="3076" spans="23:24" x14ac:dyDescent="0.2">
      <c r="W3076" s="72"/>
      <c r="X3076" s="73"/>
    </row>
    <row r="3077" spans="23:24" x14ac:dyDescent="0.2">
      <c r="W3077" s="72"/>
      <c r="X3077" s="73"/>
    </row>
    <row r="3078" spans="23:24" x14ac:dyDescent="0.2">
      <c r="W3078" s="72"/>
      <c r="X3078" s="73"/>
    </row>
    <row r="3079" spans="23:24" x14ac:dyDescent="0.2">
      <c r="W3079" s="72"/>
      <c r="X3079" s="73"/>
    </row>
    <row r="3080" spans="23:24" x14ac:dyDescent="0.2">
      <c r="W3080" s="72"/>
      <c r="X3080" s="73"/>
    </row>
    <row r="3081" spans="23:24" x14ac:dyDescent="0.2">
      <c r="W3081" s="72"/>
      <c r="X3081" s="73"/>
    </row>
    <row r="3082" spans="23:24" x14ac:dyDescent="0.2">
      <c r="W3082" s="72"/>
      <c r="X3082" s="73"/>
    </row>
    <row r="3083" spans="23:24" x14ac:dyDescent="0.2">
      <c r="W3083" s="72"/>
      <c r="X3083" s="73"/>
    </row>
    <row r="3084" spans="23:24" x14ac:dyDescent="0.2">
      <c r="W3084" s="72"/>
      <c r="X3084" s="73"/>
    </row>
    <row r="3085" spans="23:24" x14ac:dyDescent="0.2">
      <c r="W3085" s="72"/>
      <c r="X3085" s="73"/>
    </row>
    <row r="3086" spans="23:24" x14ac:dyDescent="0.2">
      <c r="W3086" s="72"/>
      <c r="X3086" s="73"/>
    </row>
    <row r="3087" spans="23:24" x14ac:dyDescent="0.2">
      <c r="W3087" s="72"/>
      <c r="X3087" s="73"/>
    </row>
    <row r="3088" spans="23:24" x14ac:dyDescent="0.2">
      <c r="W3088" s="72"/>
      <c r="X3088" s="73"/>
    </row>
    <row r="3089" spans="23:24" x14ac:dyDescent="0.2">
      <c r="W3089" s="72"/>
      <c r="X3089" s="73"/>
    </row>
    <row r="3090" spans="23:24" x14ac:dyDescent="0.2">
      <c r="W3090" s="72"/>
      <c r="X3090" s="73"/>
    </row>
    <row r="3091" spans="23:24" x14ac:dyDescent="0.2">
      <c r="W3091" s="72"/>
      <c r="X3091" s="73"/>
    </row>
    <row r="3092" spans="23:24" x14ac:dyDescent="0.2">
      <c r="W3092" s="72"/>
      <c r="X3092" s="73"/>
    </row>
    <row r="3093" spans="23:24" x14ac:dyDescent="0.2">
      <c r="W3093" s="72"/>
      <c r="X3093" s="73"/>
    </row>
    <row r="3094" spans="23:24" x14ac:dyDescent="0.2">
      <c r="W3094" s="72"/>
      <c r="X3094" s="73"/>
    </row>
    <row r="3095" spans="23:24" x14ac:dyDescent="0.2">
      <c r="W3095" s="72"/>
      <c r="X3095" s="73"/>
    </row>
    <row r="3096" spans="23:24" x14ac:dyDescent="0.2">
      <c r="W3096" s="72"/>
      <c r="X3096" s="73"/>
    </row>
    <row r="3097" spans="23:24" x14ac:dyDescent="0.2">
      <c r="W3097" s="72"/>
      <c r="X3097" s="73"/>
    </row>
    <row r="3098" spans="23:24" x14ac:dyDescent="0.2">
      <c r="W3098" s="72"/>
      <c r="X3098" s="73"/>
    </row>
    <row r="3099" spans="23:24" x14ac:dyDescent="0.2">
      <c r="W3099" s="72"/>
      <c r="X3099" s="73"/>
    </row>
    <row r="3100" spans="23:24" x14ac:dyDescent="0.2">
      <c r="W3100" s="72"/>
      <c r="X3100" s="73"/>
    </row>
    <row r="3101" spans="23:24" x14ac:dyDescent="0.2">
      <c r="W3101" s="72"/>
      <c r="X3101" s="73"/>
    </row>
    <row r="3102" spans="23:24" x14ac:dyDescent="0.2">
      <c r="W3102" s="72"/>
      <c r="X3102" s="73"/>
    </row>
    <row r="3103" spans="23:24" x14ac:dyDescent="0.2">
      <c r="W3103" s="72"/>
      <c r="X3103" s="73"/>
    </row>
    <row r="3104" spans="23:24" x14ac:dyDescent="0.2">
      <c r="W3104" s="72"/>
      <c r="X3104" s="73"/>
    </row>
    <row r="3105" spans="23:24" x14ac:dyDescent="0.2">
      <c r="W3105" s="72"/>
      <c r="X3105" s="73"/>
    </row>
    <row r="3106" spans="23:24" x14ac:dyDescent="0.2">
      <c r="W3106" s="72"/>
      <c r="X3106" s="73"/>
    </row>
    <row r="3107" spans="23:24" x14ac:dyDescent="0.2">
      <c r="W3107" s="72"/>
      <c r="X3107" s="73"/>
    </row>
    <row r="3108" spans="23:24" x14ac:dyDescent="0.2">
      <c r="W3108" s="72"/>
      <c r="X3108" s="73"/>
    </row>
    <row r="3109" spans="23:24" x14ac:dyDescent="0.2">
      <c r="W3109" s="72"/>
      <c r="X3109" s="73"/>
    </row>
    <row r="3110" spans="23:24" x14ac:dyDescent="0.2">
      <c r="W3110" s="72"/>
      <c r="X3110" s="73"/>
    </row>
    <row r="3111" spans="23:24" x14ac:dyDescent="0.2">
      <c r="W3111" s="72"/>
      <c r="X3111" s="73"/>
    </row>
    <row r="3112" spans="23:24" x14ac:dyDescent="0.2">
      <c r="W3112" s="72"/>
      <c r="X3112" s="73"/>
    </row>
    <row r="3113" spans="23:24" x14ac:dyDescent="0.2">
      <c r="W3113" s="72"/>
      <c r="X3113" s="73"/>
    </row>
    <row r="3114" spans="23:24" x14ac:dyDescent="0.2">
      <c r="W3114" s="72"/>
      <c r="X3114" s="73"/>
    </row>
    <row r="3115" spans="23:24" x14ac:dyDescent="0.2">
      <c r="W3115" s="72"/>
      <c r="X3115" s="73"/>
    </row>
    <row r="3116" spans="23:24" x14ac:dyDescent="0.2">
      <c r="W3116" s="72"/>
      <c r="X3116" s="73"/>
    </row>
    <row r="3117" spans="23:24" x14ac:dyDescent="0.2">
      <c r="W3117" s="72"/>
      <c r="X3117" s="73"/>
    </row>
    <row r="3118" spans="23:24" x14ac:dyDescent="0.2">
      <c r="W3118" s="72"/>
      <c r="X3118" s="73"/>
    </row>
    <row r="3119" spans="23:24" x14ac:dyDescent="0.2">
      <c r="W3119" s="72"/>
      <c r="X3119" s="73"/>
    </row>
    <row r="3120" spans="23:24" x14ac:dyDescent="0.2">
      <c r="W3120" s="72"/>
      <c r="X3120" s="73"/>
    </row>
    <row r="3121" spans="23:24" x14ac:dyDescent="0.2">
      <c r="W3121" s="72"/>
      <c r="X3121" s="73"/>
    </row>
    <row r="3122" spans="23:24" x14ac:dyDescent="0.2">
      <c r="W3122" s="72"/>
      <c r="X3122" s="73"/>
    </row>
    <row r="3123" spans="23:24" x14ac:dyDescent="0.2">
      <c r="W3123" s="72"/>
      <c r="X3123" s="73"/>
    </row>
    <row r="3124" spans="23:24" x14ac:dyDescent="0.2">
      <c r="W3124" s="72"/>
      <c r="X3124" s="73"/>
    </row>
    <row r="3125" spans="23:24" x14ac:dyDescent="0.2">
      <c r="W3125" s="72"/>
      <c r="X3125" s="73"/>
    </row>
    <row r="3126" spans="23:24" x14ac:dyDescent="0.2">
      <c r="W3126" s="72"/>
      <c r="X3126" s="73"/>
    </row>
    <row r="3127" spans="23:24" x14ac:dyDescent="0.2">
      <c r="W3127" s="72"/>
      <c r="X3127" s="73"/>
    </row>
    <row r="3128" spans="23:24" x14ac:dyDescent="0.2">
      <c r="W3128" s="72"/>
      <c r="X3128" s="73"/>
    </row>
    <row r="3129" spans="23:24" x14ac:dyDescent="0.2">
      <c r="W3129" s="72"/>
      <c r="X3129" s="73"/>
    </row>
    <row r="3130" spans="23:24" x14ac:dyDescent="0.2">
      <c r="W3130" s="72"/>
      <c r="X3130" s="73"/>
    </row>
    <row r="3131" spans="23:24" x14ac:dyDescent="0.2">
      <c r="W3131" s="72"/>
      <c r="X3131" s="73"/>
    </row>
    <row r="3132" spans="23:24" x14ac:dyDescent="0.2">
      <c r="W3132" s="72"/>
      <c r="X3132" s="73"/>
    </row>
    <row r="3133" spans="23:24" x14ac:dyDescent="0.2">
      <c r="W3133" s="72"/>
      <c r="X3133" s="73"/>
    </row>
    <row r="3134" spans="23:24" x14ac:dyDescent="0.2">
      <c r="W3134" s="72"/>
      <c r="X3134" s="73"/>
    </row>
    <row r="3135" spans="23:24" x14ac:dyDescent="0.2">
      <c r="W3135" s="72"/>
      <c r="X3135" s="73"/>
    </row>
    <row r="3136" spans="23:24" x14ac:dyDescent="0.2">
      <c r="W3136" s="72"/>
      <c r="X3136" s="73"/>
    </row>
    <row r="3137" spans="23:24" x14ac:dyDescent="0.2">
      <c r="W3137" s="72"/>
      <c r="X3137" s="73"/>
    </row>
    <row r="3138" spans="23:24" x14ac:dyDescent="0.2">
      <c r="W3138" s="72"/>
      <c r="X3138" s="73"/>
    </row>
    <row r="3139" spans="23:24" x14ac:dyDescent="0.2">
      <c r="W3139" s="72"/>
      <c r="X3139" s="73"/>
    </row>
    <row r="3140" spans="23:24" x14ac:dyDescent="0.2">
      <c r="W3140" s="72"/>
      <c r="X3140" s="73"/>
    </row>
    <row r="3141" spans="23:24" x14ac:dyDescent="0.2">
      <c r="W3141" s="72"/>
      <c r="X3141" s="73"/>
    </row>
    <row r="3142" spans="23:24" x14ac:dyDescent="0.2">
      <c r="W3142" s="72"/>
      <c r="X3142" s="73"/>
    </row>
    <row r="3143" spans="23:24" x14ac:dyDescent="0.2">
      <c r="W3143" s="72"/>
      <c r="X3143" s="73"/>
    </row>
    <row r="3144" spans="23:24" x14ac:dyDescent="0.2">
      <c r="W3144" s="72"/>
      <c r="X3144" s="73"/>
    </row>
    <row r="3145" spans="23:24" x14ac:dyDescent="0.2">
      <c r="W3145" s="72"/>
      <c r="X3145" s="73"/>
    </row>
    <row r="3146" spans="23:24" x14ac:dyDescent="0.2">
      <c r="W3146" s="72"/>
      <c r="X3146" s="73"/>
    </row>
    <row r="3147" spans="23:24" x14ac:dyDescent="0.2">
      <c r="W3147" s="72"/>
      <c r="X3147" s="73"/>
    </row>
    <row r="3148" spans="23:24" x14ac:dyDescent="0.2">
      <c r="W3148" s="72"/>
      <c r="X3148" s="73"/>
    </row>
    <row r="3149" spans="23:24" x14ac:dyDescent="0.2">
      <c r="W3149" s="72"/>
      <c r="X3149" s="73"/>
    </row>
    <row r="3150" spans="23:24" x14ac:dyDescent="0.2">
      <c r="W3150" s="72"/>
      <c r="X3150" s="73"/>
    </row>
    <row r="3151" spans="23:24" x14ac:dyDescent="0.2">
      <c r="W3151" s="72"/>
      <c r="X3151" s="73"/>
    </row>
    <row r="3152" spans="23:24" x14ac:dyDescent="0.2">
      <c r="W3152" s="72"/>
      <c r="X3152" s="73"/>
    </row>
    <row r="3153" spans="23:24" x14ac:dyDescent="0.2">
      <c r="W3153" s="72"/>
      <c r="X3153" s="73"/>
    </row>
    <row r="3154" spans="23:24" x14ac:dyDescent="0.2">
      <c r="W3154" s="72"/>
      <c r="X3154" s="73"/>
    </row>
    <row r="3155" spans="23:24" x14ac:dyDescent="0.2">
      <c r="W3155" s="72"/>
      <c r="X3155" s="73"/>
    </row>
    <row r="3156" spans="23:24" x14ac:dyDescent="0.2">
      <c r="W3156" s="72"/>
      <c r="X3156" s="73"/>
    </row>
    <row r="3157" spans="23:24" x14ac:dyDescent="0.2">
      <c r="W3157" s="72"/>
      <c r="X3157" s="73"/>
    </row>
    <row r="3158" spans="23:24" x14ac:dyDescent="0.2">
      <c r="W3158" s="72"/>
      <c r="X3158" s="73"/>
    </row>
    <row r="3159" spans="23:24" x14ac:dyDescent="0.2">
      <c r="W3159" s="72"/>
      <c r="X3159" s="73"/>
    </row>
    <row r="3160" spans="23:24" x14ac:dyDescent="0.2">
      <c r="W3160" s="72"/>
      <c r="X3160" s="73"/>
    </row>
    <row r="3161" spans="23:24" x14ac:dyDescent="0.2">
      <c r="W3161" s="72"/>
      <c r="X3161" s="73"/>
    </row>
    <row r="3162" spans="23:24" x14ac:dyDescent="0.2">
      <c r="W3162" s="72"/>
      <c r="X3162" s="73"/>
    </row>
    <row r="3163" spans="23:24" x14ac:dyDescent="0.2">
      <c r="W3163" s="72"/>
      <c r="X3163" s="73"/>
    </row>
    <row r="3164" spans="23:24" x14ac:dyDescent="0.2">
      <c r="W3164" s="72"/>
      <c r="X3164" s="73"/>
    </row>
    <row r="3165" spans="23:24" x14ac:dyDescent="0.2">
      <c r="W3165" s="72"/>
      <c r="X3165" s="73"/>
    </row>
    <row r="3166" spans="23:24" x14ac:dyDescent="0.2">
      <c r="W3166" s="72"/>
      <c r="X3166" s="73"/>
    </row>
    <row r="3167" spans="23:24" x14ac:dyDescent="0.2">
      <c r="W3167" s="72"/>
      <c r="X3167" s="73"/>
    </row>
    <row r="3168" spans="23:24" x14ac:dyDescent="0.2">
      <c r="W3168" s="72"/>
      <c r="X3168" s="73"/>
    </row>
    <row r="3169" spans="23:24" x14ac:dyDescent="0.2">
      <c r="W3169" s="72"/>
      <c r="X3169" s="73"/>
    </row>
    <row r="3170" spans="23:24" x14ac:dyDescent="0.2">
      <c r="W3170" s="72"/>
      <c r="X3170" s="73"/>
    </row>
    <row r="3171" spans="23:24" x14ac:dyDescent="0.2">
      <c r="W3171" s="72"/>
      <c r="X3171" s="73"/>
    </row>
    <row r="3172" spans="23:24" x14ac:dyDescent="0.2">
      <c r="W3172" s="72"/>
      <c r="X3172" s="73"/>
    </row>
    <row r="3173" spans="23:24" x14ac:dyDescent="0.2">
      <c r="W3173" s="72"/>
      <c r="X3173" s="73"/>
    </row>
    <row r="3174" spans="23:24" x14ac:dyDescent="0.2">
      <c r="W3174" s="72"/>
      <c r="X3174" s="73"/>
    </row>
    <row r="3175" spans="23:24" x14ac:dyDescent="0.2">
      <c r="W3175" s="72"/>
      <c r="X3175" s="73"/>
    </row>
    <row r="3176" spans="23:24" x14ac:dyDescent="0.2">
      <c r="W3176" s="72"/>
      <c r="X3176" s="73"/>
    </row>
    <row r="3177" spans="23:24" x14ac:dyDescent="0.2">
      <c r="W3177" s="72"/>
      <c r="X3177" s="73"/>
    </row>
    <row r="3178" spans="23:24" x14ac:dyDescent="0.2">
      <c r="W3178" s="72"/>
      <c r="X3178" s="73"/>
    </row>
    <row r="3179" spans="23:24" x14ac:dyDescent="0.2">
      <c r="W3179" s="72"/>
      <c r="X3179" s="73"/>
    </row>
    <row r="3180" spans="23:24" x14ac:dyDescent="0.2">
      <c r="W3180" s="72"/>
      <c r="X3180" s="73"/>
    </row>
    <row r="3181" spans="23:24" x14ac:dyDescent="0.2">
      <c r="W3181" s="72"/>
      <c r="X3181" s="73"/>
    </row>
    <row r="3182" spans="23:24" x14ac:dyDescent="0.2">
      <c r="W3182" s="72"/>
      <c r="X3182" s="73"/>
    </row>
    <row r="3183" spans="23:24" x14ac:dyDescent="0.2">
      <c r="W3183" s="72"/>
      <c r="X3183" s="73"/>
    </row>
    <row r="3184" spans="23:24" x14ac:dyDescent="0.2">
      <c r="W3184" s="72"/>
      <c r="X3184" s="73"/>
    </row>
    <row r="3185" spans="23:24" x14ac:dyDescent="0.2">
      <c r="W3185" s="72"/>
      <c r="X3185" s="73"/>
    </row>
    <row r="3186" spans="23:24" x14ac:dyDescent="0.2">
      <c r="W3186" s="72"/>
      <c r="X3186" s="73"/>
    </row>
    <row r="3187" spans="23:24" x14ac:dyDescent="0.2">
      <c r="W3187" s="72"/>
      <c r="X3187" s="73"/>
    </row>
    <row r="3188" spans="23:24" x14ac:dyDescent="0.2">
      <c r="W3188" s="72"/>
      <c r="X3188" s="73"/>
    </row>
    <row r="3189" spans="23:24" x14ac:dyDescent="0.2">
      <c r="W3189" s="72"/>
      <c r="X3189" s="73"/>
    </row>
    <row r="3190" spans="23:24" x14ac:dyDescent="0.2">
      <c r="W3190" s="72"/>
      <c r="X3190" s="73"/>
    </row>
    <row r="3191" spans="23:24" x14ac:dyDescent="0.2">
      <c r="W3191" s="72"/>
      <c r="X3191" s="73"/>
    </row>
    <row r="3192" spans="23:24" x14ac:dyDescent="0.2">
      <c r="W3192" s="72"/>
      <c r="X3192" s="73"/>
    </row>
    <row r="3193" spans="23:24" x14ac:dyDescent="0.2">
      <c r="W3193" s="72"/>
      <c r="X3193" s="73"/>
    </row>
    <row r="3194" spans="23:24" x14ac:dyDescent="0.2">
      <c r="W3194" s="72"/>
      <c r="X3194" s="73"/>
    </row>
    <row r="3195" spans="23:24" x14ac:dyDescent="0.2">
      <c r="W3195" s="72"/>
      <c r="X3195" s="73"/>
    </row>
    <row r="3196" spans="23:24" x14ac:dyDescent="0.2">
      <c r="W3196" s="72"/>
      <c r="X3196" s="73"/>
    </row>
    <row r="3197" spans="23:24" x14ac:dyDescent="0.2">
      <c r="W3197" s="72"/>
      <c r="X3197" s="73"/>
    </row>
    <row r="3198" spans="23:24" x14ac:dyDescent="0.2">
      <c r="W3198" s="72"/>
      <c r="X3198" s="73"/>
    </row>
    <row r="3199" spans="23:24" x14ac:dyDescent="0.2">
      <c r="W3199" s="72"/>
      <c r="X3199" s="73"/>
    </row>
    <row r="3200" spans="23:24" x14ac:dyDescent="0.2">
      <c r="W3200" s="72"/>
      <c r="X3200" s="73"/>
    </row>
    <row r="3201" spans="23:24" x14ac:dyDescent="0.2">
      <c r="W3201" s="72"/>
      <c r="X3201" s="73"/>
    </row>
    <row r="3202" spans="23:24" x14ac:dyDescent="0.2">
      <c r="W3202" s="72"/>
      <c r="X3202" s="73"/>
    </row>
    <row r="3203" spans="23:24" x14ac:dyDescent="0.2">
      <c r="W3203" s="72"/>
      <c r="X3203" s="73"/>
    </row>
    <row r="3204" spans="23:24" x14ac:dyDescent="0.2">
      <c r="W3204" s="72"/>
      <c r="X3204" s="73"/>
    </row>
    <row r="3205" spans="23:24" x14ac:dyDescent="0.2">
      <c r="W3205" s="72"/>
      <c r="X3205" s="73"/>
    </row>
    <row r="3206" spans="23:24" x14ac:dyDescent="0.2">
      <c r="W3206" s="72"/>
      <c r="X3206" s="73"/>
    </row>
    <row r="3207" spans="23:24" x14ac:dyDescent="0.2">
      <c r="W3207" s="72"/>
      <c r="X3207" s="73"/>
    </row>
    <row r="3208" spans="23:24" x14ac:dyDescent="0.2">
      <c r="W3208" s="72"/>
      <c r="X3208" s="73"/>
    </row>
    <row r="3209" spans="23:24" x14ac:dyDescent="0.2">
      <c r="W3209" s="72"/>
      <c r="X3209" s="73"/>
    </row>
    <row r="3210" spans="23:24" x14ac:dyDescent="0.2">
      <c r="W3210" s="72"/>
      <c r="X3210" s="73"/>
    </row>
    <row r="3211" spans="23:24" x14ac:dyDescent="0.2">
      <c r="W3211" s="72"/>
      <c r="X3211" s="73"/>
    </row>
    <row r="3212" spans="23:24" x14ac:dyDescent="0.2">
      <c r="W3212" s="72"/>
      <c r="X3212" s="73"/>
    </row>
    <row r="3213" spans="23:24" x14ac:dyDescent="0.2">
      <c r="W3213" s="72"/>
      <c r="X3213" s="73"/>
    </row>
    <row r="3214" spans="23:24" x14ac:dyDescent="0.2">
      <c r="W3214" s="72"/>
      <c r="X3214" s="73"/>
    </row>
    <row r="3215" spans="23:24" x14ac:dyDescent="0.2">
      <c r="W3215" s="72"/>
      <c r="X3215" s="73"/>
    </row>
    <row r="3216" spans="23:24" x14ac:dyDescent="0.2">
      <c r="W3216" s="72"/>
      <c r="X3216" s="73"/>
    </row>
    <row r="3217" spans="23:24" x14ac:dyDescent="0.2">
      <c r="W3217" s="72"/>
      <c r="X3217" s="73"/>
    </row>
    <row r="3218" spans="23:24" x14ac:dyDescent="0.2">
      <c r="W3218" s="72"/>
      <c r="X3218" s="73"/>
    </row>
    <row r="3219" spans="23:24" x14ac:dyDescent="0.2">
      <c r="W3219" s="72"/>
      <c r="X3219" s="73"/>
    </row>
    <row r="3220" spans="23:24" x14ac:dyDescent="0.2">
      <c r="W3220" s="72"/>
      <c r="X3220" s="73"/>
    </row>
    <row r="3221" spans="23:24" x14ac:dyDescent="0.2">
      <c r="W3221" s="72"/>
      <c r="X3221" s="73"/>
    </row>
    <row r="3222" spans="23:24" x14ac:dyDescent="0.2">
      <c r="W3222" s="72"/>
      <c r="X3222" s="73"/>
    </row>
    <row r="3223" spans="23:24" x14ac:dyDescent="0.2">
      <c r="W3223" s="72"/>
      <c r="X3223" s="73"/>
    </row>
    <row r="3224" spans="23:24" x14ac:dyDescent="0.2">
      <c r="W3224" s="72"/>
      <c r="X3224" s="73"/>
    </row>
    <row r="3225" spans="23:24" x14ac:dyDescent="0.2">
      <c r="W3225" s="72"/>
      <c r="X3225" s="73"/>
    </row>
    <row r="3226" spans="23:24" x14ac:dyDescent="0.2">
      <c r="W3226" s="72"/>
      <c r="X3226" s="73"/>
    </row>
    <row r="3227" spans="23:24" x14ac:dyDescent="0.2">
      <c r="W3227" s="72"/>
      <c r="X3227" s="73"/>
    </row>
    <row r="3228" spans="23:24" x14ac:dyDescent="0.2">
      <c r="W3228" s="72"/>
      <c r="X3228" s="73"/>
    </row>
    <row r="3229" spans="23:24" x14ac:dyDescent="0.2">
      <c r="W3229" s="72"/>
      <c r="X3229" s="73"/>
    </row>
    <row r="3230" spans="23:24" x14ac:dyDescent="0.2">
      <c r="W3230" s="72"/>
      <c r="X3230" s="73"/>
    </row>
    <row r="3231" spans="23:24" x14ac:dyDescent="0.2">
      <c r="W3231" s="72"/>
      <c r="X3231" s="73"/>
    </row>
    <row r="3232" spans="23:24" x14ac:dyDescent="0.2">
      <c r="W3232" s="72"/>
      <c r="X3232" s="73"/>
    </row>
    <row r="3233" spans="23:24" x14ac:dyDescent="0.2">
      <c r="W3233" s="72"/>
      <c r="X3233" s="73"/>
    </row>
    <row r="3234" spans="23:24" x14ac:dyDescent="0.2">
      <c r="W3234" s="72"/>
      <c r="X3234" s="73"/>
    </row>
    <row r="3235" spans="23:24" x14ac:dyDescent="0.2">
      <c r="W3235" s="72"/>
      <c r="X3235" s="73"/>
    </row>
    <row r="3236" spans="23:24" x14ac:dyDescent="0.2">
      <c r="W3236" s="72"/>
      <c r="X3236" s="73"/>
    </row>
    <row r="3237" spans="23:24" x14ac:dyDescent="0.2">
      <c r="W3237" s="72"/>
      <c r="X3237" s="73"/>
    </row>
    <row r="3238" spans="23:24" x14ac:dyDescent="0.2">
      <c r="W3238" s="72"/>
      <c r="X3238" s="73"/>
    </row>
    <row r="3239" spans="23:24" x14ac:dyDescent="0.2">
      <c r="W3239" s="72"/>
      <c r="X3239" s="73"/>
    </row>
    <row r="3240" spans="23:24" x14ac:dyDescent="0.2">
      <c r="W3240" s="72"/>
      <c r="X3240" s="73"/>
    </row>
    <row r="3241" spans="23:24" x14ac:dyDescent="0.2">
      <c r="W3241" s="72"/>
      <c r="X3241" s="73"/>
    </row>
    <row r="3242" spans="23:24" x14ac:dyDescent="0.2">
      <c r="W3242" s="72"/>
      <c r="X3242" s="73"/>
    </row>
    <row r="3243" spans="23:24" x14ac:dyDescent="0.2">
      <c r="W3243" s="72"/>
      <c r="X3243" s="73"/>
    </row>
    <row r="3244" spans="23:24" x14ac:dyDescent="0.2">
      <c r="W3244" s="72"/>
      <c r="X3244" s="73"/>
    </row>
    <row r="3245" spans="23:24" x14ac:dyDescent="0.2">
      <c r="W3245" s="72"/>
      <c r="X3245" s="73"/>
    </row>
    <row r="3246" spans="23:24" x14ac:dyDescent="0.2">
      <c r="W3246" s="72"/>
      <c r="X3246" s="73"/>
    </row>
    <row r="3247" spans="23:24" x14ac:dyDescent="0.2">
      <c r="W3247" s="72"/>
      <c r="X3247" s="73"/>
    </row>
    <row r="3248" spans="23:24" x14ac:dyDescent="0.2">
      <c r="W3248" s="72"/>
      <c r="X3248" s="73"/>
    </row>
    <row r="3249" spans="23:24" x14ac:dyDescent="0.2">
      <c r="W3249" s="72"/>
      <c r="X3249" s="73"/>
    </row>
    <row r="3250" spans="23:24" x14ac:dyDescent="0.2">
      <c r="W3250" s="72"/>
      <c r="X3250" s="73"/>
    </row>
    <row r="3251" spans="23:24" x14ac:dyDescent="0.2">
      <c r="W3251" s="72"/>
      <c r="X3251" s="73"/>
    </row>
    <row r="3252" spans="23:24" x14ac:dyDescent="0.2">
      <c r="W3252" s="72"/>
      <c r="X3252" s="73"/>
    </row>
    <row r="3253" spans="23:24" x14ac:dyDescent="0.2">
      <c r="W3253" s="72"/>
      <c r="X3253" s="73"/>
    </row>
    <row r="3254" spans="23:24" x14ac:dyDescent="0.2">
      <c r="W3254" s="72"/>
      <c r="X3254" s="73"/>
    </row>
    <row r="3255" spans="23:24" x14ac:dyDescent="0.2">
      <c r="W3255" s="72"/>
      <c r="X3255" s="73"/>
    </row>
    <row r="3256" spans="23:24" x14ac:dyDescent="0.2">
      <c r="W3256" s="72"/>
      <c r="X3256" s="73"/>
    </row>
    <row r="3257" spans="23:24" x14ac:dyDescent="0.2">
      <c r="W3257" s="72"/>
      <c r="X3257" s="73"/>
    </row>
    <row r="3258" spans="23:24" x14ac:dyDescent="0.2">
      <c r="W3258" s="72"/>
      <c r="X3258" s="73"/>
    </row>
    <row r="3259" spans="23:24" x14ac:dyDescent="0.2">
      <c r="W3259" s="72"/>
      <c r="X3259" s="73"/>
    </row>
    <row r="3260" spans="23:24" x14ac:dyDescent="0.2">
      <c r="W3260" s="72"/>
      <c r="X3260" s="73"/>
    </row>
    <row r="3261" spans="23:24" x14ac:dyDescent="0.2">
      <c r="W3261" s="72"/>
      <c r="X3261" s="73"/>
    </row>
    <row r="3262" spans="23:24" x14ac:dyDescent="0.2">
      <c r="W3262" s="72"/>
      <c r="X3262" s="73"/>
    </row>
    <row r="3263" spans="23:24" x14ac:dyDescent="0.2">
      <c r="W3263" s="72"/>
      <c r="X3263" s="73"/>
    </row>
    <row r="3264" spans="23:24" x14ac:dyDescent="0.2">
      <c r="W3264" s="72"/>
      <c r="X3264" s="73"/>
    </row>
    <row r="3265" spans="23:24" x14ac:dyDescent="0.2">
      <c r="W3265" s="72"/>
      <c r="X3265" s="73"/>
    </row>
    <row r="3266" spans="23:24" x14ac:dyDescent="0.2">
      <c r="W3266" s="72"/>
      <c r="X3266" s="73"/>
    </row>
    <row r="3267" spans="23:24" x14ac:dyDescent="0.2">
      <c r="W3267" s="72"/>
      <c r="X3267" s="73"/>
    </row>
    <row r="3268" spans="23:24" x14ac:dyDescent="0.2">
      <c r="W3268" s="72"/>
      <c r="X3268" s="73"/>
    </row>
    <row r="3269" spans="23:24" x14ac:dyDescent="0.2">
      <c r="W3269" s="72"/>
      <c r="X3269" s="73"/>
    </row>
    <row r="3270" spans="23:24" x14ac:dyDescent="0.2">
      <c r="W3270" s="72"/>
      <c r="X3270" s="73"/>
    </row>
    <row r="3271" spans="23:24" x14ac:dyDescent="0.2">
      <c r="W3271" s="72"/>
      <c r="X3271" s="73"/>
    </row>
    <row r="3272" spans="23:24" x14ac:dyDescent="0.2">
      <c r="W3272" s="72"/>
      <c r="X3272" s="73"/>
    </row>
    <row r="3273" spans="23:24" x14ac:dyDescent="0.2">
      <c r="W3273" s="72"/>
      <c r="X3273" s="73"/>
    </row>
    <row r="3274" spans="23:24" x14ac:dyDescent="0.2">
      <c r="W3274" s="72"/>
      <c r="X3274" s="73"/>
    </row>
    <row r="3275" spans="23:24" x14ac:dyDescent="0.2">
      <c r="W3275" s="72"/>
      <c r="X3275" s="73"/>
    </row>
    <row r="3276" spans="23:24" x14ac:dyDescent="0.2">
      <c r="W3276" s="72"/>
      <c r="X3276" s="73"/>
    </row>
    <row r="3277" spans="23:24" x14ac:dyDescent="0.2">
      <c r="W3277" s="72"/>
      <c r="X3277" s="73"/>
    </row>
    <row r="3278" spans="23:24" x14ac:dyDescent="0.2">
      <c r="W3278" s="72"/>
      <c r="X3278" s="73"/>
    </row>
    <row r="3279" spans="23:24" x14ac:dyDescent="0.2">
      <c r="W3279" s="72"/>
      <c r="X3279" s="73"/>
    </row>
    <row r="3280" spans="23:24" x14ac:dyDescent="0.2">
      <c r="W3280" s="72"/>
      <c r="X3280" s="73"/>
    </row>
    <row r="3281" spans="23:24" x14ac:dyDescent="0.2">
      <c r="W3281" s="72"/>
      <c r="X3281" s="73"/>
    </row>
    <row r="3282" spans="23:24" x14ac:dyDescent="0.2">
      <c r="W3282" s="72"/>
      <c r="X3282" s="73"/>
    </row>
    <row r="3283" spans="23:24" x14ac:dyDescent="0.2">
      <c r="W3283" s="72"/>
      <c r="X3283" s="73"/>
    </row>
    <row r="3284" spans="23:24" x14ac:dyDescent="0.2">
      <c r="W3284" s="72"/>
      <c r="X3284" s="73"/>
    </row>
    <row r="3285" spans="23:24" x14ac:dyDescent="0.2">
      <c r="W3285" s="72"/>
      <c r="X3285" s="73"/>
    </row>
    <row r="3286" spans="23:24" x14ac:dyDescent="0.2">
      <c r="W3286" s="72"/>
      <c r="X3286" s="73"/>
    </row>
    <row r="3287" spans="23:24" x14ac:dyDescent="0.2">
      <c r="W3287" s="72"/>
      <c r="X3287" s="73"/>
    </row>
    <row r="3288" spans="23:24" x14ac:dyDescent="0.2">
      <c r="W3288" s="72"/>
      <c r="X3288" s="73"/>
    </row>
    <row r="3289" spans="23:24" x14ac:dyDescent="0.2">
      <c r="W3289" s="72"/>
      <c r="X3289" s="73"/>
    </row>
    <row r="3290" spans="23:24" x14ac:dyDescent="0.2">
      <c r="W3290" s="72"/>
      <c r="X3290" s="73"/>
    </row>
    <row r="3291" spans="23:24" x14ac:dyDescent="0.2">
      <c r="W3291" s="72"/>
      <c r="X3291" s="73"/>
    </row>
    <row r="3292" spans="23:24" x14ac:dyDescent="0.2">
      <c r="W3292" s="72"/>
      <c r="X3292" s="73"/>
    </row>
    <row r="3293" spans="23:24" x14ac:dyDescent="0.2">
      <c r="W3293" s="72"/>
      <c r="X3293" s="73"/>
    </row>
    <row r="3294" spans="23:24" x14ac:dyDescent="0.2">
      <c r="W3294" s="72"/>
      <c r="X3294" s="73"/>
    </row>
    <row r="3295" spans="23:24" x14ac:dyDescent="0.2">
      <c r="W3295" s="72"/>
      <c r="X3295" s="73"/>
    </row>
    <row r="3296" spans="23:24" x14ac:dyDescent="0.2">
      <c r="W3296" s="72"/>
      <c r="X3296" s="73"/>
    </row>
    <row r="3297" spans="23:24" x14ac:dyDescent="0.2">
      <c r="W3297" s="72"/>
      <c r="X3297" s="73"/>
    </row>
    <row r="3298" spans="23:24" x14ac:dyDescent="0.2">
      <c r="W3298" s="72"/>
      <c r="X3298" s="73"/>
    </row>
    <row r="3299" spans="23:24" x14ac:dyDescent="0.2">
      <c r="W3299" s="72"/>
      <c r="X3299" s="73"/>
    </row>
    <row r="3300" spans="23:24" x14ac:dyDescent="0.2">
      <c r="W3300" s="72"/>
      <c r="X3300" s="73"/>
    </row>
    <row r="3301" spans="23:24" x14ac:dyDescent="0.2">
      <c r="W3301" s="72"/>
      <c r="X3301" s="73"/>
    </row>
    <row r="3302" spans="23:24" x14ac:dyDescent="0.2">
      <c r="W3302" s="72"/>
      <c r="X3302" s="73"/>
    </row>
    <row r="3303" spans="23:24" x14ac:dyDescent="0.2">
      <c r="W3303" s="72"/>
      <c r="X3303" s="73"/>
    </row>
    <row r="3304" spans="23:24" x14ac:dyDescent="0.2">
      <c r="W3304" s="72"/>
      <c r="X3304" s="73"/>
    </row>
    <row r="3305" spans="23:24" x14ac:dyDescent="0.2">
      <c r="W3305" s="72"/>
      <c r="X3305" s="73"/>
    </row>
    <row r="3306" spans="23:24" x14ac:dyDescent="0.2">
      <c r="W3306" s="72"/>
      <c r="X3306" s="73"/>
    </row>
    <row r="3307" spans="23:24" x14ac:dyDescent="0.2">
      <c r="W3307" s="72"/>
      <c r="X3307" s="73"/>
    </row>
    <row r="3308" spans="23:24" x14ac:dyDescent="0.2">
      <c r="W3308" s="72"/>
      <c r="X3308" s="73"/>
    </row>
    <row r="3309" spans="23:24" x14ac:dyDescent="0.2">
      <c r="W3309" s="72"/>
      <c r="X3309" s="73"/>
    </row>
    <row r="3310" spans="23:24" x14ac:dyDescent="0.2">
      <c r="W3310" s="72"/>
      <c r="X3310" s="73"/>
    </row>
    <row r="3311" spans="23:24" x14ac:dyDescent="0.2">
      <c r="W3311" s="72"/>
      <c r="X3311" s="73"/>
    </row>
    <row r="3312" spans="23:24" x14ac:dyDescent="0.2">
      <c r="W3312" s="72"/>
      <c r="X3312" s="73"/>
    </row>
    <row r="3313" spans="23:24" x14ac:dyDescent="0.2">
      <c r="W3313" s="72"/>
      <c r="X3313" s="73"/>
    </row>
    <row r="3314" spans="23:24" x14ac:dyDescent="0.2">
      <c r="W3314" s="72"/>
      <c r="X3314" s="73"/>
    </row>
    <row r="3315" spans="23:24" x14ac:dyDescent="0.2">
      <c r="W3315" s="72"/>
      <c r="X3315" s="73"/>
    </row>
    <row r="3316" spans="23:24" x14ac:dyDescent="0.2">
      <c r="W3316" s="72"/>
      <c r="X3316" s="73"/>
    </row>
    <row r="3317" spans="23:24" x14ac:dyDescent="0.2">
      <c r="W3317" s="72"/>
      <c r="X3317" s="73"/>
    </row>
    <row r="3318" spans="23:24" x14ac:dyDescent="0.2">
      <c r="W3318" s="72"/>
      <c r="X3318" s="73"/>
    </row>
    <row r="3319" spans="23:24" x14ac:dyDescent="0.2">
      <c r="W3319" s="72"/>
      <c r="X3319" s="73"/>
    </row>
    <row r="3320" spans="23:24" x14ac:dyDescent="0.2">
      <c r="W3320" s="72"/>
      <c r="X3320" s="73"/>
    </row>
    <row r="3321" spans="23:24" x14ac:dyDescent="0.2">
      <c r="W3321" s="72"/>
      <c r="X3321" s="73"/>
    </row>
    <row r="3322" spans="23:24" x14ac:dyDescent="0.2">
      <c r="W3322" s="72"/>
      <c r="X3322" s="73"/>
    </row>
    <row r="3323" spans="23:24" x14ac:dyDescent="0.2">
      <c r="W3323" s="72"/>
      <c r="X3323" s="73"/>
    </row>
    <row r="3324" spans="23:24" x14ac:dyDescent="0.2">
      <c r="W3324" s="72"/>
      <c r="X3324" s="73"/>
    </row>
    <row r="3325" spans="23:24" x14ac:dyDescent="0.2">
      <c r="W3325" s="72"/>
      <c r="X3325" s="73"/>
    </row>
    <row r="3326" spans="23:24" x14ac:dyDescent="0.2">
      <c r="W3326" s="72"/>
      <c r="X3326" s="73"/>
    </row>
    <row r="3327" spans="23:24" x14ac:dyDescent="0.2">
      <c r="W3327" s="72"/>
      <c r="X3327" s="73"/>
    </row>
    <row r="3328" spans="23:24" x14ac:dyDescent="0.2">
      <c r="W3328" s="72"/>
      <c r="X3328" s="73"/>
    </row>
    <row r="3329" spans="23:24" x14ac:dyDescent="0.2">
      <c r="W3329" s="72"/>
      <c r="X3329" s="73"/>
    </row>
    <row r="3330" spans="23:24" x14ac:dyDescent="0.2">
      <c r="W3330" s="72"/>
      <c r="X3330" s="73"/>
    </row>
    <row r="3331" spans="23:24" x14ac:dyDescent="0.2">
      <c r="W3331" s="72"/>
      <c r="X3331" s="73"/>
    </row>
    <row r="3332" spans="23:24" x14ac:dyDescent="0.2">
      <c r="W3332" s="72"/>
      <c r="X3332" s="73"/>
    </row>
    <row r="3333" spans="23:24" x14ac:dyDescent="0.2">
      <c r="W3333" s="72"/>
      <c r="X3333" s="73"/>
    </row>
    <row r="3334" spans="23:24" x14ac:dyDescent="0.2">
      <c r="W3334" s="72"/>
      <c r="X3334" s="73"/>
    </row>
    <row r="3335" spans="23:24" x14ac:dyDescent="0.2">
      <c r="W3335" s="72"/>
      <c r="X3335" s="73"/>
    </row>
    <row r="3336" spans="23:24" x14ac:dyDescent="0.2">
      <c r="W3336" s="72"/>
      <c r="X3336" s="73"/>
    </row>
    <row r="3337" spans="23:24" x14ac:dyDescent="0.2">
      <c r="W3337" s="72"/>
      <c r="X3337" s="73"/>
    </row>
    <row r="3338" spans="23:24" x14ac:dyDescent="0.2">
      <c r="W3338" s="72"/>
      <c r="X3338" s="73"/>
    </row>
    <row r="3339" spans="23:24" x14ac:dyDescent="0.2">
      <c r="W3339" s="72"/>
      <c r="X3339" s="73"/>
    </row>
    <row r="3340" spans="23:24" x14ac:dyDescent="0.2">
      <c r="W3340" s="72"/>
      <c r="X3340" s="73"/>
    </row>
    <row r="3341" spans="23:24" x14ac:dyDescent="0.2">
      <c r="W3341" s="72"/>
      <c r="X3341" s="73"/>
    </row>
    <row r="3342" spans="23:24" x14ac:dyDescent="0.2">
      <c r="W3342" s="72"/>
      <c r="X3342" s="73"/>
    </row>
    <row r="3343" spans="23:24" x14ac:dyDescent="0.2">
      <c r="W3343" s="72"/>
      <c r="X3343" s="73"/>
    </row>
    <row r="3344" spans="23:24" x14ac:dyDescent="0.2">
      <c r="W3344" s="72"/>
      <c r="X3344" s="73"/>
    </row>
    <row r="3345" spans="23:24" x14ac:dyDescent="0.2">
      <c r="W3345" s="72"/>
      <c r="X3345" s="73"/>
    </row>
    <row r="3346" spans="23:24" x14ac:dyDescent="0.2">
      <c r="W3346" s="72"/>
      <c r="X3346" s="73"/>
    </row>
    <row r="3347" spans="23:24" x14ac:dyDescent="0.2">
      <c r="W3347" s="72"/>
      <c r="X3347" s="73"/>
    </row>
    <row r="3348" spans="23:24" x14ac:dyDescent="0.2">
      <c r="W3348" s="72"/>
      <c r="X3348" s="73"/>
    </row>
    <row r="3349" spans="23:24" x14ac:dyDescent="0.2">
      <c r="W3349" s="72"/>
      <c r="X3349" s="73"/>
    </row>
    <row r="3350" spans="23:24" x14ac:dyDescent="0.2">
      <c r="W3350" s="72"/>
      <c r="X3350" s="73"/>
    </row>
    <row r="3351" spans="23:24" x14ac:dyDescent="0.2">
      <c r="W3351" s="72"/>
      <c r="X3351" s="73"/>
    </row>
    <row r="3352" spans="23:24" x14ac:dyDescent="0.2">
      <c r="W3352" s="72"/>
      <c r="X3352" s="73"/>
    </row>
    <row r="3353" spans="23:24" x14ac:dyDescent="0.2">
      <c r="W3353" s="72"/>
      <c r="X3353" s="73"/>
    </row>
    <row r="3354" spans="23:24" x14ac:dyDescent="0.2">
      <c r="W3354" s="72"/>
      <c r="X3354" s="73"/>
    </row>
    <row r="3355" spans="23:24" x14ac:dyDescent="0.2">
      <c r="W3355" s="72"/>
      <c r="X3355" s="73"/>
    </row>
    <row r="3356" spans="23:24" x14ac:dyDescent="0.2">
      <c r="W3356" s="72"/>
      <c r="X3356" s="73"/>
    </row>
    <row r="3357" spans="23:24" x14ac:dyDescent="0.2">
      <c r="W3357" s="72"/>
      <c r="X3357" s="73"/>
    </row>
    <row r="3358" spans="23:24" x14ac:dyDescent="0.2">
      <c r="W3358" s="72"/>
      <c r="X3358" s="73"/>
    </row>
    <row r="3359" spans="23:24" x14ac:dyDescent="0.2">
      <c r="W3359" s="72"/>
      <c r="X3359" s="73"/>
    </row>
    <row r="3360" spans="23:24" x14ac:dyDescent="0.2">
      <c r="W3360" s="72"/>
      <c r="X3360" s="73"/>
    </row>
    <row r="3361" spans="23:24" x14ac:dyDescent="0.2">
      <c r="W3361" s="72"/>
      <c r="X3361" s="73"/>
    </row>
    <row r="3362" spans="23:24" x14ac:dyDescent="0.2">
      <c r="W3362" s="72"/>
      <c r="X3362" s="73"/>
    </row>
    <row r="3363" spans="23:24" x14ac:dyDescent="0.2">
      <c r="W3363" s="72"/>
      <c r="X3363" s="73"/>
    </row>
    <row r="3364" spans="23:24" x14ac:dyDescent="0.2">
      <c r="W3364" s="72"/>
      <c r="X3364" s="73"/>
    </row>
    <row r="3365" spans="23:24" x14ac:dyDescent="0.2">
      <c r="W3365" s="72"/>
      <c r="X3365" s="73"/>
    </row>
    <row r="3366" spans="23:24" x14ac:dyDescent="0.2">
      <c r="W3366" s="72"/>
      <c r="X3366" s="73"/>
    </row>
    <row r="3367" spans="23:24" x14ac:dyDescent="0.2">
      <c r="W3367" s="72"/>
      <c r="X3367" s="73"/>
    </row>
    <row r="3368" spans="23:24" x14ac:dyDescent="0.2">
      <c r="W3368" s="72"/>
      <c r="X3368" s="73"/>
    </row>
    <row r="3369" spans="23:24" x14ac:dyDescent="0.2">
      <c r="W3369" s="72"/>
      <c r="X3369" s="73"/>
    </row>
    <row r="3370" spans="23:24" x14ac:dyDescent="0.2">
      <c r="W3370" s="72"/>
      <c r="X3370" s="73"/>
    </row>
    <row r="3371" spans="23:24" x14ac:dyDescent="0.2">
      <c r="W3371" s="72"/>
      <c r="X3371" s="73"/>
    </row>
    <row r="3372" spans="23:24" x14ac:dyDescent="0.2">
      <c r="W3372" s="72"/>
      <c r="X3372" s="73"/>
    </row>
    <row r="3373" spans="23:24" x14ac:dyDescent="0.2">
      <c r="W3373" s="72"/>
      <c r="X3373" s="73"/>
    </row>
    <row r="3374" spans="23:24" x14ac:dyDescent="0.2">
      <c r="W3374" s="72"/>
      <c r="X3374" s="73"/>
    </row>
    <row r="3375" spans="23:24" x14ac:dyDescent="0.2">
      <c r="W3375" s="72"/>
      <c r="X3375" s="73"/>
    </row>
    <row r="3376" spans="23:24" x14ac:dyDescent="0.2">
      <c r="W3376" s="72"/>
      <c r="X3376" s="73"/>
    </row>
    <row r="3377" spans="23:24" x14ac:dyDescent="0.2">
      <c r="W3377" s="72"/>
      <c r="X3377" s="73"/>
    </row>
    <row r="3378" spans="23:24" x14ac:dyDescent="0.2">
      <c r="W3378" s="72"/>
      <c r="X3378" s="73"/>
    </row>
    <row r="3379" spans="23:24" x14ac:dyDescent="0.2">
      <c r="W3379" s="72"/>
      <c r="X3379" s="73"/>
    </row>
    <row r="3380" spans="23:24" x14ac:dyDescent="0.2">
      <c r="W3380" s="72"/>
      <c r="X3380" s="73"/>
    </row>
    <row r="3381" spans="23:24" x14ac:dyDescent="0.2">
      <c r="W3381" s="72"/>
      <c r="X3381" s="73"/>
    </row>
    <row r="3382" spans="23:24" x14ac:dyDescent="0.2">
      <c r="W3382" s="72"/>
      <c r="X3382" s="73"/>
    </row>
    <row r="3383" spans="23:24" x14ac:dyDescent="0.2">
      <c r="W3383" s="72"/>
      <c r="X3383" s="73"/>
    </row>
    <row r="3384" spans="23:24" x14ac:dyDescent="0.2">
      <c r="W3384" s="72"/>
      <c r="X3384" s="73"/>
    </row>
    <row r="3385" spans="23:24" x14ac:dyDescent="0.2">
      <c r="W3385" s="72"/>
      <c r="X3385" s="73"/>
    </row>
    <row r="3386" spans="23:24" x14ac:dyDescent="0.2">
      <c r="W3386" s="72"/>
      <c r="X3386" s="73"/>
    </row>
    <row r="3387" spans="23:24" x14ac:dyDescent="0.2">
      <c r="W3387" s="72"/>
      <c r="X3387" s="73"/>
    </row>
    <row r="3388" spans="23:24" x14ac:dyDescent="0.2">
      <c r="W3388" s="72"/>
      <c r="X3388" s="73"/>
    </row>
    <row r="3389" spans="23:24" x14ac:dyDescent="0.2">
      <c r="W3389" s="72"/>
      <c r="X3389" s="73"/>
    </row>
    <row r="3390" spans="23:24" x14ac:dyDescent="0.2">
      <c r="W3390" s="72"/>
      <c r="X3390" s="73"/>
    </row>
    <row r="3391" spans="23:24" x14ac:dyDescent="0.2">
      <c r="W3391" s="72"/>
      <c r="X3391" s="73"/>
    </row>
    <row r="3392" spans="23:24" x14ac:dyDescent="0.2">
      <c r="W3392" s="72"/>
      <c r="X3392" s="73"/>
    </row>
    <row r="3393" spans="23:24" x14ac:dyDescent="0.2">
      <c r="W3393" s="72"/>
      <c r="X3393" s="73"/>
    </row>
    <row r="3394" spans="23:24" x14ac:dyDescent="0.2">
      <c r="W3394" s="72"/>
      <c r="X3394" s="73"/>
    </row>
    <row r="3395" spans="23:24" x14ac:dyDescent="0.2">
      <c r="W3395" s="72"/>
      <c r="X3395" s="73"/>
    </row>
    <row r="3396" spans="23:24" x14ac:dyDescent="0.2">
      <c r="W3396" s="72"/>
      <c r="X3396" s="73"/>
    </row>
    <row r="3397" spans="23:24" x14ac:dyDescent="0.2">
      <c r="W3397" s="72"/>
      <c r="X3397" s="73"/>
    </row>
    <row r="3398" spans="23:24" x14ac:dyDescent="0.2">
      <c r="W3398" s="72"/>
      <c r="X3398" s="73"/>
    </row>
    <row r="3399" spans="23:24" x14ac:dyDescent="0.2">
      <c r="W3399" s="72"/>
      <c r="X3399" s="73"/>
    </row>
    <row r="3400" spans="23:24" x14ac:dyDescent="0.2">
      <c r="W3400" s="72"/>
      <c r="X3400" s="73"/>
    </row>
    <row r="3401" spans="23:24" x14ac:dyDescent="0.2">
      <c r="W3401" s="72"/>
      <c r="X3401" s="73"/>
    </row>
    <row r="3402" spans="23:24" x14ac:dyDescent="0.2">
      <c r="W3402" s="72"/>
      <c r="X3402" s="73"/>
    </row>
    <row r="3403" spans="23:24" x14ac:dyDescent="0.2">
      <c r="W3403" s="72"/>
      <c r="X3403" s="73"/>
    </row>
    <row r="3404" spans="23:24" x14ac:dyDescent="0.2">
      <c r="W3404" s="72"/>
      <c r="X3404" s="73"/>
    </row>
    <row r="3405" spans="23:24" x14ac:dyDescent="0.2">
      <c r="W3405" s="72"/>
      <c r="X3405" s="73"/>
    </row>
    <row r="3406" spans="23:24" x14ac:dyDescent="0.2">
      <c r="W3406" s="72"/>
      <c r="X3406" s="73"/>
    </row>
    <row r="3407" spans="23:24" x14ac:dyDescent="0.2">
      <c r="W3407" s="72"/>
      <c r="X3407" s="73"/>
    </row>
    <row r="3408" spans="23:24" x14ac:dyDescent="0.2">
      <c r="W3408" s="72"/>
      <c r="X3408" s="73"/>
    </row>
    <row r="3409" spans="23:24" x14ac:dyDescent="0.2">
      <c r="W3409" s="72"/>
      <c r="X3409" s="73"/>
    </row>
    <row r="3410" spans="23:24" x14ac:dyDescent="0.2">
      <c r="W3410" s="72"/>
      <c r="X3410" s="73"/>
    </row>
    <row r="3411" spans="23:24" x14ac:dyDescent="0.2">
      <c r="W3411" s="72"/>
      <c r="X3411" s="73"/>
    </row>
    <row r="3412" spans="23:24" x14ac:dyDescent="0.2">
      <c r="W3412" s="72"/>
      <c r="X3412" s="73"/>
    </row>
    <row r="3413" spans="23:24" x14ac:dyDescent="0.2">
      <c r="W3413" s="72"/>
      <c r="X3413" s="73"/>
    </row>
    <row r="3414" spans="23:24" x14ac:dyDescent="0.2">
      <c r="W3414" s="72"/>
      <c r="X3414" s="73"/>
    </row>
    <row r="3415" spans="23:24" x14ac:dyDescent="0.2">
      <c r="W3415" s="72"/>
      <c r="X3415" s="73"/>
    </row>
    <row r="3416" spans="23:24" x14ac:dyDescent="0.2">
      <c r="W3416" s="72"/>
      <c r="X3416" s="73"/>
    </row>
    <row r="3417" spans="23:24" x14ac:dyDescent="0.2">
      <c r="W3417" s="72"/>
      <c r="X3417" s="73"/>
    </row>
    <row r="3418" spans="23:24" x14ac:dyDescent="0.2">
      <c r="W3418" s="72"/>
      <c r="X3418" s="73"/>
    </row>
    <row r="3419" spans="23:24" x14ac:dyDescent="0.2">
      <c r="W3419" s="72"/>
      <c r="X3419" s="73"/>
    </row>
    <row r="3420" spans="23:24" x14ac:dyDescent="0.2">
      <c r="W3420" s="72"/>
      <c r="X3420" s="73"/>
    </row>
    <row r="3421" spans="23:24" x14ac:dyDescent="0.2">
      <c r="W3421" s="72"/>
      <c r="X3421" s="73"/>
    </row>
    <row r="3422" spans="23:24" x14ac:dyDescent="0.2">
      <c r="W3422" s="72"/>
      <c r="X3422" s="73"/>
    </row>
    <row r="3423" spans="23:24" x14ac:dyDescent="0.2">
      <c r="W3423" s="72"/>
      <c r="X3423" s="73"/>
    </row>
    <row r="3424" spans="23:24" x14ac:dyDescent="0.2">
      <c r="W3424" s="72"/>
      <c r="X3424" s="73"/>
    </row>
    <row r="3425" spans="23:24" x14ac:dyDescent="0.2">
      <c r="W3425" s="72"/>
      <c r="X3425" s="73"/>
    </row>
    <row r="3426" spans="23:24" x14ac:dyDescent="0.2">
      <c r="W3426" s="72"/>
      <c r="X3426" s="73"/>
    </row>
    <row r="3427" spans="23:24" x14ac:dyDescent="0.2">
      <c r="W3427" s="72"/>
      <c r="X3427" s="73"/>
    </row>
    <row r="3428" spans="23:24" x14ac:dyDescent="0.2">
      <c r="W3428" s="72"/>
      <c r="X3428" s="73"/>
    </row>
    <row r="3429" spans="23:24" x14ac:dyDescent="0.2">
      <c r="W3429" s="72"/>
      <c r="X3429" s="73"/>
    </row>
    <row r="3430" spans="23:24" x14ac:dyDescent="0.2">
      <c r="W3430" s="72"/>
      <c r="X3430" s="73"/>
    </row>
    <row r="3431" spans="23:24" x14ac:dyDescent="0.2">
      <c r="W3431" s="72"/>
      <c r="X3431" s="73"/>
    </row>
    <row r="3432" spans="23:24" x14ac:dyDescent="0.2">
      <c r="W3432" s="72"/>
      <c r="X3432" s="73"/>
    </row>
    <row r="3433" spans="23:24" x14ac:dyDescent="0.2">
      <c r="W3433" s="72"/>
      <c r="X3433" s="73"/>
    </row>
    <row r="3434" spans="23:24" x14ac:dyDescent="0.2">
      <c r="W3434" s="72"/>
      <c r="X3434" s="73"/>
    </row>
    <row r="3435" spans="23:24" x14ac:dyDescent="0.2">
      <c r="W3435" s="72"/>
      <c r="X3435" s="73"/>
    </row>
    <row r="3436" spans="23:24" x14ac:dyDescent="0.2">
      <c r="W3436" s="72"/>
      <c r="X3436" s="73"/>
    </row>
    <row r="3437" spans="23:24" x14ac:dyDescent="0.2">
      <c r="W3437" s="72"/>
      <c r="X3437" s="73"/>
    </row>
    <row r="3438" spans="23:24" x14ac:dyDescent="0.2">
      <c r="W3438" s="72"/>
      <c r="X3438" s="73"/>
    </row>
    <row r="3439" spans="23:24" x14ac:dyDescent="0.2">
      <c r="W3439" s="72"/>
      <c r="X3439" s="73"/>
    </row>
    <row r="3440" spans="23:24" x14ac:dyDescent="0.2">
      <c r="W3440" s="72"/>
      <c r="X3440" s="73"/>
    </row>
    <row r="3441" spans="23:24" x14ac:dyDescent="0.2">
      <c r="W3441" s="72"/>
      <c r="X3441" s="73"/>
    </row>
    <row r="3442" spans="23:24" x14ac:dyDescent="0.2">
      <c r="W3442" s="72"/>
      <c r="X3442" s="73"/>
    </row>
    <row r="3443" spans="23:24" x14ac:dyDescent="0.2">
      <c r="W3443" s="72"/>
      <c r="X3443" s="73"/>
    </row>
    <row r="3444" spans="23:24" x14ac:dyDescent="0.2">
      <c r="W3444" s="72"/>
      <c r="X3444" s="73"/>
    </row>
    <row r="3445" spans="23:24" x14ac:dyDescent="0.2">
      <c r="W3445" s="72"/>
      <c r="X3445" s="73"/>
    </row>
    <row r="3446" spans="23:24" x14ac:dyDescent="0.2">
      <c r="W3446" s="72"/>
      <c r="X3446" s="73"/>
    </row>
    <row r="3447" spans="23:24" x14ac:dyDescent="0.2">
      <c r="W3447" s="72"/>
      <c r="X3447" s="73"/>
    </row>
    <row r="3448" spans="23:24" x14ac:dyDescent="0.2">
      <c r="W3448" s="72"/>
      <c r="X3448" s="73"/>
    </row>
    <row r="3449" spans="23:24" x14ac:dyDescent="0.2">
      <c r="W3449" s="72"/>
      <c r="X3449" s="73"/>
    </row>
    <row r="3450" spans="23:24" x14ac:dyDescent="0.2">
      <c r="W3450" s="72"/>
      <c r="X3450" s="73"/>
    </row>
    <row r="3451" spans="23:24" x14ac:dyDescent="0.2">
      <c r="W3451" s="72"/>
      <c r="X3451" s="73"/>
    </row>
    <row r="3452" spans="23:24" x14ac:dyDescent="0.2">
      <c r="W3452" s="72"/>
      <c r="X3452" s="73"/>
    </row>
    <row r="3453" spans="23:24" x14ac:dyDescent="0.2">
      <c r="W3453" s="72"/>
      <c r="X3453" s="73"/>
    </row>
    <row r="3454" spans="23:24" x14ac:dyDescent="0.2">
      <c r="W3454" s="72"/>
      <c r="X3454" s="73"/>
    </row>
    <row r="3455" spans="23:24" x14ac:dyDescent="0.2">
      <c r="W3455" s="72"/>
      <c r="X3455" s="73"/>
    </row>
    <row r="3456" spans="23:24" x14ac:dyDescent="0.2">
      <c r="W3456" s="72"/>
      <c r="X3456" s="73"/>
    </row>
    <row r="3457" spans="23:24" x14ac:dyDescent="0.2">
      <c r="W3457" s="72"/>
      <c r="X3457" s="73"/>
    </row>
    <row r="3458" spans="23:24" x14ac:dyDescent="0.2">
      <c r="W3458" s="72"/>
      <c r="X3458" s="73"/>
    </row>
    <row r="3459" spans="23:24" x14ac:dyDescent="0.2">
      <c r="W3459" s="72"/>
      <c r="X3459" s="73"/>
    </row>
    <row r="3460" spans="23:24" x14ac:dyDescent="0.2">
      <c r="W3460" s="72"/>
      <c r="X3460" s="73"/>
    </row>
    <row r="3461" spans="23:24" x14ac:dyDescent="0.2">
      <c r="W3461" s="72"/>
      <c r="X3461" s="73"/>
    </row>
    <row r="3462" spans="23:24" x14ac:dyDescent="0.2">
      <c r="W3462" s="72"/>
      <c r="X3462" s="73"/>
    </row>
    <row r="3463" spans="23:24" x14ac:dyDescent="0.2">
      <c r="W3463" s="72"/>
      <c r="X3463" s="73"/>
    </row>
    <row r="3464" spans="23:24" x14ac:dyDescent="0.2">
      <c r="W3464" s="72"/>
      <c r="X3464" s="73"/>
    </row>
    <row r="3465" spans="23:24" x14ac:dyDescent="0.2">
      <c r="W3465" s="72"/>
      <c r="X3465" s="73"/>
    </row>
    <row r="3466" spans="23:24" x14ac:dyDescent="0.2">
      <c r="W3466" s="72"/>
      <c r="X3466" s="73"/>
    </row>
    <row r="3467" spans="23:24" x14ac:dyDescent="0.2">
      <c r="W3467" s="72"/>
      <c r="X3467" s="73"/>
    </row>
    <row r="3468" spans="23:24" x14ac:dyDescent="0.2">
      <c r="W3468" s="72"/>
      <c r="X3468" s="73"/>
    </row>
    <row r="3469" spans="23:24" x14ac:dyDescent="0.2">
      <c r="W3469" s="72"/>
      <c r="X3469" s="73"/>
    </row>
    <row r="3470" spans="23:24" x14ac:dyDescent="0.2">
      <c r="W3470" s="72"/>
      <c r="X3470" s="73"/>
    </row>
    <row r="3471" spans="23:24" x14ac:dyDescent="0.2">
      <c r="W3471" s="72"/>
      <c r="X3471" s="73"/>
    </row>
    <row r="3472" spans="23:24" x14ac:dyDescent="0.2">
      <c r="W3472" s="72"/>
      <c r="X3472" s="73"/>
    </row>
    <row r="3473" spans="23:24" x14ac:dyDescent="0.2">
      <c r="W3473" s="72"/>
      <c r="X3473" s="73"/>
    </row>
    <row r="3474" spans="23:24" x14ac:dyDescent="0.2">
      <c r="W3474" s="72"/>
      <c r="X3474" s="73"/>
    </row>
    <row r="3475" spans="23:24" x14ac:dyDescent="0.2">
      <c r="W3475" s="72"/>
      <c r="X3475" s="73"/>
    </row>
    <row r="3476" spans="23:24" x14ac:dyDescent="0.2">
      <c r="W3476" s="72"/>
      <c r="X3476" s="73"/>
    </row>
    <row r="3477" spans="23:24" x14ac:dyDescent="0.2">
      <c r="W3477" s="72"/>
      <c r="X3477" s="73"/>
    </row>
    <row r="3478" spans="23:24" x14ac:dyDescent="0.2">
      <c r="W3478" s="72"/>
      <c r="X3478" s="73"/>
    </row>
    <row r="3479" spans="23:24" x14ac:dyDescent="0.2">
      <c r="W3479" s="72"/>
      <c r="X3479" s="73"/>
    </row>
    <row r="3480" spans="23:24" x14ac:dyDescent="0.2">
      <c r="W3480" s="72"/>
      <c r="X3480" s="73"/>
    </row>
    <row r="3481" spans="23:24" x14ac:dyDescent="0.2">
      <c r="W3481" s="72"/>
      <c r="X3481" s="73"/>
    </row>
    <row r="3482" spans="23:24" x14ac:dyDescent="0.2">
      <c r="W3482" s="72"/>
      <c r="X3482" s="73"/>
    </row>
    <row r="3483" spans="23:24" x14ac:dyDescent="0.2">
      <c r="W3483" s="72"/>
      <c r="X3483" s="73"/>
    </row>
    <row r="3484" spans="23:24" x14ac:dyDescent="0.2">
      <c r="W3484" s="72"/>
      <c r="X3484" s="73"/>
    </row>
    <row r="3485" spans="23:24" x14ac:dyDescent="0.2">
      <c r="W3485" s="72"/>
      <c r="X3485" s="73"/>
    </row>
    <row r="3486" spans="23:24" x14ac:dyDescent="0.2">
      <c r="W3486" s="72"/>
      <c r="X3486" s="73"/>
    </row>
    <row r="3487" spans="23:24" x14ac:dyDescent="0.2">
      <c r="W3487" s="72"/>
      <c r="X3487" s="73"/>
    </row>
    <row r="3488" spans="23:24" x14ac:dyDescent="0.2">
      <c r="W3488" s="72"/>
      <c r="X3488" s="73"/>
    </row>
    <row r="3489" spans="23:24" x14ac:dyDescent="0.2">
      <c r="W3489" s="72"/>
      <c r="X3489" s="73"/>
    </row>
    <row r="3490" spans="23:24" x14ac:dyDescent="0.2">
      <c r="W3490" s="72"/>
      <c r="X3490" s="73"/>
    </row>
    <row r="3491" spans="23:24" x14ac:dyDescent="0.2">
      <c r="W3491" s="72"/>
      <c r="X3491" s="73"/>
    </row>
    <row r="3492" spans="23:24" x14ac:dyDescent="0.2">
      <c r="W3492" s="72"/>
      <c r="X3492" s="73"/>
    </row>
    <row r="3493" spans="23:24" x14ac:dyDescent="0.2">
      <c r="W3493" s="72"/>
      <c r="X3493" s="73"/>
    </row>
    <row r="3494" spans="23:24" x14ac:dyDescent="0.2">
      <c r="W3494" s="72"/>
      <c r="X3494" s="73"/>
    </row>
    <row r="3495" spans="23:24" x14ac:dyDescent="0.2">
      <c r="W3495" s="72"/>
      <c r="X3495" s="73"/>
    </row>
    <row r="3496" spans="23:24" x14ac:dyDescent="0.2">
      <c r="W3496" s="72"/>
      <c r="X3496" s="73"/>
    </row>
    <row r="3497" spans="23:24" x14ac:dyDescent="0.2">
      <c r="W3497" s="72"/>
      <c r="X3497" s="73"/>
    </row>
    <row r="3498" spans="23:24" x14ac:dyDescent="0.2">
      <c r="W3498" s="72"/>
      <c r="X3498" s="73"/>
    </row>
    <row r="3499" spans="23:24" x14ac:dyDescent="0.2">
      <c r="W3499" s="72"/>
      <c r="X3499" s="73"/>
    </row>
    <row r="3500" spans="23:24" x14ac:dyDescent="0.2">
      <c r="W3500" s="72"/>
      <c r="X3500" s="73"/>
    </row>
    <row r="3501" spans="23:24" x14ac:dyDescent="0.2">
      <c r="W3501" s="72"/>
      <c r="X3501" s="73"/>
    </row>
    <row r="3502" spans="23:24" x14ac:dyDescent="0.2">
      <c r="W3502" s="72"/>
      <c r="X3502" s="73"/>
    </row>
    <row r="3503" spans="23:24" x14ac:dyDescent="0.2">
      <c r="W3503" s="72"/>
      <c r="X3503" s="73"/>
    </row>
    <row r="3504" spans="23:24" x14ac:dyDescent="0.2">
      <c r="W3504" s="72"/>
      <c r="X3504" s="73"/>
    </row>
    <row r="3505" spans="23:24" x14ac:dyDescent="0.2">
      <c r="W3505" s="72"/>
      <c r="X3505" s="73"/>
    </row>
    <row r="3506" spans="23:24" x14ac:dyDescent="0.2">
      <c r="W3506" s="72"/>
      <c r="X3506" s="73"/>
    </row>
    <row r="3507" spans="23:24" x14ac:dyDescent="0.2">
      <c r="W3507" s="72"/>
      <c r="X3507" s="73"/>
    </row>
    <row r="3508" spans="23:24" x14ac:dyDescent="0.2">
      <c r="W3508" s="72"/>
      <c r="X3508" s="73"/>
    </row>
    <row r="3509" spans="23:24" x14ac:dyDescent="0.2">
      <c r="W3509" s="72"/>
      <c r="X3509" s="73"/>
    </row>
    <row r="3510" spans="23:24" x14ac:dyDescent="0.2">
      <c r="W3510" s="72"/>
      <c r="X3510" s="73"/>
    </row>
    <row r="3511" spans="23:24" x14ac:dyDescent="0.2">
      <c r="W3511" s="72"/>
      <c r="X3511" s="73"/>
    </row>
    <row r="3512" spans="23:24" x14ac:dyDescent="0.2">
      <c r="W3512" s="72"/>
      <c r="X3512" s="73"/>
    </row>
    <row r="3513" spans="23:24" x14ac:dyDescent="0.2">
      <c r="W3513" s="72"/>
      <c r="X3513" s="73"/>
    </row>
    <row r="3514" spans="23:24" x14ac:dyDescent="0.2">
      <c r="W3514" s="72"/>
      <c r="X3514" s="73"/>
    </row>
    <row r="3515" spans="23:24" x14ac:dyDescent="0.2">
      <c r="W3515" s="72"/>
      <c r="X3515" s="73"/>
    </row>
    <row r="3516" spans="23:24" x14ac:dyDescent="0.2">
      <c r="W3516" s="72"/>
      <c r="X3516" s="73"/>
    </row>
    <row r="3517" spans="23:24" x14ac:dyDescent="0.2">
      <c r="W3517" s="72"/>
      <c r="X3517" s="73"/>
    </row>
    <row r="3518" spans="23:24" x14ac:dyDescent="0.2">
      <c r="W3518" s="72"/>
      <c r="X3518" s="73"/>
    </row>
    <row r="3519" spans="23:24" x14ac:dyDescent="0.2">
      <c r="W3519" s="72"/>
      <c r="X3519" s="73"/>
    </row>
    <row r="3520" spans="23:24" x14ac:dyDescent="0.2">
      <c r="W3520" s="72"/>
      <c r="X3520" s="73"/>
    </row>
    <row r="3521" spans="23:24" x14ac:dyDescent="0.2">
      <c r="W3521" s="72"/>
      <c r="X3521" s="73"/>
    </row>
    <row r="3522" spans="23:24" x14ac:dyDescent="0.2">
      <c r="W3522" s="72"/>
      <c r="X3522" s="73"/>
    </row>
    <row r="3523" spans="23:24" x14ac:dyDescent="0.2">
      <c r="W3523" s="72"/>
      <c r="X3523" s="73"/>
    </row>
    <row r="3524" spans="23:24" x14ac:dyDescent="0.2">
      <c r="W3524" s="72"/>
      <c r="X3524" s="73"/>
    </row>
    <row r="3525" spans="23:24" x14ac:dyDescent="0.2">
      <c r="W3525" s="72"/>
      <c r="X3525" s="73"/>
    </row>
    <row r="3526" spans="23:24" x14ac:dyDescent="0.2">
      <c r="W3526" s="72"/>
      <c r="X3526" s="73"/>
    </row>
    <row r="3527" spans="23:24" x14ac:dyDescent="0.2">
      <c r="W3527" s="72"/>
      <c r="X3527" s="73"/>
    </row>
    <row r="3528" spans="23:24" x14ac:dyDescent="0.2">
      <c r="W3528" s="72"/>
      <c r="X3528" s="73"/>
    </row>
    <row r="3529" spans="23:24" x14ac:dyDescent="0.2">
      <c r="W3529" s="72"/>
      <c r="X3529" s="73"/>
    </row>
    <row r="3530" spans="23:24" x14ac:dyDescent="0.2">
      <c r="W3530" s="72"/>
      <c r="X3530" s="73"/>
    </row>
    <row r="3531" spans="23:24" x14ac:dyDescent="0.2">
      <c r="W3531" s="72"/>
      <c r="X3531" s="73"/>
    </row>
    <row r="3532" spans="23:24" x14ac:dyDescent="0.2">
      <c r="W3532" s="72"/>
      <c r="X3532" s="73"/>
    </row>
    <row r="3533" spans="23:24" x14ac:dyDescent="0.2">
      <c r="W3533" s="72"/>
      <c r="X3533" s="73"/>
    </row>
    <row r="3534" spans="23:24" x14ac:dyDescent="0.2">
      <c r="W3534" s="72"/>
      <c r="X3534" s="73"/>
    </row>
    <row r="3535" spans="23:24" x14ac:dyDescent="0.2">
      <c r="W3535" s="72"/>
      <c r="X3535" s="73"/>
    </row>
    <row r="3536" spans="23:24" x14ac:dyDescent="0.2">
      <c r="W3536" s="72"/>
      <c r="X3536" s="73"/>
    </row>
    <row r="3537" spans="2:26" x14ac:dyDescent="0.2">
      <c r="W3537" s="72"/>
      <c r="X3537" s="73"/>
    </row>
    <row r="3538" spans="2:26" x14ac:dyDescent="0.2">
      <c r="W3538" s="72"/>
      <c r="X3538" s="73"/>
    </row>
    <row r="3539" spans="2:26" x14ac:dyDescent="0.2">
      <c r="W3539" s="72"/>
      <c r="X3539" s="73"/>
    </row>
    <row r="3540" spans="2:26" x14ac:dyDescent="0.2">
      <c r="W3540" s="72"/>
      <c r="X3540" s="73"/>
    </row>
    <row r="3541" spans="2:26" x14ac:dyDescent="0.2">
      <c r="W3541" s="72"/>
      <c r="X3541" s="73"/>
    </row>
    <row r="3542" spans="2:26" x14ac:dyDescent="0.2">
      <c r="W3542" s="72"/>
      <c r="X3542" s="73"/>
    </row>
    <row r="3543" spans="2:26" x14ac:dyDescent="0.2">
      <c r="B3543" s="97"/>
      <c r="C3543" s="98"/>
      <c r="D3543" s="99"/>
      <c r="E3543" s="99"/>
      <c r="W3543" s="72"/>
      <c r="X3543" s="73"/>
    </row>
    <row r="3544" spans="2:26" x14ac:dyDescent="0.2">
      <c r="B3544" s="97"/>
      <c r="C3544" s="98"/>
      <c r="D3544" s="99"/>
      <c r="E3544" s="99"/>
      <c r="W3544" s="72"/>
      <c r="X3544" s="73"/>
    </row>
    <row r="3545" spans="2:26" x14ac:dyDescent="0.2">
      <c r="B3545" s="97"/>
      <c r="C3545" s="98"/>
      <c r="D3545" s="99"/>
      <c r="E3545" s="99"/>
      <c r="W3545" s="72"/>
      <c r="X3545" s="73"/>
    </row>
    <row r="3546" spans="2:26" x14ac:dyDescent="0.2">
      <c r="B3546" s="97"/>
      <c r="C3546" s="98"/>
      <c r="D3546" s="99"/>
      <c r="E3546" s="99"/>
      <c r="W3546" s="72"/>
      <c r="X3546" s="73"/>
    </row>
    <row r="3547" spans="2:26" x14ac:dyDescent="0.2">
      <c r="B3547" s="97"/>
      <c r="C3547" s="98"/>
      <c r="D3547" s="99"/>
      <c r="E3547" s="99"/>
      <c r="W3547" s="72"/>
      <c r="X3547" s="73"/>
    </row>
    <row r="3548" spans="2:26" x14ac:dyDescent="0.2">
      <c r="B3548" s="97"/>
      <c r="C3548" s="98"/>
      <c r="D3548" s="99"/>
      <c r="E3548" s="99"/>
      <c r="W3548" s="72"/>
      <c r="X3548" s="73"/>
    </row>
    <row r="3549" spans="2:26" x14ac:dyDescent="0.2">
      <c r="B3549" s="97"/>
      <c r="C3549" s="98"/>
      <c r="D3549" s="99"/>
      <c r="E3549" s="99"/>
      <c r="W3549" s="72"/>
      <c r="X3549" s="73"/>
    </row>
    <row r="3550" spans="2:26" x14ac:dyDescent="0.2">
      <c r="B3550" s="97"/>
      <c r="C3550" s="98"/>
      <c r="D3550" s="99"/>
      <c r="E3550" s="99"/>
      <c r="W3550" s="72"/>
      <c r="X3550" s="73"/>
    </row>
    <row r="3551" spans="2:26" x14ac:dyDescent="0.2">
      <c r="B3551" s="97"/>
      <c r="C3551" s="98"/>
      <c r="D3551" s="99"/>
      <c r="E3551" s="99"/>
      <c r="W3551" s="72"/>
      <c r="X3551" s="73"/>
    </row>
    <row r="3552" spans="2:26" x14ac:dyDescent="0.2">
      <c r="B3552" s="97"/>
      <c r="C3552" s="98"/>
      <c r="D3552" s="99"/>
      <c r="E3552" s="99"/>
      <c r="W3552" s="72"/>
      <c r="X3552" s="73"/>
      <c r="Z3552" s="96"/>
    </row>
    <row r="3553" spans="2:26" x14ac:dyDescent="0.2">
      <c r="B3553" s="97"/>
      <c r="C3553" s="98"/>
      <c r="D3553" s="99"/>
      <c r="E3553" s="99"/>
      <c r="W3553" s="72"/>
      <c r="X3553" s="73"/>
      <c r="Z3553" s="96"/>
    </row>
    <row r="3554" spans="2:26" x14ac:dyDescent="0.2">
      <c r="B3554" s="97"/>
      <c r="C3554" s="98"/>
      <c r="D3554" s="99"/>
      <c r="E3554" s="99"/>
      <c r="W3554" s="72"/>
      <c r="X3554" s="73"/>
      <c r="Z3554" s="96"/>
    </row>
    <row r="3555" spans="2:26" x14ac:dyDescent="0.2">
      <c r="B3555" s="97"/>
      <c r="C3555" s="98"/>
      <c r="D3555" s="99"/>
      <c r="E3555" s="99"/>
      <c r="W3555" s="72"/>
      <c r="X3555" s="73"/>
      <c r="Z3555" s="96"/>
    </row>
    <row r="3556" spans="2:26" x14ac:dyDescent="0.2">
      <c r="B3556" s="97"/>
      <c r="C3556" s="98"/>
      <c r="D3556" s="99"/>
      <c r="E3556" s="99"/>
      <c r="W3556" s="72"/>
      <c r="X3556" s="73"/>
      <c r="Z3556" s="96"/>
    </row>
    <row r="3557" spans="2:26" x14ac:dyDescent="0.2">
      <c r="B3557" s="97"/>
      <c r="C3557" s="98"/>
      <c r="D3557" s="99"/>
      <c r="E3557" s="99"/>
      <c r="W3557" s="72"/>
      <c r="X3557" s="73"/>
      <c r="Z3557" s="96"/>
    </row>
    <row r="3558" spans="2:26" x14ac:dyDescent="0.2">
      <c r="B3558" s="97"/>
      <c r="C3558" s="98"/>
      <c r="D3558" s="99"/>
      <c r="E3558" s="99"/>
      <c r="W3558" s="72"/>
      <c r="X3558" s="73"/>
      <c r="Z3558" s="96"/>
    </row>
    <row r="3559" spans="2:26" x14ac:dyDescent="0.2">
      <c r="B3559" s="97"/>
      <c r="C3559" s="98"/>
      <c r="D3559" s="99"/>
      <c r="E3559" s="99"/>
      <c r="W3559" s="72"/>
      <c r="X3559" s="73"/>
    </row>
    <row r="3560" spans="2:26" x14ac:dyDescent="0.2">
      <c r="B3560" s="97"/>
      <c r="C3560" s="98"/>
      <c r="D3560" s="99"/>
      <c r="E3560" s="99"/>
      <c r="W3560" s="72"/>
      <c r="X3560" s="73"/>
    </row>
    <row r="3561" spans="2:26" x14ac:dyDescent="0.2">
      <c r="W3561" s="72"/>
      <c r="X3561" s="73"/>
    </row>
    <row r="3562" spans="2:26" x14ac:dyDescent="0.2">
      <c r="W3562" s="72"/>
      <c r="X3562" s="73"/>
    </row>
    <row r="3563" spans="2:26" x14ac:dyDescent="0.2">
      <c r="W3563" s="72"/>
      <c r="X3563" s="73"/>
    </row>
    <row r="3564" spans="2:26" x14ac:dyDescent="0.2">
      <c r="W3564" s="72"/>
      <c r="X3564" s="73"/>
    </row>
    <row r="3565" spans="2:26" x14ac:dyDescent="0.2">
      <c r="W3565" s="72"/>
      <c r="X3565" s="73"/>
    </row>
    <row r="3566" spans="2:26" x14ac:dyDescent="0.2">
      <c r="W3566" s="72"/>
      <c r="X3566" s="73"/>
    </row>
  </sheetData>
  <dataConsolidate/>
  <mergeCells count="2">
    <mergeCell ref="A3:A9"/>
    <mergeCell ref="A10:A16"/>
  </mergeCells>
  <conditionalFormatting sqref="Y23:Y68">
    <cfRule type="cellIs" dxfId="0" priority="1" operator="equal">
      <formula>FALSE</formula>
    </cfRule>
  </conditionalFormatting>
  <dataValidations count="4"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allowBlank="1" showInputMessage="1" showErrorMessage="1" sqref="AD32">
      <formula1>"Following,Modified Following,Preceding,Modified Preceding,Unadjusted,Half-Month Modified Following"</formula1>
    </dataValidation>
    <dataValidation type="list" allowBlank="1" showInputMessage="1" showErrorMessage="1" sqref="AE32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9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0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1" r:id="rId12" name="Check Box 9">
              <controlPr defaultSize="0" autoFill="0" autoLine="0" autoPict="0">
                <anchor moveWithCells="1">
                  <from>
                    <xdr:col>9</xdr:col>
                    <xdr:colOff>390525</xdr:colOff>
                    <xdr:row>20</xdr:row>
                    <xdr:rowOff>85725</xdr:rowOff>
                  </from>
                  <to>
                    <xdr:col>11</xdr:col>
                    <xdr:colOff>57150</xdr:colOff>
                    <xdr:row>22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M3537"/>
  <sheetViews>
    <sheetView showGridLines="0" workbookViewId="0">
      <selection activeCell="C1" sqref="C1"/>
    </sheetView>
  </sheetViews>
  <sheetFormatPr defaultRowHeight="11.25" x14ac:dyDescent="0.2"/>
  <cols>
    <col min="1" max="1" width="2.7109375" style="1" customWidth="1"/>
    <col min="2" max="2" width="14.140625" style="1" bestFit="1" customWidth="1"/>
    <col min="3" max="3" width="2.7109375" style="1" customWidth="1"/>
    <col min="4" max="4" width="13.140625" style="1" bestFit="1" customWidth="1"/>
    <col min="5" max="5" width="17.28515625" style="1" bestFit="1" customWidth="1"/>
    <col min="6" max="6" width="15.7109375" style="1" customWidth="1"/>
    <col min="7" max="7" width="2.7109375" style="1" customWidth="1"/>
    <col min="8" max="8" width="13.140625" style="1" bestFit="1" customWidth="1"/>
    <col min="9" max="9" width="17.28515625" style="1" bestFit="1" customWidth="1"/>
    <col min="10" max="13" width="15.7109375" style="1" customWidth="1"/>
    <col min="14" max="14" width="2.7109375" style="1" customWidth="1"/>
    <col min="15" max="15" width="9.140625" style="1"/>
    <col min="16" max="16" width="10" style="1" bestFit="1" customWidth="1"/>
    <col min="17" max="16384" width="9.140625" style="1"/>
  </cols>
  <sheetData>
    <row r="1" spans="2:13" x14ac:dyDescent="0.2">
      <c r="B1" s="57" t="s">
        <v>53</v>
      </c>
      <c r="C1" s="58"/>
    </row>
    <row r="2" spans="2:13" x14ac:dyDescent="0.2">
      <c r="F2" s="59" t="str">
        <f>Currency&amp;"ON"</f>
        <v>JPYON</v>
      </c>
      <c r="J2" s="38" t="str">
        <f>Currency&amp;"3M"</f>
        <v>JPY3M</v>
      </c>
      <c r="K2" s="40"/>
      <c r="L2" s="39" t="str">
        <f>Currency&amp;"6M"</f>
        <v>JPY6M</v>
      </c>
      <c r="M2" s="40"/>
    </row>
    <row r="3" spans="2:13" x14ac:dyDescent="0.2">
      <c r="B3" s="44" t="s">
        <v>48</v>
      </c>
      <c r="D3" s="44" t="s">
        <v>51</v>
      </c>
      <c r="E3" s="41" t="s">
        <v>52</v>
      </c>
      <c r="F3" s="42" t="s">
        <v>46</v>
      </c>
      <c r="H3" s="44" t="s">
        <v>51</v>
      </c>
      <c r="I3" s="41" t="s">
        <v>52</v>
      </c>
      <c r="J3" s="42" t="s">
        <v>46</v>
      </c>
      <c r="K3" s="43" t="s">
        <v>47</v>
      </c>
      <c r="L3" s="42" t="s">
        <v>46</v>
      </c>
      <c r="M3" s="43" t="s">
        <v>47</v>
      </c>
    </row>
    <row r="4" spans="2:13" x14ac:dyDescent="0.2">
      <c r="B4" s="45"/>
      <c r="D4" s="48">
        <f>EvaluationDate</f>
        <v>42180</v>
      </c>
      <c r="E4" s="48">
        <f>_xll.qlInterestRateIndexValueDate(IndexON,D4)</f>
        <v>42180</v>
      </c>
      <c r="F4" s="51">
        <f>IFERROR(_xll.qlIndexFixing(IndexON,D4,TRUE,_xll.ohTrigger(RecalcTrigger,TriggerON)),NA())</f>
        <v>7.1848263357265907E-4</v>
      </c>
      <c r="H4" s="48">
        <f>EvaluationDate</f>
        <v>42180</v>
      </c>
      <c r="I4" s="48">
        <f>_xll.qlInterestRateIndexValueDate(Index3M,$H4)</f>
        <v>42184</v>
      </c>
      <c r="J4" s="51">
        <f>IFERROR(_xll.qlIndexFixing(Index3M,H4,TRUE,_xll.ohTrigger(RecalcTrigger,Trigger3M)),NA())</f>
        <v>9.5700000000065665E-4</v>
      </c>
      <c r="K4" s="51">
        <f>IFERROR(_xll.qlIndexFixing(ONIndex3M,I4,TRUE,_xll.ohTrigger(RecalcTrigger,Trigger3M)),NA())</f>
        <v>9.5361849353103878E-4</v>
      </c>
      <c r="L4" s="51">
        <f>IFERROR(_xll.qlIndexFixing(Index6M,$H4,TRUE,_xll.ohTrigger(RecalcTrigger,Trigger6M)),NA())</f>
        <v>1.3930000000000251E-3</v>
      </c>
      <c r="M4" s="51">
        <f>IFERROR(_xll.qlIndexFixing(ONIndex6M,I4,TRUE,_xll.ohTrigger(RecalcTrigger,Trigger6M)),NA())</f>
        <v>1.711414326655003E-3</v>
      </c>
    </row>
    <row r="5" spans="2:13" x14ac:dyDescent="0.2">
      <c r="B5" s="46" t="s">
        <v>19</v>
      </c>
      <c r="D5" s="49">
        <f>_xll.qlCalendarAdvance(LocalCalendar,$D4,B5,"f",FALSE)</f>
        <v>42181</v>
      </c>
      <c r="E5" s="49">
        <f>_xll.qlInterestRateIndexValueDate(IndexON,D5)</f>
        <v>42181</v>
      </c>
      <c r="F5" s="52">
        <f>IFERROR(_xll.qlIndexFixing(IndexON,D5,TRUE,_xll.ohTrigger(RecalcTrigger,TriggerON)),NA())</f>
        <v>7.1858345903619291E-4</v>
      </c>
      <c r="H5" s="49">
        <f>_xll.qlCalendarAdvance(IborCalendar,$H4,B5,"f",FALSE)</f>
        <v>42181</v>
      </c>
      <c r="I5" s="49">
        <f>_xll.qlInterestRateIndexValueDate(Index3M,$H5)</f>
        <v>42185</v>
      </c>
      <c r="J5" s="52">
        <f>IFERROR(_xll.qlIndexFixing(Index3M,H5,TRUE,_xll.ohTrigger(RecalcTrigger,Trigger3M)),NA())</f>
        <v>9.5676630687580521E-4</v>
      </c>
      <c r="K5" s="52">
        <f>IFERROR(_xll.qlIndexFixing(ONIndex3M,I5,TRUE,_xll.ohTrigger(RecalcTrigger,Trigger3M)),NA())</f>
        <v>9.5366751008185702E-4</v>
      </c>
      <c r="L5" s="52">
        <f>IFERROR(_xll.qlIndexFixing(Index6M,$H5,TRUE,_xll.ohTrigger(RecalcTrigger,Trigger6M)),NA())</f>
        <v>1.3912063776787573E-3</v>
      </c>
      <c r="M5" s="52">
        <f>IFERROR(_xll.qlIndexFixing(ONIndex6M,I5,TRUE,_xll.ohTrigger(RecalcTrigger,Trigger6M)),NA())</f>
        <v>1.7112239257599526E-3</v>
      </c>
    </row>
    <row r="6" spans="2:13" x14ac:dyDescent="0.2">
      <c r="B6" s="46" t="s">
        <v>19</v>
      </c>
      <c r="D6" s="49">
        <f>_xll.qlCalendarAdvance(LocalCalendar,$D5,B6,"f",FALSE)</f>
        <v>42184</v>
      </c>
      <c r="E6" s="49">
        <f>_xll.qlInterestRateIndexValueDate(IndexON,D6)</f>
        <v>42184</v>
      </c>
      <c r="F6" s="52">
        <f>IFERROR(_xll.qlIndexFixing(IndexON,D6,TRUE,_xll.ohTrigger(RecalcTrigger,TriggerON)),NA())</f>
        <v>7.1878086581267375E-4</v>
      </c>
      <c r="H6" s="49">
        <f>_xll.qlCalendarAdvance(IborCalendar,$H5,B6,"f",FALSE)</f>
        <v>42184</v>
      </c>
      <c r="I6" s="49">
        <f>_xll.qlInterestRateIndexValueDate(Index3M,$H6)</f>
        <v>42186</v>
      </c>
      <c r="J6" s="52">
        <f>IFERROR(_xll.qlIndexFixing(Index3M,H6,TRUE,_xll.ohTrigger(RecalcTrigger,Trigger3M)),NA())</f>
        <v>9.5654335419427115E-4</v>
      </c>
      <c r="K6" s="52">
        <f>IFERROR(_xll.qlIndexFixing(ONIndex3M,I6,TRUE,_xll.ohTrigger(RecalcTrigger,Trigger3M)),NA())</f>
        <v>9.5376554310355743E-4</v>
      </c>
      <c r="L6" s="52">
        <f>IFERROR(_xll.qlIndexFixing(Index6M,$H6,TRUE,_xll.ohTrigger(RecalcTrigger,Trigger6M)),NA())</f>
        <v>1.3893051460441726E-3</v>
      </c>
      <c r="M6" s="52">
        <f>IFERROR(_xll.qlIndexFixing(ONIndex6M,I6,TRUE,_xll.ohTrigger(RecalcTrigger,Trigger6M)),NA())</f>
        <v>1.7108431239698518E-3</v>
      </c>
    </row>
    <row r="7" spans="2:13" x14ac:dyDescent="0.2">
      <c r="B7" s="46" t="s">
        <v>19</v>
      </c>
      <c r="D7" s="49">
        <f>_xll.qlCalendarAdvance(LocalCalendar,$D6,B7,"f",FALSE)</f>
        <v>42185</v>
      </c>
      <c r="E7" s="49">
        <f>_xll.qlInterestRateIndexValueDate(IndexON,D7)</f>
        <v>42185</v>
      </c>
      <c r="F7" s="52">
        <f>IFERROR(_xll.qlIndexFixing(IndexON,D7,TRUE,_xll.ohTrigger(RecalcTrigger,TriggerON)),NA())</f>
        <v>7.1892998189215795E-4</v>
      </c>
      <c r="H7" s="49">
        <f>_xll.qlCalendarAdvance(IborCalendar,$H6,B7,"f",FALSE)</f>
        <v>42185</v>
      </c>
      <c r="I7" s="49">
        <f>_xll.qlInterestRateIndexValueDate(Index3M,$H7)</f>
        <v>42187</v>
      </c>
      <c r="J7" s="52">
        <f>IFERROR(_xll.qlIndexFixing(Index3M,H7,TRUE,_xll.ohTrigger(RecalcTrigger,Trigger3M)),NA())</f>
        <v>9.563299938500962E-4</v>
      </c>
      <c r="K7" s="52">
        <f>IFERROR(_xll.qlIndexFixing(ONIndex3M,I7,TRUE,_xll.ohTrigger(RecalcTrigger,Trigger3M)),NA())</f>
        <v>9.5391259275601215E-4</v>
      </c>
      <c r="L7" s="52">
        <f>IFERROR(_xll.qlIndexFixing(Index6M,$H7,TRUE,_xll.ohTrigger(RecalcTrigger,Trigger6M)),NA())</f>
        <v>1.3875698530316494E-3</v>
      </c>
      <c r="M7" s="52">
        <f>IFERROR(_xll.qlIndexFixing(ONIndex6M,I7,TRUE,_xll.ohTrigger(RecalcTrigger,Trigger6M)),NA())</f>
        <v>1.7102719212047646E-3</v>
      </c>
    </row>
    <row r="8" spans="2:13" x14ac:dyDescent="0.2">
      <c r="B8" s="46" t="s">
        <v>19</v>
      </c>
      <c r="D8" s="49">
        <f>_xll.qlCalendarAdvance(LocalCalendar,$D7,B8,"f",FALSE)</f>
        <v>42186</v>
      </c>
      <c r="E8" s="49">
        <f>_xll.qlInterestRateIndexValueDate(IndexON,D8)</f>
        <v>42186</v>
      </c>
      <c r="F8" s="52">
        <f>IFERROR(_xll.qlIndexFixing(IndexON,D8,TRUE,_xll.ohTrigger(RecalcTrigger,TriggerON)),NA())</f>
        <v>7.1910892121995751E-4</v>
      </c>
      <c r="H8" s="49">
        <f>_xll.qlCalendarAdvance(IborCalendar,$H7,B8,"f",FALSE)</f>
        <v>42186</v>
      </c>
      <c r="I8" s="49">
        <f>_xll.qlInterestRateIndexValueDate(Index3M,$H8)</f>
        <v>42188</v>
      </c>
      <c r="J8" s="52">
        <f>IFERROR(_xll.qlIndexFixing(Index3M,H8,TRUE,_xll.ohTrigger(RecalcTrigger,Trigger3M)),NA())</f>
        <v>9.5570895482617038E-4</v>
      </c>
      <c r="K8" s="52">
        <f>IFERROR(_xll.qlIndexFixing(ONIndex3M,I8,TRUE,_xll.ohTrigger(RecalcTrigger,Trigger3M)),NA())</f>
        <v>9.5437261045994148E-4</v>
      </c>
      <c r="L8" s="52">
        <f>IFERROR(_xll.qlIndexFixing(Index6M,$H8,TRUE,_xll.ohTrigger(RecalcTrigger,Trigger6M)),NA())</f>
        <v>1.3858189338417665E-3</v>
      </c>
      <c r="M8" s="52">
        <f>IFERROR(_xll.qlIndexFixing(ONIndex6M,I8,TRUE,_xll.ohTrigger(RecalcTrigger,Trigger6M)),NA())</f>
        <v>1.7085029542318608E-3</v>
      </c>
    </row>
    <row r="9" spans="2:13" x14ac:dyDescent="0.2">
      <c r="B9" s="46" t="s">
        <v>19</v>
      </c>
      <c r="D9" s="49">
        <f>_xll.qlCalendarAdvance(LocalCalendar,$D8,B9,"f",FALSE)</f>
        <v>42187</v>
      </c>
      <c r="E9" s="49">
        <f>_xll.qlInterestRateIndexValueDate(IndexON,D9)</f>
        <v>42187</v>
      </c>
      <c r="F9" s="52">
        <f>IFERROR(_xll.qlIndexFixing(IndexON,D9,TRUE,_xll.ohTrigger(RecalcTrigger,TriggerON)),NA())</f>
        <v>7.1931768379607242E-4</v>
      </c>
      <c r="H9" s="49">
        <f>_xll.qlCalendarAdvance(IborCalendar,$H8,B9,"f",FALSE)</f>
        <v>42187</v>
      </c>
      <c r="I9" s="49">
        <f>_xll.qlInterestRateIndexValueDate(Index3M,$H9)</f>
        <v>42191</v>
      </c>
      <c r="J9" s="52">
        <f>IFERROR(_xll.qlIndexFixing(Index3M,H9,TRUE,_xll.ohTrigger(RecalcTrigger,Trigger3M)),NA())</f>
        <v>9.5554951376084309E-4</v>
      </c>
      <c r="K9" s="52">
        <f>IFERROR(_xll.qlIndexFixing(ONIndex3M,I9,TRUE,_xll.ohTrigger(RecalcTrigger,Trigger3M)),NA())</f>
        <v>9.5499095647433307E-4</v>
      </c>
      <c r="L9" s="52">
        <f>IFERROR(_xll.qlIndexFixing(Index6M,$H9,TRUE,_xll.ohTrigger(RecalcTrigger,Trigger6M)),NA())</f>
        <v>1.3805501826529192E-3</v>
      </c>
      <c r="M9" s="52">
        <f>IFERROR(_xll.qlIndexFixing(ONIndex6M,I9,TRUE,_xll.ohTrigger(RecalcTrigger,Trigger6M)),NA())</f>
        <v>1.7060831011139754E-3</v>
      </c>
    </row>
    <row r="10" spans="2:13" x14ac:dyDescent="0.2">
      <c r="B10" s="46" t="s">
        <v>19</v>
      </c>
      <c r="D10" s="49">
        <f>_xll.qlCalendarAdvance(LocalCalendar,$D9,B10,"f",FALSE)</f>
        <v>42188</v>
      </c>
      <c r="E10" s="49">
        <f>_xll.qlInterestRateIndexValueDate(IndexON,D10)</f>
        <v>42188</v>
      </c>
      <c r="F10" s="52">
        <f>IFERROR(_xll.qlIndexFixing(IndexON,D10,TRUE,_xll.ohTrigger(RecalcTrigger,TriggerON)),NA())</f>
        <v>7.1983603922058203E-4</v>
      </c>
      <c r="H10" s="49">
        <f>_xll.qlCalendarAdvance(IborCalendar,$H9,B10,"f",FALSE)</f>
        <v>42188</v>
      </c>
      <c r="I10" s="49">
        <f>_xll.qlInterestRateIndexValueDate(Index3M,$H10)</f>
        <v>42192</v>
      </c>
      <c r="J10" s="52">
        <f>IFERROR(_xll.qlIndexFixing(Index3M,H10,TRUE,_xll.ohTrigger(RecalcTrigger,Trigger3M)),NA())</f>
        <v>9.5536689354015834E-4</v>
      </c>
      <c r="K10" s="52">
        <f>IFERROR(_xll.qlIndexFixing(ONIndex3M,I10,TRUE,_xll.ohTrigger(RecalcTrigger,Trigger3M)),NA())</f>
        <v>9.5538308880094291E-4</v>
      </c>
      <c r="L10" s="52">
        <f>IFERROR(_xll.qlIndexFixing(Index6M,$H10,TRUE,_xll.ohTrigger(RecalcTrigger,Trigger6M)),NA())</f>
        <v>1.3788211949525167E-3</v>
      </c>
      <c r="M10" s="52">
        <f>IFERROR(_xll.qlIndexFixing(ONIndex6M,I10,TRUE,_xll.ohTrigger(RecalcTrigger,Trigger6M)),NA())</f>
        <v>1.7045598937937001E-3</v>
      </c>
    </row>
    <row r="11" spans="2:13" x14ac:dyDescent="0.2">
      <c r="B11" s="46" t="s">
        <v>19</v>
      </c>
      <c r="D11" s="49">
        <f>_xll.qlCalendarAdvance(LocalCalendar,$D10,B11,"f",FALSE)</f>
        <v>42191</v>
      </c>
      <c r="E11" s="49">
        <f>_xll.qlInterestRateIndexValueDate(IndexON,D11)</f>
        <v>42191</v>
      </c>
      <c r="F11" s="52">
        <f>IFERROR(_xll.qlIndexFixing(IndexON,D11,TRUE,_xll.ohTrigger(RecalcTrigger,TriggerON)),NA())</f>
        <v>7.2045096617845417E-4</v>
      </c>
      <c r="H11" s="49">
        <f>_xll.qlCalendarAdvance(IborCalendar,$H10,B11,"f",FALSE)</f>
        <v>42191</v>
      </c>
      <c r="I11" s="49">
        <f>_xll.qlInterestRateIndexValueDate(Index3M,$H11)</f>
        <v>42193</v>
      </c>
      <c r="J11" s="52">
        <f>IFERROR(_xll.qlIndexFixing(Index3M,H11,TRUE,_xll.ohTrigger(RecalcTrigger,Trigger3M)),NA())</f>
        <v>9.5518697703237938E-4</v>
      </c>
      <c r="K11" s="52">
        <f>IFERROR(_xll.qlIndexFixing(ONIndex3M,I11,TRUE,_xll.ohTrigger(RecalcTrigger,Trigger3M)),NA())</f>
        <v>9.5582423767837099E-4</v>
      </c>
      <c r="L11" s="52">
        <f>IFERROR(_xll.qlIndexFixing(Index6M,$H11,TRUE,_xll.ohTrigger(RecalcTrigger,Trigger6M)),NA())</f>
        <v>1.3771106390529824E-3</v>
      </c>
      <c r="M11" s="52">
        <f>IFERROR(_xll.qlIndexFixing(ONIndex6M,I11,TRUE,_xll.ohTrigger(RecalcTrigger,Trigger6M)),NA())</f>
        <v>1.7028462856583104E-3</v>
      </c>
    </row>
    <row r="12" spans="2:13" x14ac:dyDescent="0.2">
      <c r="B12" s="46" t="s">
        <v>19</v>
      </c>
      <c r="D12" s="49">
        <f>_xll.qlCalendarAdvance(LocalCalendar,$D11,B12,"f",FALSE)</f>
        <v>42192</v>
      </c>
      <c r="E12" s="49">
        <f>_xll.qlInterestRateIndexValueDate(IndexON,D12)</f>
        <v>42192</v>
      </c>
      <c r="F12" s="52">
        <f>IFERROR(_xll.qlIndexFixing(IndexON,D12,TRUE,_xll.ohTrigger(RecalcTrigger,TriggerON)),NA())</f>
        <v>7.2080884483405328E-4</v>
      </c>
      <c r="H12" s="49">
        <f>_xll.qlCalendarAdvance(IborCalendar,$H11,B12,"f",FALSE)</f>
        <v>42192</v>
      </c>
      <c r="I12" s="49">
        <f>_xll.qlInterestRateIndexValueDate(Index3M,$H12)</f>
        <v>42194</v>
      </c>
      <c r="J12" s="52">
        <f>IFERROR(_xll.qlIndexFixing(Index3M,H12,TRUE,_xll.ohTrigger(RecalcTrigger,Trigger3M)),NA())</f>
        <v>9.550086161332857E-4</v>
      </c>
      <c r="K12" s="52">
        <f>IFERROR(_xll.qlIndexFixing(ONIndex3M,I12,TRUE,_xll.ohTrigger(RecalcTrigger,Trigger3M)),NA())</f>
        <v>9.5631440302668125E-4</v>
      </c>
      <c r="L12" s="52">
        <f>IFERROR(_xll.qlIndexFixing(Index6M,$H12,TRUE,_xll.ohTrigger(RecalcTrigger,Trigger6M)),NA())</f>
        <v>1.3757899015813407E-3</v>
      </c>
      <c r="M12" s="52">
        <f>IFERROR(_xll.qlIndexFixing(ONIndex6M,I12,TRUE,_xll.ohTrigger(RecalcTrigger,Trigger6M)),NA())</f>
        <v>1.7009422765479343E-3</v>
      </c>
    </row>
    <row r="13" spans="2:13" x14ac:dyDescent="0.2">
      <c r="B13" s="46" t="s">
        <v>19</v>
      </c>
      <c r="D13" s="49">
        <f>_xll.qlCalendarAdvance(LocalCalendar,$D12,B13,"f",FALSE)</f>
        <v>42193</v>
      </c>
      <c r="E13" s="49">
        <f>_xll.qlInterestRateIndexValueDate(IndexON,D13)</f>
        <v>42193</v>
      </c>
      <c r="F13" s="52">
        <f>IFERROR(_xll.qlIndexFixing(IndexON,D13,TRUE,_xll.ohTrigger(RecalcTrigger,TriggerON)),NA())</f>
        <v>7.2119654665692146E-4</v>
      </c>
      <c r="H13" s="49">
        <f>_xll.qlCalendarAdvance(IborCalendar,$H12,B13,"f",FALSE)</f>
        <v>42193</v>
      </c>
      <c r="I13" s="49">
        <f>_xll.qlInterestRateIndexValueDate(Index3M,$H13)</f>
        <v>42195</v>
      </c>
      <c r="J13" s="52">
        <f>IFERROR(_xll.qlIndexFixing(Index3M,H13,TRUE,_xll.ohTrigger(RecalcTrigger,Trigger3M)),NA())</f>
        <v>9.5439533715036581E-4</v>
      </c>
      <c r="K13" s="52">
        <f>IFERROR(_xll.qlIndexFixing(ONIndex3M,I13,TRUE,_xll.ohTrigger(RecalcTrigger,Trigger3M)),NA())</f>
        <v>9.5746066866908563E-4</v>
      </c>
      <c r="L13" s="52">
        <f>IFERROR(_xll.qlIndexFixing(Index6M,$H13,TRUE,_xll.ohTrigger(RecalcTrigger,Trigger6M)),NA())</f>
        <v>1.3740352784368103E-3</v>
      </c>
      <c r="M13" s="52">
        <f>IFERROR(_xll.qlIndexFixing(ONIndex6M,I13,TRUE,_xll.ohTrigger(RecalcTrigger,Trigger6M)),NA())</f>
        <v>1.6965075834551868E-3</v>
      </c>
    </row>
    <row r="14" spans="2:13" x14ac:dyDescent="0.2">
      <c r="B14" s="46" t="s">
        <v>19</v>
      </c>
      <c r="D14" s="49">
        <f>_xll.qlCalendarAdvance(LocalCalendar,$D13,B14,"f",FALSE)</f>
        <v>42194</v>
      </c>
      <c r="E14" s="49">
        <f>_xll.qlInterestRateIndexValueDate(IndexON,D14)</f>
        <v>42194</v>
      </c>
      <c r="F14" s="52">
        <f>IFERROR(_xll.qlIndexFixing(IndexON,D14,TRUE,_xll.ohTrigger(RecalcTrigger,TriggerON)),NA())</f>
        <v>7.2161407172810499E-4</v>
      </c>
      <c r="H14" s="49">
        <f>_xll.qlCalendarAdvance(IborCalendar,$H13,B14,"f",FALSE)</f>
        <v>42194</v>
      </c>
      <c r="I14" s="49">
        <f>_xll.qlInterestRateIndexValueDate(Index3M,$H14)</f>
        <v>42198</v>
      </c>
      <c r="J14" s="52">
        <f>IFERROR(_xll.qlIndexFixing(Index3M,H14,TRUE,_xll.ohTrigger(RecalcTrigger,Trigger3M)),NA())</f>
        <v>9.5428776658019359E-4</v>
      </c>
      <c r="K14" s="52">
        <f>IFERROR(_xll.qlIndexFixing(ONIndex3M,I14,TRUE,_xll.ohTrigger(RecalcTrigger,Trigger3M)),NA())</f>
        <v>9.5876522984816859E-4</v>
      </c>
      <c r="L14" s="52">
        <f>IFERROR(_xll.qlIndexFixing(Index6M,$H14,TRUE,_xll.ohTrigger(RecalcTrigger,Trigger6M)),NA())</f>
        <v>1.3689243234110936E-3</v>
      </c>
      <c r="M14" s="52">
        <f>IFERROR(_xll.qlIndexFixing(ONIndex6M,I14,TRUE,_xll.ohTrigger(RecalcTrigger,Trigger6M)),NA())</f>
        <v>1.6914222312358618E-3</v>
      </c>
    </row>
    <row r="15" spans="2:13" x14ac:dyDescent="0.2">
      <c r="B15" s="46" t="s">
        <v>19</v>
      </c>
      <c r="D15" s="49">
        <f>_xll.qlCalendarAdvance(LocalCalendar,$D14,B15,"f",FALSE)</f>
        <v>42195</v>
      </c>
      <c r="E15" s="49">
        <f>_xll.qlInterestRateIndexValueDate(IndexON,D15)</f>
        <v>42195</v>
      </c>
      <c r="F15" s="52">
        <f>IFERROR(_xll.qlIndexFixing(IndexON,D15,TRUE,_xll.ohTrigger(RecalcTrigger,TriggerON)),NA())</f>
        <v>7.2254996300295349E-4</v>
      </c>
      <c r="H15" s="49">
        <f>_xll.qlCalendarAdvance(IborCalendar,$H14,B15,"f",FALSE)</f>
        <v>42195</v>
      </c>
      <c r="I15" s="49">
        <f>_xll.qlInterestRateIndexValueDate(Index3M,$H15)</f>
        <v>42199</v>
      </c>
      <c r="J15" s="52">
        <f>IFERROR(_xll.qlIndexFixing(Index3M,H15,TRUE,_xll.ohTrigger(RecalcTrigger,Trigger3M)),NA())</f>
        <v>9.5409996218902466E-4</v>
      </c>
      <c r="K15" s="52">
        <f>IFERROR(_xll.qlIndexFixing(ONIndex3M,I15,TRUE,_xll.ohTrigger(RecalcTrigger,Trigger3M)),NA())</f>
        <v>9.5950047787063397E-4</v>
      </c>
      <c r="L15" s="52">
        <f>IFERROR(_xll.qlIndexFixing(Index6M,$H15,TRUE,_xll.ohTrigger(RecalcTrigger,Trigger6M)),NA())</f>
        <v>1.367378350315032E-3</v>
      </c>
      <c r="M15" s="52">
        <f>IFERROR(_xll.qlIndexFixing(ONIndex6M,I15,TRUE,_xll.ohTrigger(RecalcTrigger,Trigger6M)),NA())</f>
        <v>1.6885662176502336E-3</v>
      </c>
    </row>
    <row r="16" spans="2:13" x14ac:dyDescent="0.2">
      <c r="B16" s="46" t="s">
        <v>19</v>
      </c>
      <c r="D16" s="49">
        <f>_xll.qlCalendarAdvance(LocalCalendar,$D15,B16,"f",FALSE)</f>
        <v>42198</v>
      </c>
      <c r="E16" s="49">
        <f>_xll.qlInterestRateIndexValueDate(IndexON,D16)</f>
        <v>42198</v>
      </c>
      <c r="F16" s="52">
        <f>IFERROR(_xll.qlIndexFixing(IndexON,D16,TRUE,_xll.ohTrigger(RecalcTrigger,TriggerON)),NA())</f>
        <v>7.2358240425285381E-4</v>
      </c>
      <c r="H16" s="49">
        <f>_xll.qlCalendarAdvance(IborCalendar,$H15,B16,"f",FALSE)</f>
        <v>42198</v>
      </c>
      <c r="I16" s="49">
        <f>_xll.qlInterestRateIndexValueDate(Index3M,$H16)</f>
        <v>42200</v>
      </c>
      <c r="J16" s="52">
        <f>IFERROR(_xll.qlIndexFixing(Index3M,H16,TRUE,_xll.ohTrigger(RecalcTrigger,Trigger3M)),NA())</f>
        <v>9.5390682479251404E-4</v>
      </c>
      <c r="K16" s="52">
        <f>IFERROR(_xll.qlIndexFixing(ONIndex3M,I16,TRUE,_xll.ohTrigger(RecalcTrigger,Trigger3M)),NA())</f>
        <v>9.6028474252385365E-4</v>
      </c>
      <c r="L16" s="52">
        <f>IFERROR(_xll.qlIndexFixing(Index6M,$H16,TRUE,_xll.ohTrigger(RecalcTrigger,Trigger6M)),NA())</f>
        <v>1.3658688062839523E-3</v>
      </c>
      <c r="M16" s="52">
        <f>IFERROR(_xll.qlIndexFixing(ONIndex6M,I16,TRUE,_xll.ohTrigger(RecalcTrigger,Trigger6M)),NA())</f>
        <v>1.6855198032494911E-3</v>
      </c>
    </row>
    <row r="17" spans="2:13" x14ac:dyDescent="0.2">
      <c r="B17" s="46" t="s">
        <v>19</v>
      </c>
      <c r="D17" s="49">
        <f>_xll.qlCalendarAdvance(LocalCalendar,$D16,B17,"f",FALSE)</f>
        <v>42199</v>
      </c>
      <c r="E17" s="49">
        <f>_xll.qlInterestRateIndexValueDate(IndexON,D17)</f>
        <v>42199</v>
      </c>
      <c r="F17" s="52">
        <f>IFERROR(_xll.qlIndexFixing(IndexON,D17,TRUE,_xll.ohTrigger(RecalcTrigger,TriggerON)),NA())</f>
        <v>7.2414904548456782E-4</v>
      </c>
      <c r="H17" s="49">
        <f>_xll.qlCalendarAdvance(IborCalendar,$H16,B17,"f",FALSE)</f>
        <v>42199</v>
      </c>
      <c r="I17" s="49">
        <f>_xll.qlInterestRateIndexValueDate(Index3M,$H17)</f>
        <v>42201</v>
      </c>
      <c r="J17" s="52">
        <f>IFERROR(_xll.qlIndexFixing(Index3M,H17,TRUE,_xll.ohTrigger(RecalcTrigger,Trigger3M)),NA())</f>
        <v>9.5370720628817917E-4</v>
      </c>
      <c r="K17" s="52">
        <f>IFERROR(_xll.qlIndexFixing(ONIndex3M,I17,TRUE,_xll.ohTrigger(RecalcTrigger,Trigger3M)),NA())</f>
        <v>9.6111802364795551E-4</v>
      </c>
      <c r="L17" s="52">
        <f>IFERROR(_xll.qlIndexFixing(Index6M,$H17,TRUE,_xll.ohTrigger(RecalcTrigger,Trigger6M)),NA())</f>
        <v>1.3650270219893589E-3</v>
      </c>
      <c r="M17" s="52">
        <f>IFERROR(_xll.qlIndexFixing(ONIndex6M,I17,TRUE,_xll.ohTrigger(RecalcTrigger,Trigger6M)),NA())</f>
        <v>1.6822829879536982E-3</v>
      </c>
    </row>
    <row r="18" spans="2:13" x14ac:dyDescent="0.2">
      <c r="B18" s="46" t="s">
        <v>19</v>
      </c>
      <c r="D18" s="49">
        <f>_xll.qlCalendarAdvance(LocalCalendar,$D17,B18,"f",FALSE)</f>
        <v>42200</v>
      </c>
      <c r="E18" s="49">
        <f>_xll.qlInterestRateIndexValueDate(IndexON,D18)</f>
        <v>42200</v>
      </c>
      <c r="F18" s="52">
        <f>IFERROR(_xll.qlIndexFixing(IndexON,D18,TRUE,_xll.ohTrigger(RecalcTrigger,TriggerON)),NA())</f>
        <v>7.2474550988355091E-4</v>
      </c>
      <c r="H18" s="49">
        <f>_xll.qlCalendarAdvance(IborCalendar,$H17,B18,"f",FALSE)</f>
        <v>42200</v>
      </c>
      <c r="I18" s="49">
        <f>_xll.qlInterestRateIndexValueDate(Index3M,$H18)</f>
        <v>42202</v>
      </c>
      <c r="J18" s="52">
        <f>IFERROR(_xll.qlIndexFixing(Index3M,H18,TRUE,_xll.ohTrigger(RecalcTrigger,Trigger3M)),NA())</f>
        <v>9.5326316822058718E-4</v>
      </c>
      <c r="K18" s="52">
        <f>IFERROR(_xll.qlIndexFixing(ONIndex3M,I18,TRUE,_xll.ohTrigger(RecalcTrigger,Trigger3M)),NA())</f>
        <v>9.6345017675858458E-4</v>
      </c>
      <c r="L18" s="52">
        <f>IFERROR(_xll.qlIndexFixing(Index6M,$H18,TRUE,_xll.ohTrigger(RecalcTrigger,Trigger6M)),NA())</f>
        <v>1.3633057541368591E-3</v>
      </c>
      <c r="M18" s="52">
        <f>IFERROR(_xll.qlIndexFixing(ONIndex6M,I18,TRUE,_xll.ohTrigger(RecalcTrigger,Trigger6M)),NA())</f>
        <v>1.6732506109273793E-3</v>
      </c>
    </row>
    <row r="19" spans="2:13" x14ac:dyDescent="0.2">
      <c r="B19" s="46" t="s">
        <v>19</v>
      </c>
      <c r="D19" s="49">
        <f>_xll.qlCalendarAdvance(LocalCalendar,$D18,B19,"f",FALSE)</f>
        <v>42201</v>
      </c>
      <c r="E19" s="49">
        <f>_xll.qlInterestRateIndexValueDate(IndexON,D19)</f>
        <v>42201</v>
      </c>
      <c r="F19" s="52">
        <f>IFERROR(_xll.qlIndexFixing(IndexON,D19,TRUE,_xll.ohTrigger(RecalcTrigger,TriggerON)),NA())</f>
        <v>7.2537179753084935E-4</v>
      </c>
      <c r="H19" s="49">
        <f>_xll.qlCalendarAdvance(IborCalendar,$H18,B19,"f",FALSE)</f>
        <v>42201</v>
      </c>
      <c r="I19" s="49">
        <f>_xll.qlInterestRateIndexValueDate(Index3M,$H19)</f>
        <v>42206</v>
      </c>
      <c r="J19" s="52">
        <f>IFERROR(_xll.qlIndexFixing(Index3M,H19,TRUE,_xll.ohTrigger(RecalcTrigger,Trigger3M)),NA())</f>
        <v>9.525717136221987E-4</v>
      </c>
      <c r="K19" s="52">
        <f>IFERROR(_xll.qlIndexFixing(ONIndex3M,I19,TRUE,_xll.ohTrigger(RecalcTrigger,Trigger3M)),NA())</f>
        <v>9.6601967737086625E-4</v>
      </c>
      <c r="L19" s="52">
        <f>IFERROR(_xll.qlIndexFixing(Index6M,$H19,TRUE,_xll.ohTrigger(RecalcTrigger,Trigger6M)),NA())</f>
        <v>1.3577205286852134E-3</v>
      </c>
      <c r="M19" s="52">
        <f>IFERROR(_xll.qlIndexFixing(ONIndex6M,I19,TRUE,_xll.ohTrigger(RecalcTrigger,Trigger6M)),NA())</f>
        <v>1.6632428985285941E-3</v>
      </c>
    </row>
    <row r="20" spans="2:13" x14ac:dyDescent="0.2">
      <c r="B20" s="46" t="s">
        <v>19</v>
      </c>
      <c r="D20" s="49">
        <f>_xll.qlCalendarAdvance(LocalCalendar,$D19,B20,"f",FALSE)</f>
        <v>42202</v>
      </c>
      <c r="E20" s="49">
        <f>_xll.qlInterestRateIndexValueDate(IndexON,D20)</f>
        <v>42202</v>
      </c>
      <c r="F20" s="52">
        <f>IFERROR(_xll.qlIndexFixing(IndexON,D20,TRUE,_xll.ohTrigger(RecalcTrigger,TriggerON)),NA())</f>
        <v>7.2708880525518271E-4</v>
      </c>
      <c r="H20" s="49">
        <f>_xll.qlCalendarAdvance(IborCalendar,$H19,B20,"f",FALSE)</f>
        <v>42202</v>
      </c>
      <c r="I20" s="49">
        <f>_xll.qlInterestRateIndexValueDate(Index3M,$H20)</f>
        <v>42206</v>
      </c>
      <c r="J20" s="52">
        <f>IFERROR(_xll.qlIndexFixing(Index3M,H20,TRUE,_xll.ohTrigger(RecalcTrigger,Trigger3M)),NA())</f>
        <v>9.525717136221987E-4</v>
      </c>
      <c r="K20" s="52">
        <f>IFERROR(_xll.qlIndexFixing(ONIndex3M,I20,TRUE,_xll.ohTrigger(RecalcTrigger,Trigger3M)),NA())</f>
        <v>9.6601967737086625E-4</v>
      </c>
      <c r="L20" s="52">
        <f>IFERROR(_xll.qlIndexFixing(Index6M,$H20,TRUE,_xll.ohTrigger(RecalcTrigger,Trigger6M)),NA())</f>
        <v>1.3577205286852134E-3</v>
      </c>
      <c r="M20" s="52">
        <f>IFERROR(_xll.qlIndexFixing(ONIndex6M,I20,TRUE,_xll.ohTrigger(RecalcTrigger,Trigger6M)),NA())</f>
        <v>1.6632428985285941E-3</v>
      </c>
    </row>
    <row r="21" spans="2:13" x14ac:dyDescent="0.2">
      <c r="B21" s="46" t="s">
        <v>19</v>
      </c>
      <c r="D21" s="49">
        <f>_xll.qlCalendarAdvance(LocalCalendar,$D20,B21,"f",FALSE)</f>
        <v>42206</v>
      </c>
      <c r="E21" s="49">
        <f>_xll.qlInterestRateIndexValueDate(IndexON,D21)</f>
        <v>42206</v>
      </c>
      <c r="F21" s="52">
        <f>IFERROR(_xll.qlIndexFixing(IndexON,D21,TRUE,_xll.ohTrigger(RecalcTrigger,TriggerON)),NA())</f>
        <v>7.2895058400579416E-4</v>
      </c>
      <c r="H21" s="49">
        <f>_xll.qlCalendarAdvance(IborCalendar,$H20,B21,"f",FALSE)</f>
        <v>42205</v>
      </c>
      <c r="I21" s="49">
        <f>_xll.qlInterestRateIndexValueDate(Index3M,$H21)</f>
        <v>42207</v>
      </c>
      <c r="J21" s="52">
        <f>IFERROR(_xll.qlIndexFixing(Index3M,H21,TRUE,_xll.ohTrigger(RecalcTrigger,Trigger3M)),NA())</f>
        <v>9.523090983552747E-4</v>
      </c>
      <c r="K21" s="52">
        <f>IFERROR(_xll.qlIndexFixing(ONIndex3M,I21,TRUE,_xll.ohTrigger(RecalcTrigger,Trigger3M)),NA())</f>
        <v>9.6714705771994147E-4</v>
      </c>
      <c r="L21" s="52">
        <f>IFERROR(_xll.qlIndexFixing(Index6M,$H21,TRUE,_xll.ohTrigger(RecalcTrigger,Trigger6M)),NA())</f>
        <v>1.3565379761302039E-3</v>
      </c>
      <c r="M21" s="52">
        <f>IFERROR(_xll.qlIndexFixing(ONIndex6M,I21,TRUE,_xll.ohTrigger(RecalcTrigger,Trigger6M)),NA())</f>
        <v>1.6588636781023069E-3</v>
      </c>
    </row>
    <row r="22" spans="2:13" x14ac:dyDescent="0.2">
      <c r="B22" s="46" t="s">
        <v>19</v>
      </c>
      <c r="D22" s="49">
        <f>_xll.qlCalendarAdvance(LocalCalendar,$D21,B22,"f",FALSE)</f>
        <v>42207</v>
      </c>
      <c r="E22" s="49">
        <f>_xll.qlInterestRateIndexValueDate(IndexON,D22)</f>
        <v>42207</v>
      </c>
      <c r="F22" s="52">
        <f>IFERROR(_xll.qlIndexFixing(IndexON,D22,TRUE,_xll.ohTrigger(RecalcTrigger,TriggerON)),NA())</f>
        <v>7.2975581098089215E-4</v>
      </c>
      <c r="H22" s="49">
        <f>_xll.qlCalendarAdvance(IborCalendar,$H21,B22,"f",FALSE)</f>
        <v>42206</v>
      </c>
      <c r="I22" s="49">
        <f>_xll.qlInterestRateIndexValueDate(Index3M,$H22)</f>
        <v>42208</v>
      </c>
      <c r="J22" s="52">
        <f>IFERROR(_xll.qlIndexFixing(Index3M,H22,TRUE,_xll.ohTrigger(RecalcTrigger,Trigger3M)),NA())</f>
        <v>9.5203196527791857E-4</v>
      </c>
      <c r="K22" s="52">
        <f>IFERROR(_xll.qlIndexFixing(ONIndex3M,I22,TRUE,_xll.ohTrigger(RecalcTrigger,Trigger3M)),NA())</f>
        <v>9.6832345461983493E-4</v>
      </c>
      <c r="L22" s="52">
        <f>IFERROR(_xll.qlIndexFixing(Index6M,$H22,TRUE,_xll.ohTrigger(RecalcTrigger,Trigger6M)),NA())</f>
        <v>1.3565653576395123E-3</v>
      </c>
      <c r="M22" s="52">
        <f>IFERROR(_xll.qlIndexFixing(ONIndex6M,I22,TRUE,_xll.ohTrigger(RecalcTrigger,Trigger6M)),NA())</f>
        <v>1.6542940568609055E-3</v>
      </c>
    </row>
    <row r="23" spans="2:13" x14ac:dyDescent="0.2">
      <c r="B23" s="46" t="s">
        <v>19</v>
      </c>
      <c r="D23" s="49">
        <f>_xll.qlCalendarAdvance(LocalCalendar,$D22,B23,"f",FALSE)</f>
        <v>42208</v>
      </c>
      <c r="E23" s="49">
        <f>_xll.qlInterestRateIndexValueDate(IndexON,D23)</f>
        <v>42208</v>
      </c>
      <c r="F23" s="52">
        <f>IFERROR(_xll.qlIndexFixing(IndexON,D23,TRUE,_xll.ohTrigger(RecalcTrigger,TriggerON)),NA())</f>
        <v>7.3059086112325922E-4</v>
      </c>
      <c r="H23" s="49">
        <f>_xll.qlCalendarAdvance(IborCalendar,$H22,B23,"f",FALSE)</f>
        <v>42207</v>
      </c>
      <c r="I23" s="49">
        <f>_xll.qlInterestRateIndexValueDate(Index3M,$H23)</f>
        <v>42209</v>
      </c>
      <c r="J23" s="52">
        <f>IFERROR(_xll.qlIndexFixing(Index3M,H23,TRUE,_xll.ohTrigger(RecalcTrigger,Trigger3M)),NA())</f>
        <v>9.5151306809789329E-4</v>
      </c>
      <c r="K23" s="52">
        <f>IFERROR(_xll.qlIndexFixing(ONIndex3M,I23,TRUE,_xll.ohTrigger(RecalcTrigger,Trigger3M)),NA())</f>
        <v>9.7084225506804955E-4</v>
      </c>
      <c r="L23" s="52">
        <f>IFERROR(_xll.qlIndexFixing(Index6M,$H23,TRUE,_xll.ohTrigger(RecalcTrigger,Trigger6M)),NA())</f>
        <v>1.3549497869710953E-3</v>
      </c>
      <c r="M23" s="52">
        <f>IFERROR(_xll.qlIndexFixing(ONIndex6M,I23,TRUE,_xll.ohTrigger(RecalcTrigger,Trigger6M)),NA())</f>
        <v>1.6445276573051615E-3</v>
      </c>
    </row>
    <row r="24" spans="2:13" x14ac:dyDescent="0.2">
      <c r="B24" s="46" t="s">
        <v>19</v>
      </c>
      <c r="D24" s="49">
        <f>_xll.qlCalendarAdvance(LocalCalendar,$D23,B24,"f",FALSE)</f>
        <v>42209</v>
      </c>
      <c r="E24" s="49">
        <f>_xll.qlInterestRateIndexValueDate(IndexON,D24)</f>
        <v>42209</v>
      </c>
      <c r="F24" s="52">
        <f>IFERROR(_xll.qlIndexFixing(IndexON,D24,TRUE,_xll.ohTrigger(RecalcTrigger,TriggerON)),NA())</f>
        <v>7.323618417128438E-4</v>
      </c>
      <c r="H24" s="49">
        <f>_xll.qlCalendarAdvance(IborCalendar,$H23,B24,"f",FALSE)</f>
        <v>42208</v>
      </c>
      <c r="I24" s="49">
        <f>_xll.qlInterestRateIndexValueDate(Index3M,$H24)</f>
        <v>42212</v>
      </c>
      <c r="J24" s="52">
        <f>IFERROR(_xll.qlIndexFixing(Index3M,H24,TRUE,_xll.ohTrigger(RecalcTrigger,Trigger3M)),NA())</f>
        <v>9.5075529289445637E-4</v>
      </c>
      <c r="K24" s="52">
        <f>IFERROR(_xll.qlIndexFixing(ONIndex3M,I24,TRUE,_xll.ohTrigger(RecalcTrigger,Trigger3M)),NA())</f>
        <v>9.7351920772759115E-4</v>
      </c>
      <c r="L24" s="52">
        <f>IFERROR(_xll.qlIndexFixing(Index6M,$H24,TRUE,_xll.ohTrigger(RecalcTrigger,Trigger6M)),NA())</f>
        <v>1.3515315884140761E-3</v>
      </c>
      <c r="M24" s="52">
        <f>IFERROR(_xll.qlIndexFixing(ONIndex6M,I24,TRUE,_xll.ohTrigger(RecalcTrigger,Trigger6M)),NA())</f>
        <v>1.6341115636642201E-3</v>
      </c>
    </row>
    <row r="25" spans="2:13" x14ac:dyDescent="0.2">
      <c r="B25" s="46" t="s">
        <v>19</v>
      </c>
      <c r="D25" s="49">
        <f>_xll.qlCalendarAdvance(LocalCalendar,$D24,B25,"f",FALSE)</f>
        <v>42212</v>
      </c>
      <c r="E25" s="49">
        <f>_xll.qlInterestRateIndexValueDate(IndexON,D25)</f>
        <v>42212</v>
      </c>
      <c r="F25" s="52">
        <f>IFERROR(_xll.qlIndexFixing(IndexON,D25,TRUE,_xll.ohTrigger(RecalcTrigger,TriggerON)),NA())</f>
        <v>7.3422929417588101E-4</v>
      </c>
      <c r="H25" s="49">
        <f>_xll.qlCalendarAdvance(IborCalendar,$H24,B25,"f",FALSE)</f>
        <v>42209</v>
      </c>
      <c r="I25" s="49">
        <f>_xll.qlInterestRateIndexValueDate(Index3M,$H25)</f>
        <v>42213</v>
      </c>
      <c r="J25" s="52">
        <f>IFERROR(_xll.qlIndexFixing(Index3M,H25,TRUE,_xll.ohTrigger(RecalcTrigger,Trigger3M)),NA())</f>
        <v>9.5038834929286528E-4</v>
      </c>
      <c r="K25" s="52">
        <f>IFERROR(_xll.qlIndexFixing(ONIndex3M,I25,TRUE,_xll.ohTrigger(RecalcTrigger,Trigger3M)),NA())</f>
        <v>9.749406873815758E-4</v>
      </c>
      <c r="L25" s="52">
        <f>IFERROR(_xll.qlIndexFixing(Index6M,$H25,TRUE,_xll.ohTrigger(RecalcTrigger,Trigger6M)),NA())</f>
        <v>1.3507295827708749E-3</v>
      </c>
      <c r="M25" s="52">
        <f>IFERROR(_xll.qlIndexFixing(ONIndex6M,I25,TRUE,_xll.ohTrigger(RecalcTrigger,Trigger6M)),NA())</f>
        <v>1.6285899384271829E-3</v>
      </c>
    </row>
    <row r="26" spans="2:13" x14ac:dyDescent="0.2">
      <c r="B26" s="46" t="s">
        <v>19</v>
      </c>
      <c r="D26" s="49">
        <f>_xll.qlCalendarAdvance(LocalCalendar,$D25,B26,"f",FALSE)</f>
        <v>42213</v>
      </c>
      <c r="E26" s="49">
        <f>_xll.qlInterestRateIndexValueDate(IndexON,D26)</f>
        <v>42213</v>
      </c>
      <c r="F26" s="52">
        <f>IFERROR(_xll.qlIndexFixing(IndexON,D26,TRUE,_xll.ohTrigger(RecalcTrigger,TriggerON)),NA())</f>
        <v>7.3521346039773228E-4</v>
      </c>
      <c r="H26" s="49">
        <f>_xll.qlCalendarAdvance(IborCalendar,$H25,B26,"f",FALSE)</f>
        <v>42212</v>
      </c>
      <c r="I26" s="49">
        <f>_xll.qlInterestRateIndexValueDate(Index3M,$H26)</f>
        <v>42214</v>
      </c>
      <c r="J26" s="52">
        <f>IFERROR(_xll.qlIndexFixing(Index3M,H26,TRUE,_xll.ohTrigger(RecalcTrigger,Trigger3M)),NA())</f>
        <v>9.4999999929548792E-4</v>
      </c>
      <c r="K26" s="52">
        <f>IFERROR(_xll.qlIndexFixing(ONIndex3M,I26,TRUE,_xll.ohTrigger(RecalcTrigger,Trigger3M)),NA())</f>
        <v>9.7637985640552927E-4</v>
      </c>
      <c r="L26" s="52">
        <f>IFERROR(_xll.qlIndexFixing(Index6M,$H26,TRUE,_xll.ohTrigger(RecalcTrigger,Trigger6M)),NA())</f>
        <v>1.3500000000648863E-3</v>
      </c>
      <c r="M26" s="52">
        <f>IFERROR(_xll.qlIndexFixing(ONIndex6M,I26,TRUE,_xll.ohTrigger(RecalcTrigger,Trigger6M)),NA())</f>
        <v>1.6229036509063377E-3</v>
      </c>
    </row>
    <row r="27" spans="2:13" x14ac:dyDescent="0.2">
      <c r="B27" s="46" t="s">
        <v>19</v>
      </c>
      <c r="D27" s="49">
        <f>_xll.qlCalendarAdvance(LocalCalendar,$D26,B27,"f",FALSE)</f>
        <v>42214</v>
      </c>
      <c r="E27" s="49">
        <f>_xll.qlInterestRateIndexValueDate(IndexON,D27)</f>
        <v>42214</v>
      </c>
      <c r="F27" s="52">
        <f>IFERROR(_xll.qlIndexFixing(IndexON,D27,TRUE,_xll.ohTrigger(RecalcTrigger,TriggerON)),NA())</f>
        <v>7.3619721539075478E-4</v>
      </c>
      <c r="H27" s="49">
        <f>_xll.qlCalendarAdvance(IborCalendar,$H26,B27,"f",FALSE)</f>
        <v>42213</v>
      </c>
      <c r="I27" s="49">
        <f>_xll.qlInterestRateIndexValueDate(Index3M,$H27)</f>
        <v>42215</v>
      </c>
      <c r="J27" s="52">
        <f>IFERROR(_xll.qlIndexFixing(Index3M,H27,TRUE,_xll.ohTrigger(RecalcTrigger,Trigger3M)),NA())</f>
        <v>9.4959002553011691E-4</v>
      </c>
      <c r="K27" s="52">
        <f>IFERROR(_xll.qlIndexFixing(ONIndex3M,I27,TRUE,_xll.ohTrigger(RecalcTrigger,Trigger3M)),NA())</f>
        <v>9.7771140671554235E-4</v>
      </c>
      <c r="L27" s="52">
        <f>IFERROR(_xll.qlIndexFixing(Index6M,$H27,TRUE,_xll.ohTrigger(RecalcTrigger,Trigger6M)),NA())</f>
        <v>1.348502644145391E-3</v>
      </c>
      <c r="M27" s="52">
        <f>IFERROR(_xll.qlIndexFixing(ONIndex6M,I27,TRUE,_xll.ohTrigger(RecalcTrigger,Trigger6M)),NA())</f>
        <v>1.6171556556265898E-3</v>
      </c>
    </row>
    <row r="28" spans="2:13" x14ac:dyDescent="0.2">
      <c r="B28" s="46" t="s">
        <v>19</v>
      </c>
      <c r="D28" s="49">
        <f>_xll.qlCalendarAdvance(LocalCalendar,$D27,B28,"f",FALSE)</f>
        <v>42215</v>
      </c>
      <c r="E28" s="49">
        <f>_xll.qlInterestRateIndexValueDate(IndexON,D28)</f>
        <v>42215</v>
      </c>
      <c r="F28" s="52">
        <f>IFERROR(_xll.qlIndexFixing(IndexON,D28,TRUE,_xll.ohTrigger(RecalcTrigger,TriggerON)),NA())</f>
        <v>7.370596205169555E-4</v>
      </c>
      <c r="H28" s="49">
        <f>_xll.qlCalendarAdvance(IborCalendar,$H27,B28,"f",FALSE)</f>
        <v>42214</v>
      </c>
      <c r="I28" s="49">
        <f>_xll.qlInterestRateIndexValueDate(Index3M,$H28)</f>
        <v>42216</v>
      </c>
      <c r="J28" s="52">
        <f>IFERROR(_xll.qlIndexFixing(Index3M,H28,TRUE,_xll.ohTrigger(RecalcTrigger,Trigger3M)),NA())</f>
        <v>9.4927842125057567E-4</v>
      </c>
      <c r="K28" s="52">
        <f>IFERROR(_xll.qlIndexFixing(ONIndex3M,I28,TRUE,_xll.ohTrigger(RecalcTrigger,Trigger3M)),NA())</f>
        <v>9.7991402171260233E-4</v>
      </c>
      <c r="L28" s="52">
        <f>IFERROR(_xll.qlIndexFixing(Index6M,$H28,TRUE,_xll.ohTrigger(RecalcTrigger,Trigger6M)),NA())</f>
        <v>1.3470204777484998E-3</v>
      </c>
      <c r="M28" s="52">
        <f>IFERROR(_xll.qlIndexFixing(ONIndex6M,I28,TRUE,_xll.ohTrigger(RecalcTrigger,Trigger6M)),NA())</f>
        <v>1.605546927860857E-3</v>
      </c>
    </row>
    <row r="29" spans="2:13" x14ac:dyDescent="0.2">
      <c r="B29" s="46" t="s">
        <v>19</v>
      </c>
      <c r="D29" s="49">
        <f>_xll.qlCalendarAdvance(LocalCalendar,$D28,B29,"f",FALSE)</f>
        <v>42216</v>
      </c>
      <c r="E29" s="49">
        <f>_xll.qlInterestRateIndexValueDate(IndexON,D29)</f>
        <v>42216</v>
      </c>
      <c r="F29" s="52">
        <f>IFERROR(_xll.qlIndexFixing(IndexON,D29,TRUE,_xll.ohTrigger(RecalcTrigger,TriggerON)),NA())</f>
        <v>7.3828064319769748E-4</v>
      </c>
      <c r="H29" s="49">
        <f>_xll.qlCalendarAdvance(IborCalendar,$H28,B29,"f",FALSE)</f>
        <v>42215</v>
      </c>
      <c r="I29" s="49">
        <f>_xll.qlInterestRateIndexValueDate(Index3M,$H29)</f>
        <v>42219</v>
      </c>
      <c r="J29" s="52">
        <f>IFERROR(_xll.qlIndexFixing(Index3M,H29,TRUE,_xll.ohTrigger(RecalcTrigger,Trigger3M)),NA())</f>
        <v>9.4772838375993301E-4</v>
      </c>
      <c r="K29" s="52">
        <f>IFERROR(_xll.qlIndexFixing(ONIndex3M,I29,TRUE,_xll.ohTrigger(RecalcTrigger,Trigger3M)),NA())</f>
        <v>9.8164814916756882E-4</v>
      </c>
      <c r="L29" s="52">
        <f>IFERROR(_xll.qlIndexFixing(Index6M,$H29,TRUE,_xll.ohTrigger(RecalcTrigger,Trigger6M)),NA())</f>
        <v>1.3474117752734411E-3</v>
      </c>
      <c r="M29" s="52">
        <f>IFERROR(_xll.qlIndexFixing(ONIndex6M,I29,TRUE,_xll.ohTrigger(RecalcTrigger,Trigger6M)),NA())</f>
        <v>1.5938039818319538E-3</v>
      </c>
    </row>
    <row r="30" spans="2:13" x14ac:dyDescent="0.2">
      <c r="B30" s="46" t="s">
        <v>19</v>
      </c>
      <c r="D30" s="49">
        <f>_xll.qlCalendarAdvance(LocalCalendar,$D29,B30,"f",FALSE)</f>
        <v>42219</v>
      </c>
      <c r="E30" s="49">
        <f>_xll.qlInterestRateIndexValueDate(IndexON,D30)</f>
        <v>42219</v>
      </c>
      <c r="F30" s="52">
        <f>IFERROR(_xll.qlIndexFixing(IndexON,D30,TRUE,_xll.ohTrigger(RecalcTrigger,TriggerON)),NA())</f>
        <v>7.3899339814942344E-4</v>
      </c>
      <c r="H30" s="49">
        <f>_xll.qlCalendarAdvance(IborCalendar,$H29,B30,"f",FALSE)</f>
        <v>42216</v>
      </c>
      <c r="I30" s="49">
        <f>_xll.qlInterestRateIndexValueDate(Index3M,$H30)</f>
        <v>42220</v>
      </c>
      <c r="J30" s="52">
        <f>IFERROR(_xll.qlIndexFixing(Index3M,H30,TRUE,_xll.ohTrigger(RecalcTrigger,Trigger3M)),NA())</f>
        <v>9.4735710740406526E-4</v>
      </c>
      <c r="K30" s="52">
        <f>IFERROR(_xll.qlIndexFixing(ONIndex3M,I30,TRUE,_xll.ohTrigger(RecalcTrigger,Trigger3M)),NA())</f>
        <v>9.8228497008356896E-4</v>
      </c>
      <c r="L30" s="52">
        <f>IFERROR(_xll.qlIndexFixing(Index6M,$H30,TRUE,_xll.ohTrigger(RecalcTrigger,Trigger6M)),NA())</f>
        <v>1.347085807162242E-3</v>
      </c>
      <c r="M30" s="52">
        <f>IFERROR(_xll.qlIndexFixing(ONIndex6M,I30,TRUE,_xll.ohTrigger(RecalcTrigger,Trigger6M)),NA())</f>
        <v>1.5878761401744157E-3</v>
      </c>
    </row>
    <row r="31" spans="2:13" x14ac:dyDescent="0.2">
      <c r="B31" s="46" t="s">
        <v>19</v>
      </c>
      <c r="D31" s="49">
        <f>_xll.qlCalendarAdvance(LocalCalendar,$D30,B31,"f",FALSE)</f>
        <v>42220</v>
      </c>
      <c r="E31" s="49">
        <f>_xll.qlInterestRateIndexValueDate(IndexON,D31)</f>
        <v>42220</v>
      </c>
      <c r="F31" s="52">
        <f>IFERROR(_xll.qlIndexFixing(IndexON,D31,TRUE,_xll.ohTrigger(RecalcTrigger,TriggerON)),NA())</f>
        <v>7.3909788171788726E-4</v>
      </c>
      <c r="H31" s="49">
        <f>_xll.qlCalendarAdvance(IborCalendar,$H30,B31,"f",FALSE)</f>
        <v>42219</v>
      </c>
      <c r="I31" s="49">
        <f>_xll.qlInterestRateIndexValueDate(Index3M,$H31)</f>
        <v>42221</v>
      </c>
      <c r="J31" s="52">
        <f>IFERROR(_xll.qlIndexFixing(Index3M,H31,TRUE,_xll.ohTrigger(RecalcTrigger,Trigger3M)),NA())</f>
        <v>9.4690496750202504E-4</v>
      </c>
      <c r="K31" s="52">
        <f>IFERROR(_xll.qlIndexFixing(ONIndex3M,I31,TRUE,_xll.ohTrigger(RecalcTrigger,Trigger3M)),NA())</f>
        <v>9.8278284518471537E-4</v>
      </c>
      <c r="L31" s="52">
        <f>IFERROR(_xll.qlIndexFixing(Index6M,$H31,TRUE,_xll.ohTrigger(RecalcTrigger,Trigger6M)),NA())</f>
        <v>1.3468166667018888E-3</v>
      </c>
      <c r="M31" s="52">
        <f>IFERROR(_xll.qlIndexFixing(ONIndex6M,I31,TRUE,_xll.ohTrigger(RecalcTrigger,Trigger6M)),NA())</f>
        <v>1.5819123294491533E-3</v>
      </c>
    </row>
    <row r="32" spans="2:13" x14ac:dyDescent="0.2">
      <c r="B32" s="46" t="s">
        <v>19</v>
      </c>
      <c r="D32" s="49">
        <f>_xll.qlCalendarAdvance(LocalCalendar,$D31,B32,"f",FALSE)</f>
        <v>42221</v>
      </c>
      <c r="E32" s="49">
        <f>_xll.qlInterestRateIndexValueDate(IndexON,D32)</f>
        <v>42221</v>
      </c>
      <c r="F32" s="52">
        <f>IFERROR(_xll.qlIndexFixing(IndexON,D32,TRUE,_xll.ohTrigger(RecalcTrigger,TriggerON)),NA())</f>
        <v>7.3905078094238519E-4</v>
      </c>
      <c r="H32" s="49">
        <f>_xll.qlCalendarAdvance(IborCalendar,$H31,B32,"f",FALSE)</f>
        <v>42220</v>
      </c>
      <c r="I32" s="49">
        <f>_xll.qlInterestRateIndexValueDate(Index3M,$H32)</f>
        <v>42222</v>
      </c>
      <c r="J32" s="52">
        <f>IFERROR(_xll.qlIndexFixing(Index3M,H32,TRUE,_xll.ohTrigger(RecalcTrigger,Trigger3M)),NA())</f>
        <v>9.4646132669445643E-4</v>
      </c>
      <c r="K32" s="52">
        <f>IFERROR(_xll.qlIndexFixing(ONIndex3M,I32,TRUE,_xll.ohTrigger(RecalcTrigger,Trigger3M)),NA())</f>
        <v>9.8314177423119986E-4</v>
      </c>
      <c r="L32" s="52">
        <f>IFERROR(_xll.qlIndexFixing(Index6M,$H32,TRUE,_xll.ohTrigger(RecalcTrigger,Trigger6M)),NA())</f>
        <v>1.3487678969679603E-3</v>
      </c>
      <c r="M32" s="52">
        <f>IFERROR(_xll.qlIndexFixing(ONIndex6M,I32,TRUE,_xll.ohTrigger(RecalcTrigger,Trigger6M)),NA())</f>
        <v>1.5759125493364223E-3</v>
      </c>
    </row>
    <row r="33" spans="2:13" x14ac:dyDescent="0.2">
      <c r="B33" s="46" t="s">
        <v>19</v>
      </c>
      <c r="D33" s="49">
        <f>_xll.qlCalendarAdvance(LocalCalendar,$D32,B33,"f",FALSE)</f>
        <v>42222</v>
      </c>
      <c r="E33" s="49">
        <f>_xll.qlInterestRateIndexValueDate(IndexON,D33)</f>
        <v>42222</v>
      </c>
      <c r="F33" s="52">
        <f>IFERROR(_xll.qlIndexFixing(IndexON,D33,TRUE,_xll.ohTrigger(RecalcTrigger,TriggerON)),NA())</f>
        <v>7.3885209582291722E-4</v>
      </c>
      <c r="H33" s="49">
        <f>_xll.qlCalendarAdvance(IborCalendar,$H32,B33,"f",FALSE)</f>
        <v>42221</v>
      </c>
      <c r="I33" s="49">
        <f>_xll.qlInterestRateIndexValueDate(Index3M,$H33)</f>
        <v>42223</v>
      </c>
      <c r="J33" s="52">
        <f>IFERROR(_xll.qlIndexFixing(Index3M,H33,TRUE,_xll.ohTrigger(RecalcTrigger,Trigger3M)),NA())</f>
        <v>9.4604311009135013E-4</v>
      </c>
      <c r="K33" s="52">
        <f>IFERROR(_xll.qlIndexFixing(ONIndex3M,I33,TRUE,_xll.ohTrigger(RecalcTrigger,Trigger3M)),NA())</f>
        <v>9.8339916596579258E-4</v>
      </c>
      <c r="L33" s="52">
        <f>IFERROR(_xll.qlIndexFixing(Index6M,$H33,TRUE,_xll.ohTrigger(RecalcTrigger,Trigger6M)),NA())</f>
        <v>1.3475341891583123E-3</v>
      </c>
      <c r="M33" s="52">
        <f>IFERROR(_xll.qlIndexFixing(ONIndex6M,I33,TRUE,_xll.ohTrigger(RecalcTrigger,Trigger6M)),NA())</f>
        <v>1.5637998846518286E-3</v>
      </c>
    </row>
    <row r="34" spans="2:13" x14ac:dyDescent="0.2">
      <c r="B34" s="46" t="s">
        <v>19</v>
      </c>
      <c r="D34" s="49">
        <f>_xll.qlCalendarAdvance(LocalCalendar,$D33,B34,"f",FALSE)</f>
        <v>42223</v>
      </c>
      <c r="E34" s="49">
        <f>_xll.qlInterestRateIndexValueDate(IndexON,D34)</f>
        <v>42223</v>
      </c>
      <c r="F34" s="52">
        <f>IFERROR(_xll.qlIndexFixing(IndexON,D34,TRUE,_xll.ohTrigger(RecalcTrigger,TriggerON)),NA())</f>
        <v>7.3795093652647325E-4</v>
      </c>
      <c r="H34" s="49">
        <f>_xll.qlCalendarAdvance(IborCalendar,$H33,B34,"f",FALSE)</f>
        <v>42222</v>
      </c>
      <c r="I34" s="49">
        <f>_xll.qlInterestRateIndexValueDate(Index3M,$H34)</f>
        <v>42226</v>
      </c>
      <c r="J34" s="52">
        <f>IFERROR(_xll.qlIndexFixing(Index3M,H34,TRUE,_xll.ohTrigger(RecalcTrigger,Trigger3M)),NA())</f>
        <v>9.4486047873330815E-4</v>
      </c>
      <c r="K34" s="52">
        <f>IFERROR(_xll.qlIndexFixing(ONIndex3M,I34,TRUE,_xll.ohTrigger(RecalcTrigger,Trigger3M)),NA())</f>
        <v>9.8318803210872829E-4</v>
      </c>
      <c r="L34" s="52">
        <f>IFERROR(_xll.qlIndexFixing(Index6M,$H34,TRUE,_xll.ohTrigger(RecalcTrigger,Trigger6M)),NA())</f>
        <v>1.346217410408171E-3</v>
      </c>
      <c r="M34" s="52">
        <f>IFERROR(_xll.qlIndexFixing(ONIndex6M,I34,TRUE,_xll.ohTrigger(RecalcTrigger,Trigger6M)),NA())</f>
        <v>1.5515537367694066E-3</v>
      </c>
    </row>
    <row r="35" spans="2:13" x14ac:dyDescent="0.2">
      <c r="B35" s="46" t="s">
        <v>19</v>
      </c>
      <c r="D35" s="49">
        <f>_xll.qlCalendarAdvance(LocalCalendar,$D34,B35,"f",FALSE)</f>
        <v>42226</v>
      </c>
      <c r="E35" s="49">
        <f>_xll.qlInterestRateIndexValueDate(IndexON,D35)</f>
        <v>42226</v>
      </c>
      <c r="F35" s="52">
        <f>IFERROR(_xll.qlIndexFixing(IndexON,D35,TRUE,_xll.ohTrigger(RecalcTrigger,TriggerON)),NA())</f>
        <v>7.3654151214852526E-4</v>
      </c>
      <c r="H35" s="49">
        <f>_xll.qlCalendarAdvance(IborCalendar,$H34,B35,"f",FALSE)</f>
        <v>42223</v>
      </c>
      <c r="I35" s="49">
        <f>_xll.qlInterestRateIndexValueDate(Index3M,$H35)</f>
        <v>42227</v>
      </c>
      <c r="J35" s="52">
        <f>IFERROR(_xll.qlIndexFixing(Index3M,H35,TRUE,_xll.ohTrigger(RecalcTrigger,Trigger3M)),NA())</f>
        <v>9.4452587663076124E-4</v>
      </c>
      <c r="K35" s="52">
        <f>IFERROR(_xll.qlIndexFixing(ONIndex3M,I35,TRUE,_xll.ohTrigger(RecalcTrigger,Trigger3M)),NA())</f>
        <v>9.828522318411359E-4</v>
      </c>
      <c r="L35" s="52">
        <f>IFERROR(_xll.qlIndexFixing(Index6M,$H35,TRUE,_xll.ohTrigger(RecalcTrigger,Trigger6M)),NA())</f>
        <v>1.3473515217432804E-3</v>
      </c>
      <c r="M35" s="52">
        <f>IFERROR(_xll.qlIndexFixing(ONIndex6M,I35,TRUE,_xll.ohTrigger(RecalcTrigger,Trigger6M)),NA())</f>
        <v>1.5453741105186936E-3</v>
      </c>
    </row>
    <row r="36" spans="2:13" x14ac:dyDescent="0.2">
      <c r="B36" s="46" t="s">
        <v>19</v>
      </c>
      <c r="D36" s="49">
        <f>_xll.qlCalendarAdvance(LocalCalendar,$D35,B36,"f",FALSE)</f>
        <v>42227</v>
      </c>
      <c r="E36" s="49">
        <f>_xll.qlInterestRateIndexValueDate(IndexON,D36)</f>
        <v>42227</v>
      </c>
      <c r="F36" s="52">
        <f>IFERROR(_xll.qlIndexFixing(IndexON,D36,TRUE,_xll.ohTrigger(RecalcTrigger,TriggerON)),NA())</f>
        <v>7.3558490547132038E-4</v>
      </c>
      <c r="H36" s="49">
        <f>_xll.qlCalendarAdvance(IborCalendar,$H35,B36,"f",FALSE)</f>
        <v>42226</v>
      </c>
      <c r="I36" s="49">
        <f>_xll.qlInterestRateIndexValueDate(Index3M,$H36)</f>
        <v>42228</v>
      </c>
      <c r="J36" s="52">
        <f>IFERROR(_xll.qlIndexFixing(Index3M,H36,TRUE,_xll.ohTrigger(RecalcTrigger,Trigger3M)),NA())</f>
        <v>9.442263909075838E-4</v>
      </c>
      <c r="K36" s="52">
        <f>IFERROR(_xll.qlIndexFixing(ONIndex3M,I36,TRUE,_xll.ohTrigger(RecalcTrigger,Trigger3M)),NA())</f>
        <v>9.8237748567875371E-4</v>
      </c>
      <c r="L36" s="52">
        <f>IFERROR(_xll.qlIndexFixing(Index6M,$H36,TRUE,_xll.ohTrigger(RecalcTrigger,Trigger6M)),NA())</f>
        <v>1.3462695328823339E-3</v>
      </c>
      <c r="M36" s="52">
        <f>IFERROR(_xll.qlIndexFixing(ONIndex6M,I36,TRUE,_xll.ohTrigger(RecalcTrigger,Trigger6M)),NA())</f>
        <v>1.5391585151203202E-3</v>
      </c>
    </row>
    <row r="37" spans="2:13" x14ac:dyDescent="0.2">
      <c r="B37" s="46" t="s">
        <v>19</v>
      </c>
      <c r="D37" s="49">
        <f>_xll.qlCalendarAdvance(LocalCalendar,$D36,B37,"f",FALSE)</f>
        <v>42228</v>
      </c>
      <c r="E37" s="49">
        <f>_xll.qlInterestRateIndexValueDate(IndexON,D37)</f>
        <v>42228</v>
      </c>
      <c r="F37" s="52">
        <f>IFERROR(_xll.qlIndexFixing(IndexON,D37,TRUE,_xll.ohTrigger(RecalcTrigger,TriggerON)),NA())</f>
        <v>7.3447671436910333E-4</v>
      </c>
      <c r="H37" s="49">
        <f>_xll.qlCalendarAdvance(IborCalendar,$H36,B37,"f",FALSE)</f>
        <v>42227</v>
      </c>
      <c r="I37" s="49">
        <f>_xll.qlInterestRateIndexValueDate(Index3M,$H37)</f>
        <v>42229</v>
      </c>
      <c r="J37" s="52">
        <f>IFERROR(_xll.qlIndexFixing(Index3M,H37,TRUE,_xll.ohTrigger(RecalcTrigger,Trigger3M)),NA())</f>
        <v>9.4396645777430541E-4</v>
      </c>
      <c r="K37" s="52">
        <f>IFERROR(_xll.qlIndexFixing(ONIndex3M,I37,TRUE,_xll.ohTrigger(RecalcTrigger,Trigger3M)),NA())</f>
        <v>9.8176379370151778E-4</v>
      </c>
      <c r="L37" s="52">
        <f>IFERROR(_xll.qlIndexFixing(Index6M,$H37,TRUE,_xll.ohTrigger(RecalcTrigger,Trigger6M)),NA())</f>
        <v>1.348565712000697E-3</v>
      </c>
      <c r="M37" s="52">
        <f>IFERROR(_xll.qlIndexFixing(ONIndex6M,I37,TRUE,_xll.ohTrigger(RecalcTrigger,Trigger6M)),NA())</f>
        <v>1.5329069503344783E-3</v>
      </c>
    </row>
    <row r="38" spans="2:13" x14ac:dyDescent="0.2">
      <c r="B38" s="46" t="s">
        <v>19</v>
      </c>
      <c r="D38" s="49">
        <f>_xll.qlCalendarAdvance(LocalCalendar,$D37,B38,"f",FALSE)</f>
        <v>42229</v>
      </c>
      <c r="E38" s="49">
        <f>_xll.qlInterestRateIndexValueDate(IndexON,D38)</f>
        <v>42229</v>
      </c>
      <c r="F38" s="52">
        <f>IFERROR(_xll.qlIndexFixing(IndexON,D38,TRUE,_xll.ohTrigger(RecalcTrigger,TriggerON)),NA())</f>
        <v>7.3321693900396667E-4</v>
      </c>
      <c r="H38" s="49">
        <f>_xll.qlCalendarAdvance(IborCalendar,$H37,B38,"f",FALSE)</f>
        <v>42228</v>
      </c>
      <c r="I38" s="49">
        <f>_xll.qlInterestRateIndexValueDate(Index3M,$H38)</f>
        <v>42230</v>
      </c>
      <c r="J38" s="52">
        <f>IFERROR(_xll.qlIndexFixing(Index3M,H38,TRUE,_xll.ohTrigger(RecalcTrigger,Trigger3M)),NA())</f>
        <v>9.4426269318127775E-4</v>
      </c>
      <c r="K38" s="52">
        <f>IFERROR(_xll.qlIndexFixing(ONIndex3M,I38,TRUE,_xll.ohTrigger(RecalcTrigger,Trigger3M)),NA())</f>
        <v>9.8007592495008566E-4</v>
      </c>
      <c r="L38" s="52">
        <f>IFERROR(_xll.qlIndexFixing(Index6M,$H38,TRUE,_xll.ohTrigger(RecalcTrigger,Trigger6M)),NA())</f>
        <v>1.3475635348478665E-3</v>
      </c>
      <c r="M38" s="52">
        <f>IFERROR(_xll.qlIndexFixing(ONIndex6M,I38,TRUE,_xll.ohTrigger(RecalcTrigger,Trigger6M)),NA())</f>
        <v>1.5202903437216975E-3</v>
      </c>
    </row>
    <row r="39" spans="2:13" x14ac:dyDescent="0.2">
      <c r="B39" s="46" t="s">
        <v>19</v>
      </c>
      <c r="D39" s="49">
        <f>_xll.qlCalendarAdvance(LocalCalendar,$D38,B39,"f",FALSE)</f>
        <v>42230</v>
      </c>
      <c r="E39" s="49">
        <f>_xll.qlInterestRateIndexValueDate(IndexON,D39)</f>
        <v>42230</v>
      </c>
      <c r="F39" s="52">
        <f>IFERROR(_xll.qlIndexFixing(IndexON,D39,TRUE,_xll.ohTrigger(RecalcTrigger,TriggerON)),NA())</f>
        <v>7.3019356795933643E-4</v>
      </c>
      <c r="H39" s="49">
        <f>_xll.qlCalendarAdvance(IborCalendar,$H38,B39,"f",FALSE)</f>
        <v>42229</v>
      </c>
      <c r="I39" s="49">
        <f>_xll.qlInterestRateIndexValueDate(Index3M,$H39)</f>
        <v>42233</v>
      </c>
      <c r="J39" s="52">
        <f>IFERROR(_xll.qlIndexFixing(Index3M,H39,TRUE,_xll.ohTrigger(RecalcTrigger,Trigger3M)),NA())</f>
        <v>9.4341097536380144E-4</v>
      </c>
      <c r="K39" s="52">
        <f>IFERROR(_xll.qlIndexFixing(ONIndex3M,I39,TRUE,_xll.ohTrigger(RecalcTrigger,Trigger3M)),NA())</f>
        <v>9.7791956692461213E-4</v>
      </c>
      <c r="L39" s="52">
        <f>IFERROR(_xll.qlIndexFixing(Index6M,$H39,TRUE,_xll.ohTrigger(RecalcTrigger,Trigger6M)),NA())</f>
        <v>1.3469174653665214E-3</v>
      </c>
      <c r="M39" s="52">
        <f>IFERROR(_xll.qlIndexFixing(ONIndex6M,I39,TRUE,_xll.ohTrigger(RecalcTrigger,Trigger6M)),NA())</f>
        <v>1.507540999394763E-3</v>
      </c>
    </row>
    <row r="40" spans="2:13" x14ac:dyDescent="0.2">
      <c r="B40" s="46" t="s">
        <v>19</v>
      </c>
      <c r="D40" s="49">
        <f>_xll.qlCalendarAdvance(LocalCalendar,$D39,B40,"f",FALSE)</f>
        <v>42233</v>
      </c>
      <c r="E40" s="49">
        <f>_xll.qlInterestRateIndexValueDate(IndexON,D40)</f>
        <v>42233</v>
      </c>
      <c r="F40" s="52">
        <f>IFERROR(_xll.qlIndexFixing(IndexON,D40,TRUE,_xll.ohTrigger(RecalcTrigger,TriggerON)),NA())</f>
        <v>7.2666199426585365E-4</v>
      </c>
      <c r="H40" s="49">
        <f>_xll.qlCalendarAdvance(IborCalendar,$H39,B40,"f",FALSE)</f>
        <v>42230</v>
      </c>
      <c r="I40" s="49">
        <f>_xll.qlInterestRateIndexValueDate(Index3M,$H40)</f>
        <v>42234</v>
      </c>
      <c r="J40" s="52">
        <f>IFERROR(_xll.qlIndexFixing(Index3M,H40,TRUE,_xll.ohTrigger(RecalcTrigger,Trigger3M)),NA())</f>
        <v>9.4341534835620442E-4</v>
      </c>
      <c r="K40" s="52">
        <f>IFERROR(_xll.qlIndexFixing(ONIndex3M,I40,TRUE,_xll.ohTrigger(RecalcTrigger,Trigger3M)),NA())</f>
        <v>9.766111454734272E-4</v>
      </c>
      <c r="L40" s="52">
        <f>IFERROR(_xll.qlIndexFixing(Index6M,$H40,TRUE,_xll.ohTrigger(RecalcTrigger,Trigger6M)),NA())</f>
        <v>1.3471115665520807E-3</v>
      </c>
      <c r="M40" s="52">
        <f>IFERROR(_xll.qlIndexFixing(ONIndex6M,I40,TRUE,_xll.ohTrigger(RecalcTrigger,Trigger6M)),NA())</f>
        <v>1.5011095885508752E-3</v>
      </c>
    </row>
    <row r="41" spans="2:13" x14ac:dyDescent="0.2">
      <c r="B41" s="46" t="s">
        <v>19</v>
      </c>
      <c r="D41" s="49">
        <f>_xll.qlCalendarAdvance(LocalCalendar,$D40,B41,"f",FALSE)</f>
        <v>42234</v>
      </c>
      <c r="E41" s="49">
        <f>_xll.qlInterestRateIndexValueDate(IndexON,D41)</f>
        <v>42234</v>
      </c>
      <c r="F41" s="52">
        <f>IFERROR(_xll.qlIndexFixing(IndexON,D41,TRUE,_xll.ohTrigger(RecalcTrigger,TriggerON)),NA())</f>
        <v>7.2464429734298008E-4</v>
      </c>
      <c r="H41" s="49">
        <f>_xll.qlCalendarAdvance(IborCalendar,$H40,B41,"f",FALSE)</f>
        <v>42233</v>
      </c>
      <c r="I41" s="49">
        <f>_xll.qlInterestRateIndexValueDate(Index3M,$H41)</f>
        <v>42235</v>
      </c>
      <c r="J41" s="52">
        <f>IFERROR(_xll.qlIndexFixing(Index3M,H41,TRUE,_xll.ohTrigger(RecalcTrigger,Trigger3M)),NA())</f>
        <v>9.4348589122079767E-4</v>
      </c>
      <c r="K41" s="52">
        <f>IFERROR(_xll.qlIndexFixing(ONIndex3M,I41,TRUE,_xll.ohTrigger(RecalcTrigger,Trigger3M)),NA())</f>
        <v>9.7516377820738853E-4</v>
      </c>
      <c r="L41" s="52">
        <f>IFERROR(_xll.qlIndexFixing(Index6M,$H41,TRUE,_xll.ohTrigger(RecalcTrigger,Trigger6M)),NA())</f>
        <v>1.3473201081026305E-3</v>
      </c>
      <c r="M41" s="52">
        <f>IFERROR(_xll.qlIndexFixing(ONIndex6M,I41,TRUE,_xll.ohTrigger(RecalcTrigger,Trigger6M)),NA())</f>
        <v>1.4946422085593269E-3</v>
      </c>
    </row>
    <row r="42" spans="2:13" x14ac:dyDescent="0.2">
      <c r="B42" s="46" t="s">
        <v>19</v>
      </c>
      <c r="D42" s="49">
        <f>_xll.qlCalendarAdvance(LocalCalendar,$D41,B42,"f",FALSE)</f>
        <v>42235</v>
      </c>
      <c r="E42" s="49">
        <f>_xll.qlInterestRateIndexValueDate(IndexON,D42)</f>
        <v>42235</v>
      </c>
      <c r="F42" s="52">
        <f>IFERROR(_xll.qlIndexFixing(IndexON,D42,TRUE,_xll.ohTrigger(RecalcTrigger,TriggerON)),NA())</f>
        <v>7.2247501607614062E-4</v>
      </c>
      <c r="H42" s="49">
        <f>_xll.qlCalendarAdvance(IborCalendar,$H41,B42,"f",FALSE)</f>
        <v>42234</v>
      </c>
      <c r="I42" s="49">
        <f>_xll.qlInterestRateIndexValueDate(Index3M,$H42)</f>
        <v>42236</v>
      </c>
      <c r="J42" s="52">
        <f>IFERROR(_xll.qlIndexFixing(Index3M,H42,TRUE,_xll.ohTrigger(RecalcTrigger,Trigger3M)),NA())</f>
        <v>9.436270401776681E-4</v>
      </c>
      <c r="K42" s="52">
        <f>IFERROR(_xll.qlIndexFixing(ONIndex3M,I42,TRUE,_xll.ohTrigger(RecalcTrigger,Trigger3M)),NA())</f>
        <v>9.7357746512649612E-4</v>
      </c>
      <c r="L42" s="52">
        <f>IFERROR(_xll.qlIndexFixing(Index6M,$H42,TRUE,_xll.ohTrigger(RecalcTrigger,Trigger6M)),NA())</f>
        <v>1.3494848210480622E-3</v>
      </c>
      <c r="M42" s="52">
        <f>IFERROR(_xll.qlIndexFixing(ONIndex6M,I42,TRUE,_xll.ohTrigger(RecalcTrigger,Trigger6M)),NA())</f>
        <v>1.4881388593401823E-3</v>
      </c>
    </row>
    <row r="43" spans="2:13" x14ac:dyDescent="0.2">
      <c r="B43" s="46" t="s">
        <v>19</v>
      </c>
      <c r="D43" s="49">
        <f>_xll.qlCalendarAdvance(LocalCalendar,$D42,B43,"f",FALSE)</f>
        <v>42236</v>
      </c>
      <c r="E43" s="49">
        <f>_xll.qlInterestRateIndexValueDate(IndexON,D43)</f>
        <v>42236</v>
      </c>
      <c r="F43" s="52">
        <f>IFERROR(_xll.qlIndexFixing(IndexON,D43,TRUE,_xll.ohTrigger(RecalcTrigger,TriggerON)),NA())</f>
        <v>7.2015415046533526E-4</v>
      </c>
      <c r="H43" s="49">
        <f>_xll.qlCalendarAdvance(IborCalendar,$H42,B43,"f",FALSE)</f>
        <v>42235</v>
      </c>
      <c r="I43" s="49">
        <f>_xll.qlInterestRateIndexValueDate(Index3M,$H43)</f>
        <v>42237</v>
      </c>
      <c r="J43" s="52">
        <f>IFERROR(_xll.qlIndexFixing(Index3M,H43,TRUE,_xll.ohTrigger(RecalcTrigger,Trigger3M)),NA())</f>
        <v>9.4578196204667846E-4</v>
      </c>
      <c r="K43" s="52">
        <f>IFERROR(_xll.qlIndexFixing(ONIndex3M,I43,TRUE,_xll.ohTrigger(RecalcTrigger,Trigger3M)),NA())</f>
        <v>9.6994429919838865E-4</v>
      </c>
      <c r="L43" s="52">
        <f>IFERROR(_xll.qlIndexFixing(Index6M,$H43,TRUE,_xll.ohTrigger(RecalcTrigger,Trigger6M)),NA())</f>
        <v>1.3487297644900215E-3</v>
      </c>
      <c r="M43" s="52">
        <f>IFERROR(_xll.qlIndexFixing(ONIndex6M,I43,TRUE,_xll.ohTrigger(RecalcTrigger,Trigger6M)),NA())</f>
        <v>1.4750183069356382E-3</v>
      </c>
    </row>
    <row r="44" spans="2:13" x14ac:dyDescent="0.2">
      <c r="B44" s="46" t="s">
        <v>19</v>
      </c>
      <c r="D44" s="49">
        <f>_xll.qlCalendarAdvance(LocalCalendar,$D43,B44,"f",FALSE)</f>
        <v>42237</v>
      </c>
      <c r="E44" s="49">
        <f>_xll.qlInterestRateIndexValueDate(IndexON,D44)</f>
        <v>42237</v>
      </c>
      <c r="F44" s="52">
        <f>IFERROR(_xll.qlIndexFixing(IndexON,D44,TRUE,_xll.ohTrigger(RecalcTrigger,TriggerON)),NA())</f>
        <v>7.1500853892810434E-4</v>
      </c>
      <c r="H44" s="49">
        <f>_xll.qlCalendarAdvance(IborCalendar,$H43,B44,"f",FALSE)</f>
        <v>42236</v>
      </c>
      <c r="I44" s="49">
        <f>_xll.qlInterestRateIndexValueDate(Index3M,$H44)</f>
        <v>42240</v>
      </c>
      <c r="J44" s="52">
        <f>IFERROR(_xll.qlIndexFixing(Index3M,H44,TRUE,_xll.ohTrigger(RecalcTrigger,Trigger3M)),NA())</f>
        <v>9.4498642154687746E-4</v>
      </c>
      <c r="K44" s="52">
        <f>IFERROR(_xll.qlIndexFixing(ONIndex3M,I44,TRUE,_xll.ohTrigger(RecalcTrigger,Trigger3M)),NA())</f>
        <v>9.6584275385502849E-4</v>
      </c>
      <c r="L44" s="52">
        <f>IFERROR(_xll.qlIndexFixing(Index6M,$H44,TRUE,_xll.ohTrigger(RecalcTrigger,Trigger6M)),NA())</f>
        <v>1.348473453276344E-3</v>
      </c>
      <c r="M44" s="52">
        <f>IFERROR(_xll.qlIndexFixing(ONIndex6M,I44,TRUE,_xll.ohTrigger(RecalcTrigger,Trigger6M)),NA())</f>
        <v>1.4617657702675757E-3</v>
      </c>
    </row>
    <row r="45" spans="2:13" x14ac:dyDescent="0.2">
      <c r="B45" s="46" t="s">
        <v>19</v>
      </c>
      <c r="D45" s="49">
        <f>_xll.qlCalendarAdvance(LocalCalendar,$D44,B45,"f",FALSE)</f>
        <v>42240</v>
      </c>
      <c r="E45" s="49">
        <f>_xll.qlInterestRateIndexValueDate(IndexON,D45)</f>
        <v>42240</v>
      </c>
      <c r="F45" s="52">
        <f>IFERROR(_xll.qlIndexFixing(IndexON,D45,TRUE,_xll.ohTrigger(RecalcTrigger,TriggerON)),NA())</f>
        <v>7.0935484514977887E-4</v>
      </c>
      <c r="H45" s="49">
        <f>_xll.qlCalendarAdvance(IborCalendar,$H44,B45,"f",FALSE)</f>
        <v>42237</v>
      </c>
      <c r="I45" s="49">
        <f>_xll.qlInterestRateIndexValueDate(Index3M,$H45)</f>
        <v>42241</v>
      </c>
      <c r="J45" s="52">
        <f>IFERROR(_xll.qlIndexFixing(Index3M,H45,TRUE,_xll.ohTrigger(RecalcTrigger,Trigger3M)),NA())</f>
        <v>9.4554714448017981E-4</v>
      </c>
      <c r="K45" s="52">
        <f>IFERROR(_xll.qlIndexFixing(ONIndex3M,I45,TRUE,_xll.ohTrigger(RecalcTrigger,Trigger3M)),NA())</f>
        <v>9.6356171138012314E-4</v>
      </c>
      <c r="L45" s="52">
        <f>IFERROR(_xll.qlIndexFixing(Index6M,$H45,TRUE,_xll.ohTrigger(RecalcTrigger,Trigger6M)),NA())</f>
        <v>1.3487050561649505E-3</v>
      </c>
      <c r="M45" s="52">
        <f>IFERROR(_xll.qlIndexFixing(ONIndex6M,I45,TRUE,_xll.ohTrigger(RecalcTrigger,Trigger6M)),NA())</f>
        <v>1.4550825749903851E-3</v>
      </c>
    </row>
    <row r="46" spans="2:13" x14ac:dyDescent="0.2">
      <c r="B46" s="46" t="s">
        <v>19</v>
      </c>
      <c r="D46" s="49">
        <f>_xll.qlCalendarAdvance(LocalCalendar,$D45,B46,"f",FALSE)</f>
        <v>42241</v>
      </c>
      <c r="E46" s="49">
        <f>_xll.qlInterestRateIndexValueDate(IndexON,D46)</f>
        <v>42241</v>
      </c>
      <c r="F46" s="52">
        <f>IFERROR(_xll.qlIndexFixing(IndexON,D46,TRUE,_xll.ohTrigger(RecalcTrigger,TriggerON)),NA())</f>
        <v>7.0627605806228289E-4</v>
      </c>
      <c r="H46" s="49">
        <f>_xll.qlCalendarAdvance(IborCalendar,$H45,B46,"f",FALSE)</f>
        <v>42240</v>
      </c>
      <c r="I46" s="49">
        <f>_xll.qlInterestRateIndexValueDate(Index3M,$H46)</f>
        <v>42242</v>
      </c>
      <c r="J46" s="52">
        <f>IFERROR(_xll.qlIndexFixing(Index3M,H46,TRUE,_xll.ohTrigger(RecalcTrigger,Trigger3M)),NA())</f>
        <v>9.4620509096008689E-4</v>
      </c>
      <c r="K46" s="52">
        <f>IFERROR(_xll.qlIndexFixing(ONIndex3M,I46,TRUE,_xll.ohTrigger(RecalcTrigger,Trigger3M)),NA())</f>
        <v>9.6114172309036405E-4</v>
      </c>
      <c r="L46" s="52">
        <f>IFERROR(_xll.qlIndexFixing(Index6M,$H46,TRUE,_xll.ohTrigger(RecalcTrigger,Trigger6M)),NA())</f>
        <v>1.3489299057886531E-3</v>
      </c>
      <c r="M46" s="52">
        <f>IFERROR(_xll.qlIndexFixing(ONIndex6M,I46,TRUE,_xll.ohTrigger(RecalcTrigger,Trigger6M)),NA())</f>
        <v>1.448363410485598E-3</v>
      </c>
    </row>
    <row r="47" spans="2:13" x14ac:dyDescent="0.2">
      <c r="B47" s="46" t="s">
        <v>19</v>
      </c>
      <c r="D47" s="49">
        <f>_xll.qlCalendarAdvance(LocalCalendar,$D46,B47,"f",FALSE)</f>
        <v>42242</v>
      </c>
      <c r="E47" s="49">
        <f>_xll.qlInterestRateIndexValueDate(IndexON,D47)</f>
        <v>42242</v>
      </c>
      <c r="F47" s="52">
        <f>IFERROR(_xll.qlIndexFixing(IndexON,D47,TRUE,_xll.ohTrigger(RecalcTrigger,TriggerON)),NA())</f>
        <v>7.0304568671186729E-4</v>
      </c>
      <c r="H47" s="49">
        <f>_xll.qlCalendarAdvance(IborCalendar,$H46,B47,"f",FALSE)</f>
        <v>42241</v>
      </c>
      <c r="I47" s="49">
        <f>_xll.qlInterestRateIndexValueDate(Index3M,$H47)</f>
        <v>42243</v>
      </c>
      <c r="J47" s="52">
        <f>IFERROR(_xll.qlIndexFixing(Index3M,H47,TRUE,_xll.ohTrigger(RecalcTrigger,Trigger3M)),NA())</f>
        <v>9.469646972570801E-4</v>
      </c>
      <c r="K47" s="52">
        <f>IFERROR(_xll.qlIndexFixing(ONIndex3M,I47,TRUE,_xll.ohTrigger(RecalcTrigger,Trigger3M)),NA())</f>
        <v>9.5858278890581516E-4</v>
      </c>
      <c r="L47" s="52">
        <f>IFERROR(_xll.qlIndexFixing(Index6M,$H47,TRUE,_xll.ohTrigger(RecalcTrigger,Trigger6M)),NA())</f>
        <v>1.3504978945836604E-3</v>
      </c>
      <c r="M47" s="52">
        <f>IFERROR(_xll.qlIndexFixing(ONIndex6M,I47,TRUE,_xll.ohTrigger(RecalcTrigger,Trigger6M)),NA())</f>
        <v>1.4416082768331506E-3</v>
      </c>
    </row>
    <row r="48" spans="2:13" x14ac:dyDescent="0.2">
      <c r="B48" s="46" t="s">
        <v>19</v>
      </c>
      <c r="D48" s="49">
        <f>_xll.qlCalendarAdvance(LocalCalendar,$D47,B48,"f",FALSE)</f>
        <v>42243</v>
      </c>
      <c r="E48" s="49">
        <f>_xll.qlInterestRateIndexValueDate(IndexON,D48)</f>
        <v>42243</v>
      </c>
      <c r="F48" s="52">
        <f>IFERROR(_xll.qlIndexFixing(IndexON,D48,TRUE,_xll.ohTrigger(RecalcTrigger,TriggerON)),NA())</f>
        <v>6.996637310174858E-4</v>
      </c>
      <c r="H48" s="49">
        <f>_xll.qlCalendarAdvance(IborCalendar,$H47,B48,"f",FALSE)</f>
        <v>42242</v>
      </c>
      <c r="I48" s="49">
        <f>_xll.qlInterestRateIndexValueDate(Index3M,$H48)</f>
        <v>42244</v>
      </c>
      <c r="J48" s="52">
        <f>IFERROR(_xll.qlIndexFixing(Index3M,H48,TRUE,_xll.ohTrigger(RecalcTrigger,Trigger3M)),NA())</f>
        <v>9.5000000010869484E-4</v>
      </c>
      <c r="K48" s="52">
        <f>IFERROR(_xll.qlIndexFixing(ONIndex3M,I48,TRUE,_xll.ohTrigger(RecalcTrigger,Trigger3M)),NA())</f>
        <v>9.5218097089011522E-4</v>
      </c>
      <c r="L48" s="52">
        <f>IFERROR(_xll.qlIndexFixing(Index6M,$H48,TRUE,_xll.ohTrigger(RecalcTrigger,Trigger6M)),NA())</f>
        <v>1.3499999999998784E-3</v>
      </c>
      <c r="M48" s="52">
        <f>IFERROR(_xll.qlIndexFixing(ONIndex6M,I48,TRUE,_xll.ohTrigger(RecalcTrigger,Trigger6M)),NA())</f>
        <v>1.4250062626097737E-3</v>
      </c>
    </row>
    <row r="49" spans="2:13" x14ac:dyDescent="0.2">
      <c r="B49" s="46" t="s">
        <v>19</v>
      </c>
      <c r="D49" s="49">
        <f>_xll.qlCalendarAdvance(LocalCalendar,$D48,B49,"f",FALSE)</f>
        <v>42244</v>
      </c>
      <c r="E49" s="49">
        <f>_xll.qlInterestRateIndexValueDate(IndexON,D49)</f>
        <v>42244</v>
      </c>
      <c r="F49" s="52">
        <f>IFERROR(_xll.qlIndexFixing(IndexON,D49,TRUE,_xll.ohTrigger(RecalcTrigger,TriggerON)),NA())</f>
        <v>6.9239585221536626E-4</v>
      </c>
      <c r="H49" s="49">
        <f>_xll.qlCalendarAdvance(IborCalendar,$H48,B49,"f",FALSE)</f>
        <v>42243</v>
      </c>
      <c r="I49" s="49">
        <f>_xll.qlInterestRateIndexValueDate(Index3M,$H49)</f>
        <v>42248</v>
      </c>
      <c r="J49" s="52">
        <f>IFERROR(_xll.qlIndexFixing(Index3M,H49,TRUE,_xll.ohTrigger(RecalcTrigger,Trigger3M)),NA())</f>
        <v>9.5111978712266289E-4</v>
      </c>
      <c r="K49" s="52">
        <f>IFERROR(_xll.qlIndexFixing(ONIndex3M,I49,TRUE,_xll.ohTrigger(RecalcTrigger,Trigger3M)),NA())</f>
        <v>9.4632109340686554E-4</v>
      </c>
      <c r="L49" s="52">
        <f>IFERROR(_xll.qlIndexFixing(Index6M,$H49,TRUE,_xll.ohTrigger(RecalcTrigger,Trigger6M)),NA())</f>
        <v>1.348934308815311E-3</v>
      </c>
      <c r="M49" s="52">
        <f>IFERROR(_xll.qlIndexFixing(ONIndex6M,I49,TRUE,_xll.ohTrigger(RecalcTrigger,Trigger6M)),NA())</f>
        <v>1.4090361650254124E-3</v>
      </c>
    </row>
    <row r="50" spans="2:13" x14ac:dyDescent="0.2">
      <c r="B50" s="46" t="s">
        <v>19</v>
      </c>
      <c r="D50" s="49">
        <f>_xll.qlCalendarAdvance(LocalCalendar,$D49,B50,"f",FALSE)</f>
        <v>42247</v>
      </c>
      <c r="E50" s="49">
        <f>_xll.qlInterestRateIndexValueDate(IndexON,D50)</f>
        <v>42247</v>
      </c>
      <c r="F50" s="52">
        <f>IFERROR(_xll.qlIndexFixing(IndexON,D50,TRUE,_xll.ohTrigger(RecalcTrigger,TriggerON)),NA())</f>
        <v>6.8466528643673641E-4</v>
      </c>
      <c r="H50" s="49">
        <f>_xll.qlCalendarAdvance(IborCalendar,$H49,B50,"f",FALSE)</f>
        <v>42244</v>
      </c>
      <c r="I50" s="49">
        <f>_xll.qlInterestRateIndexValueDate(Index3M,$H50)</f>
        <v>42249</v>
      </c>
      <c r="J50" s="52">
        <f>IFERROR(_xll.qlIndexFixing(Index3M,H50,TRUE,_xll.ohTrigger(RecalcTrigger,Trigger3M)),NA())</f>
        <v>9.5246476724993425E-4</v>
      </c>
      <c r="K50" s="52">
        <f>IFERROR(_xll.qlIndexFixing(ONIndex3M,I50,TRUE,_xll.ohTrigger(RecalcTrigger,Trigger3M)),NA())</f>
        <v>9.4421561353641437E-4</v>
      </c>
      <c r="L50" s="52">
        <f>IFERROR(_xll.qlIndexFixing(Index6M,$H50,TRUE,_xll.ohTrigger(RecalcTrigger,Trigger6M)),NA())</f>
        <v>1.3491536096538986E-3</v>
      </c>
      <c r="M50" s="52">
        <f>IFERROR(_xll.qlIndexFixing(ONIndex6M,I50,TRUE,_xll.ohTrigger(RecalcTrigger,Trigger6M)),NA())</f>
        <v>1.4029224757106107E-3</v>
      </c>
    </row>
    <row r="51" spans="2:13" x14ac:dyDescent="0.2">
      <c r="B51" s="46" t="s">
        <v>19</v>
      </c>
      <c r="D51" s="49">
        <f>_xll.qlCalendarAdvance(LocalCalendar,$D50,B51,"f",FALSE)</f>
        <v>42248</v>
      </c>
      <c r="E51" s="49">
        <f>_xll.qlInterestRateIndexValueDate(IndexON,D51)</f>
        <v>42248</v>
      </c>
      <c r="F51" s="52">
        <f>IFERROR(_xll.qlIndexFixing(IndexON,D51,TRUE,_xll.ohTrigger(RecalcTrigger,TriggerON)),NA())</f>
        <v>6.8079673438359301E-4</v>
      </c>
      <c r="H51" s="49">
        <f>_xll.qlCalendarAdvance(IborCalendar,$H50,B51,"f",FALSE)</f>
        <v>42248</v>
      </c>
      <c r="I51" s="49">
        <f>_xll.qlInterestRateIndexValueDate(Index3M,$H51)</f>
        <v>42250</v>
      </c>
      <c r="J51" s="52">
        <f>IFERROR(_xll.qlIndexFixing(Index3M,H51,TRUE,_xll.ohTrigger(RecalcTrigger,Trigger3M)),NA())</f>
        <v>9.5390773971408777E-4</v>
      </c>
      <c r="K51" s="52">
        <f>IFERROR(_xll.qlIndexFixing(ONIndex3M,I51,TRUE,_xll.ohTrigger(RecalcTrigger,Trigger3M)),NA())</f>
        <v>9.4222861369175348E-4</v>
      </c>
      <c r="L51" s="52">
        <f>IFERROR(_xll.qlIndexFixing(Index6M,$H51,TRUE,_xll.ohTrigger(RecalcTrigger,Trigger6M)),NA())</f>
        <v>1.3493529215975514E-3</v>
      </c>
      <c r="M51" s="52">
        <f>IFERROR(_xll.qlIndexFixing(ONIndex6M,I51,TRUE,_xll.ohTrigger(RecalcTrigger,Trigger6M)),NA())</f>
        <v>1.3969442691408318E-3</v>
      </c>
    </row>
    <row r="52" spans="2:13" x14ac:dyDescent="0.2">
      <c r="B52" s="46" t="s">
        <v>19</v>
      </c>
      <c r="D52" s="49">
        <f>_xll.qlCalendarAdvance(LocalCalendar,$D51,B52,"f",FALSE)</f>
        <v>42249</v>
      </c>
      <c r="E52" s="49">
        <f>_xll.qlInterestRateIndexValueDate(IndexON,D52)</f>
        <v>42249</v>
      </c>
      <c r="F52" s="52">
        <f>IFERROR(_xll.qlIndexFixing(IndexON,D52,TRUE,_xll.ohTrigger(RecalcTrigger,TriggerON)),NA())</f>
        <v>6.7704792286127358E-4</v>
      </c>
      <c r="H52" s="49">
        <f>_xll.qlCalendarAdvance(IborCalendar,$H51,B52,"f",FALSE)</f>
        <v>42249</v>
      </c>
      <c r="I52" s="49">
        <f>_xll.qlInterestRateIndexValueDate(Index3M,$H52)</f>
        <v>42251</v>
      </c>
      <c r="J52" s="52">
        <f>IFERROR(_xll.qlIndexFixing(Index3M,H52,TRUE,_xll.ohTrigger(RecalcTrigger,Trigger3M)),NA())</f>
        <v>9.5544082291821014E-4</v>
      </c>
      <c r="K52" s="52">
        <f>IFERROR(_xll.qlIndexFixing(ONIndex3M,I52,TRUE,_xll.ohTrigger(RecalcTrigger,Trigger3M)),NA())</f>
        <v>9.3865199482401351E-4</v>
      </c>
      <c r="L52" s="52">
        <f>IFERROR(_xll.qlIndexFixing(Index6M,$H52,TRUE,_xll.ohTrigger(RecalcTrigger,Trigger6M)),NA())</f>
        <v>1.3495330019890291E-3</v>
      </c>
      <c r="M52" s="52">
        <f>IFERROR(_xll.qlIndexFixing(ONIndex6M,I52,TRUE,_xll.ohTrigger(RecalcTrigger,Trigger6M)),NA())</f>
        <v>1.3854447967798222E-3</v>
      </c>
    </row>
    <row r="53" spans="2:13" x14ac:dyDescent="0.2">
      <c r="B53" s="46" t="s">
        <v>19</v>
      </c>
      <c r="D53" s="49">
        <f>_xll.qlCalendarAdvance(LocalCalendar,$D52,B53,"f",FALSE)</f>
        <v>42250</v>
      </c>
      <c r="E53" s="49">
        <f>_xll.qlInterestRateIndexValueDate(IndexON,D53)</f>
        <v>42250</v>
      </c>
      <c r="F53" s="52">
        <f>IFERROR(_xll.qlIndexFixing(IndexON,D53,TRUE,_xll.ohTrigger(RecalcTrigger,TriggerON)),NA())</f>
        <v>6.734188519508244E-4</v>
      </c>
      <c r="H53" s="49">
        <f>_xll.qlCalendarAdvance(IborCalendar,$H52,B53,"f",FALSE)</f>
        <v>42250</v>
      </c>
      <c r="I53" s="49">
        <f>_xll.qlInterestRateIndexValueDate(Index3M,$H53)</f>
        <v>42254</v>
      </c>
      <c r="J53" s="52">
        <f>IFERROR(_xll.qlIndexFixing(Index3M,H53,TRUE,_xll.ohTrigger(RecalcTrigger,Trigger3M)),NA())</f>
        <v>9.605019209178036E-4</v>
      </c>
      <c r="K53" s="52">
        <f>IFERROR(_xll.qlIndexFixing(ONIndex3M,I53,TRUE,_xll.ohTrigger(RecalcTrigger,Trigger3M)),NA())</f>
        <v>9.3546541457101284E-4</v>
      </c>
      <c r="L53" s="52">
        <f>IFERROR(_xll.qlIndexFixing(Index6M,$H53,TRUE,_xll.ohTrigger(RecalcTrigger,Trigger6M)),NA())</f>
        <v>1.3499654273065606E-3</v>
      </c>
      <c r="M53" s="52">
        <f>IFERROR(_xll.qlIndexFixing(ONIndex6M,I53,TRUE,_xll.ohTrigger(RecalcTrigger,Trigger6M)),NA())</f>
        <v>1.3743862698323284E-3</v>
      </c>
    </row>
    <row r="54" spans="2:13" x14ac:dyDescent="0.2">
      <c r="B54" s="46" t="s">
        <v>19</v>
      </c>
      <c r="D54" s="49">
        <f>_xll.qlCalendarAdvance(LocalCalendar,$D53,B54,"f",FALSE)</f>
        <v>42251</v>
      </c>
      <c r="E54" s="49">
        <f>_xll.qlInterestRateIndexValueDate(IndexON,D54)</f>
        <v>42251</v>
      </c>
      <c r="F54" s="52">
        <f>IFERROR(_xll.qlIndexFixing(IndexON,D54,TRUE,_xll.ohTrigger(RecalcTrigger,TriggerON)),NA())</f>
        <v>6.6656106279094917E-4</v>
      </c>
      <c r="H54" s="49">
        <f>_xll.qlCalendarAdvance(IborCalendar,$H53,B54,"f",FALSE)</f>
        <v>42251</v>
      </c>
      <c r="I54" s="49">
        <f>_xll.qlInterestRateIndexValueDate(Index3M,$H54)</f>
        <v>42255</v>
      </c>
      <c r="J54" s="52">
        <f>IFERROR(_xll.qlIndexFixing(Index3M,H54,TRUE,_xll.ohTrigger(RecalcTrigger,Trigger3M)),NA())</f>
        <v>9.6231663098705108E-4</v>
      </c>
      <c r="K54" s="52">
        <f>IFERROR(_xll.qlIndexFixing(ONIndex3M,I54,TRUE,_xll.ohTrigger(RecalcTrigger,Trigger3M)),NA())</f>
        <v>9.3407081485530341E-4</v>
      </c>
      <c r="L54" s="52">
        <f>IFERROR(_xll.qlIndexFixing(Index6M,$H54,TRUE,_xll.ohTrigger(RecalcTrigger,Trigger6M)),NA())</f>
        <v>1.3500761549472436E-3</v>
      </c>
      <c r="M54" s="52">
        <f>IFERROR(_xll.qlIndexFixing(ONIndex6M,I54,TRUE,_xll.ohTrigger(RecalcTrigger,Trigger6M)),NA())</f>
        <v>1.3690854765879834E-3</v>
      </c>
    </row>
    <row r="55" spans="2:13" x14ac:dyDescent="0.2">
      <c r="B55" s="46" t="s">
        <v>19</v>
      </c>
      <c r="D55" s="49">
        <f>_xll.qlCalendarAdvance(LocalCalendar,$D54,B55,"f",FALSE)</f>
        <v>42254</v>
      </c>
      <c r="E55" s="49">
        <f>_xll.qlInterestRateIndexValueDate(IndexON,D55)</f>
        <v>42254</v>
      </c>
      <c r="F55" s="52">
        <f>IFERROR(_xll.qlIndexFixing(IndexON,D55,TRUE,_xll.ohTrigger(RecalcTrigger,TriggerON)),NA())</f>
        <v>6.6009997442773027E-4</v>
      </c>
      <c r="H55" s="49">
        <f>_xll.qlCalendarAdvance(IborCalendar,$H54,B55,"f",FALSE)</f>
        <v>42254</v>
      </c>
      <c r="I55" s="49">
        <f>_xll.qlInterestRateIndexValueDate(Index3M,$H55)</f>
        <v>42256</v>
      </c>
      <c r="J55" s="52">
        <f>IFERROR(_xll.qlIndexFixing(Index3M,H55,TRUE,_xll.ohTrigger(RecalcTrigger,Trigger3M)),NA())</f>
        <v>9.6418204369926183E-4</v>
      </c>
      <c r="K55" s="52">
        <f>IFERROR(_xll.qlIndexFixing(ONIndex3M,I55,TRUE,_xll.ohTrigger(RecalcTrigger,Trigger3M)),NA())</f>
        <v>9.3279469516538427E-4</v>
      </c>
      <c r="L55" s="52">
        <f>IFERROR(_xll.qlIndexFixing(Index6M,$H55,TRUE,_xll.ohTrigger(RecalcTrigger,Trigger6M)),NA())</f>
        <v>1.3501714377679979E-3</v>
      </c>
      <c r="M55" s="52">
        <f>IFERROR(_xll.qlIndexFixing(ONIndex6M,I55,TRUE,_xll.ohTrigger(RecalcTrigger,Trigger6M)),NA())</f>
        <v>1.3639201661685973E-3</v>
      </c>
    </row>
    <row r="56" spans="2:13" x14ac:dyDescent="0.2">
      <c r="B56" s="46" t="s">
        <v>19</v>
      </c>
      <c r="D56" s="49">
        <f>_xll.qlCalendarAdvance(LocalCalendar,$D55,B56,"f",FALSE)</f>
        <v>42255</v>
      </c>
      <c r="E56" s="49">
        <f>_xll.qlInterestRateIndexValueDate(IndexON,D56)</f>
        <v>42255</v>
      </c>
      <c r="F56" s="52">
        <f>IFERROR(_xll.qlIndexFixing(IndexON,D56,TRUE,_xll.ohTrigger(RecalcTrigger,TriggerON)),NA())</f>
        <v>6.5706960657663238E-4</v>
      </c>
      <c r="H56" s="49">
        <f>_xll.qlCalendarAdvance(IborCalendar,$H55,B56,"f",FALSE)</f>
        <v>42255</v>
      </c>
      <c r="I56" s="49">
        <f>_xll.qlInterestRateIndexValueDate(Index3M,$H56)</f>
        <v>42257</v>
      </c>
      <c r="J56" s="52">
        <f>IFERROR(_xll.qlIndexFixing(Index3M,H56,TRUE,_xll.ohTrigger(RecalcTrigger,Trigger3M)),NA())</f>
        <v>9.6609027740306034E-4</v>
      </c>
      <c r="K56" s="52">
        <f>IFERROR(_xll.qlIndexFixing(ONIndex3M,I56,TRUE,_xll.ohTrigger(RecalcTrigger,Trigger3M)),NA())</f>
        <v>9.3163705542131936E-4</v>
      </c>
      <c r="L56" s="52">
        <f>IFERROR(_xll.qlIndexFixing(Index6M,$H56,TRUE,_xll.ohTrigger(RecalcTrigger,Trigger6M)),NA())</f>
        <v>1.3502520331159758E-3</v>
      </c>
      <c r="M56" s="52">
        <f>IFERROR(_xll.qlIndexFixing(ONIndex6M,I56,TRUE,_xll.ohTrigger(RecalcTrigger,Trigger6M)),NA())</f>
        <v>1.358890338334362E-3</v>
      </c>
    </row>
    <row r="57" spans="2:13" x14ac:dyDescent="0.2">
      <c r="B57" s="46" t="s">
        <v>19</v>
      </c>
      <c r="D57" s="49">
        <f>_xll.qlCalendarAdvance(LocalCalendar,$D56,B57,"f",FALSE)</f>
        <v>42256</v>
      </c>
      <c r="E57" s="49">
        <f>_xll.qlInterestRateIndexValueDate(IndexON,D57)</f>
        <v>42256</v>
      </c>
      <c r="F57" s="52">
        <f>IFERROR(_xll.qlIndexFixing(IndexON,D57,TRUE,_xll.ohTrigger(RecalcTrigger,TriggerON)),NA())</f>
        <v>6.5415897933740474E-4</v>
      </c>
      <c r="H57" s="49">
        <f>_xll.qlCalendarAdvance(IborCalendar,$H56,B57,"f",FALSE)</f>
        <v>42256</v>
      </c>
      <c r="I57" s="49">
        <f>_xll.qlInterestRateIndexValueDate(Index3M,$H57)</f>
        <v>42258</v>
      </c>
      <c r="J57" s="52">
        <f>IFERROR(_xll.qlIndexFixing(Index3M,H57,TRUE,_xll.ohTrigger(RecalcTrigger,Trigger3M)),NA())</f>
        <v>9.6803345043301639E-4</v>
      </c>
      <c r="K57" s="52">
        <f>IFERROR(_xll.qlIndexFixing(ONIndex3M,I57,TRUE,_xll.ohTrigger(RecalcTrigger,Trigger3M)),NA())</f>
        <v>9.2971911044514854E-4</v>
      </c>
      <c r="L57" s="52">
        <f>IFERROR(_xll.qlIndexFixing(Index6M,$H57,TRUE,_xll.ohTrigger(RecalcTrigger,Trigger6M)),NA())</f>
        <v>1.3503186983400859E-3</v>
      </c>
      <c r="M57" s="52">
        <f>IFERROR(_xll.qlIndexFixing(ONIndex6M,I57,TRUE,_xll.ohTrigger(RecalcTrigger,Trigger6M)),NA())</f>
        <v>1.3492873485709822E-3</v>
      </c>
    </row>
    <row r="58" spans="2:13" x14ac:dyDescent="0.2">
      <c r="B58" s="46" t="s">
        <v>19</v>
      </c>
      <c r="D58" s="49">
        <f>_xll.qlCalendarAdvance(LocalCalendar,$D57,B58,"f",FALSE)</f>
        <v>42257</v>
      </c>
      <c r="E58" s="49">
        <f>_xll.qlInterestRateIndexValueDate(IndexON,D58)</f>
        <v>42257</v>
      </c>
      <c r="F58" s="52">
        <f>IFERROR(_xll.qlIndexFixing(IndexON,D58,TRUE,_xll.ohTrigger(RecalcTrigger,TriggerON)),NA())</f>
        <v>6.5136809262900108E-4</v>
      </c>
      <c r="H58" s="49">
        <f>_xll.qlCalendarAdvance(IborCalendar,$H57,B58,"f",FALSE)</f>
        <v>42257</v>
      </c>
      <c r="I58" s="49">
        <f>_xll.qlInterestRateIndexValueDate(Index3M,$H58)</f>
        <v>42261</v>
      </c>
      <c r="J58" s="52">
        <f>IFERROR(_xll.qlIndexFixing(Index3M,H58,TRUE,_xll.ohTrigger(RecalcTrigger,Trigger3M)),NA())</f>
        <v>9.7399378859274691E-4</v>
      </c>
      <c r="K58" s="52">
        <f>IFERROR(_xll.qlIndexFixing(ONIndex3M,I58,TRUE,_xll.ohTrigger(RecalcTrigger,Trigger3M)),NA())</f>
        <v>9.2819129670296263E-4</v>
      </c>
      <c r="L58" s="52">
        <f>IFERROR(_xll.qlIndexFixing(Index6M,$H58,TRUE,_xll.ohTrigger(RecalcTrigger,Trigger6M)),NA())</f>
        <v>1.3504426867600567E-3</v>
      </c>
      <c r="M58" s="52">
        <f>IFERROR(_xll.qlIndexFixing(ONIndex6M,I58,TRUE,_xll.ohTrigger(RecalcTrigger,Trigger6M)),NA())</f>
        <v>1.3401258534884164E-3</v>
      </c>
    </row>
    <row r="59" spans="2:13" x14ac:dyDescent="0.2">
      <c r="B59" s="46" t="s">
        <v>19</v>
      </c>
      <c r="D59" s="49">
        <f>_xll.qlCalendarAdvance(LocalCalendar,$D58,B59,"f",FALSE)</f>
        <v>42258</v>
      </c>
      <c r="E59" s="49">
        <f>_xll.qlInterestRateIndexValueDate(IndexON,D59)</f>
        <v>42258</v>
      </c>
      <c r="F59" s="52">
        <f>IFERROR(_xll.qlIndexFixing(IndexON,D59,TRUE,_xll.ohTrigger(RecalcTrigger,TriggerON)),NA())</f>
        <v>6.4618659847230186E-4</v>
      </c>
      <c r="H59" s="49">
        <f>_xll.qlCalendarAdvance(IborCalendar,$H58,B59,"f",FALSE)</f>
        <v>42258</v>
      </c>
      <c r="I59" s="49">
        <f>_xll.qlInterestRateIndexValueDate(Index3M,$H59)</f>
        <v>42262</v>
      </c>
      <c r="J59" s="52">
        <f>IFERROR(_xll.qlIndexFixing(Index3M,H59,TRUE,_xll.ohTrigger(RecalcTrigger,Trigger3M)),NA())</f>
        <v>9.7599790196734168E-4</v>
      </c>
      <c r="K59" s="52">
        <f>IFERROR(_xll.qlIndexFixing(ONIndex3M,I59,TRUE,_xll.ohTrigger(RecalcTrigger,Trigger3M)),NA())</f>
        <v>9.2762605708784918E-4</v>
      </c>
      <c r="L59" s="52">
        <f>IFERROR(_xll.qlIndexFixing(Index6M,$H59,TRUE,_xll.ohTrigger(RecalcTrigger,Trigger6M)),NA())</f>
        <v>1.3504612049808596E-3</v>
      </c>
      <c r="M59" s="52">
        <f>IFERROR(_xll.qlIndexFixing(ONIndex6M,I59,TRUE,_xll.ohTrigger(RecalcTrigger,Trigger6M)),NA())</f>
        <v>1.3357734388197429E-3</v>
      </c>
    </row>
    <row r="60" spans="2:13" x14ac:dyDescent="0.2">
      <c r="B60" s="46" t="s">
        <v>19</v>
      </c>
      <c r="D60" s="49">
        <f>_xll.qlCalendarAdvance(LocalCalendar,$D59,B60,"f",FALSE)</f>
        <v>42261</v>
      </c>
      <c r="E60" s="49">
        <f>_xll.qlInterestRateIndexValueDate(IndexON,D60)</f>
        <v>42261</v>
      </c>
      <c r="F60" s="52">
        <f>IFERROR(_xll.qlIndexFixing(IndexON,D60,TRUE,_xll.ohTrigger(RecalcTrigger,TriggerON)),NA())</f>
        <v>6.4140195167095015E-4</v>
      </c>
      <c r="H60" s="49">
        <f>_xll.qlCalendarAdvance(IborCalendar,$H59,B60,"f",FALSE)</f>
        <v>42261</v>
      </c>
      <c r="I60" s="49">
        <f>_xll.qlInterestRateIndexValueDate(Index3M,$H60)</f>
        <v>42263</v>
      </c>
      <c r="J60" s="52">
        <f>IFERROR(_xll.qlIndexFixing(Index3M,H60,TRUE,_xll.ohTrigger(RecalcTrigger,Trigger3M)),NA())</f>
        <v>9.7799754610991899E-4</v>
      </c>
      <c r="K60" s="52">
        <f>IFERROR(_xll.qlIndexFixing(ONIndex3M,I60,TRUE,_xll.ohTrigger(RecalcTrigger,Trigger3M)),NA())</f>
        <v>9.2717929749852601E-4</v>
      </c>
      <c r="L60" s="52">
        <f>IFERROR(_xll.qlIndexFixing(Index6M,$H60,TRUE,_xll.ohTrigger(RecalcTrigger,Trigger6M)),NA())</f>
        <v>1.3504695798249745E-3</v>
      </c>
      <c r="M60" s="52">
        <f>IFERROR(_xll.qlIndexFixing(ONIndex6M,I60,TRUE,_xll.ohTrigger(RecalcTrigger,Trigger6M)),NA())</f>
        <v>1.3315565068161561E-3</v>
      </c>
    </row>
    <row r="61" spans="2:13" x14ac:dyDescent="0.2">
      <c r="B61" s="46" t="s">
        <v>19</v>
      </c>
      <c r="D61" s="49">
        <f>_xll.qlCalendarAdvance(LocalCalendar,$D60,B61,"f",FALSE)</f>
        <v>42262</v>
      </c>
      <c r="E61" s="49">
        <f>_xll.qlInterestRateIndexValueDate(IndexON,D61)</f>
        <v>42262</v>
      </c>
      <c r="F61" s="52">
        <f>IFERROR(_xll.qlIndexFixing(IndexON,D61,TRUE,_xll.ohTrigger(RecalcTrigger,TriggerON)),NA())</f>
        <v>6.3920976785980521E-4</v>
      </c>
      <c r="H61" s="49">
        <f>_xll.qlCalendarAdvance(IborCalendar,$H60,B61,"f",FALSE)</f>
        <v>42262</v>
      </c>
      <c r="I61" s="49">
        <f>_xll.qlInterestRateIndexValueDate(Index3M,$H61)</f>
        <v>42264</v>
      </c>
      <c r="J61" s="52">
        <f>IFERROR(_xll.qlIndexFixing(Index3M,H61,TRUE,_xll.ohTrigger(RecalcTrigger,Trigger3M)),NA())</f>
        <v>9.7998483926281456E-4</v>
      </c>
      <c r="K61" s="52">
        <f>IFERROR(_xll.qlIndexFixing(ONIndex3M,I61,TRUE,_xll.ohTrigger(RecalcTrigger,Trigger3M)),NA())</f>
        <v>9.2685101785505708E-4</v>
      </c>
      <c r="L61" s="52">
        <f>IFERROR(_xll.qlIndexFixing(Index6M,$H61,TRUE,_xll.ohTrigger(RecalcTrigger,Trigger6M)),NA())</f>
        <v>1.3504685686430669E-3</v>
      </c>
      <c r="M61" s="52">
        <f>IFERROR(_xll.qlIndexFixing(ONIndex6M,I61,TRUE,_xll.ohTrigger(RecalcTrigger,Trigger6M)),NA())</f>
        <v>1.3274750573977201E-3</v>
      </c>
    </row>
    <row r="62" spans="2:13" x14ac:dyDescent="0.2">
      <c r="B62" s="46" t="s">
        <v>19</v>
      </c>
      <c r="D62" s="49">
        <f>_xll.qlCalendarAdvance(LocalCalendar,$D61,B62,"f",FALSE)</f>
        <v>42263</v>
      </c>
      <c r="E62" s="49">
        <f>_xll.qlInterestRateIndexValueDate(IndexON,D62)</f>
        <v>42263</v>
      </c>
      <c r="F62" s="52">
        <f>IFERROR(_xll.qlIndexFixing(IndexON,D62,TRUE,_xll.ohTrigger(RecalcTrigger,TriggerON)),NA())</f>
        <v>6.371373247415768E-4</v>
      </c>
      <c r="H62" s="49">
        <f>_xll.qlCalendarAdvance(IborCalendar,$H61,B62,"f",FALSE)</f>
        <v>42263</v>
      </c>
      <c r="I62" s="49">
        <f>_xll.qlInterestRateIndexValueDate(Index3M,$H62)</f>
        <v>42265</v>
      </c>
      <c r="J62" s="52">
        <f>IFERROR(_xll.qlIndexFixing(Index3M,H62,TRUE,_xll.ohTrigger(RecalcTrigger,Trigger3M)),NA())</f>
        <v>9.8195189965167478E-4</v>
      </c>
      <c r="K62" s="52">
        <f>IFERROR(_xll.qlIndexFixing(ONIndex3M,I62,TRUE,_xll.ohTrigger(RecalcTrigger,Trigger3M)),NA())</f>
        <v>9.2681381771875238E-4</v>
      </c>
      <c r="L62" s="52">
        <f>IFERROR(_xll.qlIndexFixing(Index6M,$H62,TRUE,_xll.ohTrigger(RecalcTrigger,Trigger6M)),NA())</f>
        <v>1.350458928785803E-3</v>
      </c>
      <c r="M62" s="52">
        <f>IFERROR(_xll.qlIndexFixing(ONIndex6M,I62,TRUE,_xll.ohTrigger(RecalcTrigger,Trigger6M)),NA())</f>
        <v>1.3144664875097689E-3</v>
      </c>
    </row>
    <row r="63" spans="2:13" x14ac:dyDescent="0.2">
      <c r="B63" s="46" t="s">
        <v>19</v>
      </c>
      <c r="D63" s="49">
        <f>_xll.qlCalendarAdvance(LocalCalendar,$D62,B63,"f",FALSE)</f>
        <v>42264</v>
      </c>
      <c r="E63" s="49">
        <f>_xll.qlInterestRateIndexValueDate(IndexON,D63)</f>
        <v>42264</v>
      </c>
      <c r="F63" s="52">
        <f>IFERROR(_xll.qlIndexFixing(IndexON,D63,TRUE,_xll.ohTrigger(RecalcTrigger,TriggerON)),NA())</f>
        <v>6.3518462207312609E-4</v>
      </c>
      <c r="H63" s="49">
        <f>_xll.qlCalendarAdvance(IborCalendar,$H62,B63,"f",FALSE)</f>
        <v>42264</v>
      </c>
      <c r="I63" s="49">
        <f>_xll.qlInterestRateIndexValueDate(Index3M,$H63)</f>
        <v>42271</v>
      </c>
      <c r="J63" s="52">
        <f>IFERROR(_xll.qlIndexFixing(Index3M,H63,TRUE,_xll.ohTrigger(RecalcTrigger,Trigger3M)),NA())</f>
        <v>9.9288799269732389E-4</v>
      </c>
      <c r="K63" s="52">
        <f>IFERROR(_xll.qlIndexFixing(ONIndex3M,I63,TRUE,_xll.ohTrigger(RecalcTrigger,Trigger3M)),NA())</f>
        <v>9.2787050083309452E-4</v>
      </c>
      <c r="L63" s="52">
        <f>IFERROR(_xll.qlIndexFixing(Index6M,$H63,TRUE,_xll.ohTrigger(RecalcTrigger,Trigger6M)),NA())</f>
        <v>1.3502622990776828E-3</v>
      </c>
      <c r="M63" s="52">
        <f>IFERROR(_xll.qlIndexFixing(ONIndex6M,I63,TRUE,_xll.ohTrigger(RecalcTrigger,Trigger6M)),NA())</f>
        <v>1.3026984248121209E-3</v>
      </c>
    </row>
    <row r="64" spans="2:13" x14ac:dyDescent="0.2">
      <c r="B64" s="46" t="s">
        <v>19</v>
      </c>
      <c r="D64" s="49">
        <f>_xll.qlCalendarAdvance(LocalCalendar,$D63,B64,"f",FALSE)</f>
        <v>42265</v>
      </c>
      <c r="E64" s="49">
        <f>_xll.qlInterestRateIndexValueDate(IndexON,D64)</f>
        <v>42265</v>
      </c>
      <c r="F64" s="52">
        <f>IFERROR(_xll.qlIndexFixing(IndexON,D64,TRUE,_xll.ohTrigger(RecalcTrigger,TriggerON)),NA())</f>
        <v>6.2947045543678326E-4</v>
      </c>
      <c r="H64" s="49">
        <f>_xll.qlCalendarAdvance(IborCalendar,$H63,B64,"f",FALSE)</f>
        <v>42265</v>
      </c>
      <c r="I64" s="49">
        <f>_xll.qlInterestRateIndexValueDate(Index3M,$H64)</f>
        <v>42271</v>
      </c>
      <c r="J64" s="52">
        <f>IFERROR(_xll.qlIndexFixing(Index3M,H64,TRUE,_xll.ohTrigger(RecalcTrigger,Trigger3M)),NA())</f>
        <v>9.9288799269732389E-4</v>
      </c>
      <c r="K64" s="52">
        <f>IFERROR(_xll.qlIndexFixing(ONIndex3M,I64,TRUE,_xll.ohTrigger(RecalcTrigger,Trigger3M)),NA())</f>
        <v>9.2787050083309452E-4</v>
      </c>
      <c r="L64" s="52">
        <f>IFERROR(_xll.qlIndexFixing(Index6M,$H64,TRUE,_xll.ohTrigger(RecalcTrigger,Trigger6M)),NA())</f>
        <v>1.3502622990776828E-3</v>
      </c>
      <c r="M64" s="52">
        <f>IFERROR(_xll.qlIndexFixing(ONIndex6M,I64,TRUE,_xll.ohTrigger(RecalcTrigger,Trigger6M)),NA())</f>
        <v>1.3026984248121209E-3</v>
      </c>
    </row>
    <row r="65" spans="2:13" x14ac:dyDescent="0.2">
      <c r="B65" s="46" t="s">
        <v>19</v>
      </c>
      <c r="D65" s="49">
        <f>_xll.qlCalendarAdvance(LocalCalendar,$D64,B65,"f",FALSE)</f>
        <v>42271</v>
      </c>
      <c r="E65" s="49">
        <f>_xll.qlInterestRateIndexValueDate(IndexON,D65)</f>
        <v>42271</v>
      </c>
      <c r="F65" s="52">
        <f>IFERROR(_xll.qlIndexFixing(IndexON,D65,TRUE,_xll.ohTrigger(RecalcTrigger,TriggerON)),NA())</f>
        <v>6.2486843963482919E-4</v>
      </c>
      <c r="H65" s="49">
        <f>_xll.qlCalendarAdvance(IborCalendar,$H64,B65,"f",FALSE)</f>
        <v>42268</v>
      </c>
      <c r="I65" s="49">
        <f>_xll.qlInterestRateIndexValueDate(Index3M,$H65)</f>
        <v>42271</v>
      </c>
      <c r="J65" s="52">
        <f>IFERROR(_xll.qlIndexFixing(Index3M,H65,TRUE,_xll.ohTrigger(RecalcTrigger,Trigger3M)),NA())</f>
        <v>9.9288799269732389E-4</v>
      </c>
      <c r="K65" s="52">
        <f>IFERROR(_xll.qlIndexFixing(ONIndex3M,I65,TRUE,_xll.ohTrigger(RecalcTrigger,Trigger3M)),NA())</f>
        <v>9.2787050083309452E-4</v>
      </c>
      <c r="L65" s="52">
        <f>IFERROR(_xll.qlIndexFixing(Index6M,$H65,TRUE,_xll.ohTrigger(RecalcTrigger,Trigger6M)),NA())</f>
        <v>1.3502622990776828E-3</v>
      </c>
      <c r="M65" s="52">
        <f>IFERROR(_xll.qlIndexFixing(ONIndex6M,I65,TRUE,_xll.ohTrigger(RecalcTrigger,Trigger6M)),NA())</f>
        <v>1.3026984248121209E-3</v>
      </c>
    </row>
    <row r="66" spans="2:13" x14ac:dyDescent="0.2">
      <c r="B66" s="46" t="s">
        <v>19</v>
      </c>
      <c r="D66" s="49">
        <f>_xll.qlCalendarAdvance(LocalCalendar,$D65,B66,"f",FALSE)</f>
        <v>42272</v>
      </c>
      <c r="E66" s="49">
        <f>_xll.qlInterestRateIndexValueDate(IndexON,D66)</f>
        <v>42272</v>
      </c>
      <c r="F66" s="52">
        <f>IFERROR(_xll.qlIndexFixing(IndexON,D66,TRUE,_xll.ohTrigger(RecalcTrigger,TriggerON)),NA())</f>
        <v>6.2303960099689237E-4</v>
      </c>
      <c r="H66" s="49">
        <f>_xll.qlCalendarAdvance(IborCalendar,$H65,B66,"f",FALSE)</f>
        <v>42269</v>
      </c>
      <c r="I66" s="49">
        <f>_xll.qlInterestRateIndexValueDate(Index3M,$H66)</f>
        <v>42271</v>
      </c>
      <c r="J66" s="52">
        <f>IFERROR(_xll.qlIndexFixing(Index3M,H66,TRUE,_xll.ohTrigger(RecalcTrigger,Trigger3M)),NA())</f>
        <v>9.9288799269732389E-4</v>
      </c>
      <c r="K66" s="52">
        <f>IFERROR(_xll.qlIndexFixing(ONIndex3M,I66,TRUE,_xll.ohTrigger(RecalcTrigger,Trigger3M)),NA())</f>
        <v>9.2787050083309452E-4</v>
      </c>
      <c r="L66" s="52">
        <f>IFERROR(_xll.qlIndexFixing(Index6M,$H66,TRUE,_xll.ohTrigger(RecalcTrigger,Trigger6M)),NA())</f>
        <v>1.3502622990776828E-3</v>
      </c>
      <c r="M66" s="52">
        <f>IFERROR(_xll.qlIndexFixing(ONIndex6M,I66,TRUE,_xll.ohTrigger(RecalcTrigger,Trigger6M)),NA())</f>
        <v>1.3026984248121209E-3</v>
      </c>
    </row>
    <row r="67" spans="2:13" x14ac:dyDescent="0.2">
      <c r="B67" s="46" t="s">
        <v>19</v>
      </c>
      <c r="D67" s="49">
        <f>_xll.qlCalendarAdvance(LocalCalendar,$D66,B67,"f",FALSE)</f>
        <v>42275</v>
      </c>
      <c r="E67" s="49">
        <f>_xll.qlInterestRateIndexValueDate(IndexON,D67)</f>
        <v>42275</v>
      </c>
      <c r="F67" s="52">
        <f>IFERROR(_xll.qlIndexFixing(IndexON,D67,TRUE,_xll.ohTrigger(RecalcTrigger,TriggerON)),NA())</f>
        <v>6.2160777059117045E-4</v>
      </c>
      <c r="H67" s="49">
        <f>_xll.qlCalendarAdvance(IborCalendar,$H66,B67,"f",FALSE)</f>
        <v>42270</v>
      </c>
      <c r="I67" s="49">
        <f>_xll.qlInterestRateIndexValueDate(Index3M,$H67)</f>
        <v>42272</v>
      </c>
      <c r="J67" s="52">
        <f>IFERROR(_xll.qlIndexFixing(Index3M,H67,TRUE,_xll.ohTrigger(RecalcTrigger,Trigger3M)),NA())</f>
        <v>9.97050703825801E-4</v>
      </c>
      <c r="K67" s="52">
        <f>IFERROR(_xll.qlIndexFixing(ONIndex3M,I67,TRUE,_xll.ohTrigger(RecalcTrigger,Trigger3M)),NA())</f>
        <v>9.2926999378128983E-4</v>
      </c>
      <c r="L67" s="52">
        <f>IFERROR(_xll.qlIndexFixing(Index6M,$H67,TRUE,_xll.ohTrigger(RecalcTrigger,Trigger6M)),NA())</f>
        <v>1.3488480508875907E-3</v>
      </c>
      <c r="M67" s="52">
        <f>IFERROR(_xll.qlIndexFixing(ONIndex6M,I67,TRUE,_xll.ohTrigger(RecalcTrigger,Trigger6M)),NA())</f>
        <v>1.2968885630737503E-3</v>
      </c>
    </row>
    <row r="68" spans="2:13" x14ac:dyDescent="0.2">
      <c r="B68" s="46" t="s">
        <v>19</v>
      </c>
      <c r="D68" s="49">
        <f>_xll.qlCalendarAdvance(LocalCalendar,$D67,B68,"f",FALSE)</f>
        <v>42276</v>
      </c>
      <c r="E68" s="49">
        <f>_xll.qlInterestRateIndexValueDate(IndexON,D68)</f>
        <v>42276</v>
      </c>
      <c r="F68" s="52">
        <f>IFERROR(_xll.qlIndexFixing(IndexON,D68,TRUE,_xll.ohTrigger(RecalcTrigger,TriggerON)),NA())</f>
        <v>6.2105491006381186E-4</v>
      </c>
      <c r="H68" s="49">
        <f>_xll.qlCalendarAdvance(IborCalendar,$H67,B68,"f",FALSE)</f>
        <v>42271</v>
      </c>
      <c r="I68" s="49">
        <f>_xll.qlInterestRateIndexValueDate(Index3M,$H68)</f>
        <v>42275</v>
      </c>
      <c r="J68" s="52">
        <f>IFERROR(_xll.qlIndexFixing(Index3M,H68,TRUE,_xll.ohTrigger(RecalcTrigger,Trigger3M)),NA())</f>
        <v>9.9925320623798749E-4</v>
      </c>
      <c r="K68" s="52">
        <f>IFERROR(_xll.qlIndexFixing(ONIndex3M,I68,TRUE,_xll.ohTrigger(RecalcTrigger,Trigger3M)),NA())</f>
        <v>9.3105962267969744E-4</v>
      </c>
      <c r="L68" s="52">
        <f>IFERROR(_xll.qlIndexFixing(Index6M,$H68,TRUE,_xll.ohTrigger(RecalcTrigger,Trigger6M)),NA())</f>
        <v>1.3496852591755575E-3</v>
      </c>
      <c r="M68" s="52">
        <f>IFERROR(_xll.qlIndexFixing(ONIndex6M,I68,TRUE,_xll.ohTrigger(RecalcTrigger,Trigger6M)),NA())</f>
        <v>1.2915209660135929E-3</v>
      </c>
    </row>
    <row r="69" spans="2:13" x14ac:dyDescent="0.2">
      <c r="B69" s="46" t="s">
        <v>19</v>
      </c>
      <c r="D69" s="49">
        <f>_xll.qlCalendarAdvance(LocalCalendar,$D68,B69,"f",FALSE)</f>
        <v>42277</v>
      </c>
      <c r="E69" s="49">
        <f>_xll.qlInterestRateIndexValueDate(IndexON,D69)</f>
        <v>42277</v>
      </c>
      <c r="F69" s="52">
        <f>IFERROR(_xll.qlIndexFixing(IndexON,D69,TRUE,_xll.ohTrigger(RecalcTrigger,TriggerON)),NA())</f>
        <v>6.2043656689714233E-4</v>
      </c>
      <c r="H69" s="49">
        <f>_xll.qlCalendarAdvance(IborCalendar,$H68,B69,"f",FALSE)</f>
        <v>42272</v>
      </c>
      <c r="I69" s="49">
        <f>_xll.qlInterestRateIndexValueDate(Index3M,$H69)</f>
        <v>42276</v>
      </c>
      <c r="J69" s="52">
        <f>IFERROR(_xll.qlIndexFixing(Index3M,H69,TRUE,_xll.ohTrigger(RecalcTrigger,Trigger3M)),NA())</f>
        <v>9.9999999999952384E-4</v>
      </c>
      <c r="K69" s="52">
        <f>IFERROR(_xll.qlIndexFixing(ONIndex3M,I69,TRUE,_xll.ohTrigger(RecalcTrigger,Trigger3M)),NA())</f>
        <v>9.3212392596520033E-4</v>
      </c>
      <c r="L69" s="52">
        <f>IFERROR(_xll.qlIndexFixing(Index6M,$H69,TRUE,_xll.ohTrigger(RecalcTrigger,Trigger6M)),NA())</f>
        <v>1.3499999999998405E-3</v>
      </c>
      <c r="M69" s="52">
        <f>IFERROR(_xll.qlIndexFixing(ONIndex6M,I69,TRUE,_xll.ohTrigger(RecalcTrigger,Trigger6M)),NA())</f>
        <v>1.2890355614114668E-3</v>
      </c>
    </row>
    <row r="70" spans="2:13" x14ac:dyDescent="0.2">
      <c r="B70" s="46" t="s">
        <v>19</v>
      </c>
      <c r="D70" s="49">
        <f>_xll.qlCalendarAdvance(LocalCalendar,$D69,B70,"f",FALSE)</f>
        <v>42278</v>
      </c>
      <c r="E70" s="49">
        <f>_xll.qlInterestRateIndexValueDate(IndexON,D70)</f>
        <v>42278</v>
      </c>
      <c r="F70" s="52">
        <f>IFERROR(_xll.qlIndexFixing(IndexON,D70,TRUE,_xll.ohTrigger(RecalcTrigger,TriggerON)),NA())</f>
        <v>6.1971569637608859E-4</v>
      </c>
      <c r="H70" s="49">
        <f>_xll.qlCalendarAdvance(IborCalendar,$H69,B70,"f",FALSE)</f>
        <v>42275</v>
      </c>
      <c r="I70" s="49">
        <f>_xll.qlInterestRateIndexValueDate(Index3M,$H70)</f>
        <v>42277</v>
      </c>
      <c r="J70" s="52">
        <f>IFERROR(_xll.qlIndexFixing(Index3M,H70,TRUE,_xll.ohTrigger(RecalcTrigger,Trigger3M)),NA())</f>
        <v>1.0011114564288338E-3</v>
      </c>
      <c r="K70" s="52">
        <f>IFERROR(_xll.qlIndexFixing(ONIndex3M,I70,TRUE,_xll.ohTrigger(RecalcTrigger,Trigger3M)),NA())</f>
        <v>9.3316082301342362E-4</v>
      </c>
      <c r="L70" s="52">
        <f>IFERROR(_xll.qlIndexFixing(Index6M,$H70,TRUE,_xll.ohTrigger(RecalcTrigger,Trigger6M)),NA())</f>
        <v>1.3495510015427868E-3</v>
      </c>
      <c r="M70" s="52">
        <f>IFERROR(_xll.qlIndexFixing(ONIndex6M,I70,TRUE,_xll.ohTrigger(RecalcTrigger,Trigger6M)),NA())</f>
        <v>1.2865369071679567E-3</v>
      </c>
    </row>
    <row r="71" spans="2:13" x14ac:dyDescent="0.2">
      <c r="B71" s="46" t="s">
        <v>19</v>
      </c>
      <c r="D71" s="49">
        <f>_xll.qlCalendarAdvance(LocalCalendar,$D70,B71,"f",FALSE)</f>
        <v>42279</v>
      </c>
      <c r="E71" s="49">
        <f>_xll.qlInterestRateIndexValueDate(IndexON,D71)</f>
        <v>42279</v>
      </c>
      <c r="F71" s="52">
        <f>IFERROR(_xll.qlIndexFixing(IndexON,D71,TRUE,_xll.ohTrigger(RecalcTrigger,TriggerON)),NA())</f>
        <v>6.1793324363142632E-4</v>
      </c>
      <c r="H71" s="49">
        <f>_xll.qlCalendarAdvance(IborCalendar,$H70,B71,"f",FALSE)</f>
        <v>42276</v>
      </c>
      <c r="I71" s="49">
        <f>_xll.qlInterestRateIndexValueDate(Index3M,$H71)</f>
        <v>42278</v>
      </c>
      <c r="J71" s="52">
        <f>IFERROR(_xll.qlIndexFixing(Index3M,H71,TRUE,_xll.ohTrigger(RecalcTrigger,Trigger3M)),NA())</f>
        <v>1.0021638737965969E-3</v>
      </c>
      <c r="K71" s="52">
        <f>IFERROR(_xll.qlIndexFixing(ONIndex3M,I71,TRUE,_xll.ohTrigger(RecalcTrigger,Trigger3M)),NA())</f>
        <v>9.3414113668366383E-4</v>
      </c>
      <c r="L71" s="52">
        <f>IFERROR(_xll.qlIndexFixing(Index6M,$H71,TRUE,_xll.ohTrigger(RecalcTrigger,Trigger6M)),NA())</f>
        <v>1.3494850754864787E-3</v>
      </c>
      <c r="M71" s="52">
        <f>IFERROR(_xll.qlIndexFixing(ONIndex6M,I71,TRUE,_xll.ohTrigger(RecalcTrigger,Trigger6M)),NA())</f>
        <v>1.2839952569976276E-3</v>
      </c>
    </row>
    <row r="72" spans="2:13" x14ac:dyDescent="0.2">
      <c r="B72" s="46" t="s">
        <v>19</v>
      </c>
      <c r="D72" s="49">
        <f>_xll.qlCalendarAdvance(LocalCalendar,$D71,B72,"f",FALSE)</f>
        <v>42282</v>
      </c>
      <c r="E72" s="49">
        <f>_xll.qlInterestRateIndexValueDate(IndexON,D72)</f>
        <v>42282</v>
      </c>
      <c r="F72" s="52">
        <f>IFERROR(_xll.qlIndexFixing(IndexON,D72,TRUE,_xll.ohTrigger(RecalcTrigger,TriggerON)),NA())</f>
        <v>6.1580694082907783E-4</v>
      </c>
      <c r="H72" s="49">
        <f>_xll.qlCalendarAdvance(IborCalendar,$H71,B72,"f",FALSE)</f>
        <v>42277</v>
      </c>
      <c r="I72" s="49">
        <f>_xll.qlInterestRateIndexValueDate(Index3M,$H72)</f>
        <v>42279</v>
      </c>
      <c r="J72" s="52">
        <f>IFERROR(_xll.qlIndexFixing(Index3M,H72,TRUE,_xll.ohTrigger(RecalcTrigger,Trigger3M)),NA())</f>
        <v>1.0028849176134834E-3</v>
      </c>
      <c r="K72" s="52">
        <f>IFERROR(_xll.qlIndexFixing(ONIndex3M,I72,TRUE,_xll.ohTrigger(RecalcTrigger,Trigger3M)),NA())</f>
        <v>9.3591558564476429E-4</v>
      </c>
      <c r="L72" s="52">
        <f>IFERROR(_xll.qlIndexFixing(Index6M,$H72,TRUE,_xll.ohTrigger(RecalcTrigger,Trigger6M)),NA())</f>
        <v>1.3485569898469966E-3</v>
      </c>
      <c r="M72" s="52">
        <f>IFERROR(_xll.qlIndexFixing(ONIndex6M,I72,TRUE,_xll.ohTrigger(RecalcTrigger,Trigger6M)),NA())</f>
        <v>1.2787731793473256E-3</v>
      </c>
    </row>
    <row r="73" spans="2:13" x14ac:dyDescent="0.2">
      <c r="B73" s="46" t="s">
        <v>19</v>
      </c>
      <c r="D73" s="49">
        <f>_xll.qlCalendarAdvance(LocalCalendar,$D72,B73,"f",FALSE)</f>
        <v>42283</v>
      </c>
      <c r="E73" s="49">
        <f>_xll.qlInterestRateIndexValueDate(IndexON,D73)</f>
        <v>42283</v>
      </c>
      <c r="F73" s="52">
        <f>IFERROR(_xll.qlIndexFixing(IndexON,D73,TRUE,_xll.ohTrigger(RecalcTrigger,TriggerON)),NA())</f>
        <v>6.1457343361714933E-4</v>
      </c>
      <c r="H73" s="49">
        <f>_xll.qlCalendarAdvance(IborCalendar,$H72,B73,"f",FALSE)</f>
        <v>42278</v>
      </c>
      <c r="I73" s="49">
        <f>_xll.qlInterestRateIndexValueDate(Index3M,$H73)</f>
        <v>42282</v>
      </c>
      <c r="J73" s="52">
        <f>IFERROR(_xll.qlIndexFixing(Index3M,H73,TRUE,_xll.ohTrigger(RecalcTrigger,Trigger3M)),NA())</f>
        <v>1.0048528720394702E-3</v>
      </c>
      <c r="K73" s="52">
        <f>IFERROR(_xll.qlIndexFixing(ONIndex3M,I73,TRUE,_xll.ohTrigger(RecalcTrigger,Trigger3M)),NA())</f>
        <v>9.3749655694530531E-4</v>
      </c>
      <c r="L73" s="52">
        <f>IFERROR(_xll.qlIndexFixing(Index6M,$H73,TRUE,_xll.ohTrigger(RecalcTrigger,Trigger6M)),NA())</f>
        <v>1.3492362073957533E-3</v>
      </c>
      <c r="M73" s="52">
        <f>IFERROR(_xll.qlIndexFixing(ONIndex6M,I73,TRUE,_xll.ohTrigger(RecalcTrigger,Trigger6M)),NA())</f>
        <v>1.2733986971280586E-3</v>
      </c>
    </row>
    <row r="74" spans="2:13" x14ac:dyDescent="0.2">
      <c r="B74" s="46" t="s">
        <v>19</v>
      </c>
      <c r="D74" s="49">
        <f>_xll.qlCalendarAdvance(LocalCalendar,$D73,B74,"f",FALSE)</f>
        <v>42284</v>
      </c>
      <c r="E74" s="49">
        <f>_xll.qlInterestRateIndexValueDate(IndexON,D74)</f>
        <v>42284</v>
      </c>
      <c r="F74" s="52">
        <f>IFERROR(_xll.qlIndexFixing(IndexON,D74,TRUE,_xll.ohTrigger(RecalcTrigger,TriggerON)),NA())</f>
        <v>6.1323739905083663E-4</v>
      </c>
      <c r="H74" s="49">
        <f>_xll.qlCalendarAdvance(IborCalendar,$H73,B74,"f",FALSE)</f>
        <v>42279</v>
      </c>
      <c r="I74" s="49">
        <f>_xll.qlInterestRateIndexValueDate(Index3M,$H74)</f>
        <v>42283</v>
      </c>
      <c r="J74" s="52">
        <f>IFERROR(_xll.qlIndexFixing(Index3M,H74,TRUE,_xll.ohTrigger(RecalcTrigger,Trigger3M)),NA())</f>
        <v>1.0052743353167917E-3</v>
      </c>
      <c r="K74" s="52">
        <f>IFERROR(_xll.qlIndexFixing(ONIndex3M,I74,TRUE,_xll.ohTrigger(RecalcTrigger,Trigger3M)),NA())</f>
        <v>9.3819395332594979E-4</v>
      </c>
      <c r="L74" s="52">
        <f>IFERROR(_xll.qlIndexFixing(Index6M,$H74,TRUE,_xll.ohTrigger(RecalcTrigger,Trigger6M)),NA())</f>
        <v>1.3491792765352902E-3</v>
      </c>
      <c r="M74" s="52">
        <f>IFERROR(_xll.qlIndexFixing(ONIndex6M,I74,TRUE,_xll.ohTrigger(RecalcTrigger,Trigger6M)),NA())</f>
        <v>1.2706420672436991E-3</v>
      </c>
    </row>
    <row r="75" spans="2:13" x14ac:dyDescent="0.2">
      <c r="B75" s="46" t="s">
        <v>19</v>
      </c>
      <c r="D75" s="49">
        <f>_xll.qlCalendarAdvance(LocalCalendar,$D74,B75,"f",FALSE)</f>
        <v>42285</v>
      </c>
      <c r="E75" s="49">
        <f>_xll.qlInterestRateIndexValueDate(IndexON,D75)</f>
        <v>42285</v>
      </c>
      <c r="F75" s="52">
        <f>IFERROR(_xll.qlIndexFixing(IndexON,D75,TRUE,_xll.ohTrigger(RecalcTrigger,TriggerON)),NA())</f>
        <v>6.1179883713013972E-4</v>
      </c>
      <c r="H75" s="49">
        <f>_xll.qlCalendarAdvance(IborCalendar,$H74,B75,"f",FALSE)</f>
        <v>42282</v>
      </c>
      <c r="I75" s="49">
        <f>_xll.qlInterestRateIndexValueDate(Index3M,$H75)</f>
        <v>42284</v>
      </c>
      <c r="J75" s="52">
        <f>IFERROR(_xll.qlIndexFixing(Index3M,H75,TRUE,_xll.ohTrigger(RecalcTrigger,Trigger3M)),NA())</f>
        <v>1.0056128944731537E-3</v>
      </c>
      <c r="K75" s="52">
        <f>IFERROR(_xll.qlIndexFixing(ONIndex3M,I75,TRUE,_xll.ohTrigger(RecalcTrigger,Trigger3M)),NA())</f>
        <v>9.3883476640854724E-4</v>
      </c>
      <c r="L75" s="52">
        <f>IFERROR(_xll.qlIndexFixing(Index6M,$H75,TRUE,_xll.ohTrigger(RecalcTrigger,Trigger6M)),NA())</f>
        <v>1.3491250909918064E-3</v>
      </c>
      <c r="M75" s="52">
        <f>IFERROR(_xll.qlIndexFixing(ONIndex6M,I75,TRUE,_xll.ohTrigger(RecalcTrigger,Trigger6M)),NA())</f>
        <v>1.2678424415124567E-3</v>
      </c>
    </row>
    <row r="76" spans="2:13" x14ac:dyDescent="0.2">
      <c r="B76" s="46" t="s">
        <v>19</v>
      </c>
      <c r="D76" s="49">
        <f>_xll.qlCalendarAdvance(LocalCalendar,$D75,B76,"f",FALSE)</f>
        <v>42286</v>
      </c>
      <c r="E76" s="49">
        <f>_xll.qlInterestRateIndexValueDate(IndexON,D76)</f>
        <v>42286</v>
      </c>
      <c r="F76" s="52">
        <f>IFERROR(_xll.qlIndexFixing(IndexON,D76,TRUE,_xll.ohTrigger(RecalcTrigger,TriggerON)),NA())</f>
        <v>6.0769131331017689E-4</v>
      </c>
      <c r="H76" s="49">
        <f>_xll.qlCalendarAdvance(IborCalendar,$H75,B76,"f",FALSE)</f>
        <v>42283</v>
      </c>
      <c r="I76" s="49">
        <f>_xll.qlInterestRateIndexValueDate(Index3M,$H76)</f>
        <v>42285</v>
      </c>
      <c r="J76" s="52">
        <f>IFERROR(_xll.qlIndexFixing(Index3M,H76,TRUE,_xll.ohTrigger(RecalcTrigger,Trigger3M)),NA())</f>
        <v>1.0058724593444894E-3</v>
      </c>
      <c r="K76" s="52">
        <f>IFERROR(_xll.qlIndexFixing(ONIndex3M,I76,TRUE,_xll.ohTrigger(RecalcTrigger,Trigger3M)),NA())</f>
        <v>9.3941899595328948E-4</v>
      </c>
      <c r="L76" s="52">
        <f>IFERROR(_xll.qlIndexFixing(Index6M,$H76,TRUE,_xll.ohTrigger(RecalcTrigger,Trigger6M)),NA())</f>
        <v>1.3490739661899281E-3</v>
      </c>
      <c r="M76" s="52">
        <f>IFERROR(_xll.qlIndexFixing(ONIndex6M,I76,TRUE,_xll.ohTrigger(RecalcTrigger,Trigger6M)),NA())</f>
        <v>1.2649998197744594E-3</v>
      </c>
    </row>
    <row r="77" spans="2:13" x14ac:dyDescent="0.2">
      <c r="B77" s="46" t="s">
        <v>19</v>
      </c>
      <c r="D77" s="49">
        <f>_xll.qlCalendarAdvance(LocalCalendar,$D76,B77,"f",FALSE)</f>
        <v>42290</v>
      </c>
      <c r="E77" s="49">
        <f>_xll.qlInterestRateIndexValueDate(IndexON,D77)</f>
        <v>42290</v>
      </c>
      <c r="F77" s="52">
        <f>IFERROR(_xll.qlIndexFixing(IndexON,D77,TRUE,_xll.ohTrigger(RecalcTrigger,TriggerON)),NA())</f>
        <v>6.0306811761612344E-4</v>
      </c>
      <c r="H77" s="49">
        <f>_xll.qlCalendarAdvance(IborCalendar,$H76,B77,"f",FALSE)</f>
        <v>42284</v>
      </c>
      <c r="I77" s="49">
        <f>_xll.qlInterestRateIndexValueDate(Index3M,$H77)</f>
        <v>42286</v>
      </c>
      <c r="J77" s="52">
        <f>IFERROR(_xll.qlIndexFixing(Index3M,H77,TRUE,_xll.ohTrigger(RecalcTrigger,Trigger3M)),NA())</f>
        <v>1.0041287879378863E-3</v>
      </c>
      <c r="K77" s="52">
        <f>IFERROR(_xll.qlIndexFixing(ONIndex3M,I77,TRUE,_xll.ohTrigger(RecalcTrigger,Trigger3M)),NA())</f>
        <v>9.4060033919651787E-4</v>
      </c>
      <c r="L77" s="52">
        <f>IFERROR(_xll.qlIndexFixing(Index6M,$H77,TRUE,_xll.ohTrigger(RecalcTrigger,Trigger6M)),NA())</f>
        <v>1.3479969692691935E-3</v>
      </c>
      <c r="M77" s="52">
        <f>IFERROR(_xll.qlIndexFixing(ONIndex6M,I77,TRUE,_xll.ohTrigger(RecalcTrigger,Trigger6M)),NA())</f>
        <v>1.257684876483367E-3</v>
      </c>
    </row>
    <row r="78" spans="2:13" x14ac:dyDescent="0.2">
      <c r="B78" s="46" t="s">
        <v>19</v>
      </c>
      <c r="D78" s="49">
        <f>_xll.qlCalendarAdvance(LocalCalendar,$D77,B78,"f",FALSE)</f>
        <v>42291</v>
      </c>
      <c r="E78" s="49">
        <f>_xll.qlInterestRateIndexValueDate(IndexON,D78)</f>
        <v>42291</v>
      </c>
      <c r="F78" s="52">
        <f>IFERROR(_xll.qlIndexFixing(IndexON,D78,TRUE,_xll.ohTrigger(RecalcTrigger,TriggerON)),NA())</f>
        <v>6.0101439173121385E-4</v>
      </c>
      <c r="H78" s="49">
        <f>_xll.qlCalendarAdvance(IborCalendar,$H77,B78,"f",FALSE)</f>
        <v>42285</v>
      </c>
      <c r="I78" s="49">
        <f>_xll.qlInterestRateIndexValueDate(Index3M,$H78)</f>
        <v>42290</v>
      </c>
      <c r="J78" s="52">
        <f>IFERROR(_xll.qlIndexFixing(Index3M,H78,TRUE,_xll.ohTrigger(RecalcTrigger,Trigger3M)),NA())</f>
        <v>1.0061222141239559E-3</v>
      </c>
      <c r="K78" s="52">
        <f>IFERROR(_xll.qlIndexFixing(ONIndex3M,I78,TRUE,_xll.ohTrigger(RecalcTrigger,Trigger3M)),NA())</f>
        <v>9.4149139244770197E-4</v>
      </c>
      <c r="L78" s="52">
        <f>IFERROR(_xll.qlIndexFixing(Index6M,$H78,TRUE,_xll.ohTrigger(RecalcTrigger,Trigger6M)),NA())</f>
        <v>1.3488752932106578E-3</v>
      </c>
      <c r="M78" s="52">
        <f>IFERROR(_xll.qlIndexFixing(ONIndex6M,I78,TRUE,_xll.ohTrigger(RecalcTrigger,Trigger6M)),NA())</f>
        <v>1.2501417721821895E-3</v>
      </c>
    </row>
    <row r="79" spans="2:13" x14ac:dyDescent="0.2">
      <c r="B79" s="46" t="s">
        <v>19</v>
      </c>
      <c r="D79" s="49">
        <f>_xll.qlCalendarAdvance(LocalCalendar,$D78,B79,"f",FALSE)</f>
        <v>42292</v>
      </c>
      <c r="E79" s="49">
        <f>_xll.qlInterestRateIndexValueDate(IndexON,D79)</f>
        <v>42292</v>
      </c>
      <c r="F79" s="52">
        <f>IFERROR(_xll.qlIndexFixing(IndexON,D79,TRUE,_xll.ohTrigger(RecalcTrigger,TriggerON)),NA())</f>
        <v>5.9885813857296633E-4</v>
      </c>
      <c r="H79" s="49">
        <f>_xll.qlCalendarAdvance(IborCalendar,$H78,B79,"f",FALSE)</f>
        <v>42286</v>
      </c>
      <c r="I79" s="49">
        <f>_xll.qlInterestRateIndexValueDate(Index3M,$H79)</f>
        <v>42290</v>
      </c>
      <c r="J79" s="52">
        <f>IFERROR(_xll.qlIndexFixing(Index3M,H79,TRUE,_xll.ohTrigger(RecalcTrigger,Trigger3M)),NA())</f>
        <v>1.0061222141239559E-3</v>
      </c>
      <c r="K79" s="52">
        <f>IFERROR(_xll.qlIndexFixing(ONIndex3M,I79,TRUE,_xll.ohTrigger(RecalcTrigger,Trigger3M)),NA())</f>
        <v>9.4149139244770197E-4</v>
      </c>
      <c r="L79" s="52">
        <f>IFERROR(_xll.qlIndexFixing(Index6M,$H79,TRUE,_xll.ohTrigger(RecalcTrigger,Trigger6M)),NA())</f>
        <v>1.3488752932106578E-3</v>
      </c>
      <c r="M79" s="52">
        <f>IFERROR(_xll.qlIndexFixing(ONIndex6M,I79,TRUE,_xll.ohTrigger(RecalcTrigger,Trigger6M)),NA())</f>
        <v>1.2501417721821895E-3</v>
      </c>
    </row>
    <row r="80" spans="2:13" x14ac:dyDescent="0.2">
      <c r="B80" s="46" t="s">
        <v>19</v>
      </c>
      <c r="D80" s="49">
        <f>_xll.qlCalendarAdvance(LocalCalendar,$D79,B80,"f",FALSE)</f>
        <v>42293</v>
      </c>
      <c r="E80" s="49">
        <f>_xll.qlInterestRateIndexValueDate(IndexON,D80)</f>
        <v>42293</v>
      </c>
      <c r="F80" s="52">
        <f>IFERROR(_xll.qlIndexFixing(IndexON,D80,TRUE,_xll.ohTrigger(RecalcTrigger,TriggerON)),NA())</f>
        <v>5.9420484172290078E-4</v>
      </c>
      <c r="H80" s="49">
        <f>_xll.qlCalendarAdvance(IborCalendar,$H79,B80,"f",FALSE)</f>
        <v>42289</v>
      </c>
      <c r="I80" s="49">
        <f>_xll.qlInterestRateIndexValueDate(Index3M,$H80)</f>
        <v>42291</v>
      </c>
      <c r="J80" s="52">
        <f>IFERROR(_xll.qlIndexFixing(Index3M,H80,TRUE,_xll.ohTrigger(RecalcTrigger,Trigger3M)),NA())</f>
        <v>1.0059899201577394E-3</v>
      </c>
      <c r="K80" s="52">
        <f>IFERROR(_xll.qlIndexFixing(ONIndex3M,I80,TRUE,_xll.ohTrigger(RecalcTrigger,Trigger3M)),NA())</f>
        <v>9.4173612140480145E-4</v>
      </c>
      <c r="L80" s="52">
        <f>IFERROR(_xll.qlIndexFixing(Index6M,$H80,TRUE,_xll.ohTrigger(RecalcTrigger,Trigger6M)),NA())</f>
        <v>1.3488491567991529E-3</v>
      </c>
      <c r="M80" s="52">
        <f>IFERROR(_xll.qlIndexFixing(ONIndex6M,I80,TRUE,_xll.ohTrigger(RecalcTrigger,Trigger6M)),NA())</f>
        <v>1.2470411748832788E-3</v>
      </c>
    </row>
    <row r="81" spans="2:13" x14ac:dyDescent="0.2">
      <c r="B81" s="46" t="s">
        <v>19</v>
      </c>
      <c r="D81" s="49">
        <f>_xll.qlCalendarAdvance(LocalCalendar,$D80,B81,"f",FALSE)</f>
        <v>42296</v>
      </c>
      <c r="E81" s="49">
        <f>_xll.qlInterestRateIndexValueDate(IndexON,D81)</f>
        <v>42296</v>
      </c>
      <c r="F81" s="52">
        <f>IFERROR(_xll.qlIndexFixing(IndexON,D81,TRUE,_xll.ohTrigger(RecalcTrigger,TriggerON)),NA())</f>
        <v>5.8920785247718044E-4</v>
      </c>
      <c r="H81" s="49">
        <f>_xll.qlCalendarAdvance(IborCalendar,$H80,B81,"f",FALSE)</f>
        <v>42290</v>
      </c>
      <c r="I81" s="49">
        <f>_xll.qlInterestRateIndexValueDate(Index3M,$H81)</f>
        <v>42292</v>
      </c>
      <c r="J81" s="52">
        <f>IFERROR(_xll.qlIndexFixing(Index3M,H81,TRUE,_xll.ohTrigger(RecalcTrigger,Trigger3M)),NA())</f>
        <v>1.0058060008961798E-3</v>
      </c>
      <c r="K81" s="52">
        <f>IFERROR(_xll.qlIndexFixing(ONIndex3M,I81,TRUE,_xll.ohTrigger(RecalcTrigger,Trigger3M)),NA())</f>
        <v>9.4192426698391785E-4</v>
      </c>
      <c r="L81" s="52">
        <f>IFERROR(_xll.qlIndexFixing(Index6M,$H81,TRUE,_xll.ohTrigger(RecalcTrigger,Trigger6M)),NA())</f>
        <v>1.348828289109937E-3</v>
      </c>
      <c r="M81" s="52">
        <f>IFERROR(_xll.qlIndexFixing(ONIndex6M,I81,TRUE,_xll.ohTrigger(RecalcTrigger,Trigger6M)),NA())</f>
        <v>1.2438975816575493E-3</v>
      </c>
    </row>
    <row r="82" spans="2:13" x14ac:dyDescent="0.2">
      <c r="B82" s="46" t="s">
        <v>19</v>
      </c>
      <c r="D82" s="49">
        <f>_xll.qlCalendarAdvance(LocalCalendar,$D81,B82,"f",FALSE)</f>
        <v>42297</v>
      </c>
      <c r="E82" s="49">
        <f>_xll.qlInterestRateIndexValueDate(IndexON,D82)</f>
        <v>42297</v>
      </c>
      <c r="F82" s="52">
        <f>IFERROR(_xll.qlIndexFixing(IndexON,D82,TRUE,_xll.ohTrigger(RecalcTrigger,TriggerON)),NA())</f>
        <v>5.8653896270910444E-4</v>
      </c>
      <c r="H82" s="49">
        <f>_xll.qlCalendarAdvance(IborCalendar,$H81,B82,"f",FALSE)</f>
        <v>42291</v>
      </c>
      <c r="I82" s="49">
        <f>_xll.qlInterestRateIndexValueDate(Index3M,$H82)</f>
        <v>42293</v>
      </c>
      <c r="J82" s="52">
        <f>IFERROR(_xll.qlIndexFixing(Index3M,H82,TRUE,_xll.ohTrigger(RecalcTrigger,Trigger3M)),NA())</f>
        <v>1.0036506733693096E-3</v>
      </c>
      <c r="K82" s="52">
        <f>IFERROR(_xll.qlIndexFixing(ONIndex3M,I82,TRUE,_xll.ohTrigger(RecalcTrigger,Trigger3M)),NA())</f>
        <v>9.4211441213687408E-4</v>
      </c>
      <c r="L82" s="52">
        <f>IFERROR(_xll.qlIndexFixing(Index6M,$H82,TRUE,_xll.ohTrigger(RecalcTrigger,Trigger6M)),NA())</f>
        <v>1.3476236683616024E-3</v>
      </c>
      <c r="M82" s="52">
        <f>IFERROR(_xll.qlIndexFixing(ONIndex6M,I82,TRUE,_xll.ohTrigger(RecalcTrigger,Trigger6M)),NA())</f>
        <v>1.2374713290874695E-3</v>
      </c>
    </row>
    <row r="83" spans="2:13" x14ac:dyDescent="0.2">
      <c r="B83" s="46" t="s">
        <v>19</v>
      </c>
      <c r="D83" s="49">
        <f>_xll.qlCalendarAdvance(LocalCalendar,$D82,B83,"f",FALSE)</f>
        <v>42298</v>
      </c>
      <c r="E83" s="49">
        <f>_xll.qlInterestRateIndexValueDate(IndexON,D83)</f>
        <v>42298</v>
      </c>
      <c r="F83" s="52">
        <f>IFERROR(_xll.qlIndexFixing(IndexON,D83,TRUE,_xll.ohTrigger(RecalcTrigger,TriggerON)),NA())</f>
        <v>5.8376754558664423E-4</v>
      </c>
      <c r="H83" s="49">
        <f>_xll.qlCalendarAdvance(IborCalendar,$H82,B83,"f",FALSE)</f>
        <v>42292</v>
      </c>
      <c r="I83" s="49">
        <f>_xll.qlInterestRateIndexValueDate(Index3M,$H83)</f>
        <v>42296</v>
      </c>
      <c r="J83" s="52">
        <f>IFERROR(_xll.qlIndexFixing(Index3M,H83,TRUE,_xll.ohTrigger(RecalcTrigger,Trigger3M)),NA())</f>
        <v>1.0046322682173039E-3</v>
      </c>
      <c r="K83" s="52">
        <f>IFERROR(_xll.qlIndexFixing(ONIndex3M,I83,TRUE,_xll.ohTrigger(RecalcTrigger,Trigger3M)),NA())</f>
        <v>9.4211101480112802E-4</v>
      </c>
      <c r="L83" s="52">
        <f>IFERROR(_xll.qlIndexFixing(Index6M,$H83,TRUE,_xll.ohTrigger(RecalcTrigger,Trigger6M)),NA())</f>
        <v>1.3488038140807204E-3</v>
      </c>
      <c r="M83" s="52">
        <f>IFERROR(_xll.qlIndexFixing(ONIndex6M,I83,TRUE,_xll.ohTrigger(RecalcTrigger,Trigger6M)),NA())</f>
        <v>1.2308932494065061E-3</v>
      </c>
    </row>
    <row r="84" spans="2:13" x14ac:dyDescent="0.2">
      <c r="B84" s="46" t="s">
        <v>19</v>
      </c>
      <c r="D84" s="49">
        <f>_xll.qlCalendarAdvance(LocalCalendar,$D83,B84,"f",FALSE)</f>
        <v>42299</v>
      </c>
      <c r="E84" s="49">
        <f>_xll.qlInterestRateIndexValueDate(IndexON,D84)</f>
        <v>42299</v>
      </c>
      <c r="F84" s="52">
        <f>IFERROR(_xll.qlIndexFixing(IndexON,D84,TRUE,_xll.ohTrigger(RecalcTrigger,TriggerON)),NA())</f>
        <v>5.808936011908461E-4</v>
      </c>
      <c r="H84" s="49">
        <f>_xll.qlCalendarAdvance(IborCalendar,$H83,B84,"f",FALSE)</f>
        <v>42293</v>
      </c>
      <c r="I84" s="49">
        <f>_xll.qlInterestRateIndexValueDate(Index3M,$H84)</f>
        <v>42297</v>
      </c>
      <c r="J84" s="52">
        <f>IFERROR(_xll.qlIndexFixing(Index3M,H84,TRUE,_xll.ohTrigger(RecalcTrigger,Trigger3M)),NA())</f>
        <v>1.0042488704741855E-3</v>
      </c>
      <c r="K84" s="52">
        <f>IFERROR(_xll.qlIndexFixing(ONIndex3M,I84,TRUE,_xll.ohTrigger(RecalcTrigger,Trigger3M)),NA())</f>
        <v>9.4201624317058474E-4</v>
      </c>
      <c r="L84" s="52">
        <f>IFERROR(_xll.qlIndexFixing(Index6M,$H84,TRUE,_xll.ohTrigger(RecalcTrigger,Trigger6M)),NA())</f>
        <v>1.3488140213845751E-3</v>
      </c>
      <c r="M84" s="52">
        <f>IFERROR(_xll.qlIndexFixing(ONIndex6M,I84,TRUE,_xll.ohTrigger(RecalcTrigger,Trigger6M)),NA())</f>
        <v>1.2275346765466821E-3</v>
      </c>
    </row>
    <row r="85" spans="2:13" x14ac:dyDescent="0.2">
      <c r="B85" s="46" t="s">
        <v>19</v>
      </c>
      <c r="D85" s="49">
        <f>_xll.qlCalendarAdvance(LocalCalendar,$D84,B85,"f",FALSE)</f>
        <v>42300</v>
      </c>
      <c r="E85" s="49">
        <f>_xll.qlInterestRateIndexValueDate(IndexON,D85)</f>
        <v>42300</v>
      </c>
      <c r="F85" s="52">
        <f>IFERROR(_xll.qlIndexFixing(IndexON,D85,TRUE,_xll.ohTrigger(RecalcTrigger,TriggerON)),NA())</f>
        <v>5.7480485981124363E-4</v>
      </c>
      <c r="H85" s="49">
        <f>_xll.qlCalendarAdvance(IborCalendar,$H84,B85,"f",FALSE)</f>
        <v>42296</v>
      </c>
      <c r="I85" s="49">
        <f>_xll.qlInterestRateIndexValueDate(Index3M,$H85)</f>
        <v>42298</v>
      </c>
      <c r="J85" s="52">
        <f>IFERROR(_xll.qlIndexFixing(Index3M,H85,TRUE,_xll.ohTrigger(RecalcTrigger,Trigger3M)),NA())</f>
        <v>1.0038373066363928E-3</v>
      </c>
      <c r="K85" s="52">
        <f>IFERROR(_xll.qlIndexFixing(ONIndex3M,I85,TRUE,_xll.ohTrigger(RecalcTrigger,Trigger3M)),NA())</f>
        <v>9.4186488808212232E-4</v>
      </c>
      <c r="L85" s="52">
        <f>IFERROR(_xll.qlIndexFixing(Index6M,$H85,TRUE,_xll.ohTrigger(RecalcTrigger,Trigger6M)),NA())</f>
        <v>1.3488313899650288E-3</v>
      </c>
      <c r="M85" s="52">
        <f>IFERROR(_xll.qlIndexFixing(ONIndex6M,I85,TRUE,_xll.ohTrigger(RecalcTrigger,Trigger6M)),NA())</f>
        <v>1.2241331076801032E-3</v>
      </c>
    </row>
    <row r="86" spans="2:13" x14ac:dyDescent="0.2">
      <c r="B86" s="46" t="s">
        <v>19</v>
      </c>
      <c r="D86" s="49">
        <f>_xll.qlCalendarAdvance(LocalCalendar,$D85,B86,"f",FALSE)</f>
        <v>42303</v>
      </c>
      <c r="E86" s="49">
        <f>_xll.qlInterestRateIndexValueDate(IndexON,D86)</f>
        <v>42303</v>
      </c>
      <c r="F86" s="52">
        <f>IFERROR(_xll.qlIndexFixing(IndexON,D86,TRUE,_xll.ohTrigger(RecalcTrigger,TriggerON)),NA())</f>
        <v>5.6837255038799661E-4</v>
      </c>
      <c r="H86" s="49">
        <f>_xll.qlCalendarAdvance(IborCalendar,$H85,B86,"f",FALSE)</f>
        <v>42297</v>
      </c>
      <c r="I86" s="49">
        <f>_xll.qlInterestRateIndexValueDate(Index3M,$H86)</f>
        <v>42299</v>
      </c>
      <c r="J86" s="52">
        <f>IFERROR(_xll.qlIndexFixing(Index3M,H86,TRUE,_xll.ohTrigger(RecalcTrigger,Trigger3M)),NA())</f>
        <v>1.0034014865667946E-3</v>
      </c>
      <c r="K86" s="52">
        <f>IFERROR(_xll.qlIndexFixing(ONIndex3M,I86,TRUE,_xll.ohTrigger(RecalcTrigger,Trigger3M)),NA())</f>
        <v>9.4165694961567681E-4</v>
      </c>
      <c r="L86" s="52">
        <f>IFERROR(_xll.qlIndexFixing(Index6M,$H86,TRUE,_xll.ohTrigger(RecalcTrigger,Trigger6M)),NA())</f>
        <v>1.3488562352471445E-3</v>
      </c>
      <c r="M86" s="52">
        <f>IFERROR(_xll.qlIndexFixing(ONIndex6M,I86,TRUE,_xll.ohTrigger(RecalcTrigger,Trigger6M)),NA())</f>
        <v>1.2206885430465775E-3</v>
      </c>
    </row>
    <row r="87" spans="2:13" x14ac:dyDescent="0.2">
      <c r="B87" s="46" t="s">
        <v>19</v>
      </c>
      <c r="D87" s="49">
        <f>_xll.qlCalendarAdvance(LocalCalendar,$D86,B87,"f",FALSE)</f>
        <v>42304</v>
      </c>
      <c r="E87" s="49">
        <f>_xll.qlInterestRateIndexValueDate(IndexON,D87)</f>
        <v>42304</v>
      </c>
      <c r="F87" s="52">
        <f>IFERROR(_xll.qlIndexFixing(IndexON,D87,TRUE,_xll.ohTrigger(RecalcTrigger,TriggerON)),NA())</f>
        <v>5.6498596946341628E-4</v>
      </c>
      <c r="H87" s="49">
        <f>_xll.qlCalendarAdvance(IborCalendar,$H86,B87,"f",FALSE)</f>
        <v>42298</v>
      </c>
      <c r="I87" s="49">
        <f>_xll.qlInterestRateIndexValueDate(Index3M,$H87)</f>
        <v>42300</v>
      </c>
      <c r="J87" s="52">
        <f>IFERROR(_xll.qlIndexFixing(Index3M,H87,TRUE,_xll.ohTrigger(RecalcTrigger,Trigger3M)),NA())</f>
        <v>1.0007000670398309E-3</v>
      </c>
      <c r="K87" s="52">
        <f>IFERROR(_xll.qlIndexFixing(ONIndex3M,I87,TRUE,_xll.ohTrigger(RecalcTrigger,Trigger3M)),NA())</f>
        <v>9.4105492105533983E-4</v>
      </c>
      <c r="L87" s="52">
        <f>IFERROR(_xll.qlIndexFixing(Index6M,$H87,TRUE,_xll.ohTrigger(RecalcTrigger,Trigger6M)),NA())</f>
        <v>1.3475441091755525E-3</v>
      </c>
      <c r="M87" s="52">
        <f>IFERROR(_xll.qlIndexFixing(ONIndex6M,I87,TRUE,_xll.ohTrigger(RecalcTrigger,Trigger6M)),NA())</f>
        <v>1.2136601853907081E-3</v>
      </c>
    </row>
    <row r="88" spans="2:13" x14ac:dyDescent="0.2">
      <c r="B88" s="46" t="s">
        <v>19</v>
      </c>
      <c r="D88" s="49">
        <f>_xll.qlCalendarAdvance(LocalCalendar,$D87,B88,"f",FALSE)</f>
        <v>42305</v>
      </c>
      <c r="E88" s="49">
        <f>_xll.qlInterestRateIndexValueDate(IndexON,D88)</f>
        <v>42305</v>
      </c>
      <c r="F88" s="52">
        <f>IFERROR(_xll.qlIndexFixing(IndexON,D88,TRUE,_xll.ohTrigger(RecalcTrigger,TriggerON)),NA())</f>
        <v>5.6149686126549803E-4</v>
      </c>
      <c r="H88" s="49">
        <f>_xll.qlCalendarAdvance(IborCalendar,$H87,B88,"f",FALSE)</f>
        <v>42299</v>
      </c>
      <c r="I88" s="49">
        <f>_xll.qlInterestRateIndexValueDate(Index3M,$H88)</f>
        <v>42303</v>
      </c>
      <c r="J88" s="52">
        <f>IFERROR(_xll.qlIndexFixing(Index3M,H88,TRUE,_xll.ohTrigger(RecalcTrigger,Trigger3M)),NA())</f>
        <v>1.0014938412424798E-3</v>
      </c>
      <c r="K88" s="52">
        <f>IFERROR(_xll.qlIndexFixing(ONIndex3M,I88,TRUE,_xll.ohTrigger(RecalcTrigger,Trigger3M)),NA())</f>
        <v>9.402593611707033E-4</v>
      </c>
      <c r="L88" s="52">
        <f>IFERROR(_xll.qlIndexFixing(Index6M,$H88,TRUE,_xll.ohTrigger(RecalcTrigger,Trigger6M)),NA())</f>
        <v>1.3490366919240685E-3</v>
      </c>
      <c r="M88" s="52">
        <f>IFERROR(_xll.qlIndexFixing(ONIndex6M,I88,TRUE,_xll.ohTrigger(RecalcTrigger,Trigger6M)),NA())</f>
        <v>1.2064803249245415E-3</v>
      </c>
    </row>
    <row r="89" spans="2:13" x14ac:dyDescent="0.2">
      <c r="B89" s="46" t="s">
        <v>19</v>
      </c>
      <c r="D89" s="49">
        <f>_xll.qlCalendarAdvance(LocalCalendar,$D88,B89,"f",FALSE)</f>
        <v>42306</v>
      </c>
      <c r="E89" s="49">
        <f>_xll.qlInterestRateIndexValueDate(IndexON,D89)</f>
        <v>42306</v>
      </c>
      <c r="F89" s="52">
        <f>IFERROR(_xll.qlIndexFixing(IndexON,D89,TRUE,_xll.ohTrigger(RecalcTrigger,TriggerON)),NA())</f>
        <v>5.5797338523011497E-4</v>
      </c>
      <c r="H89" s="49">
        <f>_xll.qlCalendarAdvance(IborCalendar,$H88,B89,"f",FALSE)</f>
        <v>42300</v>
      </c>
      <c r="I89" s="49">
        <f>_xll.qlInterestRateIndexValueDate(Index3M,$H89)</f>
        <v>42304</v>
      </c>
      <c r="J89" s="52">
        <f>IFERROR(_xll.qlIndexFixing(Index3M,H89,TRUE,_xll.ohTrigger(RecalcTrigger,Trigger3M)),NA())</f>
        <v>1.0009953879490567E-3</v>
      </c>
      <c r="K89" s="52">
        <f>IFERROR(_xll.qlIndexFixing(ONIndex3M,I89,TRUE,_xll.ohTrigger(RecalcTrigger,Trigger3M)),NA())</f>
        <v>9.3976850549459812E-4</v>
      </c>
      <c r="L89" s="52">
        <f>IFERROR(_xll.qlIndexFixing(Index6M,$H89,TRUE,_xll.ohTrigger(RecalcTrigger,Trigger6M)),NA())</f>
        <v>1.3491036521122823E-3</v>
      </c>
      <c r="M89" s="52">
        <f>IFERROR(_xll.qlIndexFixing(ONIndex6M,I89,TRUE,_xll.ohTrigger(RecalcTrigger,Trigger6M)),NA())</f>
        <v>1.2028207805769853E-3</v>
      </c>
    </row>
    <row r="90" spans="2:13" x14ac:dyDescent="0.2">
      <c r="B90" s="46" t="s">
        <v>19</v>
      </c>
      <c r="D90" s="49">
        <f>_xll.qlCalendarAdvance(LocalCalendar,$D89,B90,"f",FALSE)</f>
        <v>42307</v>
      </c>
      <c r="E90" s="49">
        <f>_xll.qlInterestRateIndexValueDate(IndexON,D90)</f>
        <v>42307</v>
      </c>
      <c r="F90" s="52">
        <f>IFERROR(_xll.qlIndexFixing(IndexON,D90,TRUE,_xll.ohTrigger(RecalcTrigger,TriggerON)),NA())</f>
        <v>5.5181238128458143E-4</v>
      </c>
      <c r="H90" s="49">
        <f>_xll.qlCalendarAdvance(IborCalendar,$H89,B90,"f",FALSE)</f>
        <v>42303</v>
      </c>
      <c r="I90" s="49">
        <f>_xll.qlInterestRateIndexValueDate(Index3M,$H90)</f>
        <v>42305</v>
      </c>
      <c r="J90" s="52">
        <f>IFERROR(_xll.qlIndexFixing(Index3M,H90,TRUE,_xll.ohTrigger(RecalcTrigger,Trigger3M)),NA())</f>
        <v>1.00049613758366E-3</v>
      </c>
      <c r="K90" s="52">
        <f>IFERROR(_xll.qlIndexFixing(ONIndex3M,I90,TRUE,_xll.ohTrigger(RecalcTrigger,Trigger3M)),NA())</f>
        <v>9.3922106636057379E-4</v>
      </c>
      <c r="L90" s="52">
        <f>IFERROR(_xll.qlIndexFixing(Index6M,$H90,TRUE,_xll.ohTrigger(RecalcTrigger,Trigger6M)),NA())</f>
        <v>1.34917998156171E-3</v>
      </c>
      <c r="M90" s="52">
        <f>IFERROR(_xll.qlIndexFixing(ONIndex6M,I90,TRUE,_xll.ohTrigger(RecalcTrigger,Trigger6M)),NA())</f>
        <v>1.1991182404624823E-3</v>
      </c>
    </row>
    <row r="91" spans="2:13" x14ac:dyDescent="0.2">
      <c r="B91" s="46" t="s">
        <v>19</v>
      </c>
      <c r="D91" s="49">
        <f>_xll.qlCalendarAdvance(LocalCalendar,$D90,B91,"f",FALSE)</f>
        <v>42310</v>
      </c>
      <c r="E91" s="49">
        <f>_xll.qlInterestRateIndexValueDate(IndexON,D91)</f>
        <v>42310</v>
      </c>
      <c r="F91" s="52">
        <f>IFERROR(_xll.qlIndexFixing(IndexON,D91,TRUE,_xll.ohTrigger(RecalcTrigger,TriggerON)),NA())</f>
        <v>5.4564180640814808E-4</v>
      </c>
      <c r="H91" s="49">
        <f>_xll.qlCalendarAdvance(IborCalendar,$H90,B91,"f",FALSE)</f>
        <v>42304</v>
      </c>
      <c r="I91" s="49">
        <f>_xll.qlInterestRateIndexValueDate(Index3M,$H91)</f>
        <v>42306</v>
      </c>
      <c r="J91" s="52">
        <f>IFERROR(_xll.qlIndexFixing(Index3M,H91,TRUE,_xll.ohTrigger(RecalcTrigger,Trigger3M)),NA())</f>
        <v>9.9999999999960038E-4</v>
      </c>
      <c r="K91" s="52">
        <f>IFERROR(_xll.qlIndexFixing(ONIndex3M,I91,TRUE,_xll.ohTrigger(RecalcTrigger,Trigger3M)),NA())</f>
        <v>9.3867132251013174E-4</v>
      </c>
      <c r="L91" s="52">
        <f>IFERROR(_xll.qlIndexFixing(Index6M,$H91,TRUE,_xll.ohTrigger(RecalcTrigger,Trigger6M)),NA())</f>
        <v>1.3499999999295668E-3</v>
      </c>
      <c r="M91" s="52">
        <f>IFERROR(_xll.qlIndexFixing(ONIndex6M,I91,TRUE,_xll.ohTrigger(RecalcTrigger,Trigger6M)),NA())</f>
        <v>1.1954431239313834E-3</v>
      </c>
    </row>
    <row r="92" spans="2:13" x14ac:dyDescent="0.2">
      <c r="B92" s="46" t="s">
        <v>19</v>
      </c>
      <c r="D92" s="49">
        <f>_xll.qlCalendarAdvance(LocalCalendar,$D91,B92,"f",FALSE)</f>
        <v>42312</v>
      </c>
      <c r="E92" s="49">
        <f>_xll.qlInterestRateIndexValueDate(IndexON,D92)</f>
        <v>42312</v>
      </c>
      <c r="F92" s="52">
        <f>IFERROR(_xll.qlIndexFixing(IndexON,D92,TRUE,_xll.ohTrigger(RecalcTrigger,TriggerON)),NA())</f>
        <v>5.4285859895641941E-4</v>
      </c>
      <c r="H92" s="49">
        <f>_xll.qlCalendarAdvance(IborCalendar,$H91,B92,"f",FALSE)</f>
        <v>42305</v>
      </c>
      <c r="I92" s="49">
        <f>_xll.qlInterestRateIndexValueDate(Index3M,$H92)</f>
        <v>42307</v>
      </c>
      <c r="J92" s="52">
        <f>IFERROR(_xll.qlIndexFixing(Index3M,H92,TRUE,_xll.ohTrigger(RecalcTrigger,Trigger3M)),NA())</f>
        <v>1.0006713323395722E-3</v>
      </c>
      <c r="K92" s="52">
        <f>IFERROR(_xll.qlIndexFixing(ONIndex3M,I92,TRUE,_xll.ohTrigger(RecalcTrigger,Trigger3M)),NA())</f>
        <v>9.383626862735639E-4</v>
      </c>
      <c r="L92" s="52">
        <f>IFERROR(_xll.qlIndexFixing(Index6M,$H92,TRUE,_xll.ohTrigger(RecalcTrigger,Trigger6M)),NA())</f>
        <v>1.3508494195893735E-3</v>
      </c>
      <c r="M92" s="52">
        <f>IFERROR(_xll.qlIndexFixing(ONIndex6M,I92,TRUE,_xll.ohTrigger(RecalcTrigger,Trigger6M)),NA())</f>
        <v>1.1892210538722026E-3</v>
      </c>
    </row>
    <row r="93" spans="2:13" x14ac:dyDescent="0.2">
      <c r="B93" s="46" t="s">
        <v>19</v>
      </c>
      <c r="D93" s="49">
        <f>_xll.qlCalendarAdvance(LocalCalendar,$D92,B93,"f",FALSE)</f>
        <v>42313</v>
      </c>
      <c r="E93" s="49">
        <f>_xll.qlInterestRateIndexValueDate(IndexON,D93)</f>
        <v>42313</v>
      </c>
      <c r="F93" s="52">
        <f>IFERROR(_xll.qlIndexFixing(IndexON,D93,TRUE,_xll.ohTrigger(RecalcTrigger,TriggerON)),NA())</f>
        <v>5.4141197236345917E-4</v>
      </c>
      <c r="H93" s="49">
        <f>_xll.qlCalendarAdvance(IborCalendar,$H92,B93,"f",FALSE)</f>
        <v>42306</v>
      </c>
      <c r="I93" s="49">
        <f>_xll.qlInterestRateIndexValueDate(Index3M,$H93)</f>
        <v>42310</v>
      </c>
      <c r="J93" s="52">
        <f>IFERROR(_xll.qlIndexFixing(Index3M,H93,TRUE,_xll.ohTrigger(RecalcTrigger,Trigger3M)),NA())</f>
        <v>9.9810992476675434E-4</v>
      </c>
      <c r="K93" s="52">
        <f>IFERROR(_xll.qlIndexFixing(ONIndex3M,I93,TRUE,_xll.ohTrigger(RecalcTrigger,Trigger3M)),NA())</f>
        <v>9.3931805761560128E-4</v>
      </c>
      <c r="L93" s="52">
        <f>IFERROR(_xll.qlIndexFixing(Index6M,$H93,TRUE,_xll.ohTrigger(RecalcTrigger,Trigger6M)),NA())</f>
        <v>1.3473822998474791E-3</v>
      </c>
      <c r="M93" s="52">
        <f>IFERROR(_xll.qlIndexFixing(ONIndex6M,I93,TRUE,_xll.ohTrigger(RecalcTrigger,Trigger6M)),NA())</f>
        <v>1.1833341826816834E-3</v>
      </c>
    </row>
    <row r="94" spans="2:13" x14ac:dyDescent="0.2">
      <c r="B94" s="46" t="s">
        <v>19</v>
      </c>
      <c r="D94" s="49">
        <f>_xll.qlCalendarAdvance(LocalCalendar,$D93,B94,"f",FALSE)</f>
        <v>42314</v>
      </c>
      <c r="E94" s="49">
        <f>_xll.qlInterestRateIndexValueDate(IndexON,D94)</f>
        <v>42314</v>
      </c>
      <c r="F94" s="52">
        <f>IFERROR(_xll.qlIndexFixing(IndexON,D94,TRUE,_xll.ohTrigger(RecalcTrigger,TriggerON)),NA())</f>
        <v>5.3954094937950603E-4</v>
      </c>
      <c r="H94" s="49">
        <f>_xll.qlCalendarAdvance(IborCalendar,$H93,B94,"f",FALSE)</f>
        <v>42307</v>
      </c>
      <c r="I94" s="49">
        <f>_xll.qlInterestRateIndexValueDate(Index3M,$H94)</f>
        <v>42312</v>
      </c>
      <c r="J94" s="52">
        <f>IFERROR(_xll.qlIndexFixing(Index3M,H94,TRUE,_xll.ohTrigger(RecalcTrigger,Trigger3M)),NA())</f>
        <v>9.9725737668592668E-4</v>
      </c>
      <c r="K94" s="52">
        <f>IFERROR(_xll.qlIndexFixing(ONIndex3M,I94,TRUE,_xll.ohTrigger(RecalcTrigger,Trigger3M)),NA())</f>
        <v>9.4069805393282024E-4</v>
      </c>
      <c r="L94" s="52">
        <f>IFERROR(_xll.qlIndexFixing(Index6M,$H94,TRUE,_xll.ohTrigger(RecalcTrigger,Trigger6M)),NA())</f>
        <v>1.3491565620941165E-3</v>
      </c>
      <c r="M94" s="52">
        <f>IFERROR(_xll.qlIndexFixing(ONIndex6M,I94,TRUE,_xll.ohTrigger(RecalcTrigger,Trigger6M)),NA())</f>
        <v>1.1809398715723063E-3</v>
      </c>
    </row>
    <row r="95" spans="2:13" x14ac:dyDescent="0.2">
      <c r="B95" s="46" t="s">
        <v>19</v>
      </c>
      <c r="D95" s="49">
        <f>_xll.qlCalendarAdvance(LocalCalendar,$D94,B95,"f",FALSE)</f>
        <v>42317</v>
      </c>
      <c r="E95" s="49">
        <f>_xll.qlInterestRateIndexValueDate(IndexON,D95)</f>
        <v>42317</v>
      </c>
      <c r="F95" s="52">
        <f>IFERROR(_xll.qlIndexFixing(IndexON,D95,TRUE,_xll.ohTrigger(RecalcTrigger,TriggerON)),NA())</f>
        <v>5.3868976403026458E-4</v>
      </c>
      <c r="H95" s="49">
        <f>_xll.qlCalendarAdvance(IborCalendar,$H94,B95,"f",FALSE)</f>
        <v>42310</v>
      </c>
      <c r="I95" s="49">
        <f>_xll.qlInterestRateIndexValueDate(Index3M,$H95)</f>
        <v>42312</v>
      </c>
      <c r="J95" s="52">
        <f>IFERROR(_xll.qlIndexFixing(Index3M,H95,TRUE,_xll.ohTrigger(RecalcTrigger,Trigger3M)),NA())</f>
        <v>9.9725737668592668E-4</v>
      </c>
      <c r="K95" s="52">
        <f>IFERROR(_xll.qlIndexFixing(ONIndex3M,I95,TRUE,_xll.ohTrigger(RecalcTrigger,Trigger3M)),NA())</f>
        <v>9.4069805393282024E-4</v>
      </c>
      <c r="L95" s="52">
        <f>IFERROR(_xll.qlIndexFixing(Index6M,$H95,TRUE,_xll.ohTrigger(RecalcTrigger,Trigger6M)),NA())</f>
        <v>1.3491565620941165E-3</v>
      </c>
      <c r="M95" s="52">
        <f>IFERROR(_xll.qlIndexFixing(ONIndex6M,I95,TRUE,_xll.ohTrigger(RecalcTrigger,Trigger6M)),NA())</f>
        <v>1.1809398715723063E-3</v>
      </c>
    </row>
    <row r="96" spans="2:13" x14ac:dyDescent="0.2">
      <c r="B96" s="46" t="s">
        <v>19</v>
      </c>
      <c r="D96" s="49">
        <f>_xll.qlCalendarAdvance(LocalCalendar,$D95,B96,"f",FALSE)</f>
        <v>42318</v>
      </c>
      <c r="E96" s="49">
        <f>_xll.qlInterestRateIndexValueDate(IndexON,D96)</f>
        <v>42318</v>
      </c>
      <c r="F96" s="52">
        <f>IFERROR(_xll.qlIndexFixing(IndexON,D96,TRUE,_xll.ohTrigger(RecalcTrigger,TriggerON)),NA())</f>
        <v>5.3877528649715067E-4</v>
      </c>
      <c r="H96" s="49">
        <f>_xll.qlCalendarAdvance(IborCalendar,$H95,B96,"f",FALSE)</f>
        <v>42311</v>
      </c>
      <c r="I96" s="49">
        <f>_xll.qlInterestRateIndexValueDate(Index3M,$H96)</f>
        <v>42313</v>
      </c>
      <c r="J96" s="52">
        <f>IFERROR(_xll.qlIndexFixing(Index3M,H96,TRUE,_xll.ohTrigger(RecalcTrigger,Trigger3M)),NA())</f>
        <v>9.968630369268192E-4</v>
      </c>
      <c r="K96" s="52">
        <f>IFERROR(_xll.qlIndexFixing(ONIndex3M,I96,TRUE,_xll.ohTrigger(RecalcTrigger,Trigger3M)),NA())</f>
        <v>9.4197765371895059E-4</v>
      </c>
      <c r="L96" s="52">
        <f>IFERROR(_xll.qlIndexFixing(Index6M,$H96,TRUE,_xll.ohTrigger(RecalcTrigger,Trigger6M)),NA())</f>
        <v>1.3500713502236517E-3</v>
      </c>
      <c r="M96" s="52">
        <f>IFERROR(_xll.qlIndexFixing(ONIndex6M,I96,TRUE,_xll.ohTrigger(RecalcTrigger,Trigger6M)),NA())</f>
        <v>1.1798509901872478E-3</v>
      </c>
    </row>
    <row r="97" spans="2:13" x14ac:dyDescent="0.2">
      <c r="B97" s="46" t="s">
        <v>19</v>
      </c>
      <c r="D97" s="49">
        <f>_xll.qlCalendarAdvance(LocalCalendar,$D96,B97,"f",FALSE)</f>
        <v>42319</v>
      </c>
      <c r="E97" s="49">
        <f>_xll.qlInterestRateIndexValueDate(IndexON,D97)</f>
        <v>42319</v>
      </c>
      <c r="F97" s="52">
        <f>IFERROR(_xll.qlIndexFixing(IndexON,D97,TRUE,_xll.ohTrigger(RecalcTrigger,TriggerON)),NA())</f>
        <v>5.3916723879221529E-4</v>
      </c>
      <c r="H97" s="49">
        <f>_xll.qlCalendarAdvance(IborCalendar,$H96,B97,"f",FALSE)</f>
        <v>42312</v>
      </c>
      <c r="I97" s="49">
        <f>_xll.qlInterestRateIndexValueDate(Index3M,$H97)</f>
        <v>42314</v>
      </c>
      <c r="J97" s="52">
        <f>IFERROR(_xll.qlIndexFixing(Index3M,H97,TRUE,_xll.ohTrigger(RecalcTrigger,Trigger3M)),NA())</f>
        <v>9.9474943194621801E-4</v>
      </c>
      <c r="K97" s="52">
        <f>IFERROR(_xll.qlIndexFixing(ONIndex3M,I97,TRUE,_xll.ohTrigger(RecalcTrigger,Trigger3M)),NA())</f>
        <v>9.4543629906240767E-4</v>
      </c>
      <c r="L97" s="52">
        <f>IFERROR(_xll.qlIndexFixing(Index6M,$H97,TRUE,_xll.ohTrigger(RecalcTrigger,Trigger6M)),NA())</f>
        <v>1.3510021992012701E-3</v>
      </c>
      <c r="M97" s="52">
        <f>IFERROR(_xll.qlIndexFixing(ONIndex6M,I97,TRUE,_xll.ohTrigger(RecalcTrigger,Trigger6M)),NA())</f>
        <v>1.1789421618679796E-3</v>
      </c>
    </row>
    <row r="98" spans="2:13" x14ac:dyDescent="0.2">
      <c r="B98" s="46" t="s">
        <v>19</v>
      </c>
      <c r="D98" s="49">
        <f>_xll.qlCalendarAdvance(LocalCalendar,$D97,B98,"f",FALSE)</f>
        <v>42320</v>
      </c>
      <c r="E98" s="49">
        <f>_xll.qlInterestRateIndexValueDate(IndexON,D98)</f>
        <v>42320</v>
      </c>
      <c r="F98" s="52">
        <f>IFERROR(_xll.qlIndexFixing(IndexON,D98,TRUE,_xll.ohTrigger(RecalcTrigger,TriggerON)),NA())</f>
        <v>5.3986562083441214E-4</v>
      </c>
      <c r="H98" s="49">
        <f>_xll.qlCalendarAdvance(IborCalendar,$H97,B98,"f",FALSE)</f>
        <v>42313</v>
      </c>
      <c r="I98" s="49">
        <f>_xll.qlInterestRateIndexValueDate(Index3M,$H98)</f>
        <v>42317</v>
      </c>
      <c r="J98" s="52">
        <f>IFERROR(_xll.qlIndexFixing(Index3M,H98,TRUE,_xll.ohTrigger(RecalcTrigger,Trigger3M)),NA())</f>
        <v>9.9555731901389711E-4</v>
      </c>
      <c r="K98" s="52">
        <f>IFERROR(_xll.qlIndexFixing(ONIndex3M,I98,TRUE,_xll.ohTrigger(RecalcTrigger,Trigger3M)),NA())</f>
        <v>9.4978694165526178E-4</v>
      </c>
      <c r="L98" s="52">
        <f>IFERROR(_xll.qlIndexFixing(Index6M,$H98,TRUE,_xll.ohTrigger(RecalcTrigger,Trigger6M)),NA())</f>
        <v>1.3513913213502782E-3</v>
      </c>
      <c r="M98" s="52">
        <f>IFERROR(_xll.qlIndexFixing(ONIndex6M,I98,TRUE,_xll.ohTrigger(RecalcTrigger,Trigger6M)),NA())</f>
        <v>1.179290685504597E-3</v>
      </c>
    </row>
    <row r="99" spans="2:13" x14ac:dyDescent="0.2">
      <c r="B99" s="46" t="s">
        <v>19</v>
      </c>
      <c r="D99" s="49">
        <f>_xll.qlCalendarAdvance(LocalCalendar,$D98,B99,"f",FALSE)</f>
        <v>42321</v>
      </c>
      <c r="E99" s="49">
        <f>_xll.qlInterestRateIndexValueDate(IndexON,D99)</f>
        <v>42321</v>
      </c>
      <c r="F99" s="52">
        <f>IFERROR(_xll.qlIndexFixing(IndexON,D99,TRUE,_xll.ohTrigger(RecalcTrigger,TriggerON)),NA())</f>
        <v>5.4228462344152462E-4</v>
      </c>
      <c r="H99" s="49">
        <f>_xll.qlCalendarAdvance(IborCalendar,$H98,B99,"f",FALSE)</f>
        <v>42314</v>
      </c>
      <c r="I99" s="49">
        <f>_xll.qlInterestRateIndexValueDate(Index3M,$H99)</f>
        <v>42318</v>
      </c>
      <c r="J99" s="52">
        <f>IFERROR(_xll.qlIndexFixing(Index3M,H99,TRUE,_xll.ohTrigger(RecalcTrigger,Trigger3M)),NA())</f>
        <v>9.9531138822772647E-4</v>
      </c>
      <c r="K99" s="52">
        <f>IFERROR(_xll.qlIndexFixing(ONIndex3M,I99,TRUE,_xll.ohTrigger(RecalcTrigger,Trigger3M)),NA())</f>
        <v>9.5241198591722309E-4</v>
      </c>
      <c r="L99" s="52">
        <f>IFERROR(_xll.qlIndexFixing(Index6M,$H99,TRUE,_xll.ohTrigger(RecalcTrigger,Trigger6M)),NA())</f>
        <v>1.3515118881147624E-3</v>
      </c>
      <c r="M99" s="52">
        <f>IFERROR(_xll.qlIndexFixing(ONIndex6M,I99,TRUE,_xll.ohTrigger(RecalcTrigger,Trigger6M)),NA())</f>
        <v>1.1800994145083621E-3</v>
      </c>
    </row>
    <row r="100" spans="2:13" x14ac:dyDescent="0.2">
      <c r="B100" s="46" t="s">
        <v>19</v>
      </c>
      <c r="D100" s="49">
        <f>_xll.qlCalendarAdvance(LocalCalendar,$D99,B100,"f",FALSE)</f>
        <v>42324</v>
      </c>
      <c r="E100" s="49">
        <f>_xll.qlInterestRateIndexValueDate(IndexON,D100)</f>
        <v>42324</v>
      </c>
      <c r="F100" s="52">
        <f>IFERROR(_xll.qlIndexFixing(IndexON,D100,TRUE,_xll.ohTrigger(RecalcTrigger,TriggerON)),NA())</f>
        <v>5.4572344744707735E-4</v>
      </c>
      <c r="H100" s="49">
        <f>_xll.qlCalendarAdvance(IborCalendar,$H99,B100,"f",FALSE)</f>
        <v>42317</v>
      </c>
      <c r="I100" s="49">
        <f>_xll.qlInterestRateIndexValueDate(Index3M,$H100)</f>
        <v>42319</v>
      </c>
      <c r="J100" s="52">
        <f>IFERROR(_xll.qlIndexFixing(Index3M,H100,TRUE,_xll.ohTrigger(RecalcTrigger,Trigger3M)),NA())</f>
        <v>9.9451025710800361E-4</v>
      </c>
      <c r="K100" s="52">
        <f>IFERROR(_xll.qlIndexFixing(ONIndex3M,I100,TRUE,_xll.ohTrigger(RecalcTrigger,Trigger3M)),NA())</f>
        <v>9.5530611917027386E-4</v>
      </c>
      <c r="L100" s="52">
        <f>IFERROR(_xll.qlIndexFixing(Index6M,$H100,TRUE,_xll.ohTrigger(RecalcTrigger,Trigger6M)),NA())</f>
        <v>1.3516256455252868E-3</v>
      </c>
      <c r="M100" s="52">
        <f>IFERROR(_xll.qlIndexFixing(ONIndex6M,I100,TRUE,_xll.ohTrigger(RecalcTrigger,Trigger6M)),NA())</f>
        <v>1.1812876656058791E-3</v>
      </c>
    </row>
    <row r="101" spans="2:13" x14ac:dyDescent="0.2">
      <c r="B101" s="46" t="s">
        <v>19</v>
      </c>
      <c r="D101" s="49">
        <f>_xll.qlCalendarAdvance(LocalCalendar,$D100,B101,"f",FALSE)</f>
        <v>42325</v>
      </c>
      <c r="E101" s="49">
        <f>_xll.qlInterestRateIndexValueDate(IndexON,D101)</f>
        <v>42325</v>
      </c>
      <c r="F101" s="52">
        <f>IFERROR(_xll.qlIndexFixing(IndexON,D101,TRUE,_xll.ohTrigger(RecalcTrigger,TriggerON)),NA())</f>
        <v>5.4795397863016682E-4</v>
      </c>
      <c r="H101" s="49">
        <f>_xll.qlCalendarAdvance(IborCalendar,$H100,B101,"f",FALSE)</f>
        <v>42318</v>
      </c>
      <c r="I101" s="49">
        <f>_xll.qlInterestRateIndexValueDate(Index3M,$H101)</f>
        <v>42320</v>
      </c>
      <c r="J101" s="52">
        <f>IFERROR(_xll.qlIndexFixing(Index3M,H101,TRUE,_xll.ohTrigger(RecalcTrigger,Trigger3M)),NA())</f>
        <v>9.9493374885838582E-4</v>
      </c>
      <c r="K101" s="52">
        <f>IFERROR(_xll.qlIndexFixing(ONIndex3M,I101,TRUE,_xll.ohTrigger(RecalcTrigger,Trigger3M)),NA())</f>
        <v>9.5846934133447803E-4</v>
      </c>
      <c r="L101" s="52">
        <f>IFERROR(_xll.qlIndexFixing(Index6M,$H101,TRUE,_xll.ohTrigger(RecalcTrigger,Trigger6M)),NA())</f>
        <v>1.351731250154504E-3</v>
      </c>
      <c r="M101" s="52">
        <f>IFERROR(_xll.qlIndexFixing(ONIndex6M,I101,TRUE,_xll.ohTrigger(RecalcTrigger,Trigger6M)),NA())</f>
        <v>1.1828554387971479E-3</v>
      </c>
    </row>
    <row r="102" spans="2:13" x14ac:dyDescent="0.2">
      <c r="B102" s="46" t="s">
        <v>19</v>
      </c>
      <c r="D102" s="49">
        <f>_xll.qlCalendarAdvance(LocalCalendar,$D101,B102,"f",FALSE)</f>
        <v>42326</v>
      </c>
      <c r="E102" s="49">
        <f>_xll.qlInterestRateIndexValueDate(IndexON,D102)</f>
        <v>42326</v>
      </c>
      <c r="F102" s="52">
        <f>IFERROR(_xll.qlIndexFixing(IndexON,D102,TRUE,_xll.ohTrigger(RecalcTrigger,TriggerON)),NA())</f>
        <v>5.5049093972248109E-4</v>
      </c>
      <c r="H102" s="49">
        <f>_xll.qlCalendarAdvance(IborCalendar,$H101,B102,"f",FALSE)</f>
        <v>42319</v>
      </c>
      <c r="I102" s="49">
        <f>_xll.qlInterestRateIndexValueDate(Index3M,$H102)</f>
        <v>42321</v>
      </c>
      <c r="J102" s="52">
        <f>IFERROR(_xll.qlIndexFixing(Index3M,H102,TRUE,_xll.ohTrigger(RecalcTrigger,Trigger3M)),NA())</f>
        <v>9.9403758964536869E-4</v>
      </c>
      <c r="K102" s="52">
        <f>IFERROR(_xll.qlIndexFixing(ONIndex3M,I102,TRUE,_xll.ohTrigger(RecalcTrigger,Trigger3M)),NA())</f>
        <v>9.6569533921453399E-4</v>
      </c>
      <c r="L102" s="52">
        <f>IFERROR(_xll.qlIndexFixing(Index6M,$H102,TRUE,_xll.ohTrigger(RecalcTrigger,Trigger6M)),NA())</f>
        <v>1.3518273585737491E-3</v>
      </c>
      <c r="M102" s="52">
        <f>IFERROR(_xll.qlIndexFixing(ONIndex6M,I102,TRUE,_xll.ohTrigger(RecalcTrigger,Trigger6M)),NA())</f>
        <v>1.1872599743334433E-3</v>
      </c>
    </row>
    <row r="103" spans="2:13" x14ac:dyDescent="0.2">
      <c r="B103" s="46" t="s">
        <v>19</v>
      </c>
      <c r="D103" s="49">
        <f>_xll.qlCalendarAdvance(LocalCalendar,$D102,B103,"f",FALSE)</f>
        <v>42327</v>
      </c>
      <c r="E103" s="49">
        <f>_xll.qlInterestRateIndexValueDate(IndexON,D103)</f>
        <v>42327</v>
      </c>
      <c r="F103" s="52">
        <f>IFERROR(_xll.qlIndexFixing(IndexON,D103,TRUE,_xll.ohTrigger(RecalcTrigger,TriggerON)),NA())</f>
        <v>5.533343305619276E-4</v>
      </c>
      <c r="H103" s="49">
        <f>_xll.qlCalendarAdvance(IborCalendar,$H102,B103,"f",FALSE)</f>
        <v>42320</v>
      </c>
      <c r="I103" s="49">
        <f>_xll.qlInterestRateIndexValueDate(Index3M,$H103)</f>
        <v>42324</v>
      </c>
      <c r="J103" s="52">
        <f>IFERROR(_xll.qlIndexFixing(Index3M,H103,TRUE,_xll.ohTrigger(RecalcTrigger,Trigger3M)),NA())</f>
        <v>9.9470585407620995E-4</v>
      </c>
      <c r="K103" s="52">
        <f>IFERROR(_xll.qlIndexFixing(ONIndex3M,I103,TRUE,_xll.ohTrigger(RecalcTrigger,Trigger3M)),NA())</f>
        <v>9.7381311934263692E-4</v>
      </c>
      <c r="L103" s="52">
        <f>IFERROR(_xll.qlIndexFixing(Index6M,$H103,TRUE,_xll.ohTrigger(RecalcTrigger,Trigger6M)),NA())</f>
        <v>1.3520452722981769E-3</v>
      </c>
      <c r="M103" s="52">
        <f>IFERROR(_xll.qlIndexFixing(ONIndex6M,I103,TRUE,_xll.ohTrigger(RecalcTrigger,Trigger6M)),NA())</f>
        <v>1.1929217525796787E-3</v>
      </c>
    </row>
    <row r="104" spans="2:13" x14ac:dyDescent="0.2">
      <c r="B104" s="46" t="s">
        <v>19</v>
      </c>
      <c r="D104" s="49">
        <f>_xll.qlCalendarAdvance(LocalCalendar,$D103,B104,"f",FALSE)</f>
        <v>42328</v>
      </c>
      <c r="E104" s="49">
        <f>_xll.qlInterestRateIndexValueDate(IndexON,D104)</f>
        <v>42328</v>
      </c>
      <c r="F104" s="52">
        <f>IFERROR(_xll.qlIndexFixing(IndexON,D104,TRUE,_xll.ohTrigger(RecalcTrigger,TriggerON)),NA())</f>
        <v>5.619762549399776E-4</v>
      </c>
      <c r="H104" s="49">
        <f>_xll.qlCalendarAdvance(IborCalendar,$H103,B104,"f",FALSE)</f>
        <v>42321</v>
      </c>
      <c r="I104" s="49">
        <f>_xll.qlInterestRateIndexValueDate(Index3M,$H104)</f>
        <v>42325</v>
      </c>
      <c r="J104" s="52">
        <f>IFERROR(_xll.qlIndexFixing(Index3M,H104,TRUE,_xll.ohTrigger(RecalcTrigger,Trigger3M)),NA())</f>
        <v>9.9477343854119079E-4</v>
      </c>
      <c r="K104" s="52">
        <f>IFERROR(_xll.qlIndexFixing(ONIndex3M,I104,TRUE,_xll.ohTrigger(RecalcTrigger,Trigger3M)),NA())</f>
        <v>9.7832178630241629E-4</v>
      </c>
      <c r="L104" s="52">
        <f>IFERROR(_xll.qlIndexFixing(Index6M,$H104,TRUE,_xll.ohTrigger(RecalcTrigger,Trigger6M)),NA())</f>
        <v>1.3520899616018631E-3</v>
      </c>
      <c r="M104" s="52">
        <f>IFERROR(_xll.qlIndexFixing(ONIndex6M,I104,TRUE,_xll.ohTrigger(RecalcTrigger,Trigger6M)),NA())</f>
        <v>1.1963871363196432E-3</v>
      </c>
    </row>
    <row r="105" spans="2:13" x14ac:dyDescent="0.2">
      <c r="B105" s="46" t="s">
        <v>19</v>
      </c>
      <c r="D105" s="49">
        <f>_xll.qlCalendarAdvance(LocalCalendar,$D104,B105,"f",FALSE)</f>
        <v>42332</v>
      </c>
      <c r="E105" s="49">
        <f>_xll.qlInterestRateIndexValueDate(IndexON,D105)</f>
        <v>42332</v>
      </c>
      <c r="F105" s="52">
        <f>IFERROR(_xll.qlIndexFixing(IndexON,D105,TRUE,_xll.ohTrigger(RecalcTrigger,TriggerON)),NA())</f>
        <v>5.7214773299230082E-4</v>
      </c>
      <c r="H105" s="49">
        <f>_xll.qlCalendarAdvance(IborCalendar,$H104,B105,"f",FALSE)</f>
        <v>42324</v>
      </c>
      <c r="I105" s="49">
        <f>_xll.qlInterestRateIndexValueDate(Index3M,$H105)</f>
        <v>42326</v>
      </c>
      <c r="J105" s="52">
        <f>IFERROR(_xll.qlIndexFixing(Index3M,H105,TRUE,_xll.ohTrigger(RecalcTrigger,Trigger3M)),NA())</f>
        <v>9.9489588164901766E-4</v>
      </c>
      <c r="K105" s="52">
        <f>IFERROR(_xll.qlIndexFixing(ONIndex3M,I105,TRUE,_xll.ohTrigger(RecalcTrigger,Trigger3M)),NA())</f>
        <v>9.8309954225328511E-4</v>
      </c>
      <c r="L105" s="52">
        <f>IFERROR(_xll.qlIndexFixing(Index6M,$H105,TRUE,_xll.ohTrigger(RecalcTrigger,Trigger6M)),NA())</f>
        <v>1.3521184375579617E-3</v>
      </c>
      <c r="M105" s="52">
        <f>IFERROR(_xll.qlIndexFixing(ONIndex6M,I105,TRUE,_xll.ohTrigger(RecalcTrigger,Trigger6M)),NA())</f>
        <v>1.2002320421533597E-3</v>
      </c>
    </row>
    <row r="106" spans="2:13" x14ac:dyDescent="0.2">
      <c r="B106" s="46" t="s">
        <v>19</v>
      </c>
      <c r="D106" s="49">
        <f>_xll.qlCalendarAdvance(LocalCalendar,$D105,B106,"f",FALSE)</f>
        <v>42333</v>
      </c>
      <c r="E106" s="49">
        <f>_xll.qlInterestRateIndexValueDate(IndexON,D106)</f>
        <v>42333</v>
      </c>
      <c r="F106" s="52">
        <f>IFERROR(_xll.qlIndexFixing(IndexON,D106,TRUE,_xll.ohTrigger(RecalcTrigger,TriggerON)),NA())</f>
        <v>5.7682970304395731E-4</v>
      </c>
      <c r="H106" s="49">
        <f>_xll.qlCalendarAdvance(IborCalendar,$H105,B106,"f",FALSE)</f>
        <v>42325</v>
      </c>
      <c r="I106" s="49">
        <f>_xll.qlInterestRateIndexValueDate(Index3M,$H106)</f>
        <v>42327</v>
      </c>
      <c r="J106" s="52">
        <f>IFERROR(_xll.qlIndexFixing(Index3M,H106,TRUE,_xll.ohTrigger(RecalcTrigger,Trigger3M)),NA())</f>
        <v>9.950757010935697E-4</v>
      </c>
      <c r="K106" s="52">
        <f>IFERROR(_xll.qlIndexFixing(ONIndex3M,I106,TRUE,_xll.ohTrigger(RecalcTrigger,Trigger3M)),NA())</f>
        <v>9.8814638719524339E-4</v>
      </c>
      <c r="L106" s="52">
        <f>IFERROR(_xll.qlIndexFixing(Index6M,$H106,TRUE,_xll.ohTrigger(RecalcTrigger,Trigger6M)),NA())</f>
        <v>1.3521293567386862E-3</v>
      </c>
      <c r="M106" s="52">
        <f>IFERROR(_xll.qlIndexFixing(ONIndex6M,I106,TRUE,_xll.ohTrigger(RecalcTrigger,Trigger6M)),NA())</f>
        <v>1.2044564701607641E-3</v>
      </c>
    </row>
    <row r="107" spans="2:13" x14ac:dyDescent="0.2">
      <c r="B107" s="46" t="s">
        <v>19</v>
      </c>
      <c r="D107" s="49">
        <f>_xll.qlCalendarAdvance(LocalCalendar,$D106,B107,"f",FALSE)</f>
        <v>42334</v>
      </c>
      <c r="E107" s="49">
        <f>_xll.qlInterestRateIndexValueDate(IndexON,D107)</f>
        <v>42334</v>
      </c>
      <c r="F107" s="52">
        <f>IFERROR(_xll.qlIndexFixing(IndexON,D107,TRUE,_xll.ohTrigger(RecalcTrigger,TriggerON)),NA())</f>
        <v>5.8181810316693117E-4</v>
      </c>
      <c r="H107" s="49">
        <f>_xll.qlCalendarAdvance(IborCalendar,$H106,B107,"f",FALSE)</f>
        <v>42326</v>
      </c>
      <c r="I107" s="49">
        <f>_xll.qlInterestRateIndexValueDate(Index3M,$H107)</f>
        <v>42328</v>
      </c>
      <c r="J107" s="52">
        <f>IFERROR(_xll.qlIndexFixing(Index3M,H107,TRUE,_xll.ohTrigger(RecalcTrigger,Trigger3M)),NA())</f>
        <v>9.9599576875359394E-4</v>
      </c>
      <c r="K107" s="52">
        <f>IFERROR(_xll.qlIndexFixing(ONIndex3M,I107,TRUE,_xll.ohTrigger(RecalcTrigger,Trigger3M)),NA())</f>
        <v>1.0021131287984986E-3</v>
      </c>
      <c r="L107" s="52">
        <f>IFERROR(_xll.qlIndexFixing(Index6M,$H107,TRUE,_xll.ohTrigger(RecalcTrigger,Trigger6M)),NA())</f>
        <v>1.3521213757171282E-3</v>
      </c>
      <c r="M107" s="52">
        <f>IFERROR(_xll.qlIndexFixing(ONIndex6M,I107,TRUE,_xll.ohTrigger(RecalcTrigger,Trigger6M)),NA())</f>
        <v>1.2169213213919505E-3</v>
      </c>
    </row>
    <row r="108" spans="2:13" x14ac:dyDescent="0.2">
      <c r="B108" s="46" t="s">
        <v>19</v>
      </c>
      <c r="D108" s="49">
        <f>_xll.qlCalendarAdvance(LocalCalendar,$D107,B108,"f",FALSE)</f>
        <v>42335</v>
      </c>
      <c r="E108" s="49">
        <f>_xll.qlInterestRateIndexValueDate(IndexON,D108)</f>
        <v>42335</v>
      </c>
      <c r="F108" s="52">
        <f>IFERROR(_xll.qlIndexFixing(IndexON,D108,TRUE,_xll.ohTrigger(RecalcTrigger,TriggerON)),NA())</f>
        <v>5.92817299138367E-4</v>
      </c>
      <c r="H108" s="49">
        <f>_xll.qlCalendarAdvance(IborCalendar,$H107,B108,"f",FALSE)</f>
        <v>42327</v>
      </c>
      <c r="I108" s="49">
        <f>_xll.qlInterestRateIndexValueDate(Index3M,$H108)</f>
        <v>42332</v>
      </c>
      <c r="J108" s="52">
        <f>IFERROR(_xll.qlIndexFixing(Index3M,H108,TRUE,_xll.ohTrigger(RecalcTrigger,Trigger3M)),NA())</f>
        <v>9.9692356287455126E-4</v>
      </c>
      <c r="K108" s="52">
        <f>IFERROR(_xll.qlIndexFixing(ONIndex3M,I108,TRUE,_xll.ohTrigger(RecalcTrigger,Trigger3M)),NA())</f>
        <v>1.017416947171057E-3</v>
      </c>
      <c r="L108" s="52">
        <f>IFERROR(_xll.qlIndexFixing(Index6M,$H108,TRUE,_xll.ohTrigger(RecalcTrigger,Trigger6M)),NA())</f>
        <v>1.3518735810931874E-3</v>
      </c>
      <c r="M108" s="52">
        <f>IFERROR(_xll.qlIndexFixing(ONIndex6M,I108,TRUE,_xll.ohTrigger(RecalcTrigger,Trigger6M)),NA())</f>
        <v>1.2312714429629779E-3</v>
      </c>
    </row>
    <row r="109" spans="2:13" x14ac:dyDescent="0.2">
      <c r="B109" s="46" t="s">
        <v>19</v>
      </c>
      <c r="D109" s="49">
        <f>_xll.qlCalendarAdvance(LocalCalendar,$D108,B109,"f",FALSE)</f>
        <v>42338</v>
      </c>
      <c r="E109" s="49">
        <f>_xll.qlInterestRateIndexValueDate(IndexON,D109)</f>
        <v>42338</v>
      </c>
      <c r="F109" s="52">
        <f>IFERROR(_xll.qlIndexFixing(IndexON,D109,TRUE,_xll.ohTrigger(RecalcTrigger,TriggerON)),NA())</f>
        <v>6.0473501786950656E-4</v>
      </c>
      <c r="H109" s="49">
        <f>_xll.qlCalendarAdvance(IborCalendar,$H108,B109,"f",FALSE)</f>
        <v>42328</v>
      </c>
      <c r="I109" s="49">
        <f>_xll.qlInterestRateIndexValueDate(Index3M,$H109)</f>
        <v>42332</v>
      </c>
      <c r="J109" s="52">
        <f>IFERROR(_xll.qlIndexFixing(Index3M,H109,TRUE,_xll.ohTrigger(RecalcTrigger,Trigger3M)),NA())</f>
        <v>9.9692356287455126E-4</v>
      </c>
      <c r="K109" s="52">
        <f>IFERROR(_xll.qlIndexFixing(ONIndex3M,I109,TRUE,_xll.ohTrigger(RecalcTrigger,Trigger3M)),NA())</f>
        <v>1.017416947171057E-3</v>
      </c>
      <c r="L109" s="52">
        <f>IFERROR(_xll.qlIndexFixing(Index6M,$H109,TRUE,_xll.ohTrigger(RecalcTrigger,Trigger6M)),NA())</f>
        <v>1.3518735810931874E-3</v>
      </c>
      <c r="M109" s="52">
        <f>IFERROR(_xll.qlIndexFixing(ONIndex6M,I109,TRUE,_xll.ohTrigger(RecalcTrigger,Trigger6M)),NA())</f>
        <v>1.2312714429629779E-3</v>
      </c>
    </row>
    <row r="110" spans="2:13" x14ac:dyDescent="0.2">
      <c r="B110" s="46" t="s">
        <v>19</v>
      </c>
      <c r="D110" s="49">
        <f>_xll.qlCalendarAdvance(LocalCalendar,$D109,B110,"f",FALSE)</f>
        <v>42339</v>
      </c>
      <c r="E110" s="49">
        <f>_xll.qlInterestRateIndexValueDate(IndexON,D110)</f>
        <v>42339</v>
      </c>
      <c r="F110" s="52">
        <f>IFERROR(_xll.qlIndexFixing(IndexON,D110,TRUE,_xll.ohTrigger(RecalcTrigger,TriggerON)),NA())</f>
        <v>6.106496584112886E-4</v>
      </c>
      <c r="H110" s="49">
        <f>_xll.qlCalendarAdvance(IborCalendar,$H109,B110,"f",FALSE)</f>
        <v>42331</v>
      </c>
      <c r="I110" s="49">
        <f>_xll.qlInterestRateIndexValueDate(Index3M,$H110)</f>
        <v>42333</v>
      </c>
      <c r="J110" s="52">
        <f>IFERROR(_xll.qlIndexFixing(Index3M,H110,TRUE,_xll.ohTrigger(RecalcTrigger,Trigger3M)),NA())</f>
        <v>9.9750051209946821E-4</v>
      </c>
      <c r="K110" s="52">
        <f>IFERROR(_xll.qlIndexFixing(ONIndex3M,I110,TRUE,_xll.ohTrigger(RecalcTrigger,Trigger3M)),NA())</f>
        <v>1.0240783262993602E-3</v>
      </c>
      <c r="L110" s="52">
        <f>IFERROR(_xll.qlIndexFixing(Index6M,$H110,TRUE,_xll.ohTrigger(RecalcTrigger,Trigger6M)),NA())</f>
        <v>1.3517509476816299E-3</v>
      </c>
      <c r="M110" s="52">
        <f>IFERROR(_xll.qlIndexFixing(ONIndex6M,I110,TRUE,_xll.ohTrigger(RecalcTrigger,Trigger6M)),NA())</f>
        <v>1.2377730042523183E-3</v>
      </c>
    </row>
    <row r="111" spans="2:13" x14ac:dyDescent="0.2">
      <c r="B111" s="46" t="s">
        <v>19</v>
      </c>
      <c r="D111" s="49">
        <f>_xll.qlCalendarAdvance(LocalCalendar,$D110,B111,"f",FALSE)</f>
        <v>42340</v>
      </c>
      <c r="E111" s="49">
        <f>_xll.qlInterestRateIndexValueDate(IndexON,D111)</f>
        <v>42340</v>
      </c>
      <c r="F111" s="52">
        <f>IFERROR(_xll.qlIndexFixing(IndexON,D111,TRUE,_xll.ohTrigger(RecalcTrigger,TriggerON)),NA())</f>
        <v>6.1626481981602588E-4</v>
      </c>
      <c r="H111" s="49">
        <f>_xll.qlCalendarAdvance(IborCalendar,$H110,B111,"f",FALSE)</f>
        <v>42332</v>
      </c>
      <c r="I111" s="49">
        <f>_xll.qlInterestRateIndexValueDate(Index3M,$H111)</f>
        <v>42334</v>
      </c>
      <c r="J111" s="52">
        <f>IFERROR(_xll.qlIndexFixing(Index3M,H111,TRUE,_xll.ohTrigger(RecalcTrigger,Trigger3M)),NA())</f>
        <v>9.9815246162079344E-4</v>
      </c>
      <c r="K111" s="52">
        <f>IFERROR(_xll.qlIndexFixing(ONIndex3M,I111,TRUE,_xll.ohTrigger(RecalcTrigger,Trigger3M)),NA())</f>
        <v>1.031008794578625E-3</v>
      </c>
      <c r="L111" s="52">
        <f>IFERROR(_xll.qlIndexFixing(Index6M,$H111,TRUE,_xll.ohTrigger(RecalcTrigger,Trigger6M)),NA())</f>
        <v>1.351601353523031E-3</v>
      </c>
      <c r="M111" s="52">
        <f>IFERROR(_xll.qlIndexFixing(ONIndex6M,I111,TRUE,_xll.ohTrigger(RecalcTrigger,Trigger6M)),NA())</f>
        <v>1.2446540877153467E-3</v>
      </c>
    </row>
    <row r="112" spans="2:13" x14ac:dyDescent="0.2">
      <c r="B112" s="46" t="s">
        <v>19</v>
      </c>
      <c r="D112" s="49">
        <f>_xll.qlCalendarAdvance(LocalCalendar,$D111,B112,"f",FALSE)</f>
        <v>42341</v>
      </c>
      <c r="E112" s="49">
        <f>_xll.qlInterestRateIndexValueDate(IndexON,D112)</f>
        <v>42341</v>
      </c>
      <c r="F112" s="52">
        <f>IFERROR(_xll.qlIndexFixing(IndexON,D112,TRUE,_xll.ohTrigger(RecalcTrigger,TriggerON)),NA())</f>
        <v>6.2158050192162584E-4</v>
      </c>
      <c r="H112" s="49">
        <f>_xll.qlCalendarAdvance(IborCalendar,$H111,B112,"f",FALSE)</f>
        <v>42333</v>
      </c>
      <c r="I112" s="49">
        <f>_xll.qlInterestRateIndexValueDate(Index3M,$H112)</f>
        <v>42335</v>
      </c>
      <c r="J112" s="52">
        <f>IFERROR(_xll.qlIndexFixing(Index3M,H112,TRUE,_xll.ohTrigger(RecalcTrigger,Trigger3M)),NA())</f>
        <v>1.0014691727644701E-3</v>
      </c>
      <c r="K112" s="52">
        <f>IFERROR(_xll.qlIndexFixing(ONIndex3M,I112,TRUE,_xll.ohTrigger(RecalcTrigger,Trigger3M)),NA())</f>
        <v>1.0457697325971793E-3</v>
      </c>
      <c r="L112" s="52">
        <f>IFERROR(_xll.qlIndexFixing(Index6M,$H112,TRUE,_xll.ohTrigger(RecalcTrigger,Trigger6M)),NA())</f>
        <v>1.3514234551975097E-3</v>
      </c>
      <c r="M112" s="52">
        <f>IFERROR(_xll.qlIndexFixing(ONIndex6M,I112,TRUE,_xll.ohTrigger(RecalcTrigger,Trigger6M)),NA())</f>
        <v>1.2596857367608294E-3</v>
      </c>
    </row>
    <row r="113" spans="2:13" x14ac:dyDescent="0.2">
      <c r="B113" s="46" t="s">
        <v>19</v>
      </c>
      <c r="D113" s="49">
        <f>_xll.qlCalendarAdvance(LocalCalendar,$D112,B113,"f",FALSE)</f>
        <v>42342</v>
      </c>
      <c r="E113" s="49">
        <f>_xll.qlInterestRateIndexValueDate(IndexON,D113)</f>
        <v>42342</v>
      </c>
      <c r="F113" s="52">
        <f>IFERROR(_xll.qlIndexFixing(IndexON,D113,TRUE,_xll.ohTrigger(RecalcTrigger,TriggerON)),NA())</f>
        <v>6.3121469346875503E-4</v>
      </c>
      <c r="H113" s="49">
        <f>_xll.qlCalendarAdvance(IborCalendar,$H112,B113,"f",FALSE)</f>
        <v>42334</v>
      </c>
      <c r="I113" s="49">
        <f>_xll.qlInterestRateIndexValueDate(Index3M,$H113)</f>
        <v>42338</v>
      </c>
      <c r="J113" s="52">
        <f>IFERROR(_xll.qlIndexFixing(Index3M,H113,TRUE,_xll.ohTrigger(RecalcTrigger,Trigger3M)),NA())</f>
        <v>1.0000000000004023E-3</v>
      </c>
      <c r="K113" s="52">
        <f>IFERROR(_xll.qlIndexFixing(ONIndex3M,I113,TRUE,_xll.ohTrigger(RecalcTrigger,Trigger3M)),NA())</f>
        <v>1.0612769466433747E-3</v>
      </c>
      <c r="L113" s="52">
        <f>IFERROR(_xll.qlIndexFixing(Index6M,$H113,TRUE,_xll.ohTrigger(RecalcTrigger,Trigger6M)),NA())</f>
        <v>1.3499999999999988E-3</v>
      </c>
      <c r="M113" s="52">
        <f>IFERROR(_xll.qlIndexFixing(ONIndex6M,I113,TRUE,_xll.ohTrigger(RecalcTrigger,Trigger6M)),NA())</f>
        <v>1.2758582372995875E-3</v>
      </c>
    </row>
    <row r="114" spans="2:13" x14ac:dyDescent="0.2">
      <c r="B114" s="46" t="s">
        <v>19</v>
      </c>
      <c r="D114" s="49">
        <f>_xll.qlCalendarAdvance(LocalCalendar,$D113,B114,"f",FALSE)</f>
        <v>42345</v>
      </c>
      <c r="E114" s="49">
        <f>_xll.qlInterestRateIndexValueDate(IndexON,D114)</f>
        <v>42345</v>
      </c>
      <c r="F114" s="52">
        <f>IFERROR(_xll.qlIndexFixing(IndexON,D114,TRUE,_xll.ohTrigger(RecalcTrigger,TriggerON)),NA())</f>
        <v>6.3984843759579135E-4</v>
      </c>
      <c r="H114" s="49">
        <f>_xll.qlCalendarAdvance(IborCalendar,$H113,B114,"f",FALSE)</f>
        <v>42335</v>
      </c>
      <c r="I114" s="49">
        <f>_xll.qlInterestRateIndexValueDate(Index3M,$H114)</f>
        <v>42339</v>
      </c>
      <c r="J114" s="52">
        <f>IFERROR(_xll.qlIndexFixing(Index3M,H114,TRUE,_xll.ohTrigger(RecalcTrigger,Trigger3M)),NA())</f>
        <v>1.0008990276562395E-3</v>
      </c>
      <c r="K114" s="52">
        <f>IFERROR(_xll.qlIndexFixing(ONIndex3M,I114,TRUE,_xll.ohTrigger(RecalcTrigger,Trigger3M)),NA())</f>
        <v>1.0686851877039771E-3</v>
      </c>
      <c r="L114" s="52">
        <f>IFERROR(_xll.qlIndexFixing(Index6M,$H114,TRUE,_xll.ohTrigger(RecalcTrigger,Trigger6M)),NA())</f>
        <v>1.3497113999036095E-3</v>
      </c>
      <c r="M114" s="52">
        <f>IFERROR(_xll.qlIndexFixing(ONIndex6M,I114,TRUE,_xll.ohTrigger(RecalcTrigger,Trigger6M)),NA())</f>
        <v>1.2839444876888706E-3</v>
      </c>
    </row>
    <row r="115" spans="2:13" x14ac:dyDescent="0.2">
      <c r="B115" s="46" t="s">
        <v>19</v>
      </c>
      <c r="D115" s="49">
        <f>_xll.qlCalendarAdvance(LocalCalendar,$D114,B115,"f",FALSE)</f>
        <v>42346</v>
      </c>
      <c r="E115" s="49">
        <f>_xll.qlInterestRateIndexValueDate(IndexON,D115)</f>
        <v>42346</v>
      </c>
      <c r="F115" s="52">
        <f>IFERROR(_xll.qlIndexFixing(IndexON,D115,TRUE,_xll.ohTrigger(RecalcTrigger,TriggerON)),NA())</f>
        <v>6.4366672320570473E-4</v>
      </c>
      <c r="H115" s="49">
        <f>_xll.qlCalendarAdvance(IborCalendar,$H114,B115,"f",FALSE)</f>
        <v>42338</v>
      </c>
      <c r="I115" s="49">
        <f>_xll.qlInterestRateIndexValueDate(Index3M,$H115)</f>
        <v>42340</v>
      </c>
      <c r="J115" s="52">
        <f>IFERROR(_xll.qlIndexFixing(Index3M,H115,TRUE,_xll.ohTrigger(RecalcTrigger,Trigger3M)),NA())</f>
        <v>1.0018786921964992E-3</v>
      </c>
      <c r="K115" s="52">
        <f>IFERROR(_xll.qlIndexFixing(ONIndex3M,I115,TRUE,_xll.ohTrigger(RecalcTrigger,Trigger3M)),NA())</f>
        <v>1.075494845101943E-3</v>
      </c>
      <c r="L115" s="52">
        <f>IFERROR(_xll.qlIndexFixing(Index6M,$H115,TRUE,_xll.ohTrigger(RecalcTrigger,Trigger6M)),NA())</f>
        <v>1.3493953820268246E-3</v>
      </c>
      <c r="M115" s="52">
        <f>IFERROR(_xll.qlIndexFixing(ONIndex6M,I115,TRUE,_xll.ohTrigger(RecalcTrigger,Trigger6M)),NA())</f>
        <v>1.291717815590232E-3</v>
      </c>
    </row>
    <row r="116" spans="2:13" x14ac:dyDescent="0.2">
      <c r="B116" s="46" t="s">
        <v>19</v>
      </c>
      <c r="D116" s="49">
        <f>_xll.qlCalendarAdvance(LocalCalendar,$D115,B116,"f",FALSE)</f>
        <v>42347</v>
      </c>
      <c r="E116" s="49">
        <f>_xll.qlInterestRateIndexValueDate(IndexON,D116)</f>
        <v>42347</v>
      </c>
      <c r="F116" s="52">
        <f>IFERROR(_xll.qlIndexFixing(IndexON,D116,TRUE,_xll.ohTrigger(RecalcTrigger,TriggerON)),NA())</f>
        <v>6.4718552959752706E-4</v>
      </c>
      <c r="H116" s="49">
        <f>_xll.qlCalendarAdvance(IborCalendar,$H115,B116,"f",FALSE)</f>
        <v>42339</v>
      </c>
      <c r="I116" s="49">
        <f>_xll.qlInterestRateIndexValueDate(Index3M,$H116)</f>
        <v>42341</v>
      </c>
      <c r="J116" s="52">
        <f>IFERROR(_xll.qlIndexFixing(Index3M,H116,TRUE,_xll.ohTrigger(RecalcTrigger,Trigger3M)),NA())</f>
        <v>1.0029365824615578E-3</v>
      </c>
      <c r="K116" s="52">
        <f>IFERROR(_xll.qlIndexFixing(ONIndex3M,I116,TRUE,_xll.ohTrigger(RecalcTrigger,Trigger3M)),NA())</f>
        <v>1.0817059187573363E-3</v>
      </c>
      <c r="L116" s="52">
        <f>IFERROR(_xll.qlIndexFixing(Index6M,$H116,TRUE,_xll.ohTrigger(RecalcTrigger,Trigger6M)),NA())</f>
        <v>1.349057283284816E-3</v>
      </c>
      <c r="M116" s="52">
        <f>IFERROR(_xll.qlIndexFixing(ONIndex6M,I116,TRUE,_xll.ohTrigger(RecalcTrigger,Trigger6M)),NA())</f>
        <v>1.2991782210836078E-3</v>
      </c>
    </row>
    <row r="117" spans="2:13" x14ac:dyDescent="0.2">
      <c r="B117" s="46" t="s">
        <v>19</v>
      </c>
      <c r="D117" s="49">
        <f>_xll.qlCalendarAdvance(LocalCalendar,$D116,B117,"f",FALSE)</f>
        <v>42348</v>
      </c>
      <c r="E117" s="49">
        <f>_xll.qlInterestRateIndexValueDate(IndexON,D117)</f>
        <v>42348</v>
      </c>
      <c r="F117" s="52">
        <f>IFERROR(_xll.qlIndexFixing(IndexON,D117,TRUE,_xll.ohTrigger(RecalcTrigger,TriggerON)),NA())</f>
        <v>6.504048566091658E-4</v>
      </c>
      <c r="H117" s="49">
        <f>_xll.qlCalendarAdvance(IborCalendar,$H116,B117,"f",FALSE)</f>
        <v>42340</v>
      </c>
      <c r="I117" s="49">
        <f>_xll.qlInterestRateIndexValueDate(Index3M,$H117)</f>
        <v>42342</v>
      </c>
      <c r="J117" s="52">
        <f>IFERROR(_xll.qlIndexFixing(Index3M,H117,TRUE,_xll.ohTrigger(RecalcTrigger,Trigger3M)),NA())</f>
        <v>1.0040702872926698E-3</v>
      </c>
      <c r="K117" s="52">
        <f>IFERROR(_xll.qlIndexFixing(ONIndex3M,I117,TRUE,_xll.ohTrigger(RecalcTrigger,Trigger3M)),NA())</f>
        <v>1.0921360997429019E-3</v>
      </c>
      <c r="L117" s="52">
        <f>IFERROR(_xll.qlIndexFixing(Index6M,$H117,TRUE,_xll.ohTrigger(RecalcTrigger,Trigger6M)),NA())</f>
        <v>1.347560400170916E-3</v>
      </c>
      <c r="M117" s="52">
        <f>IFERROR(_xll.qlIndexFixing(ONIndex6M,I117,TRUE,_xll.ohTrigger(RecalcTrigger,Trigger6M)),NA())</f>
        <v>1.3130607461597776E-3</v>
      </c>
    </row>
    <row r="118" spans="2:13" x14ac:dyDescent="0.2">
      <c r="B118" s="46" t="s">
        <v>19</v>
      </c>
      <c r="D118" s="49">
        <f>_xll.qlCalendarAdvance(LocalCalendar,$D117,B118,"f",FALSE)</f>
        <v>42349</v>
      </c>
      <c r="E118" s="49">
        <f>_xll.qlInterestRateIndexValueDate(IndexON,D118)</f>
        <v>42349</v>
      </c>
      <c r="F118" s="52">
        <f>IFERROR(_xll.qlIndexFixing(IndexON,D118,TRUE,_xll.ohTrigger(RecalcTrigger,TriggerON)),NA())</f>
        <v>6.5584642466087761E-4</v>
      </c>
      <c r="H118" s="49">
        <f>_xll.qlCalendarAdvance(IborCalendar,$H117,B118,"f",FALSE)</f>
        <v>42341</v>
      </c>
      <c r="I118" s="49">
        <f>_xll.qlInterestRateIndexValueDate(Index3M,$H118)</f>
        <v>42345</v>
      </c>
      <c r="J118" s="52">
        <f>IFERROR(_xll.qlIndexFixing(Index3M,H118,TRUE,_xll.ohTrigger(RecalcTrigger,Trigger3M)),NA())</f>
        <v>1.0079021776273781E-3</v>
      </c>
      <c r="K118" s="52">
        <f>IFERROR(_xll.qlIndexFixing(ONIndex3M,I118,TRUE,_xll.ohTrigger(RecalcTrigger,Trigger3M)),NA())</f>
        <v>1.1005643749939509E-3</v>
      </c>
      <c r="L118" s="52">
        <f>IFERROR(_xll.qlIndexFixing(Index6M,$H118,TRUE,_xll.ohTrigger(RecalcTrigger,Trigger6M)),NA())</f>
        <v>1.3475908178137927E-3</v>
      </c>
      <c r="M118" s="52">
        <f>IFERROR(_xll.qlIndexFixing(ONIndex6M,I118,TRUE,_xll.ohTrigger(RecalcTrigger,Trigger6M)),NA())</f>
        <v>1.3258906178581498E-3</v>
      </c>
    </row>
    <row r="119" spans="2:13" x14ac:dyDescent="0.2">
      <c r="B119" s="46" t="s">
        <v>19</v>
      </c>
      <c r="D119" s="49">
        <f>_xll.qlCalendarAdvance(LocalCalendar,$D118,B119,"f",FALSE)</f>
        <v>42352</v>
      </c>
      <c r="E119" s="49">
        <f>_xll.qlInterestRateIndexValueDate(IndexON,D119)</f>
        <v>42352</v>
      </c>
      <c r="F119" s="52">
        <f>IFERROR(_xll.qlIndexFixing(IndexON,D119,TRUE,_xll.ohTrigger(RecalcTrigger,TriggerON)),NA())</f>
        <v>6.6028737125911618E-4</v>
      </c>
      <c r="H119" s="49">
        <f>_xll.qlCalendarAdvance(IborCalendar,$H118,B119,"f",FALSE)</f>
        <v>42342</v>
      </c>
      <c r="I119" s="49">
        <f>_xll.qlInterestRateIndexValueDate(Index3M,$H119)</f>
        <v>42346</v>
      </c>
      <c r="J119" s="52">
        <f>IFERROR(_xll.qlIndexFixing(Index3M,H119,TRUE,_xll.ohTrigger(RecalcTrigger,Trigger3M)),NA())</f>
        <v>1.0093150291695114E-3</v>
      </c>
      <c r="K119" s="52">
        <f>IFERROR(_xll.qlIndexFixing(ONIndex3M,I119,TRUE,_xll.ohTrigger(RecalcTrigger,Trigger3M)),NA())</f>
        <v>1.1037825293769288E-3</v>
      </c>
      <c r="L119" s="52">
        <f>IFERROR(_xll.qlIndexFixing(Index6M,$H119,TRUE,_xll.ohTrigger(RecalcTrigger,Trigger6M)),NA())</f>
        <v>1.3472223683291E-3</v>
      </c>
      <c r="M119" s="52">
        <f>IFERROR(_xll.qlIndexFixing(ONIndex6M,I119,TRUE,_xll.ohTrigger(RecalcTrigger,Trigger6M)),NA())</f>
        <v>1.3317864106721089E-3</v>
      </c>
    </row>
    <row r="120" spans="2:13" x14ac:dyDescent="0.2">
      <c r="B120" s="46" t="s">
        <v>19</v>
      </c>
      <c r="D120" s="49">
        <f>_xll.qlCalendarAdvance(LocalCalendar,$D119,B120,"f",FALSE)</f>
        <v>42353</v>
      </c>
      <c r="E120" s="49">
        <f>_xll.qlInterestRateIndexValueDate(IndexON,D120)</f>
        <v>42353</v>
      </c>
      <c r="F120" s="52">
        <f>IFERROR(_xll.qlIndexFixing(IndexON,D120,TRUE,_xll.ohTrigger(RecalcTrigger,TriggerON)),NA())</f>
        <v>6.6200930161297578E-4</v>
      </c>
      <c r="H120" s="49">
        <f>_xll.qlCalendarAdvance(IborCalendar,$H119,B120,"f",FALSE)</f>
        <v>42345</v>
      </c>
      <c r="I120" s="49">
        <f>_xll.qlInterestRateIndexValueDate(Index3M,$H120)</f>
        <v>42347</v>
      </c>
      <c r="J120" s="52">
        <f>IFERROR(_xll.qlIndexFixing(Index3M,H120,TRUE,_xll.ohTrigger(RecalcTrigger,Trigger3M)),NA())</f>
        <v>1.0107916395050544E-3</v>
      </c>
      <c r="K120" s="52">
        <f>IFERROR(_xll.qlIndexFixing(ONIndex3M,I120,TRUE,_xll.ohTrigger(RecalcTrigger,Trigger3M)),NA())</f>
        <v>1.106402099857462E-3</v>
      </c>
      <c r="L120" s="52">
        <f>IFERROR(_xll.qlIndexFixing(Index6M,$H120,TRUE,_xll.ohTrigger(RecalcTrigger,Trigger6M)),NA())</f>
        <v>1.3468638593872222E-3</v>
      </c>
      <c r="M120" s="52">
        <f>IFERROR(_xll.qlIndexFixing(ONIndex6M,I120,TRUE,_xll.ohTrigger(RecalcTrigger,Trigger6M)),NA())</f>
        <v>1.3373692809182103E-3</v>
      </c>
    </row>
    <row r="121" spans="2:13" x14ac:dyDescent="0.2">
      <c r="B121" s="46" t="s">
        <v>19</v>
      </c>
      <c r="D121" s="49">
        <f>_xll.qlCalendarAdvance(LocalCalendar,$D120,B121,"f",FALSE)</f>
        <v>42354</v>
      </c>
      <c r="E121" s="49">
        <f>_xll.qlInterestRateIndexValueDate(IndexON,D121)</f>
        <v>42354</v>
      </c>
      <c r="F121" s="52">
        <f>IFERROR(_xll.qlIndexFixing(IndexON,D121,TRUE,_xll.ohTrigger(RecalcTrigger,TriggerON)),NA())</f>
        <v>6.6343175250560549E-4</v>
      </c>
      <c r="H121" s="49">
        <f>_xll.qlCalendarAdvance(IborCalendar,$H120,B121,"f",FALSE)</f>
        <v>42346</v>
      </c>
      <c r="I121" s="49">
        <f>_xll.qlInterestRateIndexValueDate(Index3M,$H121)</f>
        <v>42348</v>
      </c>
      <c r="J121" s="52">
        <f>IFERROR(_xll.qlIndexFixing(Index3M,H121,TRUE,_xll.ohTrigger(RecalcTrigger,Trigger3M)),NA())</f>
        <v>1.0123295974778974E-3</v>
      </c>
      <c r="K121" s="52">
        <f>IFERROR(_xll.qlIndexFixing(ONIndex3M,I121,TRUE,_xll.ohTrigger(RecalcTrigger,Trigger3M)),NA())</f>
        <v>1.1084230865154865E-3</v>
      </c>
      <c r="L121" s="52">
        <f>IFERROR(_xll.qlIndexFixing(Index6M,$H121,TRUE,_xll.ohTrigger(RecalcTrigger,Trigger6M)),NA())</f>
        <v>1.3465206278758129E-3</v>
      </c>
      <c r="M121" s="52">
        <f>IFERROR(_xll.qlIndexFixing(ONIndex6M,I121,TRUE,_xll.ohTrigger(RecalcTrigger,Trigger6M)),NA())</f>
        <v>1.3426392285964539E-3</v>
      </c>
    </row>
    <row r="122" spans="2:13" x14ac:dyDescent="0.2">
      <c r="B122" s="46" t="s">
        <v>19</v>
      </c>
      <c r="D122" s="49">
        <f>_xll.qlCalendarAdvance(LocalCalendar,$D121,B122,"f",FALSE)</f>
        <v>42355</v>
      </c>
      <c r="E122" s="49">
        <f>_xll.qlInterestRateIndexValueDate(IndexON,D122)</f>
        <v>42355</v>
      </c>
      <c r="F122" s="52">
        <f>IFERROR(_xll.qlIndexFixing(IndexON,D122,TRUE,_xll.ohTrigger(RecalcTrigger,TriggerON)),NA())</f>
        <v>6.6455472409909788E-4</v>
      </c>
      <c r="H122" s="49">
        <f>_xll.qlCalendarAdvance(IborCalendar,$H121,B122,"f",FALSE)</f>
        <v>42347</v>
      </c>
      <c r="I122" s="49">
        <f>_xll.qlInterestRateIndexValueDate(Index3M,$H122)</f>
        <v>42349</v>
      </c>
      <c r="J122" s="52">
        <f>IFERROR(_xll.qlIndexFixing(Index3M,H122,TRUE,_xll.ohTrigger(RecalcTrigger,Trigger3M)),NA())</f>
        <v>1.0139264919328086E-3</v>
      </c>
      <c r="K122" s="52">
        <f>IFERROR(_xll.qlIndexFixing(ONIndex3M,I122,TRUE,_xll.ohTrigger(RecalcTrigger,Trigger3M)),NA())</f>
        <v>1.1104732053368593E-3</v>
      </c>
      <c r="L122" s="52">
        <f>IFERROR(_xll.qlIndexFixing(Index6M,$H122,TRUE,_xll.ohTrigger(RecalcTrigger,Trigger6M)),NA())</f>
        <v>1.3456922722439697E-3</v>
      </c>
      <c r="M122" s="52">
        <f>IFERROR(_xll.qlIndexFixing(ONIndex6M,I122,TRUE,_xll.ohTrigger(RecalcTrigger,Trigger6M)),NA())</f>
        <v>1.3521411271710804E-3</v>
      </c>
    </row>
    <row r="123" spans="2:13" x14ac:dyDescent="0.2">
      <c r="B123" s="46" t="s">
        <v>19</v>
      </c>
      <c r="D123" s="49">
        <f>_xll.qlCalendarAdvance(LocalCalendar,$D122,B123,"f",FALSE)</f>
        <v>42356</v>
      </c>
      <c r="E123" s="49">
        <f>_xll.qlInterestRateIndexValueDate(IndexON,D123)</f>
        <v>42356</v>
      </c>
      <c r="F123" s="52">
        <f>IFERROR(_xll.qlIndexFixing(IndexON,D123,TRUE,_xll.ohTrigger(RecalcTrigger,TriggerON)),NA())</f>
        <v>6.6580361710995761E-4</v>
      </c>
      <c r="H123" s="49">
        <f>_xll.qlCalendarAdvance(IborCalendar,$H122,B123,"f",FALSE)</f>
        <v>42348</v>
      </c>
      <c r="I123" s="49">
        <f>_xll.qlInterestRateIndexValueDate(Index3M,$H123)</f>
        <v>42352</v>
      </c>
      <c r="J123" s="52">
        <f>IFERROR(_xll.qlIndexFixing(Index3M,H123,TRUE,_xll.ohTrigger(RecalcTrigger,Trigger3M)),NA())</f>
        <v>1.0190466826174329E-3</v>
      </c>
      <c r="K123" s="52">
        <f>IFERROR(_xll.qlIndexFixing(ONIndex3M,I123,TRUE,_xll.ohTrigger(RecalcTrigger,Trigger3M)),NA())</f>
        <v>1.1105211936435211E-3</v>
      </c>
      <c r="L123" s="52">
        <f>IFERROR(_xll.qlIndexFixing(Index6M,$H123,TRUE,_xll.ohTrigger(RecalcTrigger,Trigger6M)),NA())</f>
        <v>1.3454072137852697E-3</v>
      </c>
      <c r="M123" s="52">
        <f>IFERROR(_xll.qlIndexFixing(ONIndex6M,I123,TRUE,_xll.ohTrigger(RecalcTrigger,Trigger6M)),NA())</f>
        <v>1.3605897932311706E-3</v>
      </c>
    </row>
    <row r="124" spans="2:13" x14ac:dyDescent="0.2">
      <c r="B124" s="46" t="s">
        <v>19</v>
      </c>
      <c r="D124" s="49">
        <f>_xll.qlCalendarAdvance(LocalCalendar,$D123,B124,"f",FALSE)</f>
        <v>42359</v>
      </c>
      <c r="E124" s="49">
        <f>_xll.qlInterestRateIndexValueDate(IndexON,D124)</f>
        <v>42359</v>
      </c>
      <c r="F124" s="52">
        <f>IFERROR(_xll.qlIndexFixing(IndexON,D124,TRUE,_xll.ohTrigger(RecalcTrigger,TriggerON)),NA())</f>
        <v>6.660518165901852E-4</v>
      </c>
      <c r="H124" s="49">
        <f>_xll.qlCalendarAdvance(IborCalendar,$H123,B124,"f",FALSE)</f>
        <v>42349</v>
      </c>
      <c r="I124" s="49">
        <f>_xll.qlInterestRateIndexValueDate(Index3M,$H124)</f>
        <v>42353</v>
      </c>
      <c r="J124" s="52">
        <f>IFERROR(_xll.qlIndexFixing(Index3M,H124,TRUE,_xll.ohTrigger(RecalcTrigger,Trigger3M)),NA())</f>
        <v>1.0208552114184359E-3</v>
      </c>
      <c r="K124" s="52">
        <f>IFERROR(_xll.qlIndexFixing(ONIndex3M,I124,TRUE,_xll.ohTrigger(RecalcTrigger,Trigger3M)),NA())</f>
        <v>1.1095492606294499E-3</v>
      </c>
      <c r="L124" s="52">
        <f>IFERROR(_xll.qlIndexFixing(Index6M,$H124,TRUE,_xll.ohTrigger(RecalcTrigger,Trigger6M)),NA())</f>
        <v>1.3452204226457739E-3</v>
      </c>
      <c r="M124" s="52">
        <f>IFERROR(_xll.qlIndexFixing(ONIndex6M,I124,TRUE,_xll.ohTrigger(RecalcTrigger,Trigger6M)),NA())</f>
        <v>1.3642951277503812E-3</v>
      </c>
    </row>
    <row r="125" spans="2:13" x14ac:dyDescent="0.2">
      <c r="B125" s="46" t="s">
        <v>19</v>
      </c>
      <c r="D125" s="49">
        <f>_xll.qlCalendarAdvance(LocalCalendar,$D124,B125,"f",FALSE)</f>
        <v>42360</v>
      </c>
      <c r="E125" s="49">
        <f>_xll.qlInterestRateIndexValueDate(IndexON,D125)</f>
        <v>42360</v>
      </c>
      <c r="F125" s="52">
        <f>IFERROR(_xll.qlIndexFixing(IndexON,D125,TRUE,_xll.ohTrigger(RecalcTrigger,TriggerON)),NA())</f>
        <v>6.6534104532722793E-4</v>
      </c>
      <c r="H125" s="49">
        <f>_xll.qlCalendarAdvance(IborCalendar,$H124,B125,"f",FALSE)</f>
        <v>42352</v>
      </c>
      <c r="I125" s="49">
        <f>_xll.qlInterestRateIndexValueDate(Index3M,$H125)</f>
        <v>42354</v>
      </c>
      <c r="J125" s="52">
        <f>IFERROR(_xll.qlIndexFixing(Index3M,H125,TRUE,_xll.ohTrigger(RecalcTrigger,Trigger3M)),NA())</f>
        <v>1.0227106208998754E-3</v>
      </c>
      <c r="K125" s="52">
        <f>IFERROR(_xll.qlIndexFixing(ONIndex3M,I125,TRUE,_xll.ohTrigger(RecalcTrigger,Trigger3M)),NA())</f>
        <v>1.107978743632998E-3</v>
      </c>
      <c r="L125" s="52">
        <f>IFERROR(_xll.qlIndexFixing(Index6M,$H125,TRUE,_xll.ohTrigger(RecalcTrigger,Trigger6M)),NA())</f>
        <v>1.3450809302141794E-3</v>
      </c>
      <c r="M125" s="52">
        <f>IFERROR(_xll.qlIndexFixing(ONIndex6M,I125,TRUE,_xll.ohTrigger(RecalcTrigger,Trigger6M)),NA())</f>
        <v>1.3676875397816701E-3</v>
      </c>
    </row>
    <row r="126" spans="2:13" x14ac:dyDescent="0.2">
      <c r="B126" s="46" t="s">
        <v>19</v>
      </c>
      <c r="D126" s="49">
        <f>_xll.qlCalendarAdvance(LocalCalendar,$D125,B126,"f",FALSE)</f>
        <v>42362</v>
      </c>
      <c r="E126" s="49">
        <f>_xll.qlInterestRateIndexValueDate(IndexON,D126)</f>
        <v>42362</v>
      </c>
      <c r="F126" s="52">
        <f>IFERROR(_xll.qlIndexFixing(IndexON,D126,TRUE,_xll.ohTrigger(RecalcTrigger,TriggerON)),NA())</f>
        <v>6.6403010252735761E-4</v>
      </c>
      <c r="H126" s="49">
        <f>_xll.qlCalendarAdvance(IborCalendar,$H125,B126,"f",FALSE)</f>
        <v>42353</v>
      </c>
      <c r="I126" s="49">
        <f>_xll.qlInterestRateIndexValueDate(Index3M,$H126)</f>
        <v>42355</v>
      </c>
      <c r="J126" s="52">
        <f>IFERROR(_xll.qlIndexFixing(Index3M,H126,TRUE,_xll.ohTrigger(RecalcTrigger,Trigger3M)),NA())</f>
        <v>1.0246104998951006E-3</v>
      </c>
      <c r="K126" s="52">
        <f>IFERROR(_xll.qlIndexFixing(ONIndex3M,I126,TRUE,_xll.ohTrigger(RecalcTrigger,Trigger3M)),NA())</f>
        <v>1.1058096427341013E-3</v>
      </c>
      <c r="L126" s="52">
        <f>IFERROR(_xll.qlIndexFixing(Index6M,$H126,TRUE,_xll.ohTrigger(RecalcTrigger,Trigger6M)),NA())</f>
        <v>1.3449940733702764E-3</v>
      </c>
      <c r="M126" s="52">
        <f>IFERROR(_xll.qlIndexFixing(ONIndex6M,I126,TRUE,_xll.ohTrigger(RecalcTrigger,Trigger6M)),NA())</f>
        <v>1.3707670289253571E-3</v>
      </c>
    </row>
    <row r="127" spans="2:13" x14ac:dyDescent="0.2">
      <c r="B127" s="46" t="s">
        <v>19</v>
      </c>
      <c r="D127" s="49">
        <f>_xll.qlCalendarAdvance(LocalCalendar,$D126,B127,"f",FALSE)</f>
        <v>42363</v>
      </c>
      <c r="E127" s="49">
        <f>_xll.qlInterestRateIndexValueDate(IndexON,D127)</f>
        <v>42363</v>
      </c>
      <c r="F127" s="52">
        <f>IFERROR(_xll.qlIndexFixing(IndexON,D127,TRUE,_xll.ohTrigger(RecalcTrigger,TriggerON)),NA())</f>
        <v>6.61086267195928E-4</v>
      </c>
      <c r="H127" s="49">
        <f>_xll.qlCalendarAdvance(IborCalendar,$H126,B127,"f",FALSE)</f>
        <v>42354</v>
      </c>
      <c r="I127" s="49">
        <f>_xll.qlInterestRateIndexValueDate(Index3M,$H127)</f>
        <v>42356</v>
      </c>
      <c r="J127" s="52">
        <f>IFERROR(_xll.qlIndexFixing(Index3M,H127,TRUE,_xll.ohTrigger(RecalcTrigger,Trigger3M)),NA())</f>
        <v>1.0265524372330683E-3</v>
      </c>
      <c r="K127" s="52">
        <f>IFERROR(_xll.qlIndexFixing(ONIndex3M,I127,TRUE,_xll.ohTrigger(RecalcTrigger,Trigger3M)),NA())</f>
        <v>1.0994795191887619E-3</v>
      </c>
      <c r="L127" s="52">
        <f>IFERROR(_xll.qlIndexFixing(Index6M,$H127,TRUE,_xll.ohTrigger(RecalcTrigger,Trigger6M)),NA())</f>
        <v>1.3454334999754916E-3</v>
      </c>
      <c r="M127" s="52">
        <f>IFERROR(_xll.qlIndexFixing(ONIndex6M,I127,TRUE,_xll.ohTrigger(RecalcTrigger,Trigger6M)),NA())</f>
        <v>1.3758881903669362E-3</v>
      </c>
    </row>
    <row r="128" spans="2:13" x14ac:dyDescent="0.2">
      <c r="B128" s="46" t="s">
        <v>19</v>
      </c>
      <c r="D128" s="49">
        <f>_xll.qlCalendarAdvance(LocalCalendar,$D127,B128,"f",FALSE)</f>
        <v>42366</v>
      </c>
      <c r="E128" s="49">
        <f>_xll.qlInterestRateIndexValueDate(IndexON,D128)</f>
        <v>42366</v>
      </c>
      <c r="F128" s="52">
        <f>IFERROR(_xll.qlIndexFixing(IndexON,D128,TRUE,_xll.ohTrigger(RecalcTrigger,TriggerON)),NA())</f>
        <v>6.571417726974893E-4</v>
      </c>
      <c r="H128" s="49">
        <f>_xll.qlCalendarAdvance(IborCalendar,$H127,B128,"f",FALSE)</f>
        <v>42355</v>
      </c>
      <c r="I128" s="49">
        <f>_xll.qlInterestRateIndexValueDate(Index3M,$H128)</f>
        <v>42359</v>
      </c>
      <c r="J128" s="52">
        <f>IFERROR(_xll.qlIndexFixing(Index3M,H128,TRUE,_xll.ohTrigger(RecalcTrigger,Trigger3M)),NA())</f>
        <v>1.0353092882224278E-3</v>
      </c>
      <c r="K128" s="52">
        <f>IFERROR(_xll.qlIndexFixing(ONIndex3M,I128,TRUE,_xll.ohTrigger(RecalcTrigger,Trigger3M)),NA())</f>
        <v>1.0911474002739396E-3</v>
      </c>
      <c r="L128" s="52">
        <f>IFERROR(_xll.qlIndexFixing(Index6M,$H128,TRUE,_xll.ohTrigger(RecalcTrigger,Trigger6M)),NA())</f>
        <v>1.3452797395892622E-3</v>
      </c>
      <c r="M128" s="52">
        <f>IFERROR(_xll.qlIndexFixing(ONIndex6M,I128,TRUE,_xll.ohTrigger(RecalcTrigger,Trigger6M)),NA())</f>
        <v>1.3799557591820388E-3</v>
      </c>
    </row>
    <row r="129" spans="2:13" x14ac:dyDescent="0.2">
      <c r="B129" s="46" t="s">
        <v>19</v>
      </c>
      <c r="D129" s="49">
        <f>_xll.qlCalendarAdvance(LocalCalendar,$D128,B129,"f",FALSE)</f>
        <v>42367</v>
      </c>
      <c r="E129" s="49">
        <f>_xll.qlInterestRateIndexValueDate(IndexON,D129)</f>
        <v>42367</v>
      </c>
      <c r="F129" s="52">
        <f>IFERROR(_xll.qlIndexFixing(IndexON,D129,TRUE,_xll.ohTrigger(RecalcTrigger,TriggerON)),NA())</f>
        <v>6.5472464388038887E-4</v>
      </c>
      <c r="H129" s="49">
        <f>_xll.qlCalendarAdvance(IborCalendar,$H128,B129,"f",FALSE)</f>
        <v>42356</v>
      </c>
      <c r="I129" s="49">
        <f>_xll.qlInterestRateIndexValueDate(Index3M,$H129)</f>
        <v>42360</v>
      </c>
      <c r="J129" s="52">
        <f>IFERROR(_xll.qlIndexFixing(Index3M,H129,TRUE,_xll.ohTrigger(RecalcTrigger,Trigger3M)),NA())</f>
        <v>1.0346925464790667E-3</v>
      </c>
      <c r="K129" s="52">
        <f>IFERROR(_xll.qlIndexFixing(ONIndex3M,I129,TRUE,_xll.ohTrigger(RecalcTrigger,Trigger3M)),NA())</f>
        <v>1.0831067072825107E-3</v>
      </c>
      <c r="L129" s="52">
        <f>IFERROR(_xll.qlIndexFixing(Index6M,$H129,TRUE,_xll.ohTrigger(RecalcTrigger,Trigger6M)),NA())</f>
        <v>1.3455361140309384E-3</v>
      </c>
      <c r="M129" s="52">
        <f>IFERROR(_xll.qlIndexFixing(ONIndex6M,I129,TRUE,_xll.ohTrigger(RecalcTrigger,Trigger6M)),NA())</f>
        <v>1.3820742645132E-3</v>
      </c>
    </row>
    <row r="130" spans="2:13" x14ac:dyDescent="0.2">
      <c r="B130" s="46" t="s">
        <v>19</v>
      </c>
      <c r="D130" s="49">
        <f>_xll.qlCalendarAdvance(LocalCalendar,$D129,B130,"f",FALSE)</f>
        <v>42368</v>
      </c>
      <c r="E130" s="49">
        <f>_xll.qlInterestRateIndexValueDate(IndexON,D130)</f>
        <v>42368</v>
      </c>
      <c r="F130" s="52">
        <f>IFERROR(_xll.qlIndexFixing(IndexON,D130,TRUE,_xll.ohTrigger(RecalcTrigger,TriggerON)),NA())</f>
        <v>6.4747163099232452E-4</v>
      </c>
      <c r="H130" s="49">
        <f>_xll.qlCalendarAdvance(IborCalendar,$H129,B130,"f",FALSE)</f>
        <v>42359</v>
      </c>
      <c r="I130" s="49">
        <f>_xll.qlInterestRateIndexValueDate(Index3M,$H130)</f>
        <v>42362</v>
      </c>
      <c r="J130" s="52">
        <f>IFERROR(_xll.qlIndexFixing(Index3M,H130,TRUE,_xll.ohTrigger(RecalcTrigger,Trigger3M)),NA())</f>
        <v>1.0389522604575391E-3</v>
      </c>
      <c r="K130" s="52">
        <f>IFERROR(_xll.qlIndexFixing(ONIndex3M,I130,TRUE,_xll.ohTrigger(RecalcTrigger,Trigger3M)),NA())</f>
        <v>1.0587591049002754E-3</v>
      </c>
      <c r="L130" s="52">
        <f>IFERROR(_xll.qlIndexFixing(Index6M,$H130,TRUE,_xll.ohTrigger(RecalcTrigger,Trigger6M)),NA())</f>
        <v>1.3463081708004923E-3</v>
      </c>
      <c r="M130" s="52">
        <f>IFERROR(_xll.qlIndexFixing(ONIndex6M,I130,TRUE,_xll.ohTrigger(RecalcTrigger,Trigger6M)),NA())</f>
        <v>1.3840986313233827E-3</v>
      </c>
    </row>
    <row r="131" spans="2:13" x14ac:dyDescent="0.2">
      <c r="B131" s="46" t="s">
        <v>19</v>
      </c>
      <c r="D131" s="49">
        <f>_xll.qlCalendarAdvance(LocalCalendar,$D130,B131,"f",FALSE)</f>
        <v>42373</v>
      </c>
      <c r="E131" s="49">
        <f>_xll.qlInterestRateIndexValueDate(IndexON,D131)</f>
        <v>42373</v>
      </c>
      <c r="F131" s="52">
        <f>IFERROR(_xll.qlIndexFixing(IndexON,D131,TRUE,_xll.ohTrigger(RecalcTrigger,TriggerON)),NA())</f>
        <v>6.4037105651393311E-4</v>
      </c>
      <c r="H131" s="49">
        <f>_xll.qlCalendarAdvance(IborCalendar,$H130,B131,"f",FALSE)</f>
        <v>42360</v>
      </c>
      <c r="I131" s="49">
        <f>_xll.qlInterestRateIndexValueDate(Index3M,$H131)</f>
        <v>42362</v>
      </c>
      <c r="J131" s="52">
        <f>IFERROR(_xll.qlIndexFixing(Index3M,H131,TRUE,_xll.ohTrigger(RecalcTrigger,Trigger3M)),NA())</f>
        <v>1.0389522604575391E-3</v>
      </c>
      <c r="K131" s="52">
        <f>IFERROR(_xll.qlIndexFixing(ONIndex3M,I131,TRUE,_xll.ohTrigger(RecalcTrigger,Trigger3M)),NA())</f>
        <v>1.0587591049002754E-3</v>
      </c>
      <c r="L131" s="52">
        <f>IFERROR(_xll.qlIndexFixing(Index6M,$H131,TRUE,_xll.ohTrigger(RecalcTrigger,Trigger6M)),NA())</f>
        <v>1.3463081708004923E-3</v>
      </c>
      <c r="M131" s="52">
        <f>IFERROR(_xll.qlIndexFixing(ONIndex6M,I131,TRUE,_xll.ohTrigger(RecalcTrigger,Trigger6M)),NA())</f>
        <v>1.3840986313233827E-3</v>
      </c>
    </row>
    <row r="132" spans="2:13" x14ac:dyDescent="0.2">
      <c r="B132" s="46" t="s">
        <v>19</v>
      </c>
      <c r="D132" s="49">
        <f>_xll.qlCalendarAdvance(LocalCalendar,$D131,B132,"f",FALSE)</f>
        <v>42374</v>
      </c>
      <c r="E132" s="49">
        <f>_xll.qlInterestRateIndexValueDate(IndexON,D132)</f>
        <v>42374</v>
      </c>
      <c r="F132" s="52">
        <f>IFERROR(_xll.qlIndexFixing(IndexON,D132,TRUE,_xll.ohTrigger(RecalcTrigger,TriggerON)),NA())</f>
        <v>6.3805730830646112E-4</v>
      </c>
      <c r="H132" s="49">
        <f>_xll.qlCalendarAdvance(IborCalendar,$H131,B132,"f",FALSE)</f>
        <v>42361</v>
      </c>
      <c r="I132" s="49">
        <f>_xll.qlInterestRateIndexValueDate(Index3M,$H132)</f>
        <v>42367</v>
      </c>
      <c r="J132" s="52">
        <f>IFERROR(_xll.qlIndexFixing(Index3M,H132,TRUE,_xll.ohTrigger(RecalcTrigger,Trigger3M)),NA())</f>
        <v>1.0500000000000711E-3</v>
      </c>
      <c r="K132" s="52">
        <f>IFERROR(_xll.qlIndexFixing(ONIndex3M,I132,TRUE,_xll.ohTrigger(RecalcTrigger,Trigger3M)),NA())</f>
        <v>1.0332411627089755E-3</v>
      </c>
      <c r="L132" s="52">
        <f>IFERROR(_xll.qlIndexFixing(Index6M,$H132,TRUE,_xll.ohTrigger(RecalcTrigger,Trigger6M)),NA())</f>
        <v>1.350000000415841E-3</v>
      </c>
      <c r="M132" s="52">
        <f>IFERROR(_xll.qlIndexFixing(ONIndex6M,I132,TRUE,_xll.ohTrigger(RecalcTrigger,Trigger6M)),NA())</f>
        <v>1.3834121425215784E-3</v>
      </c>
    </row>
    <row r="133" spans="2:13" x14ac:dyDescent="0.2">
      <c r="B133" s="46" t="s">
        <v>19</v>
      </c>
      <c r="D133" s="49">
        <f>_xll.qlCalendarAdvance(LocalCalendar,$D132,B133,"f",FALSE)</f>
        <v>42375</v>
      </c>
      <c r="E133" s="49">
        <f>_xll.qlInterestRateIndexValueDate(IndexON,D133)</f>
        <v>42375</v>
      </c>
      <c r="F133" s="52">
        <f>IFERROR(_xll.qlIndexFixing(IndexON,D133,TRUE,_xll.ohTrigger(RecalcTrigger,TriggerON)),NA())</f>
        <v>6.3576599322323624E-4</v>
      </c>
      <c r="H133" s="49">
        <f>_xll.qlCalendarAdvance(IborCalendar,$H132,B133,"f",FALSE)</f>
        <v>42362</v>
      </c>
      <c r="I133" s="49">
        <f>_xll.qlInterestRateIndexValueDate(Index3M,$H133)</f>
        <v>42368</v>
      </c>
      <c r="J133" s="52">
        <f>IFERROR(_xll.qlIndexFixing(Index3M,H133,TRUE,_xll.ohTrigger(RecalcTrigger,Trigger3M)),NA())</f>
        <v>1.0542017343421245E-3</v>
      </c>
      <c r="K133" s="52">
        <f>IFERROR(_xll.qlIndexFixing(ONIndex3M,I133,TRUE,_xll.ohTrigger(RecalcTrigger,Trigger3M)),NA())</f>
        <v>1.0073117074380633E-3</v>
      </c>
      <c r="L133" s="52">
        <f>IFERROR(_xll.qlIndexFixing(Index6M,$H133,TRUE,_xll.ohTrigger(RecalcTrigger,Trigger6M)),NA())</f>
        <v>1.3510817490391958E-3</v>
      </c>
      <c r="M133" s="52">
        <f>IFERROR(_xll.qlIndexFixing(ONIndex6M,I133,TRUE,_xll.ohTrigger(RecalcTrigger,Trigger6M)),NA())</f>
        <v>1.3833724945886416E-3</v>
      </c>
    </row>
    <row r="134" spans="2:13" x14ac:dyDescent="0.2">
      <c r="B134" s="46" t="s">
        <v>19</v>
      </c>
      <c r="D134" s="49">
        <f>_xll.qlCalendarAdvance(LocalCalendar,$D133,B134,"f",FALSE)</f>
        <v>42376</v>
      </c>
      <c r="E134" s="49">
        <f>_xll.qlInterestRateIndexValueDate(IndexON,D134)</f>
        <v>42376</v>
      </c>
      <c r="F134" s="52">
        <f>IFERROR(_xll.qlIndexFixing(IndexON,D134,TRUE,_xll.ohTrigger(RecalcTrigger,TriggerON)),NA())</f>
        <v>6.3349711142635101E-4</v>
      </c>
      <c r="H134" s="49">
        <f>_xll.qlCalendarAdvance(IborCalendar,$H133,B134,"f",FALSE)</f>
        <v>42367</v>
      </c>
      <c r="I134" s="49">
        <f>_xll.qlInterestRateIndexValueDate(Index3M,$H134)</f>
        <v>42373</v>
      </c>
      <c r="J134" s="52">
        <f>IFERROR(_xll.qlIndexFixing(Index3M,H134,TRUE,_xll.ohTrigger(RecalcTrigger,Trigger3M)),NA())</f>
        <v>1.0636819010952229E-3</v>
      </c>
      <c r="K134" s="52">
        <f>IFERROR(_xll.qlIndexFixing(ONIndex3M,I134,TRUE,_xll.ohTrigger(RecalcTrigger,Trigger3M)),NA())</f>
        <v>9.834922047158301E-4</v>
      </c>
      <c r="L134" s="52">
        <f>IFERROR(_xll.qlIndexFixing(Index6M,$H134,TRUE,_xll.ohTrigger(RecalcTrigger,Trigger6M)),NA())</f>
        <v>1.3564202335534261E-3</v>
      </c>
      <c r="M134" s="52">
        <f>IFERROR(_xll.qlIndexFixing(ONIndex6M,I134,TRUE,_xll.ohTrigger(RecalcTrigger,Trigger6M)),NA())</f>
        <v>1.3852880530684786E-3</v>
      </c>
    </row>
    <row r="135" spans="2:13" x14ac:dyDescent="0.2">
      <c r="B135" s="46" t="s">
        <v>19</v>
      </c>
      <c r="D135" s="49">
        <f>_xll.qlCalendarAdvance(LocalCalendar,$D134,B135,"f",FALSE)</f>
        <v>42377</v>
      </c>
      <c r="E135" s="49">
        <f>_xll.qlInterestRateIndexValueDate(IndexON,D135)</f>
        <v>42377</v>
      </c>
      <c r="F135" s="52">
        <f>IFERROR(_xll.qlIndexFixing(IndexON,D135,TRUE,_xll.ohTrigger(RecalcTrigger,TriggerON)),NA())</f>
        <v>6.2793869348098941E-4</v>
      </c>
      <c r="H135" s="49">
        <f>_xll.qlCalendarAdvance(IborCalendar,$H134,B135,"f",FALSE)</f>
        <v>42368</v>
      </c>
      <c r="I135" s="49">
        <f>_xll.qlInterestRateIndexValueDate(Index3M,$H135)</f>
        <v>42373</v>
      </c>
      <c r="J135" s="52">
        <f>IFERROR(_xll.qlIndexFixing(Index3M,H135,TRUE,_xll.ohTrigger(RecalcTrigger,Trigger3M)),NA())</f>
        <v>1.0636819010952229E-3</v>
      </c>
      <c r="K135" s="52">
        <f>IFERROR(_xll.qlIndexFixing(ONIndex3M,I135,TRUE,_xll.ohTrigger(RecalcTrigger,Trigger3M)),NA())</f>
        <v>9.834922047158301E-4</v>
      </c>
      <c r="L135" s="52">
        <f>IFERROR(_xll.qlIndexFixing(Index6M,$H135,TRUE,_xll.ohTrigger(RecalcTrigger,Trigger6M)),NA())</f>
        <v>1.3564202335534261E-3</v>
      </c>
      <c r="M135" s="52">
        <f>IFERROR(_xll.qlIndexFixing(ONIndex6M,I135,TRUE,_xll.ohTrigger(RecalcTrigger,Trigger6M)),NA())</f>
        <v>1.3852880530684786E-3</v>
      </c>
    </row>
    <row r="136" spans="2:13" x14ac:dyDescent="0.2">
      <c r="B136" s="46" t="s">
        <v>19</v>
      </c>
      <c r="D136" s="49">
        <f>_xll.qlCalendarAdvance(LocalCalendar,$D135,B136,"f",FALSE)</f>
        <v>42381</v>
      </c>
      <c r="E136" s="49">
        <f>_xll.qlInterestRateIndexValueDate(IndexON,D136)</f>
        <v>42381</v>
      </c>
      <c r="F136" s="52">
        <f>IFERROR(_xll.qlIndexFixing(IndexON,D136,TRUE,_xll.ohTrigger(RecalcTrigger,TriggerON)),NA())</f>
        <v>6.2248920076446446E-4</v>
      </c>
      <c r="H136" s="49">
        <f>_xll.qlCalendarAdvance(IborCalendar,$H135,B136,"f",FALSE)</f>
        <v>42369</v>
      </c>
      <c r="I136" s="49">
        <f>_xll.qlInterestRateIndexValueDate(Index3M,$H136)</f>
        <v>42374</v>
      </c>
      <c r="J136" s="52">
        <f>IFERROR(_xll.qlIndexFixing(Index3M,H136,TRUE,_xll.ohTrigger(RecalcTrigger,Trigger3M)),NA())</f>
        <v>1.0659791842870315E-3</v>
      </c>
      <c r="K136" s="52">
        <f>IFERROR(_xll.qlIndexFixing(ONIndex3M,I136,TRUE,_xll.ohTrigger(RecalcTrigger,Trigger3M)),NA())</f>
        <v>9.7626132474104566E-4</v>
      </c>
      <c r="L136" s="52">
        <f>IFERROR(_xll.qlIndexFixing(Index6M,$H136,TRUE,_xll.ohTrigger(RecalcTrigger,Trigger6M)),NA())</f>
        <v>1.3580770644847787E-3</v>
      </c>
      <c r="M136" s="52">
        <f>IFERROR(_xll.qlIndexFixing(ONIndex6M,I136,TRUE,_xll.ohTrigger(RecalcTrigger,Trigger6M)),NA())</f>
        <v>1.3865889396669218E-3</v>
      </c>
    </row>
    <row r="137" spans="2:13" x14ac:dyDescent="0.2">
      <c r="B137" s="46" t="s">
        <v>19</v>
      </c>
      <c r="D137" s="49">
        <f>_xll.qlCalendarAdvance(LocalCalendar,$D136,B137,"f",FALSE)</f>
        <v>42382</v>
      </c>
      <c r="E137" s="49">
        <f>_xll.qlInterestRateIndexValueDate(IndexON,D137)</f>
        <v>42382</v>
      </c>
      <c r="F137" s="52">
        <f>IFERROR(_xll.qlIndexFixing(IndexON,D137,TRUE,_xll.ohTrigger(RecalcTrigger,TriggerON)),NA())</f>
        <v>6.2035491836143208E-4</v>
      </c>
      <c r="H137" s="49">
        <f>_xll.qlCalendarAdvance(IborCalendar,$H136,B137,"f",FALSE)</f>
        <v>42373</v>
      </c>
      <c r="I137" s="49">
        <f>_xll.qlInterestRateIndexValueDate(Index3M,$H137)</f>
        <v>42375</v>
      </c>
      <c r="J137" s="52">
        <f>IFERROR(_xll.qlIndexFixing(Index3M,H137,TRUE,_xll.ohTrigger(RecalcTrigger,Trigger3M)),NA())</f>
        <v>1.0682762217729669E-3</v>
      </c>
      <c r="K137" s="52">
        <f>IFERROR(_xll.qlIndexFixing(ONIndex3M,I137,TRUE,_xll.ohTrigger(RecalcTrigger,Trigger3M)),NA())</f>
        <v>9.6933347700556283E-4</v>
      </c>
      <c r="L137" s="52">
        <f>IFERROR(_xll.qlIndexFixing(Index6M,$H137,TRUE,_xll.ohTrigger(RecalcTrigger,Trigger6M)),NA())</f>
        <v>1.3598395543127082E-3</v>
      </c>
      <c r="M137" s="52">
        <f>IFERROR(_xll.qlIndexFixing(ONIndex6M,I137,TRUE,_xll.ohTrigger(RecalcTrigger,Trigger6M)),NA())</f>
        <v>1.3881721792063928E-3</v>
      </c>
    </row>
    <row r="138" spans="2:13" x14ac:dyDescent="0.2">
      <c r="B138" s="46" t="s">
        <v>19</v>
      </c>
      <c r="D138" s="49">
        <f>_xll.qlCalendarAdvance(LocalCalendar,$D137,B138,"f",FALSE)</f>
        <v>42383</v>
      </c>
      <c r="E138" s="49">
        <f>_xll.qlInterestRateIndexValueDate(IndexON,D138)</f>
        <v>42383</v>
      </c>
      <c r="F138" s="52">
        <f>IFERROR(_xll.qlIndexFixing(IndexON,D138,TRUE,_xll.ohTrigger(RecalcTrigger,TriggerON)),NA())</f>
        <v>6.1824306908264681E-4</v>
      </c>
      <c r="H138" s="49">
        <f>_xll.qlCalendarAdvance(IborCalendar,$H137,B138,"f",FALSE)</f>
        <v>42374</v>
      </c>
      <c r="I138" s="49">
        <f>_xll.qlInterestRateIndexValueDate(Index3M,$H138)</f>
        <v>42376</v>
      </c>
      <c r="J138" s="52">
        <f>IFERROR(_xll.qlIndexFixing(Index3M,H138,TRUE,_xll.ohTrigger(RecalcTrigger,Trigger3M)),NA())</f>
        <v>1.0705711035819466E-3</v>
      </c>
      <c r="K138" s="52">
        <f>IFERROR(_xll.qlIndexFixing(ONIndex3M,I138,TRUE,_xll.ohTrigger(RecalcTrigger,Trigger3M)),NA())</f>
        <v>9.6270866158931767E-4</v>
      </c>
      <c r="L138" s="52">
        <f>IFERROR(_xll.qlIndexFixing(Index6M,$H138,TRUE,_xll.ohTrigger(RecalcTrigger,Trigger6M)),NA())</f>
        <v>1.3617051239736585E-3</v>
      </c>
      <c r="M138" s="52">
        <f>IFERROR(_xll.qlIndexFixing(ONIndex6M,I138,TRUE,_xll.ohTrigger(RecalcTrigger,Trigger6M)),NA())</f>
        <v>1.3900377714470835E-3</v>
      </c>
    </row>
    <row r="139" spans="2:13" x14ac:dyDescent="0.2">
      <c r="B139" s="46" t="s">
        <v>19</v>
      </c>
      <c r="D139" s="49">
        <f>_xll.qlCalendarAdvance(LocalCalendar,$D138,B139,"f",FALSE)</f>
        <v>42384</v>
      </c>
      <c r="E139" s="49">
        <f>_xll.qlInterestRateIndexValueDate(IndexON,D139)</f>
        <v>42384</v>
      </c>
      <c r="F139" s="52">
        <f>IFERROR(_xll.qlIndexFixing(IndexON,D139,TRUE,_xll.ohTrigger(RecalcTrigger,TriggerON)),NA())</f>
        <v>6.140951811621036E-4</v>
      </c>
      <c r="H139" s="49">
        <f>_xll.qlCalendarAdvance(IborCalendar,$H138,B139,"f",FALSE)</f>
        <v>42375</v>
      </c>
      <c r="I139" s="49">
        <f>_xll.qlInterestRateIndexValueDate(Index3M,$H139)</f>
        <v>42377</v>
      </c>
      <c r="J139" s="52">
        <f>IFERROR(_xll.qlIndexFixing(Index3M,H139,TRUE,_xll.ohTrigger(RecalcTrigger,Trigger3M)),NA())</f>
        <v>1.0728619197358609E-3</v>
      </c>
      <c r="K139" s="52">
        <f>IFERROR(_xll.qlIndexFixing(ONIndex3M,I139,TRUE,_xll.ohTrigger(RecalcTrigger,Trigger3M)),NA())</f>
        <v>9.4766552563241291E-4</v>
      </c>
      <c r="L139" s="52">
        <f>IFERROR(_xll.qlIndexFixing(Index6M,$H139,TRUE,_xll.ohTrigger(RecalcTrigger,Trigger6M)),NA())</f>
        <v>1.3636711944128581E-3</v>
      </c>
      <c r="M139" s="52">
        <f>IFERROR(_xll.qlIndexFixing(ONIndex6M,I139,TRUE,_xll.ohTrigger(RecalcTrigger,Trigger6M)),NA())</f>
        <v>1.396121637777803E-3</v>
      </c>
    </row>
    <row r="140" spans="2:13" x14ac:dyDescent="0.2">
      <c r="B140" s="46" t="s">
        <v>19</v>
      </c>
      <c r="D140" s="49">
        <f>_xll.qlCalendarAdvance(LocalCalendar,$D139,B140,"f",FALSE)</f>
        <v>42387</v>
      </c>
      <c r="E140" s="49">
        <f>_xll.qlInterestRateIndexValueDate(IndexON,D140)</f>
        <v>42387</v>
      </c>
      <c r="F140" s="52">
        <f>IFERROR(_xll.qlIndexFixing(IndexON,D140,TRUE,_xll.ohTrigger(RecalcTrigger,TriggerON)),NA())</f>
        <v>6.1002000434462467E-4</v>
      </c>
      <c r="H140" s="49">
        <f>_xll.qlCalendarAdvance(IborCalendar,$H139,B140,"f",FALSE)</f>
        <v>42376</v>
      </c>
      <c r="I140" s="49">
        <f>_xll.qlInterestRateIndexValueDate(Index3M,$H140)</f>
        <v>42381</v>
      </c>
      <c r="J140" s="52">
        <f>IFERROR(_xll.qlIndexFixing(Index3M,H140,TRUE,_xll.ohTrigger(RecalcTrigger,Trigger3M)),NA())</f>
        <v>1.0819463281262322E-3</v>
      </c>
      <c r="K140" s="52">
        <f>IFERROR(_xll.qlIndexFixing(ONIndex3M,I140,TRUE,_xll.ohTrigger(RecalcTrigger,Trigger3M)),NA())</f>
        <v>9.3413006689857525E-4</v>
      </c>
      <c r="L140" s="52">
        <f>IFERROR(_xll.qlIndexFixing(Index6M,$H140,TRUE,_xll.ohTrigger(RecalcTrigger,Trigger6M)),NA())</f>
        <v>1.3724889029985711E-3</v>
      </c>
      <c r="M140" s="52">
        <f>IFERROR(_xll.qlIndexFixing(ONIndex6M,I140,TRUE,_xll.ohTrigger(RecalcTrigger,Trigger6M)),NA())</f>
        <v>1.403601025566914E-3</v>
      </c>
    </row>
    <row r="141" spans="2:13" x14ac:dyDescent="0.2">
      <c r="B141" s="46" t="s">
        <v>19</v>
      </c>
      <c r="D141" s="49">
        <f>_xll.qlCalendarAdvance(LocalCalendar,$D140,B141,"f",FALSE)</f>
        <v>42388</v>
      </c>
      <c r="E141" s="49">
        <f>_xll.qlInterestRateIndexValueDate(IndexON,D141)</f>
        <v>42388</v>
      </c>
      <c r="F141" s="52">
        <f>IFERROR(_xll.qlIndexFixing(IndexON,D141,TRUE,_xll.ohTrigger(RecalcTrigger,TriggerON)),NA())</f>
        <v>6.0802032117335258E-4</v>
      </c>
      <c r="H141" s="49">
        <f>_xll.qlCalendarAdvance(IborCalendar,$H140,B141,"f",FALSE)</f>
        <v>42377</v>
      </c>
      <c r="I141" s="49">
        <f>_xll.qlInterestRateIndexValueDate(Index3M,$H141)</f>
        <v>42381</v>
      </c>
      <c r="J141" s="52">
        <f>IFERROR(_xll.qlIndexFixing(Index3M,H141,TRUE,_xll.ohTrigger(RecalcTrigger,Trigger3M)),NA())</f>
        <v>1.0819463281262322E-3</v>
      </c>
      <c r="K141" s="52">
        <f>IFERROR(_xll.qlIndexFixing(ONIndex3M,I141,TRUE,_xll.ohTrigger(RecalcTrigger,Trigger3M)),NA())</f>
        <v>9.3413006689857525E-4</v>
      </c>
      <c r="L141" s="52">
        <f>IFERROR(_xll.qlIndexFixing(Index6M,$H141,TRUE,_xll.ohTrigger(RecalcTrigger,Trigger6M)),NA())</f>
        <v>1.3724889029985711E-3</v>
      </c>
      <c r="M141" s="52">
        <f>IFERROR(_xll.qlIndexFixing(ONIndex6M,I141,TRUE,_xll.ohTrigger(RecalcTrigger,Trigger6M)),NA())</f>
        <v>1.403601025566914E-3</v>
      </c>
    </row>
    <row r="142" spans="2:13" x14ac:dyDescent="0.2">
      <c r="B142" s="46" t="s">
        <v>19</v>
      </c>
      <c r="D142" s="49">
        <f>_xll.qlCalendarAdvance(LocalCalendar,$D141,B142,"f",FALSE)</f>
        <v>42389</v>
      </c>
      <c r="E142" s="49">
        <f>_xll.qlInterestRateIndexValueDate(IndexON,D142)</f>
        <v>42389</v>
      </c>
      <c r="F142" s="52">
        <f>IFERROR(_xll.qlIndexFixing(IndexON,D142,TRUE,_xll.ohTrigger(RecalcTrigger,TriggerON)),NA())</f>
        <v>6.0604307128842017E-4</v>
      </c>
      <c r="H142" s="49">
        <f>_xll.qlCalendarAdvance(IborCalendar,$H141,B142,"f",FALSE)</f>
        <v>42380</v>
      </c>
      <c r="I142" s="49">
        <f>_xll.qlInterestRateIndexValueDate(Index3M,$H142)</f>
        <v>42382</v>
      </c>
      <c r="J142" s="52">
        <f>IFERROR(_xll.qlIndexFixing(Index3M,H142,TRUE,_xll.ohTrigger(RecalcTrigger,Trigger3M)),NA())</f>
        <v>1.0841881662075599E-3</v>
      </c>
      <c r="K142" s="52">
        <f>IFERROR(_xll.qlIndexFixing(ONIndex3M,I142,TRUE,_xll.ohTrigger(RecalcTrigger,Trigger3M)),NA())</f>
        <v>9.2932344435858738E-4</v>
      </c>
      <c r="L142" s="52">
        <f>IFERROR(_xll.qlIndexFixing(Index6M,$H142,TRUE,_xll.ohTrigger(RecalcTrigger,Trigger6M)),NA())</f>
        <v>1.3749187916370031E-3</v>
      </c>
      <c r="M142" s="52">
        <f>IFERROR(_xll.qlIndexFixing(ONIndex6M,I142,TRUE,_xll.ohTrigger(RecalcTrigger,Trigger6M)),NA())</f>
        <v>1.4071607349741555E-3</v>
      </c>
    </row>
    <row r="143" spans="2:13" x14ac:dyDescent="0.2">
      <c r="B143" s="46" t="s">
        <v>19</v>
      </c>
      <c r="D143" s="49">
        <f>_xll.qlCalendarAdvance(LocalCalendar,$D142,B143,"f",FALSE)</f>
        <v>42390</v>
      </c>
      <c r="E143" s="49">
        <f>_xll.qlInterestRateIndexValueDate(IndexON,D143)</f>
        <v>42390</v>
      </c>
      <c r="F143" s="52">
        <f>IFERROR(_xll.qlIndexFixing(IndexON,D143,TRUE,_xll.ohTrigger(RecalcTrigger,TriggerON)),NA())</f>
        <v>6.0408825460878113E-4</v>
      </c>
      <c r="H143" s="49">
        <f>_xll.qlCalendarAdvance(IborCalendar,$H142,B143,"f",FALSE)</f>
        <v>42381</v>
      </c>
      <c r="I143" s="49">
        <f>_xll.qlInterestRateIndexValueDate(Index3M,$H143)</f>
        <v>42383</v>
      </c>
      <c r="J143" s="52">
        <f>IFERROR(_xll.qlIndexFixing(Index3M,H143,TRUE,_xll.ohTrigger(RecalcTrigger,Trigger3M)),NA())</f>
        <v>1.0864144786852277E-3</v>
      </c>
      <c r="K143" s="52">
        <f>IFERROR(_xll.qlIndexFixing(ONIndex3M,I143,TRUE,_xll.ohTrigger(RecalcTrigger,Trigger3M)),NA())</f>
        <v>9.2481985405790113E-4</v>
      </c>
      <c r="L143" s="52">
        <f>IFERROR(_xll.qlIndexFixing(Index6M,$H143,TRUE,_xll.ohTrigger(RecalcTrigger,Trigger6M)),NA())</f>
        <v>1.3774337067874198E-3</v>
      </c>
      <c r="M143" s="52">
        <f>IFERROR(_xll.qlIndexFixing(ONIndex6M,I143,TRUE,_xll.ohTrigger(RecalcTrigger,Trigger6M)),NA())</f>
        <v>1.4110027972424888E-3</v>
      </c>
    </row>
    <row r="144" spans="2:13" x14ac:dyDescent="0.2">
      <c r="B144" s="46" t="s">
        <v>19</v>
      </c>
      <c r="D144" s="49">
        <f>_xll.qlCalendarAdvance(LocalCalendar,$D143,B144,"f",FALSE)</f>
        <v>42391</v>
      </c>
      <c r="E144" s="49">
        <f>_xll.qlInterestRateIndexValueDate(IndexON,D144)</f>
        <v>42391</v>
      </c>
      <c r="F144" s="52">
        <f>IFERROR(_xll.qlIndexFixing(IndexON,D144,TRUE,_xll.ohTrigger(RecalcTrigger,TriggerON)),NA())</f>
        <v>6.0025438574418122E-4</v>
      </c>
      <c r="H144" s="49">
        <f>_xll.qlCalendarAdvance(IborCalendar,$H143,B144,"f",FALSE)</f>
        <v>42382</v>
      </c>
      <c r="I144" s="49">
        <f>_xll.qlInterestRateIndexValueDate(Index3M,$H144)</f>
        <v>42384</v>
      </c>
      <c r="J144" s="52">
        <f>IFERROR(_xll.qlIndexFixing(Index3M,H144,TRUE,_xll.ohTrigger(RecalcTrigger,Trigger3M)),NA())</f>
        <v>1.0886233555521382E-3</v>
      </c>
      <c r="K144" s="52">
        <f>IFERROR(_xll.qlIndexFixing(ONIndex3M,I144,TRUE,_xll.ohTrigger(RecalcTrigger,Trigger3M)),NA())</f>
        <v>9.1682511524027177E-4</v>
      </c>
      <c r="L144" s="52">
        <f>IFERROR(_xll.qlIndexFixing(Index6M,$H144,TRUE,_xll.ohTrigger(RecalcTrigger,Trigger6M)),NA())</f>
        <v>1.3800310694069083E-3</v>
      </c>
      <c r="M144" s="52">
        <f>IFERROR(_xll.qlIndexFixing(ONIndex6M,I144,TRUE,_xll.ohTrigger(RecalcTrigger,Trigger6M)),NA())</f>
        <v>1.4196336962779554E-3</v>
      </c>
    </row>
    <row r="145" spans="2:13" x14ac:dyDescent="0.2">
      <c r="B145" s="46" t="s">
        <v>19</v>
      </c>
      <c r="D145" s="49">
        <f>_xll.qlCalendarAdvance(LocalCalendar,$D144,B145,"f",FALSE)</f>
        <v>42394</v>
      </c>
      <c r="E145" s="49">
        <f>_xll.qlInterestRateIndexValueDate(IndexON,D145)</f>
        <v>42394</v>
      </c>
      <c r="F145" s="52">
        <f>IFERROR(_xll.qlIndexFixing(IndexON,D145,TRUE,_xll.ohTrigger(RecalcTrigger,TriggerON)),NA())</f>
        <v>5.9649332002420508E-4</v>
      </c>
      <c r="H145" s="49">
        <f>_xll.qlCalendarAdvance(IborCalendar,$H144,B145,"f",FALSE)</f>
        <v>42383</v>
      </c>
      <c r="I145" s="49">
        <f>_xll.qlInterestRateIndexValueDate(Index3M,$H145)</f>
        <v>42387</v>
      </c>
      <c r="J145" s="52">
        <f>IFERROR(_xll.qlIndexFixing(Index3M,H145,TRUE,_xll.ohTrigger(RecalcTrigger,Trigger3M)),NA())</f>
        <v>1.0951262723602529E-3</v>
      </c>
      <c r="K145" s="52">
        <f>IFERROR(_xll.qlIndexFixing(ONIndex3M,I145,TRUE,_xll.ohTrigger(RecalcTrigger,Trigger3M)),NA())</f>
        <v>9.098358136494511E-4</v>
      </c>
      <c r="L145" s="52">
        <f>IFERROR(_xll.qlIndexFixing(Index6M,$H145,TRUE,_xll.ohTrigger(RecalcTrigger,Trigger6M)),NA())</f>
        <v>1.3914065630146063E-3</v>
      </c>
      <c r="M145" s="52">
        <f>IFERROR(_xll.qlIndexFixing(ONIndex6M,I145,TRUE,_xll.ohTrigger(RecalcTrigger,Trigger6M)),NA())</f>
        <v>1.4291945753264201E-3</v>
      </c>
    </row>
    <row r="146" spans="2:13" x14ac:dyDescent="0.2">
      <c r="B146" s="46" t="s">
        <v>19</v>
      </c>
      <c r="D146" s="49">
        <f>_xll.qlCalendarAdvance(LocalCalendar,$D145,B146,"f",FALSE)</f>
        <v>42395</v>
      </c>
      <c r="E146" s="49">
        <f>_xll.qlInterestRateIndexValueDate(IndexON,D146)</f>
        <v>42395</v>
      </c>
      <c r="F146" s="52">
        <f>IFERROR(_xll.qlIndexFixing(IndexON,D146,TRUE,_xll.ohTrigger(RecalcTrigger,TriggerON)),NA())</f>
        <v>5.9465066945207923E-4</v>
      </c>
      <c r="H146" s="49">
        <f>_xll.qlCalendarAdvance(IborCalendar,$H145,B146,"f",FALSE)</f>
        <v>42384</v>
      </c>
      <c r="I146" s="49">
        <f>_xll.qlInterestRateIndexValueDate(Index3M,$H146)</f>
        <v>42388</v>
      </c>
      <c r="J146" s="52">
        <f>IFERROR(_xll.qlIndexFixing(Index3M,H146,TRUE,_xll.ohTrigger(RecalcTrigger,Trigger3M)),NA())</f>
        <v>1.097246306636736E-3</v>
      </c>
      <c r="K146" s="52">
        <f>IFERROR(_xll.qlIndexFixing(ONIndex3M,I146,TRUE,_xll.ohTrigger(RecalcTrigger,Trigger3M)),NA())</f>
        <v>9.0684738374591234E-4</v>
      </c>
      <c r="L146" s="52">
        <f>IFERROR(_xll.qlIndexFixing(Index6M,$H146,TRUE,_xll.ohTrigger(RecalcTrigger,Trigger6M)),NA())</f>
        <v>1.3911934135565633E-3</v>
      </c>
      <c r="M146" s="52">
        <f>IFERROR(_xll.qlIndexFixing(ONIndex6M,I146,TRUE,_xll.ohTrigger(RecalcTrigger,Trigger6M)),NA())</f>
        <v>1.4344484021400206E-3</v>
      </c>
    </row>
    <row r="147" spans="2:13" x14ac:dyDescent="0.2">
      <c r="B147" s="46" t="s">
        <v>19</v>
      </c>
      <c r="D147" s="49">
        <f>_xll.qlCalendarAdvance(LocalCalendar,$D146,B147,"f",FALSE)</f>
        <v>42396</v>
      </c>
      <c r="E147" s="49">
        <f>_xll.qlInterestRateIndexValueDate(IndexON,D147)</f>
        <v>42396</v>
      </c>
      <c r="F147" s="52">
        <f>IFERROR(_xll.qlIndexFixing(IndexON,D147,TRUE,_xll.ohTrigger(RecalcTrigger,TriggerON)),NA())</f>
        <v>5.9283045208524676E-4</v>
      </c>
      <c r="H147" s="49">
        <f>_xll.qlCalendarAdvance(IborCalendar,$H146,B147,"f",FALSE)</f>
        <v>42387</v>
      </c>
      <c r="I147" s="49">
        <f>_xll.qlInterestRateIndexValueDate(Index3M,$H147)</f>
        <v>42389</v>
      </c>
      <c r="J147" s="52">
        <f>IFERROR(_xll.qlIndexFixing(Index3M,H147,TRUE,_xll.ohTrigger(RecalcTrigger,Trigger3M)),NA())</f>
        <v>1.0993393552116337E-3</v>
      </c>
      <c r="K147" s="52">
        <f>IFERROR(_xll.qlIndexFixing(ONIndex3M,I147,TRUE,_xll.ohTrigger(RecalcTrigger,Trigger3M)),NA())</f>
        <v>9.0416198592180308E-4</v>
      </c>
      <c r="L147" s="52">
        <f>IFERROR(_xll.qlIndexFixing(Index6M,$H147,TRUE,_xll.ohTrigger(RecalcTrigger,Trigger6M)),NA())</f>
        <v>1.3941643277125683E-3</v>
      </c>
      <c r="M147" s="52">
        <f>IFERROR(_xll.qlIndexFixing(ONIndex6M,I147,TRUE,_xll.ohTrigger(RecalcTrigger,Trigger6M)),NA())</f>
        <v>1.4399845818946488E-3</v>
      </c>
    </row>
    <row r="148" spans="2:13" x14ac:dyDescent="0.2">
      <c r="B148" s="46" t="s">
        <v>19</v>
      </c>
      <c r="D148" s="49">
        <f>_xll.qlCalendarAdvance(LocalCalendar,$D147,B148,"f",FALSE)</f>
        <v>42397</v>
      </c>
      <c r="E148" s="49">
        <f>_xll.qlInterestRateIndexValueDate(IndexON,D148)</f>
        <v>42397</v>
      </c>
      <c r="F148" s="52">
        <f>IFERROR(_xll.qlIndexFixing(IndexON,D148,TRUE,_xll.ohTrigger(RecalcTrigger,TriggerON)),NA())</f>
        <v>5.9103266792370768E-4</v>
      </c>
      <c r="H148" s="49">
        <f>_xll.qlCalendarAdvance(IborCalendar,$H147,B148,"f",FALSE)</f>
        <v>42388</v>
      </c>
      <c r="I148" s="49">
        <f>_xll.qlInterestRateIndexValueDate(Index3M,$H148)</f>
        <v>42390</v>
      </c>
      <c r="J148" s="52">
        <f>IFERROR(_xll.qlIndexFixing(Index3M,H148,TRUE,_xll.ohTrigger(RecalcTrigger,Trigger3M)),NA())</f>
        <v>1.1014035080550097E-3</v>
      </c>
      <c r="K148" s="52">
        <f>IFERROR(_xll.qlIndexFixing(ONIndex3M,I148,TRUE,_xll.ohTrigger(RecalcTrigger,Trigger3M)),NA())</f>
        <v>9.0177962017712332E-4</v>
      </c>
      <c r="L148" s="52">
        <f>IFERROR(_xll.qlIndexFixing(Index6M,$H148,TRUE,_xll.ohTrigger(RecalcTrigger,Trigger6M)),NA())</f>
        <v>1.3972022149729983E-3</v>
      </c>
      <c r="M148" s="52">
        <f>IFERROR(_xll.qlIndexFixing(ONIndex6M,I148,TRUE,_xll.ohTrigger(RecalcTrigger,Trigger6M)),NA())</f>
        <v>1.445803114590305E-3</v>
      </c>
    </row>
    <row r="149" spans="2:13" x14ac:dyDescent="0.2">
      <c r="B149" s="46" t="s">
        <v>19</v>
      </c>
      <c r="D149" s="49">
        <f>_xll.qlCalendarAdvance(LocalCalendar,$D148,B149,"f",FALSE)</f>
        <v>42398</v>
      </c>
      <c r="E149" s="49">
        <f>_xll.qlInterestRateIndexValueDate(IndexON,D149)</f>
        <v>42398</v>
      </c>
      <c r="F149" s="52">
        <f>IFERROR(_xll.qlIndexFixing(IndexON,D149,TRUE,_xll.ohTrigger(RecalcTrigger,TriggerON)),NA())</f>
        <v>5.8751282265364268E-4</v>
      </c>
      <c r="H149" s="49">
        <f>_xll.qlCalendarAdvance(IborCalendar,$H148,B149,"f",FALSE)</f>
        <v>42389</v>
      </c>
      <c r="I149" s="49">
        <f>_xll.qlInterestRateIndexValueDate(Index3M,$H149)</f>
        <v>42391</v>
      </c>
      <c r="J149" s="52">
        <f>IFERROR(_xll.qlIndexFixing(Index3M,H149,TRUE,_xll.ohTrigger(RecalcTrigger,Trigger3M)),NA())</f>
        <v>1.1034368551334139E-3</v>
      </c>
      <c r="K149" s="52">
        <f>IFERROR(_xll.qlIndexFixing(ONIndex3M,I149,TRUE,_xll.ohTrigger(RecalcTrigger,Trigger3M)),NA())</f>
        <v>8.9802723564069709E-4</v>
      </c>
      <c r="L149" s="52">
        <f>IFERROR(_xll.qlIndexFixing(Index6M,$H149,TRUE,_xll.ohTrigger(RecalcTrigger,Trigger6M)),NA())</f>
        <v>1.4003044962505797E-3</v>
      </c>
      <c r="M149" s="52">
        <f>IFERROR(_xll.qlIndexFixing(ONIndex6M,I149,TRUE,_xll.ohTrigger(RecalcTrigger,Trigger6M)),NA())</f>
        <v>1.4583872645790308E-3</v>
      </c>
    </row>
    <row r="150" spans="2:13" x14ac:dyDescent="0.2">
      <c r="B150" s="46" t="s">
        <v>19</v>
      </c>
      <c r="D150" s="49">
        <f>_xll.qlCalendarAdvance(LocalCalendar,$D149,B150,"f",FALSE)</f>
        <v>42401</v>
      </c>
      <c r="E150" s="49">
        <f>_xll.qlInterestRateIndexValueDate(IndexON,D150)</f>
        <v>42401</v>
      </c>
      <c r="F150" s="52">
        <f>IFERROR(_xll.qlIndexFixing(IndexON,D150,TRUE,_xll.ohTrigger(RecalcTrigger,TriggerON)),NA())</f>
        <v>5.8406586349257772E-4</v>
      </c>
      <c r="H150" s="49">
        <f>_xll.qlCalendarAdvance(IborCalendar,$H149,B150,"f",FALSE)</f>
        <v>42390</v>
      </c>
      <c r="I150" s="49">
        <f>_xll.qlInterestRateIndexValueDate(Index3M,$H150)</f>
        <v>42394</v>
      </c>
      <c r="J150" s="52">
        <f>IFERROR(_xll.qlIndexFixing(Index3M,H150,TRUE,_xll.ohTrigger(RecalcTrigger,Trigger3M)),NA())</f>
        <v>1.1093329614065217E-3</v>
      </c>
      <c r="K150" s="52">
        <f>IFERROR(_xll.qlIndexFixing(ONIndex3M,I150,TRUE,_xll.ohTrigger(RecalcTrigger,Trigger3M)),NA())</f>
        <v>8.9528047767295504E-4</v>
      </c>
      <c r="L150" s="52">
        <f>IFERROR(_xll.qlIndexFixing(Index6M,$H150,TRUE,_xll.ohTrigger(RecalcTrigger,Trigger6M)),NA())</f>
        <v>1.4099719131738303E-3</v>
      </c>
      <c r="M150" s="52">
        <f>IFERROR(_xll.qlIndexFixing(ONIndex6M,I150,TRUE,_xll.ohTrigger(RecalcTrigger,Trigger6M)),NA())</f>
        <v>1.4719007752628244E-3</v>
      </c>
    </row>
    <row r="151" spans="2:13" x14ac:dyDescent="0.2">
      <c r="B151" s="46" t="s">
        <v>19</v>
      </c>
      <c r="D151" s="49">
        <f>_xll.qlCalendarAdvance(LocalCalendar,$D150,B151,"f",FALSE)</f>
        <v>42402</v>
      </c>
      <c r="E151" s="49">
        <f>_xll.qlInterestRateIndexValueDate(IndexON,D151)</f>
        <v>42402</v>
      </c>
      <c r="F151" s="52">
        <f>IFERROR(_xll.qlIndexFixing(IndexON,D151,TRUE,_xll.ohTrigger(RecalcTrigger,TriggerON)),NA())</f>
        <v>5.8238024535750554E-4</v>
      </c>
      <c r="H151" s="49">
        <f>_xll.qlCalendarAdvance(IborCalendar,$H150,B151,"f",FALSE)</f>
        <v>42391</v>
      </c>
      <c r="I151" s="49">
        <f>_xll.qlInterestRateIndexValueDate(Index3M,$H151)</f>
        <v>42395</v>
      </c>
      <c r="J151" s="52">
        <f>IFERROR(_xll.qlIndexFixing(Index3M,H151,TRUE,_xll.ohTrigger(RecalcTrigger,Trigger3M)),NA())</f>
        <v>1.1112239850369539E-3</v>
      </c>
      <c r="K151" s="52">
        <f>IFERROR(_xll.qlIndexFixing(ONIndex3M,I151,TRUE,_xll.ohTrigger(RecalcTrigger,Trigger3M)),NA())</f>
        <v>8.9441327208561461E-4</v>
      </c>
      <c r="L151" s="52">
        <f>IFERROR(_xll.qlIndexFixing(Index6M,$H151,TRUE,_xll.ohTrigger(RecalcTrigger,Trigger6M)),NA())</f>
        <v>1.4133059794513964E-3</v>
      </c>
      <c r="M151" s="52">
        <f>IFERROR(_xll.qlIndexFixing(ONIndex6M,I151,TRUE,_xll.ohTrigger(RecalcTrigger,Trigger6M)),NA())</f>
        <v>1.479131072983364E-3</v>
      </c>
    </row>
    <row r="152" spans="2:13" x14ac:dyDescent="0.2">
      <c r="B152" s="46" t="s">
        <v>19</v>
      </c>
      <c r="D152" s="49">
        <f>_xll.qlCalendarAdvance(LocalCalendar,$D151,B152,"f",FALSE)</f>
        <v>42403</v>
      </c>
      <c r="E152" s="49">
        <f>_xll.qlInterestRateIndexValueDate(IndexON,D152)</f>
        <v>42403</v>
      </c>
      <c r="F152" s="52">
        <f>IFERROR(_xll.qlIndexFixing(IndexON,D152,TRUE,_xll.ohTrigger(RecalcTrigger,TriggerON)),NA())</f>
        <v>5.8071706050877303E-4</v>
      </c>
      <c r="H152" s="49">
        <f>_xll.qlCalendarAdvance(IborCalendar,$H151,B152,"f",FALSE)</f>
        <v>42394</v>
      </c>
      <c r="I152" s="49">
        <f>_xll.qlInterestRateIndexValueDate(Index3M,$H152)</f>
        <v>42396</v>
      </c>
      <c r="J152" s="52">
        <f>IFERROR(_xll.qlIndexFixing(Index3M,H152,TRUE,_xll.ohTrigger(RecalcTrigger,Trigger3M)),NA())</f>
        <v>1.1130746526947562E-3</v>
      </c>
      <c r="K152" s="52">
        <f>IFERROR(_xll.qlIndexFixing(ONIndex3M,I152,TRUE,_xll.ohTrigger(RecalcTrigger,Trigger3M)),NA())</f>
        <v>8.9384909865763973E-4</v>
      </c>
      <c r="L152" s="52">
        <f>IFERROR(_xll.qlIndexFixing(Index6M,$H152,TRUE,_xll.ohTrigger(RecalcTrigger,Trigger6M)),NA())</f>
        <v>1.4166915441525098E-3</v>
      </c>
      <c r="M152" s="52">
        <f>IFERROR(_xll.qlIndexFixing(ONIndex6M,I152,TRUE,_xll.ohTrigger(RecalcTrigger,Trigger6M)),NA())</f>
        <v>1.4866437237248675E-3</v>
      </c>
    </row>
    <row r="153" spans="2:13" x14ac:dyDescent="0.2">
      <c r="B153" s="46" t="s">
        <v>19</v>
      </c>
      <c r="D153" s="49">
        <f>_xll.qlCalendarAdvance(LocalCalendar,$D152,B153,"f",FALSE)</f>
        <v>42404</v>
      </c>
      <c r="E153" s="49">
        <f>_xll.qlInterestRateIndexValueDate(IndexON,D153)</f>
        <v>42404</v>
      </c>
      <c r="F153" s="52">
        <f>IFERROR(_xll.qlIndexFixing(IndexON,D153,TRUE,_xll.ohTrigger(RecalcTrigger,TriggerON)),NA())</f>
        <v>5.7907630894638018E-4</v>
      </c>
      <c r="H153" s="49">
        <f>_xll.qlCalendarAdvance(IborCalendar,$H152,B153,"f",FALSE)</f>
        <v>42395</v>
      </c>
      <c r="I153" s="49">
        <f>_xll.qlInterestRateIndexValueDate(Index3M,$H153)</f>
        <v>42397</v>
      </c>
      <c r="J153" s="52">
        <f>IFERROR(_xll.qlIndexFixing(Index3M,H153,TRUE,_xll.ohTrigger(RecalcTrigger,Trigger3M)),NA())</f>
        <v>1.1148830543289108E-3</v>
      </c>
      <c r="K153" s="52">
        <f>IFERROR(_xll.qlIndexFixing(ONIndex3M,I153,TRUE,_xll.ohTrigger(RecalcTrigger,Trigger3M)),NA())</f>
        <v>8.9358795714922223E-4</v>
      </c>
      <c r="L153" s="52">
        <f>IFERROR(_xll.qlIndexFixing(Index6M,$H153,TRUE,_xll.ohTrigger(RecalcTrigger,Trigger6M)),NA())</f>
        <v>1.42012602812182E-3</v>
      </c>
      <c r="M153" s="52">
        <f>IFERROR(_xll.qlIndexFixing(ONIndex6M,I153,TRUE,_xll.ohTrigger(RecalcTrigger,Trigger6M)),NA())</f>
        <v>1.494438727567271E-3</v>
      </c>
    </row>
    <row r="154" spans="2:13" x14ac:dyDescent="0.2">
      <c r="B154" s="46" t="s">
        <v>19</v>
      </c>
      <c r="D154" s="49">
        <f>_xll.qlCalendarAdvance(LocalCalendar,$D153,B154,"f",FALSE)</f>
        <v>42405</v>
      </c>
      <c r="E154" s="49">
        <f>_xll.qlInterestRateIndexValueDate(IndexON,D154)</f>
        <v>42405</v>
      </c>
      <c r="F154" s="52">
        <f>IFERROR(_xll.qlIndexFixing(IndexON,D154,TRUE,_xll.ohTrigger(RecalcTrigger,TriggerON)),NA())</f>
        <v>5.7587049153928771E-4</v>
      </c>
      <c r="H154" s="49">
        <f>_xll.qlCalendarAdvance(IborCalendar,$H153,B154,"f",FALSE)</f>
        <v>42396</v>
      </c>
      <c r="I154" s="49">
        <f>_xll.qlInterestRateIndexValueDate(Index3M,$H154)</f>
        <v>42398</v>
      </c>
      <c r="J154" s="52">
        <f>IFERROR(_xll.qlIndexFixing(Index3M,H154,TRUE,_xll.ohTrigger(RecalcTrigger,Trigger3M)),NA())</f>
        <v>1.1173391152947687E-3</v>
      </c>
      <c r="K154" s="52">
        <f>IFERROR(_xll.qlIndexFixing(ONIndex3M,I154,TRUE,_xll.ohTrigger(RecalcTrigger,Trigger3M)),NA())</f>
        <v>8.9437444175999303E-4</v>
      </c>
      <c r="L154" s="52">
        <f>IFERROR(_xll.qlIndexFixing(Index6M,$H154,TRUE,_xll.ohTrigger(RecalcTrigger,Trigger6M)),NA())</f>
        <v>1.4236068521881647E-3</v>
      </c>
      <c r="M154" s="52">
        <f>IFERROR(_xll.qlIndexFixing(ONIndex6M,I154,TRUE,_xll.ohTrigger(RecalcTrigger,Trigger6M)),NA())</f>
        <v>1.509663696319663E-3</v>
      </c>
    </row>
    <row r="155" spans="2:13" x14ac:dyDescent="0.2">
      <c r="B155" s="46" t="s">
        <v>19</v>
      </c>
      <c r="D155" s="49">
        <f>_xll.qlCalendarAdvance(LocalCalendar,$D154,B155,"f",FALSE)</f>
        <v>42408</v>
      </c>
      <c r="E155" s="49">
        <f>_xll.qlInterestRateIndexValueDate(IndexON,D155)</f>
        <v>42408</v>
      </c>
      <c r="F155" s="52">
        <f>IFERROR(_xll.qlIndexFixing(IndexON,D155,TRUE,_xll.ohTrigger(RecalcTrigger,TriggerON)),NA())</f>
        <v>5.7273763450660375E-4</v>
      </c>
      <c r="H155" s="49">
        <f>_xll.qlCalendarAdvance(IborCalendar,$H154,B155,"f",FALSE)</f>
        <v>42397</v>
      </c>
      <c r="I155" s="49">
        <f>_xll.qlInterestRateIndexValueDate(Index3M,$H155)</f>
        <v>42401</v>
      </c>
      <c r="J155" s="52">
        <f>IFERROR(_xll.qlIndexFixing(Index3M,H155,TRUE,_xll.ohTrigger(RecalcTrigger,Trigger3M)),NA())</f>
        <v>1.1179234900092819E-3</v>
      </c>
      <c r="K155" s="52">
        <f>IFERROR(_xll.qlIndexFixing(ONIndex3M,I155,TRUE,_xll.ohTrigger(RecalcTrigger,Trigger3M)),NA())</f>
        <v>8.9679240449669351E-4</v>
      </c>
      <c r="L155" s="52">
        <f>IFERROR(_xll.qlIndexFixing(Index6M,$H155,TRUE,_xll.ohTrigger(RecalcTrigger,Trigger6M)),NA())</f>
        <v>1.4343232240198434E-3</v>
      </c>
      <c r="M155" s="52">
        <f>IFERROR(_xll.qlIndexFixing(ONIndex6M,I155,TRUE,_xll.ohTrigger(RecalcTrigger,Trigger6M)),NA())</f>
        <v>1.523046249038984E-3</v>
      </c>
    </row>
    <row r="156" spans="2:13" x14ac:dyDescent="0.2">
      <c r="B156" s="46" t="s">
        <v>19</v>
      </c>
      <c r="D156" s="49">
        <f>_xll.qlCalendarAdvance(LocalCalendar,$D155,B156,"f",FALSE)</f>
        <v>42409</v>
      </c>
      <c r="E156" s="49">
        <f>_xll.qlInterestRateIndexValueDate(IndexON,D156)</f>
        <v>42409</v>
      </c>
      <c r="F156" s="52">
        <f>IFERROR(_xll.qlIndexFixing(IndexON,D156,TRUE,_xll.ohTrigger(RecalcTrigger,TriggerON)),NA())</f>
        <v>5.7120904888963153E-4</v>
      </c>
      <c r="H156" s="49">
        <f>_xll.qlCalendarAdvance(IborCalendar,$H155,B156,"f",FALSE)</f>
        <v>42398</v>
      </c>
      <c r="I156" s="49">
        <f>_xll.qlInterestRateIndexValueDate(Index3M,$H156)</f>
        <v>42402</v>
      </c>
      <c r="J156" s="52">
        <f>IFERROR(_xll.qlIndexFixing(Index3M,H156,TRUE,_xll.ohTrigger(RecalcTrigger,Trigger3M)),NA())</f>
        <v>1.1202731576645116E-3</v>
      </c>
      <c r="K156" s="52">
        <f>IFERROR(_xll.qlIndexFixing(ONIndex3M,I156,TRUE,_xll.ohTrigger(RecalcTrigger,Trigger3M)),NA())</f>
        <v>8.9883692672820814E-4</v>
      </c>
      <c r="L156" s="52">
        <f>IFERROR(_xll.qlIndexFixing(Index6M,$H156,TRUE,_xll.ohTrigger(RecalcTrigger,Trigger6M)),NA())</f>
        <v>1.4379932864215198E-3</v>
      </c>
      <c r="M156" s="52">
        <f>IFERROR(_xll.qlIndexFixing(ONIndex6M,I156,TRUE,_xll.ohTrigger(RecalcTrigger,Trigger6M)),NA())</f>
        <v>1.5287528941154704E-3</v>
      </c>
    </row>
    <row r="157" spans="2:13" x14ac:dyDescent="0.2">
      <c r="B157" s="46" t="s">
        <v>19</v>
      </c>
      <c r="D157" s="49">
        <f>_xll.qlCalendarAdvance(LocalCalendar,$D156,B157,"f",FALSE)</f>
        <v>42410</v>
      </c>
      <c r="E157" s="49">
        <f>_xll.qlInterestRateIndexValueDate(IndexON,D157)</f>
        <v>42410</v>
      </c>
      <c r="F157" s="52">
        <f>IFERROR(_xll.qlIndexFixing(IndexON,D157,TRUE,_xll.ohTrigger(RecalcTrigger,TriggerON)),NA())</f>
        <v>5.6896148044105477E-4</v>
      </c>
      <c r="H157" s="49">
        <f>_xll.qlCalendarAdvance(IborCalendar,$H156,B157,"f",FALSE)</f>
        <v>42401</v>
      </c>
      <c r="I157" s="49">
        <f>_xll.qlInterestRateIndexValueDate(Index3M,$H157)</f>
        <v>42403</v>
      </c>
      <c r="J157" s="52">
        <f>IFERROR(_xll.qlIndexFixing(Index3M,H157,TRUE,_xll.ohTrigger(RecalcTrigger,Trigger3M)),NA())</f>
        <v>1.1226513894049199E-3</v>
      </c>
      <c r="K157" s="52">
        <f>IFERROR(_xll.qlIndexFixing(ONIndex3M,I157,TRUE,_xll.ohTrigger(RecalcTrigger,Trigger3M)),NA())</f>
        <v>9.0138210679491237E-4</v>
      </c>
      <c r="L157" s="52">
        <f>IFERROR(_xll.qlIndexFixing(Index6M,$H157,TRUE,_xll.ohTrigger(RecalcTrigger,Trigger6M)),NA())</f>
        <v>1.4417160383335332E-3</v>
      </c>
      <c r="M157" s="52">
        <f>IFERROR(_xll.qlIndexFixing(ONIndex6M,I157,TRUE,_xll.ohTrigger(RecalcTrigger,Trigger6M)),NA())</f>
        <v>1.5338668611253325E-3</v>
      </c>
    </row>
    <row r="158" spans="2:13" x14ac:dyDescent="0.2">
      <c r="B158" s="46" t="s">
        <v>19</v>
      </c>
      <c r="D158" s="49">
        <f>_xll.qlCalendarAdvance(LocalCalendar,$D157,B158,"f",FALSE)</f>
        <v>42412</v>
      </c>
      <c r="E158" s="49">
        <f>_xll.qlInterestRateIndexValueDate(IndexON,D158)</f>
        <v>42412</v>
      </c>
      <c r="F158" s="52">
        <f>IFERROR(_xll.qlIndexFixing(IndexON,D158,TRUE,_xll.ohTrigger(RecalcTrigger,TriggerON)),NA())</f>
        <v>5.6532739213096172E-4</v>
      </c>
      <c r="H158" s="49">
        <f>_xll.qlCalendarAdvance(IborCalendar,$H157,B158,"f",FALSE)</f>
        <v>42402</v>
      </c>
      <c r="I158" s="49">
        <f>_xll.qlInterestRateIndexValueDate(Index3M,$H158)</f>
        <v>42404</v>
      </c>
      <c r="J158" s="52">
        <f>IFERROR(_xll.qlIndexFixing(Index3M,H158,TRUE,_xll.ohTrigger(RecalcTrigger,Trigger3M)),NA())</f>
        <v>1.1250536733492281E-3</v>
      </c>
      <c r="K158" s="52">
        <f>IFERROR(_xll.qlIndexFixing(ONIndex3M,I158,TRUE,_xll.ohTrigger(RecalcTrigger,Trigger3M)),NA())</f>
        <v>9.0442794485667832E-4</v>
      </c>
      <c r="L158" s="52">
        <f>IFERROR(_xll.qlIndexFixing(Index6M,$H158,TRUE,_xll.ohTrigger(RecalcTrigger,Trigger6M)),NA())</f>
        <v>1.4454937119549247E-3</v>
      </c>
      <c r="M158" s="52">
        <f>IFERROR(_xll.qlIndexFixing(ONIndex6M,I158,TRUE,_xll.ohTrigger(RecalcTrigger,Trigger6M)),NA())</f>
        <v>1.5383881500685703E-3</v>
      </c>
    </row>
    <row r="159" spans="2:13" x14ac:dyDescent="0.2">
      <c r="B159" s="46" t="s">
        <v>19</v>
      </c>
      <c r="D159" s="49">
        <f>_xll.qlCalendarAdvance(LocalCalendar,$D158,B159,"f",FALSE)</f>
        <v>42415</v>
      </c>
      <c r="E159" s="49">
        <f>_xll.qlInterestRateIndexValueDate(IndexON,D159)</f>
        <v>42415</v>
      </c>
      <c r="F159" s="52">
        <f>IFERROR(_xll.qlIndexFixing(IndexON,D159,TRUE,_xll.ohTrigger(RecalcTrigger,TriggerON)),NA())</f>
        <v>5.625086329852369E-4</v>
      </c>
      <c r="H159" s="49">
        <f>_xll.qlCalendarAdvance(IborCalendar,$H158,B159,"f",FALSE)</f>
        <v>42403</v>
      </c>
      <c r="I159" s="49">
        <f>_xll.qlInterestRateIndexValueDate(Index3M,$H159)</f>
        <v>42405</v>
      </c>
      <c r="J159" s="52">
        <f>IFERROR(_xll.qlIndexFixing(Index3M,H159,TRUE,_xll.ohTrigger(RecalcTrigger,Trigger3M)),NA())</f>
        <v>1.1274752993479236E-3</v>
      </c>
      <c r="K159" s="52">
        <f>IFERROR(_xll.qlIndexFixing(ONIndex3M,I159,TRUE,_xll.ohTrigger(RecalcTrigger,Trigger3M)),NA())</f>
        <v>9.1219079212834231E-4</v>
      </c>
      <c r="L159" s="52">
        <f>IFERROR(_xll.qlIndexFixing(Index6M,$H159,TRUE,_xll.ohTrigger(RecalcTrigger,Trigger6M)),NA())</f>
        <v>1.4493285395075742E-3</v>
      </c>
      <c r="M159" s="52">
        <f>IFERROR(_xll.qlIndexFixing(ONIndex6M,I159,TRUE,_xll.ohTrigger(RecalcTrigger,Trigger6M)),NA())</f>
        <v>1.5454617689325545E-3</v>
      </c>
    </row>
    <row r="160" spans="2:13" x14ac:dyDescent="0.2">
      <c r="B160" s="46" t="s">
        <v>19</v>
      </c>
      <c r="D160" s="49">
        <f>_xll.qlCalendarAdvance(LocalCalendar,$D159,B160,"f",FALSE)</f>
        <v>42416</v>
      </c>
      <c r="E160" s="49">
        <f>_xll.qlInterestRateIndexValueDate(IndexON,D160)</f>
        <v>42416</v>
      </c>
      <c r="F160" s="52">
        <f>IFERROR(_xll.qlIndexFixing(IndexON,D160,TRUE,_xll.ohTrigger(RecalcTrigger,TriggerON)),NA())</f>
        <v>5.6113707988636463E-4</v>
      </c>
      <c r="H160" s="49">
        <f>_xll.qlCalendarAdvance(IborCalendar,$H159,B160,"f",FALSE)</f>
        <v>42404</v>
      </c>
      <c r="I160" s="49">
        <f>_xll.qlInterestRateIndexValueDate(Index3M,$H160)</f>
        <v>42408</v>
      </c>
      <c r="J160" s="52">
        <f>IFERROR(_xll.qlIndexFixing(Index3M,H160,TRUE,_xll.ohTrigger(RecalcTrigger,Trigger3M)),NA())</f>
        <v>1.1310775841304782E-3</v>
      </c>
      <c r="K160" s="52">
        <f>IFERROR(_xll.qlIndexFixing(ONIndex3M,I160,TRUE,_xll.ohTrigger(RecalcTrigger,Trigger3M)),NA())</f>
        <v>9.2161787657474292E-4</v>
      </c>
      <c r="L160" s="52">
        <f>IFERROR(_xll.qlIndexFixing(Index6M,$H160,TRUE,_xll.ohTrigger(RecalcTrigger,Trigger6M)),NA())</f>
        <v>1.4611982682960062E-3</v>
      </c>
      <c r="M160" s="52">
        <f>IFERROR(_xll.qlIndexFixing(ONIndex6M,I160,TRUE,_xll.ohTrigger(RecalcTrigger,Trigger6M)),NA())</f>
        <v>1.55054652493547E-3</v>
      </c>
    </row>
    <row r="161" spans="2:13" x14ac:dyDescent="0.2">
      <c r="B161" s="46" t="s">
        <v>19</v>
      </c>
      <c r="D161" s="49">
        <f>_xll.qlCalendarAdvance(LocalCalendar,$D160,B161,"f",FALSE)</f>
        <v>42417</v>
      </c>
      <c r="E161" s="49">
        <f>_xll.qlInterestRateIndexValueDate(IndexON,D161)</f>
        <v>42417</v>
      </c>
      <c r="F161" s="52">
        <f>IFERROR(_xll.qlIndexFixing(IndexON,D161,TRUE,_xll.ohTrigger(RecalcTrigger,TriggerON)),NA())</f>
        <v>5.5978796007383202E-4</v>
      </c>
      <c r="H161" s="49">
        <f>_xll.qlCalendarAdvance(IborCalendar,$H160,B161,"f",FALSE)</f>
        <v>42405</v>
      </c>
      <c r="I161" s="49">
        <f>_xll.qlInterestRateIndexValueDate(Index3M,$H161)</f>
        <v>42409</v>
      </c>
      <c r="J161" s="52">
        <f>IFERROR(_xll.qlIndexFixing(Index3M,H161,TRUE,_xll.ohTrigger(RecalcTrigger,Trigger3M)),NA())</f>
        <v>1.1334020126483324E-3</v>
      </c>
      <c r="K161" s="52">
        <f>IFERROR(_xll.qlIndexFixing(ONIndex3M,I161,TRUE,_xll.ohTrigger(RecalcTrigger,Trigger3M)),NA())</f>
        <v>9.2716700461181745E-4</v>
      </c>
      <c r="L161" s="52">
        <f>IFERROR(_xll.qlIndexFixing(Index6M,$H161,TRUE,_xll.ohTrigger(RecalcTrigger,Trigger6M)),NA())</f>
        <v>1.4652840342347703E-3</v>
      </c>
      <c r="M161" s="52">
        <f>IFERROR(_xll.qlIndexFixing(ONIndex6M,I161,TRUE,_xll.ohTrigger(RecalcTrigger,Trigger6M)),NA())</f>
        <v>1.552104423385714E-3</v>
      </c>
    </row>
    <row r="162" spans="2:13" x14ac:dyDescent="0.2">
      <c r="B162" s="46" t="s">
        <v>19</v>
      </c>
      <c r="D162" s="49">
        <f>_xll.qlCalendarAdvance(LocalCalendar,$D161,B162,"f",FALSE)</f>
        <v>42418</v>
      </c>
      <c r="E162" s="49">
        <f>_xll.qlInterestRateIndexValueDate(IndexON,D162)</f>
        <v>42418</v>
      </c>
      <c r="F162" s="52">
        <f>IFERROR(_xll.qlIndexFixing(IndexON,D162,TRUE,_xll.ohTrigger(RecalcTrigger,TriggerON)),NA())</f>
        <v>5.5846127338554652E-4</v>
      </c>
      <c r="H162" s="49">
        <f>_xll.qlCalendarAdvance(IborCalendar,$H161,B162,"f",FALSE)</f>
        <v>42408</v>
      </c>
      <c r="I162" s="49">
        <f>_xll.qlInterestRateIndexValueDate(Index3M,$H162)</f>
        <v>42410</v>
      </c>
      <c r="J162" s="52">
        <f>IFERROR(_xll.qlIndexFixing(Index3M,H162,TRUE,_xll.ohTrigger(RecalcTrigger,Trigger3M)),NA())</f>
        <v>1.1343841912845321E-3</v>
      </c>
      <c r="K162" s="52">
        <f>IFERROR(_xll.qlIndexFixing(ONIndex3M,I162,TRUE,_xll.ohTrigger(RecalcTrigger,Trigger3M)),NA())</f>
        <v>9.3649323064326495E-4</v>
      </c>
      <c r="L162" s="52">
        <f>IFERROR(_xll.qlIndexFixing(Index6M,$H162,TRUE,_xll.ohTrigger(RecalcTrigger,Trigger6M)),NA())</f>
        <v>1.4694381155554571E-3</v>
      </c>
      <c r="M162" s="52">
        <f>IFERROR(_xll.qlIndexFixing(ONIndex6M,I162,TRUE,_xll.ohTrigger(RecalcTrigger,Trigger6M)),NA())</f>
        <v>1.5532592654876609E-3</v>
      </c>
    </row>
    <row r="163" spans="2:13" x14ac:dyDescent="0.2">
      <c r="B163" s="46" t="s">
        <v>19</v>
      </c>
      <c r="D163" s="49">
        <f>_xll.qlCalendarAdvance(LocalCalendar,$D162,B163,"f",FALSE)</f>
        <v>42419</v>
      </c>
      <c r="E163" s="49">
        <f>_xll.qlInterestRateIndexValueDate(IndexON,D163)</f>
        <v>42419</v>
      </c>
      <c r="F163" s="52">
        <f>IFERROR(_xll.qlIndexFixing(IndexON,D163,TRUE,_xll.ohTrigger(RecalcTrigger,TriggerON)),NA())</f>
        <v>5.5588352407746444E-4</v>
      </c>
      <c r="H163" s="49">
        <f>_xll.qlCalendarAdvance(IborCalendar,$H162,B163,"f",FALSE)</f>
        <v>42409</v>
      </c>
      <c r="I163" s="49">
        <f>_xll.qlInterestRateIndexValueDate(Index3M,$H163)</f>
        <v>42412</v>
      </c>
      <c r="J163" s="52">
        <f>IFERROR(_xll.qlIndexFixing(Index3M,H163,TRUE,_xll.ohTrigger(RecalcTrigger,Trigger3M)),NA())</f>
        <v>1.1360517176770557E-3</v>
      </c>
      <c r="K163" s="52">
        <f>IFERROR(_xll.qlIndexFixing(ONIndex3M,I163,TRUE,_xll.ohTrigger(RecalcTrigger,Trigger3M)),NA())</f>
        <v>9.5453951391100134E-4</v>
      </c>
      <c r="L163" s="52">
        <f>IFERROR(_xll.qlIndexFixing(Index6M,$H163,TRUE,_xll.ohTrigger(RecalcTrigger,Trigger6M)),NA())</f>
        <v>1.4779601538239297E-3</v>
      </c>
      <c r="M163" s="52">
        <f>IFERROR(_xll.qlIndexFixing(ONIndex6M,I163,TRUE,_xll.ohTrigger(RecalcTrigger,Trigger6M)),NA())</f>
        <v>1.5522183686922375E-3</v>
      </c>
    </row>
    <row r="164" spans="2:13" x14ac:dyDescent="0.2">
      <c r="B164" s="46" t="s">
        <v>19</v>
      </c>
      <c r="D164" s="49">
        <f>_xll.qlCalendarAdvance(LocalCalendar,$D163,B164,"f",FALSE)</f>
        <v>42422</v>
      </c>
      <c r="E164" s="49">
        <f>_xll.qlInterestRateIndexValueDate(IndexON,D164)</f>
        <v>42422</v>
      </c>
      <c r="F164" s="52">
        <f>IFERROR(_xll.qlIndexFixing(IndexON,D164,TRUE,_xll.ohTrigger(RecalcTrigger,TriggerON)),NA())</f>
        <v>5.5337885892847716E-4</v>
      </c>
      <c r="H164" s="49">
        <f>_xll.qlCalendarAdvance(IborCalendar,$H163,B164,"f",FALSE)</f>
        <v>42410</v>
      </c>
      <c r="I164" s="49">
        <f>_xll.qlInterestRateIndexValueDate(Index3M,$H164)</f>
        <v>42412</v>
      </c>
      <c r="J164" s="52">
        <f>IFERROR(_xll.qlIndexFixing(Index3M,H164,TRUE,_xll.ohTrigger(RecalcTrigger,Trigger3M)),NA())</f>
        <v>1.1360517176770557E-3</v>
      </c>
      <c r="K164" s="52">
        <f>IFERROR(_xll.qlIndexFixing(ONIndex3M,I164,TRUE,_xll.ohTrigger(RecalcTrigger,Trigger3M)),NA())</f>
        <v>9.5453951391100134E-4</v>
      </c>
      <c r="L164" s="52">
        <f>IFERROR(_xll.qlIndexFixing(Index6M,$H164,TRUE,_xll.ohTrigger(RecalcTrigger,Trigger6M)),NA())</f>
        <v>1.4779601538239297E-3</v>
      </c>
      <c r="M164" s="52">
        <f>IFERROR(_xll.qlIndexFixing(ONIndex6M,I164,TRUE,_xll.ohTrigger(RecalcTrigger,Trigger6M)),NA())</f>
        <v>1.5522183686922375E-3</v>
      </c>
    </row>
    <row r="165" spans="2:13" x14ac:dyDescent="0.2">
      <c r="B165" s="46" t="s">
        <v>19</v>
      </c>
      <c r="D165" s="49">
        <f>_xll.qlCalendarAdvance(LocalCalendar,$D164,B165,"f",FALSE)</f>
        <v>42423</v>
      </c>
      <c r="E165" s="49">
        <f>_xll.qlInterestRateIndexValueDate(IndexON,D165)</f>
        <v>42423</v>
      </c>
      <c r="F165" s="52">
        <f>IFERROR(_xll.qlIndexFixing(IndexON,D165,TRUE,_xll.ohTrigger(RecalcTrigger,TriggerON)),NA())</f>
        <v>5.5216433834770484E-4</v>
      </c>
      <c r="H165" s="49">
        <f>_xll.qlCalendarAdvance(IborCalendar,$H164,B165,"f",FALSE)</f>
        <v>42411</v>
      </c>
      <c r="I165" s="49">
        <f>_xll.qlInterestRateIndexValueDate(Index3M,$H165)</f>
        <v>42415</v>
      </c>
      <c r="J165" s="52">
        <f>IFERROR(_xll.qlIndexFixing(Index3M,H165,TRUE,_xll.ohTrigger(RecalcTrigger,Trigger3M)),NA())</f>
        <v>1.136250551403477E-3</v>
      </c>
      <c r="K165" s="52">
        <f>IFERROR(_xll.qlIndexFixing(ONIndex3M,I165,TRUE,_xll.ohTrigger(RecalcTrigger,Trigger3M)),NA())</f>
        <v>9.7097559192960148E-4</v>
      </c>
      <c r="L165" s="52">
        <f>IFERROR(_xll.qlIndexFixing(Index6M,$H165,TRUE,_xll.ohTrigger(RecalcTrigger,Trigger6M)),NA())</f>
        <v>1.4913113865696762E-3</v>
      </c>
      <c r="M165" s="52">
        <f>IFERROR(_xll.qlIndexFixing(ONIndex6M,I165,TRUE,_xll.ohTrigger(RecalcTrigger,Trigger6M)),NA())</f>
        <v>1.5490055725297935E-3</v>
      </c>
    </row>
    <row r="166" spans="2:13" x14ac:dyDescent="0.2">
      <c r="B166" s="46" t="s">
        <v>19</v>
      </c>
      <c r="D166" s="49">
        <f>_xll.qlCalendarAdvance(LocalCalendar,$D165,B166,"f",FALSE)</f>
        <v>42424</v>
      </c>
      <c r="E166" s="49">
        <f>_xll.qlInterestRateIndexValueDate(IndexON,D166)</f>
        <v>42424</v>
      </c>
      <c r="F166" s="52">
        <f>IFERROR(_xll.qlIndexFixing(IndexON,D166,TRUE,_xll.ohTrigger(RecalcTrigger,TriggerON)),NA())</f>
        <v>5.5097225097222591E-4</v>
      </c>
      <c r="H166" s="49">
        <f>_xll.qlCalendarAdvance(IborCalendar,$H165,B166,"f",FALSE)</f>
        <v>42412</v>
      </c>
      <c r="I166" s="49">
        <f>_xll.qlInterestRateIndexValueDate(Index3M,$H166)</f>
        <v>42416</v>
      </c>
      <c r="J166" s="52">
        <f>IFERROR(_xll.qlIndexFixing(Index3M,H166,TRUE,_xll.ohTrigger(RecalcTrigger,Trigger3M)),NA())</f>
        <v>1.1380838702539364E-3</v>
      </c>
      <c r="K166" s="52">
        <f>IFERROR(_xll.qlIndexFixing(ONIndex3M,I166,TRUE,_xll.ohTrigger(RecalcTrigger,Trigger3M)),NA())</f>
        <v>9.8002932681140464E-4</v>
      </c>
      <c r="L166" s="52">
        <f>IFERROR(_xll.qlIndexFixing(Index6M,$H166,TRUE,_xll.ohTrigger(RecalcTrigger,Trigger6M)),NA())</f>
        <v>1.4959222407810832E-3</v>
      </c>
      <c r="M166" s="52">
        <f>IFERROR(_xll.qlIndexFixing(ONIndex6M,I166,TRUE,_xll.ohTrigger(RecalcTrigger,Trigger6M)),NA())</f>
        <v>1.5464147238741788E-3</v>
      </c>
    </row>
    <row r="167" spans="2:13" x14ac:dyDescent="0.2">
      <c r="B167" s="46" t="s">
        <v>19</v>
      </c>
      <c r="D167" s="49">
        <f>_xll.qlCalendarAdvance(LocalCalendar,$D166,B167,"f",FALSE)</f>
        <v>42425</v>
      </c>
      <c r="E167" s="49">
        <f>_xll.qlInterestRateIndexValueDate(IndexON,D167)</f>
        <v>42425</v>
      </c>
      <c r="F167" s="52">
        <f>IFERROR(_xll.qlIndexFixing(IndexON,D167,TRUE,_xll.ohTrigger(RecalcTrigger,TriggerON)),NA())</f>
        <v>5.4980259680204036E-4</v>
      </c>
      <c r="H167" s="49">
        <f>_xll.qlCalendarAdvance(IborCalendar,$H166,B167,"f",FALSE)</f>
        <v>42415</v>
      </c>
      <c r="I167" s="49">
        <f>_xll.qlInterestRateIndexValueDate(Index3M,$H167)</f>
        <v>42417</v>
      </c>
      <c r="J167" s="52">
        <f>IFERROR(_xll.qlIndexFixing(Index3M,H167,TRUE,_xll.ohTrigger(RecalcTrigger,Trigger3M)),NA())</f>
        <v>1.1382963924502221E-3</v>
      </c>
      <c r="K167" s="52">
        <f>IFERROR(_xll.qlIndexFixing(ONIndex3M,I167,TRUE,_xll.ohTrigger(RecalcTrigger,Trigger3M)),NA())</f>
        <v>9.8958371984814164E-4</v>
      </c>
      <c r="L167" s="52">
        <f>IFERROR(_xll.qlIndexFixing(Index6M,$H167,TRUE,_xll.ohTrigger(RecalcTrigger,Trigger6M)),NA())</f>
        <v>1.5006170375078463E-3</v>
      </c>
      <c r="M167" s="52">
        <f>IFERROR(_xll.qlIndexFixing(ONIndex6M,I167,TRUE,_xll.ohTrigger(RecalcTrigger,Trigger6M)),NA())</f>
        <v>1.5432311970720036E-3</v>
      </c>
    </row>
    <row r="168" spans="2:13" x14ac:dyDescent="0.2">
      <c r="B168" s="46" t="s">
        <v>19</v>
      </c>
      <c r="D168" s="49">
        <f>_xll.qlCalendarAdvance(LocalCalendar,$D167,B168,"f",FALSE)</f>
        <v>42426</v>
      </c>
      <c r="E168" s="49">
        <f>_xll.qlInterestRateIndexValueDate(IndexON,D168)</f>
        <v>42426</v>
      </c>
      <c r="F168" s="52">
        <f>IFERROR(_xll.qlIndexFixing(IndexON,D168,TRUE,_xll.ohTrigger(RecalcTrigger,TriggerON)),NA())</f>
        <v>5.4753888716267229E-4</v>
      </c>
      <c r="H168" s="49">
        <f>_xll.qlCalendarAdvance(IborCalendar,$H167,B168,"f",FALSE)</f>
        <v>42416</v>
      </c>
      <c r="I168" s="49">
        <f>_xll.qlInterestRateIndexValueDate(Index3M,$H168)</f>
        <v>42418</v>
      </c>
      <c r="J168" s="52">
        <f>IFERROR(_xll.qlIndexFixing(Index3M,H168,TRUE,_xll.ohTrigger(RecalcTrigger,Trigger3M)),NA())</f>
        <v>1.1383824528490294E-3</v>
      </c>
      <c r="K168" s="52">
        <f>IFERROR(_xll.qlIndexFixing(ONIndex3M,I168,TRUE,_xll.ohTrigger(RecalcTrigger,Trigger3M)),NA())</f>
        <v>9.9963877127962064E-4</v>
      </c>
      <c r="L168" s="52">
        <f>IFERROR(_xll.qlIndexFixing(Index6M,$H168,TRUE,_xll.ohTrigger(RecalcTrigger,Trigger6M)),NA())</f>
        <v>1.5053980093170639E-3</v>
      </c>
      <c r="M168" s="52">
        <f>IFERROR(_xll.qlIndexFixing(ONIndex6M,I168,TRUE,_xll.ohTrigger(RecalcTrigger,Trigger6M)),NA())</f>
        <v>1.5394549922032041E-3</v>
      </c>
    </row>
    <row r="169" spans="2:13" x14ac:dyDescent="0.2">
      <c r="B169" s="46" t="s">
        <v>19</v>
      </c>
      <c r="D169" s="49">
        <f>_xll.qlCalendarAdvance(LocalCalendar,$D168,B169,"f",FALSE)</f>
        <v>42429</v>
      </c>
      <c r="E169" s="49">
        <f>_xll.qlInterestRateIndexValueDate(IndexON,D169)</f>
        <v>42429</v>
      </c>
      <c r="F169" s="52">
        <f>IFERROR(_xll.qlIndexFixing(IndexON,D169,TRUE,_xll.ohTrigger(RecalcTrigger,TriggerON)),NA())</f>
        <v>5.4534831217423196E-4</v>
      </c>
      <c r="H169" s="49">
        <f>_xll.qlCalendarAdvance(IborCalendar,$H168,B169,"f",FALSE)</f>
        <v>42417</v>
      </c>
      <c r="I169" s="49">
        <f>_xll.qlInterestRateIndexValueDate(Index3M,$H169)</f>
        <v>42419</v>
      </c>
      <c r="J169" s="52">
        <f>IFERROR(_xll.qlIndexFixing(Index3M,H169,TRUE,_xll.ohTrigger(RecalcTrigger,Trigger3M)),NA())</f>
        <v>1.1383379237575042E-3</v>
      </c>
      <c r="K169" s="52">
        <f>IFERROR(_xll.qlIndexFixing(ONIndex3M,I169,TRUE,_xll.ohTrigger(RecalcTrigger,Trigger3M)),NA())</f>
        <v>1.0214206330871889E-3</v>
      </c>
      <c r="L169" s="52">
        <f>IFERROR(_xll.qlIndexFixing(Index6M,$H169,TRUE,_xll.ohTrigger(RecalcTrigger,Trigger6M)),NA())</f>
        <v>1.5102673888083358E-3</v>
      </c>
      <c r="M169" s="52">
        <f>IFERROR(_xll.qlIndexFixing(ONIndex6M,I169,TRUE,_xll.ohTrigger(RecalcTrigger,Trigger6M)),NA())</f>
        <v>1.5299334906959672E-3</v>
      </c>
    </row>
    <row r="170" spans="2:13" x14ac:dyDescent="0.2">
      <c r="B170" s="46" t="s">
        <v>19</v>
      </c>
      <c r="D170" s="49">
        <f>_xll.qlCalendarAdvance(LocalCalendar,$D169,B170,"f",FALSE)</f>
        <v>42430</v>
      </c>
      <c r="E170" s="49">
        <f>_xll.qlInterestRateIndexValueDate(IndexON,D170)</f>
        <v>42430</v>
      </c>
      <c r="F170" s="52">
        <f>IFERROR(_xll.qlIndexFixing(IndexON,D170,TRUE,_xll.ohTrigger(RecalcTrigger,TriggerON)),NA())</f>
        <v>5.4429082403051332E-4</v>
      </c>
      <c r="H170" s="49">
        <f>_xll.qlCalendarAdvance(IborCalendar,$H169,B170,"f",FALSE)</f>
        <v>42418</v>
      </c>
      <c r="I170" s="49">
        <f>_xll.qlInterestRateIndexValueDate(Index3M,$H170)</f>
        <v>42422</v>
      </c>
      <c r="J170" s="52">
        <f>IFERROR(_xll.qlIndexFixing(Index3M,H170,TRUE,_xll.ohTrigger(RecalcTrigger,Trigger3M)),NA())</f>
        <v>1.1357646684353317E-3</v>
      </c>
      <c r="K170" s="52">
        <f>IFERROR(_xll.qlIndexFixing(ONIndex3M,I170,TRUE,_xll.ohTrigger(RecalcTrigger,Trigger3M)),NA())</f>
        <v>1.0448655605532764E-3</v>
      </c>
      <c r="L170" s="52">
        <f>IFERROR(_xll.qlIndexFixing(Index6M,$H170,TRUE,_xll.ohTrigger(RecalcTrigger,Trigger6M)),NA())</f>
        <v>1.525428299881274E-3</v>
      </c>
      <c r="M170" s="52">
        <f>IFERROR(_xll.qlIndexFixing(ONIndex6M,I170,TRUE,_xll.ohTrigger(RecalcTrigger,Trigger6M)),NA())</f>
        <v>1.5184233919818269E-3</v>
      </c>
    </row>
    <row r="171" spans="2:13" x14ac:dyDescent="0.2">
      <c r="B171" s="46" t="s">
        <v>19</v>
      </c>
      <c r="D171" s="49">
        <f>_xll.qlCalendarAdvance(LocalCalendar,$D170,B171,"f",FALSE)</f>
        <v>42431</v>
      </c>
      <c r="E171" s="49">
        <f>_xll.qlInterestRateIndexValueDate(IndexON,D171)</f>
        <v>42431</v>
      </c>
      <c r="F171" s="52">
        <f>IFERROR(_xll.qlIndexFixing(IndexON,D171,TRUE,_xll.ohTrigger(RecalcTrigger,TriggerON)),NA())</f>
        <v>5.4325576909208806E-4</v>
      </c>
      <c r="H171" s="49">
        <f>_xll.qlCalendarAdvance(IborCalendar,$H170,B171,"f",FALSE)</f>
        <v>42419</v>
      </c>
      <c r="I171" s="49">
        <f>_xll.qlInterestRateIndexValueDate(Index3M,$H171)</f>
        <v>42423</v>
      </c>
      <c r="J171" s="52">
        <f>IFERROR(_xll.qlIndexFixing(Index3M,H171,TRUE,_xll.ohTrigger(RecalcTrigger,Trigger3M)),NA())</f>
        <v>1.1367713591523554E-3</v>
      </c>
      <c r="K171" s="52">
        <f>IFERROR(_xll.qlIndexFixing(ONIndex3M,I171,TRUE,_xll.ohTrigger(RecalcTrigger,Trigger3M)),NA())</f>
        <v>1.0574239041183375E-3</v>
      </c>
      <c r="L171" s="52">
        <f>IFERROR(_xll.qlIndexFixing(Index6M,$H171,TRUE,_xll.ohTrigger(RecalcTrigger,Trigger6M)),NA())</f>
        <v>1.5306736367850004E-3</v>
      </c>
      <c r="M171" s="52">
        <f>IFERROR(_xll.qlIndexFixing(ONIndex6M,I171,TRUE,_xll.ohTrigger(RecalcTrigger,Trigger6M)),NA())</f>
        <v>1.5116837969397778E-3</v>
      </c>
    </row>
    <row r="172" spans="2:13" x14ac:dyDescent="0.2">
      <c r="B172" s="46" t="s">
        <v>19</v>
      </c>
      <c r="D172" s="49">
        <f>_xll.qlCalendarAdvance(LocalCalendar,$D171,B172,"f",FALSE)</f>
        <v>42432</v>
      </c>
      <c r="E172" s="49">
        <f>_xll.qlInterestRateIndexValueDate(IndexON,D172)</f>
        <v>42432</v>
      </c>
      <c r="F172" s="52">
        <f>IFERROR(_xll.qlIndexFixing(IndexON,D172,TRUE,_xll.ohTrigger(RecalcTrigger,TriggerON)),NA())</f>
        <v>5.4224314744000246E-4</v>
      </c>
      <c r="H172" s="49">
        <f>_xll.qlCalendarAdvance(IborCalendar,$H171,B172,"f",FALSE)</f>
        <v>42422</v>
      </c>
      <c r="I172" s="49">
        <f>_xll.qlInterestRateIndexValueDate(Index3M,$H172)</f>
        <v>42424</v>
      </c>
      <c r="J172" s="52">
        <f>IFERROR(_xll.qlIndexFixing(Index3M,H172,TRUE,_xll.ohTrigger(RecalcTrigger,Trigger3M)),NA())</f>
        <v>1.1360119677421565E-3</v>
      </c>
      <c r="K172" s="52">
        <f>IFERROR(_xll.qlIndexFixing(ONIndex3M,I172,TRUE,_xll.ohTrigger(RecalcTrigger,Trigger3M)),NA())</f>
        <v>1.0704829062380128E-3</v>
      </c>
      <c r="L172" s="52">
        <f>IFERROR(_xll.qlIndexFixing(Index6M,$H172,TRUE,_xll.ohTrigger(RecalcTrigger,Trigger6M)),NA())</f>
        <v>1.5360185448940735E-3</v>
      </c>
      <c r="M172" s="52">
        <f>IFERROR(_xll.qlIndexFixing(ONIndex6M,I172,TRUE,_xll.ohTrigger(RecalcTrigger,Trigger6M)),NA())</f>
        <v>1.5043515239110405E-3</v>
      </c>
    </row>
    <row r="173" spans="2:13" x14ac:dyDescent="0.2">
      <c r="B173" s="46" t="s">
        <v>19</v>
      </c>
      <c r="D173" s="49">
        <f>_xll.qlCalendarAdvance(LocalCalendar,$D172,B173,"f",FALSE)</f>
        <v>42433</v>
      </c>
      <c r="E173" s="49">
        <f>_xll.qlInterestRateIndexValueDate(IndexON,D173)</f>
        <v>42433</v>
      </c>
      <c r="F173" s="52">
        <f>IFERROR(_xll.qlIndexFixing(IndexON,D173,TRUE,_xll.ohTrigger(RecalcTrigger,TriggerON)),NA())</f>
        <v>5.4029348114344644E-4</v>
      </c>
      <c r="H173" s="49">
        <f>_xll.qlCalendarAdvance(IborCalendar,$H172,B173,"f",FALSE)</f>
        <v>42423</v>
      </c>
      <c r="I173" s="49">
        <f>_xll.qlInterestRateIndexValueDate(Index3M,$H173)</f>
        <v>42425</v>
      </c>
      <c r="J173" s="52">
        <f>IFERROR(_xll.qlIndexFixing(Index3M,H173,TRUE,_xll.ohTrigger(RecalcTrigger,Trigger3M)),NA())</f>
        <v>1.135097221013126E-3</v>
      </c>
      <c r="K173" s="52">
        <f>IFERROR(_xll.qlIndexFixing(ONIndex3M,I173,TRUE,_xll.ohTrigger(RecalcTrigger,Trigger3M)),NA())</f>
        <v>1.0840425669922382E-3</v>
      </c>
      <c r="L173" s="52">
        <f>IFERROR(_xll.qlIndexFixing(Index6M,$H173,TRUE,_xll.ohTrigger(RecalcTrigger,Trigger6M)),NA())</f>
        <v>1.541465257025941E-3</v>
      </c>
      <c r="M173" s="52">
        <f>IFERROR(_xll.qlIndexFixing(ONIndex6M,I173,TRUE,_xll.ohTrigger(RecalcTrigger,Trigger6M)),NA())</f>
        <v>1.496426572975551E-3</v>
      </c>
    </row>
    <row r="174" spans="2:13" x14ac:dyDescent="0.2">
      <c r="B174" s="46" t="s">
        <v>19</v>
      </c>
      <c r="D174" s="49">
        <f>_xll.qlCalendarAdvance(LocalCalendar,$D173,B174,"f",FALSE)</f>
        <v>42436</v>
      </c>
      <c r="E174" s="49">
        <f>_xll.qlInterestRateIndexValueDate(IndexON,D174)</f>
        <v>42436</v>
      </c>
      <c r="F174" s="52">
        <f>IFERROR(_xll.qlIndexFixing(IndexON,D174,TRUE,_xll.ohTrigger(RecalcTrigger,TriggerON)),NA())</f>
        <v>5.3841699264145504E-4</v>
      </c>
      <c r="H174" s="49">
        <f>_xll.qlCalendarAdvance(IborCalendar,$H173,B174,"f",FALSE)</f>
        <v>42424</v>
      </c>
      <c r="I174" s="49">
        <f>_xll.qlInterestRateIndexValueDate(Index3M,$H174)</f>
        <v>42426</v>
      </c>
      <c r="J174" s="52">
        <f>IFERROR(_xll.qlIndexFixing(Index3M,H174,TRUE,_xll.ohTrigger(RecalcTrigger,Trigger3M)),NA())</f>
        <v>1.1340229913923139E-3</v>
      </c>
      <c r="K174" s="52">
        <f>IFERROR(_xll.qlIndexFixing(ONIndex3M,I174,TRUE,_xll.ohTrigger(RecalcTrigger,Trigger3M)),NA())</f>
        <v>1.1128341907173933E-3</v>
      </c>
      <c r="L174" s="52">
        <f>IFERROR(_xll.qlIndexFixing(Index6M,$H174,TRUE,_xll.ohTrigger(RecalcTrigger,Trigger6M)),NA())</f>
        <v>1.5470160060371398E-3</v>
      </c>
      <c r="M174" s="52">
        <f>IFERROR(_xll.qlIndexFixing(ONIndex6M,I174,TRUE,_xll.ohTrigger(RecalcTrigger,Trigger6M)),NA())</f>
        <v>1.4786071510908272E-3</v>
      </c>
    </row>
    <row r="175" spans="2:13" x14ac:dyDescent="0.2">
      <c r="B175" s="46" t="s">
        <v>19</v>
      </c>
      <c r="D175" s="49">
        <f>_xll.qlCalendarAdvance(LocalCalendar,$D174,B175,"f",FALSE)</f>
        <v>42437</v>
      </c>
      <c r="E175" s="49">
        <f>_xll.qlInterestRateIndexValueDate(IndexON,D175)</f>
        <v>42437</v>
      </c>
      <c r="F175" s="52">
        <f>IFERROR(_xll.qlIndexFixing(IndexON,D175,TRUE,_xll.ohTrigger(RecalcTrigger,TriggerON)),NA())</f>
        <v>5.3751653701583635E-4</v>
      </c>
      <c r="H175" s="49">
        <f>_xll.qlCalendarAdvance(IborCalendar,$H174,B175,"f",FALSE)</f>
        <v>42425</v>
      </c>
      <c r="I175" s="49">
        <f>_xll.qlInterestRateIndexValueDate(Index3M,$H175)</f>
        <v>42429</v>
      </c>
      <c r="J175" s="52">
        <f>IFERROR(_xll.qlIndexFixing(Index3M,H175,TRUE,_xll.ohTrigger(RecalcTrigger,Trigger3M)),NA())</f>
        <v>1.1266701389975201E-3</v>
      </c>
      <c r="K175" s="52">
        <f>IFERROR(_xll.qlIndexFixing(ONIndex3M,I175,TRUE,_xll.ohTrigger(RecalcTrigger,Trigger3M)),NA())</f>
        <v>1.1430680295099194E-3</v>
      </c>
      <c r="L175" s="52">
        <f>IFERROR(_xll.qlIndexFixing(Index6M,$H175,TRUE,_xll.ohTrigger(RecalcTrigger,Trigger6M)),NA())</f>
        <v>1.575083550376509E-3</v>
      </c>
      <c r="M175" s="52">
        <f>IFERROR(_xll.qlIndexFixing(ONIndex6M,I175,TRUE,_xll.ohTrigger(RecalcTrigger,Trigger6M)),NA())</f>
        <v>1.4589443083234954E-3</v>
      </c>
    </row>
    <row r="176" spans="2:13" x14ac:dyDescent="0.2">
      <c r="B176" s="46" t="s">
        <v>19</v>
      </c>
      <c r="D176" s="49">
        <f>_xll.qlCalendarAdvance(LocalCalendar,$D175,B176,"f",FALSE)</f>
        <v>42438</v>
      </c>
      <c r="E176" s="49">
        <f>_xll.qlInterestRateIndexValueDate(IndexON,D176)</f>
        <v>42438</v>
      </c>
      <c r="F176" s="52">
        <f>IFERROR(_xll.qlIndexFixing(IndexON,D176,TRUE,_xll.ohTrigger(RecalcTrigger,TriggerON)),NA())</f>
        <v>5.3663851451446476E-4</v>
      </c>
      <c r="H176" s="49">
        <f>_xll.qlCalendarAdvance(IborCalendar,$H175,B176,"f",FALSE)</f>
        <v>42426</v>
      </c>
      <c r="I176" s="49">
        <f>_xll.qlInterestRateIndexValueDate(Index3M,$H176)</f>
        <v>42430</v>
      </c>
      <c r="J176" s="52">
        <f>IFERROR(_xll.qlIndexFixing(Index3M,H176,TRUE,_xll.ohTrigger(RecalcTrigger,Trigger3M)),NA())</f>
        <v>1.1249554872882074E-3</v>
      </c>
      <c r="K176" s="52">
        <f>IFERROR(_xll.qlIndexFixing(ONIndex3M,I176,TRUE,_xll.ohTrigger(RecalcTrigger,Trigger3M)),NA())</f>
        <v>1.1578123758937409E-3</v>
      </c>
      <c r="L176" s="52">
        <f>IFERROR(_xll.qlIndexFixing(Index6M,$H176,TRUE,_xll.ohTrigger(RecalcTrigger,Trigger6M)),NA())</f>
        <v>1.5811153784839329E-3</v>
      </c>
      <c r="M176" s="52">
        <f>IFERROR(_xll.qlIndexFixing(ONIndex6M,I176,TRUE,_xll.ohTrigger(RecalcTrigger,Trigger6M)),NA())</f>
        <v>1.4489218733615417E-3</v>
      </c>
    </row>
    <row r="177" spans="2:13" x14ac:dyDescent="0.2">
      <c r="B177" s="46" t="s">
        <v>19</v>
      </c>
      <c r="D177" s="49">
        <f>_xll.qlCalendarAdvance(LocalCalendar,$D176,B177,"f",FALSE)</f>
        <v>42439</v>
      </c>
      <c r="E177" s="49">
        <f>_xll.qlInterestRateIndexValueDate(IndexON,D177)</f>
        <v>42439</v>
      </c>
      <c r="F177" s="52">
        <f>IFERROR(_xll.qlIndexFixing(IndexON,D177,TRUE,_xll.ohTrigger(RecalcTrigger,TriggerON)),NA())</f>
        <v>5.3578292529943283E-4</v>
      </c>
      <c r="H177" s="49">
        <f>_xll.qlCalendarAdvance(IborCalendar,$H176,B177,"f",FALSE)</f>
        <v>42429</v>
      </c>
      <c r="I177" s="49">
        <f>_xll.qlInterestRateIndexValueDate(Index3M,$H177)</f>
        <v>42431</v>
      </c>
      <c r="J177" s="52">
        <f>IFERROR(_xll.qlIndexFixing(Index3M,H177,TRUE,_xll.ohTrigger(RecalcTrigger,Trigger3M)),NA())</f>
        <v>1.1230817777163615E-3</v>
      </c>
      <c r="K177" s="52">
        <f>IFERROR(_xll.qlIndexFixing(ONIndex3M,I177,TRUE,_xll.ohTrigger(RecalcTrigger,Trigger3M)),NA())</f>
        <v>1.1717387728094053E-3</v>
      </c>
      <c r="L177" s="52">
        <f>IFERROR(_xll.qlIndexFixing(Index6M,$H177,TRUE,_xll.ohTrigger(RecalcTrigger,Trigger6M)),NA())</f>
        <v>1.5872544169745365E-3</v>
      </c>
      <c r="M177" s="52">
        <f>IFERROR(_xll.qlIndexFixing(ONIndex6M,I177,TRUE,_xll.ohTrigger(RecalcTrigger,Trigger6M)),NA())</f>
        <v>1.4391726655205161E-3</v>
      </c>
    </row>
    <row r="178" spans="2:13" x14ac:dyDescent="0.2">
      <c r="B178" s="46" t="s">
        <v>19</v>
      </c>
      <c r="D178" s="49">
        <f>_xll.qlCalendarAdvance(LocalCalendar,$D177,B178,"f",FALSE)</f>
        <v>42440</v>
      </c>
      <c r="E178" s="49">
        <f>_xll.qlInterestRateIndexValueDate(IndexON,D178)</f>
        <v>42440</v>
      </c>
      <c r="F178" s="52">
        <f>IFERROR(_xll.qlIndexFixing(IndexON,D178,TRUE,_xll.ohTrigger(RecalcTrigger,TriggerON)),NA())</f>
        <v>5.3414730583067893E-4</v>
      </c>
      <c r="H178" s="49">
        <f>_xll.qlCalendarAdvance(IborCalendar,$H177,B178,"f",FALSE)</f>
        <v>42430</v>
      </c>
      <c r="I178" s="49">
        <f>_xll.qlInterestRateIndexValueDate(Index3M,$H178)</f>
        <v>42432</v>
      </c>
      <c r="J178" s="52">
        <f>IFERROR(_xll.qlIndexFixing(Index3M,H178,TRUE,_xll.ohTrigger(RecalcTrigger,Trigger3M)),NA())</f>
        <v>1.1210593093105691E-3</v>
      </c>
      <c r="K178" s="52">
        <f>IFERROR(_xll.qlIndexFixing(ONIndex3M,I178,TRUE,_xll.ohTrigger(RecalcTrigger,Trigger3M)),NA())</f>
        <v>1.1848472199371685E-3</v>
      </c>
      <c r="L178" s="52">
        <f>IFERROR(_xll.qlIndexFixing(Index6M,$H178,TRUE,_xll.ohTrigger(RecalcTrigger,Trigger6M)),NA())</f>
        <v>1.6043540680533671E-3</v>
      </c>
      <c r="M178" s="52">
        <f>IFERROR(_xll.qlIndexFixing(ONIndex6M,I178,TRUE,_xll.ohTrigger(RecalcTrigger,Trigger6M)),NA())</f>
        <v>1.4296966848004189E-3</v>
      </c>
    </row>
    <row r="179" spans="2:13" x14ac:dyDescent="0.2">
      <c r="B179" s="46" t="s">
        <v>19</v>
      </c>
      <c r="D179" s="49">
        <f>_xll.qlCalendarAdvance(LocalCalendar,$D178,B179,"f",FALSE)</f>
        <v>42443</v>
      </c>
      <c r="E179" s="49">
        <f>_xll.qlInterestRateIndexValueDate(IndexON,D179)</f>
        <v>42443</v>
      </c>
      <c r="F179" s="52">
        <f>IFERROR(_xll.qlIndexFixing(IndexON,D179,TRUE,_xll.ohTrigger(RecalcTrigger,TriggerON)),NA())</f>
        <v>5.3258490033014638E-4</v>
      </c>
      <c r="H179" s="49">
        <f>_xll.qlCalendarAdvance(IborCalendar,$H178,B179,"f",FALSE)</f>
        <v>42431</v>
      </c>
      <c r="I179" s="49">
        <f>_xll.qlInterestRateIndexValueDate(Index3M,$H179)</f>
        <v>42433</v>
      </c>
      <c r="J179" s="52">
        <f>IFERROR(_xll.qlIndexFixing(Index3M,H179,TRUE,_xll.ohTrigger(RecalcTrigger,Trigger3M)),NA())</f>
        <v>1.1160963023237643E-3</v>
      </c>
      <c r="K179" s="52">
        <f>IFERROR(_xll.qlIndexFixing(ONIndex3M,I179,TRUE,_xll.ohTrigger(RecalcTrigger,Trigger3M)),NA())</f>
        <v>1.2083416706687444E-3</v>
      </c>
      <c r="L179" s="52">
        <f>IFERROR(_xll.qlIndexFixing(Index6M,$H179,TRUE,_xll.ohTrigger(RecalcTrigger,Trigger6M)),NA())</f>
        <v>1.6052917867935205E-3</v>
      </c>
      <c r="M179" s="52">
        <f>IFERROR(_xll.qlIndexFixing(ONIndex6M,I179,TRUE,_xll.ohTrigger(RecalcTrigger,Trigger6M)),NA())</f>
        <v>1.4116610158687593E-3</v>
      </c>
    </row>
    <row r="180" spans="2:13" x14ac:dyDescent="0.2">
      <c r="B180" s="46" t="s">
        <v>19</v>
      </c>
      <c r="D180" s="49">
        <f>_xll.qlCalendarAdvance(LocalCalendar,$D179,B180,"f",FALSE)</f>
        <v>42444</v>
      </c>
      <c r="E180" s="49">
        <f>_xll.qlInterestRateIndexValueDate(IndexON,D180)</f>
        <v>42444</v>
      </c>
      <c r="F180" s="52">
        <f>IFERROR(_xll.qlIndexFixing(IndexON,D180,TRUE,_xll.ohTrigger(RecalcTrigger,TriggerON)),NA())</f>
        <v>5.3184147714158136E-4</v>
      </c>
      <c r="H180" s="49">
        <f>_xll.qlCalendarAdvance(IborCalendar,$H179,B180,"f",FALSE)</f>
        <v>42432</v>
      </c>
      <c r="I180" s="49">
        <f>_xll.qlInterestRateIndexValueDate(Index3M,$H180)</f>
        <v>42436</v>
      </c>
      <c r="J180" s="52">
        <f>IFERROR(_xll.qlIndexFixing(Index3M,H180,TRUE,_xll.ohTrigger(RecalcTrigger,Trigger3M)),NA())</f>
        <v>1.1116878277623963E-3</v>
      </c>
      <c r="K180" s="52">
        <f>IFERROR(_xll.qlIndexFixing(ONIndex3M,I180,TRUE,_xll.ohTrigger(RecalcTrigger,Trigger3M)),NA())</f>
        <v>1.2291015103294001E-3</v>
      </c>
      <c r="L180" s="52">
        <f>IFERROR(_xll.qlIndexFixing(Index6M,$H180,TRUE,_xll.ohTrigger(RecalcTrigger,Trigger6M)),NA())</f>
        <v>1.6194702302216194E-3</v>
      </c>
      <c r="M180" s="52">
        <f>IFERROR(_xll.qlIndexFixing(ONIndex6M,I180,TRUE,_xll.ohTrigger(RecalcTrigger,Trigger6M)),NA())</f>
        <v>1.3945250330493764E-3</v>
      </c>
    </row>
    <row r="181" spans="2:13" x14ac:dyDescent="0.2">
      <c r="B181" s="46" t="s">
        <v>19</v>
      </c>
      <c r="D181" s="49">
        <f>_xll.qlCalendarAdvance(LocalCalendar,$D180,B181,"f",FALSE)</f>
        <v>42445</v>
      </c>
      <c r="E181" s="49">
        <f>_xll.qlInterestRateIndexValueDate(IndexON,D181)</f>
        <v>42445</v>
      </c>
      <c r="F181" s="52">
        <f>IFERROR(_xll.qlIndexFixing(IndexON,D181,TRUE,_xll.ohTrigger(RecalcTrigger,TriggerON)),NA())</f>
        <v>5.3112048715830973E-4</v>
      </c>
      <c r="H181" s="49">
        <f>_xll.qlCalendarAdvance(IborCalendar,$H180,B181,"f",FALSE)</f>
        <v>42433</v>
      </c>
      <c r="I181" s="49">
        <f>_xll.qlInterestRateIndexValueDate(Index3M,$H181)</f>
        <v>42437</v>
      </c>
      <c r="J181" s="52">
        <f>IFERROR(_xll.qlIndexFixing(Index3M,H181,TRUE,_xll.ohTrigger(RecalcTrigger,Trigger3M)),NA())</f>
        <v>1.1090760503958434E-3</v>
      </c>
      <c r="K181" s="52">
        <f>IFERROR(_xll.qlIndexFixing(ONIndex3M,I181,TRUE,_xll.ohTrigger(RecalcTrigger,Trigger3M)),NA())</f>
        <v>1.2381202079581044E-3</v>
      </c>
      <c r="L181" s="52">
        <f>IFERROR(_xll.qlIndexFixing(Index6M,$H181,TRUE,_xll.ohTrigger(RecalcTrigger,Trigger6M)),NA())</f>
        <v>1.6262000098008779E-3</v>
      </c>
      <c r="M181" s="52">
        <f>IFERROR(_xll.qlIndexFixing(ONIndex6M,I181,TRUE,_xll.ohTrigger(RecalcTrigger,Trigger6M)),NA())</f>
        <v>1.3864151876941122E-3</v>
      </c>
    </row>
    <row r="182" spans="2:13" x14ac:dyDescent="0.2">
      <c r="B182" s="46" t="s">
        <v>19</v>
      </c>
      <c r="D182" s="49">
        <f>_xll.qlCalendarAdvance(LocalCalendar,$D181,B182,"f",FALSE)</f>
        <v>42446</v>
      </c>
      <c r="E182" s="49">
        <f>_xll.qlInterestRateIndexValueDate(IndexON,D182)</f>
        <v>42446</v>
      </c>
      <c r="F182" s="52">
        <f>IFERROR(_xll.qlIndexFixing(IndexON,D182,TRUE,_xll.ohTrigger(RecalcTrigger,TriggerON)),NA())</f>
        <v>5.3042193038033147E-4</v>
      </c>
      <c r="H182" s="49">
        <f>_xll.qlCalendarAdvance(IborCalendar,$H181,B182,"f",FALSE)</f>
        <v>42436</v>
      </c>
      <c r="I182" s="49">
        <f>_xll.qlInterestRateIndexValueDate(Index3M,$H182)</f>
        <v>42438</v>
      </c>
      <c r="J182" s="52">
        <f>IFERROR(_xll.qlIndexFixing(Index3M,H182,TRUE,_xll.ohTrigger(RecalcTrigger,Trigger3M)),NA())</f>
        <v>1.1063773081809243E-3</v>
      </c>
      <c r="K182" s="52">
        <f>IFERROR(_xll.qlIndexFixing(ONIndex3M,I182,TRUE,_xll.ohTrigger(RecalcTrigger,Trigger3M)),NA())</f>
        <v>1.2463209554791632E-3</v>
      </c>
      <c r="L182" s="52">
        <f>IFERROR(_xll.qlIndexFixing(Index6M,$H182,TRUE,_xll.ohTrigger(RecalcTrigger,Trigger6M)),NA())</f>
        <v>1.6330194925241797E-3</v>
      </c>
      <c r="M182" s="52">
        <f>IFERROR(_xll.qlIndexFixing(ONIndex6M,I182,TRUE,_xll.ohTrigger(RecalcTrigger,Trigger6M)),NA())</f>
        <v>1.3785785693798402E-3</v>
      </c>
    </row>
    <row r="183" spans="2:13" x14ac:dyDescent="0.2">
      <c r="B183" s="46" t="s">
        <v>19</v>
      </c>
      <c r="D183" s="49">
        <f>_xll.qlCalendarAdvance(LocalCalendar,$D182,B183,"f",FALSE)</f>
        <v>42447</v>
      </c>
      <c r="E183" s="49">
        <f>_xll.qlInterestRateIndexValueDate(IndexON,D183)</f>
        <v>42447</v>
      </c>
      <c r="F183" s="52">
        <f>IFERROR(_xll.qlIndexFixing(IndexON,D183,TRUE,_xll.ohTrigger(RecalcTrigger,TriggerON)),NA())</f>
        <v>5.2878885347523719E-4</v>
      </c>
      <c r="H183" s="49">
        <f>_xll.qlCalendarAdvance(IborCalendar,$H182,B183,"f",FALSE)</f>
        <v>42437</v>
      </c>
      <c r="I183" s="49">
        <f>_xll.qlInterestRateIndexValueDate(Index3M,$H183)</f>
        <v>42439</v>
      </c>
      <c r="J183" s="52">
        <f>IFERROR(_xll.qlIndexFixing(Index3M,H183,TRUE,_xll.ohTrigger(RecalcTrigger,Trigger3M)),NA())</f>
        <v>1.1036019000541255E-3</v>
      </c>
      <c r="K183" s="52">
        <f>IFERROR(_xll.qlIndexFixing(ONIndex3M,I183,TRUE,_xll.ohTrigger(RecalcTrigger,Trigger3M)),NA())</f>
        <v>1.2537037528126405E-3</v>
      </c>
      <c r="L183" s="52">
        <f>IFERROR(_xll.qlIndexFixing(Index6M,$H183,TRUE,_xll.ohTrigger(RecalcTrigger,Trigger6M)),NA())</f>
        <v>1.6509216588918517E-3</v>
      </c>
      <c r="M183" s="52">
        <f>IFERROR(_xll.qlIndexFixing(ONIndex6M,I183,TRUE,_xll.ohTrigger(RecalcTrigger,Trigger6M)),NA())</f>
        <v>1.3710151781864965E-3</v>
      </c>
    </row>
    <row r="184" spans="2:13" x14ac:dyDescent="0.2">
      <c r="B184" s="46" t="s">
        <v>19</v>
      </c>
      <c r="D184" s="49">
        <f>_xll.qlCalendarAdvance(LocalCalendar,$D183,B184,"f",FALSE)</f>
        <v>42451</v>
      </c>
      <c r="E184" s="49">
        <f>_xll.qlInterestRateIndexValueDate(IndexON,D184)</f>
        <v>42451</v>
      </c>
      <c r="F184" s="52">
        <f>IFERROR(_xll.qlIndexFixing(IndexON,D184,TRUE,_xll.ohTrigger(RecalcTrigger,TriggerON)),NA())</f>
        <v>5.2726564440774837E-4</v>
      </c>
      <c r="H184" s="49">
        <f>_xll.qlCalendarAdvance(IborCalendar,$H183,B184,"f",FALSE)</f>
        <v>42438</v>
      </c>
      <c r="I184" s="49">
        <f>_xll.qlInterestRateIndexValueDate(Index3M,$H184)</f>
        <v>42440</v>
      </c>
      <c r="J184" s="52">
        <f>IFERROR(_xll.qlIndexFixing(Index3M,H184,TRUE,_xll.ohTrigger(RecalcTrigger,Trigger3M)),NA())</f>
        <v>1.0985054572410654E-3</v>
      </c>
      <c r="K184" s="52">
        <f>IFERROR(_xll.qlIndexFixing(ONIndex3M,I184,TRUE,_xll.ohTrigger(RecalcTrigger,Trigger3M)),NA())</f>
        <v>1.2657472968946593E-3</v>
      </c>
      <c r="L184" s="52">
        <f>IFERROR(_xll.qlIndexFixing(Index6M,$H184,TRUE,_xll.ohTrigger(RecalcTrigger,Trigger6M)),NA())</f>
        <v>1.6524283738279762E-3</v>
      </c>
      <c r="M184" s="52">
        <f>IFERROR(_xll.qlIndexFixing(ONIndex6M,I184,TRUE,_xll.ohTrigger(RecalcTrigger,Trigger6M)),NA())</f>
        <v>1.3568042657663426E-3</v>
      </c>
    </row>
    <row r="185" spans="2:13" x14ac:dyDescent="0.2">
      <c r="B185" s="46" t="s">
        <v>19</v>
      </c>
      <c r="D185" s="49">
        <f>_xll.qlCalendarAdvance(LocalCalendar,$D184,B185,"f",FALSE)</f>
        <v>42452</v>
      </c>
      <c r="E185" s="49">
        <f>_xll.qlInterestRateIndexValueDate(IndexON,D185)</f>
        <v>42452</v>
      </c>
      <c r="F185" s="52">
        <f>IFERROR(_xll.qlIndexFixing(IndexON,D185,TRUE,_xll.ohTrigger(RecalcTrigger,TriggerON)),NA())</f>
        <v>5.267016868615304E-4</v>
      </c>
      <c r="H185" s="49">
        <f>_xll.qlCalendarAdvance(IborCalendar,$H184,B185,"f",FALSE)</f>
        <v>42439</v>
      </c>
      <c r="I185" s="49">
        <f>_xll.qlInterestRateIndexValueDate(Index3M,$H185)</f>
        <v>42443</v>
      </c>
      <c r="J185" s="52">
        <f>IFERROR(_xll.qlIndexFixing(Index3M,H185,TRUE,_xll.ohTrigger(RecalcTrigger,Trigger3M)),NA())</f>
        <v>1.0919395862524941E-3</v>
      </c>
      <c r="K185" s="52">
        <f>IFERROR(_xll.qlIndexFixing(ONIndex3M,I185,TRUE,_xll.ohTrigger(RecalcTrigger,Trigger3M)),NA())</f>
        <v>1.2750554394713731E-3</v>
      </c>
      <c r="L185" s="52">
        <f>IFERROR(_xll.qlIndexFixing(Index6M,$H185,TRUE,_xll.ohTrigger(RecalcTrigger,Trigger6M)),NA())</f>
        <v>1.668374913477252E-3</v>
      </c>
      <c r="M185" s="52">
        <f>IFERROR(_xll.qlIndexFixing(ONIndex6M,I185,TRUE,_xll.ohTrigger(RecalcTrigger,Trigger6M)),NA())</f>
        <v>1.3434938827039389E-3</v>
      </c>
    </row>
    <row r="186" spans="2:13" x14ac:dyDescent="0.2">
      <c r="B186" s="46" t="s">
        <v>19</v>
      </c>
      <c r="D186" s="49">
        <f>_xll.qlCalendarAdvance(LocalCalendar,$D185,B186,"f",FALSE)</f>
        <v>42453</v>
      </c>
      <c r="E186" s="49">
        <f>_xll.qlInterestRateIndexValueDate(IndexON,D186)</f>
        <v>42453</v>
      </c>
      <c r="F186" s="52">
        <f>IFERROR(_xll.qlIndexFixing(IndexON,D186,TRUE,_xll.ohTrigger(RecalcTrigger,TriggerON)),NA())</f>
        <v>5.2616016243955954E-4</v>
      </c>
      <c r="H186" s="49">
        <f>_xll.qlCalendarAdvance(IborCalendar,$H185,B186,"f",FALSE)</f>
        <v>42440</v>
      </c>
      <c r="I186" s="49">
        <f>_xll.qlInterestRateIndexValueDate(Index3M,$H186)</f>
        <v>42444</v>
      </c>
      <c r="J186" s="52">
        <f>IFERROR(_xll.qlIndexFixing(Index3M,H186,TRUE,_xll.ohTrigger(RecalcTrigger,Trigger3M)),NA())</f>
        <v>1.0889353316908498E-3</v>
      </c>
      <c r="K186" s="52">
        <f>IFERROR(_xll.qlIndexFixing(ONIndex3M,I186,TRUE,_xll.ohTrigger(RecalcTrigger,Trigger3M)),NA())</f>
        <v>1.2783484853073901E-3</v>
      </c>
      <c r="L186" s="52">
        <f>IFERROR(_xll.qlIndexFixing(Index6M,$H186,TRUE,_xll.ohTrigger(RecalcTrigger,Trigger6M)),NA())</f>
        <v>1.6756800908181218E-3</v>
      </c>
      <c r="M186" s="52">
        <f>IFERROR(_xll.qlIndexFixing(ONIndex6M,I186,TRUE,_xll.ohTrigger(RecalcTrigger,Trigger6M)),NA())</f>
        <v>1.3372966262359398E-3</v>
      </c>
    </row>
    <row r="187" spans="2:13" x14ac:dyDescent="0.2">
      <c r="B187" s="46" t="s">
        <v>19</v>
      </c>
      <c r="D187" s="49">
        <f>_xll.qlCalendarAdvance(LocalCalendar,$D186,B187,"f",FALSE)</f>
        <v>42454</v>
      </c>
      <c r="E187" s="49">
        <f>_xll.qlInterestRateIndexValueDate(IndexON,D187)</f>
        <v>42454</v>
      </c>
      <c r="F187" s="52">
        <f>IFERROR(_xll.qlIndexFixing(IndexON,D187,TRUE,_xll.ohTrigger(RecalcTrigger,TriggerON)),NA())</f>
        <v>5.2515264670316419E-4</v>
      </c>
      <c r="H187" s="49">
        <f>_xll.qlCalendarAdvance(IborCalendar,$H186,B187,"f",FALSE)</f>
        <v>42443</v>
      </c>
      <c r="I187" s="49">
        <f>_xll.qlInterestRateIndexValueDate(Index3M,$H187)</f>
        <v>42445</v>
      </c>
      <c r="J187" s="52">
        <f>IFERROR(_xll.qlIndexFixing(Index3M,H187,TRUE,_xll.ohTrigger(RecalcTrigger,Trigger3M)),NA())</f>
        <v>1.0859162042653953E-3</v>
      </c>
      <c r="K187" s="52">
        <f>IFERROR(_xll.qlIndexFixing(ONIndex3M,I187,TRUE,_xll.ohTrigger(RecalcTrigger,Trigger3M)),NA())</f>
        <v>1.2808235807160173E-3</v>
      </c>
      <c r="L187" s="52">
        <f>IFERROR(_xll.qlIndexFixing(Index6M,$H187,TRUE,_xll.ohTrigger(RecalcTrigger,Trigger6M)),NA())</f>
        <v>1.6830574629773762E-3</v>
      </c>
      <c r="M187" s="52">
        <f>IFERROR(_xll.qlIndexFixing(ONIndex6M,I187,TRUE,_xll.ohTrigger(RecalcTrigger,Trigger6M)),NA())</f>
        <v>1.3313725965691248E-3</v>
      </c>
    </row>
    <row r="188" spans="2:13" x14ac:dyDescent="0.2">
      <c r="B188" s="46" t="s">
        <v>19</v>
      </c>
      <c r="D188" s="49">
        <f>_xll.qlCalendarAdvance(LocalCalendar,$D187,B188,"f",FALSE)</f>
        <v>42457</v>
      </c>
      <c r="E188" s="49">
        <f>_xll.qlInterestRateIndexValueDate(IndexON,D188)</f>
        <v>42457</v>
      </c>
      <c r="F188" s="52">
        <f>IFERROR(_xll.qlIndexFixing(IndexON,D188,TRUE,_xll.ohTrigger(RecalcTrigger,TriggerON)),NA())</f>
        <v>5.2421839712879503E-4</v>
      </c>
      <c r="H188" s="49">
        <f>_xll.qlCalendarAdvance(IborCalendar,$H187,B188,"f",FALSE)</f>
        <v>42444</v>
      </c>
      <c r="I188" s="49">
        <f>_xll.qlInterestRateIndexValueDate(Index3M,$H188)</f>
        <v>42446</v>
      </c>
      <c r="J188" s="52">
        <f>IFERROR(_xll.qlIndexFixing(Index3M,H188,TRUE,_xll.ohTrigger(RecalcTrigger,Trigger3M)),NA())</f>
        <v>1.0828925027127768E-3</v>
      </c>
      <c r="K188" s="52">
        <f>IFERROR(_xll.qlIndexFixing(ONIndex3M,I188,TRUE,_xll.ohTrigger(RecalcTrigger,Trigger3M)),NA())</f>
        <v>1.2824807256972548E-3</v>
      </c>
      <c r="L188" s="52">
        <f>IFERROR(_xll.qlIndexFixing(Index6M,$H188,TRUE,_xll.ohTrigger(RecalcTrigger,Trigger6M)),NA())</f>
        <v>1.7069558388108455E-3</v>
      </c>
      <c r="M188" s="52">
        <f>IFERROR(_xll.qlIndexFixing(ONIndex6M,I188,TRUE,_xll.ohTrigger(RecalcTrigger,Trigger6M)),NA())</f>
        <v>1.3257217939433019E-3</v>
      </c>
    </row>
    <row r="189" spans="2:13" x14ac:dyDescent="0.2">
      <c r="B189" s="46" t="s">
        <v>19</v>
      </c>
      <c r="D189" s="49">
        <f>_xll.qlCalendarAdvance(LocalCalendar,$D188,B189,"f",FALSE)</f>
        <v>42458</v>
      </c>
      <c r="E189" s="49">
        <f>_xll.qlInterestRateIndexValueDate(IndexON,D189)</f>
        <v>42458</v>
      </c>
      <c r="F189" s="52">
        <f>IFERROR(_xll.qlIndexFixing(IndexON,D189,TRUE,_xll.ohTrigger(RecalcTrigger,TriggerON)),NA())</f>
        <v>5.2378778251593872E-4</v>
      </c>
      <c r="H189" s="49">
        <f>_xll.qlCalendarAdvance(IborCalendar,$H188,B189,"f",FALSE)</f>
        <v>42445</v>
      </c>
      <c r="I189" s="49">
        <f>_xll.qlInterestRateIndexValueDate(Index3M,$H189)</f>
        <v>42447</v>
      </c>
      <c r="J189" s="52">
        <f>IFERROR(_xll.qlIndexFixing(Index3M,H189,TRUE,_xll.ohTrigger(RecalcTrigger,Trigger3M)),NA())</f>
        <v>1.0783605165076468E-3</v>
      </c>
      <c r="K189" s="52">
        <f>IFERROR(_xll.qlIndexFixing(ONIndex3M,I189,TRUE,_xll.ohTrigger(RecalcTrigger,Trigger3M)),NA())</f>
        <v>1.2825406898708813E-3</v>
      </c>
      <c r="L189" s="52">
        <f>IFERROR(_xll.qlIndexFixing(Index6M,$H189,TRUE,_xll.ohTrigger(RecalcTrigger,Trigger6M)),NA())</f>
        <v>1.7089991907207505E-3</v>
      </c>
      <c r="M189" s="52">
        <f>IFERROR(_xll.qlIndexFixing(ONIndex6M,I189,TRUE,_xll.ohTrigger(RecalcTrigger,Trigger6M)),NA())</f>
        <v>1.3129681042389763E-3</v>
      </c>
    </row>
    <row r="190" spans="2:13" x14ac:dyDescent="0.2">
      <c r="B190" s="46" t="s">
        <v>19</v>
      </c>
      <c r="D190" s="49">
        <f>_xll.qlCalendarAdvance(LocalCalendar,$D189,B190,"f",FALSE)</f>
        <v>42459</v>
      </c>
      <c r="E190" s="49">
        <f>_xll.qlInterestRateIndexValueDate(IndexON,D190)</f>
        <v>42459</v>
      </c>
      <c r="F190" s="52">
        <f>IFERROR(_xll.qlIndexFixing(IndexON,D190,TRUE,_xll.ohTrigger(RecalcTrigger,TriggerON)),NA())</f>
        <v>5.2337332010266024E-4</v>
      </c>
      <c r="H190" s="49">
        <f>_xll.qlCalendarAdvance(IborCalendar,$H189,B190,"f",FALSE)</f>
        <v>42446</v>
      </c>
      <c r="I190" s="49">
        <f>_xll.qlInterestRateIndexValueDate(Index3M,$H190)</f>
        <v>42451</v>
      </c>
      <c r="J190" s="52">
        <f>IFERROR(_xll.qlIndexFixing(Index3M,H190,TRUE,_xll.ohTrigger(RecalcTrigger,Trigger3M)),NA())</f>
        <v>1.0680658365692509E-3</v>
      </c>
      <c r="K190" s="52">
        <f>IFERROR(_xll.qlIndexFixing(ONIndex3M,I190,TRUE,_xll.ohTrigger(RecalcTrigger,Trigger3M)),NA())</f>
        <v>1.2784971944324042E-3</v>
      </c>
      <c r="L190" s="52">
        <f>IFERROR(_xll.qlIndexFixing(Index6M,$H190,TRUE,_xll.ohTrigger(RecalcTrigger,Trigger6M)),NA())</f>
        <v>1.7341656043708396E-3</v>
      </c>
      <c r="M190" s="52">
        <f>IFERROR(_xll.qlIndexFixing(ONIndex6M,I190,TRUE,_xll.ohTrigger(RecalcTrigger,Trigger6M)),NA())</f>
        <v>1.3015661833115644E-3</v>
      </c>
    </row>
    <row r="191" spans="2:13" x14ac:dyDescent="0.2">
      <c r="B191" s="46" t="s">
        <v>19</v>
      </c>
      <c r="D191" s="49">
        <f>_xll.qlCalendarAdvance(LocalCalendar,$D190,B191,"f",FALSE)</f>
        <v>42460</v>
      </c>
      <c r="E191" s="49">
        <f>_xll.qlInterestRateIndexValueDate(IndexON,D191)</f>
        <v>42460</v>
      </c>
      <c r="F191" s="52">
        <f>IFERROR(_xll.qlIndexFixing(IndexON,D191,TRUE,_xll.ohTrigger(RecalcTrigger,TriggerON)),NA())</f>
        <v>5.2297375359056097E-4</v>
      </c>
      <c r="H191" s="49">
        <f>_xll.qlCalendarAdvance(IborCalendar,$H190,B191,"f",FALSE)</f>
        <v>42447</v>
      </c>
      <c r="I191" s="49">
        <f>_xll.qlInterestRateIndexValueDate(Index3M,$H191)</f>
        <v>42451</v>
      </c>
      <c r="J191" s="52">
        <f>IFERROR(_xll.qlIndexFixing(Index3M,H191,TRUE,_xll.ohTrigger(RecalcTrigger,Trigger3M)),NA())</f>
        <v>1.0680658365692509E-3</v>
      </c>
      <c r="K191" s="52">
        <f>IFERROR(_xll.qlIndexFixing(ONIndex3M,I191,TRUE,_xll.ohTrigger(RecalcTrigger,Trigger3M)),NA())</f>
        <v>1.2784971944324042E-3</v>
      </c>
      <c r="L191" s="52">
        <f>IFERROR(_xll.qlIndexFixing(Index6M,$H191,TRUE,_xll.ohTrigger(RecalcTrigger,Trigger6M)),NA())</f>
        <v>1.7341656043708396E-3</v>
      </c>
      <c r="M191" s="52">
        <f>IFERROR(_xll.qlIndexFixing(ONIndex6M,I191,TRUE,_xll.ohTrigger(RecalcTrigger,Trigger6M)),NA())</f>
        <v>1.3015661833115644E-3</v>
      </c>
    </row>
    <row r="192" spans="2:13" x14ac:dyDescent="0.2">
      <c r="B192" s="46" t="s">
        <v>19</v>
      </c>
      <c r="D192" s="49">
        <f>_xll.qlCalendarAdvance(LocalCalendar,$D191,B192,"f",FALSE)</f>
        <v>42461</v>
      </c>
      <c r="E192" s="49">
        <f>_xll.qlInterestRateIndexValueDate(IndexON,D192)</f>
        <v>42461</v>
      </c>
      <c r="F192" s="52">
        <f>IFERROR(_xll.qlIndexFixing(IndexON,D192,TRUE,_xll.ohTrigger(RecalcTrigger,TriggerON)),NA())</f>
        <v>5.2222502054684783E-4</v>
      </c>
      <c r="H192" s="49">
        <f>_xll.qlCalendarAdvance(IborCalendar,$H191,B192,"f",FALSE)</f>
        <v>42450</v>
      </c>
      <c r="I192" s="49">
        <f>_xll.qlInterestRateIndexValueDate(Index3M,$H192)</f>
        <v>42452</v>
      </c>
      <c r="J192" s="52">
        <f>IFERROR(_xll.qlIndexFixing(Index3M,H192,TRUE,_xll.ohTrigger(RecalcTrigger,Trigger3M)),NA())</f>
        <v>1.0652309619394258E-3</v>
      </c>
      <c r="K192" s="52">
        <f>IFERROR(_xll.qlIndexFixing(ONIndex3M,I192,TRUE,_xll.ohTrigger(RecalcTrigger,Trigger3M)),NA())</f>
        <v>1.2752466370091753E-3</v>
      </c>
      <c r="L192" s="52">
        <f>IFERROR(_xll.qlIndexFixing(Index6M,$H192,TRUE,_xll.ohTrigger(RecalcTrigger,Trigger6M)),NA())</f>
        <v>1.736510409894358E-3</v>
      </c>
      <c r="M192" s="52">
        <f>IFERROR(_xll.qlIndexFixing(ONIndex6M,I192,TRUE,_xll.ohTrigger(RecalcTrigger,Trigger6M)),NA())</f>
        <v>1.2975547417326538E-3</v>
      </c>
    </row>
    <row r="193" spans="2:13" x14ac:dyDescent="0.2">
      <c r="B193" s="46" t="s">
        <v>19</v>
      </c>
      <c r="D193" s="49">
        <f>_xll.qlCalendarAdvance(LocalCalendar,$D192,B193,"f",FALSE)</f>
        <v>42464</v>
      </c>
      <c r="E193" s="49">
        <f>_xll.qlInterestRateIndexValueDate(IndexON,D193)</f>
        <v>42464</v>
      </c>
      <c r="F193" s="52">
        <f>IFERROR(_xll.qlIndexFixing(IndexON,D193,TRUE,_xll.ohTrigger(RecalcTrigger,TriggerON)),NA())</f>
        <v>5.2152444622977079E-4</v>
      </c>
      <c r="H193" s="49">
        <f>_xll.qlCalendarAdvance(IborCalendar,$H192,B193,"f",FALSE)</f>
        <v>42451</v>
      </c>
      <c r="I193" s="49">
        <f>_xll.qlInterestRateIndexValueDate(Index3M,$H193)</f>
        <v>42453</v>
      </c>
      <c r="J193" s="52">
        <f>IFERROR(_xll.qlIndexFixing(Index3M,H193,TRUE,_xll.ohTrigger(RecalcTrigger,Trigger3M)),NA())</f>
        <v>1.0624636034631384E-3</v>
      </c>
      <c r="K193" s="52">
        <f>IFERROR(_xll.qlIndexFixing(ONIndex3M,I193,TRUE,_xll.ohTrigger(RecalcTrigger,Trigger3M)),NA())</f>
        <v>1.2597781288548049E-3</v>
      </c>
      <c r="L193" s="52">
        <f>IFERROR(_xll.qlIndexFixing(Index6M,$H193,TRUE,_xll.ohTrigger(RecalcTrigger,Trigger6M)),NA())</f>
        <v>1.7552300626944015E-3</v>
      </c>
      <c r="M193" s="52">
        <f>IFERROR(_xll.qlIndexFixing(ONIndex6M,I193,TRUE,_xll.ohTrigger(RecalcTrigger,Trigger6M)),NA())</f>
        <v>1.2874422128863472E-3</v>
      </c>
    </row>
    <row r="194" spans="2:13" x14ac:dyDescent="0.2">
      <c r="B194" s="46" t="s">
        <v>19</v>
      </c>
      <c r="D194" s="49">
        <f>_xll.qlCalendarAdvance(LocalCalendar,$D193,B194,"f",FALSE)</f>
        <v>42465</v>
      </c>
      <c r="E194" s="49">
        <f>_xll.qlInterestRateIndexValueDate(IndexON,D194)</f>
        <v>42465</v>
      </c>
      <c r="F194" s="52">
        <f>IFERROR(_xll.qlIndexFixing(IndexON,D194,TRUE,_xll.ohTrigger(RecalcTrigger,TriggerON)),NA())</f>
        <v>5.2119935906147496E-4</v>
      </c>
      <c r="H194" s="49">
        <f>_xll.qlCalendarAdvance(IborCalendar,$H193,B194,"f",FALSE)</f>
        <v>42452</v>
      </c>
      <c r="I194" s="49">
        <f>_xll.qlInterestRateIndexValueDate(Index3M,$H194)</f>
        <v>42458</v>
      </c>
      <c r="J194" s="52">
        <f>IFERROR(_xll.qlIndexFixing(Index3M,H194,TRUE,_xll.ohTrigger(RecalcTrigger,Trigger3M)),NA())</f>
        <v>1.0500000000007968E-3</v>
      </c>
      <c r="K194" s="52">
        <f>IFERROR(_xll.qlIndexFixing(ONIndex3M,I194,TRUE,_xll.ohTrigger(RecalcTrigger,Trigger3M)),NA())</f>
        <v>1.23872420576987E-3</v>
      </c>
      <c r="L194" s="52">
        <f>IFERROR(_xll.qlIndexFixing(Index6M,$H194,TRUE,_xll.ohTrigger(RecalcTrigger,Trigger6M)),NA())</f>
        <v>1.784394894159052E-3</v>
      </c>
      <c r="M194" s="52">
        <f>IFERROR(_xll.qlIndexFixing(ONIndex6M,I194,TRUE,_xll.ohTrigger(RecalcTrigger,Trigger6M)),NA())</f>
        <v>1.2791807652323683E-3</v>
      </c>
    </row>
    <row r="195" spans="2:13" x14ac:dyDescent="0.2">
      <c r="B195" s="46" t="s">
        <v>19</v>
      </c>
      <c r="D195" s="49">
        <f>_xll.qlCalendarAdvance(LocalCalendar,$D194,B195,"f",FALSE)</f>
        <v>42466</v>
      </c>
      <c r="E195" s="49">
        <f>_xll.qlInterestRateIndexValueDate(IndexON,D195)</f>
        <v>42466</v>
      </c>
      <c r="F195" s="52">
        <f>IFERROR(_xll.qlIndexFixing(IndexON,D195,TRUE,_xll.ohTrigger(RecalcTrigger,TriggerON)),NA())</f>
        <v>5.2088916779435834E-4</v>
      </c>
      <c r="H195" s="49">
        <f>_xll.qlCalendarAdvance(IborCalendar,$H194,B195,"f",FALSE)</f>
        <v>42453</v>
      </c>
      <c r="I195" s="49">
        <f>_xll.qlInterestRateIndexValueDate(Index3M,$H195)</f>
        <v>42459</v>
      </c>
      <c r="J195" s="52">
        <f>IFERROR(_xll.qlIndexFixing(Index3M,H195,TRUE,_xll.ohTrigger(RecalcTrigger,Trigger3M)),NA())</f>
        <v>1.0478519125441906E-3</v>
      </c>
      <c r="K195" s="52">
        <f>IFERROR(_xll.qlIndexFixing(ONIndex3M,I195,TRUE,_xll.ohTrigger(RecalcTrigger,Trigger3M)),NA())</f>
        <v>1.2306952180551889E-3</v>
      </c>
      <c r="L195" s="52">
        <f>IFERROR(_xll.qlIndexFixing(Index6M,$H195,TRUE,_xll.ohTrigger(RecalcTrigger,Trigger6M)),NA())</f>
        <v>1.7925205767610477E-3</v>
      </c>
      <c r="M195" s="52">
        <f>IFERROR(_xll.qlIndexFixing(ONIndex6M,I195,TRUE,_xll.ohTrigger(RecalcTrigger,Trigger6M)),NA())</f>
        <v>1.2768233720716893E-3</v>
      </c>
    </row>
    <row r="196" spans="2:13" x14ac:dyDescent="0.2">
      <c r="B196" s="46" t="s">
        <v>19</v>
      </c>
      <c r="D196" s="49">
        <f>_xll.qlCalendarAdvance(LocalCalendar,$D195,B196,"f",FALSE)</f>
        <v>42467</v>
      </c>
      <c r="E196" s="49">
        <f>_xll.qlInterestRateIndexValueDate(IndexON,D196)</f>
        <v>42467</v>
      </c>
      <c r="F196" s="52">
        <f>IFERROR(_xll.qlIndexFixing(IndexON,D196,TRUE,_xll.ohTrigger(RecalcTrigger,TriggerON)),NA())</f>
        <v>5.2059387242842092E-4</v>
      </c>
      <c r="H196" s="49">
        <f>_xll.qlCalendarAdvance(IborCalendar,$H195,B196,"f",FALSE)</f>
        <v>42458</v>
      </c>
      <c r="I196" s="49">
        <f>_xll.qlInterestRateIndexValueDate(Index3M,$H196)</f>
        <v>42460</v>
      </c>
      <c r="J196" s="52">
        <f>IFERROR(_xll.qlIndexFixing(Index3M,H196,TRUE,_xll.ohTrigger(RecalcTrigger,Trigger3M)),NA())</f>
        <v>1.0458390701470934E-3</v>
      </c>
      <c r="K196" s="52">
        <f>IFERROR(_xll.qlIndexFixing(ONIndex3M,I196,TRUE,_xll.ohTrigger(RecalcTrigger,Trigger3M)),NA())</f>
        <v>1.2227955018939696E-3</v>
      </c>
      <c r="L196" s="52">
        <f>IFERROR(_xll.qlIndexFixing(Index6M,$H196,TRUE,_xll.ohTrigger(RecalcTrigger,Trigger6M)),NA())</f>
        <v>1.7953322267112329E-3</v>
      </c>
      <c r="M196" s="52">
        <f>IFERROR(_xll.qlIndexFixing(ONIndex6M,I196,TRUE,_xll.ohTrigger(RecalcTrigger,Trigger6M)),NA())</f>
        <v>1.2744806666020736E-3</v>
      </c>
    </row>
    <row r="197" spans="2:13" x14ac:dyDescent="0.2">
      <c r="B197" s="46" t="s">
        <v>19</v>
      </c>
      <c r="D197" s="49">
        <f>_xll.qlCalendarAdvance(LocalCalendar,$D196,B197,"f",FALSE)</f>
        <v>42468</v>
      </c>
      <c r="E197" s="49">
        <f>_xll.qlInterestRateIndexValueDate(IndexON,D197)</f>
        <v>42468</v>
      </c>
      <c r="F197" s="52">
        <f>IFERROR(_xll.qlIndexFixing(IndexON,D197,TRUE,_xll.ohTrigger(RecalcTrigger,TriggerON)),NA())</f>
        <v>5.2005367565259131E-4</v>
      </c>
      <c r="H197" s="49">
        <f>_xll.qlCalendarAdvance(IborCalendar,$H196,B197,"f",FALSE)</f>
        <v>42459</v>
      </c>
      <c r="I197" s="49">
        <f>_xll.qlInterestRateIndexValueDate(Index3M,$H197)</f>
        <v>42461</v>
      </c>
      <c r="J197" s="52">
        <f>IFERROR(_xll.qlIndexFixing(Index3M,H197,TRUE,_xll.ohTrigger(RecalcTrigger,Trigger3M)),NA())</f>
        <v>1.0438826567843512E-3</v>
      </c>
      <c r="K197" s="52">
        <f>IFERROR(_xll.qlIndexFixing(ONIndex3M,I197,TRUE,_xll.ohTrigger(RecalcTrigger,Trigger3M)),NA())</f>
        <v>1.2074310241771968E-3</v>
      </c>
      <c r="L197" s="52">
        <f>IFERROR(_xll.qlIndexFixing(Index6M,$H197,TRUE,_xll.ohTrigger(RecalcTrigger,Trigger6M)),NA())</f>
        <v>1.814170384540273E-3</v>
      </c>
      <c r="M197" s="52">
        <f>IFERROR(_xll.qlIndexFixing(ONIndex6M,I197,TRUE,_xll.ohTrigger(RecalcTrigger,Trigger6M)),NA())</f>
        <v>1.2698486935036613E-3</v>
      </c>
    </row>
    <row r="198" spans="2:13" x14ac:dyDescent="0.2">
      <c r="B198" s="46" t="s">
        <v>19</v>
      </c>
      <c r="D198" s="49">
        <f>_xll.qlCalendarAdvance(LocalCalendar,$D197,B198,"f",FALSE)</f>
        <v>42471</v>
      </c>
      <c r="E198" s="49">
        <f>_xll.qlInterestRateIndexValueDate(IndexON,D198)</f>
        <v>42471</v>
      </c>
      <c r="F198" s="52">
        <f>IFERROR(_xll.qlIndexFixing(IndexON,D198,TRUE,_xll.ohTrigger(RecalcTrigger,TriggerON)),NA())</f>
        <v>5.1956164989541698E-4</v>
      </c>
      <c r="H198" s="49">
        <f>_xll.qlCalendarAdvance(IborCalendar,$H197,B198,"f",FALSE)</f>
        <v>42460</v>
      </c>
      <c r="I198" s="49">
        <f>_xll.qlInterestRateIndexValueDate(Index3M,$H198)</f>
        <v>42464</v>
      </c>
      <c r="J198" s="52">
        <f>IFERROR(_xll.qlIndexFixing(Index3M,H198,TRUE,_xll.ohTrigger(RecalcTrigger,Trigger3M)),NA())</f>
        <v>1.0387526471171767E-3</v>
      </c>
      <c r="K198" s="52">
        <f>IFERROR(_xll.qlIndexFixing(ONIndex3M,I198,TRUE,_xll.ohTrigger(RecalcTrigger,Trigger3M)),NA())</f>
        <v>1.1924893521442215E-3</v>
      </c>
      <c r="L198" s="52">
        <f>IFERROR(_xll.qlIndexFixing(Index6M,$H198,TRUE,_xll.ohTrigger(RecalcTrigger,Trigger6M)),NA())</f>
        <v>1.8284149616277943E-3</v>
      </c>
      <c r="M198" s="52">
        <f>IFERROR(_xll.qlIndexFixing(ONIndex6M,I198,TRUE,_xll.ohTrigger(RecalcTrigger,Trigger6M)),NA())</f>
        <v>1.2652567208348842E-3</v>
      </c>
    </row>
    <row r="199" spans="2:13" x14ac:dyDescent="0.2">
      <c r="B199" s="46" t="s">
        <v>19</v>
      </c>
      <c r="D199" s="49">
        <f>_xll.qlCalendarAdvance(LocalCalendar,$D198,B199,"f",FALSE)</f>
        <v>42472</v>
      </c>
      <c r="E199" s="49">
        <f>_xll.qlInterestRateIndexValueDate(IndexON,D199)</f>
        <v>42472</v>
      </c>
      <c r="F199" s="52">
        <f>IFERROR(_xll.qlIndexFixing(IndexON,D199,TRUE,_xll.ohTrigger(RecalcTrigger,TriggerON)),NA())</f>
        <v>5.1934083395432928E-4</v>
      </c>
      <c r="H199" s="49">
        <f>_xll.qlCalendarAdvance(IborCalendar,$H198,B199,"f",FALSE)</f>
        <v>42461</v>
      </c>
      <c r="I199" s="49">
        <f>_xll.qlInterestRateIndexValueDate(Index3M,$H199)</f>
        <v>42465</v>
      </c>
      <c r="J199" s="52">
        <f>IFERROR(_xll.qlIndexFixing(Index3M,H199,TRUE,_xll.ohTrigger(RecalcTrigger,Trigger3M)),NA())</f>
        <v>1.0372814276113941E-3</v>
      </c>
      <c r="K199" s="52">
        <f>IFERROR(_xll.qlIndexFixing(ONIndex3M,I199,TRUE,_xll.ohTrigger(RecalcTrigger,Trigger3M)),NA())</f>
        <v>1.1852359933506307E-3</v>
      </c>
      <c r="L199" s="52">
        <f>IFERROR(_xll.qlIndexFixing(Index6M,$H199,TRUE,_xll.ohTrigger(RecalcTrigger,Trigger6M)),NA())</f>
        <v>1.8367678721121754E-3</v>
      </c>
      <c r="M199" s="52">
        <f>IFERROR(_xll.qlIndexFixing(ONIndex6M,I199,TRUE,_xll.ohTrigger(RecalcTrigger,Trigger6M)),NA())</f>
        <v>1.2629874535008412E-3</v>
      </c>
    </row>
    <row r="200" spans="2:13" x14ac:dyDescent="0.2">
      <c r="B200" s="46" t="s">
        <v>19</v>
      </c>
      <c r="D200" s="49">
        <f>_xll.qlCalendarAdvance(LocalCalendar,$D199,B200,"f",FALSE)</f>
        <v>42473</v>
      </c>
      <c r="E200" s="49">
        <f>_xll.qlInterestRateIndexValueDate(IndexON,D200)</f>
        <v>42473</v>
      </c>
      <c r="F200" s="52">
        <f>IFERROR(_xll.qlIndexFixing(IndexON,D200,TRUE,_xll.ohTrigger(RecalcTrigger,TriggerON)),NA())</f>
        <v>5.1913491391442079E-4</v>
      </c>
      <c r="H200" s="49">
        <f>_xll.qlCalendarAdvance(IborCalendar,$H199,B200,"f",FALSE)</f>
        <v>42464</v>
      </c>
      <c r="I200" s="49">
        <f>_xll.qlInterestRateIndexValueDate(Index3M,$H200)</f>
        <v>42466</v>
      </c>
      <c r="J200" s="52">
        <f>IFERROR(_xll.qlIndexFixing(Index3M,H200,TRUE,_xll.ohTrigger(RecalcTrigger,Trigger3M)),NA())</f>
        <v>1.0359257867880607E-3</v>
      </c>
      <c r="K200" s="52">
        <f>IFERROR(_xll.qlIndexFixing(ONIndex3M,I200,TRUE,_xll.ohTrigger(RecalcTrigger,Trigger3M)),NA())</f>
        <v>1.1781119061105016E-3</v>
      </c>
      <c r="L200" s="52">
        <f>IFERROR(_xll.qlIndexFixing(Index6M,$H200,TRUE,_xll.ohTrigger(RecalcTrigger,Trigger6M)),NA())</f>
        <v>1.8451514703889732E-3</v>
      </c>
      <c r="M200" s="52">
        <f>IFERROR(_xll.qlIndexFixing(ONIndex6M,I200,TRUE,_xll.ohTrigger(RecalcTrigger,Trigger6M)),NA())</f>
        <v>1.2607328737779255E-3</v>
      </c>
    </row>
    <row r="201" spans="2:13" x14ac:dyDescent="0.2">
      <c r="B201" s="46" t="s">
        <v>19</v>
      </c>
      <c r="D201" s="49">
        <f>_xll.qlCalendarAdvance(LocalCalendar,$D200,B201,"f",FALSE)</f>
        <v>42474</v>
      </c>
      <c r="E201" s="49">
        <f>_xll.qlInterestRateIndexValueDate(IndexON,D201)</f>
        <v>42474</v>
      </c>
      <c r="F201" s="52">
        <f>IFERROR(_xll.qlIndexFixing(IndexON,D201,TRUE,_xll.ohTrigger(RecalcTrigger,TriggerON)),NA())</f>
        <v>5.189438897756915E-4</v>
      </c>
      <c r="H201" s="49">
        <f>_xll.qlCalendarAdvance(IborCalendar,$H200,B201,"f",FALSE)</f>
        <v>42465</v>
      </c>
      <c r="I201" s="49">
        <f>_xll.qlInterestRateIndexValueDate(Index3M,$H201)</f>
        <v>42467</v>
      </c>
      <c r="J201" s="52">
        <f>IFERROR(_xll.qlIndexFixing(Index3M,H201,TRUE,_xll.ohTrigger(RecalcTrigger,Trigger3M)),NA())</f>
        <v>1.0346834367630081E-3</v>
      </c>
      <c r="K201" s="52">
        <f>IFERROR(_xll.qlIndexFixing(ONIndex3M,I201,TRUE,_xll.ohTrigger(RecalcTrigger,Trigger3M)),NA())</f>
        <v>1.1711170902639623E-3</v>
      </c>
      <c r="L201" s="52">
        <f>IFERROR(_xll.qlIndexFixing(Index6M,$H201,TRUE,_xll.ohTrigger(RecalcTrigger,Trigger6M)),NA())</f>
        <v>1.8535646549738191E-3</v>
      </c>
      <c r="M201" s="52">
        <f>IFERROR(_xll.qlIndexFixing(ONIndex6M,I201,TRUE,_xll.ohTrigger(RecalcTrigger,Trigger6M)),NA())</f>
        <v>1.2584929817460733E-3</v>
      </c>
    </row>
    <row r="202" spans="2:13" x14ac:dyDescent="0.2">
      <c r="B202" s="46" t="s">
        <v>19</v>
      </c>
      <c r="D202" s="49">
        <f>_xll.qlCalendarAdvance(LocalCalendar,$D201,B202,"f",FALSE)</f>
        <v>42475</v>
      </c>
      <c r="E202" s="49">
        <f>_xll.qlInterestRateIndexValueDate(IndexON,D202)</f>
        <v>42475</v>
      </c>
      <c r="F202" s="52">
        <f>IFERROR(_xll.qlIndexFixing(IndexON,D202,TRUE,_xll.ohTrigger(RecalcTrigger,TriggerON)),NA())</f>
        <v>5.1861223129390233E-4</v>
      </c>
      <c r="H202" s="49">
        <f>_xll.qlCalendarAdvance(IborCalendar,$H201,B202,"f",FALSE)</f>
        <v>42466</v>
      </c>
      <c r="I202" s="49">
        <f>_xll.qlInterestRateIndexValueDate(Index3M,$H202)</f>
        <v>42468</v>
      </c>
      <c r="J202" s="52">
        <f>IFERROR(_xll.qlIndexFixing(Index3M,H202,TRUE,_xll.ohTrigger(RecalcTrigger,Trigger3M)),NA())</f>
        <v>1.0335520896626099E-3</v>
      </c>
      <c r="K202" s="52">
        <f>IFERROR(_xll.qlIndexFixing(ONIndex3M,I202,TRUE,_xll.ohTrigger(RecalcTrigger,Trigger3M)),NA())</f>
        <v>1.1575620853587765E-3</v>
      </c>
      <c r="L202" s="52">
        <f>IFERROR(_xll.qlIndexFixing(Index6M,$H202,TRUE,_xll.ohTrigger(RecalcTrigger,Trigger6M)),NA())</f>
        <v>1.8772941058248047E-3</v>
      </c>
      <c r="M202" s="52">
        <f>IFERROR(_xll.qlIndexFixing(ONIndex6M,I202,TRUE,_xll.ohTrigger(RecalcTrigger,Trigger6M)),NA())</f>
        <v>1.2540665249449745E-3</v>
      </c>
    </row>
    <row r="203" spans="2:13" x14ac:dyDescent="0.2">
      <c r="B203" s="46" t="s">
        <v>19</v>
      </c>
      <c r="D203" s="49">
        <f>_xll.qlCalendarAdvance(LocalCalendar,$D202,B203,"f",FALSE)</f>
        <v>42478</v>
      </c>
      <c r="E203" s="49">
        <f>_xll.qlInterestRateIndexValueDate(IndexON,D203)</f>
        <v>42478</v>
      </c>
      <c r="F203" s="52">
        <f>IFERROR(_xll.qlIndexFixing(IndexON,D203,TRUE,_xll.ohTrigger(RecalcTrigger,TriggerON)),NA())</f>
        <v>5.183287520704738E-4</v>
      </c>
      <c r="H203" s="49">
        <f>_xll.qlCalendarAdvance(IborCalendar,$H202,B203,"f",FALSE)</f>
        <v>42467</v>
      </c>
      <c r="I203" s="49">
        <f>_xll.qlInterestRateIndexValueDate(Index3M,$H203)</f>
        <v>42471</v>
      </c>
      <c r="J203" s="52">
        <f>IFERROR(_xll.qlIndexFixing(Index3M,H203,TRUE,_xll.ohTrigger(RecalcTrigger,Trigger3M)),NA())</f>
        <v>1.0308011873724735E-3</v>
      </c>
      <c r="K203" s="52">
        <f>IFERROR(_xll.qlIndexFixing(ONIndex3M,I203,TRUE,_xll.ohTrigger(RecalcTrigger,Trigger3M)),NA())</f>
        <v>1.1444305411334454E-3</v>
      </c>
      <c r="L203" s="52">
        <f>IFERROR(_xll.qlIndexFixing(Index6M,$H203,TRUE,_xll.ohTrigger(RecalcTrigger,Trigger6M)),NA())</f>
        <v>1.8874912260829957E-3</v>
      </c>
      <c r="M203" s="52">
        <f>IFERROR(_xll.qlIndexFixing(ONIndex6M,I203,TRUE,_xll.ohTrigger(RecalcTrigger,Trigger6M)),NA())</f>
        <v>1.2496802898898096E-3</v>
      </c>
    </row>
    <row r="204" spans="2:13" x14ac:dyDescent="0.2">
      <c r="B204" s="46" t="s">
        <v>19</v>
      </c>
      <c r="D204" s="49">
        <f>_xll.qlCalendarAdvance(LocalCalendar,$D203,B204,"f",FALSE)</f>
        <v>42479</v>
      </c>
      <c r="E204" s="49">
        <f>_xll.qlInterestRateIndexValueDate(IndexON,D204)</f>
        <v>42479</v>
      </c>
      <c r="F204" s="52">
        <f>IFERROR(_xll.qlIndexFixing(IndexON,D204,TRUE,_xll.ohTrigger(RecalcTrigger,TriggerON)),NA())</f>
        <v>5.1821220727554795E-4</v>
      </c>
      <c r="H204" s="49">
        <f>_xll.qlCalendarAdvance(IborCalendar,$H203,B204,"f",FALSE)</f>
        <v>42468</v>
      </c>
      <c r="I204" s="49">
        <f>_xll.qlInterestRateIndexValueDate(Index3M,$H204)</f>
        <v>42472</v>
      </c>
      <c r="J204" s="52">
        <f>IFERROR(_xll.qlIndexFixing(Index3M,H204,TRUE,_xll.ohTrigger(RecalcTrigger,Trigger3M)),NA())</f>
        <v>1.0300909734847733E-3</v>
      </c>
      <c r="K204" s="52">
        <f>IFERROR(_xll.qlIndexFixing(ONIndex3M,I204,TRUE,_xll.ohTrigger(RecalcTrigger,Trigger3M)),NA())</f>
        <v>1.1380820824147264E-3</v>
      </c>
      <c r="L204" s="52">
        <f>IFERROR(_xll.qlIndexFixing(Index6M,$H204,TRUE,_xll.ohTrigger(RecalcTrigger,Trigger6M)),NA())</f>
        <v>1.8960358193192337E-3</v>
      </c>
      <c r="M204" s="52">
        <f>IFERROR(_xll.qlIndexFixing(ONIndex6M,I204,TRUE,_xll.ohTrigger(RecalcTrigger,Trigger6M)),NA())</f>
        <v>1.2475138359935301E-3</v>
      </c>
    </row>
    <row r="205" spans="2:13" x14ac:dyDescent="0.2">
      <c r="B205" s="46" t="s">
        <v>19</v>
      </c>
      <c r="D205" s="49">
        <f>_xll.qlCalendarAdvance(LocalCalendar,$D204,B205,"f",FALSE)</f>
        <v>42480</v>
      </c>
      <c r="E205" s="49">
        <f>_xll.qlInterestRateIndexValueDate(IndexON,D205)</f>
        <v>42480</v>
      </c>
      <c r="F205" s="52">
        <f>IFERROR(_xll.qlIndexFixing(IndexON,D205,TRUE,_xll.ohTrigger(RecalcTrigger,TriggerON)),NA())</f>
        <v>5.1811055846284759E-4</v>
      </c>
      <c r="H205" s="49">
        <f>_xll.qlCalendarAdvance(IborCalendar,$H204,B205,"f",FALSE)</f>
        <v>42471</v>
      </c>
      <c r="I205" s="49">
        <f>_xll.qlInterestRateIndexValueDate(Index3M,$H205)</f>
        <v>42473</v>
      </c>
      <c r="J205" s="52">
        <f>IFERROR(_xll.qlIndexFixing(Index3M,H205,TRUE,_xll.ohTrigger(RecalcTrigger,Trigger3M)),NA())</f>
        <v>1.0294803233310338E-3</v>
      </c>
      <c r="K205" s="52">
        <f>IFERROR(_xll.qlIndexFixing(ONIndex3M,I205,TRUE,_xll.ohTrigger(RecalcTrigger,Trigger3M)),NA())</f>
        <v>1.1318628951695331E-3</v>
      </c>
      <c r="L205" s="52">
        <f>IFERROR(_xll.qlIndexFixing(Index6M,$H205,TRUE,_xll.ohTrigger(RecalcTrigger,Trigger6M)),NA())</f>
        <v>1.9046033895829654E-3</v>
      </c>
      <c r="M205" s="52">
        <f>IFERROR(_xll.qlIndexFixing(ONIndex6M,I205,TRUE,_xll.ohTrigger(RecalcTrigger,Trigger6M)),NA())</f>
        <v>1.2453620697083778E-3</v>
      </c>
    </row>
    <row r="206" spans="2:13" x14ac:dyDescent="0.2">
      <c r="B206" s="46" t="s">
        <v>19</v>
      </c>
      <c r="D206" s="49">
        <f>_xll.qlCalendarAdvance(LocalCalendar,$D205,B206,"f",FALSE)</f>
        <v>42481</v>
      </c>
      <c r="E206" s="49">
        <f>_xll.qlInterestRateIndexValueDate(IndexON,D206)</f>
        <v>42481</v>
      </c>
      <c r="F206" s="52">
        <f>IFERROR(_xll.qlIndexFixing(IndexON,D206,TRUE,_xll.ohTrigger(RecalcTrigger,TriggerON)),NA())</f>
        <v>5.1802380547028015E-4</v>
      </c>
      <c r="H206" s="49">
        <f>_xll.qlCalendarAdvance(IborCalendar,$H205,B206,"f",FALSE)</f>
        <v>42472</v>
      </c>
      <c r="I206" s="49">
        <f>_xll.qlInterestRateIndexValueDate(Index3M,$H206)</f>
        <v>42474</v>
      </c>
      <c r="J206" s="52">
        <f>IFERROR(_xll.qlIndexFixing(Index3M,H206,TRUE,_xll.ohTrigger(RecalcTrigger,Trigger3M)),NA())</f>
        <v>1.0289669491017526E-3</v>
      </c>
      <c r="K206" s="52">
        <f>IFERROR(_xll.qlIndexFixing(ONIndex3M,I206,TRUE,_xll.ohTrigger(RecalcTrigger,Trigger3M)),NA())</f>
        <v>1.1257729792379934E-3</v>
      </c>
      <c r="L206" s="52">
        <f>IFERROR(_xll.qlIndexFixing(Index6M,$H206,TRUE,_xll.ohTrigger(RecalcTrigger,Trigger6M)),NA())</f>
        <v>1.9131928352640218E-3</v>
      </c>
      <c r="M206" s="52">
        <f>IFERROR(_xll.qlIndexFixing(ONIndex6M,I206,TRUE,_xll.ohTrigger(RecalcTrigger,Trigger6M)),NA())</f>
        <v>1.243224991114289E-3</v>
      </c>
    </row>
    <row r="207" spans="2:13" x14ac:dyDescent="0.2">
      <c r="B207" s="46" t="s">
        <v>19</v>
      </c>
      <c r="D207" s="49">
        <f>_xll.qlCalendarAdvance(LocalCalendar,$D206,B207,"f",FALSE)</f>
        <v>42482</v>
      </c>
      <c r="E207" s="49">
        <f>_xll.qlInterestRateIndexValueDate(IndexON,D207)</f>
        <v>42482</v>
      </c>
      <c r="F207" s="52">
        <f>IFERROR(_xll.qlIndexFixing(IndexON,D207,TRUE,_xll.ohTrigger(RecalcTrigger,TriggerON)),NA())</f>
        <v>5.1790068744376572E-4</v>
      </c>
      <c r="H207" s="49">
        <f>_xll.qlCalendarAdvance(IborCalendar,$H206,B207,"f",FALSE)</f>
        <v>42473</v>
      </c>
      <c r="I207" s="49">
        <f>_xll.qlInterestRateIndexValueDate(Index3M,$H207)</f>
        <v>42475</v>
      </c>
      <c r="J207" s="52">
        <f>IFERROR(_xll.qlIndexFixing(Index3M,H207,TRUE,_xll.ohTrigger(RecalcTrigger,Trigger3M)),NA())</f>
        <v>1.0285485629970901E-3</v>
      </c>
      <c r="K207" s="52">
        <f>IFERROR(_xll.qlIndexFixing(ONIndex3M,I207,TRUE,_xll.ohTrigger(RecalcTrigger,Trigger3M)),NA())</f>
        <v>1.1140274993692856E-3</v>
      </c>
      <c r="L207" s="52">
        <f>IFERROR(_xll.qlIndexFixing(Index6M,$H207,TRUE,_xll.ohTrigger(RecalcTrigger,Trigger6M)),NA())</f>
        <v>1.93153753592561E-3</v>
      </c>
      <c r="M207" s="52">
        <f>IFERROR(_xll.qlIndexFixing(ONIndex6M,I207,TRUE,_xll.ohTrigger(RecalcTrigger,Trigger6M)),NA())</f>
        <v>1.2390040568721616E-3</v>
      </c>
    </row>
    <row r="208" spans="2:13" x14ac:dyDescent="0.2">
      <c r="B208" s="46" t="s">
        <v>19</v>
      </c>
      <c r="D208" s="49">
        <f>_xll.qlCalendarAdvance(LocalCalendar,$D207,B208,"f",FALSE)</f>
        <v>42485</v>
      </c>
      <c r="E208" s="49">
        <f>_xll.qlInterestRateIndexValueDate(IndexON,D208)</f>
        <v>42485</v>
      </c>
      <c r="F208" s="52">
        <f>IFERROR(_xll.qlIndexFixing(IndexON,D208,TRUE,_xll.ohTrigger(RecalcTrigger,TriggerON)),NA())</f>
        <v>5.1782575259284869E-4</v>
      </c>
      <c r="H208" s="49">
        <f>_xll.qlCalendarAdvance(IborCalendar,$H207,B208,"f",FALSE)</f>
        <v>42474</v>
      </c>
      <c r="I208" s="49">
        <f>_xll.qlInterestRateIndexValueDate(Index3M,$H208)</f>
        <v>42478</v>
      </c>
      <c r="J208" s="52">
        <f>IFERROR(_xll.qlIndexFixing(Index3M,H208,TRUE,_xll.ohTrigger(RecalcTrigger,Trigger3M)),NA())</f>
        <v>1.028596680684784E-3</v>
      </c>
      <c r="K208" s="52">
        <f>IFERROR(_xll.qlIndexFixing(ONIndex3M,I208,TRUE,_xll.ohTrigger(RecalcTrigger,Trigger3M)),NA())</f>
        <v>1.1027060294477309E-3</v>
      </c>
      <c r="L208" s="52">
        <f>IFERROR(_xll.qlIndexFixing(Index6M,$H208,TRUE,_xll.ohTrigger(RecalcTrigger,Trigger6M)),NA())</f>
        <v>1.9477473393033321E-3</v>
      </c>
      <c r="M208" s="52">
        <f>IFERROR(_xll.qlIndexFixing(ONIndex6M,I208,TRUE,_xll.ohTrigger(RecalcTrigger,Trigger6M)),NA())</f>
        <v>1.234823553009079E-3</v>
      </c>
    </row>
    <row r="209" spans="2:13" x14ac:dyDescent="0.2">
      <c r="B209" s="46" t="s">
        <v>19</v>
      </c>
      <c r="D209" s="49">
        <f>_xll.qlCalendarAdvance(LocalCalendar,$D208,B209,"f",FALSE)</f>
        <v>42486</v>
      </c>
      <c r="E209" s="49">
        <f>_xll.qlInterestRateIndexValueDate(IndexON,D209)</f>
        <v>42486</v>
      </c>
      <c r="F209" s="52">
        <f>IFERROR(_xll.qlIndexFixing(IndexON,D209,TRUE,_xll.ohTrigger(RecalcTrigger,TriggerON)),NA())</f>
        <v>5.1781347910617725E-4</v>
      </c>
      <c r="H209" s="49">
        <f>_xll.qlCalendarAdvance(IborCalendar,$H208,B209,"f",FALSE)</f>
        <v>42475</v>
      </c>
      <c r="I209" s="49">
        <f>_xll.qlInterestRateIndexValueDate(Index3M,$H209)</f>
        <v>42479</v>
      </c>
      <c r="J209" s="52">
        <f>IFERROR(_xll.qlIndexFixing(Index3M,H209,TRUE,_xll.ohTrigger(RecalcTrigger,Trigger3M)),NA())</f>
        <v>1.0277791440755474E-3</v>
      </c>
      <c r="K209" s="52">
        <f>IFERROR(_xll.qlIndexFixing(ONIndex3M,I209,TRUE,_xll.ohTrigger(RecalcTrigger,Trigger3M)),NA())</f>
        <v>1.0972624704841394E-3</v>
      </c>
      <c r="L209" s="52">
        <f>IFERROR(_xll.qlIndexFixing(Index6M,$H209,TRUE,_xll.ohTrigger(RecalcTrigger,Trigger6M)),NA())</f>
        <v>1.9564296372650068E-3</v>
      </c>
      <c r="M209" s="52">
        <f>IFERROR(_xll.qlIndexFixing(ONIndex6M,I209,TRUE,_xll.ohTrigger(RecalcTrigger,Trigger6M)),NA())</f>
        <v>1.2327599124706268E-3</v>
      </c>
    </row>
    <row r="210" spans="2:13" x14ac:dyDescent="0.2">
      <c r="B210" s="46" t="s">
        <v>19</v>
      </c>
      <c r="D210" s="49">
        <f>_xll.qlCalendarAdvance(LocalCalendar,$D209,B210,"f",FALSE)</f>
        <v>42487</v>
      </c>
      <c r="E210" s="49">
        <f>_xll.qlInterestRateIndexValueDate(IndexON,D210)</f>
        <v>42487</v>
      </c>
      <c r="F210" s="52">
        <f>IFERROR(_xll.qlIndexFixing(IndexON,D210,TRUE,_xll.ohTrigger(RecalcTrigger,TriggerON)),NA())</f>
        <v>5.1781610135859246E-4</v>
      </c>
      <c r="H210" s="49">
        <f>_xll.qlCalendarAdvance(IborCalendar,$H209,B210,"f",FALSE)</f>
        <v>42478</v>
      </c>
      <c r="I210" s="49">
        <f>_xll.qlInterestRateIndexValueDate(Index3M,$H210)</f>
        <v>42480</v>
      </c>
      <c r="J210" s="52">
        <f>IFERROR(_xll.qlIndexFixing(Index3M,H210,TRUE,_xll.ohTrigger(RecalcTrigger,Trigger3M)),NA())</f>
        <v>1.0278013818423401E-3</v>
      </c>
      <c r="K210" s="52">
        <f>IFERROR(_xll.qlIndexFixing(ONIndex3M,I210,TRUE,_xll.ohTrigger(RecalcTrigger,Trigger3M)),NA())</f>
        <v>1.0919481827542654E-3</v>
      </c>
      <c r="L210" s="52">
        <f>IFERROR(_xll.qlIndexFixing(Index6M,$H210,TRUE,_xll.ohTrigger(RecalcTrigger,Trigger6M)),NA())</f>
        <v>1.9651272005911731E-3</v>
      </c>
      <c r="M210" s="52">
        <f>IFERROR(_xll.qlIndexFixing(ONIndex6M,I210,TRUE,_xll.ohTrigger(RecalcTrigger,Trigger6M)),NA())</f>
        <v>1.230710959703174E-3</v>
      </c>
    </row>
    <row r="211" spans="2:13" x14ac:dyDescent="0.2">
      <c r="B211" s="46" t="s">
        <v>19</v>
      </c>
      <c r="D211" s="49">
        <f>_xll.qlCalendarAdvance(LocalCalendar,$D210,B211,"f",FALSE)</f>
        <v>42488</v>
      </c>
      <c r="E211" s="49">
        <f>_xll.qlInterestRateIndexValueDate(IndexON,D211)</f>
        <v>42488</v>
      </c>
      <c r="F211" s="52">
        <f>IFERROR(_xll.qlIndexFixing(IndexON,D211,TRUE,_xll.ohTrigger(RecalcTrigger,TriggerON)),NA())</f>
        <v>5.1789823902886889E-4</v>
      </c>
      <c r="H211" s="49">
        <f>_xll.qlCalendarAdvance(IborCalendar,$H210,B211,"f",FALSE)</f>
        <v>42479</v>
      </c>
      <c r="I211" s="49">
        <f>_xll.qlInterestRateIndexValueDate(Index3M,$H211)</f>
        <v>42481</v>
      </c>
      <c r="J211" s="52">
        <f>IFERROR(_xll.qlIndexFixing(Index3M,H211,TRUE,_xll.ohTrigger(RecalcTrigger,Trigger3M)),NA())</f>
        <v>1.0279048810787742E-3</v>
      </c>
      <c r="K211" s="52">
        <f>IFERROR(_xll.qlIndexFixing(ONIndex3M,I211,TRUE,_xll.ohTrigger(RecalcTrigger,Trigger3M)),NA())</f>
        <v>1.0867631664979172E-3</v>
      </c>
      <c r="L211" s="52">
        <f>IFERROR(_xll.qlIndexFixing(Index6M,$H211,TRUE,_xll.ohTrigger(RecalcTrigger,Trigger6M)),NA())</f>
        <v>1.9738389275393087E-3</v>
      </c>
      <c r="M211" s="52">
        <f>IFERROR(_xll.qlIndexFixing(ONIndex6M,I211,TRUE,_xll.ohTrigger(RecalcTrigger,Trigger6M)),NA())</f>
        <v>1.2286766945468486E-3</v>
      </c>
    </row>
    <row r="212" spans="2:13" x14ac:dyDescent="0.2">
      <c r="B212" s="46" t="s">
        <v>19</v>
      </c>
      <c r="D212" s="49">
        <f>_xll.qlCalendarAdvance(LocalCalendar,$D211,B212,"f",FALSE)</f>
        <v>42492</v>
      </c>
      <c r="E212" s="49">
        <f>_xll.qlInterestRateIndexValueDate(IndexON,D212)</f>
        <v>42492</v>
      </c>
      <c r="F212" s="52">
        <f>IFERROR(_xll.qlIndexFixing(IndexON,D212,TRUE,_xll.ohTrigger(RecalcTrigger,TriggerON)),NA())</f>
        <v>5.1820664752094681E-4</v>
      </c>
      <c r="H212" s="49">
        <f>_xll.qlCalendarAdvance(IborCalendar,$H211,B212,"f",FALSE)</f>
        <v>42480</v>
      </c>
      <c r="I212" s="49">
        <f>_xll.qlInterestRateIndexValueDate(Index3M,$H212)</f>
        <v>42482</v>
      </c>
      <c r="J212" s="52">
        <f>IFERROR(_xll.qlIndexFixing(Index3M,H212,TRUE,_xll.ohTrigger(RecalcTrigger,Trigger3M)),NA())</f>
        <v>1.0280873540289305E-3</v>
      </c>
      <c r="K212" s="52">
        <f>IFERROR(_xll.qlIndexFixing(ONIndex3M,I212,TRUE,_xll.ohTrigger(RecalcTrigger,Trigger3M)),NA())</f>
        <v>1.0768272593342232E-3</v>
      </c>
      <c r="L212" s="52">
        <f>IFERROR(_xll.qlIndexFixing(Index6M,$H212,TRUE,_xll.ohTrigger(RecalcTrigger,Trigger6M)),NA())</f>
        <v>1.9916897459273629E-3</v>
      </c>
      <c r="M212" s="52">
        <f>IFERROR(_xll.qlIndexFixing(ONIndex6M,I212,TRUE,_xll.ohTrigger(RecalcTrigger,Trigger6M)),NA())</f>
        <v>1.2246612889921238E-3</v>
      </c>
    </row>
    <row r="213" spans="2:13" x14ac:dyDescent="0.2">
      <c r="B213" s="46" t="s">
        <v>19</v>
      </c>
      <c r="D213" s="49">
        <f>_xll.qlCalendarAdvance(LocalCalendar,$D212,B213,"f",FALSE)</f>
        <v>42496</v>
      </c>
      <c r="E213" s="49">
        <f>_xll.qlInterestRateIndexValueDate(IndexON,D213)</f>
        <v>42496</v>
      </c>
      <c r="F213" s="52">
        <f>IFERROR(_xll.qlIndexFixing(IndexON,D213,TRUE,_xll.ohTrigger(RecalcTrigger,TriggerON)),NA())</f>
        <v>5.1866730110705639E-4</v>
      </c>
      <c r="H213" s="49">
        <f>_xll.qlCalendarAdvance(IborCalendar,$H212,B213,"f",FALSE)</f>
        <v>42481</v>
      </c>
      <c r="I213" s="49">
        <f>_xll.qlInterestRateIndexValueDate(Index3M,$H213)</f>
        <v>42485</v>
      </c>
      <c r="J213" s="52">
        <f>IFERROR(_xll.qlIndexFixing(Index3M,H213,TRUE,_xll.ohTrigger(RecalcTrigger,Trigger3M)),NA())</f>
        <v>1.0290857376631574E-3</v>
      </c>
      <c r="K213" s="52">
        <f>IFERROR(_xll.qlIndexFixing(ONIndex3M,I213,TRUE,_xll.ohTrigger(RecalcTrigger,Trigger3M)),NA())</f>
        <v>1.0673158147689321E-3</v>
      </c>
      <c r="L213" s="52">
        <f>IFERROR(_xll.qlIndexFixing(Index6M,$H213,TRUE,_xll.ohTrigger(RecalcTrigger,Trigger6M)),NA())</f>
        <v>2.0088054360436992E-3</v>
      </c>
      <c r="M213" s="52">
        <f>IFERROR(_xll.qlIndexFixing(ONIndex6M,I213,TRUE,_xll.ohTrigger(RecalcTrigger,Trigger6M)),NA())</f>
        <v>1.2206865101127562E-3</v>
      </c>
    </row>
    <row r="214" spans="2:13" x14ac:dyDescent="0.2">
      <c r="B214" s="46" t="s">
        <v>19</v>
      </c>
      <c r="D214" s="49">
        <f>_xll.qlCalendarAdvance(LocalCalendar,$D213,B214,"f",FALSE)</f>
        <v>42499</v>
      </c>
      <c r="E214" s="49">
        <f>_xll.qlInterestRateIndexValueDate(IndexON,D214)</f>
        <v>42499</v>
      </c>
      <c r="F214" s="52">
        <f>IFERROR(_xll.qlIndexFixing(IndexON,D214,TRUE,_xll.ohTrigger(RecalcTrigger,TriggerON)),NA())</f>
        <v>5.1900944892269152E-4</v>
      </c>
      <c r="H214" s="49">
        <f>_xll.qlCalendarAdvance(IborCalendar,$H213,B214,"f",FALSE)</f>
        <v>42482</v>
      </c>
      <c r="I214" s="49">
        <f>_xll.qlInterestRateIndexValueDate(Index3M,$H214)</f>
        <v>42486</v>
      </c>
      <c r="J214" s="52">
        <f>IFERROR(_xll.qlIndexFixing(Index3M,H214,TRUE,_xll.ohTrigger(RecalcTrigger,Trigger3M)),NA())</f>
        <v>1.029561227988952E-3</v>
      </c>
      <c r="K214" s="52">
        <f>IFERROR(_xll.qlIndexFixing(ONIndex3M,I214,TRUE,_xll.ohTrigger(RecalcTrigger,Trigger3M)),NA())</f>
        <v>1.0627771551607879E-3</v>
      </c>
      <c r="L214" s="52">
        <f>IFERROR(_xll.qlIndexFixing(Index6M,$H214,TRUE,_xll.ohTrigger(RecalcTrigger,Trigger6M)),NA())</f>
        <v>2.01757145430208E-3</v>
      </c>
      <c r="M214" s="52">
        <f>IFERROR(_xll.qlIndexFixing(ONIndex6M,I214,TRUE,_xll.ohTrigger(RecalcTrigger,Trigger6M)),NA())</f>
        <v>1.2187256830920035E-3</v>
      </c>
    </row>
    <row r="215" spans="2:13" x14ac:dyDescent="0.2">
      <c r="B215" s="46" t="s">
        <v>19</v>
      </c>
      <c r="D215" s="49">
        <f>_xll.qlCalendarAdvance(LocalCalendar,$D214,B215,"f",FALSE)</f>
        <v>42500</v>
      </c>
      <c r="E215" s="49">
        <f>_xll.qlInterestRateIndexValueDate(IndexON,D215)</f>
        <v>42500</v>
      </c>
      <c r="F215" s="52">
        <f>IFERROR(_xll.qlIndexFixing(IndexON,D215,TRUE,_xll.ohTrigger(RecalcTrigger,TriggerON)),NA())</f>
        <v>5.1920571772834379E-4</v>
      </c>
      <c r="H215" s="49">
        <f>_xll.qlCalendarAdvance(IborCalendar,$H214,B215,"f",FALSE)</f>
        <v>42485</v>
      </c>
      <c r="I215" s="49">
        <f>_xll.qlInterestRateIndexValueDate(Index3M,$H215)</f>
        <v>42487</v>
      </c>
      <c r="J215" s="52">
        <f>IFERROR(_xll.qlIndexFixing(Index3M,H215,TRUE,_xll.ohTrigger(RecalcTrigger,Trigger3M)),NA())</f>
        <v>1.0301042533050937E-3</v>
      </c>
      <c r="K215" s="52">
        <f>IFERROR(_xll.qlIndexFixing(ONIndex3M,I215,TRUE,_xll.ohTrigger(RecalcTrigger,Trigger3M)),NA())</f>
        <v>1.0583677668662972E-3</v>
      </c>
      <c r="L215" s="52">
        <f>IFERROR(_xll.qlIndexFixing(Index6M,$H215,TRUE,_xll.ohTrigger(RecalcTrigger,Trigger6M)),NA())</f>
        <v>2.0263450253258687E-3</v>
      </c>
      <c r="M215" s="52">
        <f>IFERROR(_xll.qlIndexFixing(ONIndex6M,I215,TRUE,_xll.ohTrigger(RecalcTrigger,Trigger6M)),NA())</f>
        <v>1.2167795436823781E-3</v>
      </c>
    </row>
    <row r="216" spans="2:13" x14ac:dyDescent="0.2">
      <c r="B216" s="46" t="s">
        <v>19</v>
      </c>
      <c r="D216" s="49">
        <f>_xll.qlCalendarAdvance(LocalCalendar,$D215,B216,"f",FALSE)</f>
        <v>42501</v>
      </c>
      <c r="E216" s="49">
        <f>_xll.qlInterestRateIndexValueDate(IndexON,D216)</f>
        <v>42501</v>
      </c>
      <c r="F216" s="52">
        <f>IFERROR(_xll.qlIndexFixing(IndexON,D216,TRUE,_xll.ohTrigger(RecalcTrigger,TriggerON)),NA())</f>
        <v>5.1941688251622153E-4</v>
      </c>
      <c r="H216" s="49">
        <f>_xll.qlCalendarAdvance(IborCalendar,$H215,B216,"f",FALSE)</f>
        <v>42486</v>
      </c>
      <c r="I216" s="49">
        <f>_xll.qlInterestRateIndexValueDate(Index3M,$H216)</f>
        <v>42488</v>
      </c>
      <c r="J216" s="52">
        <f>IFERROR(_xll.qlIndexFixing(Index3M,H216,TRUE,_xll.ohTrigger(RecalcTrigger,Trigger3M)),NA())</f>
        <v>1.031633526491783E-3</v>
      </c>
      <c r="K216" s="52">
        <f>IFERROR(_xll.qlIndexFixing(ONIndex3M,I216,TRUE,_xll.ohTrigger(RecalcTrigger,Trigger3M)),NA())</f>
        <v>1.0404751142867319E-3</v>
      </c>
      <c r="L216" s="52">
        <f>IFERROR(_xll.qlIndexFixing(Index6M,$H216,TRUE,_xll.ohTrigger(RecalcTrigger,Trigger6M)),NA())</f>
        <v>2.0478269699222926E-3</v>
      </c>
      <c r="M216" s="52">
        <f>IFERROR(_xll.qlIndexFixing(ONIndex6M,I216,TRUE,_xll.ohTrigger(RecalcTrigger,Trigger6M)),NA())</f>
        <v>1.2091174960560114E-3</v>
      </c>
    </row>
    <row r="217" spans="2:13" x14ac:dyDescent="0.2">
      <c r="B217" s="46" t="s">
        <v>19</v>
      </c>
      <c r="D217" s="49">
        <f>_xll.qlCalendarAdvance(LocalCalendar,$D216,B217,"f",FALSE)</f>
        <v>42502</v>
      </c>
      <c r="E217" s="49">
        <f>_xll.qlInterestRateIndexValueDate(IndexON,D217)</f>
        <v>42502</v>
      </c>
      <c r="F217" s="52">
        <f>IFERROR(_xll.qlIndexFixing(IndexON,D217,TRUE,_xll.ohTrigger(RecalcTrigger,TriggerON)),NA())</f>
        <v>5.1964294320527848E-4</v>
      </c>
      <c r="H217" s="49">
        <f>_xll.qlCalendarAdvance(IborCalendar,$H216,B217,"f",FALSE)</f>
        <v>42487</v>
      </c>
      <c r="I217" s="49">
        <f>_xll.qlInterestRateIndexValueDate(Index3M,$H217)</f>
        <v>42496</v>
      </c>
      <c r="J217" s="52">
        <f>IFERROR(_xll.qlIndexFixing(Index3M,H217,TRUE,_xll.ohTrigger(RecalcTrigger,Trigger3M)),NA())</f>
        <v>1.0404377762914831E-3</v>
      </c>
      <c r="K217" s="52">
        <f>IFERROR(_xll.qlIndexFixing(ONIndex3M,I217,TRUE,_xll.ohTrigger(RecalcTrigger,Trigger3M)),NA())</f>
        <v>1.0214297946387063E-3</v>
      </c>
      <c r="L217" s="52">
        <f>IFERROR(_xll.qlIndexFixing(Index6M,$H217,TRUE,_xll.ohTrigger(RecalcTrigger,Trigger6M)),NA())</f>
        <v>2.1130250546885776E-3</v>
      </c>
      <c r="M217" s="52">
        <f>IFERROR(_xll.qlIndexFixing(ONIndex6M,I217,TRUE,_xll.ohTrigger(RecalcTrigger,Trigger6M)),NA())</f>
        <v>1.2025330247844579E-3</v>
      </c>
    </row>
    <row r="218" spans="2:13" x14ac:dyDescent="0.2">
      <c r="B218" s="46" t="s">
        <v>19</v>
      </c>
      <c r="D218" s="49">
        <f>_xll.qlCalendarAdvance(LocalCalendar,$D217,B218,"f",FALSE)</f>
        <v>42503</v>
      </c>
      <c r="E218" s="49">
        <f>_xll.qlInterestRateIndexValueDate(IndexON,D218)</f>
        <v>42503</v>
      </c>
      <c r="F218" s="52">
        <f>IFERROR(_xll.qlIndexFixing(IndexON,D218,TRUE,_xll.ohTrigger(RecalcTrigger,TriggerON)),NA())</f>
        <v>5.2014545870153017E-4</v>
      </c>
      <c r="H218" s="49">
        <f>_xll.qlCalendarAdvance(IborCalendar,$H217,B218,"f",FALSE)</f>
        <v>42488</v>
      </c>
      <c r="I218" s="49">
        <f>_xll.qlInterestRateIndexValueDate(Index3M,$H218)</f>
        <v>42496</v>
      </c>
      <c r="J218" s="52">
        <f>IFERROR(_xll.qlIndexFixing(Index3M,H218,TRUE,_xll.ohTrigger(RecalcTrigger,Trigger3M)),NA())</f>
        <v>1.0404377762914831E-3</v>
      </c>
      <c r="K218" s="52">
        <f>IFERROR(_xll.qlIndexFixing(ONIndex3M,I218,TRUE,_xll.ohTrigger(RecalcTrigger,Trigger3M)),NA())</f>
        <v>1.0214297946387063E-3</v>
      </c>
      <c r="L218" s="52">
        <f>IFERROR(_xll.qlIndexFixing(Index6M,$H218,TRUE,_xll.ohTrigger(RecalcTrigger,Trigger6M)),NA())</f>
        <v>2.1130250546885776E-3</v>
      </c>
      <c r="M218" s="52">
        <f>IFERROR(_xll.qlIndexFixing(ONIndex6M,I218,TRUE,_xll.ohTrigger(RecalcTrigger,Trigger6M)),NA())</f>
        <v>1.2025330247844579E-3</v>
      </c>
    </row>
    <row r="219" spans="2:13" x14ac:dyDescent="0.2">
      <c r="B219" s="46" t="s">
        <v>19</v>
      </c>
      <c r="D219" s="49">
        <f>_xll.qlCalendarAdvance(LocalCalendar,$D218,B219,"f",FALSE)</f>
        <v>42506</v>
      </c>
      <c r="E219" s="49">
        <f>_xll.qlInterestRateIndexValueDate(IndexON,D219)</f>
        <v>42506</v>
      </c>
      <c r="F219" s="52">
        <f>IFERROR(_xll.qlIndexFixing(IndexON,D219,TRUE,_xll.ohTrigger(RecalcTrigger,TriggerON)),NA())</f>
        <v>5.2069614473015946E-4</v>
      </c>
      <c r="H219" s="49">
        <f>_xll.qlCalendarAdvance(IborCalendar,$H218,B219,"f",FALSE)</f>
        <v>42489</v>
      </c>
      <c r="I219" s="49">
        <f>_xll.qlInterestRateIndexValueDate(Index3M,$H219)</f>
        <v>42496</v>
      </c>
      <c r="J219" s="52">
        <f>IFERROR(_xll.qlIndexFixing(Index3M,H219,TRUE,_xll.ohTrigger(RecalcTrigger,Trigger3M)),NA())</f>
        <v>1.0404377762914831E-3</v>
      </c>
      <c r="K219" s="52">
        <f>IFERROR(_xll.qlIndexFixing(ONIndex3M,I219,TRUE,_xll.ohTrigger(RecalcTrigger,Trigger3M)),NA())</f>
        <v>1.0214297946387063E-3</v>
      </c>
      <c r="L219" s="52">
        <f>IFERROR(_xll.qlIndexFixing(Index6M,$H219,TRUE,_xll.ohTrigger(RecalcTrigger,Trigger6M)),NA())</f>
        <v>2.1130250546885776E-3</v>
      </c>
      <c r="M219" s="52">
        <f>IFERROR(_xll.qlIndexFixing(ONIndex6M,I219,TRUE,_xll.ohTrigger(RecalcTrigger,Trigger6M)),NA())</f>
        <v>1.2025330247844579E-3</v>
      </c>
    </row>
    <row r="220" spans="2:13" x14ac:dyDescent="0.2">
      <c r="B220" s="46" t="s">
        <v>19</v>
      </c>
      <c r="D220" s="49">
        <f>_xll.qlCalendarAdvance(LocalCalendar,$D219,B220,"f",FALSE)</f>
        <v>42507</v>
      </c>
      <c r="E220" s="49">
        <f>_xll.qlInterestRateIndexValueDate(IndexON,D220)</f>
        <v>42507</v>
      </c>
      <c r="F220" s="52">
        <f>IFERROR(_xll.qlIndexFixing(IndexON,D220,TRUE,_xll.ohTrigger(RecalcTrigger,TriggerON)),NA())</f>
        <v>5.2099668476301986E-4</v>
      </c>
      <c r="H220" s="49">
        <f>_xll.qlCalendarAdvance(IborCalendar,$H219,B220,"f",FALSE)</f>
        <v>42493</v>
      </c>
      <c r="I220" s="49">
        <f>_xll.qlInterestRateIndexValueDate(Index3M,$H220)</f>
        <v>42496</v>
      </c>
      <c r="J220" s="52">
        <f>IFERROR(_xll.qlIndexFixing(Index3M,H220,TRUE,_xll.ohTrigger(RecalcTrigger,Trigger3M)),NA())</f>
        <v>1.0404377762914831E-3</v>
      </c>
      <c r="K220" s="52">
        <f>IFERROR(_xll.qlIndexFixing(ONIndex3M,I220,TRUE,_xll.ohTrigger(RecalcTrigger,Trigger3M)),NA())</f>
        <v>1.0214297946387063E-3</v>
      </c>
      <c r="L220" s="52">
        <f>IFERROR(_xll.qlIndexFixing(Index6M,$H220,TRUE,_xll.ohTrigger(RecalcTrigger,Trigger6M)),NA())</f>
        <v>2.1130250546885776E-3</v>
      </c>
      <c r="M220" s="52">
        <f>IFERROR(_xll.qlIndexFixing(ONIndex6M,I220,TRUE,_xll.ohTrigger(RecalcTrigger,Trigger6M)),NA())</f>
        <v>1.2025330247844579E-3</v>
      </c>
    </row>
    <row r="221" spans="2:13" x14ac:dyDescent="0.2">
      <c r="B221" s="46" t="s">
        <v>19</v>
      </c>
      <c r="D221" s="49">
        <f>_xll.qlCalendarAdvance(LocalCalendar,$D220,B221,"f",FALSE)</f>
        <v>42508</v>
      </c>
      <c r="E221" s="49">
        <f>_xll.qlInterestRateIndexValueDate(IndexON,D221)</f>
        <v>42508</v>
      </c>
      <c r="F221" s="52">
        <f>IFERROR(_xll.qlIndexFixing(IndexON,D221,TRUE,_xll.ohTrigger(RecalcTrigger,TriggerON)),NA())</f>
        <v>5.2131212077810574E-4</v>
      </c>
      <c r="H221" s="49">
        <f>_xll.qlCalendarAdvance(IborCalendar,$H220,B221,"f",FALSE)</f>
        <v>42494</v>
      </c>
      <c r="I221" s="49">
        <f>_xll.qlInterestRateIndexValueDate(Index3M,$H221)</f>
        <v>42496</v>
      </c>
      <c r="J221" s="52">
        <f>IFERROR(_xll.qlIndexFixing(Index3M,H221,TRUE,_xll.ohTrigger(RecalcTrigger,Trigger3M)),NA())</f>
        <v>1.0404377762914831E-3</v>
      </c>
      <c r="K221" s="52">
        <f>IFERROR(_xll.qlIndexFixing(ONIndex3M,I221,TRUE,_xll.ohTrigger(RecalcTrigger,Trigger3M)),NA())</f>
        <v>1.0214297946387063E-3</v>
      </c>
      <c r="L221" s="52">
        <f>IFERROR(_xll.qlIndexFixing(Index6M,$H221,TRUE,_xll.ohTrigger(RecalcTrigger,Trigger6M)),NA())</f>
        <v>2.1130250546885776E-3</v>
      </c>
      <c r="M221" s="52">
        <f>IFERROR(_xll.qlIndexFixing(ONIndex6M,I221,TRUE,_xll.ohTrigger(RecalcTrigger,Trigger6M)),NA())</f>
        <v>1.2025330247844579E-3</v>
      </c>
    </row>
    <row r="222" spans="2:13" x14ac:dyDescent="0.2">
      <c r="B222" s="46" t="s">
        <v>19</v>
      </c>
      <c r="D222" s="49">
        <f>_xll.qlCalendarAdvance(LocalCalendar,$D221,B222,"f",FALSE)</f>
        <v>42509</v>
      </c>
      <c r="E222" s="49">
        <f>_xll.qlInterestRateIndexValueDate(IndexON,D222)</f>
        <v>42509</v>
      </c>
      <c r="F222" s="52">
        <f>IFERROR(_xll.qlIndexFixing(IndexON,D222,TRUE,_xll.ohTrigger(RecalcTrigger,TriggerON)),NA())</f>
        <v>5.2164245261332454E-4</v>
      </c>
      <c r="H222" s="49">
        <f>_xll.qlCalendarAdvance(IborCalendar,$H221,B222,"f",FALSE)</f>
        <v>42495</v>
      </c>
      <c r="I222" s="49">
        <f>_xll.qlInterestRateIndexValueDate(Index3M,$H222)</f>
        <v>42499</v>
      </c>
      <c r="J222" s="52">
        <f>IFERROR(_xll.qlIndexFixing(Index3M,H222,TRUE,_xll.ohTrigger(RecalcTrigger,Trigger3M)),NA())</f>
        <v>1.0419807121218329E-3</v>
      </c>
      <c r="K222" s="52">
        <f>IFERROR(_xll.qlIndexFixing(ONIndex3M,I222,TRUE,_xll.ohTrigger(RecalcTrigger,Trigger3M)),NA())</f>
        <v>1.0155382693977089E-3</v>
      </c>
      <c r="L222" s="52">
        <f>IFERROR(_xll.qlIndexFixing(Index6M,$H222,TRUE,_xll.ohTrigger(RecalcTrigger,Trigger6M)),NA())</f>
        <v>2.1353437785350286E-3</v>
      </c>
      <c r="M222" s="52">
        <f>IFERROR(_xll.qlIndexFixing(ONIndex6M,I222,TRUE,_xll.ohTrigger(RecalcTrigger,Trigger6M)),NA())</f>
        <v>1.2012189271271012E-3</v>
      </c>
    </row>
    <row r="223" spans="2:13" x14ac:dyDescent="0.2">
      <c r="B223" s="46" t="s">
        <v>19</v>
      </c>
      <c r="D223" s="49">
        <f>_xll.qlCalendarAdvance(LocalCalendar,$D222,B223,"f",FALSE)</f>
        <v>42510</v>
      </c>
      <c r="E223" s="49">
        <f>_xll.qlInterestRateIndexValueDate(IndexON,D223)</f>
        <v>42510</v>
      </c>
      <c r="F223" s="52">
        <f>IFERROR(_xll.qlIndexFixing(IndexON,D223,TRUE,_xll.ohTrigger(RecalcTrigger,TriggerON)),NA())</f>
        <v>5.223535168045561E-4</v>
      </c>
      <c r="H223" s="49">
        <f>_xll.qlCalendarAdvance(IborCalendar,$H222,B223,"f",FALSE)</f>
        <v>42496</v>
      </c>
      <c r="I223" s="49">
        <f>_xll.qlInterestRateIndexValueDate(Index3M,$H223)</f>
        <v>42500</v>
      </c>
      <c r="J223" s="52">
        <f>IFERROR(_xll.qlIndexFixing(Index3M,H223,TRUE,_xll.ohTrigger(RecalcTrigger,Trigger3M)),NA())</f>
        <v>1.043185781032579E-3</v>
      </c>
      <c r="K223" s="52">
        <f>IFERROR(_xll.qlIndexFixing(ONIndex3M,I223,TRUE,_xll.ohTrigger(RecalcTrigger,Trigger3M)),NA())</f>
        <v>1.0128094079409067E-3</v>
      </c>
      <c r="L223" s="52">
        <f>IFERROR(_xll.qlIndexFixing(Index6M,$H223,TRUE,_xll.ohTrigger(RecalcTrigger,Trigger6M)),NA())</f>
        <v>2.1440140660633975E-3</v>
      </c>
      <c r="M223" s="52">
        <f>IFERROR(_xll.qlIndexFixing(ONIndex6M,I223,TRUE,_xll.ohTrigger(RecalcTrigger,Trigger6M)),NA())</f>
        <v>1.2007891944776361E-3</v>
      </c>
    </row>
    <row r="224" spans="2:13" x14ac:dyDescent="0.2">
      <c r="B224" s="46" t="s">
        <v>19</v>
      </c>
      <c r="D224" s="49">
        <f>_xll.qlCalendarAdvance(LocalCalendar,$D223,B224,"f",FALSE)</f>
        <v>42513</v>
      </c>
      <c r="E224" s="49">
        <f>_xll.qlInterestRateIndexValueDate(IndexON,D224)</f>
        <v>42513</v>
      </c>
      <c r="F224" s="52">
        <f>IFERROR(_xll.qlIndexFixing(IndexON,D224,TRUE,_xll.ohTrigger(RecalcTrigger,TriggerON)),NA())</f>
        <v>5.2311273888494547E-4</v>
      </c>
      <c r="H224" s="49">
        <f>_xll.qlCalendarAdvance(IborCalendar,$H223,B224,"f",FALSE)</f>
        <v>42499</v>
      </c>
      <c r="I224" s="49">
        <f>_xll.qlInterestRateIndexValueDate(Index3M,$H224)</f>
        <v>42501</v>
      </c>
      <c r="J224" s="52">
        <f>IFERROR(_xll.qlIndexFixing(Index3M,H224,TRUE,_xll.ohTrigger(RecalcTrigger,Trigger3M)),NA())</f>
        <v>1.0453177726111836E-3</v>
      </c>
      <c r="K224" s="52">
        <f>IFERROR(_xll.qlIndexFixing(ONIndex3M,I224,TRUE,_xll.ohTrigger(RecalcTrigger,Trigger3M)),NA())</f>
        <v>1.0102098178776941E-3</v>
      </c>
      <c r="L224" s="52">
        <f>IFERROR(_xll.qlIndexFixing(Index6M,$H224,TRUE,_xll.ohTrigger(RecalcTrigger,Trigger6M)),NA())</f>
        <v>2.1526682928707519E-3</v>
      </c>
      <c r="M224" s="52">
        <f>IFERROR(_xll.qlIndexFixing(ONIndex6M,I224,TRUE,_xll.ohTrigger(RecalcTrigger,Trigger6M)),NA())</f>
        <v>1.2004946465715705E-3</v>
      </c>
    </row>
    <row r="225" spans="2:13" x14ac:dyDescent="0.2">
      <c r="B225" s="46" t="s">
        <v>19</v>
      </c>
      <c r="D225" s="49">
        <f>_xll.qlCalendarAdvance(LocalCalendar,$D224,B225,"f",FALSE)</f>
        <v>42514</v>
      </c>
      <c r="E225" s="49">
        <f>_xll.qlInterestRateIndexValueDate(IndexON,D225)</f>
        <v>42514</v>
      </c>
      <c r="F225" s="52">
        <f>IFERROR(_xll.qlIndexFixing(IndexON,D225,TRUE,_xll.ohTrigger(RecalcTrigger,TriggerON)),NA())</f>
        <v>5.2351755022606028E-4</v>
      </c>
      <c r="H225" s="49">
        <f>_xll.qlCalendarAdvance(IborCalendar,$H224,B225,"f",FALSE)</f>
        <v>42500</v>
      </c>
      <c r="I225" s="49">
        <f>_xll.qlInterestRateIndexValueDate(Index3M,$H225)</f>
        <v>42502</v>
      </c>
      <c r="J225" s="52">
        <f>IFERROR(_xll.qlIndexFixing(Index3M,H225,TRUE,_xll.ohTrigger(RecalcTrigger,Trigger3M)),NA())</f>
        <v>1.0456964464464083E-3</v>
      </c>
      <c r="K225" s="52">
        <f>IFERROR(_xll.qlIndexFixing(ONIndex3M,I225,TRUE,_xll.ohTrigger(RecalcTrigger,Trigger3M)),NA())</f>
        <v>1.0077394989682631E-3</v>
      </c>
      <c r="L225" s="52">
        <f>IFERROR(_xll.qlIndexFixing(Index6M,$H225,TRUE,_xll.ohTrigger(RecalcTrigger,Trigger6M)),NA())</f>
        <v>2.1680132688173255E-3</v>
      </c>
      <c r="M225" s="52">
        <f>IFERROR(_xll.qlIndexFixing(ONIndex6M,I225,TRUE,_xll.ohTrigger(RecalcTrigger,Trigger6M)),NA())</f>
        <v>1.2003352833289682E-3</v>
      </c>
    </row>
    <row r="226" spans="2:13" x14ac:dyDescent="0.2">
      <c r="B226" s="46" t="s">
        <v>19</v>
      </c>
      <c r="D226" s="49">
        <f>_xll.qlCalendarAdvance(LocalCalendar,$D225,B226,"f",FALSE)</f>
        <v>42515</v>
      </c>
      <c r="E226" s="49">
        <f>_xll.qlInterestRateIndexValueDate(IndexON,D226)</f>
        <v>42515</v>
      </c>
      <c r="F226" s="52">
        <f>IFERROR(_xll.qlIndexFixing(IndexON,D226,TRUE,_xll.ohTrigger(RecalcTrigger,TriggerON)),NA())</f>
        <v>5.2393725738730801E-4</v>
      </c>
      <c r="H226" s="49">
        <f>_xll.qlCalendarAdvance(IborCalendar,$H225,B226,"f",FALSE)</f>
        <v>42501</v>
      </c>
      <c r="I226" s="49">
        <f>_xll.qlInterestRateIndexValueDate(Index3M,$H226)</f>
        <v>42503</v>
      </c>
      <c r="J226" s="52">
        <f>IFERROR(_xll.qlIndexFixing(Index3M,H226,TRUE,_xll.ohTrigger(RecalcTrigger,Trigger3M)),NA())</f>
        <v>1.0487198957880824E-3</v>
      </c>
      <c r="K226" s="52">
        <f>IFERROR(_xll.qlIndexFixing(ONIndex3M,I226,TRUE,_xll.ohTrigger(RecalcTrigger,Trigger3M)),NA())</f>
        <v>1.0032325611586401E-3</v>
      </c>
      <c r="L226" s="52">
        <f>IFERROR(_xll.qlIndexFixing(Index6M,$H226,TRUE,_xll.ohTrigger(RecalcTrigger,Trigger6M)),NA())</f>
        <v>2.1732367144846072E-3</v>
      </c>
      <c r="M226" s="52">
        <f>IFERROR(_xll.qlIndexFixing(ONIndex6M,I226,TRUE,_xll.ohTrigger(RecalcTrigger,Trigger6M)),NA())</f>
        <v>1.2004711755597697E-3</v>
      </c>
    </row>
    <row r="227" spans="2:13" x14ac:dyDescent="0.2">
      <c r="B227" s="46" t="s">
        <v>19</v>
      </c>
      <c r="D227" s="49">
        <f>_xll.qlCalendarAdvance(LocalCalendar,$D226,B227,"f",FALSE)</f>
        <v>42516</v>
      </c>
      <c r="E227" s="49">
        <f>_xll.qlInterestRateIndexValueDate(IndexON,D227)</f>
        <v>42516</v>
      </c>
      <c r="F227" s="52">
        <f>IFERROR(_xll.qlIndexFixing(IndexON,D227,TRUE,_xll.ohTrigger(RecalcTrigger,TriggerON)),NA())</f>
        <v>5.2437186044973494E-4</v>
      </c>
      <c r="H227" s="49">
        <f>_xll.qlCalendarAdvance(IborCalendar,$H226,B227,"f",FALSE)</f>
        <v>42502</v>
      </c>
      <c r="I227" s="49">
        <f>_xll.qlInterestRateIndexValueDate(Index3M,$H227)</f>
        <v>42506</v>
      </c>
      <c r="J227" s="52">
        <f>IFERROR(_xll.qlIndexFixing(Index3M,H227,TRUE,_xll.ohTrigger(RecalcTrigger,Trigger3M)),NA())</f>
        <v>1.051056526935432E-3</v>
      </c>
      <c r="K227" s="52">
        <f>IFERROR(_xll.qlIndexFixing(ONIndex3M,I227,TRUE,_xll.ohTrigger(RecalcTrigger,Trigger3M)),NA())</f>
        <v>9.9915093598745841E-4</v>
      </c>
      <c r="L227" s="52">
        <f>IFERROR(_xll.qlIndexFixing(Index6M,$H227,TRUE,_xll.ohTrigger(RecalcTrigger,Trigger6M)),NA())</f>
        <v>2.1956371993914689E-3</v>
      </c>
      <c r="M227" s="52">
        <f>IFERROR(_xll.qlIndexFixing(ONIndex6M,I227,TRUE,_xll.ohTrigger(RecalcTrigger,Trigger6M)),NA())</f>
        <v>1.2010496771530654E-3</v>
      </c>
    </row>
    <row r="228" spans="2:13" x14ac:dyDescent="0.2">
      <c r="B228" s="46" t="s">
        <v>19</v>
      </c>
      <c r="D228" s="49">
        <f>_xll.qlCalendarAdvance(LocalCalendar,$D227,B228,"f",FALSE)</f>
        <v>42517</v>
      </c>
      <c r="E228" s="49">
        <f>_xll.qlInterestRateIndexValueDate(IndexON,D228)</f>
        <v>42517</v>
      </c>
      <c r="F228" s="52">
        <f>IFERROR(_xll.qlIndexFixing(IndexON,D228,TRUE,_xll.ohTrigger(RecalcTrigger,TriggerON)),NA())</f>
        <v>5.2529147547016508E-4</v>
      </c>
      <c r="H228" s="49">
        <f>_xll.qlCalendarAdvance(IborCalendar,$H227,B228,"f",FALSE)</f>
        <v>42503</v>
      </c>
      <c r="I228" s="49">
        <f>_xll.qlInterestRateIndexValueDate(Index3M,$H228)</f>
        <v>42507</v>
      </c>
      <c r="J228" s="52">
        <f>IFERROR(_xll.qlIndexFixing(Index3M,H228,TRUE,_xll.ohTrigger(RecalcTrigger,Trigger3M)),NA())</f>
        <v>1.0524539197299533E-3</v>
      </c>
      <c r="K228" s="52">
        <f>IFERROR(_xll.qlIndexFixing(ONIndex3M,I228,TRUE,_xll.ohTrigger(RecalcTrigger,Trigger3M)),NA())</f>
        <v>9.9732697348642319E-4</v>
      </c>
      <c r="L228" s="52">
        <f>IFERROR(_xll.qlIndexFixing(Index6M,$H228,TRUE,_xll.ohTrigger(RecalcTrigger,Trigger6M)),NA())</f>
        <v>2.2041582714285701E-3</v>
      </c>
      <c r="M228" s="52">
        <f>IFERROR(_xll.qlIndexFixing(ONIndex6M,I228,TRUE,_xll.ohTrigger(RecalcTrigger,Trigger6M)),NA())</f>
        <v>1.2015662373077163E-3</v>
      </c>
    </row>
    <row r="229" spans="2:13" x14ac:dyDescent="0.2">
      <c r="B229" s="46" t="s">
        <v>19</v>
      </c>
      <c r="D229" s="49">
        <f>_xll.qlCalendarAdvance(LocalCalendar,$D228,B229,"f",FALSE)</f>
        <v>42520</v>
      </c>
      <c r="E229" s="49">
        <f>_xll.qlInterestRateIndexValueDate(IndexON,D229)</f>
        <v>42520</v>
      </c>
      <c r="F229" s="52">
        <f>IFERROR(_xll.qlIndexFixing(IndexON,D229,TRUE,_xll.ohTrigger(RecalcTrigger,TriggerON)),NA())</f>
        <v>5.2625923154914211E-4</v>
      </c>
      <c r="H229" s="49">
        <f>_xll.qlCalendarAdvance(IborCalendar,$H228,B229,"f",FALSE)</f>
        <v>42506</v>
      </c>
      <c r="I229" s="49">
        <f>_xll.qlInterestRateIndexValueDate(Index3M,$H229)</f>
        <v>42508</v>
      </c>
      <c r="J229" s="52">
        <f>IFERROR(_xll.qlIndexFixing(Index3M,H229,TRUE,_xll.ohTrigger(RecalcTrigger,Trigger3M)),NA())</f>
        <v>1.0538697358073736E-3</v>
      </c>
      <c r="K229" s="52">
        <f>IFERROR(_xll.qlIndexFixing(ONIndex3M,I229,TRUE,_xll.ohTrigger(RecalcTrigger,Trigger3M)),NA())</f>
        <v>9.9563228213916943E-4</v>
      </c>
      <c r="L229" s="52">
        <f>IFERROR(_xll.qlIndexFixing(Index6M,$H229,TRUE,_xll.ohTrigger(RecalcTrigger,Trigger6M)),NA())</f>
        <v>2.2126510189829124E-3</v>
      </c>
      <c r="M229" s="52">
        <f>IFERROR(_xll.qlIndexFixing(ONIndex6M,I229,TRUE,_xll.ohTrigger(RecalcTrigger,Trigger6M)),NA())</f>
        <v>1.2022179821258305E-3</v>
      </c>
    </row>
    <row r="230" spans="2:13" x14ac:dyDescent="0.2">
      <c r="B230" s="46" t="s">
        <v>19</v>
      </c>
      <c r="D230" s="49">
        <f>_xll.qlCalendarAdvance(LocalCalendar,$D229,B230,"f",FALSE)</f>
        <v>42521</v>
      </c>
      <c r="E230" s="49">
        <f>_xll.qlInterestRateIndexValueDate(IndexON,D230)</f>
        <v>42521</v>
      </c>
      <c r="F230" s="52">
        <f>IFERROR(_xll.qlIndexFixing(IndexON,D230,TRUE,_xll.ohTrigger(RecalcTrigger,TriggerON)),NA())</f>
        <v>5.2676831403641877E-4</v>
      </c>
      <c r="H230" s="49">
        <f>_xll.qlCalendarAdvance(IborCalendar,$H229,B230,"f",FALSE)</f>
        <v>42507</v>
      </c>
      <c r="I230" s="49">
        <f>_xll.qlInterestRateIndexValueDate(Index3M,$H230)</f>
        <v>42509</v>
      </c>
      <c r="J230" s="52">
        <f>IFERROR(_xll.qlIndexFixing(Index3M,H230,TRUE,_xll.ohTrigger(RecalcTrigger,Trigger3M)),NA())</f>
        <v>1.0553017122726046E-3</v>
      </c>
      <c r="K230" s="52">
        <f>IFERROR(_xll.qlIndexFixing(ONIndex3M,I230,TRUE,_xll.ohTrigger(RecalcTrigger,Trigger3M)),NA())</f>
        <v>9.9406686202563321E-4</v>
      </c>
      <c r="L230" s="52">
        <f>IFERROR(_xll.qlIndexFixing(Index6M,$H230,TRUE,_xll.ohTrigger(RecalcTrigger,Trigger6M)),NA())</f>
        <v>2.2268332212615318E-3</v>
      </c>
      <c r="M230" s="52">
        <f>IFERROR(_xll.qlIndexFixing(ONIndex6M,I230,TRUE,_xll.ohTrigger(RecalcTrigger,Trigger6M)),NA())</f>
        <v>1.2030049116074082E-3</v>
      </c>
    </row>
    <row r="231" spans="2:13" x14ac:dyDescent="0.2">
      <c r="B231" s="46" t="s">
        <v>19</v>
      </c>
      <c r="D231" s="49">
        <f>_xll.qlCalendarAdvance(LocalCalendar,$D230,B231,"f",FALSE)</f>
        <v>42522</v>
      </c>
      <c r="E231" s="49">
        <f>_xll.qlInterestRateIndexValueDate(IndexON,D231)</f>
        <v>42522</v>
      </c>
      <c r="F231" s="52">
        <f>IFERROR(_xll.qlIndexFixing(IndexON,D231,TRUE,_xll.ohTrigger(RecalcTrigger,TriggerON)),NA())</f>
        <v>5.2729229242487463E-4</v>
      </c>
      <c r="H231" s="49">
        <f>_xll.qlCalendarAdvance(IborCalendar,$H230,B231,"f",FALSE)</f>
        <v>42508</v>
      </c>
      <c r="I231" s="49">
        <f>_xll.qlInterestRateIndexValueDate(Index3M,$H231)</f>
        <v>42510</v>
      </c>
      <c r="J231" s="52">
        <f>IFERROR(_xll.qlIndexFixing(Index3M,H231,TRUE,_xll.ohTrigger(RecalcTrigger,Trigger3M)),NA())</f>
        <v>1.0582374068575521E-3</v>
      </c>
      <c r="K231" s="52">
        <f>IFERROR(_xll.qlIndexFixing(ONIndex3M,I231,TRUE,_xll.ohTrigger(RecalcTrigger,Trigger3M)),NA())</f>
        <v>9.9136965607371508E-4</v>
      </c>
      <c r="L231" s="52">
        <f>IFERROR(_xll.qlIndexFixing(Index6M,$H231,TRUE,_xll.ohTrigger(RecalcTrigger,Trigger6M)),NA())</f>
        <v>2.2323599685073444E-3</v>
      </c>
      <c r="M231" s="52">
        <f>IFERROR(_xll.qlIndexFixing(ONIndex6M,I231,TRUE,_xll.ohTrigger(RecalcTrigger,Trigger6M)),NA())</f>
        <v>1.2050334198754342E-3</v>
      </c>
    </row>
    <row r="232" spans="2:13" x14ac:dyDescent="0.2">
      <c r="B232" s="46" t="s">
        <v>19</v>
      </c>
      <c r="D232" s="49">
        <f>_xll.qlCalendarAdvance(LocalCalendar,$D231,B232,"f",FALSE)</f>
        <v>42523</v>
      </c>
      <c r="E232" s="49">
        <f>_xll.qlInterestRateIndexValueDate(IndexON,D232)</f>
        <v>42523</v>
      </c>
      <c r="F232" s="52">
        <f>IFERROR(_xll.qlIndexFixing(IndexON,D232,TRUE,_xll.ohTrigger(RecalcTrigger,TriggerON)),NA())</f>
        <v>5.2783116671450969E-4</v>
      </c>
      <c r="H232" s="49">
        <f>_xll.qlCalendarAdvance(IborCalendar,$H231,B232,"f",FALSE)</f>
        <v>42509</v>
      </c>
      <c r="I232" s="49">
        <f>_xll.qlInterestRateIndexValueDate(Index3M,$H232)</f>
        <v>42513</v>
      </c>
      <c r="J232" s="52">
        <f>IFERROR(_xll.qlIndexFixing(Index3M,H232,TRUE,_xll.ohTrigger(RecalcTrigger,Trigger3M)),NA())</f>
        <v>1.0611459639369544E-3</v>
      </c>
      <c r="K232" s="52">
        <f>IFERROR(_xll.qlIndexFixing(ONIndex3M,I232,TRUE,_xll.ohTrigger(RecalcTrigger,Trigger3M)),NA())</f>
        <v>9.8909789422840788E-4</v>
      </c>
      <c r="L232" s="52">
        <f>IFERROR(_xll.qlIndexFixing(Index6M,$H232,TRUE,_xll.ohTrigger(RecalcTrigger,Trigger6M)),NA())</f>
        <v>2.2572172011873256E-3</v>
      </c>
      <c r="M232" s="52">
        <f>IFERROR(_xll.qlIndexFixing(ONIndex6M,I232,TRUE,_xll.ohTrigger(RecalcTrigger,Trigger6M)),NA())</f>
        <v>1.2075044764880971E-3</v>
      </c>
    </row>
    <row r="233" spans="2:13" x14ac:dyDescent="0.2">
      <c r="B233" s="46" t="s">
        <v>19</v>
      </c>
      <c r="D233" s="49">
        <f>_xll.qlCalendarAdvance(LocalCalendar,$D232,B233,"f",FALSE)</f>
        <v>42524</v>
      </c>
      <c r="E233" s="49">
        <f>_xll.qlInterestRateIndexValueDate(IndexON,D233)</f>
        <v>42524</v>
      </c>
      <c r="F233" s="52">
        <f>IFERROR(_xll.qlIndexFixing(IndexON,D233,TRUE,_xll.ohTrigger(RecalcTrigger,TriggerON)),NA())</f>
        <v>5.2895933477940349E-4</v>
      </c>
      <c r="H233" s="49">
        <f>_xll.qlCalendarAdvance(IborCalendar,$H232,B233,"f",FALSE)</f>
        <v>42510</v>
      </c>
      <c r="I233" s="49">
        <f>_xll.qlInterestRateIndexValueDate(Index3M,$H233)</f>
        <v>42514</v>
      </c>
      <c r="J233" s="52">
        <f>IFERROR(_xll.qlIndexFixing(Index3M,H233,TRUE,_xll.ohTrigger(RecalcTrigger,Trigger3M)),NA())</f>
        <v>1.0626247987593799E-3</v>
      </c>
      <c r="K233" s="52">
        <f>IFERROR(_xll.qlIndexFixing(ONIndex3M,I233,TRUE,_xll.ohTrigger(RecalcTrigger,Trigger3M)),NA())</f>
        <v>9.8817883036339538E-4</v>
      </c>
      <c r="L233" s="52">
        <f>IFERROR(_xll.qlIndexFixing(Index6M,$H233,TRUE,_xll.ohTrigger(RecalcTrigger,Trigger6M)),NA())</f>
        <v>2.2629145714270216E-3</v>
      </c>
      <c r="M233" s="52">
        <f>IFERROR(_xll.qlIndexFixing(ONIndex6M,I233,TRUE,_xll.ohTrigger(RecalcTrigger,Trigger6M)),NA())</f>
        <v>1.2089673294468639E-3</v>
      </c>
    </row>
    <row r="234" spans="2:13" x14ac:dyDescent="0.2">
      <c r="B234" s="46" t="s">
        <v>19</v>
      </c>
      <c r="D234" s="49">
        <f>_xll.qlCalendarAdvance(LocalCalendar,$D233,B234,"f",FALSE)</f>
        <v>42527</v>
      </c>
      <c r="E234" s="49">
        <f>_xll.qlInterestRateIndexValueDate(IndexON,D234)</f>
        <v>42527</v>
      </c>
      <c r="F234" s="52">
        <f>IFERROR(_xll.qlIndexFixing(IndexON,D234,TRUE,_xll.ohTrigger(RecalcTrigger,TriggerON)),NA())</f>
        <v>5.3013562272274939E-4</v>
      </c>
      <c r="H234" s="49">
        <f>_xll.qlCalendarAdvance(IborCalendar,$H233,B234,"f",FALSE)</f>
        <v>42513</v>
      </c>
      <c r="I234" s="49">
        <f>_xll.qlInterestRateIndexValueDate(Index3M,$H234)</f>
        <v>42515</v>
      </c>
      <c r="J234" s="52">
        <f>IFERROR(_xll.qlIndexFixing(Index3M,H234,TRUE,_xll.ohTrigger(RecalcTrigger,Trigger3M)),NA())</f>
        <v>1.064106216516541E-3</v>
      </c>
      <c r="K234" s="52">
        <f>IFERROR(_xll.qlIndexFixing(ONIndex3M,I234,TRUE,_xll.ohTrigger(RecalcTrigger,Trigger3M)),NA())</f>
        <v>9.8738903781203646E-4</v>
      </c>
      <c r="L234" s="52">
        <f>IFERROR(_xll.qlIndexFixing(Index6M,$H234,TRUE,_xll.ohTrigger(RecalcTrigger,Trigger6M)),NA())</f>
        <v>2.2711599876337873E-3</v>
      </c>
      <c r="M234" s="52">
        <f>IFERROR(_xll.qlIndexFixing(ONIndex6M,I234,TRUE,_xll.ohTrigger(RecalcTrigger,Trigger6M)),NA())</f>
        <v>1.2105653670690941E-3</v>
      </c>
    </row>
    <row r="235" spans="2:13" x14ac:dyDescent="0.2">
      <c r="B235" s="46" t="s">
        <v>19</v>
      </c>
      <c r="D235" s="49">
        <f>_xll.qlCalendarAdvance(LocalCalendar,$D234,B235,"f",FALSE)</f>
        <v>42528</v>
      </c>
      <c r="E235" s="49">
        <f>_xll.qlInterestRateIndexValueDate(IndexON,D235)</f>
        <v>42528</v>
      </c>
      <c r="F235" s="52">
        <f>IFERROR(_xll.qlIndexFixing(IndexON,D235,TRUE,_xll.ohTrigger(RecalcTrigger,TriggerON)),NA())</f>
        <v>5.307489763561879E-4</v>
      </c>
      <c r="H235" s="49">
        <f>_xll.qlCalendarAdvance(IborCalendar,$H234,B235,"f",FALSE)</f>
        <v>42514</v>
      </c>
      <c r="I235" s="49">
        <f>_xll.qlInterestRateIndexValueDate(Index3M,$H235)</f>
        <v>42516</v>
      </c>
      <c r="J235" s="52">
        <f>IFERROR(_xll.qlIndexFixing(Index3M,H235,TRUE,_xll.ohTrigger(RecalcTrigger,Trigger3M)),NA())</f>
        <v>1.0655879542872829E-3</v>
      </c>
      <c r="K235" s="52">
        <f>IFERROR(_xll.qlIndexFixing(ONIndex3M,I235,TRUE,_xll.ohTrigger(RecalcTrigger,Trigger3M)),NA())</f>
        <v>9.8672851641445902E-4</v>
      </c>
      <c r="L235" s="52">
        <f>IFERROR(_xll.qlIndexFixing(Index6M,$H235,TRUE,_xll.ohTrigger(RecalcTrigger,Trigger6M)),NA())</f>
        <v>2.284011768614752E-3</v>
      </c>
      <c r="M235" s="52">
        <f>IFERROR(_xll.qlIndexFixing(ONIndex6M,I235,TRUE,_xll.ohTrigger(RecalcTrigger,Trigger6M)),NA())</f>
        <v>1.2122985893547877E-3</v>
      </c>
    </row>
    <row r="236" spans="2:13" x14ac:dyDescent="0.2">
      <c r="B236" s="46" t="s">
        <v>19</v>
      </c>
      <c r="D236" s="49">
        <f>_xll.qlCalendarAdvance(LocalCalendar,$D235,B236,"f",FALSE)</f>
        <v>42529</v>
      </c>
      <c r="E236" s="49">
        <f>_xll.qlInterestRateIndexValueDate(IndexON,D236)</f>
        <v>42529</v>
      </c>
      <c r="F236" s="52">
        <f>IFERROR(_xll.qlIndexFixing(IndexON,D236,TRUE,_xll.ohTrigger(RecalcTrigger,TriggerON)),NA())</f>
        <v>5.3137722597185189E-4</v>
      </c>
      <c r="H236" s="49">
        <f>_xll.qlCalendarAdvance(IborCalendar,$H235,B236,"f",FALSE)</f>
        <v>42515</v>
      </c>
      <c r="I236" s="49">
        <f>_xll.qlInterestRateIndexValueDate(Index3M,$H236)</f>
        <v>42517</v>
      </c>
      <c r="J236" s="52">
        <f>IFERROR(_xll.qlIndexFixing(Index3M,H236,TRUE,_xll.ohTrigger(RecalcTrigger,Trigger3M)),NA())</f>
        <v>1.068777210373041E-3</v>
      </c>
      <c r="K236" s="52">
        <f>IFERROR(_xll.qlIndexFixing(ONIndex3M,I236,TRUE,_xll.ohTrigger(RecalcTrigger,Trigger3M)),NA())</f>
        <v>9.8572761785042928E-4</v>
      </c>
      <c r="L236" s="52">
        <f>IFERROR(_xll.qlIndexFixing(Index6M,$H236,TRUE,_xll.ohTrigger(RecalcTrigger,Trigger6M)),NA())</f>
        <v>2.2897971019437934E-3</v>
      </c>
      <c r="M236" s="52">
        <f>IFERROR(_xll.qlIndexFixing(ONIndex6M,I236,TRUE,_xll.ohTrigger(RecalcTrigger,Trigger6M)),NA())</f>
        <v>1.2173137429272174E-3</v>
      </c>
    </row>
    <row r="237" spans="2:13" x14ac:dyDescent="0.2">
      <c r="B237" s="46" t="s">
        <v>19</v>
      </c>
      <c r="D237" s="49">
        <f>_xll.qlCalendarAdvance(LocalCalendar,$D236,B237,"f",FALSE)</f>
        <v>42530</v>
      </c>
      <c r="E237" s="49">
        <f>_xll.qlInterestRateIndexValueDate(IndexON,D237)</f>
        <v>42530</v>
      </c>
      <c r="F237" s="52">
        <f>IFERROR(_xll.qlIndexFixing(IndexON,D237,TRUE,_xll.ohTrigger(RecalcTrigger,TriggerON)),NA())</f>
        <v>5.3202037148869508E-4</v>
      </c>
      <c r="H237" s="49">
        <f>_xll.qlCalendarAdvance(IborCalendar,$H236,B237,"f",FALSE)</f>
        <v>42516</v>
      </c>
      <c r="I237" s="49">
        <f>_xll.qlInterestRateIndexValueDate(Index3M,$H237)</f>
        <v>42521</v>
      </c>
      <c r="J237" s="52">
        <f>IFERROR(_xll.qlIndexFixing(Index3M,H237,TRUE,_xll.ohTrigger(RecalcTrigger,Trigger3M)),NA())</f>
        <v>1.0729222408792493E-3</v>
      </c>
      <c r="K237" s="52">
        <f>IFERROR(_xll.qlIndexFixing(ONIndex3M,I237,TRUE,_xll.ohTrigger(RecalcTrigger,Trigger3M)),NA())</f>
        <v>9.8536497833201508E-4</v>
      </c>
      <c r="L237" s="52">
        <f>IFERROR(_xll.qlIndexFixing(Index6M,$H237,TRUE,_xll.ohTrigger(RecalcTrigger,Trigger6M)),NA())</f>
        <v>2.3176715132507473E-3</v>
      </c>
      <c r="M237" s="52">
        <f>IFERROR(_xll.qlIndexFixing(ONIndex6M,I237,TRUE,_xll.ohTrigger(RecalcTrigger,Trigger6M)),NA())</f>
        <v>1.2230804512380899E-3</v>
      </c>
    </row>
    <row r="238" spans="2:13" x14ac:dyDescent="0.2">
      <c r="B238" s="46" t="s">
        <v>19</v>
      </c>
      <c r="D238" s="49">
        <f>_xll.qlCalendarAdvance(LocalCalendar,$D237,B238,"f",FALSE)</f>
        <v>42531</v>
      </c>
      <c r="E238" s="49">
        <f>_xll.qlInterestRateIndexValueDate(IndexON,D238)</f>
        <v>42531</v>
      </c>
      <c r="F238" s="52">
        <f>IFERROR(_xll.qlIndexFixing(IndexON,D238,TRUE,_xll.ohTrigger(RecalcTrigger,TriggerON)),NA())</f>
        <v>5.3335709473227122E-4</v>
      </c>
      <c r="H238" s="49">
        <f>_xll.qlCalendarAdvance(IborCalendar,$H237,B238,"f",FALSE)</f>
        <v>42517</v>
      </c>
      <c r="I238" s="49">
        <f>_xll.qlInterestRateIndexValueDate(Index3M,$H238)</f>
        <v>42522</v>
      </c>
      <c r="J238" s="52">
        <f>IFERROR(_xll.qlIndexFixing(Index3M,H238,TRUE,_xll.ohTrigger(RecalcTrigger,Trigger3M)),NA())</f>
        <v>1.0743583772073692E-3</v>
      </c>
      <c r="K238" s="52">
        <f>IFERROR(_xll.qlIndexFixing(ONIndex3M,I238,TRUE,_xll.ohTrigger(RecalcTrigger,Trigger3M)),NA())</f>
        <v>9.8548008441667889E-4</v>
      </c>
      <c r="L238" s="52">
        <f>IFERROR(_xll.qlIndexFixing(Index6M,$H238,TRUE,_xll.ohTrigger(RecalcTrigger,Trigger6M)),NA())</f>
        <v>2.3256664288956726E-3</v>
      </c>
      <c r="M238" s="52">
        <f>IFERROR(_xll.qlIndexFixing(ONIndex6M,I238,TRUE,_xll.ohTrigger(RecalcTrigger,Trigger6M)),NA())</f>
        <v>1.226152661244484E-3</v>
      </c>
    </row>
    <row r="239" spans="2:13" x14ac:dyDescent="0.2">
      <c r="B239" s="46" t="s">
        <v>19</v>
      </c>
      <c r="D239" s="49">
        <f>_xll.qlCalendarAdvance(LocalCalendar,$D238,B239,"f",FALSE)</f>
        <v>42534</v>
      </c>
      <c r="E239" s="49">
        <f>_xll.qlInterestRateIndexValueDate(IndexON,D239)</f>
        <v>42534</v>
      </c>
      <c r="F239" s="52">
        <f>IFERROR(_xll.qlIndexFixing(IndexON,D239,TRUE,_xll.ohTrigger(RecalcTrigger,TriggerON)),NA())</f>
        <v>5.3474191224367473E-4</v>
      </c>
      <c r="H239" s="49">
        <f>_xll.qlCalendarAdvance(IborCalendar,$H238,B239,"f",FALSE)</f>
        <v>42521</v>
      </c>
      <c r="I239" s="49">
        <f>_xll.qlInterestRateIndexValueDate(Index3M,$H239)</f>
        <v>42523</v>
      </c>
      <c r="J239" s="52">
        <f>IFERROR(_xll.qlIndexFixing(Index3M,H239,TRUE,_xll.ohTrigger(RecalcTrigger,Trigger3M)),NA())</f>
        <v>1.0757789930106237E-3</v>
      </c>
      <c r="K239" s="52">
        <f>IFERROR(_xll.qlIndexFixing(ONIndex3M,I239,TRUE,_xll.ohTrigger(RecalcTrigger,Trigger3M)),NA())</f>
        <v>9.8572446181499629E-4</v>
      </c>
      <c r="L239" s="52">
        <f>IFERROR(_xll.qlIndexFixing(Index6M,$H239,TRUE,_xll.ohTrigger(RecalcTrigger,Trigger6M)),NA())</f>
        <v>2.3336045720072571E-3</v>
      </c>
      <c r="M239" s="52">
        <f>IFERROR(_xll.qlIndexFixing(ONIndex6M,I239,TRUE,_xll.ohTrigger(RecalcTrigger,Trigger6M)),NA())</f>
        <v>1.2298879354943892E-3</v>
      </c>
    </row>
    <row r="240" spans="2:13" x14ac:dyDescent="0.2">
      <c r="B240" s="46" t="s">
        <v>19</v>
      </c>
      <c r="D240" s="49">
        <f>_xll.qlCalendarAdvance(LocalCalendar,$D239,B240,"f",FALSE)</f>
        <v>42535</v>
      </c>
      <c r="E240" s="49">
        <f>_xll.qlInterestRateIndexValueDate(IndexON,D240)</f>
        <v>42535</v>
      </c>
      <c r="F240" s="52">
        <f>IFERROR(_xll.qlIndexFixing(IndexON,D240,TRUE,_xll.ohTrigger(RecalcTrigger,TriggerON)),NA())</f>
        <v>5.3545953718536765E-4</v>
      </c>
      <c r="H240" s="49">
        <f>_xll.qlCalendarAdvance(IborCalendar,$H239,B240,"f",FALSE)</f>
        <v>42522</v>
      </c>
      <c r="I240" s="49">
        <f>_xll.qlInterestRateIndexValueDate(Index3M,$H240)</f>
        <v>42524</v>
      </c>
      <c r="J240" s="52">
        <f>IFERROR(_xll.qlIndexFixing(Index3M,H240,TRUE,_xll.ohTrigger(RecalcTrigger,Trigger3M)),NA())</f>
        <v>1.0779399398600958E-3</v>
      </c>
      <c r="K240" s="52">
        <f>IFERROR(_xll.qlIndexFixing(ONIndex3M,I240,TRUE,_xll.ohTrigger(RecalcTrigger,Trigger3M)),NA())</f>
        <v>9.8664682469440379E-4</v>
      </c>
      <c r="L240" s="52">
        <f>IFERROR(_xll.qlIndexFixing(Index6M,$H240,TRUE,_xll.ohTrigger(RecalcTrigger,Trigger6M)),NA())</f>
        <v>2.3449374772914456E-3</v>
      </c>
      <c r="M240" s="52">
        <f>IFERROR(_xll.qlIndexFixing(ONIndex6M,I240,TRUE,_xll.ohTrigger(RecalcTrigger,Trigger6M)),NA())</f>
        <v>1.2395729663250421E-3</v>
      </c>
    </row>
    <row r="241" spans="2:13" x14ac:dyDescent="0.2">
      <c r="B241" s="46" t="s">
        <v>19</v>
      </c>
      <c r="D241" s="49">
        <f>_xll.qlCalendarAdvance(LocalCalendar,$D240,B241,"f",FALSE)</f>
        <v>42536</v>
      </c>
      <c r="E241" s="49">
        <f>_xll.qlInterestRateIndexValueDate(IndexON,D241)</f>
        <v>42536</v>
      </c>
      <c r="F241" s="52">
        <f>IFERROR(_xll.qlIndexFixing(IndexON,D241,TRUE,_xll.ohTrigger(RecalcTrigger,TriggerON)),NA())</f>
        <v>5.3619205794719349E-4</v>
      </c>
      <c r="H241" s="49">
        <f>_xll.qlCalendarAdvance(IborCalendar,$H240,B241,"f",FALSE)</f>
        <v>42523</v>
      </c>
      <c r="I241" s="49">
        <f>_xll.qlInterestRateIndexValueDate(Index3M,$H241)</f>
        <v>42527</v>
      </c>
      <c r="J241" s="52">
        <f>IFERROR(_xll.qlIndexFixing(Index3M,H241,TRUE,_xll.ohTrigger(RecalcTrigger,Trigger3M)),NA())</f>
        <v>1.0812609919827827E-3</v>
      </c>
      <c r="K241" s="52">
        <f>IFERROR(_xll.qlIndexFixing(ONIndex3M,I241,TRUE,_xll.ohTrigger(RecalcTrigger,Trigger3M)),NA())</f>
        <v>9.8799468358556908E-4</v>
      </c>
      <c r="L241" s="52">
        <f>IFERROR(_xll.qlIndexFixing(Index6M,$H241,TRUE,_xll.ohTrigger(RecalcTrigger,Trigger6M)),NA())</f>
        <v>2.3646964164431472E-3</v>
      </c>
      <c r="M241" s="52">
        <f>IFERROR(_xll.qlIndexFixing(ONIndex6M,I241,TRUE,_xll.ohTrigger(RecalcTrigger,Trigger6M)),NA())</f>
        <v>1.2514596752488671E-3</v>
      </c>
    </row>
    <row r="242" spans="2:13" x14ac:dyDescent="0.2">
      <c r="B242" s="46" t="s">
        <v>19</v>
      </c>
      <c r="D242" s="49">
        <f>_xll.qlCalendarAdvance(LocalCalendar,$D241,B242,"f",FALSE)</f>
        <v>42537</v>
      </c>
      <c r="E242" s="49">
        <f>_xll.qlInterestRateIndexValueDate(IndexON,D242)</f>
        <v>42537</v>
      </c>
      <c r="F242" s="52">
        <f>IFERROR(_xll.qlIndexFixing(IndexON,D242,TRUE,_xll.ohTrigger(RecalcTrigger,TriggerON)),NA())</f>
        <v>5.3693947469124481E-4</v>
      </c>
      <c r="H242" s="49">
        <f>_xll.qlCalendarAdvance(IborCalendar,$H241,B242,"f",FALSE)</f>
        <v>42524</v>
      </c>
      <c r="I242" s="49">
        <f>_xll.qlInterestRateIndexValueDate(Index3M,$H242)</f>
        <v>42528</v>
      </c>
      <c r="J242" s="52">
        <f>IFERROR(_xll.qlIndexFixing(Index3M,H242,TRUE,_xll.ohTrigger(RecalcTrigger,Trigger3M)),NA())</f>
        <v>1.0825700608951827E-3</v>
      </c>
      <c r="K242" s="52">
        <f>IFERROR(_xll.qlIndexFixing(ONIndex3M,I242,TRUE,_xll.ohTrigger(RecalcTrigger,Trigger3M)),NA())</f>
        <v>9.8888541715247413E-4</v>
      </c>
      <c r="L242" s="52">
        <f>IFERROR(_xll.qlIndexFixing(Index6M,$H242,TRUE,_xll.ohTrigger(RecalcTrigger,Trigger6M)),NA())</f>
        <v>2.3722809442935059E-3</v>
      </c>
      <c r="M242" s="52">
        <f>IFERROR(_xll.qlIndexFixing(ONIndex6M,I242,TRUE,_xll.ohTrigger(RecalcTrigger,Trigger6M)),NA())</f>
        <v>1.2585102710360729E-3</v>
      </c>
    </row>
    <row r="243" spans="2:13" x14ac:dyDescent="0.2">
      <c r="B243" s="46" t="s">
        <v>19</v>
      </c>
      <c r="D243" s="49">
        <f>_xll.qlCalendarAdvance(LocalCalendar,$D242,B243,"f",FALSE)</f>
        <v>42538</v>
      </c>
      <c r="E243" s="49">
        <f>_xll.qlInterestRateIndexValueDate(IndexON,D243)</f>
        <v>42538</v>
      </c>
      <c r="F243" s="52">
        <f>IFERROR(_xll.qlIndexFixing(IndexON,D243,TRUE,_xll.ohTrigger(RecalcTrigger,TriggerON)),NA())</f>
        <v>5.3848475546384544E-4</v>
      </c>
      <c r="H243" s="49">
        <f>_xll.qlCalendarAdvance(IborCalendar,$H242,B243,"f",FALSE)</f>
        <v>42527</v>
      </c>
      <c r="I243" s="49">
        <f>_xll.qlInterestRateIndexValueDate(Index3M,$H243)</f>
        <v>42529</v>
      </c>
      <c r="J243" s="52">
        <f>IFERROR(_xll.qlIndexFixing(Index3M,H243,TRUE,_xll.ohTrigger(RecalcTrigger,Trigger3M)),NA())</f>
        <v>1.0838500315559485E-3</v>
      </c>
      <c r="K243" s="52">
        <f>IFERROR(_xll.qlIndexFixing(ONIndex3M,I243,TRUE,_xll.ohTrigger(RecalcTrigger,Trigger3M)),NA())</f>
        <v>9.8990542195309672E-4</v>
      </c>
      <c r="L243" s="52">
        <f>IFERROR(_xll.qlIndexFixing(Index6M,$H243,TRUE,_xll.ohTrigger(RecalcTrigger,Trigger6M)),NA())</f>
        <v>2.3797807981130173E-3</v>
      </c>
      <c r="M243" s="52">
        <f>IFERROR(_xll.qlIndexFixing(ONIndex6M,I243,TRUE,_xll.ohTrigger(RecalcTrigger,Trigger6M)),NA())</f>
        <v>1.2662239312266621E-3</v>
      </c>
    </row>
    <row r="244" spans="2:13" x14ac:dyDescent="0.2">
      <c r="B244" s="46" t="s">
        <v>19</v>
      </c>
      <c r="D244" s="49">
        <f>_xll.qlCalendarAdvance(LocalCalendar,$D243,B244,"f",FALSE)</f>
        <v>42541</v>
      </c>
      <c r="E244" s="49">
        <f>_xll.qlInterestRateIndexValueDate(IndexON,D244)</f>
        <v>42541</v>
      </c>
      <c r="F244" s="52">
        <f>IFERROR(_xll.qlIndexFixing(IndexON,D244,TRUE,_xll.ohTrigger(RecalcTrigger,TriggerON)),NA())</f>
        <v>5.4007810035505699E-4</v>
      </c>
      <c r="H244" s="49">
        <f>_xll.qlCalendarAdvance(IborCalendar,$H243,B244,"f",FALSE)</f>
        <v>42528</v>
      </c>
      <c r="I244" s="49">
        <f>_xll.qlInterestRateIndexValueDate(Index3M,$H244)</f>
        <v>42530</v>
      </c>
      <c r="J244" s="52">
        <f>IFERROR(_xll.qlIndexFixing(Index3M,H244,TRUE,_xll.ohTrigger(RecalcTrigger,Trigger3M)),NA())</f>
        <v>1.0850986410030881E-3</v>
      </c>
      <c r="K244" s="52">
        <f>IFERROR(_xll.qlIndexFixing(ONIndex3M,I244,TRUE,_xll.ohTrigger(RecalcTrigger,Trigger3M)),NA())</f>
        <v>9.9105469798743684E-4</v>
      </c>
      <c r="L244" s="52">
        <f>IFERROR(_xll.qlIndexFixing(Index6M,$H244,TRUE,_xll.ohTrigger(RecalcTrigger,Trigger6M)),NA())</f>
        <v>2.3871913274301987E-3</v>
      </c>
      <c r="M244" s="52">
        <f>IFERROR(_xll.qlIndexFixing(ONIndex6M,I244,TRUE,_xll.ohTrigger(RecalcTrigger,Trigger6M)),NA())</f>
        <v>1.2746006559005707E-3</v>
      </c>
    </row>
    <row r="245" spans="2:13" x14ac:dyDescent="0.2">
      <c r="B245" s="46" t="s">
        <v>19</v>
      </c>
      <c r="D245" s="49">
        <f>_xll.qlCalendarAdvance(LocalCalendar,$D244,B245,"f",FALSE)</f>
        <v>42542</v>
      </c>
      <c r="E245" s="49">
        <f>_xll.qlInterestRateIndexValueDate(IndexON,D245)</f>
        <v>42542</v>
      </c>
      <c r="F245" s="52">
        <f>IFERROR(_xll.qlIndexFixing(IndexON,D245,TRUE,_xll.ohTrigger(RecalcTrigger,TriggerON)),NA())</f>
        <v>5.4089999652395804E-4</v>
      </c>
      <c r="H245" s="49">
        <f>_xll.qlCalendarAdvance(IborCalendar,$H244,B245,"f",FALSE)</f>
        <v>42529</v>
      </c>
      <c r="I245" s="49">
        <f>_xll.qlInterestRateIndexValueDate(Index3M,$H245)</f>
        <v>42531</v>
      </c>
      <c r="J245" s="52">
        <f>IFERROR(_xll.qlIndexFixing(Index3M,H245,TRUE,_xll.ohTrigger(RecalcTrigger,Trigger3M)),NA())</f>
        <v>1.0866056111512755E-3</v>
      </c>
      <c r="K245" s="52">
        <f>IFERROR(_xll.qlIndexFixing(ONIndex3M,I245,TRUE,_xll.ohTrigger(RecalcTrigger,Trigger3M)),NA())</f>
        <v>9.9378689762730232E-4</v>
      </c>
      <c r="L245" s="52">
        <f>IFERROR(_xll.qlIndexFixing(Index6M,$H245,TRUE,_xll.ohTrigger(RecalcTrigger,Trigger6M)),NA())</f>
        <v>2.3967456678549988E-3</v>
      </c>
      <c r="M245" s="52">
        <f>IFERROR(_xll.qlIndexFixing(ONIndex6M,I245,TRUE,_xll.ohTrigger(RecalcTrigger,Trigger6M)),NA())</f>
        <v>1.293568968288028E-3</v>
      </c>
    </row>
    <row r="246" spans="2:13" x14ac:dyDescent="0.2">
      <c r="B246" s="46" t="s">
        <v>19</v>
      </c>
      <c r="D246" s="49">
        <f>_xll.qlCalendarAdvance(LocalCalendar,$D245,B246,"f",FALSE)</f>
        <v>42543</v>
      </c>
      <c r="E246" s="49">
        <f>_xll.qlInterestRateIndexValueDate(IndexON,D246)</f>
        <v>42543</v>
      </c>
      <c r="F246" s="52">
        <f>IFERROR(_xll.qlIndexFixing(IndexON,D246,TRUE,_xll.ohTrigger(RecalcTrigger,TriggerON)),NA())</f>
        <v>5.4173678851299201E-4</v>
      </c>
      <c r="H246" s="49">
        <f>_xll.qlCalendarAdvance(IborCalendar,$H245,B246,"f",FALSE)</f>
        <v>42530</v>
      </c>
      <c r="I246" s="49">
        <f>_xll.qlInterestRateIndexValueDate(Index3M,$H246)</f>
        <v>42534</v>
      </c>
      <c r="J246" s="52">
        <f>IFERROR(_xll.qlIndexFixing(Index3M,H246,TRUE,_xll.ohTrigger(RecalcTrigger,Trigger3M)),NA())</f>
        <v>1.0897342073156325E-3</v>
      </c>
      <c r="K246" s="52">
        <f>IFERROR(_xll.qlIndexFixing(ONIndex3M,I246,TRUE,_xll.ohTrigger(RecalcTrigger,Trigger3M)),NA())</f>
        <v>9.969445147017808E-4</v>
      </c>
      <c r="L246" s="52">
        <f>IFERROR(_xll.qlIndexFixing(Index6M,$H246,TRUE,_xll.ohTrigger(RecalcTrigger,Trigger6M)),NA())</f>
        <v>2.4158471882562886E-3</v>
      </c>
      <c r="M246" s="52">
        <f>IFERROR(_xll.qlIndexFixing(ONIndex6M,I246,TRUE,_xll.ohTrigger(RecalcTrigger,Trigger6M)),NA())</f>
        <v>1.3147381999889518E-3</v>
      </c>
    </row>
    <row r="247" spans="2:13" x14ac:dyDescent="0.2">
      <c r="B247" s="46" t="s">
        <v>19</v>
      </c>
      <c r="D247" s="49">
        <f>_xll.qlCalendarAdvance(LocalCalendar,$D246,B247,"f",FALSE)</f>
        <v>42544</v>
      </c>
      <c r="E247" s="49">
        <f>_xll.qlInterestRateIndexValueDate(IndexON,D247)</f>
        <v>42544</v>
      </c>
      <c r="F247" s="52">
        <f>IFERROR(_xll.qlIndexFixing(IndexON,D247,TRUE,_xll.ohTrigger(RecalcTrigger,TriggerON)),NA())</f>
        <v>5.4258847648425146E-4</v>
      </c>
      <c r="H247" s="49">
        <f>_xll.qlCalendarAdvance(IborCalendar,$H246,B247,"f",FALSE)</f>
        <v>42531</v>
      </c>
      <c r="I247" s="49">
        <f>_xll.qlInterestRateIndexValueDate(Index3M,$H247)</f>
        <v>42535</v>
      </c>
      <c r="J247" s="52">
        <f>IFERROR(_xll.qlIndexFixing(Index3M,H247,TRUE,_xll.ohTrigger(RecalcTrigger,Trigger3M)),NA())</f>
        <v>1.0907920661752729E-3</v>
      </c>
      <c r="K247" s="52">
        <f>IFERROR(_xll.qlIndexFixing(ONIndex3M,I247,TRUE,_xll.ohTrigger(RecalcTrigger,Trigger3M)),NA())</f>
        <v>9.9874014698464464E-4</v>
      </c>
      <c r="L247" s="52">
        <f>IFERROR(_xll.qlIndexFixing(Index6M,$H247,TRUE,_xll.ohTrigger(RecalcTrigger,Trigger6M)),NA())</f>
        <v>2.4227413360317905E-3</v>
      </c>
      <c r="M247" s="52">
        <f>IFERROR(_xll.qlIndexFixing(ONIndex6M,I247,TRUE,_xll.ohTrigger(RecalcTrigger,Trigger6M)),NA())</f>
        <v>1.3264302477988821E-3</v>
      </c>
    </row>
    <row r="248" spans="2:13" x14ac:dyDescent="0.2">
      <c r="B248" s="46" t="s">
        <v>19</v>
      </c>
      <c r="D248" s="49">
        <f>_xll.qlCalendarAdvance(LocalCalendar,$D247,B248,"f",FALSE)</f>
        <v>42545</v>
      </c>
      <c r="E248" s="49">
        <f>_xll.qlInterestRateIndexValueDate(IndexON,D248)</f>
        <v>42545</v>
      </c>
      <c r="F248" s="52">
        <f>IFERROR(_xll.qlIndexFixing(IndexON,D248,TRUE,_xll.ohTrigger(RecalcTrigger,TriggerON)),NA())</f>
        <v>5.4434231705517244E-4</v>
      </c>
      <c r="H248" s="49">
        <f>_xll.qlCalendarAdvance(IborCalendar,$H247,B248,"f",FALSE)</f>
        <v>42534</v>
      </c>
      <c r="I248" s="49">
        <f>_xll.qlInterestRateIndexValueDate(Index3M,$H248)</f>
        <v>42536</v>
      </c>
      <c r="J248" s="52">
        <f>IFERROR(_xll.qlIndexFixing(Index3M,H248,TRUE,_xll.ohTrigger(RecalcTrigger,Trigger3M)),NA())</f>
        <v>1.091804986002418E-3</v>
      </c>
      <c r="K248" s="52">
        <f>IFERROR(_xll.qlIndexFixing(ONIndex3M,I248,TRUE,_xll.ohTrigger(RecalcTrigger,Trigger3M)),NA())</f>
        <v>1.0006650505811621E-3</v>
      </c>
      <c r="L248" s="52">
        <f>IFERROR(_xll.qlIndexFixing(Index6M,$H248,TRUE,_xll.ohTrigger(RecalcTrigger,Trigger6M)),NA())</f>
        <v>2.4295182553333698E-3</v>
      </c>
      <c r="M248" s="52">
        <f>IFERROR(_xll.qlIndexFixing(ONIndex6M,I248,TRUE,_xll.ohTrigger(RecalcTrigger,Trigger6M)),NA())</f>
        <v>1.3387853601720678E-3</v>
      </c>
    </row>
    <row r="249" spans="2:13" x14ac:dyDescent="0.2">
      <c r="B249" s="46" t="s">
        <v>19</v>
      </c>
      <c r="D249" s="49">
        <f>_xll.qlCalendarAdvance(LocalCalendar,$D248,B249,"f",FALSE)</f>
        <v>42548</v>
      </c>
      <c r="E249" s="49">
        <f>_xll.qlInterestRateIndexValueDate(IndexON,D249)</f>
        <v>42548</v>
      </c>
      <c r="F249" s="52">
        <f>IFERROR(_xll.qlIndexFixing(IndexON,D249,TRUE,_xll.ohTrigger(RecalcTrigger,TriggerON)),NA())</f>
        <v>5.4614418697584988E-4</v>
      </c>
      <c r="H249" s="49">
        <f>_xll.qlCalendarAdvance(IborCalendar,$H248,B249,"f",FALSE)</f>
        <v>42535</v>
      </c>
      <c r="I249" s="49">
        <f>_xll.qlInterestRateIndexValueDate(Index3M,$H249)</f>
        <v>42537</v>
      </c>
      <c r="J249" s="52">
        <f>IFERROR(_xll.qlIndexFixing(Index3M,H249,TRUE,_xll.ohTrigger(RecalcTrigger,Trigger3M)),NA())</f>
        <v>1.0927707038237808E-3</v>
      </c>
      <c r="K249" s="52">
        <f>IFERROR(_xll.qlIndexFixing(ONIndex3M,I249,TRUE,_xll.ohTrigger(RecalcTrigger,Trigger3M)),NA())</f>
        <v>1.002719225411397E-3</v>
      </c>
      <c r="L249" s="52">
        <f>IFERROR(_xll.qlIndexFixing(Index6M,$H249,TRUE,_xll.ohTrigger(RecalcTrigger,Trigger6M)),NA())</f>
        <v>2.4361732953317962E-3</v>
      </c>
      <c r="M249" s="52">
        <f>IFERROR(_xll.qlIndexFixing(ONIndex6M,I249,TRUE,_xll.ohTrigger(RecalcTrigger,Trigger6M)),NA())</f>
        <v>1.3518035375881254E-3</v>
      </c>
    </row>
    <row r="250" spans="2:13" x14ac:dyDescent="0.2">
      <c r="B250" s="46" t="s">
        <v>19</v>
      </c>
      <c r="D250" s="49">
        <f>_xll.qlCalendarAdvance(LocalCalendar,$D249,B250,"f",FALSE)</f>
        <v>42549</v>
      </c>
      <c r="E250" s="49">
        <f>_xll.qlInterestRateIndexValueDate(IndexON,D250)</f>
        <v>42549</v>
      </c>
      <c r="F250" s="52">
        <f>IFERROR(_xll.qlIndexFixing(IndexON,D250,TRUE,_xll.ohTrigger(RecalcTrigger,TriggerON)),NA())</f>
        <v>5.4707035437195906E-4</v>
      </c>
      <c r="H250" s="49">
        <f>_xll.qlCalendarAdvance(IborCalendar,$H249,B250,"f",FALSE)</f>
        <v>42536</v>
      </c>
      <c r="I250" s="49">
        <f>_xll.qlInterestRateIndexValueDate(Index3M,$H250)</f>
        <v>42538</v>
      </c>
      <c r="J250" s="52">
        <f>IFERROR(_xll.qlIndexFixing(Index3M,H250,TRUE,_xll.ohTrigger(RecalcTrigger,Trigger3M)),NA())</f>
        <v>1.0933192583248168E-3</v>
      </c>
      <c r="K250" s="52">
        <f>IFERROR(_xll.qlIndexFixing(ONIndex3M,I250,TRUE,_xll.ohTrigger(RecalcTrigger,Trigger3M)),NA())</f>
        <v>1.0072612974632023E-3</v>
      </c>
      <c r="L250" s="52">
        <f>IFERROR(_xll.qlIndexFixing(Index6M,$H250,TRUE,_xll.ohTrigger(RecalcTrigger,Trigger6M)),NA())</f>
        <v>2.4436742759503028E-3</v>
      </c>
      <c r="M250" s="52">
        <f>IFERROR(_xll.qlIndexFixing(ONIndex6M,I250,TRUE,_xll.ohTrigger(RecalcTrigger,Trigger6M)),NA())</f>
        <v>1.3800553989717912E-3</v>
      </c>
    </row>
    <row r="251" spans="2:13" x14ac:dyDescent="0.2">
      <c r="B251" s="46" t="s">
        <v>19</v>
      </c>
      <c r="D251" s="49">
        <f>_xll.qlCalendarAdvance(LocalCalendar,$D250,B251,"f",FALSE)</f>
        <v>42550</v>
      </c>
      <c r="E251" s="49">
        <f>_xll.qlInterestRateIndexValueDate(IndexON,D251)</f>
        <v>42550</v>
      </c>
      <c r="F251" s="52">
        <f>IFERROR(_xll.qlIndexFixing(IndexON,D251,TRUE,_xll.ohTrigger(RecalcTrigger,TriggerON)),NA())</f>
        <v>5.4800792716802604E-4</v>
      </c>
      <c r="H251" s="49">
        <f>_xll.qlCalendarAdvance(IborCalendar,$H250,B251,"f",FALSE)</f>
        <v>42537</v>
      </c>
      <c r="I251" s="49">
        <f>_xll.qlInterestRateIndexValueDate(Index3M,$H251)</f>
        <v>42541</v>
      </c>
      <c r="J251" s="52">
        <f>IFERROR(_xll.qlIndexFixing(Index3M,H251,TRUE,_xll.ohTrigger(RecalcTrigger,Trigger3M)),NA())</f>
        <v>1.0961162955500454E-3</v>
      </c>
      <c r="K251" s="52">
        <f>IFERROR(_xll.qlIndexFixing(ONIndex3M,I251,TRUE,_xll.ohTrigger(RecalcTrigger,Trigger3M)),NA())</f>
        <v>1.0122286373093203E-3</v>
      </c>
      <c r="L251" s="52">
        <f>IFERROR(_xll.qlIndexFixing(Index6M,$H251,TRUE,_xll.ohTrigger(RecalcTrigger,Trigger6M)),NA())</f>
        <v>2.4614816443356128E-3</v>
      </c>
      <c r="M251" s="52">
        <f>IFERROR(_xll.qlIndexFixing(ONIndex6M,I251,TRUE,_xll.ohTrigger(RecalcTrigger,Trigger6M)),NA())</f>
        <v>1.4105068969616497E-3</v>
      </c>
    </row>
    <row r="252" spans="2:13" x14ac:dyDescent="0.2">
      <c r="B252" s="46" t="s">
        <v>19</v>
      </c>
      <c r="D252" s="49">
        <f>_xll.qlCalendarAdvance(LocalCalendar,$D251,B252,"f",FALSE)</f>
        <v>42551</v>
      </c>
      <c r="E252" s="49">
        <f>_xll.qlInterestRateIndexValueDate(IndexON,D252)</f>
        <v>42551</v>
      </c>
      <c r="F252" s="52">
        <f>IFERROR(_xll.qlIndexFixing(IndexON,D252,TRUE,_xll.ohTrigger(RecalcTrigger,TriggerON)),NA())</f>
        <v>5.4894294360230411E-4</v>
      </c>
      <c r="H252" s="49">
        <f>_xll.qlCalendarAdvance(IborCalendar,$H251,B252,"f",FALSE)</f>
        <v>42538</v>
      </c>
      <c r="I252" s="49">
        <f>_xll.qlInterestRateIndexValueDate(Index3M,$H252)</f>
        <v>42542</v>
      </c>
      <c r="J252" s="52">
        <f>IFERROR(_xll.qlIndexFixing(Index3M,H252,TRUE,_xll.ohTrigger(RecalcTrigger,Trigger3M)),NA())</f>
        <v>1.0968120587179944E-3</v>
      </c>
      <c r="K252" s="52">
        <f>IFERROR(_xll.qlIndexFixing(ONIndex3M,I252,TRUE,_xll.ohTrigger(RecalcTrigger,Trigger3M)),NA())</f>
        <v>1.014929168388079E-3</v>
      </c>
      <c r="L252" s="52">
        <f>IFERROR(_xll.qlIndexFixing(Index6M,$H252,TRUE,_xll.ohTrigger(RecalcTrigger,Trigger6M)),NA())</f>
        <v>2.4674575240506173E-3</v>
      </c>
      <c r="M252" s="52">
        <f>IFERROR(_xll.qlIndexFixing(ONIndex6M,I252,TRUE,_xll.ohTrigger(RecalcTrigger,Trigger6M)),NA())</f>
        <v>1.4268403997519385E-3</v>
      </c>
    </row>
    <row r="253" spans="2:13" x14ac:dyDescent="0.2">
      <c r="B253" s="46" t="s">
        <v>19</v>
      </c>
      <c r="D253" s="49">
        <f>_xll.qlCalendarAdvance(LocalCalendar,$D252,B253,"f",FALSE)</f>
        <v>42552</v>
      </c>
      <c r="E253" s="49">
        <f>_xll.qlInterestRateIndexValueDate(IndexON,D253)</f>
        <v>42552</v>
      </c>
      <c r="F253" s="52">
        <f>IFERROR(_xll.qlIndexFixing(IndexON,D253,TRUE,_xll.ohTrigger(RecalcTrigger,TriggerON)),NA())</f>
        <v>5.5079365141745096E-4</v>
      </c>
      <c r="H253" s="49">
        <f>_xll.qlCalendarAdvance(IborCalendar,$H252,B253,"f",FALSE)</f>
        <v>42541</v>
      </c>
      <c r="I253" s="49">
        <f>_xll.qlInterestRateIndexValueDate(Index3M,$H253)</f>
        <v>42543</v>
      </c>
      <c r="J253" s="52">
        <f>IFERROR(_xll.qlIndexFixing(Index3M,H253,TRUE,_xll.ohTrigger(RecalcTrigger,Trigger3M)),NA())</f>
        <v>1.0971590424876494E-3</v>
      </c>
      <c r="K253" s="52">
        <f>IFERROR(_xll.qlIndexFixing(ONIndex3M,I253,TRUE,_xll.ohTrigger(RecalcTrigger,Trigger3M)),NA())</f>
        <v>1.0177589708604273E-3</v>
      </c>
      <c r="L253" s="52">
        <f>IFERROR(_xll.qlIndexFixing(Index6M,$H253,TRUE,_xll.ohTrigger(RecalcTrigger,Trigger6M)),NA())</f>
        <v>2.4732836187349042E-3</v>
      </c>
      <c r="M253" s="52">
        <f>IFERROR(_xll.qlIndexFixing(ONIndex6M,I253,TRUE,_xll.ohTrigger(RecalcTrigger,Trigger6M)),NA())</f>
        <v>1.4438369678249074E-3</v>
      </c>
    </row>
    <row r="254" spans="2:13" x14ac:dyDescent="0.2">
      <c r="B254" s="46" t="s">
        <v>19</v>
      </c>
      <c r="D254" s="49">
        <f>_xll.qlCalendarAdvance(LocalCalendar,$D253,B254,"f",FALSE)</f>
        <v>42555</v>
      </c>
      <c r="E254" s="49">
        <f>_xll.qlInterestRateIndexValueDate(IndexON,D254)</f>
        <v>42555</v>
      </c>
      <c r="F254" s="52">
        <f>IFERROR(_xll.qlIndexFixing(IndexON,D254,TRUE,_xll.ohTrigger(RecalcTrigger,TriggerON)),NA())</f>
        <v>5.5262254079035955E-4</v>
      </c>
      <c r="H254" s="49">
        <f>_xll.qlCalendarAdvance(IborCalendar,$H253,B254,"f",FALSE)</f>
        <v>42542</v>
      </c>
      <c r="I254" s="49">
        <f>_xll.qlInterestRateIndexValueDate(Index3M,$H254)</f>
        <v>42544</v>
      </c>
      <c r="J254" s="52">
        <f>IFERROR(_xll.qlIndexFixing(Index3M,H254,TRUE,_xll.ohTrigger(RecalcTrigger,Trigger3M)),NA())</f>
        <v>1.0980189825258459E-3</v>
      </c>
      <c r="K254" s="52">
        <f>IFERROR(_xll.qlIndexFixing(ONIndex3M,I254,TRUE,_xll.ohTrigger(RecalcTrigger,Trigger3M)),NA())</f>
        <v>1.0207180444865571E-3</v>
      </c>
      <c r="L254" s="52">
        <f>IFERROR(_xll.qlIndexFixing(Index6M,$H254,TRUE,_xll.ohTrigger(RecalcTrigger,Trigger6M)),NA())</f>
        <v>2.4781468917410769E-3</v>
      </c>
      <c r="M254" s="52">
        <f>IFERROR(_xll.qlIndexFixing(ONIndex6M,I254,TRUE,_xll.ohTrigger(RecalcTrigger,Trigger6M)),NA())</f>
        <v>1.4614966013404285E-3</v>
      </c>
    </row>
    <row r="255" spans="2:13" x14ac:dyDescent="0.2">
      <c r="B255" s="46" t="s">
        <v>19</v>
      </c>
      <c r="D255" s="49">
        <f>_xll.qlCalendarAdvance(LocalCalendar,$D254,B255,"f",FALSE)</f>
        <v>42556</v>
      </c>
      <c r="E255" s="49">
        <f>_xll.qlInterestRateIndexValueDate(IndexON,D255)</f>
        <v>42556</v>
      </c>
      <c r="F255" s="52">
        <f>IFERROR(_xll.qlIndexFixing(IndexON,D255,TRUE,_xll.ohTrigger(RecalcTrigger,TriggerON)),NA())</f>
        <v>5.5352732299063234E-4</v>
      </c>
      <c r="H255" s="49">
        <f>_xll.qlCalendarAdvance(IborCalendar,$H254,B255,"f",FALSE)</f>
        <v>42543</v>
      </c>
      <c r="I255" s="49">
        <f>_xll.qlInterestRateIndexValueDate(Index3M,$H255)</f>
        <v>42545</v>
      </c>
      <c r="J255" s="52">
        <f>IFERROR(_xll.qlIndexFixing(Index3M,H255,TRUE,_xll.ohTrigger(RecalcTrigger,Trigger3M)),NA())</f>
        <v>1.0977673391101938E-3</v>
      </c>
      <c r="K255" s="52">
        <f>IFERROR(_xll.qlIndexFixing(ONIndex3M,I255,TRUE,_xll.ohTrigger(RecalcTrigger,Trigger3M)),NA())</f>
        <v>1.0270700263603771E-3</v>
      </c>
      <c r="L255" s="52">
        <f>IFERROR(_xll.qlIndexFixing(Index6M,$H255,TRUE,_xll.ohTrigger(RecalcTrigger,Trigger6M)),NA())</f>
        <v>2.4835734417147709E-3</v>
      </c>
      <c r="M255" s="52">
        <f>IFERROR(_xll.qlIndexFixing(ONIndex6M,I255,TRUE,_xll.ohTrigger(RecalcTrigger,Trigger6M)),NA())</f>
        <v>1.499032328613481E-3</v>
      </c>
    </row>
    <row r="256" spans="2:13" x14ac:dyDescent="0.2">
      <c r="B256" s="46" t="s">
        <v>19</v>
      </c>
      <c r="D256" s="49">
        <f>_xll.qlCalendarAdvance(LocalCalendar,$D255,B256,"f",FALSE)</f>
        <v>42557</v>
      </c>
      <c r="E256" s="49">
        <f>_xll.qlInterestRateIndexValueDate(IndexON,D256)</f>
        <v>42557</v>
      </c>
      <c r="F256" s="52">
        <f>IFERROR(_xll.qlIndexFixing(IndexON,D256,TRUE,_xll.ohTrigger(RecalcTrigger,TriggerON)),NA())</f>
        <v>5.5442605832789482E-4</v>
      </c>
      <c r="H256" s="49">
        <f>_xll.qlCalendarAdvance(IborCalendar,$H255,B256,"f",FALSE)</f>
        <v>42544</v>
      </c>
      <c r="I256" s="49">
        <f>_xll.qlInterestRateIndexValueDate(Index3M,$H256)</f>
        <v>42548</v>
      </c>
      <c r="J256" s="52">
        <f>IFERROR(_xll.qlIndexFixing(Index3M,H256,TRUE,_xll.ohTrigger(RecalcTrigger,Trigger3M)),NA())</f>
        <v>1.0996310568781153E-3</v>
      </c>
      <c r="K256" s="52">
        <f>IFERROR(_xll.qlIndexFixing(ONIndex3M,I256,TRUE,_xll.ohTrigger(RecalcTrigger,Trigger3M)),NA())</f>
        <v>1.0338470521276122E-3</v>
      </c>
      <c r="L256" s="52">
        <f>IFERROR(_xll.qlIndexFixing(Index6M,$H256,TRUE,_xll.ohTrigger(RecalcTrigger,Trigger6M)),NA())</f>
        <v>2.4995945176969178E-3</v>
      </c>
      <c r="M256" s="52">
        <f>IFERROR(_xll.qlIndexFixing(ONIndex6M,I256,TRUE,_xll.ohTrigger(RecalcTrigger,Trigger6M)),NA())</f>
        <v>1.5387657919063713E-3</v>
      </c>
    </row>
    <row r="257" spans="2:13" x14ac:dyDescent="0.2">
      <c r="B257" s="46" t="s">
        <v>19</v>
      </c>
      <c r="D257" s="49">
        <f>_xll.qlCalendarAdvance(LocalCalendar,$D256,B257,"f",FALSE)</f>
        <v>42558</v>
      </c>
      <c r="E257" s="49">
        <f>_xll.qlInterestRateIndexValueDate(IndexON,D257)</f>
        <v>42558</v>
      </c>
      <c r="F257" s="52">
        <f>IFERROR(_xll.qlIndexFixing(IndexON,D257,TRUE,_xll.ohTrigger(RecalcTrigger,TriggerON)),NA())</f>
        <v>5.5531874680214699E-4</v>
      </c>
      <c r="H257" s="49">
        <f>_xll.qlCalendarAdvance(IborCalendar,$H256,B257,"f",FALSE)</f>
        <v>42545</v>
      </c>
      <c r="I257" s="49">
        <f>_xll.qlInterestRateIndexValueDate(Index3M,$H257)</f>
        <v>42549</v>
      </c>
      <c r="J257" s="52">
        <f>IFERROR(_xll.qlIndexFixing(Index3M,H257,TRUE,_xll.ohTrigger(RecalcTrigger,Trigger3M)),NA())</f>
        <v>1.0998538387423759E-3</v>
      </c>
      <c r="K257" s="52">
        <f>IFERROR(_xll.qlIndexFixing(ONIndex3M,I257,TRUE,_xll.ohTrigger(RecalcTrigger,Trigger3M)),NA())</f>
        <v>1.0374524822420739E-3</v>
      </c>
      <c r="L257" s="52">
        <f>IFERROR(_xll.qlIndexFixing(Index6M,$H257,TRUE,_xll.ohTrigger(RecalcTrigger,Trigger6M)),NA())</f>
        <v>2.5048342413556356E-3</v>
      </c>
      <c r="M257" s="52">
        <f>IFERROR(_xll.qlIndexFixing(ONIndex6M,I257,TRUE,_xll.ohTrigger(RecalcTrigger,Trigger6M)),NA())</f>
        <v>1.559740754153438E-3</v>
      </c>
    </row>
    <row r="258" spans="2:13" x14ac:dyDescent="0.2">
      <c r="B258" s="46" t="s">
        <v>19</v>
      </c>
      <c r="D258" s="49">
        <f>_xll.qlCalendarAdvance(LocalCalendar,$D257,B258,"f",FALSE)</f>
        <v>42559</v>
      </c>
      <c r="E258" s="49">
        <f>_xll.qlInterestRateIndexValueDate(IndexON,D258)</f>
        <v>42559</v>
      </c>
      <c r="F258" s="52">
        <f>IFERROR(_xll.qlIndexFixing(IndexON,D258,TRUE,_xll.ohTrigger(RecalcTrigger,TriggerON)),NA())</f>
        <v>5.5708481798625686E-4</v>
      </c>
      <c r="H258" s="49">
        <f>_xll.qlCalendarAdvance(IborCalendar,$H257,B258,"f",FALSE)</f>
        <v>42548</v>
      </c>
      <c r="I258" s="49">
        <f>_xll.qlInterestRateIndexValueDate(Index3M,$H258)</f>
        <v>42550</v>
      </c>
      <c r="J258" s="52">
        <f>IFERROR(_xll.qlIndexFixing(Index3M,H258,TRUE,_xll.ohTrigger(RecalcTrigger,Trigger3M)),NA())</f>
        <v>1.0999999999993866E-3</v>
      </c>
      <c r="K258" s="52">
        <f>IFERROR(_xll.qlIndexFixing(ONIndex3M,I258,TRUE,_xll.ohTrigger(RecalcTrigger,Trigger3M)),NA())</f>
        <v>1.0411524948583661E-3</v>
      </c>
      <c r="L258" s="52">
        <f>IFERROR(_xll.qlIndexFixing(Index6M,$H258,TRUE,_xll.ohTrigger(RecalcTrigger,Trigger6M)),NA())</f>
        <v>2.5094816106904648E-3</v>
      </c>
      <c r="M258" s="52">
        <f>IFERROR(_xll.qlIndexFixing(ONIndex6M,I258,TRUE,_xll.ohTrigger(RecalcTrigger,Trigger6M)),NA())</f>
        <v>1.5812371438617134E-3</v>
      </c>
    </row>
    <row r="259" spans="2:13" x14ac:dyDescent="0.2">
      <c r="B259" s="46" t="s">
        <v>19</v>
      </c>
      <c r="D259" s="49">
        <f>_xll.qlCalendarAdvance(LocalCalendar,$D258,B259,"f",FALSE)</f>
        <v>42562</v>
      </c>
      <c r="E259" s="49">
        <f>_xll.qlInterestRateIndexValueDate(IndexON,D259)</f>
        <v>42562</v>
      </c>
      <c r="F259" s="52">
        <f>IFERROR(_xll.qlIndexFixing(IndexON,D259,TRUE,_xll.ohTrigger(RecalcTrigger,TriggerON)),NA())</f>
        <v>5.5882903247428395E-4</v>
      </c>
      <c r="H259" s="49">
        <f>_xll.qlCalendarAdvance(IborCalendar,$H258,B259,"f",FALSE)</f>
        <v>42549</v>
      </c>
      <c r="I259" s="49">
        <f>_xll.qlInterestRateIndexValueDate(Index3M,$H259)</f>
        <v>42551</v>
      </c>
      <c r="J259" s="52">
        <f>IFERROR(_xll.qlIndexFixing(Index3M,H259,TRUE,_xll.ohTrigger(RecalcTrigger,Trigger3M)),NA())</f>
        <v>1.1000682059011827E-3</v>
      </c>
      <c r="K259" s="52">
        <f>IFERROR(_xll.qlIndexFixing(ONIndex3M,I259,TRUE,_xll.ohTrigger(RecalcTrigger,Trigger3M)),NA())</f>
        <v>1.044808334729197E-3</v>
      </c>
      <c r="L259" s="52">
        <f>IFERROR(_xll.qlIndexFixing(Index6M,$H259,TRUE,_xll.ohTrigger(RecalcTrigger,Trigger6M)),NA())</f>
        <v>2.5139430122298142E-3</v>
      </c>
      <c r="M259" s="52">
        <f>IFERROR(_xll.qlIndexFixing(ONIndex6M,I259,TRUE,_xll.ohTrigger(RecalcTrigger,Trigger6M)),NA())</f>
        <v>1.6026884066278058E-3</v>
      </c>
    </row>
    <row r="260" spans="2:13" x14ac:dyDescent="0.2">
      <c r="B260" s="46" t="s">
        <v>19</v>
      </c>
      <c r="D260" s="49">
        <f>_xll.qlCalendarAdvance(LocalCalendar,$D259,B260,"f",FALSE)</f>
        <v>42563</v>
      </c>
      <c r="E260" s="49">
        <f>_xll.qlInterestRateIndexValueDate(IndexON,D260)</f>
        <v>42563</v>
      </c>
      <c r="F260" s="52">
        <f>IFERROR(_xll.qlIndexFixing(IndexON,D260,TRUE,_xll.ohTrigger(RecalcTrigger,TriggerON)),NA())</f>
        <v>5.5969148671453084E-4</v>
      </c>
      <c r="H260" s="49">
        <f>_xll.qlCalendarAdvance(IborCalendar,$H259,B260,"f",FALSE)</f>
        <v>42550</v>
      </c>
      <c r="I260" s="49">
        <f>_xll.qlInterestRateIndexValueDate(Index3M,$H260)</f>
        <v>42552</v>
      </c>
      <c r="J260" s="52">
        <f>IFERROR(_xll.qlIndexFixing(Index3M,H260,TRUE,_xll.ohTrigger(RecalcTrigger,Trigger3M)),NA())</f>
        <v>1.0987814888445972E-3</v>
      </c>
      <c r="K260" s="52">
        <f>IFERROR(_xll.qlIndexFixing(ONIndex3M,I260,TRUE,_xll.ohTrigger(RecalcTrigger,Trigger3M)),NA())</f>
        <v>1.0518602157283397E-3</v>
      </c>
      <c r="L260" s="52">
        <f>IFERROR(_xll.qlIndexFixing(Index6M,$H260,TRUE,_xll.ohTrigger(RecalcTrigger,Trigger6M)),NA())</f>
        <v>2.5147604098042821E-3</v>
      </c>
      <c r="M260" s="52">
        <f>IFERROR(_xll.qlIndexFixing(ONIndex6M,I260,TRUE,_xll.ohTrigger(RecalcTrigger,Trigger6M)),NA())</f>
        <v>1.6449758964043326E-3</v>
      </c>
    </row>
    <row r="261" spans="2:13" x14ac:dyDescent="0.2">
      <c r="B261" s="46" t="s">
        <v>19</v>
      </c>
      <c r="D261" s="49">
        <f>_xll.qlCalendarAdvance(LocalCalendar,$D260,B261,"f",FALSE)</f>
        <v>42564</v>
      </c>
      <c r="E261" s="49">
        <f>_xll.qlInterestRateIndexValueDate(IndexON,D261)</f>
        <v>42564</v>
      </c>
      <c r="F261" s="52">
        <f>IFERROR(_xll.qlIndexFixing(IndexON,D261,TRUE,_xll.ohTrigger(RecalcTrigger,TriggerON)),NA())</f>
        <v>5.605478941728137E-4</v>
      </c>
      <c r="H261" s="49">
        <f>_xll.qlCalendarAdvance(IborCalendar,$H260,B261,"f",FALSE)</f>
        <v>42551</v>
      </c>
      <c r="I261" s="49">
        <f>_xll.qlInterestRateIndexValueDate(Index3M,$H261)</f>
        <v>42555</v>
      </c>
      <c r="J261" s="52">
        <f>IFERROR(_xll.qlIndexFixing(Index3M,H261,TRUE,_xll.ohTrigger(RecalcTrigger,Trigger3M)),NA())</f>
        <v>1.0996183195556143E-3</v>
      </c>
      <c r="K261" s="52">
        <f>IFERROR(_xll.qlIndexFixing(ONIndex3M,I261,TRUE,_xll.ohTrigger(RecalcTrigger,Trigger3M)),NA())</f>
        <v>1.0586430781600598E-3</v>
      </c>
      <c r="L261" s="52">
        <f>IFERROR(_xll.qlIndexFixing(Index6M,$H261,TRUE,_xll.ohTrigger(RecalcTrigger,Trigger6M)),NA())</f>
        <v>2.5289070124522935E-3</v>
      </c>
      <c r="M261" s="52">
        <f>IFERROR(_xll.qlIndexFixing(ONIndex6M,I261,TRUE,_xll.ohTrigger(RecalcTrigger,Trigger6M)),NA())</f>
        <v>1.6866258019021529E-3</v>
      </c>
    </row>
    <row r="262" spans="2:13" x14ac:dyDescent="0.2">
      <c r="B262" s="46" t="s">
        <v>19</v>
      </c>
      <c r="D262" s="49">
        <f>_xll.qlCalendarAdvance(LocalCalendar,$D261,B262,"f",FALSE)</f>
        <v>42565</v>
      </c>
      <c r="E262" s="49">
        <f>_xll.qlInterestRateIndexValueDate(IndexON,D262)</f>
        <v>42565</v>
      </c>
      <c r="F262" s="52">
        <f>IFERROR(_xll.qlIndexFixing(IndexON,D262,TRUE,_xll.ohTrigger(RecalcTrigger,TriggerON)),NA())</f>
        <v>5.6139825476808625E-4</v>
      </c>
      <c r="H262" s="49">
        <f>_xll.qlCalendarAdvance(IborCalendar,$H261,B262,"f",FALSE)</f>
        <v>42552</v>
      </c>
      <c r="I262" s="49">
        <f>_xll.qlInterestRateIndexValueDate(Index3M,$H262)</f>
        <v>42556</v>
      </c>
      <c r="J262" s="52">
        <f>IFERROR(_xll.qlIndexFixing(Index3M,H262,TRUE,_xll.ohTrigger(RecalcTrigger,Trigger3M)),NA())</f>
        <v>1.0993417019224672E-3</v>
      </c>
      <c r="K262" s="52">
        <f>IFERROR(_xll.qlIndexFixing(ONIndex3M,I262,TRUE,_xll.ohTrigger(RecalcTrigger,Trigger3M)),NA())</f>
        <v>1.0619046100845964E-3</v>
      </c>
      <c r="L262" s="52">
        <f>IFERROR(_xll.qlIndexFixing(Index6M,$H262,TRUE,_xll.ohTrigger(RecalcTrigger,Trigger6M)),NA())</f>
        <v>2.5323713939587444E-3</v>
      </c>
      <c r="M262" s="52">
        <f>IFERROR(_xll.qlIndexFixing(ONIndex6M,I262,TRUE,_xll.ohTrigger(RecalcTrigger,Trigger6M)),NA())</f>
        <v>1.707143236533426E-3</v>
      </c>
    </row>
    <row r="263" spans="2:13" x14ac:dyDescent="0.2">
      <c r="B263" s="46" t="s">
        <v>19</v>
      </c>
      <c r="D263" s="49">
        <f>_xll.qlCalendarAdvance(LocalCalendar,$D262,B263,"f",FALSE)</f>
        <v>42566</v>
      </c>
      <c r="E263" s="49">
        <f>_xll.qlInterestRateIndexValueDate(IndexON,D263)</f>
        <v>42566</v>
      </c>
      <c r="F263" s="52">
        <f>IFERROR(_xll.qlIndexFixing(IndexON,D263,TRUE,_xll.ohTrigger(RecalcTrigger,TriggerON)),NA())</f>
        <v>5.634952269889526E-4</v>
      </c>
      <c r="H263" s="49">
        <f>_xll.qlCalendarAdvance(IborCalendar,$H262,B263,"f",FALSE)</f>
        <v>42555</v>
      </c>
      <c r="I263" s="49">
        <f>_xll.qlInterestRateIndexValueDate(Index3M,$H263)</f>
        <v>42557</v>
      </c>
      <c r="J263" s="52">
        <f>IFERROR(_xll.qlIndexFixing(Index3M,H263,TRUE,_xll.ohTrigger(RecalcTrigger,Trigger3M)),NA())</f>
        <v>1.0990060384567489E-3</v>
      </c>
      <c r="K263" s="52">
        <f>IFERROR(_xll.qlIndexFixing(ONIndex3M,I263,TRUE,_xll.ohTrigger(RecalcTrigger,Trigger3M)),NA())</f>
        <v>1.0650872803719125E-3</v>
      </c>
      <c r="L263" s="52">
        <f>IFERROR(_xll.qlIndexFixing(Index6M,$H263,TRUE,_xll.ohTrigger(RecalcTrigger,Trigger6M)),NA())</f>
        <v>2.5356592564870655E-3</v>
      </c>
      <c r="M263" s="52">
        <f>IFERROR(_xll.qlIndexFixing(ONIndex6M,I263,TRUE,_xll.ohTrigger(RecalcTrigger,Trigger6M)),NA())</f>
        <v>1.727473905441812E-3</v>
      </c>
    </row>
    <row r="264" spans="2:13" x14ac:dyDescent="0.2">
      <c r="B264" s="46" t="s">
        <v>19</v>
      </c>
      <c r="D264" s="49">
        <f>_xll.qlCalendarAdvance(LocalCalendar,$D263,B264,"f",FALSE)</f>
        <v>42570</v>
      </c>
      <c r="E264" s="49">
        <f>_xll.qlInterestRateIndexValueDate(IndexON,D264)</f>
        <v>42570</v>
      </c>
      <c r="F264" s="52">
        <f>IFERROR(_xll.qlIndexFixing(IndexON,D264,TRUE,_xll.ohTrigger(RecalcTrigger,TriggerON)),NA())</f>
        <v>5.6555935520452572E-4</v>
      </c>
      <c r="H264" s="49">
        <f>_xll.qlCalendarAdvance(IborCalendar,$H263,B264,"f",FALSE)</f>
        <v>42556</v>
      </c>
      <c r="I264" s="49">
        <f>_xll.qlInterestRateIndexValueDate(Index3M,$H264)</f>
        <v>42558</v>
      </c>
      <c r="J264" s="52">
        <f>IFERROR(_xll.qlIndexFixing(Index3M,H264,TRUE,_xll.ohTrigger(RecalcTrigger,Trigger3M)),NA())</f>
        <v>1.0986146354554349E-3</v>
      </c>
      <c r="K264" s="52">
        <f>IFERROR(_xll.qlIndexFixing(ONIndex3M,I264,TRUE,_xll.ohTrigger(RecalcTrigger,Trigger3M)),NA())</f>
        <v>1.0681910890220081E-3</v>
      </c>
      <c r="L264" s="52">
        <f>IFERROR(_xll.qlIndexFixing(Index6M,$H264,TRUE,_xll.ohTrigger(RecalcTrigger,Trigger6M)),NA())</f>
        <v>2.5346061508718979E-3</v>
      </c>
      <c r="M264" s="52">
        <f>IFERROR(_xll.qlIndexFixing(ONIndex6M,I264,TRUE,_xll.ohTrigger(RecalcTrigger,Trigger6M)),NA())</f>
        <v>1.7476178086273109E-3</v>
      </c>
    </row>
    <row r="265" spans="2:13" x14ac:dyDescent="0.2">
      <c r="B265" s="46" t="s">
        <v>19</v>
      </c>
      <c r="D265" s="49">
        <f>_xll.qlCalendarAdvance(LocalCalendar,$D264,B265,"f",FALSE)</f>
        <v>42571</v>
      </c>
      <c r="E265" s="49">
        <f>_xll.qlInterestRateIndexValueDate(IndexON,D265)</f>
        <v>42571</v>
      </c>
      <c r="F265" s="52">
        <f>IFERROR(_xll.qlIndexFixing(IndexON,D265,TRUE,_xll.ohTrigger(RecalcTrigger,TriggerON)),NA())</f>
        <v>5.6637343470278267E-4</v>
      </c>
      <c r="H265" s="49">
        <f>_xll.qlCalendarAdvance(IborCalendar,$H264,B265,"f",FALSE)</f>
        <v>42557</v>
      </c>
      <c r="I265" s="49">
        <f>_xll.qlInterestRateIndexValueDate(Index3M,$H265)</f>
        <v>42559</v>
      </c>
      <c r="J265" s="52">
        <f>IFERROR(_xll.qlIndexFixing(Index3M,H265,TRUE,_xll.ohTrigger(RecalcTrigger,Trigger3M)),NA())</f>
        <v>1.0958593001488474E-3</v>
      </c>
      <c r="K265" s="52">
        <f>IFERROR(_xll.qlIndexFixing(ONIndex3M,I265,TRUE,_xll.ohTrigger(RecalcTrigger,Trigger3M)),NA())</f>
        <v>1.0741390392876582E-3</v>
      </c>
      <c r="L265" s="52">
        <f>IFERROR(_xll.qlIndexFixing(Index6M,$H265,TRUE,_xll.ohTrigger(RecalcTrigger,Trigger6M)),NA())</f>
        <v>2.5388249462812078E-3</v>
      </c>
      <c r="M265" s="52">
        <f>IFERROR(_xll.qlIndexFixing(ONIndex6M,I265,TRUE,_xll.ohTrigger(RecalcTrigger,Trigger6M)),NA())</f>
        <v>1.7872919351979988E-3</v>
      </c>
    </row>
    <row r="266" spans="2:13" x14ac:dyDescent="0.2">
      <c r="B266" s="46" t="s">
        <v>19</v>
      </c>
      <c r="D266" s="49">
        <f>_xll.qlCalendarAdvance(LocalCalendar,$D265,B266,"f",FALSE)</f>
        <v>42572</v>
      </c>
      <c r="E266" s="49">
        <f>_xll.qlInterestRateIndexValueDate(IndexON,D266)</f>
        <v>42572</v>
      </c>
      <c r="F266" s="52">
        <f>IFERROR(_xll.qlIndexFixing(IndexON,D266,TRUE,_xll.ohTrigger(RecalcTrigger,TriggerON)),NA())</f>
        <v>5.671814674190756E-4</v>
      </c>
      <c r="H266" s="49">
        <f>_xll.qlCalendarAdvance(IborCalendar,$H265,B266,"f",FALSE)</f>
        <v>42558</v>
      </c>
      <c r="I266" s="49">
        <f>_xll.qlInterestRateIndexValueDate(Index3M,$H266)</f>
        <v>42562</v>
      </c>
      <c r="J266" s="52">
        <f>IFERROR(_xll.qlIndexFixing(Index3M,H266,TRUE,_xll.ohTrigger(RecalcTrigger,Trigger3M)),NA())</f>
        <v>1.0965577540623999E-3</v>
      </c>
      <c r="K266" s="52">
        <f>IFERROR(_xll.qlIndexFixing(ONIndex3M,I266,TRUE,_xll.ohTrigger(RecalcTrigger,Trigger3M)),NA())</f>
        <v>1.0798177077298021E-3</v>
      </c>
      <c r="L266" s="52">
        <f>IFERROR(_xll.qlIndexFixing(Index6M,$H266,TRUE,_xll.ohTrigger(RecalcTrigger,Trigger6M)),NA())</f>
        <v>2.5495031701494586E-3</v>
      </c>
      <c r="M266" s="52">
        <f>IFERROR(_xll.qlIndexFixing(ONIndex6M,I266,TRUE,_xll.ohTrigger(RecalcTrigger,Trigger6M)),NA())</f>
        <v>1.8263257630213303E-3</v>
      </c>
    </row>
    <row r="267" spans="2:13" x14ac:dyDescent="0.2">
      <c r="B267" s="46" t="s">
        <v>19</v>
      </c>
      <c r="D267" s="49">
        <f>_xll.qlCalendarAdvance(LocalCalendar,$D266,B267,"f",FALSE)</f>
        <v>42573</v>
      </c>
      <c r="E267" s="49">
        <f>_xll.qlInterestRateIndexValueDate(IndexON,D267)</f>
        <v>42573</v>
      </c>
      <c r="F267" s="52">
        <f>IFERROR(_xll.qlIndexFixing(IndexON,D267,TRUE,_xll.ohTrigger(RecalcTrigger,TriggerON)),NA())</f>
        <v>5.6877826301778478E-4</v>
      </c>
      <c r="H267" s="49">
        <f>_xll.qlCalendarAdvance(IborCalendar,$H266,B267,"f",FALSE)</f>
        <v>42559</v>
      </c>
      <c r="I267" s="49">
        <f>_xll.qlInterestRateIndexValueDate(Index3M,$H267)</f>
        <v>42563</v>
      </c>
      <c r="J267" s="52">
        <f>IFERROR(_xll.qlIndexFixing(Index3M,H267,TRUE,_xll.ohTrigger(RecalcTrigger,Trigger3M)),NA())</f>
        <v>1.0959372478603275E-3</v>
      </c>
      <c r="K267" s="52">
        <f>IFERROR(_xll.qlIndexFixing(ONIndex3M,I267,TRUE,_xll.ohTrigger(RecalcTrigger,Trigger3M)),NA())</f>
        <v>1.0825272083536674E-3</v>
      </c>
      <c r="L267" s="52">
        <f>IFERROR(_xll.qlIndexFixing(Index6M,$H267,TRUE,_xll.ohTrigger(RecalcTrigger,Trigger6M)),NA())</f>
        <v>2.5517633509897705E-3</v>
      </c>
      <c r="M267" s="52">
        <f>IFERROR(_xll.qlIndexFixing(ONIndex6M,I267,TRUE,_xll.ohTrigger(RecalcTrigger,Trigger6M)),NA())</f>
        <v>1.8455358369529051E-3</v>
      </c>
    </row>
    <row r="268" spans="2:13" x14ac:dyDescent="0.2">
      <c r="B268" s="46" t="s">
        <v>19</v>
      </c>
      <c r="D268" s="49">
        <f>_xll.qlCalendarAdvance(LocalCalendar,$D267,B268,"f",FALSE)</f>
        <v>42576</v>
      </c>
      <c r="E268" s="49">
        <f>_xll.qlInterestRateIndexValueDate(IndexON,D268)</f>
        <v>42576</v>
      </c>
      <c r="F268" s="52">
        <f>IFERROR(_xll.qlIndexFixing(IndexON,D268,TRUE,_xll.ohTrigger(RecalcTrigger,TriggerON)),NA())</f>
        <v>5.7035312973519048E-4</v>
      </c>
      <c r="H268" s="49">
        <f>_xll.qlCalendarAdvance(IborCalendar,$H267,B268,"f",FALSE)</f>
        <v>42562</v>
      </c>
      <c r="I268" s="49">
        <f>_xll.qlInterestRateIndexValueDate(Index3M,$H268)</f>
        <v>42564</v>
      </c>
      <c r="J268" s="52">
        <f>IFERROR(_xll.qlIndexFixing(Index3M,H268,TRUE,_xll.ohTrigger(RecalcTrigger,Trigger3M)),NA())</f>
        <v>1.0952808399114621E-3</v>
      </c>
      <c r="K268" s="52">
        <f>IFERROR(_xll.qlIndexFixing(ONIndex3M,I268,TRUE,_xll.ohTrigger(RecalcTrigger,Trigger3M)),NA())</f>
        <v>1.0851578474202483E-3</v>
      </c>
      <c r="L268" s="52">
        <f>IFERROR(_xll.qlIndexFixing(Index6M,$H268,TRUE,_xll.ohTrigger(RecalcTrigger,Trigger6M)),NA())</f>
        <v>2.5538574907444187E-3</v>
      </c>
      <c r="M268" s="52">
        <f>IFERROR(_xll.qlIndexFixing(ONIndex6M,I268,TRUE,_xll.ohTrigger(RecalcTrigger,Trigger6M)),NA())</f>
        <v>1.8645591449217847E-3</v>
      </c>
    </row>
    <row r="269" spans="2:13" x14ac:dyDescent="0.2">
      <c r="B269" s="46" t="s">
        <v>19</v>
      </c>
      <c r="D269" s="49">
        <f>_xll.qlCalendarAdvance(LocalCalendar,$D268,B269,"f",FALSE)</f>
        <v>42577</v>
      </c>
      <c r="E269" s="49">
        <f>_xll.qlInterestRateIndexValueDate(IndexON,D269)</f>
        <v>42577</v>
      </c>
      <c r="F269" s="52">
        <f>IFERROR(_xll.qlIndexFixing(IndexON,D269,TRUE,_xll.ohTrigger(RecalcTrigger,TriggerON)),NA())</f>
        <v>5.7113092829852441E-4</v>
      </c>
      <c r="H269" s="49">
        <f>_xll.qlCalendarAdvance(IborCalendar,$H268,B269,"f",FALSE)</f>
        <v>42563</v>
      </c>
      <c r="I269" s="49">
        <f>_xll.qlInterestRateIndexValueDate(Index3M,$H269)</f>
        <v>42565</v>
      </c>
      <c r="J269" s="52">
        <f>IFERROR(_xll.qlIndexFixing(Index3M,H269,TRUE,_xll.ohTrigger(RecalcTrigger,Trigger3M)),NA())</f>
        <v>1.0945918365127792E-3</v>
      </c>
      <c r="K269" s="52">
        <f>IFERROR(_xll.qlIndexFixing(ONIndex3M,I269,TRUE,_xll.ohTrigger(RecalcTrigger,Trigger3M)),NA())</f>
        <v>1.0877096249295448E-3</v>
      </c>
      <c r="L269" s="52">
        <f>IFERROR(_xll.qlIndexFixing(Index6M,$H269,TRUE,_xll.ohTrigger(RecalcTrigger,Trigger6M)),NA())</f>
        <v>2.5520193076305144E-3</v>
      </c>
      <c r="M269" s="52">
        <f>IFERROR(_xll.qlIndexFixing(ONIndex6M,I269,TRUE,_xll.ohTrigger(RecalcTrigger,Trigger6M)),NA())</f>
        <v>1.8833956868480328E-3</v>
      </c>
    </row>
    <row r="270" spans="2:13" x14ac:dyDescent="0.2">
      <c r="B270" s="46" t="s">
        <v>19</v>
      </c>
      <c r="D270" s="49">
        <f>_xll.qlCalendarAdvance(LocalCalendar,$D269,B270,"f",FALSE)</f>
        <v>42578</v>
      </c>
      <c r="E270" s="49">
        <f>_xll.qlInterestRateIndexValueDate(IndexON,D270)</f>
        <v>42578</v>
      </c>
      <c r="F270" s="52">
        <f>IFERROR(_xll.qlIndexFixing(IndexON,D270,TRUE,_xll.ohTrigger(RecalcTrigger,TriggerON)),NA())</f>
        <v>5.7190267991780175E-4</v>
      </c>
      <c r="H270" s="49">
        <f>_xll.qlCalendarAdvance(IborCalendar,$H269,B270,"f",FALSE)</f>
        <v>42564</v>
      </c>
      <c r="I270" s="49">
        <f>_xll.qlInterestRateIndexValueDate(Index3M,$H270)</f>
        <v>42566</v>
      </c>
      <c r="J270" s="52">
        <f>IFERROR(_xll.qlIndexFixing(Index3M,H270,TRUE,_xll.ohTrigger(RecalcTrigger,Trigger3M)),NA())</f>
        <v>1.0923479245301161E-3</v>
      </c>
      <c r="K270" s="52">
        <f>IFERROR(_xll.qlIndexFixing(ONIndex3M,I270,TRUE,_xll.ohTrigger(RecalcTrigger,Trigger3M)),NA())</f>
        <v>1.0936997444299656E-3</v>
      </c>
      <c r="L270" s="52">
        <f>IFERROR(_xll.qlIndexFixing(Index6M,$H270,TRUE,_xll.ohTrigger(RecalcTrigger,Trigger6M)),NA())</f>
        <v>2.5556201192421676E-3</v>
      </c>
      <c r="M270" s="52">
        <f>IFERROR(_xll.qlIndexFixing(ONIndex6M,I270,TRUE,_xll.ohTrigger(RecalcTrigger,Trigger6M)),NA())</f>
        <v>1.9295687244413884E-3</v>
      </c>
    </row>
    <row r="271" spans="2:13" x14ac:dyDescent="0.2">
      <c r="B271" s="46" t="s">
        <v>19</v>
      </c>
      <c r="D271" s="49">
        <f>_xll.qlCalendarAdvance(LocalCalendar,$D270,B271,"f",FALSE)</f>
        <v>42579</v>
      </c>
      <c r="E271" s="49">
        <f>_xll.qlInterestRateIndexValueDate(IndexON,D271)</f>
        <v>42579</v>
      </c>
      <c r="F271" s="52">
        <f>IFERROR(_xll.qlIndexFixing(IndexON,D271,TRUE,_xll.ohTrigger(RecalcTrigger,TriggerON)),NA())</f>
        <v>5.7266838467406878E-4</v>
      </c>
      <c r="H271" s="49">
        <f>_xll.qlCalendarAdvance(IborCalendar,$H270,B271,"f",FALSE)</f>
        <v>42565</v>
      </c>
      <c r="I271" s="49">
        <f>_xll.qlInterestRateIndexValueDate(Index3M,$H271)</f>
        <v>42570</v>
      </c>
      <c r="J271" s="52">
        <f>IFERROR(_xll.qlIndexFixing(Index3M,H271,TRUE,_xll.ohTrigger(RecalcTrigger,Trigger3M)),NA())</f>
        <v>1.0907736080228751E-3</v>
      </c>
      <c r="K271" s="52">
        <f>IFERROR(_xll.qlIndexFixing(ONIndex3M,I271,TRUE,_xll.ohTrigger(RecalcTrigger,Trigger3M)),NA())</f>
        <v>1.0992855878377839E-3</v>
      </c>
      <c r="L271" s="52">
        <f>IFERROR(_xll.qlIndexFixing(Index6M,$H271,TRUE,_xll.ohTrigger(RecalcTrigger,Trigger6M)),NA())</f>
        <v>2.5630193043999785E-3</v>
      </c>
      <c r="M271" s="52">
        <f>IFERROR(_xll.qlIndexFixing(ONIndex6M,I271,TRUE,_xll.ohTrigger(RecalcTrigger,Trigger6M)),NA())</f>
        <v>1.9747769062394838E-3</v>
      </c>
    </row>
    <row r="272" spans="2:13" x14ac:dyDescent="0.2">
      <c r="B272" s="46" t="s">
        <v>19</v>
      </c>
      <c r="D272" s="49">
        <f>_xll.qlCalendarAdvance(LocalCalendar,$D271,B272,"f",FALSE)</f>
        <v>42580</v>
      </c>
      <c r="E272" s="49">
        <f>_xll.qlInterestRateIndexValueDate(IndexON,D272)</f>
        <v>42580</v>
      </c>
      <c r="F272" s="52">
        <f>IFERROR(_xll.qlIndexFixing(IndexON,D272,TRUE,_xll.ohTrigger(RecalcTrigger,TriggerON)),NA())</f>
        <v>5.7418054137244512E-4</v>
      </c>
      <c r="H272" s="49">
        <f>_xll.qlCalendarAdvance(IborCalendar,$H271,B272,"f",FALSE)</f>
        <v>42566</v>
      </c>
      <c r="I272" s="49">
        <f>_xll.qlInterestRateIndexValueDate(Index3M,$H272)</f>
        <v>42570</v>
      </c>
      <c r="J272" s="52">
        <f>IFERROR(_xll.qlIndexFixing(Index3M,H272,TRUE,_xll.ohTrigger(RecalcTrigger,Trigger3M)),NA())</f>
        <v>1.0907736080228751E-3</v>
      </c>
      <c r="K272" s="52">
        <f>IFERROR(_xll.qlIndexFixing(ONIndex3M,I272,TRUE,_xll.ohTrigger(RecalcTrigger,Trigger3M)),NA())</f>
        <v>1.0992855878377839E-3</v>
      </c>
      <c r="L272" s="52">
        <f>IFERROR(_xll.qlIndexFixing(Index6M,$H272,TRUE,_xll.ohTrigger(RecalcTrigger,Trigger6M)),NA())</f>
        <v>2.5630193043999785E-3</v>
      </c>
      <c r="M272" s="52">
        <f>IFERROR(_xll.qlIndexFixing(ONIndex6M,I272,TRUE,_xll.ohTrigger(RecalcTrigger,Trigger6M)),NA())</f>
        <v>1.9747769062394838E-3</v>
      </c>
    </row>
    <row r="273" spans="2:13" x14ac:dyDescent="0.2">
      <c r="B273" s="46" t="s">
        <v>19</v>
      </c>
      <c r="D273" s="49">
        <f>_xll.qlCalendarAdvance(LocalCalendar,$D272,B273,"f",FALSE)</f>
        <v>42583</v>
      </c>
      <c r="E273" s="49">
        <f>_xll.qlInterestRateIndexValueDate(IndexON,D273)</f>
        <v>42583</v>
      </c>
      <c r="F273" s="52">
        <f>IFERROR(_xll.qlIndexFixing(IndexON,D273,TRUE,_xll.ohTrigger(RecalcTrigger,TriggerON)),NA())</f>
        <v>5.7567073539321889E-4</v>
      </c>
      <c r="H273" s="49">
        <f>_xll.qlCalendarAdvance(IborCalendar,$H272,B273,"f",FALSE)</f>
        <v>42569</v>
      </c>
      <c r="I273" s="49">
        <f>_xll.qlInterestRateIndexValueDate(Index3M,$H273)</f>
        <v>42571</v>
      </c>
      <c r="J273" s="52">
        <f>IFERROR(_xll.qlIndexFixing(Index3M,H273,TRUE,_xll.ohTrigger(RecalcTrigger,Trigger3M)),NA())</f>
        <v>1.0899584640470781E-3</v>
      </c>
      <c r="K273" s="52">
        <f>IFERROR(_xll.qlIndexFixing(ONIndex3M,I273,TRUE,_xll.ohTrigger(RecalcTrigger,Trigger3M)),NA())</f>
        <v>1.1013641955237574E-3</v>
      </c>
      <c r="L273" s="52">
        <f>IFERROR(_xll.qlIndexFixing(Index6M,$H273,TRUE,_xll.ohTrigger(RecalcTrigger,Trigger6M)),NA())</f>
        <v>2.5639930764668729E-3</v>
      </c>
      <c r="M273" s="52">
        <f>IFERROR(_xll.qlIndexFixing(ONIndex6M,I273,TRUE,_xll.ohTrigger(RecalcTrigger,Trigger6M)),NA())</f>
        <v>1.9924928517500717E-3</v>
      </c>
    </row>
    <row r="274" spans="2:13" x14ac:dyDescent="0.2">
      <c r="B274" s="46" t="s">
        <v>19</v>
      </c>
      <c r="D274" s="49">
        <f>_xll.qlCalendarAdvance(LocalCalendar,$D273,B274,"f",FALSE)</f>
        <v>42584</v>
      </c>
      <c r="E274" s="49">
        <f>_xll.qlInterestRateIndexValueDate(IndexON,D274)</f>
        <v>42584</v>
      </c>
      <c r="F274" s="52">
        <f>IFERROR(_xll.qlIndexFixing(IndexON,D274,TRUE,_xll.ohTrigger(RecalcTrigger,TriggerON)),NA())</f>
        <v>5.7640620599652692E-4</v>
      </c>
      <c r="H274" s="49">
        <f>_xll.qlCalendarAdvance(IborCalendar,$H273,B274,"f",FALSE)</f>
        <v>42570</v>
      </c>
      <c r="I274" s="49">
        <f>_xll.qlInterestRateIndexValueDate(Index3M,$H274)</f>
        <v>42572</v>
      </c>
      <c r="J274" s="52">
        <f>IFERROR(_xll.qlIndexFixing(Index3M,H274,TRUE,_xll.ohTrigger(RecalcTrigger,Trigger3M)),NA())</f>
        <v>1.0891338686403391E-3</v>
      </c>
      <c r="K274" s="52">
        <f>IFERROR(_xll.qlIndexFixing(ONIndex3M,I274,TRUE,_xll.ohTrigger(RecalcTrigger,Trigger3M)),NA())</f>
        <v>1.1033639416524466E-3</v>
      </c>
      <c r="L274" s="52">
        <f>IFERROR(_xll.qlIndexFixing(Index6M,$H274,TRUE,_xll.ohTrigger(RecalcTrigger,Trigger6M)),NA())</f>
        <v>2.560139554729331E-3</v>
      </c>
      <c r="M274" s="52">
        <f>IFERROR(_xll.qlIndexFixing(ONIndex6M,I274,TRUE,_xll.ohTrigger(RecalcTrigger,Trigger6M)),NA())</f>
        <v>2.0100220311380923E-3</v>
      </c>
    </row>
    <row r="275" spans="2:13" x14ac:dyDescent="0.2">
      <c r="B275" s="46" t="s">
        <v>19</v>
      </c>
      <c r="D275" s="49">
        <f>_xll.qlCalendarAdvance(LocalCalendar,$D274,B275,"f",FALSE)</f>
        <v>42585</v>
      </c>
      <c r="E275" s="49">
        <f>_xll.qlInterestRateIndexValueDate(IndexON,D275)</f>
        <v>42585</v>
      </c>
      <c r="F275" s="52">
        <f>IFERROR(_xll.qlIndexFixing(IndexON,D275,TRUE,_xll.ohTrigger(RecalcTrigger,TriggerON)),NA())</f>
        <v>5.7713562973682464E-4</v>
      </c>
      <c r="H275" s="49">
        <f>_xll.qlCalendarAdvance(IborCalendar,$H274,B275,"f",FALSE)</f>
        <v>42571</v>
      </c>
      <c r="I275" s="49">
        <f>_xll.qlInterestRateIndexValueDate(Index3M,$H275)</f>
        <v>42573</v>
      </c>
      <c r="J275" s="52">
        <f>IFERROR(_xll.qlIndexFixing(Index3M,H275,TRUE,_xll.ohTrigger(RecalcTrigger,Trigger3M)),NA())</f>
        <v>1.0870593789541825E-3</v>
      </c>
      <c r="K275" s="52">
        <f>IFERROR(_xll.qlIndexFixing(ONIndex3M,I275,TRUE,_xll.ohTrigger(RecalcTrigger,Trigger3M)),NA())</f>
        <v>1.1071039664223292E-3</v>
      </c>
      <c r="L275" s="52">
        <f>IFERROR(_xll.qlIndexFixing(Index6M,$H275,TRUE,_xll.ohTrigger(RecalcTrigger,Trigger6M)),NA())</f>
        <v>2.5630988521724088E-3</v>
      </c>
      <c r="M275" s="52">
        <f>IFERROR(_xll.qlIndexFixing(ONIndex6M,I275,TRUE,_xll.ohTrigger(RecalcTrigger,Trigger6M)),NA())</f>
        <v>2.0444694461918544E-3</v>
      </c>
    </row>
    <row r="276" spans="2:13" x14ac:dyDescent="0.2">
      <c r="B276" s="46" t="s">
        <v>19</v>
      </c>
      <c r="D276" s="49">
        <f>_xll.qlCalendarAdvance(LocalCalendar,$D275,B276,"f",FALSE)</f>
        <v>42586</v>
      </c>
      <c r="E276" s="49">
        <f>_xll.qlInterestRateIndexValueDate(IndexON,D276)</f>
        <v>42586</v>
      </c>
      <c r="F276" s="52">
        <f>IFERROR(_xll.qlIndexFixing(IndexON,D276,TRUE,_xll.ohTrigger(RecalcTrigger,TriggerON)),NA())</f>
        <v>5.7785900661411205E-4</v>
      </c>
      <c r="H276" s="49">
        <f>_xll.qlCalendarAdvance(IborCalendar,$H275,B276,"f",FALSE)</f>
        <v>42572</v>
      </c>
      <c r="I276" s="49">
        <f>_xll.qlInterestRateIndexValueDate(Index3M,$H276)</f>
        <v>42576</v>
      </c>
      <c r="J276" s="52">
        <f>IFERROR(_xll.qlIndexFixing(Index3M,H276,TRUE,_xll.ohTrigger(RecalcTrigger,Trigger3M)),NA())</f>
        <v>1.0858070982489999E-3</v>
      </c>
      <c r="K276" s="52">
        <f>IFERROR(_xll.qlIndexFixing(ONIndex3M,I276,TRUE,_xll.ohTrigger(RecalcTrigger,Trigger3M)),NA())</f>
        <v>1.1105743098749343E-3</v>
      </c>
      <c r="L276" s="52">
        <f>IFERROR(_xll.qlIndexFixing(Index6M,$H276,TRUE,_xll.ohTrigger(RecalcTrigger,Trigger6M)),NA())</f>
        <v>2.566580933628044E-3</v>
      </c>
      <c r="M276" s="52">
        <f>IFERROR(_xll.qlIndexFixing(ONIndex6M,I276,TRUE,_xll.ohTrigger(RecalcTrigger,Trigger6M)),NA())</f>
        <v>2.0782710863453957E-3</v>
      </c>
    </row>
    <row r="277" spans="2:13" x14ac:dyDescent="0.2">
      <c r="B277" s="46" t="s">
        <v>19</v>
      </c>
      <c r="D277" s="49">
        <f>_xll.qlCalendarAdvance(LocalCalendar,$D276,B277,"f",FALSE)</f>
        <v>42587</v>
      </c>
      <c r="E277" s="49">
        <f>_xll.qlInterestRateIndexValueDate(IndexON,D277)</f>
        <v>42587</v>
      </c>
      <c r="F277" s="52">
        <f>IFERROR(_xll.qlIndexFixing(IndexON,D277,TRUE,_xll.ohTrigger(RecalcTrigger,TriggerON)),NA())</f>
        <v>5.7928652362870825E-4</v>
      </c>
      <c r="H277" s="49">
        <f>_xll.qlCalendarAdvance(IborCalendar,$H276,B277,"f",FALSE)</f>
        <v>42573</v>
      </c>
      <c r="I277" s="49">
        <f>_xll.qlInterestRateIndexValueDate(Index3M,$H277)</f>
        <v>42577</v>
      </c>
      <c r="J277" s="52">
        <f>IFERROR(_xll.qlIndexFixing(Index3M,H277,TRUE,_xll.ohTrigger(RecalcTrigger,Trigger3M)),NA())</f>
        <v>1.0849848398180909E-3</v>
      </c>
      <c r="K277" s="52">
        <f>IFERROR(_xll.qlIndexFixing(ONIndex3M,I277,TRUE,_xll.ohTrigger(RecalcTrigger,Trigger3M)),NA())</f>
        <v>1.112179747817521E-3</v>
      </c>
      <c r="L277" s="52">
        <f>IFERROR(_xll.qlIndexFixing(Index6M,$H277,TRUE,_xll.ohTrigger(RecalcTrigger,Trigger6M)),NA())</f>
        <v>2.566652786701101E-3</v>
      </c>
      <c r="M277" s="52">
        <f>IFERROR(_xll.qlIndexFixing(ONIndex6M,I277,TRUE,_xll.ohTrigger(RecalcTrigger,Trigger6M)),NA())</f>
        <v>2.0948664344810908E-3</v>
      </c>
    </row>
    <row r="278" spans="2:13" x14ac:dyDescent="0.2">
      <c r="B278" s="46" t="s">
        <v>19</v>
      </c>
      <c r="D278" s="49">
        <f>_xll.qlCalendarAdvance(LocalCalendar,$D277,B278,"f",FALSE)</f>
        <v>42590</v>
      </c>
      <c r="E278" s="49">
        <f>_xll.qlInterestRateIndexValueDate(IndexON,D278)</f>
        <v>42590</v>
      </c>
      <c r="F278" s="52">
        <f>IFERROR(_xll.qlIndexFixing(IndexON,D278,TRUE,_xll.ohTrigger(RecalcTrigger,TriggerON)),NA())</f>
        <v>5.806920457362974E-4</v>
      </c>
      <c r="H278" s="49">
        <f>_xll.qlCalendarAdvance(IborCalendar,$H277,B278,"f",FALSE)</f>
        <v>42576</v>
      </c>
      <c r="I278" s="49">
        <f>_xll.qlInterestRateIndexValueDate(Index3M,$H278)</f>
        <v>42578</v>
      </c>
      <c r="J278" s="52">
        <f>IFERROR(_xll.qlIndexFixing(Index3M,H278,TRUE,_xll.ohTrigger(RecalcTrigger,Trigger3M)),NA())</f>
        <v>1.0841729675886461E-3</v>
      </c>
      <c r="K278" s="52">
        <f>IFERROR(_xll.qlIndexFixing(ONIndex3M,I278,TRUE,_xll.ohTrigger(RecalcTrigger,Trigger3M)),NA())</f>
        <v>1.1137063241228873E-3</v>
      </c>
      <c r="L278" s="52">
        <f>IFERROR(_xll.qlIndexFixing(Index6M,$H278,TRUE,_xll.ohTrigger(RecalcTrigger,Trigger6M)),NA())</f>
        <v>2.5665795612436642E-3</v>
      </c>
      <c r="M278" s="52">
        <f>IFERROR(_xll.qlIndexFixing(ONIndex6M,I278,TRUE,_xll.ohTrigger(RecalcTrigger,Trigger6M)),NA())</f>
        <v>2.1112750163343463E-3</v>
      </c>
    </row>
    <row r="279" spans="2:13" x14ac:dyDescent="0.2">
      <c r="B279" s="46" t="s">
        <v>19</v>
      </c>
      <c r="D279" s="49">
        <f>_xll.qlCalendarAdvance(LocalCalendar,$D278,B279,"f",FALSE)</f>
        <v>42591</v>
      </c>
      <c r="E279" s="49">
        <f>_xll.qlInterestRateIndexValueDate(IndexON,D279)</f>
        <v>42591</v>
      </c>
      <c r="F279" s="52">
        <f>IFERROR(_xll.qlIndexFixing(IndexON,D279,TRUE,_xll.ohTrigger(RecalcTrigger,TriggerON)),NA())</f>
        <v>5.8138518837957953E-4</v>
      </c>
      <c r="H279" s="49">
        <f>_xll.qlCalendarAdvance(IborCalendar,$H278,B279,"f",FALSE)</f>
        <v>42577</v>
      </c>
      <c r="I279" s="49">
        <f>_xll.qlInterestRateIndexValueDate(Index3M,$H279)</f>
        <v>42579</v>
      </c>
      <c r="J279" s="52">
        <f>IFERROR(_xll.qlIndexFixing(Index3M,H279,TRUE,_xll.ohTrigger(RecalcTrigger,Trigger3M)),NA())</f>
        <v>1.0833747878220171E-3</v>
      </c>
      <c r="K279" s="52">
        <f>IFERROR(_xll.qlIndexFixing(ONIndex3M,I279,TRUE,_xll.ohTrigger(RecalcTrigger,Trigger3M)),NA())</f>
        <v>1.1151540388709691E-3</v>
      </c>
      <c r="L279" s="52">
        <f>IFERROR(_xll.qlIndexFixing(Index6M,$H279,TRUE,_xll.ohTrigger(RecalcTrigger,Trigger6M)),NA())</f>
        <v>2.5609110191154678E-3</v>
      </c>
      <c r="M279" s="52">
        <f>IFERROR(_xll.qlIndexFixing(ONIndex6M,I279,TRUE,_xll.ohTrigger(RecalcTrigger,Trigger6M)),NA())</f>
        <v>2.1274968317452903E-3</v>
      </c>
    </row>
    <row r="280" spans="2:13" x14ac:dyDescent="0.2">
      <c r="B280" s="46" t="s">
        <v>19</v>
      </c>
      <c r="D280" s="49">
        <f>_xll.qlCalendarAdvance(LocalCalendar,$D279,B280,"f",FALSE)</f>
        <v>42592</v>
      </c>
      <c r="E280" s="49">
        <f>_xll.qlInterestRateIndexValueDate(IndexON,D280)</f>
        <v>42592</v>
      </c>
      <c r="F280" s="52">
        <f>IFERROR(_xll.qlIndexFixing(IndexON,D280,TRUE,_xll.ohTrigger(RecalcTrigger,TriggerON)),NA())</f>
        <v>5.824132733378562E-4</v>
      </c>
      <c r="H280" s="49">
        <f>_xll.qlCalendarAdvance(IborCalendar,$H279,B280,"f",FALSE)</f>
        <v>42578</v>
      </c>
      <c r="I280" s="49">
        <f>_xll.qlInterestRateIndexValueDate(Index3M,$H280)</f>
        <v>42580</v>
      </c>
      <c r="J280" s="52">
        <f>IFERROR(_xll.qlIndexFixing(Index3M,H280,TRUE,_xll.ohTrigger(RecalcTrigger,Trigger3M)),NA())</f>
        <v>1.0818695681534983E-3</v>
      </c>
      <c r="K280" s="52">
        <f>IFERROR(_xll.qlIndexFixing(ONIndex3M,I280,TRUE,_xll.ohTrigger(RecalcTrigger,Trigger3M)),NA())</f>
        <v>1.1177900668535301E-3</v>
      </c>
      <c r="L280" s="52">
        <f>IFERROR(_xll.qlIndexFixing(Index6M,$H280,TRUE,_xll.ohTrigger(RecalcTrigger,Trigger6M)),NA())</f>
        <v>2.560450956160424E-3</v>
      </c>
      <c r="M280" s="52">
        <f>IFERROR(_xll.qlIndexFixing(ONIndex6M,I280,TRUE,_xll.ohTrigger(RecalcTrigger,Trigger6M)),NA())</f>
        <v>2.1593308595591054E-3</v>
      </c>
    </row>
    <row r="281" spans="2:13" x14ac:dyDescent="0.2">
      <c r="B281" s="46" t="s">
        <v>19</v>
      </c>
      <c r="D281" s="49">
        <f>_xll.qlCalendarAdvance(LocalCalendar,$D280,B281,"f",FALSE)</f>
        <v>42594</v>
      </c>
      <c r="E281" s="49">
        <f>_xll.qlInterestRateIndexValueDate(IndexON,D281)</f>
        <v>42594</v>
      </c>
      <c r="F281" s="52">
        <f>IFERROR(_xll.qlIndexFixing(IndexON,D281,TRUE,_xll.ohTrigger(RecalcTrigger,TriggerON)),NA())</f>
        <v>5.8409620970552767E-4</v>
      </c>
      <c r="H281" s="49">
        <f>_xll.qlCalendarAdvance(IborCalendar,$H280,B281,"f",FALSE)</f>
        <v>42579</v>
      </c>
      <c r="I281" s="49">
        <f>_xll.qlInterestRateIndexValueDate(Index3M,$H281)</f>
        <v>42583</v>
      </c>
      <c r="J281" s="52">
        <f>IFERROR(_xll.qlIndexFixing(Index3M,H281,TRUE,_xll.ohTrigger(RecalcTrigger,Trigger3M)),NA())</f>
        <v>1.0803851185394442E-3</v>
      </c>
      <c r="K281" s="52">
        <f>IFERROR(_xll.qlIndexFixing(ONIndex3M,I281,TRUE,_xll.ohTrigger(RecalcTrigger,Trigger3M)),NA())</f>
        <v>1.1201562814111554E-3</v>
      </c>
      <c r="L281" s="52">
        <f>IFERROR(_xll.qlIndexFixing(Index6M,$H281,TRUE,_xll.ohTrigger(RecalcTrigger,Trigger6M)),NA())</f>
        <v>2.5640896732179058E-3</v>
      </c>
      <c r="M281" s="52">
        <f>IFERROR(_xll.qlIndexFixing(ONIndex6M,I281,TRUE,_xll.ohTrigger(RecalcTrigger,Trigger6M)),NA())</f>
        <v>2.1905164293656298E-3</v>
      </c>
    </row>
    <row r="282" spans="2:13" x14ac:dyDescent="0.2">
      <c r="B282" s="46" t="s">
        <v>19</v>
      </c>
      <c r="D282" s="49">
        <f>_xll.qlCalendarAdvance(LocalCalendar,$D281,B282,"f",FALSE)</f>
        <v>42597</v>
      </c>
      <c r="E282" s="49">
        <f>_xll.qlInterestRateIndexValueDate(IndexON,D282)</f>
        <v>42597</v>
      </c>
      <c r="F282" s="52">
        <f>IFERROR(_xll.qlIndexFixing(IndexON,D282,TRUE,_xll.ohTrigger(RecalcTrigger,TriggerON)),NA())</f>
        <v>5.8541706060233345E-4</v>
      </c>
      <c r="H282" s="49">
        <f>_xll.qlCalendarAdvance(IborCalendar,$H281,B282,"f",FALSE)</f>
        <v>42580</v>
      </c>
      <c r="I282" s="49">
        <f>_xll.qlInterestRateIndexValueDate(Index3M,$H282)</f>
        <v>42584</v>
      </c>
      <c r="J282" s="52">
        <f>IFERROR(_xll.qlIndexFixing(Index3M,H282,TRUE,_xll.ohTrigger(RecalcTrigger,Trigger3M)),NA())</f>
        <v>1.0797049949341836E-3</v>
      </c>
      <c r="K282" s="52">
        <f>IFERROR(_xll.qlIndexFixing(ONIndex3M,I282,TRUE,_xll.ohTrigger(RecalcTrigger,Trigger3M)),NA())</f>
        <v>1.1212096878931987E-3</v>
      </c>
      <c r="L282" s="52">
        <f>IFERROR(_xll.qlIndexFixing(Index6M,$H282,TRUE,_xll.ohTrigger(RecalcTrigger,Trigger6M)),NA())</f>
        <v>2.5631774273208226E-3</v>
      </c>
      <c r="M282" s="52">
        <f>IFERROR(_xll.qlIndexFixing(ONIndex6M,I282,TRUE,_xll.ohTrigger(RecalcTrigger,Trigger6M)),NA())</f>
        <v>2.2058044126449516E-3</v>
      </c>
    </row>
    <row r="283" spans="2:13" x14ac:dyDescent="0.2">
      <c r="B283" s="46" t="s">
        <v>19</v>
      </c>
      <c r="D283" s="49">
        <f>_xll.qlCalendarAdvance(LocalCalendar,$D282,B283,"f",FALSE)</f>
        <v>42598</v>
      </c>
      <c r="E283" s="49">
        <f>_xll.qlInterestRateIndexValueDate(IndexON,D283)</f>
        <v>42598</v>
      </c>
      <c r="F283" s="52">
        <f>IFERROR(_xll.qlIndexFixing(IndexON,D283,TRUE,_xll.ohTrigger(RecalcTrigger,TriggerON)),NA())</f>
        <v>5.8606787544768224E-4</v>
      </c>
      <c r="H283" s="49">
        <f>_xll.qlCalendarAdvance(IborCalendar,$H282,B283,"f",FALSE)</f>
        <v>42583</v>
      </c>
      <c r="I283" s="49">
        <f>_xll.qlInterestRateIndexValueDate(Index3M,$H283)</f>
        <v>42585</v>
      </c>
      <c r="J283" s="52">
        <f>IFERROR(_xll.qlIndexFixing(Index3M,H283,TRUE,_xll.ohTrigger(RecalcTrigger,Trigger3M)),NA())</f>
        <v>1.0789222446540693E-3</v>
      </c>
      <c r="K283" s="52">
        <f>IFERROR(_xll.qlIndexFixing(ONIndex3M,I283,TRUE,_xll.ohTrigger(RecalcTrigger,Trigger3M)),NA())</f>
        <v>1.1221842328179576E-3</v>
      </c>
      <c r="L283" s="52">
        <f>IFERROR(_xll.qlIndexFixing(Index6M,$H283,TRUE,_xll.ohTrigger(RecalcTrigger,Trigger6M)),NA())</f>
        <v>2.5621305867405144E-3</v>
      </c>
      <c r="M283" s="52">
        <f>IFERROR(_xll.qlIndexFixing(ONIndex6M,I283,TRUE,_xll.ohTrigger(RecalcTrigger,Trigger6M)),NA())</f>
        <v>2.2209056294020257E-3</v>
      </c>
    </row>
    <row r="284" spans="2:13" x14ac:dyDescent="0.2">
      <c r="B284" s="46" t="s">
        <v>19</v>
      </c>
      <c r="D284" s="49">
        <f>_xll.qlCalendarAdvance(LocalCalendar,$D283,B284,"f",FALSE)</f>
        <v>42599</v>
      </c>
      <c r="E284" s="49">
        <f>_xll.qlInterestRateIndexValueDate(IndexON,D284)</f>
        <v>42599</v>
      </c>
      <c r="F284" s="52">
        <f>IFERROR(_xll.qlIndexFixing(IndexON,D284,TRUE,_xll.ohTrigger(RecalcTrigger,TriggerON)),NA())</f>
        <v>5.8671264326792816E-4</v>
      </c>
      <c r="H284" s="49">
        <f>_xll.qlCalendarAdvance(IborCalendar,$H283,B284,"f",FALSE)</f>
        <v>42584</v>
      </c>
      <c r="I284" s="49">
        <f>_xll.qlInterestRateIndexValueDate(Index3M,$H284)</f>
        <v>42586</v>
      </c>
      <c r="J284" s="52">
        <f>IFERROR(_xll.qlIndexFixing(Index3M,H284,TRUE,_xll.ohTrigger(RecalcTrigger,Trigger3M)),NA())</f>
        <v>1.0784486439352964E-3</v>
      </c>
      <c r="K284" s="52">
        <f>IFERROR(_xll.qlIndexFixing(ONIndex3M,I284,TRUE,_xll.ohTrigger(RecalcTrigger,Trigger3M)),NA())</f>
        <v>1.12307991602556E-3</v>
      </c>
      <c r="L284" s="52">
        <f>IFERROR(_xll.qlIndexFixing(Index6M,$H284,TRUE,_xll.ohTrigger(RecalcTrigger,Trigger6M)),NA())</f>
        <v>2.5548418455405776E-3</v>
      </c>
      <c r="M284" s="52">
        <f>IFERROR(_xll.qlIndexFixing(ONIndex6M,I284,TRUE,_xll.ohTrigger(RecalcTrigger,Trigger6M)),NA())</f>
        <v>2.2358200796368521E-3</v>
      </c>
    </row>
    <row r="285" spans="2:13" x14ac:dyDescent="0.2">
      <c r="B285" s="46" t="s">
        <v>19</v>
      </c>
      <c r="D285" s="49">
        <f>_xll.qlCalendarAdvance(LocalCalendar,$D284,B285,"f",FALSE)</f>
        <v>42600</v>
      </c>
      <c r="E285" s="49">
        <f>_xll.qlInterestRateIndexValueDate(IndexON,D285)</f>
        <v>42600</v>
      </c>
      <c r="F285" s="52">
        <f>IFERROR(_xll.qlIndexFixing(IndexON,D285,TRUE,_xll.ohTrigger(RecalcTrigger,TriggerON)),NA())</f>
        <v>5.8735136438725633E-4</v>
      </c>
      <c r="H285" s="49">
        <f>_xll.qlCalendarAdvance(IborCalendar,$H284,B285,"f",FALSE)</f>
        <v>42585</v>
      </c>
      <c r="I285" s="49">
        <f>_xll.qlInterestRateIndexValueDate(Index3M,$H285)</f>
        <v>42587</v>
      </c>
      <c r="J285" s="52">
        <f>IFERROR(_xll.qlIndexFixing(Index3M,H285,TRUE,_xll.ohTrigger(RecalcTrigger,Trigger3M)),NA())</f>
        <v>1.077888418071558E-3</v>
      </c>
      <c r="K285" s="52">
        <f>IFERROR(_xll.qlIndexFixing(ONIndex3M,I285,TRUE,_xll.ohTrigger(RecalcTrigger,Trigger3M)),NA())</f>
        <v>1.1246119236663077E-3</v>
      </c>
      <c r="L285" s="52">
        <f>IFERROR(_xll.qlIndexFixing(Index6M,$H285,TRUE,_xll.ohTrigger(RecalcTrigger,Trigger6M)),NA())</f>
        <v>2.5565504097773682E-3</v>
      </c>
      <c r="M285" s="52">
        <f>IFERROR(_xll.qlIndexFixing(ONIndex6M,I285,TRUE,_xll.ohTrigger(RecalcTrigger,Trigger6M)),NA())</f>
        <v>2.2650406757662722E-3</v>
      </c>
    </row>
    <row r="286" spans="2:13" x14ac:dyDescent="0.2">
      <c r="B286" s="46" t="s">
        <v>19</v>
      </c>
      <c r="D286" s="49">
        <f>_xll.qlCalendarAdvance(LocalCalendar,$D285,B286,"f",FALSE)</f>
        <v>42601</v>
      </c>
      <c r="E286" s="49">
        <f>_xll.qlInterestRateIndexValueDate(IndexON,D286)</f>
        <v>42601</v>
      </c>
      <c r="F286" s="52">
        <f>IFERROR(_xll.qlIndexFixing(IndexON,D286,TRUE,_xll.ohTrigger(RecalcTrigger,TriggerON)),NA())</f>
        <v>5.8860959952185732E-4</v>
      </c>
      <c r="H286" s="49">
        <f>_xll.qlCalendarAdvance(IborCalendar,$H285,B286,"f",FALSE)</f>
        <v>42586</v>
      </c>
      <c r="I286" s="49">
        <f>_xll.qlInterestRateIndexValueDate(Index3M,$H286)</f>
        <v>42590</v>
      </c>
      <c r="J286" s="52">
        <f>IFERROR(_xll.qlIndexFixing(Index3M,H286,TRUE,_xll.ohTrigger(RecalcTrigger,Trigger3M)),NA())</f>
        <v>1.0764441016874533E-3</v>
      </c>
      <c r="K286" s="52">
        <f>IFERROR(_xll.qlIndexFixing(ONIndex3M,I286,TRUE,_xll.ohTrigger(RecalcTrigger,Trigger3M)),NA())</f>
        <v>1.1258740328035088E-3</v>
      </c>
      <c r="L286" s="52">
        <f>IFERROR(_xll.qlIndexFixing(Index6M,$H286,TRUE,_xll.ohTrigger(RecalcTrigger,Trigger6M)),NA())</f>
        <v>2.5549298873833001E-3</v>
      </c>
      <c r="M286" s="52">
        <f>IFERROR(_xll.qlIndexFixing(ONIndex6M,I286,TRUE,_xll.ohTrigger(RecalcTrigger,Trigger6M)),NA())</f>
        <v>2.2936102148740645E-3</v>
      </c>
    </row>
    <row r="287" spans="2:13" x14ac:dyDescent="0.2">
      <c r="B287" s="46" t="s">
        <v>19</v>
      </c>
      <c r="D287" s="49">
        <f>_xll.qlCalendarAdvance(LocalCalendar,$D286,B287,"f",FALSE)</f>
        <v>42604</v>
      </c>
      <c r="E287" s="49">
        <f>_xll.qlInterestRateIndexValueDate(IndexON,D287)</f>
        <v>42604</v>
      </c>
      <c r="F287" s="52">
        <f>IFERROR(_xll.qlIndexFixing(IndexON,D287,TRUE,_xll.ohTrigger(RecalcTrigger,TriggerON)),NA())</f>
        <v>5.898457801534196E-4</v>
      </c>
      <c r="H287" s="49">
        <f>_xll.qlCalendarAdvance(IborCalendar,$H286,B287,"f",FALSE)</f>
        <v>42587</v>
      </c>
      <c r="I287" s="49">
        <f>_xll.qlInterestRateIndexValueDate(Index3M,$H287)</f>
        <v>42591</v>
      </c>
      <c r="J287" s="52">
        <f>IFERROR(_xll.qlIndexFixing(Index3M,H287,TRUE,_xll.ohTrigger(RecalcTrigger,Trigger3M)),NA())</f>
        <v>1.0760681191736348E-3</v>
      </c>
      <c r="K287" s="52">
        <f>IFERROR(_xll.qlIndexFixing(ONIndex3M,I287,TRUE,_xll.ohTrigger(RecalcTrigger,Trigger3M)),NA())</f>
        <v>1.1263754078250088E-3</v>
      </c>
      <c r="L287" s="52">
        <f>IFERROR(_xll.qlIndexFixing(Index6M,$H287,TRUE,_xll.ohTrigger(RecalcTrigger,Trigger6M)),NA())</f>
        <v>2.5531069332912736E-3</v>
      </c>
      <c r="M287" s="52">
        <f>IFERROR(_xll.qlIndexFixing(ONIndex6M,I287,TRUE,_xll.ohTrigger(RecalcTrigger,Trigger6M)),NA())</f>
        <v>2.3075908321779082E-3</v>
      </c>
    </row>
    <row r="288" spans="2:13" x14ac:dyDescent="0.2">
      <c r="B288" s="46" t="s">
        <v>19</v>
      </c>
      <c r="D288" s="49">
        <f>_xll.qlCalendarAdvance(LocalCalendar,$D287,B288,"f",FALSE)</f>
        <v>42605</v>
      </c>
      <c r="E288" s="49">
        <f>_xll.qlInterestRateIndexValueDate(IndexON,D288)</f>
        <v>42605</v>
      </c>
      <c r="F288" s="52">
        <f>IFERROR(_xll.qlIndexFixing(IndexON,D288,TRUE,_xll.ohTrigger(RecalcTrigger,TriggerON)),NA())</f>
        <v>5.9045426703874249E-4</v>
      </c>
      <c r="H288" s="49">
        <f>_xll.qlCalendarAdvance(IborCalendar,$H287,B288,"f",FALSE)</f>
        <v>42590</v>
      </c>
      <c r="I288" s="49">
        <f>_xll.qlInterestRateIndexValueDate(Index3M,$H288)</f>
        <v>42592</v>
      </c>
      <c r="J288" s="52">
        <f>IFERROR(_xll.qlIndexFixing(Index3M,H288,TRUE,_xll.ohTrigger(RecalcTrigger,Trigger3M)),NA())</f>
        <v>1.0757488103724957E-3</v>
      </c>
      <c r="K288" s="52">
        <f>IFERROR(_xll.qlIndexFixing(ONIndex3M,I288,TRUE,_xll.ohTrigger(RecalcTrigger,Trigger3M)),NA())</f>
        <v>1.1269715111517087E-3</v>
      </c>
      <c r="L288" s="52">
        <f>IFERROR(_xll.qlIndexFixing(Index6M,$H288,TRUE,_xll.ohTrigger(RecalcTrigger,Trigger6M)),NA())</f>
        <v>2.5511598695771021E-3</v>
      </c>
      <c r="M288" s="52">
        <f>IFERROR(_xll.qlIndexFixing(ONIndex6M,I288,TRUE,_xll.ohTrigger(RecalcTrigger,Trigger6M)),NA())</f>
        <v>2.3281957531073871E-3</v>
      </c>
    </row>
    <row r="289" spans="2:13" x14ac:dyDescent="0.2">
      <c r="B289" s="46" t="s">
        <v>19</v>
      </c>
      <c r="D289" s="49">
        <f>_xll.qlCalendarAdvance(LocalCalendar,$D288,B289,"f",FALSE)</f>
        <v>42606</v>
      </c>
      <c r="E289" s="49">
        <f>_xll.qlInterestRateIndexValueDate(IndexON,D289)</f>
        <v>42606</v>
      </c>
      <c r="F289" s="52">
        <f>IFERROR(_xll.qlIndexFixing(IndexON,D289,TRUE,_xll.ohTrigger(RecalcTrigger,TriggerON)),NA())</f>
        <v>5.9105670698000878E-4</v>
      </c>
      <c r="H289" s="49">
        <f>_xll.qlCalendarAdvance(IborCalendar,$H288,B289,"f",FALSE)</f>
        <v>42591</v>
      </c>
      <c r="I289" s="49">
        <f>_xll.qlInterestRateIndexValueDate(Index3M,$H289)</f>
        <v>42594</v>
      </c>
      <c r="J289" s="52">
        <f>IFERROR(_xll.qlIndexFixing(Index3M,H289,TRUE,_xll.ohTrigger(RecalcTrigger,Trigger3M)),NA())</f>
        <v>1.0762258508021701E-3</v>
      </c>
      <c r="K289" s="52">
        <f>IFERROR(_xll.qlIndexFixing(ONIndex3M,I289,TRUE,_xll.ohTrigger(RecalcTrigger,Trigger3M)),NA())</f>
        <v>1.1275695361945282E-3</v>
      </c>
      <c r="L289" s="52">
        <f>IFERROR(_xll.qlIndexFixing(Index6M,$H289,TRUE,_xll.ohTrigger(RecalcTrigger,Trigger6M)),NA())</f>
        <v>2.5435450940345505E-3</v>
      </c>
      <c r="M289" s="52">
        <f>IFERROR(_xll.qlIndexFixing(ONIndex6M,I289,TRUE,_xll.ohTrigger(RecalcTrigger,Trigger6M)),NA())</f>
        <v>2.3615988705927293E-3</v>
      </c>
    </row>
    <row r="290" spans="2:13" x14ac:dyDescent="0.2">
      <c r="B290" s="46" t="s">
        <v>19</v>
      </c>
      <c r="D290" s="49">
        <f>_xll.qlCalendarAdvance(LocalCalendar,$D289,B290,"f",FALSE)</f>
        <v>42607</v>
      </c>
      <c r="E290" s="49">
        <f>_xll.qlInterestRateIndexValueDate(IndexON,D290)</f>
        <v>42607</v>
      </c>
      <c r="F290" s="52">
        <f>IFERROR(_xll.qlIndexFixing(IndexON,D290,TRUE,_xll.ohTrigger(RecalcTrigger,TriggerON)),NA())</f>
        <v>5.9165310013931105E-4</v>
      </c>
      <c r="H290" s="49">
        <f>_xll.qlCalendarAdvance(IborCalendar,$H289,B290,"f",FALSE)</f>
        <v>42592</v>
      </c>
      <c r="I290" s="49">
        <f>_xll.qlInterestRateIndexValueDate(Index3M,$H290)</f>
        <v>42594</v>
      </c>
      <c r="J290" s="52">
        <f>IFERROR(_xll.qlIndexFixing(Index3M,H290,TRUE,_xll.ohTrigger(RecalcTrigger,Trigger3M)),NA())</f>
        <v>1.0762258508021701E-3</v>
      </c>
      <c r="K290" s="52">
        <f>IFERROR(_xll.qlIndexFixing(ONIndex3M,I290,TRUE,_xll.ohTrigger(RecalcTrigger,Trigger3M)),NA())</f>
        <v>1.1275695361945282E-3</v>
      </c>
      <c r="L290" s="52">
        <f>IFERROR(_xll.qlIndexFixing(Index6M,$H290,TRUE,_xll.ohTrigger(RecalcTrigger,Trigger6M)),NA())</f>
        <v>2.5435450940345505E-3</v>
      </c>
      <c r="M290" s="52">
        <f>IFERROR(_xll.qlIndexFixing(ONIndex6M,I290,TRUE,_xll.ohTrigger(RecalcTrigger,Trigger6M)),NA())</f>
        <v>2.3615988705927293E-3</v>
      </c>
    </row>
    <row r="291" spans="2:13" x14ac:dyDescent="0.2">
      <c r="B291" s="46" t="s">
        <v>19</v>
      </c>
      <c r="D291" s="49">
        <f>_xll.qlCalendarAdvance(LocalCalendar,$D290,B291,"f",FALSE)</f>
        <v>42608</v>
      </c>
      <c r="E291" s="49">
        <f>_xll.qlInterestRateIndexValueDate(IndexON,D291)</f>
        <v>42608</v>
      </c>
      <c r="F291" s="52">
        <f>IFERROR(_xll.qlIndexFixing(IndexON,D291,TRUE,_xll.ohTrigger(RecalcTrigger,TriggerON)),NA())</f>
        <v>5.9282669315874348E-4</v>
      </c>
      <c r="H291" s="49">
        <f>_xll.qlCalendarAdvance(IborCalendar,$H290,B291,"f",FALSE)</f>
        <v>42593</v>
      </c>
      <c r="I291" s="49">
        <f>_xll.qlInterestRateIndexValueDate(Index3M,$H291)</f>
        <v>42597</v>
      </c>
      <c r="J291" s="52">
        <f>IFERROR(_xll.qlIndexFixing(Index3M,H291,TRUE,_xll.ohTrigger(RecalcTrigger,Trigger3M)),NA())</f>
        <v>1.0751180908046181E-3</v>
      </c>
      <c r="K291" s="52">
        <f>IFERROR(_xll.qlIndexFixing(ONIndex3M,I291,TRUE,_xll.ohTrigger(RecalcTrigger,Trigger3M)),NA())</f>
        <v>1.1277275638121864E-3</v>
      </c>
      <c r="L291" s="52">
        <f>IFERROR(_xll.qlIndexFixing(Index6M,$H291,TRUE,_xll.ohTrigger(RecalcTrigger,Trigger6M)),NA())</f>
        <v>2.5396153353233249E-3</v>
      </c>
      <c r="M291" s="52">
        <f>IFERROR(_xll.qlIndexFixing(ONIndex6M,I291,TRUE,_xll.ohTrigger(RecalcTrigger,Trigger6M)),NA())</f>
        <v>2.387552435196838E-3</v>
      </c>
    </row>
    <row r="292" spans="2:13" x14ac:dyDescent="0.2">
      <c r="B292" s="46" t="s">
        <v>19</v>
      </c>
      <c r="D292" s="49">
        <f>_xll.qlCalendarAdvance(LocalCalendar,$D291,B292,"f",FALSE)</f>
        <v>42611</v>
      </c>
      <c r="E292" s="49">
        <f>_xll.qlInterestRateIndexValueDate(IndexON,D292)</f>
        <v>42611</v>
      </c>
      <c r="F292" s="52">
        <f>IFERROR(_xll.qlIndexFixing(IndexON,D292,TRUE,_xll.ohTrigger(RecalcTrigger,TriggerON)),NA())</f>
        <v>5.9397820430850956E-4</v>
      </c>
      <c r="H292" s="49">
        <f>_xll.qlCalendarAdvance(IborCalendar,$H291,B292,"f",FALSE)</f>
        <v>42594</v>
      </c>
      <c r="I292" s="49">
        <f>_xll.qlInterestRateIndexValueDate(Index3M,$H292)</f>
        <v>42598</v>
      </c>
      <c r="J292" s="52">
        <f>IFERROR(_xll.qlIndexFixing(Index3M,H292,TRUE,_xll.ohTrigger(RecalcTrigger,Trigger3M)),NA())</f>
        <v>1.0752082555672308E-3</v>
      </c>
      <c r="K292" s="52">
        <f>IFERROR(_xll.qlIndexFixing(ONIndex3M,I292,TRUE,_xll.ohTrigger(RecalcTrigger,Trigger3M)),NA())</f>
        <v>1.127676907373143E-3</v>
      </c>
      <c r="L292" s="52">
        <f>IFERROR(_xll.qlIndexFixing(Index6M,$H292,TRUE,_xll.ohTrigger(RecalcTrigger,Trigger6M)),NA())</f>
        <v>2.5369550712812275E-3</v>
      </c>
      <c r="M292" s="52">
        <f>IFERROR(_xll.qlIndexFixing(ONIndex6M,I292,TRUE,_xll.ohTrigger(RecalcTrigger,Trigger6M)),NA())</f>
        <v>2.4002256853261628E-3</v>
      </c>
    </row>
    <row r="293" spans="2:13" x14ac:dyDescent="0.2">
      <c r="B293" s="46" t="s">
        <v>19</v>
      </c>
      <c r="D293" s="49">
        <f>_xll.qlCalendarAdvance(LocalCalendar,$D292,B293,"f",FALSE)</f>
        <v>42612</v>
      </c>
      <c r="E293" s="49">
        <f>_xll.qlInterestRateIndexValueDate(IndexON,D293)</f>
        <v>42612</v>
      </c>
      <c r="F293" s="52">
        <f>IFERROR(_xll.qlIndexFixing(IndexON,D293,TRUE,_xll.ohTrigger(RecalcTrigger,TriggerON)),NA())</f>
        <v>5.9454436323380655E-4</v>
      </c>
      <c r="H293" s="49">
        <f>_xll.qlCalendarAdvance(IborCalendar,$H292,B293,"f",FALSE)</f>
        <v>42597</v>
      </c>
      <c r="I293" s="49">
        <f>_xll.qlInterestRateIndexValueDate(Index3M,$H293)</f>
        <v>42599</v>
      </c>
      <c r="J293" s="52">
        <f>IFERROR(_xll.qlIndexFixing(Index3M,H293,TRUE,_xll.ohTrigger(RecalcTrigger,Trigger3M)),NA())</f>
        <v>1.0753782378354919E-3</v>
      </c>
      <c r="K293" s="52">
        <f>IFERROR(_xll.qlIndexFixing(ONIndex3M,I293,TRUE,_xll.ohTrigger(RecalcTrigger,Trigger3M)),NA())</f>
        <v>1.1275473893768151E-3</v>
      </c>
      <c r="L293" s="52">
        <f>IFERROR(_xll.qlIndexFixing(Index6M,$H293,TRUE,_xll.ohTrigger(RecalcTrigger,Trigger6M)),NA())</f>
        <v>2.5341811835543218E-3</v>
      </c>
      <c r="M293" s="52">
        <f>IFERROR(_xll.qlIndexFixing(ONIndex6M,I293,TRUE,_xll.ohTrigger(RecalcTrigger,Trigger6M)),NA())</f>
        <v>2.4127121687733677E-3</v>
      </c>
    </row>
    <row r="294" spans="2:13" x14ac:dyDescent="0.2">
      <c r="B294" s="46" t="s">
        <v>19</v>
      </c>
      <c r="D294" s="49">
        <f>_xll.qlCalendarAdvance(LocalCalendar,$D293,B294,"f",FALSE)</f>
        <v>42613</v>
      </c>
      <c r="E294" s="49">
        <f>_xll.qlInterestRateIndexValueDate(IndexON,D294)</f>
        <v>42613</v>
      </c>
      <c r="F294" s="52">
        <f>IFERROR(_xll.qlIndexFixing(IndexON,D294,TRUE,_xll.ohTrigger(RecalcTrigger,TriggerON)),NA())</f>
        <v>5.9510447529609323E-4</v>
      </c>
      <c r="H294" s="49">
        <f>_xll.qlCalendarAdvance(IborCalendar,$H293,B294,"f",FALSE)</f>
        <v>42598</v>
      </c>
      <c r="I294" s="49">
        <f>_xll.qlInterestRateIndexValueDate(Index3M,$H294)</f>
        <v>42600</v>
      </c>
      <c r="J294" s="52">
        <f>IFERROR(_xll.qlIndexFixing(Index3M,H294,TRUE,_xll.ohTrigger(RecalcTrigger,Trigger3M)),NA())</f>
        <v>1.0756313438820481E-3</v>
      </c>
      <c r="K294" s="52">
        <f>IFERROR(_xll.qlIndexFixing(ONIndex3M,I294,TRUE,_xll.ohTrigger(RecalcTrigger,Trigger3M)),NA())</f>
        <v>1.1273390097432667E-3</v>
      </c>
      <c r="L294" s="52">
        <f>IFERROR(_xll.qlIndexFixing(Index6M,$H294,TRUE,_xll.ohTrigger(RecalcTrigger,Trigger6M)),NA())</f>
        <v>2.5242144951965356E-3</v>
      </c>
      <c r="M294" s="52">
        <f>IFERROR(_xll.qlIndexFixing(ONIndex6M,I294,TRUE,_xll.ohTrigger(RecalcTrigger,Trigger6M)),NA())</f>
        <v>2.4250118852986446E-3</v>
      </c>
    </row>
    <row r="295" spans="2:13" x14ac:dyDescent="0.2">
      <c r="B295" s="46" t="s">
        <v>19</v>
      </c>
      <c r="D295" s="49">
        <f>_xll.qlCalendarAdvance(LocalCalendar,$D294,B295,"f",FALSE)</f>
        <v>42614</v>
      </c>
      <c r="E295" s="49">
        <f>_xll.qlInterestRateIndexValueDate(IndexON,D295)</f>
        <v>42614</v>
      </c>
      <c r="F295" s="52">
        <f>IFERROR(_xll.qlIndexFixing(IndexON,D295,TRUE,_xll.ohTrigger(RecalcTrigger,TriggerON)),NA())</f>
        <v>5.9565854057641587E-4</v>
      </c>
      <c r="H295" s="49">
        <f>_xll.qlCalendarAdvance(IborCalendar,$H294,B295,"f",FALSE)</f>
        <v>42599</v>
      </c>
      <c r="I295" s="49">
        <f>_xll.qlInterestRateIndexValueDate(Index3M,$H295)</f>
        <v>42601</v>
      </c>
      <c r="J295" s="52">
        <f>IFERROR(_xll.qlIndexFixing(Index3M,H295,TRUE,_xll.ohTrigger(RecalcTrigger,Trigger3M)),NA())</f>
        <v>1.0779917897002617E-3</v>
      </c>
      <c r="K295" s="52">
        <f>IFERROR(_xll.qlIndexFixing(ONIndex3M,I295,TRUE,_xll.ohTrigger(RecalcTrigger,Trigger3M)),NA())</f>
        <v>1.126662904171738E-3</v>
      </c>
      <c r="L295" s="52">
        <f>IFERROR(_xll.qlIndexFixing(Index6M,$H295,TRUE,_xll.ohTrigger(RecalcTrigger,Trigger6M)),NA())</f>
        <v>2.5247337185502058E-3</v>
      </c>
      <c r="M295" s="52">
        <f>IFERROR(_xll.qlIndexFixing(ONIndex6M,I295,TRUE,_xll.ohTrigger(RecalcTrigger,Trigger6M)),NA())</f>
        <v>2.4490054220294155E-3</v>
      </c>
    </row>
    <row r="296" spans="2:13" x14ac:dyDescent="0.2">
      <c r="B296" s="46" t="s">
        <v>19</v>
      </c>
      <c r="D296" s="49">
        <f>_xll.qlCalendarAdvance(LocalCalendar,$D295,B296,"f",FALSE)</f>
        <v>42615</v>
      </c>
      <c r="E296" s="49">
        <f>_xll.qlInterestRateIndexValueDate(IndexON,D296)</f>
        <v>42615</v>
      </c>
      <c r="F296" s="52">
        <f>IFERROR(_xll.qlIndexFixing(IndexON,D296,TRUE,_xll.ohTrigger(RecalcTrigger,TriggerON)),NA())</f>
        <v>5.9674749045409336E-4</v>
      </c>
      <c r="H296" s="49">
        <f>_xll.qlCalendarAdvance(IborCalendar,$H295,B296,"f",FALSE)</f>
        <v>42600</v>
      </c>
      <c r="I296" s="49">
        <f>_xll.qlInterestRateIndexValueDate(Index3M,$H296)</f>
        <v>42604</v>
      </c>
      <c r="J296" s="52">
        <f>IFERROR(_xll.qlIndexFixing(Index3M,H296,TRUE,_xll.ohTrigger(RecalcTrigger,Trigger3M)),NA())</f>
        <v>1.0775411315222527E-3</v>
      </c>
      <c r="K296" s="52">
        <f>IFERROR(_xll.qlIndexFixing(ONIndex3M,I296,TRUE,_xll.ohTrigger(RecalcTrigger,Trigger3M)),NA())</f>
        <v>1.1257168745171242E-3</v>
      </c>
      <c r="L296" s="52">
        <f>IFERROR(_xll.qlIndexFixing(Index6M,$H296,TRUE,_xll.ohTrigger(RecalcTrigger,Trigger6M)),NA())</f>
        <v>2.5186598215456149E-3</v>
      </c>
      <c r="M296" s="52">
        <f>IFERROR(_xll.qlIndexFixing(ONIndex6M,I296,TRUE,_xll.ohTrigger(RecalcTrigger,Trigger6M)),NA())</f>
        <v>2.4723430828998971E-3</v>
      </c>
    </row>
    <row r="297" spans="2:13" x14ac:dyDescent="0.2">
      <c r="B297" s="46" t="s">
        <v>19</v>
      </c>
      <c r="D297" s="49">
        <f>_xll.qlCalendarAdvance(LocalCalendar,$D296,B297,"f",FALSE)</f>
        <v>42618</v>
      </c>
      <c r="E297" s="49">
        <f>_xll.qlInterestRateIndexValueDate(IndexON,D297)</f>
        <v>42618</v>
      </c>
      <c r="F297" s="52">
        <f>IFERROR(_xll.qlIndexFixing(IndexON,D297,TRUE,_xll.ohTrigger(RecalcTrigger,TriggerON)),NA())</f>
        <v>5.9781433306760334E-4</v>
      </c>
      <c r="H297" s="49">
        <f>_xll.qlCalendarAdvance(IborCalendar,$H296,B297,"f",FALSE)</f>
        <v>42601</v>
      </c>
      <c r="I297" s="49">
        <f>_xll.qlInterestRateIndexValueDate(Index3M,$H297)</f>
        <v>42605</v>
      </c>
      <c r="J297" s="52">
        <f>IFERROR(_xll.qlIndexFixing(Index3M,H297,TRUE,_xll.ohTrigger(RecalcTrigger,Trigger3M)),NA())</f>
        <v>1.0795790512012841E-3</v>
      </c>
      <c r="K297" s="52">
        <f>IFERROR(_xll.qlIndexFixing(ONIndex3M,I297,TRUE,_xll.ohTrigger(RecalcTrigger,Trigger3M)),NA())</f>
        <v>1.1251141866175374E-3</v>
      </c>
      <c r="L297" s="52">
        <f>IFERROR(_xll.qlIndexFixing(Index6M,$H297,TRUE,_xll.ohTrigger(RecalcTrigger,Trigger6M)),NA())</f>
        <v>2.5152356509772211E-3</v>
      </c>
      <c r="M297" s="52">
        <f>IFERROR(_xll.qlIndexFixing(ONIndex6M,I297,TRUE,_xll.ohTrigger(RecalcTrigger,Trigger6M)),NA())</f>
        <v>2.4837089651352784E-3</v>
      </c>
    </row>
    <row r="298" spans="2:13" x14ac:dyDescent="0.2">
      <c r="B298" s="46" t="s">
        <v>19</v>
      </c>
      <c r="D298" s="49">
        <f>_xll.qlCalendarAdvance(LocalCalendar,$D297,B298,"f",FALSE)</f>
        <v>42619</v>
      </c>
      <c r="E298" s="49">
        <f>_xll.qlInterestRateIndexValueDate(IndexON,D298)</f>
        <v>42619</v>
      </c>
      <c r="F298" s="52">
        <f>IFERROR(_xll.qlIndexFixing(IndexON,D298,TRUE,_xll.ohTrigger(RecalcTrigger,TriggerON)),NA())</f>
        <v>5.9833816403287443E-4</v>
      </c>
      <c r="H298" s="49">
        <f>_xll.qlCalendarAdvance(IborCalendar,$H297,B298,"f",FALSE)</f>
        <v>42604</v>
      </c>
      <c r="I298" s="49">
        <f>_xll.qlInterestRateIndexValueDate(Index3M,$H298)</f>
        <v>42606</v>
      </c>
      <c r="J298" s="52">
        <f>IFERROR(_xll.qlIndexFixing(Index3M,H298,TRUE,_xll.ohTrigger(RecalcTrigger,Trigger3M)),NA())</f>
        <v>1.079080731607934E-3</v>
      </c>
      <c r="K298" s="52">
        <f>IFERROR(_xll.qlIndexFixing(ONIndex3M,I298,TRUE,_xll.ohTrigger(RecalcTrigger,Trigger3M)),NA())</f>
        <v>1.1244326371606661E-3</v>
      </c>
      <c r="L298" s="52">
        <f>IFERROR(_xll.qlIndexFixing(Index6M,$H298,TRUE,_xll.ohTrigger(RecalcTrigger,Trigger6M)),NA())</f>
        <v>2.5117083432256862E-3</v>
      </c>
      <c r="M298" s="52">
        <f>IFERROR(_xll.qlIndexFixing(ONIndex6M,I298,TRUE,_xll.ohTrigger(RecalcTrigger,Trigger6M)),NA())</f>
        <v>2.4948880802888596E-3</v>
      </c>
    </row>
    <row r="299" spans="2:13" x14ac:dyDescent="0.2">
      <c r="B299" s="46" t="s">
        <v>19</v>
      </c>
      <c r="D299" s="49">
        <f>_xll.qlCalendarAdvance(LocalCalendar,$D298,B299,"f",FALSE)</f>
        <v>42620</v>
      </c>
      <c r="E299" s="49">
        <f>_xll.qlInterestRateIndexValueDate(IndexON,D299)</f>
        <v>42620</v>
      </c>
      <c r="F299" s="52">
        <f>IFERROR(_xll.qlIndexFixing(IndexON,D299,TRUE,_xll.ohTrigger(RecalcTrigger,TriggerON)),NA())</f>
        <v>5.9885594813513521E-4</v>
      </c>
      <c r="H299" s="49">
        <f>_xll.qlCalendarAdvance(IborCalendar,$H298,B299,"f",FALSE)</f>
        <v>42605</v>
      </c>
      <c r="I299" s="49">
        <f>_xll.qlInterestRateIndexValueDate(Index3M,$H299)</f>
        <v>42607</v>
      </c>
      <c r="J299" s="52">
        <f>IFERROR(_xll.qlIndexFixing(Index3M,H299,TRUE,_xll.ohTrigger(RecalcTrigger,Trigger3M)),NA())</f>
        <v>1.0800082803283735E-3</v>
      </c>
      <c r="K299" s="52">
        <f>IFERROR(_xll.qlIndexFixing(ONIndex3M,I299,TRUE,_xll.ohTrigger(RecalcTrigger,Trigger3M)),NA())</f>
        <v>1.1236722259866383E-3</v>
      </c>
      <c r="L299" s="52">
        <f>IFERROR(_xll.qlIndexFixing(Index6M,$H299,TRUE,_xll.ohTrigger(RecalcTrigger,Trigger6M)),NA())</f>
        <v>2.5006728891311283E-3</v>
      </c>
      <c r="M299" s="52">
        <f>IFERROR(_xll.qlIndexFixing(ONIndex6M,I299,TRUE,_xll.ohTrigger(RecalcTrigger,Trigger6M)),NA())</f>
        <v>2.5058804286004488E-3</v>
      </c>
    </row>
    <row r="300" spans="2:13" x14ac:dyDescent="0.2">
      <c r="B300" s="46" t="s">
        <v>19</v>
      </c>
      <c r="D300" s="49">
        <f>_xll.qlCalendarAdvance(LocalCalendar,$D299,B300,"f",FALSE)</f>
        <v>42621</v>
      </c>
      <c r="E300" s="49">
        <f>_xll.qlInterestRateIndexValueDate(IndexON,D300)</f>
        <v>42621</v>
      </c>
      <c r="F300" s="52">
        <f>IFERROR(_xll.qlIndexFixing(IndexON,D300,TRUE,_xll.ohTrigger(RecalcTrigger,TriggerON)),NA())</f>
        <v>5.9936768553647823E-4</v>
      </c>
      <c r="H300" s="49">
        <f>_xll.qlCalendarAdvance(IborCalendar,$H299,B300,"f",FALSE)</f>
        <v>42606</v>
      </c>
      <c r="I300" s="49">
        <f>_xll.qlInterestRateIndexValueDate(Index3M,$H300)</f>
        <v>42608</v>
      </c>
      <c r="J300" s="52">
        <f>IFERROR(_xll.qlIndexFixing(Index3M,H300,TRUE,_xll.ohTrigger(RecalcTrigger,Trigger3M)),NA())</f>
        <v>1.0842961677088349E-3</v>
      </c>
      <c r="K300" s="52">
        <f>IFERROR(_xll.qlIndexFixing(ONIndex3M,I300,TRUE,_xll.ohTrigger(RecalcTrigger,Trigger3M)),NA())</f>
        <v>1.1213821293942772E-3</v>
      </c>
      <c r="L300" s="52">
        <f>IFERROR(_xll.qlIndexFixing(Index6M,$H300,TRUE,_xll.ohTrigger(RecalcTrigger,Trigger6M)),NA())</f>
        <v>2.5006273339549046E-3</v>
      </c>
      <c r="M300" s="52">
        <f>IFERROR(_xll.qlIndexFixing(ONIndex6M,I300,TRUE,_xll.ohTrigger(RecalcTrigger,Trigger6M)),NA())</f>
        <v>2.5324541858950944E-3</v>
      </c>
    </row>
    <row r="301" spans="2:13" x14ac:dyDescent="0.2">
      <c r="B301" s="46" t="s">
        <v>19</v>
      </c>
      <c r="D301" s="49">
        <f>_xll.qlCalendarAdvance(LocalCalendar,$D300,B301,"f",FALSE)</f>
        <v>42622</v>
      </c>
      <c r="E301" s="49">
        <f>_xll.qlInterestRateIndexValueDate(IndexON,D301)</f>
        <v>42622</v>
      </c>
      <c r="F301" s="52">
        <f>IFERROR(_xll.qlIndexFixing(IndexON,D301,TRUE,_xll.ohTrigger(RecalcTrigger,TriggerON)),NA())</f>
        <v>6.0037199148895348E-4</v>
      </c>
      <c r="H301" s="49">
        <f>_xll.qlCalendarAdvance(IborCalendar,$H300,B301,"f",FALSE)</f>
        <v>42607</v>
      </c>
      <c r="I301" s="49">
        <f>_xll.qlInterestRateIndexValueDate(Index3M,$H301)</f>
        <v>42612</v>
      </c>
      <c r="J301" s="52">
        <f>IFERROR(_xll.qlIndexFixing(Index3M,H301,TRUE,_xll.ohTrigger(RecalcTrigger,Trigger3M)),NA())</f>
        <v>1.0863557648064044E-3</v>
      </c>
      <c r="K301" s="52">
        <f>IFERROR(_xll.qlIndexFixing(ONIndex3M,I301,TRUE,_xll.ohTrigger(RecalcTrigger,Trigger3M)),NA())</f>
        <v>1.118687245558192E-3</v>
      </c>
      <c r="L301" s="52">
        <f>IFERROR(_xll.qlIndexFixing(Index6M,$H301,TRUE,_xll.ohTrigger(RecalcTrigger,Trigger6M)),NA())</f>
        <v>2.4960539703801432E-3</v>
      </c>
      <c r="M301" s="52">
        <f>IFERROR(_xll.qlIndexFixing(ONIndex6M,I301,TRUE,_xll.ohTrigger(RecalcTrigger,Trigger6M)),NA())</f>
        <v>2.5580406650504983E-3</v>
      </c>
    </row>
    <row r="302" spans="2:13" x14ac:dyDescent="0.2">
      <c r="B302" s="46" t="s">
        <v>19</v>
      </c>
      <c r="D302" s="49">
        <f>_xll.qlCalendarAdvance(LocalCalendar,$D301,B302,"f",FALSE)</f>
        <v>42625</v>
      </c>
      <c r="E302" s="49">
        <f>_xll.qlInterestRateIndexValueDate(IndexON,D302)</f>
        <v>42625</v>
      </c>
      <c r="F302" s="52">
        <f>IFERROR(_xll.qlIndexFixing(IndexON,D302,TRUE,_xll.ohTrigger(RecalcTrigger,TriggerON)),NA())</f>
        <v>6.0135416626860838E-4</v>
      </c>
      <c r="H302" s="49">
        <f>_xll.qlCalendarAdvance(IborCalendar,$H301,B302,"f",FALSE)</f>
        <v>42608</v>
      </c>
      <c r="I302" s="49">
        <f>_xll.qlInterestRateIndexValueDate(Index3M,$H302)</f>
        <v>42613</v>
      </c>
      <c r="J302" s="52">
        <f>IFERROR(_xll.qlIndexFixing(Index3M,H302,TRUE,_xll.ohTrigger(RecalcTrigger,Trigger3M)),NA())</f>
        <v>1.0859970991116874E-3</v>
      </c>
      <c r="K302" s="52">
        <f>IFERROR(_xll.qlIndexFixing(ONIndex3M,I302,TRUE,_xll.ohTrigger(RecalcTrigger,Trigger3M)),NA())</f>
        <v>1.1174536645608413E-3</v>
      </c>
      <c r="L302" s="52">
        <f>IFERROR(_xll.qlIndexFixing(Index6M,$H302,TRUE,_xll.ohTrigger(RecalcTrigger,Trigger6M)),NA())</f>
        <v>2.4956937688813872E-3</v>
      </c>
      <c r="M302" s="52">
        <f>IFERROR(_xll.qlIndexFixing(ONIndex6M,I302,TRUE,_xll.ohTrigger(RecalcTrigger,Trigger6M)),NA())</f>
        <v>2.5679124112709673E-3</v>
      </c>
    </row>
    <row r="303" spans="2:13" x14ac:dyDescent="0.2">
      <c r="B303" s="46" t="s">
        <v>19</v>
      </c>
      <c r="D303" s="49">
        <f>_xll.qlCalendarAdvance(LocalCalendar,$D302,B303,"f",FALSE)</f>
        <v>42626</v>
      </c>
      <c r="E303" s="49">
        <f>_xll.qlInterestRateIndexValueDate(IndexON,D303)</f>
        <v>42626</v>
      </c>
      <c r="F303" s="52">
        <f>IFERROR(_xll.qlIndexFixing(IndexON,D303,TRUE,_xll.ohTrigger(RecalcTrigger,TriggerON)),NA())</f>
        <v>6.0183566943594613E-4</v>
      </c>
      <c r="H303" s="49">
        <f>_xll.qlCalendarAdvance(IborCalendar,$H302,B303,"f",FALSE)</f>
        <v>42612</v>
      </c>
      <c r="I303" s="49">
        <f>_xll.qlInterestRateIndexValueDate(Index3M,$H303)</f>
        <v>42614</v>
      </c>
      <c r="J303" s="52">
        <f>IFERROR(_xll.qlIndexFixing(Index3M,H303,TRUE,_xll.ohTrigger(RecalcTrigger,Trigger3M)),NA())</f>
        <v>1.0876632057761886E-3</v>
      </c>
      <c r="K303" s="52">
        <f>IFERROR(_xll.qlIndexFixing(ONIndex3M,I303,TRUE,_xll.ohTrigger(RecalcTrigger,Trigger3M)),NA())</f>
        <v>1.1161412219262701E-3</v>
      </c>
      <c r="L303" s="52">
        <f>IFERROR(_xll.qlIndexFixing(Index6M,$H303,TRUE,_xll.ohTrigger(RecalcTrigger,Trigger6M)),NA())</f>
        <v>2.4914397717564411E-3</v>
      </c>
      <c r="M303" s="52">
        <f>IFERROR(_xll.qlIndexFixing(ONIndex6M,I303,TRUE,_xll.ohTrigger(RecalcTrigger,Trigger6M)),NA())</f>
        <v>2.5775973903297E-3</v>
      </c>
    </row>
    <row r="304" spans="2:13" x14ac:dyDescent="0.2">
      <c r="B304" s="46" t="s">
        <v>19</v>
      </c>
      <c r="D304" s="49">
        <f>_xll.qlCalendarAdvance(LocalCalendar,$D303,B304,"f",FALSE)</f>
        <v>42627</v>
      </c>
      <c r="E304" s="49">
        <f>_xll.qlInterestRateIndexValueDate(IndexON,D304)</f>
        <v>42627</v>
      </c>
      <c r="F304" s="52">
        <f>IFERROR(_xll.qlIndexFixing(IndexON,D304,TRUE,_xll.ohTrigger(RecalcTrigger,TriggerON)),NA())</f>
        <v>6.0231112565922729E-4</v>
      </c>
      <c r="H304" s="49">
        <f>_xll.qlCalendarAdvance(IborCalendar,$H303,B304,"f",FALSE)</f>
        <v>42613</v>
      </c>
      <c r="I304" s="49">
        <f>_xll.qlInterestRateIndexValueDate(Index3M,$H304)</f>
        <v>42615</v>
      </c>
      <c r="J304" s="52">
        <f>IFERROR(_xll.qlIndexFixing(Index3M,H304,TRUE,_xll.ohTrigger(RecalcTrigger,Trigger3M)),NA())</f>
        <v>1.0894610135979224E-3</v>
      </c>
      <c r="K304" s="52">
        <f>IFERROR(_xll.qlIndexFixing(ONIndex3M,I304,TRUE,_xll.ohTrigger(RecalcTrigger,Trigger3M)),NA())</f>
        <v>1.1132569072191956E-3</v>
      </c>
      <c r="L304" s="52">
        <f>IFERROR(_xll.qlIndexFixing(Index6M,$H304,TRUE,_xll.ohTrigger(RecalcTrigger,Trigger6M)),NA())</f>
        <v>2.4870931678252941E-3</v>
      </c>
      <c r="M304" s="52">
        <f>IFERROR(_xll.qlIndexFixing(ONIndex6M,I304,TRUE,_xll.ohTrigger(RecalcTrigger,Trigger6M)),NA())</f>
        <v>2.5963635166359467E-3</v>
      </c>
    </row>
    <row r="305" spans="2:13" x14ac:dyDescent="0.2">
      <c r="B305" s="46" t="s">
        <v>19</v>
      </c>
      <c r="D305" s="49">
        <f>_xll.qlCalendarAdvance(LocalCalendar,$D304,B305,"f",FALSE)</f>
        <v>42628</v>
      </c>
      <c r="E305" s="49">
        <f>_xll.qlInterestRateIndexValueDate(IndexON,D305)</f>
        <v>42628</v>
      </c>
      <c r="F305" s="52">
        <f>IFERROR(_xll.qlIndexFixing(IndexON,D305,TRUE,_xll.ohTrigger(RecalcTrigger,TriggerON)),NA())</f>
        <v>6.0278053501949813E-4</v>
      </c>
      <c r="H305" s="49">
        <f>_xll.qlCalendarAdvance(IborCalendar,$H304,B305,"f",FALSE)</f>
        <v>42614</v>
      </c>
      <c r="I305" s="49">
        <f>_xll.qlInterestRateIndexValueDate(Index3M,$H305)</f>
        <v>42618</v>
      </c>
      <c r="J305" s="52">
        <f>IFERROR(_xll.qlIndexFixing(Index3M,H305,TRUE,_xll.ohTrigger(RecalcTrigger,Trigger3M)),NA())</f>
        <v>1.0956780718850069E-3</v>
      </c>
      <c r="K305" s="52">
        <f>IFERROR(_xll.qlIndexFixing(ONIndex3M,I305,TRUE,_xll.ohTrigger(RecalcTrigger,Trigger3M)),NA())</f>
        <v>1.1101028351756526E-3</v>
      </c>
      <c r="L305" s="52">
        <f>IFERROR(_xll.qlIndexFixing(Index6M,$H305,TRUE,_xll.ohTrigger(RecalcTrigger,Trigger6M)),NA())</f>
        <v>2.4696292948309076E-3</v>
      </c>
      <c r="M305" s="52">
        <f>IFERROR(_xll.qlIndexFixing(ONIndex6M,I305,TRUE,_xll.ohTrigger(RecalcTrigger,Trigger6M)),NA())</f>
        <v>2.6144696359065023E-3</v>
      </c>
    </row>
    <row r="306" spans="2:13" x14ac:dyDescent="0.2">
      <c r="B306" s="46" t="s">
        <v>19</v>
      </c>
      <c r="D306" s="49">
        <f>_xll.qlCalendarAdvance(LocalCalendar,$D305,B306,"f",FALSE)</f>
        <v>42629</v>
      </c>
      <c r="E306" s="49">
        <f>_xll.qlInterestRateIndexValueDate(IndexON,D306)</f>
        <v>42629</v>
      </c>
      <c r="F306" s="52">
        <f>IFERROR(_xll.qlIndexFixing(IndexON,D306,TRUE,_xll.ohTrigger(RecalcTrigger,TriggerON)),NA())</f>
        <v>6.0392532315739489E-4</v>
      </c>
      <c r="H306" s="49">
        <f>_xll.qlCalendarAdvance(IborCalendar,$H305,B306,"f",FALSE)</f>
        <v>42615</v>
      </c>
      <c r="I306" s="49">
        <f>_xll.qlInterestRateIndexValueDate(Index3M,$H306)</f>
        <v>42619</v>
      </c>
      <c r="J306" s="52">
        <f>IFERROR(_xll.qlIndexFixing(Index3M,H306,TRUE,_xll.ohTrigger(RecalcTrigger,Trigger3M)),NA())</f>
        <v>1.0980361123195689E-3</v>
      </c>
      <c r="K306" s="52">
        <f>IFERROR(_xll.qlIndexFixing(ONIndex3M,I306,TRUE,_xll.ohTrigger(RecalcTrigger,Trigger3M)),NA())</f>
        <v>1.108396084434915E-3</v>
      </c>
      <c r="L306" s="52">
        <f>IFERROR(_xll.qlIndexFixing(Index6M,$H306,TRUE,_xll.ohTrigger(RecalcTrigger,Trigger6M)),NA())</f>
        <v>2.4688111424192613E-3</v>
      </c>
      <c r="M306" s="52">
        <f>IFERROR(_xll.qlIndexFixing(ONIndex6M,I306,TRUE,_xll.ohTrigger(RecalcTrigger,Trigger6M)),NA())</f>
        <v>2.6232207794762985E-3</v>
      </c>
    </row>
    <row r="307" spans="2:13" x14ac:dyDescent="0.2">
      <c r="B307" s="46" t="s">
        <v>19</v>
      </c>
      <c r="D307" s="49">
        <f>_xll.qlCalendarAdvance(LocalCalendar,$D306,B307,"f",FALSE)</f>
        <v>42633</v>
      </c>
      <c r="E307" s="49">
        <f>_xll.qlInterestRateIndexValueDate(IndexON,D307)</f>
        <v>42633</v>
      </c>
      <c r="F307" s="52">
        <f>IFERROR(_xll.qlIndexFixing(IndexON,D307,TRUE,_xll.ohTrigger(RecalcTrigger,TriggerON)),NA())</f>
        <v>6.0503687936197537E-4</v>
      </c>
      <c r="H307" s="49">
        <f>_xll.qlCalendarAdvance(IborCalendar,$H306,B307,"f",FALSE)</f>
        <v>42618</v>
      </c>
      <c r="I307" s="49">
        <f>_xll.qlInterestRateIndexValueDate(Index3M,$H307)</f>
        <v>42620</v>
      </c>
      <c r="J307" s="52">
        <f>IFERROR(_xll.qlIndexFixing(Index3M,H307,TRUE,_xll.ohTrigger(RecalcTrigger,Trigger3M)),NA())</f>
        <v>1.1005425680113577E-3</v>
      </c>
      <c r="K307" s="52">
        <f>IFERROR(_xll.qlIndexFixing(ONIndex3M,I307,TRUE,_xll.ohTrigger(RecalcTrigger,Trigger3M)),NA())</f>
        <v>1.106610472056957E-3</v>
      </c>
      <c r="L307" s="52">
        <f>IFERROR(_xll.qlIndexFixing(Index6M,$H307,TRUE,_xll.ohTrigger(RecalcTrigger,Trigger6M)),NA())</f>
        <v>2.4640243482277396E-3</v>
      </c>
      <c r="M307" s="52">
        <f>IFERROR(_xll.qlIndexFixing(ONIndex6M,I307,TRUE,_xll.ohTrigger(RecalcTrigger,Trigger6M)),NA())</f>
        <v>2.6317851559642946E-3</v>
      </c>
    </row>
    <row r="308" spans="2:13" x14ac:dyDescent="0.2">
      <c r="B308" s="46" t="s">
        <v>19</v>
      </c>
      <c r="D308" s="49">
        <f>_xll.qlCalendarAdvance(LocalCalendar,$D307,B308,"f",FALSE)</f>
        <v>42634</v>
      </c>
      <c r="E308" s="49">
        <f>_xll.qlInterestRateIndexValueDate(IndexON,D308)</f>
        <v>42634</v>
      </c>
      <c r="F308" s="52">
        <f>IFERROR(_xll.qlIndexFixing(IndexON,D308,TRUE,_xll.ohTrigger(RecalcTrigger,TriggerON)),NA())</f>
        <v>6.0568405093386346E-4</v>
      </c>
      <c r="H308" s="49">
        <f>_xll.qlCalendarAdvance(IborCalendar,$H307,B308,"f",FALSE)</f>
        <v>42619</v>
      </c>
      <c r="I308" s="49">
        <f>_xll.qlInterestRateIndexValueDate(Index3M,$H308)</f>
        <v>42621</v>
      </c>
      <c r="J308" s="52">
        <f>IFERROR(_xll.qlIndexFixing(Index3M,H308,TRUE,_xll.ohTrigger(RecalcTrigger,Trigger3M)),NA())</f>
        <v>1.1032007818520509E-3</v>
      </c>
      <c r="K308" s="52">
        <f>IFERROR(_xll.qlIndexFixing(ONIndex3M,I308,TRUE,_xll.ohTrigger(RecalcTrigger,Trigger3M)),NA())</f>
        <v>1.1047459979618424E-3</v>
      </c>
      <c r="L308" s="52">
        <f>IFERROR(_xll.qlIndexFixing(Index6M,$H308,TRUE,_xll.ohTrigger(RecalcTrigger,Trigger6M)),NA())</f>
        <v>2.4591540847221051E-3</v>
      </c>
      <c r="M308" s="52">
        <f>IFERROR(_xll.qlIndexFixing(ONIndex6M,I308,TRUE,_xll.ohTrigger(RecalcTrigger,Trigger6M)),NA())</f>
        <v>2.6401627651306825E-3</v>
      </c>
    </row>
    <row r="309" spans="2:13" x14ac:dyDescent="0.2">
      <c r="B309" s="46" t="s">
        <v>19</v>
      </c>
      <c r="D309" s="49">
        <f>_xll.qlCalendarAdvance(LocalCalendar,$D308,B309,"f",FALSE)</f>
        <v>42636</v>
      </c>
      <c r="E309" s="49">
        <f>_xll.qlInterestRateIndexValueDate(IndexON,D309)</f>
        <v>42636</v>
      </c>
      <c r="F309" s="52">
        <f>IFERROR(_xll.qlIndexFixing(IndexON,D309,TRUE,_xll.ohTrigger(RecalcTrigger,TriggerON)),NA())</f>
        <v>6.0673210450704995E-4</v>
      </c>
      <c r="H309" s="49">
        <f>_xll.qlCalendarAdvance(IborCalendar,$H308,B309,"f",FALSE)</f>
        <v>42620</v>
      </c>
      <c r="I309" s="49">
        <f>_xll.qlInterestRateIndexValueDate(Index3M,$H309)</f>
        <v>42622</v>
      </c>
      <c r="J309" s="52">
        <f>IFERROR(_xll.qlIndexFixing(Index3M,H309,TRUE,_xll.ohTrigger(RecalcTrigger,Trigger3M)),NA())</f>
        <v>1.106014096757044E-3</v>
      </c>
      <c r="K309" s="52">
        <f>IFERROR(_xll.qlIndexFixing(ONIndex3M,I309,TRUE,_xll.ohTrigger(RecalcTrigger,Trigger3M)),NA())</f>
        <v>1.1007575435684203E-3</v>
      </c>
      <c r="L309" s="52">
        <f>IFERROR(_xll.qlIndexFixing(Index6M,$H309,TRUE,_xll.ohTrigger(RecalcTrigger,Trigger6M)),NA())</f>
        <v>2.4542018748070333E-3</v>
      </c>
      <c r="M309" s="52">
        <f>IFERROR(_xll.qlIndexFixing(ONIndex6M,I309,TRUE,_xll.ohTrigger(RecalcTrigger,Trigger6M)),NA())</f>
        <v>2.6563150261527113E-3</v>
      </c>
    </row>
    <row r="310" spans="2:13" x14ac:dyDescent="0.2">
      <c r="B310" s="46" t="s">
        <v>19</v>
      </c>
      <c r="D310" s="49">
        <f>_xll.qlCalendarAdvance(LocalCalendar,$D309,B310,"f",FALSE)</f>
        <v>42639</v>
      </c>
      <c r="E310" s="49">
        <f>_xll.qlInterestRateIndexValueDate(IndexON,D310)</f>
        <v>42639</v>
      </c>
      <c r="F310" s="52">
        <f>IFERROR(_xll.qlIndexFixing(IndexON,D310,TRUE,_xll.ohTrigger(RecalcTrigger,TriggerON)),NA())</f>
        <v>6.0754494664472247E-4</v>
      </c>
      <c r="H310" s="49">
        <f>_xll.qlCalendarAdvance(IborCalendar,$H309,B310,"f",FALSE)</f>
        <v>42621</v>
      </c>
      <c r="I310" s="49">
        <f>_xll.qlInterestRateIndexValueDate(Index3M,$H310)</f>
        <v>42625</v>
      </c>
      <c r="J310" s="52">
        <f>IFERROR(_xll.qlIndexFixing(Index3M,H310,TRUE,_xll.ohTrigger(RecalcTrigger,Trigger3M)),NA())</f>
        <v>1.115418077437804E-3</v>
      </c>
      <c r="K310" s="52">
        <f>IFERROR(_xll.qlIndexFixing(ONIndex3M,I310,TRUE,_xll.ohTrigger(RecalcTrigger,Trigger3M)),NA())</f>
        <v>1.0964994856887955E-3</v>
      </c>
      <c r="L310" s="52">
        <f>IFERROR(_xll.qlIndexFixing(Index6M,$H310,TRUE,_xll.ohTrigger(RecalcTrigger,Trigger6M)),NA())</f>
        <v>2.4349307906049809E-3</v>
      </c>
      <c r="M310" s="52">
        <f>IFERROR(_xll.qlIndexFixing(ONIndex6M,I310,TRUE,_xll.ohTrigger(RecalcTrigger,Trigger6M)),NA())</f>
        <v>2.6718055302588084E-3</v>
      </c>
    </row>
    <row r="311" spans="2:13" x14ac:dyDescent="0.2">
      <c r="B311" s="46" t="s">
        <v>19</v>
      </c>
      <c r="D311" s="49">
        <f>_xll.qlCalendarAdvance(LocalCalendar,$D310,B311,"f",FALSE)</f>
        <v>42640</v>
      </c>
      <c r="E311" s="49">
        <f>_xll.qlInterestRateIndexValueDate(IndexON,D311)</f>
        <v>42640</v>
      </c>
      <c r="F311" s="52">
        <f>IFERROR(_xll.qlIndexFixing(IndexON,D311,TRUE,_xll.ohTrigger(RecalcTrigger,TriggerON)),NA())</f>
        <v>6.0794179381096214E-4</v>
      </c>
      <c r="H311" s="49">
        <f>_xll.qlCalendarAdvance(IborCalendar,$H310,B311,"f",FALSE)</f>
        <v>42622</v>
      </c>
      <c r="I311" s="49">
        <f>_xll.qlInterestRateIndexValueDate(Index3M,$H311)</f>
        <v>42626</v>
      </c>
      <c r="J311" s="52">
        <f>IFERROR(_xll.qlIndexFixing(Index3M,H311,TRUE,_xll.ohTrigger(RecalcTrigger,Trigger3M)),NA())</f>
        <v>1.1188852263301883E-3</v>
      </c>
      <c r="K311" s="52">
        <f>IFERROR(_xll.qlIndexFixing(ONIndex3M,I311,TRUE,_xll.ohTrigger(RecalcTrigger,Trigger3M)),NA())</f>
        <v>1.0942407034875146E-3</v>
      </c>
      <c r="L311" s="52">
        <f>IFERROR(_xll.qlIndexFixing(Index6M,$H311,TRUE,_xll.ohTrigger(RecalcTrigger,Trigger6M)),NA())</f>
        <v>2.4336040289506785E-3</v>
      </c>
      <c r="M311" s="52">
        <f>IFERROR(_xll.qlIndexFixing(ONIndex6M,I311,TRUE,_xll.ohTrigger(RecalcTrigger,Trigger6M)),NA())</f>
        <v>2.6792493035365794E-3</v>
      </c>
    </row>
    <row r="312" spans="2:13" x14ac:dyDescent="0.2">
      <c r="B312" s="46" t="s">
        <v>19</v>
      </c>
      <c r="D312" s="49">
        <f>_xll.qlCalendarAdvance(LocalCalendar,$D311,B312,"f",FALSE)</f>
        <v>42641</v>
      </c>
      <c r="E312" s="49">
        <f>_xll.qlInterestRateIndexValueDate(IndexON,D312)</f>
        <v>42641</v>
      </c>
      <c r="F312" s="52">
        <f>IFERROR(_xll.qlIndexFixing(IndexON,D312,TRUE,_xll.ohTrigger(RecalcTrigger,TriggerON)),NA())</f>
        <v>6.0833259427628406E-4</v>
      </c>
      <c r="H312" s="49">
        <f>_xll.qlCalendarAdvance(IborCalendar,$H311,B312,"f",FALSE)</f>
        <v>42625</v>
      </c>
      <c r="I312" s="49">
        <f>_xll.qlInterestRateIndexValueDate(Index3M,$H312)</f>
        <v>42627</v>
      </c>
      <c r="J312" s="52">
        <f>IFERROR(_xll.qlIndexFixing(Index3M,H312,TRUE,_xll.ohTrigger(RecalcTrigger,Trigger3M)),NA())</f>
        <v>1.1225241913074488E-3</v>
      </c>
      <c r="K312" s="52">
        <f>IFERROR(_xll.qlIndexFixing(ONIndex3M,I312,TRUE,_xll.ohTrigger(RecalcTrigger,Trigger3M)),NA())</f>
        <v>1.0919030597289492E-3</v>
      </c>
      <c r="L312" s="52">
        <f>IFERROR(_xll.qlIndexFixing(Index6M,$H312,TRUE,_xll.ohTrigger(RecalcTrigger,Trigger6M)),NA())</f>
        <v>2.4282649303580478E-3</v>
      </c>
      <c r="M312" s="52">
        <f>IFERROR(_xll.qlIndexFixing(ONIndex6M,I312,TRUE,_xll.ohTrigger(RecalcTrigger,Trigger6M)),NA())</f>
        <v>2.6865063094927422E-3</v>
      </c>
    </row>
    <row r="313" spans="2:13" x14ac:dyDescent="0.2">
      <c r="B313" s="46" t="s">
        <v>19</v>
      </c>
      <c r="D313" s="49">
        <f>_xll.qlCalendarAdvance(LocalCalendar,$D312,B313,"f",FALSE)</f>
        <v>42642</v>
      </c>
      <c r="E313" s="49">
        <f>_xll.qlInterestRateIndexValueDate(IndexON,D313)</f>
        <v>42642</v>
      </c>
      <c r="F313" s="52">
        <f>IFERROR(_xll.qlIndexFixing(IndexON,D313,TRUE,_xll.ohTrigger(RecalcTrigger,TriggerON)),NA())</f>
        <v>6.0871734779754938E-4</v>
      </c>
      <c r="H313" s="49">
        <f>_xll.qlCalendarAdvance(IborCalendar,$H312,B313,"f",FALSE)</f>
        <v>42626</v>
      </c>
      <c r="I313" s="49">
        <f>_xll.qlInterestRateIndexValueDate(Index3M,$H313)</f>
        <v>42628</v>
      </c>
      <c r="J313" s="52">
        <f>IFERROR(_xll.qlIndexFixing(Index3M,H313,TRUE,_xll.ohTrigger(RecalcTrigger,Trigger3M)),NA())</f>
        <v>1.1263383154703267E-3</v>
      </c>
      <c r="K313" s="52">
        <f>IFERROR(_xll.qlIndexFixing(ONIndex3M,I313,TRUE,_xll.ohTrigger(RecalcTrigger,Trigger3M)),NA())</f>
        <v>1.0894865544130994E-3</v>
      </c>
      <c r="L313" s="52">
        <f>IFERROR(_xll.qlIndexFixing(Index6M,$H313,TRUE,_xll.ohTrigger(RecalcTrigger,Trigger6M)),NA())</f>
        <v>2.4228530226577242E-3</v>
      </c>
      <c r="M313" s="52">
        <f>IFERROR(_xll.qlIndexFixing(ONIndex6M,I313,TRUE,_xll.ohTrigger(RecalcTrigger,Trigger6M)),NA())</f>
        <v>2.6935765482871687E-3</v>
      </c>
    </row>
    <row r="314" spans="2:13" x14ac:dyDescent="0.2">
      <c r="B314" s="46" t="s">
        <v>19</v>
      </c>
      <c r="D314" s="49">
        <f>_xll.qlCalendarAdvance(LocalCalendar,$D313,B314,"f",FALSE)</f>
        <v>42643</v>
      </c>
      <c r="E314" s="49">
        <f>_xll.qlInterestRateIndexValueDate(IndexON,D314)</f>
        <v>42643</v>
      </c>
      <c r="F314" s="52">
        <f>IFERROR(_xll.qlIndexFixing(IndexON,D314,TRUE,_xll.ohTrigger(RecalcTrigger,TriggerON)),NA())</f>
        <v>6.094677164632708E-4</v>
      </c>
      <c r="H314" s="49">
        <f>_xll.qlCalendarAdvance(IborCalendar,$H313,B314,"f",FALSE)</f>
        <v>42627</v>
      </c>
      <c r="I314" s="49">
        <f>_xll.qlInterestRateIndexValueDate(Index3M,$H314)</f>
        <v>42629</v>
      </c>
      <c r="J314" s="52">
        <f>IFERROR(_xll.qlIndexFixing(Index3M,H314,TRUE,_xll.ohTrigger(RecalcTrigger,Trigger3M)),NA())</f>
        <v>1.1303309419555781E-3</v>
      </c>
      <c r="K314" s="52">
        <f>IFERROR(_xll.qlIndexFixing(ONIndex3M,I314,TRUE,_xll.ohTrigger(RecalcTrigger,Trigger3M)),NA())</f>
        <v>1.0830558703278648E-3</v>
      </c>
      <c r="L314" s="52">
        <f>IFERROR(_xll.qlIndexFixing(Index6M,$H314,TRUE,_xll.ohTrigger(RecalcTrigger,Trigger6M)),NA())</f>
        <v>2.4173698287062442E-3</v>
      </c>
      <c r="M314" s="52">
        <f>IFERROR(_xll.qlIndexFixing(ONIndex6M,I314,TRUE,_xll.ohTrigger(RecalcTrigger,Trigger6M)),NA())</f>
        <v>2.7103489164614913E-3</v>
      </c>
    </row>
    <row r="315" spans="2:13" x14ac:dyDescent="0.2">
      <c r="B315" s="46" t="s">
        <v>19</v>
      </c>
      <c r="D315" s="49">
        <f>_xll.qlCalendarAdvance(LocalCalendar,$D314,B315,"f",FALSE)</f>
        <v>42646</v>
      </c>
      <c r="E315" s="49">
        <f>_xll.qlInterestRateIndexValueDate(IndexON,D315)</f>
        <v>42646</v>
      </c>
      <c r="F315" s="52">
        <f>IFERROR(_xll.qlIndexFixing(IndexON,D315,TRUE,_xll.ohTrigger(RecalcTrigger,TriggerON)),NA())</f>
        <v>6.1019589357669268E-4</v>
      </c>
      <c r="H315" s="49">
        <f>_xll.qlCalendarAdvance(IborCalendar,$H314,B315,"f",FALSE)</f>
        <v>42628</v>
      </c>
      <c r="I315" s="49">
        <f>_xll.qlInterestRateIndexValueDate(Index3M,$H315)</f>
        <v>42633</v>
      </c>
      <c r="J315" s="52">
        <f>IFERROR(_xll.qlIndexFixing(Index3M,H315,TRUE,_xll.ohTrigger(RecalcTrigger,Trigger3M)),NA())</f>
        <v>1.1481533352143646E-3</v>
      </c>
      <c r="K315" s="52">
        <f>IFERROR(_xll.qlIndexFixing(ONIndex3M,I315,TRUE,_xll.ohTrigger(RecalcTrigger,Trigger3M)),NA())</f>
        <v>1.0762211032755431E-3</v>
      </c>
      <c r="L315" s="52">
        <f>IFERROR(_xll.qlIndexFixing(Index6M,$H315,TRUE,_xll.ohTrigger(RecalcTrigger,Trigger6M)),NA())</f>
        <v>2.3908085388854921E-3</v>
      </c>
      <c r="M315" s="52">
        <f>IFERROR(_xll.qlIndexFixing(ONIndex6M,I315,TRUE,_xll.ohTrigger(RecalcTrigger,Trigger6M)),NA())</f>
        <v>2.7261262328348579E-3</v>
      </c>
    </row>
    <row r="316" spans="2:13" x14ac:dyDescent="0.2">
      <c r="B316" s="46" t="s">
        <v>19</v>
      </c>
      <c r="D316" s="49">
        <f>_xll.qlCalendarAdvance(LocalCalendar,$D315,B316,"f",FALSE)</f>
        <v>42647</v>
      </c>
      <c r="E316" s="49">
        <f>_xll.qlInterestRateIndexValueDate(IndexON,D316)</f>
        <v>42647</v>
      </c>
      <c r="F316" s="52">
        <f>IFERROR(_xll.qlIndexFixing(IndexON,D316,TRUE,_xll.ohTrigger(RecalcTrigger,TriggerON)),NA())</f>
        <v>6.1055041294499901E-4</v>
      </c>
      <c r="H316" s="49">
        <f>_xll.qlCalendarAdvance(IborCalendar,$H315,B316,"f",FALSE)</f>
        <v>42629</v>
      </c>
      <c r="I316" s="49">
        <f>_xll.qlInterestRateIndexValueDate(Index3M,$H316)</f>
        <v>42633</v>
      </c>
      <c r="J316" s="52">
        <f>IFERROR(_xll.qlIndexFixing(Index3M,H316,TRUE,_xll.ohTrigger(RecalcTrigger,Trigger3M)),NA())</f>
        <v>1.1481533352143646E-3</v>
      </c>
      <c r="K316" s="52">
        <f>IFERROR(_xll.qlIndexFixing(ONIndex3M,I316,TRUE,_xll.ohTrigger(RecalcTrigger,Trigger3M)),NA())</f>
        <v>1.0762211032755431E-3</v>
      </c>
      <c r="L316" s="52">
        <f>IFERROR(_xll.qlIndexFixing(Index6M,$H316,TRUE,_xll.ohTrigger(RecalcTrigger,Trigger6M)),NA())</f>
        <v>2.3908085388854921E-3</v>
      </c>
      <c r="M316" s="52">
        <f>IFERROR(_xll.qlIndexFixing(ONIndex6M,I316,TRUE,_xll.ohTrigger(RecalcTrigger,Trigger6M)),NA())</f>
        <v>2.7261262328348579E-3</v>
      </c>
    </row>
    <row r="317" spans="2:13" x14ac:dyDescent="0.2">
      <c r="B317" s="46" t="s">
        <v>19</v>
      </c>
      <c r="D317" s="49">
        <f>_xll.qlCalendarAdvance(LocalCalendar,$D316,B317,"f",FALSE)</f>
        <v>42648</v>
      </c>
      <c r="E317" s="49">
        <f>_xll.qlInterestRateIndexValueDate(IndexON,D317)</f>
        <v>42648</v>
      </c>
      <c r="F317" s="52">
        <f>IFERROR(_xll.qlIndexFixing(IndexON,D317,TRUE,_xll.ohTrigger(RecalcTrigger,TriggerON)),NA())</f>
        <v>6.1089888536924875E-4</v>
      </c>
      <c r="H317" s="49">
        <f>_xll.qlCalendarAdvance(IborCalendar,$H316,B317,"f",FALSE)</f>
        <v>42632</v>
      </c>
      <c r="I317" s="49">
        <f>_xll.qlInterestRateIndexValueDate(Index3M,$H317)</f>
        <v>42634</v>
      </c>
      <c r="J317" s="52">
        <f>IFERROR(_xll.qlIndexFixing(Index3M,H317,TRUE,_xll.ohTrigger(RecalcTrigger,Trigger3M)),NA())</f>
        <v>1.1530886217357996E-3</v>
      </c>
      <c r="K317" s="52">
        <f>IFERROR(_xll.qlIndexFixing(ONIndex3M,I317,TRUE,_xll.ohTrigger(RecalcTrigger,Trigger3M)),NA())</f>
        <v>1.0718487555516631E-3</v>
      </c>
      <c r="L317" s="52">
        <f>IFERROR(_xll.qlIndexFixing(Index6M,$H317,TRUE,_xll.ohTrigger(RecalcTrigger,Trigger6M)),NA())</f>
        <v>2.3889378645349409E-3</v>
      </c>
      <c r="M317" s="52">
        <f>IFERROR(_xll.qlIndexFixing(ONIndex6M,I317,TRUE,_xll.ohTrigger(RecalcTrigger,Trigger6M)),NA())</f>
        <v>2.7349676906007758E-3</v>
      </c>
    </row>
    <row r="318" spans="2:13" x14ac:dyDescent="0.2">
      <c r="B318" s="46" t="s">
        <v>19</v>
      </c>
      <c r="D318" s="49">
        <f>_xll.qlCalendarAdvance(LocalCalendar,$D317,B318,"f",FALSE)</f>
        <v>42649</v>
      </c>
      <c r="E318" s="49">
        <f>_xll.qlInterestRateIndexValueDate(IndexON,D318)</f>
        <v>42649</v>
      </c>
      <c r="F318" s="52">
        <f>IFERROR(_xll.qlIndexFixing(IndexON,D318,TRUE,_xll.ohTrigger(RecalcTrigger,TriggerON)),NA())</f>
        <v>6.1124131101153445E-4</v>
      </c>
      <c r="H318" s="49">
        <f>_xll.qlCalendarAdvance(IborCalendar,$H317,B318,"f",FALSE)</f>
        <v>42633</v>
      </c>
      <c r="I318" s="49">
        <f>_xll.qlInterestRateIndexValueDate(Index3M,$H318)</f>
        <v>42636</v>
      </c>
      <c r="J318" s="52">
        <f>IFERROR(_xll.qlIndexFixing(Index3M,H318,TRUE,_xll.ohTrigger(RecalcTrigger,Trigger3M)),NA())</f>
        <v>1.1864997309435354E-3</v>
      </c>
      <c r="K318" s="52">
        <f>IFERROR(_xll.qlIndexFixing(ONIndex3M,I318,TRUE,_xll.ohTrigger(RecalcTrigger,Trigger3M)),NA())</f>
        <v>1.0641660919397111E-3</v>
      </c>
      <c r="L318" s="52">
        <f>IFERROR(_xll.qlIndexFixing(Index6M,$H318,TRUE,_xll.ohTrigger(RecalcTrigger,Trigger6M)),NA())</f>
        <v>2.3771193740180982E-3</v>
      </c>
      <c r="M318" s="52">
        <f>IFERROR(_xll.qlIndexFixing(ONIndex6M,I318,TRUE,_xll.ohTrigger(RecalcTrigger,Trigger6M)),NA())</f>
        <v>2.7487629008948744E-3</v>
      </c>
    </row>
    <row r="319" spans="2:13" x14ac:dyDescent="0.2">
      <c r="B319" s="46" t="s">
        <v>19</v>
      </c>
      <c r="D319" s="49">
        <f>_xll.qlCalendarAdvance(LocalCalendar,$D318,B319,"f",FALSE)</f>
        <v>42650</v>
      </c>
      <c r="E319" s="49">
        <f>_xll.qlInterestRateIndexValueDate(IndexON,D319)</f>
        <v>42650</v>
      </c>
      <c r="F319" s="52">
        <f>IFERROR(_xll.qlIndexFixing(IndexON,D319,TRUE,_xll.ohTrigger(RecalcTrigger,TriggerON)),NA())</f>
        <v>6.120686804789166E-4</v>
      </c>
      <c r="H319" s="49">
        <f>_xll.qlCalendarAdvance(IborCalendar,$H318,B319,"f",FALSE)</f>
        <v>42634</v>
      </c>
      <c r="I319" s="49">
        <f>_xll.qlInterestRateIndexValueDate(Index3M,$H319)</f>
        <v>42636</v>
      </c>
      <c r="J319" s="52">
        <f>IFERROR(_xll.qlIndexFixing(Index3M,H319,TRUE,_xll.ohTrigger(RecalcTrigger,Trigger3M)),NA())</f>
        <v>1.1864997309435354E-3</v>
      </c>
      <c r="K319" s="52">
        <f>IFERROR(_xll.qlIndexFixing(ONIndex3M,I319,TRUE,_xll.ohTrigger(RecalcTrigger,Trigger3M)),NA())</f>
        <v>1.0641660919397111E-3</v>
      </c>
      <c r="L319" s="52">
        <f>IFERROR(_xll.qlIndexFixing(Index6M,$H319,TRUE,_xll.ohTrigger(RecalcTrigger,Trigger6M)),NA())</f>
        <v>2.3771193740180982E-3</v>
      </c>
      <c r="M319" s="52">
        <f>IFERROR(_xll.qlIndexFixing(ONIndex6M,I319,TRUE,_xll.ohTrigger(RecalcTrigger,Trigger6M)),NA())</f>
        <v>2.7487629008948744E-3</v>
      </c>
    </row>
    <row r="320" spans="2:13" x14ac:dyDescent="0.2">
      <c r="B320" s="46" t="s">
        <v>19</v>
      </c>
      <c r="D320" s="49">
        <f>_xll.qlCalendarAdvance(LocalCalendar,$D319,B320,"f",FALSE)</f>
        <v>42654</v>
      </c>
      <c r="E320" s="49">
        <f>_xll.qlInterestRateIndexValueDate(IndexON,D320)</f>
        <v>42654</v>
      </c>
      <c r="F320" s="52">
        <f>IFERROR(_xll.qlIndexFixing(IndexON,D320,TRUE,_xll.ohTrigger(RecalcTrigger,TriggerON)),NA())</f>
        <v>6.1286273660199342E-4</v>
      </c>
      <c r="H320" s="49">
        <f>_xll.qlCalendarAdvance(IborCalendar,$H319,B320,"f",FALSE)</f>
        <v>42635</v>
      </c>
      <c r="I320" s="49">
        <f>_xll.qlInterestRateIndexValueDate(Index3M,$H320)</f>
        <v>42639</v>
      </c>
      <c r="J320" s="52">
        <f>IFERROR(_xll.qlIndexFixing(Index3M,H320,TRUE,_xll.ohTrigger(RecalcTrigger,Trigger3M)),NA())</f>
        <v>1.1904354205207314E-3</v>
      </c>
      <c r="K320" s="52">
        <f>IFERROR(_xll.qlIndexFixing(ONIndex3M,I320,TRUE,_xll.ohTrigger(RecalcTrigger,Trigger3M)),NA())</f>
        <v>1.0577001290013044E-3</v>
      </c>
      <c r="L320" s="52">
        <f>IFERROR(_xll.qlIndexFixing(Index6M,$H320,TRUE,_xll.ohTrigger(RecalcTrigger,Trigger6M)),NA())</f>
        <v>2.3550353349382621E-3</v>
      </c>
      <c r="M320" s="52">
        <f>IFERROR(_xll.qlIndexFixing(ONIndex6M,I320,TRUE,_xll.ohTrigger(RecalcTrigger,Trigger6M)),NA())</f>
        <v>2.75902253291882E-3</v>
      </c>
    </row>
    <row r="321" spans="2:13" x14ac:dyDescent="0.2">
      <c r="B321" s="46" t="s">
        <v>19</v>
      </c>
      <c r="D321" s="49">
        <f>_xll.qlCalendarAdvance(LocalCalendar,$D320,B321,"f",FALSE)</f>
        <v>42655</v>
      </c>
      <c r="E321" s="49">
        <f>_xll.qlInterestRateIndexValueDate(IndexON,D321)</f>
        <v>42655</v>
      </c>
      <c r="F321" s="52">
        <f>IFERROR(_xll.qlIndexFixing(IndexON,D321,TRUE,_xll.ohTrigger(RecalcTrigger,TriggerON)),NA())</f>
        <v>6.1316888114726353E-4</v>
      </c>
      <c r="H321" s="49">
        <f>_xll.qlCalendarAdvance(IborCalendar,$H320,B321,"f",FALSE)</f>
        <v>42636</v>
      </c>
      <c r="I321" s="49">
        <f>_xll.qlInterestRateIndexValueDate(Index3M,$H321)</f>
        <v>42640</v>
      </c>
      <c r="J321" s="52">
        <f>IFERROR(_xll.qlIndexFixing(Index3M,H321,TRUE,_xll.ohTrigger(RecalcTrigger,Trigger3M)),NA())</f>
        <v>1.1918746936340451E-3</v>
      </c>
      <c r="K321" s="52">
        <f>IFERROR(_xll.qlIndexFixing(ONIndex3M,I321,TRUE,_xll.ohTrigger(RecalcTrigger,Trigger3M)),NA())</f>
        <v>1.054337284358553E-3</v>
      </c>
      <c r="L321" s="52">
        <f>IFERROR(_xll.qlIndexFixing(Index6M,$H321,TRUE,_xll.ohTrigger(RecalcTrigger,Trigger6M)),NA())</f>
        <v>2.3527853298359945E-3</v>
      </c>
      <c r="M321" s="52">
        <f>IFERROR(_xll.qlIndexFixing(ONIndex6M,I321,TRUE,_xll.ohTrigger(RecalcTrigger,Trigger6M)),NA())</f>
        <v>2.7638515638539474E-3</v>
      </c>
    </row>
    <row r="322" spans="2:13" x14ac:dyDescent="0.2">
      <c r="B322" s="46" t="s">
        <v>19</v>
      </c>
      <c r="D322" s="49">
        <f>_xll.qlCalendarAdvance(LocalCalendar,$D321,B322,"f",FALSE)</f>
        <v>42656</v>
      </c>
      <c r="E322" s="49">
        <f>_xll.qlInterestRateIndexValueDate(IndexON,D322)</f>
        <v>42656</v>
      </c>
      <c r="F322" s="52">
        <f>IFERROR(_xll.qlIndexFixing(IndexON,D322,TRUE,_xll.ohTrigger(RecalcTrigger,TriggerON)),NA())</f>
        <v>6.1346897882952334E-4</v>
      </c>
      <c r="H322" s="49">
        <f>_xll.qlCalendarAdvance(IborCalendar,$H321,B322,"f",FALSE)</f>
        <v>42639</v>
      </c>
      <c r="I322" s="49">
        <f>_xll.qlInterestRateIndexValueDate(Index3M,$H322)</f>
        <v>42641</v>
      </c>
      <c r="J322" s="52">
        <f>IFERROR(_xll.qlIndexFixing(Index3M,H322,TRUE,_xll.ohTrigger(RecalcTrigger,Trigger3M)),NA())</f>
        <v>1.1933825986592179E-3</v>
      </c>
      <c r="K322" s="52">
        <f>IFERROR(_xll.qlIndexFixing(ONIndex3M,I322,TRUE,_xll.ohTrigger(RecalcTrigger,Trigger3M)),NA())</f>
        <v>1.0508955780785811E-3</v>
      </c>
      <c r="L322" s="52">
        <f>IFERROR(_xll.qlIndexFixing(Index6M,$H322,TRUE,_xll.ohTrigger(RecalcTrigger,Trigger6M)),NA())</f>
        <v>2.3465654799557714E-3</v>
      </c>
      <c r="M322" s="52">
        <f>IFERROR(_xll.qlIndexFixing(ONIndex6M,I322,TRUE,_xll.ohTrigger(RecalcTrigger,Trigger6M)),NA())</f>
        <v>2.7684938274674664E-3</v>
      </c>
    </row>
    <row r="323" spans="2:13" x14ac:dyDescent="0.2">
      <c r="B323" s="46" t="s">
        <v>19</v>
      </c>
      <c r="D323" s="49">
        <f>_xll.qlCalendarAdvance(LocalCalendar,$D322,B323,"f",FALSE)</f>
        <v>42657</v>
      </c>
      <c r="E323" s="49">
        <f>_xll.qlInterestRateIndexValueDate(IndexON,D323)</f>
        <v>42657</v>
      </c>
      <c r="F323" s="52">
        <f>IFERROR(_xll.qlIndexFixing(IndexON,D323,TRUE,_xll.ohTrigger(RecalcTrigger,TriggerON)),NA())</f>
        <v>6.1405005116199629E-4</v>
      </c>
      <c r="H323" s="49">
        <f>_xll.qlCalendarAdvance(IborCalendar,$H322,B323,"f",FALSE)</f>
        <v>42640</v>
      </c>
      <c r="I323" s="49">
        <f>_xll.qlInterestRateIndexValueDate(Index3M,$H323)</f>
        <v>42642</v>
      </c>
      <c r="J323" s="52">
        <f>IFERROR(_xll.qlIndexFixing(Index3M,H323,TRUE,_xll.ohTrigger(RecalcTrigger,Trigger3M)),NA())</f>
        <v>1.1999999999973204E-3</v>
      </c>
      <c r="K323" s="52">
        <f>IFERROR(_xll.qlIndexFixing(ONIndex3M,I323,TRUE,_xll.ohTrigger(RecalcTrigger,Trigger3M)),NA())</f>
        <v>1.047425692499715E-3</v>
      </c>
      <c r="L323" s="52">
        <f>IFERROR(_xll.qlIndexFixing(Index6M,$H323,TRUE,_xll.ohTrigger(RecalcTrigger,Trigger6M)),NA())</f>
        <v>2.3402941399661347E-3</v>
      </c>
      <c r="M323" s="52">
        <f>IFERROR(_xll.qlIndexFixing(ONIndex6M,I323,TRUE,_xll.ohTrigger(RecalcTrigger,Trigger6M)),NA())</f>
        <v>2.7729493236794411E-3</v>
      </c>
    </row>
    <row r="324" spans="2:13" x14ac:dyDescent="0.2">
      <c r="B324" s="46" t="s">
        <v>19</v>
      </c>
      <c r="D324" s="49">
        <f>_xll.qlCalendarAdvance(LocalCalendar,$D323,B324,"f",FALSE)</f>
        <v>42660</v>
      </c>
      <c r="E324" s="49">
        <f>_xll.qlInterestRateIndexValueDate(IndexON,D324)</f>
        <v>42660</v>
      </c>
      <c r="F324" s="52">
        <f>IFERROR(_xll.qlIndexFixing(IndexON,D324,TRUE,_xll.ohTrigger(RecalcTrigger,TriggerON)),NA())</f>
        <v>6.1460890125264456E-4</v>
      </c>
      <c r="H324" s="49">
        <f>_xll.qlCalendarAdvance(IborCalendar,$H323,B324,"f",FALSE)</f>
        <v>42641</v>
      </c>
      <c r="I324" s="49">
        <f>_xll.qlInterestRateIndexValueDate(Index3M,$H324)</f>
        <v>42643</v>
      </c>
      <c r="J324" s="52">
        <f>IFERROR(_xll.qlIndexFixing(Index3M,H324,TRUE,_xll.ohTrigger(RecalcTrigger,Trigger3M)),NA())</f>
        <v>1.2068414847949034E-3</v>
      </c>
      <c r="K324" s="52">
        <f>IFERROR(_xll.qlIndexFixing(ONIndex3M,I324,TRUE,_xll.ohTrigger(RecalcTrigger,Trigger3M)),NA())</f>
        <v>1.0411383405806163E-3</v>
      </c>
      <c r="L324" s="52">
        <f>IFERROR(_xll.qlIndexFixing(Index6M,$H324,TRUE,_xll.ohTrigger(RecalcTrigger,Trigger6M)),NA())</f>
        <v>2.3300913499464441E-3</v>
      </c>
      <c r="M324" s="52">
        <f>IFERROR(_xll.qlIndexFixing(ONIndex6M,I324,TRUE,_xll.ohTrigger(RecalcTrigger,Trigger6M)),NA())</f>
        <v>2.781259245043799E-3</v>
      </c>
    </row>
    <row r="325" spans="2:13" x14ac:dyDescent="0.2">
      <c r="B325" s="46" t="s">
        <v>19</v>
      </c>
      <c r="D325" s="49">
        <f>_xll.qlCalendarAdvance(LocalCalendar,$D324,B325,"f",FALSE)</f>
        <v>42661</v>
      </c>
      <c r="E325" s="49">
        <f>_xll.qlInterestRateIndexValueDate(IndexON,D325)</f>
        <v>42661</v>
      </c>
      <c r="F325" s="52">
        <f>IFERROR(_xll.qlIndexFixing(IndexON,D325,TRUE,_xll.ohTrigger(RecalcTrigger,TriggerON)),NA())</f>
        <v>6.1487876470089908E-4</v>
      </c>
      <c r="H325" s="49">
        <f>_xll.qlCalendarAdvance(IborCalendar,$H324,B325,"f",FALSE)</f>
        <v>42642</v>
      </c>
      <c r="I325" s="49">
        <f>_xll.qlInterestRateIndexValueDate(Index3M,$H325)</f>
        <v>42646</v>
      </c>
      <c r="J325" s="52">
        <f>IFERROR(_xll.qlIndexFixing(Index3M,H325,TRUE,_xll.ohTrigger(RecalcTrigger,Trigger3M)),NA())</f>
        <v>1.2397811254373546E-3</v>
      </c>
      <c r="K325" s="52">
        <f>IFERROR(_xll.qlIndexFixing(ONIndex3M,I325,TRUE,_xll.ohTrigger(RecalcTrigger,Trigger3M)),NA())</f>
        <v>1.0355957393226589E-3</v>
      </c>
      <c r="L325" s="52">
        <f>IFERROR(_xll.qlIndexFixing(Index6M,$H325,TRUE,_xll.ohTrigger(RecalcTrigger,Trigger6M)),NA())</f>
        <v>2.3108772930387229E-3</v>
      </c>
      <c r="M325" s="52">
        <f>IFERROR(_xll.qlIndexFixing(ONIndex6M,I325,TRUE,_xll.ohTrigger(RecalcTrigger,Trigger6M)),NA())</f>
        <v>2.7889036345918328E-3</v>
      </c>
    </row>
    <row r="326" spans="2:13" x14ac:dyDescent="0.2">
      <c r="B326" s="46" t="s">
        <v>19</v>
      </c>
      <c r="D326" s="49">
        <f>_xll.qlCalendarAdvance(LocalCalendar,$D325,B326,"f",FALSE)</f>
        <v>42662</v>
      </c>
      <c r="E326" s="49">
        <f>_xll.qlInterestRateIndexValueDate(IndexON,D326)</f>
        <v>42662</v>
      </c>
      <c r="F326" s="52">
        <f>IFERROR(_xll.qlIndexFixing(IndexON,D326,TRUE,_xll.ohTrigger(RecalcTrigger,TriggerON)),NA())</f>
        <v>6.1514258136718958E-4</v>
      </c>
      <c r="H326" s="49">
        <f>_xll.qlCalendarAdvance(IborCalendar,$H325,B326,"f",FALSE)</f>
        <v>42643</v>
      </c>
      <c r="I326" s="49">
        <f>_xll.qlInterestRateIndexValueDate(Index3M,$H326)</f>
        <v>42647</v>
      </c>
      <c r="J326" s="52">
        <f>IFERROR(_xll.qlIndexFixing(Index3M,H326,TRUE,_xll.ohTrigger(RecalcTrigger,Trigger3M)),NA())</f>
        <v>1.2419969590121947E-3</v>
      </c>
      <c r="K326" s="52">
        <f>IFERROR(_xll.qlIndexFixing(ONIndex3M,I326,TRUE,_xll.ohTrigger(RecalcTrigger,Trigger3M)),NA())</f>
        <v>1.0332013304914511E-3</v>
      </c>
      <c r="L326" s="52">
        <f>IFERROR(_xll.qlIndexFixing(Index6M,$H326,TRUE,_xll.ohTrigger(RecalcTrigger,Trigger6M)),NA())</f>
        <v>2.3043842896716652E-3</v>
      </c>
      <c r="M326" s="52">
        <f>IFERROR(_xll.qlIndexFixing(ONIndex6M,I326,TRUE,_xll.ohTrigger(RecalcTrigger,Trigger6M)),NA())</f>
        <v>2.7924252937161498E-3</v>
      </c>
    </row>
    <row r="327" spans="2:13" x14ac:dyDescent="0.2">
      <c r="B327" s="46" t="s">
        <v>19</v>
      </c>
      <c r="D327" s="49">
        <f>_xll.qlCalendarAdvance(LocalCalendar,$D326,B327,"f",FALSE)</f>
        <v>42663</v>
      </c>
      <c r="E327" s="49">
        <f>_xll.qlInterestRateIndexValueDate(IndexON,D327)</f>
        <v>42663</v>
      </c>
      <c r="F327" s="52">
        <f>IFERROR(_xll.qlIndexFixing(IndexON,D327,TRUE,_xll.ohTrigger(RecalcTrigger,TriggerON)),NA())</f>
        <v>6.1540035117046976E-4</v>
      </c>
      <c r="H327" s="49">
        <f>_xll.qlCalendarAdvance(IborCalendar,$H326,B327,"f",FALSE)</f>
        <v>42646</v>
      </c>
      <c r="I327" s="49">
        <f>_xll.qlInterestRateIndexValueDate(Index3M,$H327)</f>
        <v>42648</v>
      </c>
      <c r="J327" s="52">
        <f>IFERROR(_xll.qlIndexFixing(Index3M,H327,TRUE,_xll.ohTrigger(RecalcTrigger,Trigger3M)),NA())</f>
        <v>1.2499941703192836E-3</v>
      </c>
      <c r="K327" s="52">
        <f>IFERROR(_xll.qlIndexFixing(ONIndex3M,I327,TRUE,_xll.ohTrigger(RecalcTrigger,Trigger3M)),NA())</f>
        <v>1.0310321535733635E-3</v>
      </c>
      <c r="L327" s="52">
        <f>IFERROR(_xll.qlIndexFixing(Index6M,$H327,TRUE,_xll.ohTrigger(RecalcTrigger,Trigger6M)),NA())</f>
        <v>2.2978496511916681E-3</v>
      </c>
      <c r="M327" s="52">
        <f>IFERROR(_xll.qlIndexFixing(ONIndex6M,I327,TRUE,_xll.ohTrigger(RecalcTrigger,Trigger6M)),NA())</f>
        <v>2.7957601855188585E-3</v>
      </c>
    </row>
    <row r="328" spans="2:13" x14ac:dyDescent="0.2">
      <c r="B328" s="46" t="s">
        <v>19</v>
      </c>
      <c r="D328" s="49">
        <f>_xll.qlCalendarAdvance(LocalCalendar,$D327,B328,"f",FALSE)</f>
        <v>42664</v>
      </c>
      <c r="E328" s="49">
        <f>_xll.qlInterestRateIndexValueDate(IndexON,D328)</f>
        <v>42664</v>
      </c>
      <c r="F328" s="52">
        <f>IFERROR(_xll.qlIndexFixing(IndexON,D328,TRUE,_xll.ohTrigger(RecalcTrigger,TriggerON)),NA())</f>
        <v>6.1589677387748531E-4</v>
      </c>
      <c r="H328" s="49">
        <f>_xll.qlCalendarAdvance(IborCalendar,$H327,B328,"f",FALSE)</f>
        <v>42647</v>
      </c>
      <c r="I328" s="49">
        <f>_xll.qlInterestRateIndexValueDate(Index3M,$H328)</f>
        <v>42649</v>
      </c>
      <c r="J328" s="52">
        <f>IFERROR(_xll.qlIndexFixing(Index3M,H328,TRUE,_xll.ohTrigger(RecalcTrigger,Trigger3M)),NA())</f>
        <v>1.2581888535173856E-3</v>
      </c>
      <c r="K328" s="52">
        <f>IFERROR(_xll.qlIndexFixing(ONIndex3M,I328,TRUE,_xll.ohTrigger(RecalcTrigger,Trigger3M)),NA())</f>
        <v>1.0290882082486519E-3</v>
      </c>
      <c r="L328" s="52">
        <f>IFERROR(_xll.qlIndexFixing(Index6M,$H328,TRUE,_xll.ohTrigger(RecalcTrigger,Trigger6M)),NA())</f>
        <v>2.2912748918239596E-3</v>
      </c>
      <c r="M328" s="52">
        <f>IFERROR(_xll.qlIndexFixing(ONIndex6M,I328,TRUE,_xll.ohTrigger(RecalcTrigger,Trigger6M)),NA())</f>
        <v>2.7989083099200229E-3</v>
      </c>
    </row>
    <row r="329" spans="2:13" x14ac:dyDescent="0.2">
      <c r="B329" s="46" t="s">
        <v>19</v>
      </c>
      <c r="D329" s="49">
        <f>_xll.qlCalendarAdvance(LocalCalendar,$D328,B329,"f",FALSE)</f>
        <v>42667</v>
      </c>
      <c r="E329" s="49">
        <f>_xll.qlInterestRateIndexValueDate(IndexON,D329)</f>
        <v>42667</v>
      </c>
      <c r="F329" s="52">
        <f>IFERROR(_xll.qlIndexFixing(IndexON,D329,TRUE,_xll.ohTrigger(RecalcTrigger,TriggerON)),NA())</f>
        <v>6.1637096191557994E-4</v>
      </c>
      <c r="H329" s="49">
        <f>_xll.qlCalendarAdvance(IborCalendar,$H328,B329,"f",FALSE)</f>
        <v>42648</v>
      </c>
      <c r="I329" s="49">
        <f>_xll.qlInterestRateIndexValueDate(Index3M,$H329)</f>
        <v>42650</v>
      </c>
      <c r="J329" s="52">
        <f>IFERROR(_xll.qlIndexFixing(Index3M,H329,TRUE,_xll.ohTrigger(RecalcTrigger,Trigger3M)),NA())</f>
        <v>1.2844447711397471E-3</v>
      </c>
      <c r="K329" s="52">
        <f>IFERROR(_xll.qlIndexFixing(ONIndex3M,I329,TRUE,_xll.ohTrigger(RecalcTrigger,Trigger3M)),NA())</f>
        <v>1.0253588847985995E-3</v>
      </c>
      <c r="L329" s="52">
        <f>IFERROR(_xll.qlIndexFixing(Index6M,$H329,TRUE,_xll.ohTrigger(RecalcTrigger,Trigger6M)),NA())</f>
        <v>2.2846615257770793E-3</v>
      </c>
      <c r="M329" s="52">
        <f>IFERROR(_xll.qlIndexFixing(ONIndex6M,I329,TRUE,_xll.ohTrigger(RecalcTrigger,Trigger6M)),NA())</f>
        <v>2.8058775870354324E-3</v>
      </c>
    </row>
    <row r="330" spans="2:13" x14ac:dyDescent="0.2">
      <c r="B330" s="46" t="s">
        <v>19</v>
      </c>
      <c r="D330" s="49">
        <f>_xll.qlCalendarAdvance(LocalCalendar,$D329,B330,"f",FALSE)</f>
        <v>42668</v>
      </c>
      <c r="E330" s="49">
        <f>_xll.qlInterestRateIndexValueDate(IndexON,D330)</f>
        <v>42668</v>
      </c>
      <c r="F330" s="52">
        <f>IFERROR(_xll.qlIndexFixing(IndexON,D330,TRUE,_xll.ohTrigger(RecalcTrigger,TriggerON)),NA())</f>
        <v>6.1659849740380857E-4</v>
      </c>
      <c r="H330" s="49">
        <f>_xll.qlCalendarAdvance(IborCalendar,$H329,B330,"f",FALSE)</f>
        <v>42649</v>
      </c>
      <c r="I330" s="49">
        <f>_xll.qlInterestRateIndexValueDate(Index3M,$H330)</f>
        <v>42654</v>
      </c>
      <c r="J330" s="52">
        <f>IFERROR(_xll.qlIndexFixing(Index3M,H330,TRUE,_xll.ohTrigger(RecalcTrigger,Trigger3M)),NA())</f>
        <v>1.3019851508087818E-3</v>
      </c>
      <c r="K330" s="52">
        <f>IFERROR(_xll.qlIndexFixing(ONIndex3M,I330,TRUE,_xll.ohTrigger(RecalcTrigger,Trigger3M)),NA())</f>
        <v>1.0227469588830473E-3</v>
      </c>
      <c r="L330" s="52">
        <f>IFERROR(_xll.qlIndexFixing(Index6M,$H330,TRUE,_xll.ohTrigger(RecalcTrigger,Trigger6M)),NA())</f>
        <v>2.2578522783216555E-3</v>
      </c>
      <c r="M330" s="52">
        <f>IFERROR(_xll.qlIndexFixing(ONIndex6M,I330,TRUE,_xll.ohTrigger(RecalcTrigger,Trigger6M)),NA())</f>
        <v>2.8118474202631916E-3</v>
      </c>
    </row>
    <row r="331" spans="2:13" x14ac:dyDescent="0.2">
      <c r="B331" s="46" t="s">
        <v>19</v>
      </c>
      <c r="D331" s="49">
        <f>_xll.qlCalendarAdvance(LocalCalendar,$D330,B331,"f",FALSE)</f>
        <v>42669</v>
      </c>
      <c r="E331" s="49">
        <f>_xll.qlInterestRateIndexValueDate(IndexON,D331)</f>
        <v>42669</v>
      </c>
      <c r="F331" s="52">
        <f>IFERROR(_xll.qlIndexFixing(IndexON,D331,TRUE,_xll.ohTrigger(RecalcTrigger,TriggerON)),NA())</f>
        <v>6.1681998611007316E-4</v>
      </c>
      <c r="H331" s="49">
        <f>_xll.qlCalendarAdvance(IborCalendar,$H330,B331,"f",FALSE)</f>
        <v>42650</v>
      </c>
      <c r="I331" s="49">
        <f>_xll.qlInterestRateIndexValueDate(Index3M,$H331)</f>
        <v>42654</v>
      </c>
      <c r="J331" s="52">
        <f>IFERROR(_xll.qlIndexFixing(Index3M,H331,TRUE,_xll.ohTrigger(RecalcTrigger,Trigger3M)),NA())</f>
        <v>1.3019851508087818E-3</v>
      </c>
      <c r="K331" s="52">
        <f>IFERROR(_xll.qlIndexFixing(ONIndex3M,I331,TRUE,_xll.ohTrigger(RecalcTrigger,Trigger3M)),NA())</f>
        <v>1.0227469588830473E-3</v>
      </c>
      <c r="L331" s="52">
        <f>IFERROR(_xll.qlIndexFixing(Index6M,$H331,TRUE,_xll.ohTrigger(RecalcTrigger,Trigger6M)),NA())</f>
        <v>2.2578522783216555E-3</v>
      </c>
      <c r="M331" s="52">
        <f>IFERROR(_xll.qlIndexFixing(ONIndex6M,I331,TRUE,_xll.ohTrigger(RecalcTrigger,Trigger6M)),NA())</f>
        <v>2.8118474202631916E-3</v>
      </c>
    </row>
    <row r="332" spans="2:13" x14ac:dyDescent="0.2">
      <c r="B332" s="46" t="s">
        <v>19</v>
      </c>
      <c r="D332" s="49">
        <f>_xll.qlCalendarAdvance(LocalCalendar,$D331,B332,"f",FALSE)</f>
        <v>42670</v>
      </c>
      <c r="E332" s="49">
        <f>_xll.qlInterestRateIndexValueDate(IndexON,D332)</f>
        <v>42670</v>
      </c>
      <c r="F332" s="52">
        <f>IFERROR(_xll.qlIndexFixing(IndexON,D332,TRUE,_xll.ohTrigger(RecalcTrigger,TriggerON)),NA())</f>
        <v>6.1703542803437372E-4</v>
      </c>
      <c r="H332" s="49">
        <f>_xll.qlCalendarAdvance(IborCalendar,$H331,B332,"f",FALSE)</f>
        <v>42653</v>
      </c>
      <c r="I332" s="49">
        <f>_xll.qlInterestRateIndexValueDate(Index3M,$H332)</f>
        <v>42655</v>
      </c>
      <c r="J332" s="52">
        <f>IFERROR(_xll.qlIndexFixing(Index3M,H332,TRUE,_xll.ohTrigger(RecalcTrigger,Trigger3M)),NA())</f>
        <v>1.3112811469998592E-3</v>
      </c>
      <c r="K332" s="52">
        <f>IFERROR(_xll.qlIndexFixing(ONIndex3M,I332,TRUE,_xll.ohTrigger(RecalcTrigger,Trigger3M)),NA())</f>
        <v>1.0221544043176323E-3</v>
      </c>
      <c r="L332" s="52">
        <f>IFERROR(_xll.qlIndexFixing(Index6M,$H332,TRUE,_xll.ohTrigger(RecalcTrigger,Trigger6M)),NA())</f>
        <v>2.2510685913609192E-3</v>
      </c>
      <c r="M332" s="52">
        <f>IFERROR(_xll.qlIndexFixing(ONIndex6M,I332,TRUE,_xll.ohTrigger(RecalcTrigger,Trigger6M)),NA())</f>
        <v>2.8138749400152818E-3</v>
      </c>
    </row>
    <row r="333" spans="2:13" x14ac:dyDescent="0.2">
      <c r="B333" s="46" t="s">
        <v>19</v>
      </c>
      <c r="D333" s="49">
        <f>_xll.qlCalendarAdvance(LocalCalendar,$D332,B333,"f",FALSE)</f>
        <v>42671</v>
      </c>
      <c r="E333" s="49">
        <f>_xll.qlInterestRateIndexValueDate(IndexON,D333)</f>
        <v>42671</v>
      </c>
      <c r="F333" s="52">
        <f>IFERROR(_xll.qlIndexFixing(IndexON,D333,TRUE,_xll.ohTrigger(RecalcTrigger,TriggerON)),NA())</f>
        <v>6.1744720011636123E-4</v>
      </c>
      <c r="H333" s="49">
        <f>_xll.qlCalendarAdvance(IborCalendar,$H332,B333,"f",FALSE)</f>
        <v>42654</v>
      </c>
      <c r="I333" s="49">
        <f>_xll.qlInterestRateIndexValueDate(Index3M,$H333)</f>
        <v>42656</v>
      </c>
      <c r="J333" s="52">
        <f>IFERROR(_xll.qlIndexFixing(Index3M,H333,TRUE,_xll.ohTrigger(RecalcTrigger,Trigger3M)),NA())</f>
        <v>1.3207467755408425E-3</v>
      </c>
      <c r="K333" s="52">
        <f>IFERROR(_xll.qlIndexFixing(ONIndex3M,I333,TRUE,_xll.ohTrigger(RecalcTrigger,Trigger3M)),NA())</f>
        <v>1.0217870815054653E-3</v>
      </c>
      <c r="L333" s="52">
        <f>IFERROR(_xll.qlIndexFixing(Index6M,$H333,TRUE,_xll.ohTrigger(RecalcTrigger,Trigger6M)),NA())</f>
        <v>2.2442553825835427E-3</v>
      </c>
      <c r="M333" s="52">
        <f>IFERROR(_xll.qlIndexFixing(ONIndex6M,I333,TRUE,_xll.ohTrigger(RecalcTrigger,Trigger6M)),NA())</f>
        <v>2.8157156923658277E-3</v>
      </c>
    </row>
    <row r="334" spans="2:13" x14ac:dyDescent="0.2">
      <c r="B334" s="46" t="s">
        <v>19</v>
      </c>
      <c r="D334" s="49">
        <f>_xll.qlCalendarAdvance(LocalCalendar,$D333,B334,"f",FALSE)</f>
        <v>42674</v>
      </c>
      <c r="E334" s="49">
        <f>_xll.qlInterestRateIndexValueDate(IndexON,D334)</f>
        <v>42674</v>
      </c>
      <c r="F334" s="52">
        <f>IFERROR(_xll.qlIndexFixing(IndexON,D334,TRUE,_xll.ohTrigger(RecalcTrigger,TriggerON)),NA())</f>
        <v>6.1783672702042658E-4</v>
      </c>
      <c r="H334" s="49">
        <f>_xll.qlCalendarAdvance(IborCalendar,$H333,B334,"f",FALSE)</f>
        <v>42655</v>
      </c>
      <c r="I334" s="49">
        <f>_xll.qlInterestRateIndexValueDate(Index3M,$H334)</f>
        <v>42657</v>
      </c>
      <c r="J334" s="52">
        <f>IFERROR(_xll.qlIndexFixing(Index3M,H334,TRUE,_xll.ohTrigger(RecalcTrigger,Trigger3M)),NA())</f>
        <v>1.3431412336943702E-3</v>
      </c>
      <c r="K334" s="52">
        <f>IFERROR(_xll.qlIndexFixing(ONIndex3M,I334,TRUE,_xll.ohTrigger(RecalcTrigger,Trigger3M)),NA())</f>
        <v>1.0218061087119423E-3</v>
      </c>
      <c r="L334" s="52">
        <f>IFERROR(_xll.qlIndexFixing(Index6M,$H334,TRUE,_xll.ohTrigger(RecalcTrigger,Trigger6M)),NA())</f>
        <v>2.2229772913811936E-3</v>
      </c>
      <c r="M334" s="52">
        <f>IFERROR(_xll.qlIndexFixing(ONIndex6M,I334,TRUE,_xll.ohTrigger(RecalcTrigger,Trigger6M)),NA())</f>
        <v>2.8187967095938404E-3</v>
      </c>
    </row>
    <row r="335" spans="2:13" x14ac:dyDescent="0.2">
      <c r="B335" s="46" t="s">
        <v>19</v>
      </c>
      <c r="D335" s="49">
        <f>_xll.qlCalendarAdvance(LocalCalendar,$D334,B335,"f",FALSE)</f>
        <v>42675</v>
      </c>
      <c r="E335" s="49">
        <f>_xll.qlInterestRateIndexValueDate(IndexON,D335)</f>
        <v>42675</v>
      </c>
      <c r="F335" s="52">
        <f>IFERROR(_xll.qlIndexFixing(IndexON,D335,TRUE,_xll.ohTrigger(RecalcTrigger,TriggerON)),NA())</f>
        <v>6.1802193471072187E-4</v>
      </c>
      <c r="H335" s="49">
        <f>_xll.qlCalendarAdvance(IborCalendar,$H334,B335,"f",FALSE)</f>
        <v>42656</v>
      </c>
      <c r="I335" s="49">
        <f>_xll.qlInterestRateIndexValueDate(Index3M,$H335)</f>
        <v>42660</v>
      </c>
      <c r="J335" s="52">
        <f>IFERROR(_xll.qlIndexFixing(Index3M,H335,TRUE,_xll.ohTrigger(RecalcTrigger,Trigger3M)),NA())</f>
        <v>1.3602260703628249E-3</v>
      </c>
      <c r="K335" s="52">
        <f>IFERROR(_xll.qlIndexFixing(ONIndex3M,I335,TRUE,_xll.ohTrigger(RecalcTrigger,Trigger3M)),NA())</f>
        <v>1.0225701080290861E-3</v>
      </c>
      <c r="L335" s="52">
        <f>IFERROR(_xll.qlIndexFixing(Index6M,$H335,TRUE,_xll.ohTrigger(RecalcTrigger,Trigger6M)),NA())</f>
        <v>2.2131577729193001E-3</v>
      </c>
      <c r="M335" s="52">
        <f>IFERROR(_xll.qlIndexFixing(ONIndex6M,I335,TRUE,_xll.ohTrigger(RecalcTrigger,Trigger6M)),NA())</f>
        <v>2.8212110269532076E-3</v>
      </c>
    </row>
    <row r="336" spans="2:13" x14ac:dyDescent="0.2">
      <c r="B336" s="46" t="s">
        <v>19</v>
      </c>
      <c r="D336" s="49">
        <f>_xll.qlCalendarAdvance(LocalCalendar,$D335,B336,"f",FALSE)</f>
        <v>42676</v>
      </c>
      <c r="E336" s="49">
        <f>_xll.qlInterestRateIndexValueDate(IndexON,D336)</f>
        <v>42676</v>
      </c>
      <c r="F336" s="52">
        <f>IFERROR(_xll.qlIndexFixing(IndexON,D336,TRUE,_xll.ohTrigger(RecalcTrigger,TriggerON)),NA())</f>
        <v>6.1828817611964126E-4</v>
      </c>
      <c r="H336" s="49">
        <f>_xll.qlCalendarAdvance(IborCalendar,$H335,B336,"f",FALSE)</f>
        <v>42657</v>
      </c>
      <c r="I336" s="49">
        <f>_xll.qlInterestRateIndexValueDate(Index3M,$H336)</f>
        <v>42661</v>
      </c>
      <c r="J336" s="52">
        <f>IFERROR(_xll.qlIndexFixing(Index3M,H336,TRUE,_xll.ohTrigger(RecalcTrigger,Trigger3M)),NA())</f>
        <v>1.3704802033533681E-3</v>
      </c>
      <c r="K336" s="52">
        <f>IFERROR(_xll.qlIndexFixing(ONIndex3M,I336,TRUE,_xll.ohTrigger(RecalcTrigger,Trigger3M)),NA())</f>
        <v>1.0233289440630955E-3</v>
      </c>
      <c r="L336" s="52">
        <f>IFERROR(_xll.qlIndexFixing(Index6M,$H336,TRUE,_xll.ohTrigger(RecalcTrigger,Trigger6M)),NA())</f>
        <v>2.2097995034442309E-3</v>
      </c>
      <c r="M336" s="52">
        <f>IFERROR(_xll.qlIndexFixing(ONIndex6M,I336,TRUE,_xll.ohTrigger(RecalcTrigger,Trigger6M)),NA())</f>
        <v>2.8221179419762876E-3</v>
      </c>
    </row>
    <row r="337" spans="2:13" x14ac:dyDescent="0.2">
      <c r="B337" s="46" t="s">
        <v>19</v>
      </c>
      <c r="D337" s="49">
        <f>_xll.qlCalendarAdvance(LocalCalendar,$D336,B337,"f",FALSE)</f>
        <v>42678</v>
      </c>
      <c r="E337" s="49">
        <f>_xll.qlInterestRateIndexValueDate(IndexON,D337)</f>
        <v>42678</v>
      </c>
      <c r="F337" s="52">
        <f>IFERROR(_xll.qlIndexFixing(IndexON,D337,TRUE,_xll.ohTrigger(RecalcTrigger,TriggerON)),NA())</f>
        <v>6.187013299056392E-4</v>
      </c>
      <c r="H337" s="49">
        <f>_xll.qlCalendarAdvance(IborCalendar,$H336,B337,"f",FALSE)</f>
        <v>42660</v>
      </c>
      <c r="I337" s="49">
        <f>_xll.qlInterestRateIndexValueDate(Index3M,$H337)</f>
        <v>42662</v>
      </c>
      <c r="J337" s="52">
        <f>IFERROR(_xll.qlIndexFixing(Index3M,H337,TRUE,_xll.ohTrigger(RecalcTrigger,Trigger3M)),NA())</f>
        <v>1.3808801056292492E-3</v>
      </c>
      <c r="K337" s="52">
        <f>IFERROR(_xll.qlIndexFixing(ONIndex3M,I337,TRUE,_xll.ohTrigger(RecalcTrigger,Trigger3M)),NA())</f>
        <v>1.024313011850353E-3</v>
      </c>
      <c r="L337" s="52">
        <f>IFERROR(_xll.qlIndexFixing(Index6M,$H337,TRUE,_xll.ohTrigger(RecalcTrigger,Trigger6M)),NA())</f>
        <v>2.202840958686681E-3</v>
      </c>
      <c r="M337" s="52">
        <f>IFERROR(_xll.qlIndexFixing(ONIndex6M,I337,TRUE,_xll.ohTrigger(RecalcTrigger,Trigger6M)),NA())</f>
        <v>2.8228380895978233E-3</v>
      </c>
    </row>
    <row r="338" spans="2:13" x14ac:dyDescent="0.2">
      <c r="B338" s="46" t="s">
        <v>19</v>
      </c>
      <c r="D338" s="49">
        <f>_xll.qlCalendarAdvance(LocalCalendar,$D337,B338,"f",FALSE)</f>
        <v>42681</v>
      </c>
      <c r="E338" s="49">
        <f>_xll.qlInterestRateIndexValueDate(IndexON,D338)</f>
        <v>42681</v>
      </c>
      <c r="F338" s="52">
        <f>IFERROR(_xll.qlIndexFixing(IndexON,D338,TRUE,_xll.ohTrigger(RecalcTrigger,TriggerON)),NA())</f>
        <v>6.1900619672927704E-4</v>
      </c>
      <c r="H338" s="49">
        <f>_xll.qlCalendarAdvance(IborCalendar,$H337,B338,"f",FALSE)</f>
        <v>42661</v>
      </c>
      <c r="I338" s="49">
        <f>_xll.qlInterestRateIndexValueDate(Index3M,$H338)</f>
        <v>42663</v>
      </c>
      <c r="J338" s="52">
        <f>IFERROR(_xll.qlIndexFixing(Index3M,H338,TRUE,_xll.ohTrigger(RecalcTrigger,Trigger3M)),NA())</f>
        <v>1.3914217999319459E-3</v>
      </c>
      <c r="K338" s="52">
        <f>IFERROR(_xll.qlIndexFixing(ONIndex3M,I338,TRUE,_xll.ohTrigger(RecalcTrigger,Trigger3M)),NA())</f>
        <v>1.0255223114707945E-3</v>
      </c>
      <c r="L338" s="52">
        <f>IFERROR(_xll.qlIndexFixing(Index6M,$H338,TRUE,_xll.ohTrigger(RecalcTrigger,Trigger6M)),NA())</f>
        <v>2.1958634902309181E-3</v>
      </c>
      <c r="M338" s="52">
        <f>IFERROR(_xll.qlIndexFixing(ONIndex6M,I338,TRUE,_xll.ohTrigger(RecalcTrigger,Trigger6M)),NA())</f>
        <v>2.8233714695780066E-3</v>
      </c>
    </row>
    <row r="339" spans="2:13" x14ac:dyDescent="0.2">
      <c r="B339" s="46" t="s">
        <v>19</v>
      </c>
      <c r="D339" s="49">
        <f>_xll.qlCalendarAdvance(LocalCalendar,$D338,B339,"f",FALSE)</f>
        <v>42682</v>
      </c>
      <c r="E339" s="49">
        <f>_xll.qlInterestRateIndexValueDate(IndexON,D339)</f>
        <v>42682</v>
      </c>
      <c r="F339" s="52">
        <f>IFERROR(_xll.qlIndexFixing(IndexON,D339,TRUE,_xll.ohTrigger(RecalcTrigger,TriggerON)),NA())</f>
        <v>6.191490765405927E-4</v>
      </c>
      <c r="H339" s="49">
        <f>_xll.qlCalendarAdvance(IborCalendar,$H338,B339,"f",FALSE)</f>
        <v>42662</v>
      </c>
      <c r="I339" s="49">
        <f>_xll.qlInterestRateIndexValueDate(Index3M,$H339)</f>
        <v>42664</v>
      </c>
      <c r="J339" s="52">
        <f>IFERROR(_xll.qlIndexFixing(Index3M,H339,TRUE,_xll.ohTrigger(RecalcTrigger,Trigger3M)),NA())</f>
        <v>1.415438804885407E-3</v>
      </c>
      <c r="K339" s="52">
        <f>IFERROR(_xll.qlIndexFixing(ONIndex3M,I339,TRUE,_xll.ohTrigger(RecalcTrigger,Trigger3M)),NA())</f>
        <v>1.0286946227111571E-3</v>
      </c>
      <c r="L339" s="52">
        <f>IFERROR(_xll.qlIndexFixing(Index6M,$H339,TRUE,_xll.ohTrigger(RecalcTrigger,Trigger6M)),NA())</f>
        <v>2.1888686120127327E-3</v>
      </c>
      <c r="M339" s="52">
        <f>IFERROR(_xll.qlIndexFixing(ONIndex6M,I339,TRUE,_xll.ohTrigger(RecalcTrigger,Trigger6M)),NA())</f>
        <v>2.8238378214417992E-3</v>
      </c>
    </row>
    <row r="340" spans="2:13" x14ac:dyDescent="0.2">
      <c r="B340" s="46" t="s">
        <v>19</v>
      </c>
      <c r="D340" s="49">
        <f>_xll.qlCalendarAdvance(LocalCalendar,$D339,B340,"f",FALSE)</f>
        <v>42683</v>
      </c>
      <c r="E340" s="49">
        <f>_xll.qlInterestRateIndexValueDate(IndexON,D340)</f>
        <v>42683</v>
      </c>
      <c r="F340" s="52">
        <f>IFERROR(_xll.qlIndexFixing(IndexON,D340,TRUE,_xll.ohTrigger(RecalcTrigger,TriggerON)),NA())</f>
        <v>6.1928590932680549E-4</v>
      </c>
      <c r="H340" s="49">
        <f>_xll.qlCalendarAdvance(IborCalendar,$H339,B340,"f",FALSE)</f>
        <v>42663</v>
      </c>
      <c r="I340" s="49">
        <f>_xll.qlInterestRateIndexValueDate(Index3M,$H340)</f>
        <v>42667</v>
      </c>
      <c r="J340" s="52">
        <f>IFERROR(_xll.qlIndexFixing(Index3M,H340,TRUE,_xll.ohTrigger(RecalcTrigger,Trigger3M)),NA())</f>
        <v>1.4349269512560071E-3</v>
      </c>
      <c r="K340" s="52">
        <f>IFERROR(_xll.qlIndexFixing(ONIndex3M,I340,TRUE,_xll.ohTrigger(RecalcTrigger,Trigger3M)),NA())</f>
        <v>1.0326118276449137E-3</v>
      </c>
      <c r="L340" s="52">
        <f>IFERROR(_xll.qlIndexFixing(Index6M,$H340,TRUE,_xll.ohTrigger(RecalcTrigger,Trigger6M)),NA())</f>
        <v>2.1677946578200361E-3</v>
      </c>
      <c r="M340" s="52">
        <f>IFERROR(_xll.qlIndexFixing(ONIndex6M,I340,TRUE,_xll.ohTrigger(RecalcTrigger,Trigger6M)),NA())</f>
        <v>2.823637315323424E-3</v>
      </c>
    </row>
    <row r="341" spans="2:13" x14ac:dyDescent="0.2">
      <c r="B341" s="46" t="s">
        <v>19</v>
      </c>
      <c r="D341" s="49">
        <f>_xll.qlCalendarAdvance(LocalCalendar,$D340,B341,"f",FALSE)</f>
        <v>42684</v>
      </c>
      <c r="E341" s="49">
        <f>_xll.qlInterestRateIndexValueDate(IndexON,D341)</f>
        <v>42684</v>
      </c>
      <c r="F341" s="52">
        <f>IFERROR(_xll.qlIndexFixing(IndexON,D341,TRUE,_xll.ohTrigger(RecalcTrigger,TriggerON)),NA())</f>
        <v>6.1941669533105426E-4</v>
      </c>
      <c r="H341" s="49">
        <f>_xll.qlCalendarAdvance(IborCalendar,$H340,B341,"f",FALSE)</f>
        <v>42664</v>
      </c>
      <c r="I341" s="49">
        <f>_xll.qlInterestRateIndexValueDate(Index3M,$H341)</f>
        <v>42668</v>
      </c>
      <c r="J341" s="52">
        <f>IFERROR(_xll.qlIndexFixing(Index3M,H341,TRUE,_xll.ohTrigger(RecalcTrigger,Trigger3M)),NA())</f>
        <v>1.4461179458148737E-3</v>
      </c>
      <c r="K341" s="52">
        <f>IFERROR(_xll.qlIndexFixing(ONIndex3M,I341,TRUE,_xll.ohTrigger(RecalcTrigger,Trigger3M)),NA())</f>
        <v>1.0349472861115316E-3</v>
      </c>
      <c r="L341" s="52">
        <f>IFERROR(_xll.qlIndexFixing(Index6M,$H341,TRUE,_xll.ohTrigger(RecalcTrigger,Trigger6M)),NA())</f>
        <v>2.1607452794831466E-3</v>
      </c>
      <c r="M341" s="52">
        <f>IFERROR(_xll.qlIndexFixing(ONIndex6M,I341,TRUE,_xll.ohTrigger(RecalcTrigger,Trigger6M)),NA())</f>
        <v>2.8232368580560774E-3</v>
      </c>
    </row>
    <row r="342" spans="2:13" x14ac:dyDescent="0.2">
      <c r="B342" s="46" t="s">
        <v>19</v>
      </c>
      <c r="D342" s="49">
        <f>_xll.qlCalendarAdvance(LocalCalendar,$D341,B342,"f",FALSE)</f>
        <v>42685</v>
      </c>
      <c r="E342" s="49">
        <f>_xll.qlInterestRateIndexValueDate(IndexON,D342)</f>
        <v>42685</v>
      </c>
      <c r="F342" s="52">
        <f>IFERROR(_xll.qlIndexFixing(IndexON,D342,TRUE,_xll.ohTrigger(RecalcTrigger,TriggerON)),NA())</f>
        <v>6.1965916324531933E-4</v>
      </c>
      <c r="H342" s="49">
        <f>_xll.qlCalendarAdvance(IborCalendar,$H341,B342,"f",FALSE)</f>
        <v>42667</v>
      </c>
      <c r="I342" s="49">
        <f>_xll.qlInterestRateIndexValueDate(Index3M,$H342)</f>
        <v>42669</v>
      </c>
      <c r="J342" s="52">
        <f>IFERROR(_xll.qlIndexFixing(Index3M,H342,TRUE,_xll.ohTrigger(RecalcTrigger,Trigger3M)),NA())</f>
        <v>1.4574268682325229E-3</v>
      </c>
      <c r="K342" s="52">
        <f>IFERROR(_xll.qlIndexFixing(ONIndex3M,I342,TRUE,_xll.ohTrigger(RecalcTrigger,Trigger3M)),NA())</f>
        <v>1.0375079764113337E-3</v>
      </c>
      <c r="L342" s="52">
        <f>IFERROR(_xll.qlIndexFixing(Index6M,$H342,TRUE,_xll.ohTrigger(RecalcTrigger,Trigger6M)),NA())</f>
        <v>2.1536860607443572E-3</v>
      </c>
      <c r="M342" s="52">
        <f>IFERROR(_xll.qlIndexFixing(ONIndex6M,I342,TRUE,_xll.ohTrigger(RecalcTrigger,Trigger6M)),NA())</f>
        <v>2.8226496333871864E-3</v>
      </c>
    </row>
    <row r="343" spans="2:13" x14ac:dyDescent="0.2">
      <c r="B343" s="46" t="s">
        <v>19</v>
      </c>
      <c r="D343" s="49">
        <f>_xll.qlCalendarAdvance(LocalCalendar,$D342,B343,"f",FALSE)</f>
        <v>42688</v>
      </c>
      <c r="E343" s="49">
        <f>_xll.qlInterestRateIndexValueDate(IndexON,D343)</f>
        <v>42688</v>
      </c>
      <c r="F343" s="52">
        <f>IFERROR(_xll.qlIndexFixing(IndexON,D343,TRUE,_xll.ohTrigger(RecalcTrigger,TriggerON)),NA())</f>
        <v>6.1987937104213131E-4</v>
      </c>
      <c r="H343" s="49">
        <f>_xll.qlCalendarAdvance(IborCalendar,$H342,B343,"f",FALSE)</f>
        <v>42668</v>
      </c>
      <c r="I343" s="49">
        <f>_xll.qlInterestRateIndexValueDate(Index3M,$H343)</f>
        <v>42670</v>
      </c>
      <c r="J343" s="52">
        <f>IFERROR(_xll.qlIndexFixing(Index3M,H343,TRUE,_xll.ohTrigger(RecalcTrigger,Trigger3M)),NA())</f>
        <v>1.4688497410306081E-3</v>
      </c>
      <c r="K343" s="52">
        <f>IFERROR(_xll.qlIndexFixing(ONIndex3M,I343,TRUE,_xll.ohTrigger(RecalcTrigger,Trigger3M)),NA())</f>
        <v>1.04029389854432E-3</v>
      </c>
      <c r="L343" s="52">
        <f>IFERROR(_xll.qlIndexFixing(Index6M,$H343,TRUE,_xll.ohTrigger(RecalcTrigger,Trigger6M)),NA())</f>
        <v>2.1466185154116481E-3</v>
      </c>
      <c r="M343" s="52">
        <f>IFERROR(_xll.qlIndexFixing(ONIndex6M,I343,TRUE,_xll.ohTrigger(RecalcTrigger,Trigger6M)),NA())</f>
        <v>2.8218756411568791E-3</v>
      </c>
    </row>
    <row r="344" spans="2:13" x14ac:dyDescent="0.2">
      <c r="B344" s="46" t="s">
        <v>19</v>
      </c>
      <c r="D344" s="49">
        <f>_xll.qlCalendarAdvance(LocalCalendar,$D343,B344,"f",FALSE)</f>
        <v>42689</v>
      </c>
      <c r="E344" s="49">
        <f>_xll.qlInterestRateIndexValueDate(IndexON,D344)</f>
        <v>42689</v>
      </c>
      <c r="F344" s="52">
        <f>IFERROR(_xll.qlIndexFixing(IndexON,D344,TRUE,_xll.ohTrigger(RecalcTrigger,TriggerON)),NA())</f>
        <v>6.199799228123748E-4</v>
      </c>
      <c r="H344" s="49">
        <f>_xll.qlCalendarAdvance(IborCalendar,$H343,B344,"f",FALSE)</f>
        <v>42669</v>
      </c>
      <c r="I344" s="49">
        <f>_xll.qlInterestRateIndexValueDate(Index3M,$H344)</f>
        <v>42671</v>
      </c>
      <c r="J344" s="52">
        <f>IFERROR(_xll.qlIndexFixing(Index3M,H344,TRUE,_xll.ohTrigger(RecalcTrigger,Trigger3M)),NA())</f>
        <v>1.4940083296797284E-3</v>
      </c>
      <c r="K344" s="52">
        <f>IFERROR(_xll.qlIndexFixing(ONIndex3M,I344,TRUE,_xll.ohTrigger(RecalcTrigger,Trigger3M)),NA())</f>
        <v>1.0466195581937399E-3</v>
      </c>
      <c r="L344" s="52">
        <f>IFERROR(_xll.qlIndexFixing(Index6M,$H344,TRUE,_xll.ohTrigger(RecalcTrigger,Trigger6M)),NA())</f>
        <v>2.1395441572714781E-3</v>
      </c>
      <c r="M344" s="52">
        <f>IFERROR(_xll.qlIndexFixing(ONIndex6M,I344,TRUE,_xll.ohTrigger(RecalcTrigger,Trigger6M)),NA())</f>
        <v>2.8197271840912919E-3</v>
      </c>
    </row>
    <row r="345" spans="2:13" x14ac:dyDescent="0.2">
      <c r="B345" s="46" t="s">
        <v>19</v>
      </c>
      <c r="D345" s="49">
        <f>_xll.qlCalendarAdvance(LocalCalendar,$D344,B345,"f",FALSE)</f>
        <v>42690</v>
      </c>
      <c r="E345" s="49">
        <f>_xll.qlInterestRateIndexValueDate(IndexON,D345)</f>
        <v>42690</v>
      </c>
      <c r="F345" s="52">
        <f>IFERROR(_xll.qlIndexFixing(IndexON,D345,TRUE,_xll.ohTrigger(RecalcTrigger,TriggerON)),NA())</f>
        <v>6.2007442771960797E-4</v>
      </c>
      <c r="H345" s="49">
        <f>_xll.qlCalendarAdvance(IborCalendar,$H344,B345,"f",FALSE)</f>
        <v>42670</v>
      </c>
      <c r="I345" s="49">
        <f>_xll.qlInterestRateIndexValueDate(Index3M,$H345)</f>
        <v>42674</v>
      </c>
      <c r="J345" s="52">
        <f>IFERROR(_xll.qlIndexFixing(Index3M,H345,TRUE,_xll.ohTrigger(RecalcTrigger,Trigger3M)),NA())</f>
        <v>1.5156011852039868E-3</v>
      </c>
      <c r="K345" s="52">
        <f>IFERROR(_xll.qlIndexFixing(ONIndex3M,I345,TRUE,_xll.ohTrigger(RecalcTrigger,Trigger3M)),NA())</f>
        <v>1.0536899050084259E-3</v>
      </c>
      <c r="L345" s="52">
        <f>IFERROR(_xll.qlIndexFixing(Index6M,$H345,TRUE,_xll.ohTrigger(RecalcTrigger,Trigger6M)),NA())</f>
        <v>2.1280944363568964E-3</v>
      </c>
      <c r="M345" s="52">
        <f>IFERROR(_xll.qlIndexFixing(ONIndex6M,I345,TRUE,_xll.ohTrigger(RecalcTrigger,Trigger6M)),NA())</f>
        <v>2.816911997980398E-3</v>
      </c>
    </row>
    <row r="346" spans="2:13" x14ac:dyDescent="0.2">
      <c r="B346" s="46" t="s">
        <v>19</v>
      </c>
      <c r="D346" s="49">
        <f>_xll.qlCalendarAdvance(LocalCalendar,$D345,B346,"f",FALSE)</f>
        <v>42691</v>
      </c>
      <c r="E346" s="49">
        <f>_xll.qlInterestRateIndexValueDate(IndexON,D346)</f>
        <v>42691</v>
      </c>
      <c r="F346" s="52">
        <f>IFERROR(_xll.qlIndexFixing(IndexON,D346,TRUE,_xll.ohTrigger(RecalcTrigger,TriggerON)),NA())</f>
        <v>6.2016288584487711E-4</v>
      </c>
      <c r="H346" s="49">
        <f>_xll.qlCalendarAdvance(IborCalendar,$H345,B346,"f",FALSE)</f>
        <v>42671</v>
      </c>
      <c r="I346" s="49">
        <f>_xll.qlInterestRateIndexValueDate(Index3M,$H346)</f>
        <v>42675</v>
      </c>
      <c r="J346" s="52">
        <f>IFERROR(_xll.qlIndexFixing(Index3M,H346,TRUE,_xll.ohTrigger(RecalcTrigger,Trigger3M)),NA())</f>
        <v>1.5275341464474673E-3</v>
      </c>
      <c r="K346" s="52">
        <f>IFERROR(_xll.qlIndexFixing(ONIndex3M,I346,TRUE,_xll.ohTrigger(RecalcTrigger,Trigger3M)),NA())</f>
        <v>1.0576019861474606E-3</v>
      </c>
      <c r="L346" s="52">
        <f>IFERROR(_xll.qlIndexFixing(Index6M,$H346,TRUE,_xll.ohTrigger(RecalcTrigger,Trigger6M)),NA())</f>
        <v>2.1112088716138764E-3</v>
      </c>
      <c r="M346" s="52">
        <f>IFERROR(_xll.qlIndexFixing(ONIndex6M,I346,TRUE,_xll.ohTrigger(RecalcTrigger,Trigger6M)),NA())</f>
        <v>2.8152041685025608E-3</v>
      </c>
    </row>
    <row r="347" spans="2:13" x14ac:dyDescent="0.2">
      <c r="B347" s="46" t="s">
        <v>19</v>
      </c>
      <c r="D347" s="49">
        <f>_xll.qlCalendarAdvance(LocalCalendar,$D346,B347,"f",FALSE)</f>
        <v>42692</v>
      </c>
      <c r="E347" s="49">
        <f>_xll.qlInterestRateIndexValueDate(IndexON,D347)</f>
        <v>42692</v>
      </c>
      <c r="F347" s="52">
        <f>IFERROR(_xll.qlIndexFixing(IndexON,D347,TRUE,_xll.ohTrigger(RecalcTrigger,TriggerON)),NA())</f>
        <v>6.2032070010838625E-4</v>
      </c>
      <c r="H347" s="49">
        <f>_xll.qlCalendarAdvance(IborCalendar,$H346,B347,"f",FALSE)</f>
        <v>42674</v>
      </c>
      <c r="I347" s="49">
        <f>_xll.qlInterestRateIndexValueDate(Index3M,$H347)</f>
        <v>42676</v>
      </c>
      <c r="J347" s="52">
        <f>IFERROR(_xll.qlIndexFixing(Index3M,H347,TRUE,_xll.ohTrigger(RecalcTrigger,Trigger3M)),NA())</f>
        <v>1.5395571924115006E-3</v>
      </c>
      <c r="K347" s="52">
        <f>IFERROR(_xll.qlIndexFixing(ONIndex3M,I347,TRUE,_xll.ohTrigger(RecalcTrigger,Trigger3M)),NA())</f>
        <v>1.0639221437447333E-3</v>
      </c>
      <c r="L347" s="52">
        <f>IFERROR(_xll.qlIndexFixing(Index6M,$H347,TRUE,_xll.ohTrigger(RecalcTrigger,Trigger6M)),NA())</f>
        <v>2.1073029157027312E-3</v>
      </c>
      <c r="M347" s="52">
        <f>IFERROR(_xll.qlIndexFixing(ONIndex6M,I347,TRUE,_xll.ohTrigger(RecalcTrigger,Trigger6M)),NA())</f>
        <v>2.8122798738960952E-3</v>
      </c>
    </row>
    <row r="348" spans="2:13" x14ac:dyDescent="0.2">
      <c r="B348" s="46" t="s">
        <v>19</v>
      </c>
      <c r="D348" s="49">
        <f>_xll.qlCalendarAdvance(LocalCalendar,$D347,B348,"f",FALSE)</f>
        <v>42695</v>
      </c>
      <c r="E348" s="49">
        <f>_xll.qlInterestRateIndexValueDate(IndexON,D348)</f>
        <v>42695</v>
      </c>
      <c r="F348" s="52">
        <f>IFERROR(_xll.qlIndexFixing(IndexON,D348,TRUE,_xll.ohTrigger(RecalcTrigger,TriggerON)),NA())</f>
        <v>6.2045624971585056E-4</v>
      </c>
      <c r="H348" s="49">
        <f>_xll.qlCalendarAdvance(IborCalendar,$H347,B348,"f",FALSE)</f>
        <v>42675</v>
      </c>
      <c r="I348" s="49">
        <f>_xll.qlInterestRateIndexValueDate(Index3M,$H348)</f>
        <v>42678</v>
      </c>
      <c r="J348" s="52">
        <f>IFERROR(_xll.qlIndexFixing(Index3M,H348,TRUE,_xll.ohTrigger(RecalcTrigger,Trigger3M)),NA())</f>
        <v>1.5775145544045987E-3</v>
      </c>
      <c r="K348" s="52">
        <f>IFERROR(_xll.qlIndexFixing(ONIndex3M,I348,TRUE,_xll.ohTrigger(RecalcTrigger,Trigger3M)),NA())</f>
        <v>1.0755809200890809E-3</v>
      </c>
      <c r="L348" s="52">
        <f>IFERROR(_xll.qlIndexFixing(Index6M,$H348,TRUE,_xll.ohTrigger(RecalcTrigger,Trigger6M)),NA())</f>
        <v>2.0807692855241634E-3</v>
      </c>
      <c r="M348" s="52">
        <f>IFERROR(_xll.qlIndexFixing(ONIndex6M,I348,TRUE,_xll.ohTrigger(RecalcTrigger,Trigger6M)),NA())</f>
        <v>2.8064647985015512E-3</v>
      </c>
    </row>
    <row r="349" spans="2:13" x14ac:dyDescent="0.2">
      <c r="B349" s="46" t="s">
        <v>19</v>
      </c>
      <c r="D349" s="49">
        <f>_xll.qlCalendarAdvance(LocalCalendar,$D348,B349,"f",FALSE)</f>
        <v>42696</v>
      </c>
      <c r="E349" s="49">
        <f>_xll.qlInterestRateIndexValueDate(IndexON,D349)</f>
        <v>42696</v>
      </c>
      <c r="F349" s="52">
        <f>IFERROR(_xll.qlIndexFixing(IndexON,D349,TRUE,_xll.ohTrigger(RecalcTrigger,TriggerON)),NA())</f>
        <v>6.2054108965148291E-4</v>
      </c>
      <c r="H349" s="49">
        <f>_xll.qlCalendarAdvance(IborCalendar,$H348,B349,"f",FALSE)</f>
        <v>42676</v>
      </c>
      <c r="I349" s="49">
        <f>_xll.qlInterestRateIndexValueDate(Index3M,$H349)</f>
        <v>42678</v>
      </c>
      <c r="J349" s="52">
        <f>IFERROR(_xll.qlIndexFixing(Index3M,H349,TRUE,_xll.ohTrigger(RecalcTrigger,Trigger3M)),NA())</f>
        <v>1.5775145544045987E-3</v>
      </c>
      <c r="K349" s="52">
        <f>IFERROR(_xll.qlIndexFixing(ONIndex3M,I349,TRUE,_xll.ohTrigger(RecalcTrigger,Trigger3M)),NA())</f>
        <v>1.0755809200890809E-3</v>
      </c>
      <c r="L349" s="52">
        <f>IFERROR(_xll.qlIndexFixing(Index6M,$H349,TRUE,_xll.ohTrigger(RecalcTrigger,Trigger6M)),NA())</f>
        <v>2.0807692855241634E-3</v>
      </c>
      <c r="M349" s="52">
        <f>IFERROR(_xll.qlIndexFixing(ONIndex6M,I349,TRUE,_xll.ohTrigger(RecalcTrigger,Trigger6M)),NA())</f>
        <v>2.8064647985015512E-3</v>
      </c>
    </row>
    <row r="350" spans="2:13" x14ac:dyDescent="0.2">
      <c r="B350" s="46" t="s">
        <v>19</v>
      </c>
      <c r="D350" s="49">
        <f>_xll.qlCalendarAdvance(LocalCalendar,$D349,B350,"f",FALSE)</f>
        <v>42698</v>
      </c>
      <c r="E350" s="49">
        <f>_xll.qlInterestRateIndexValueDate(IndexON,D350)</f>
        <v>42698</v>
      </c>
      <c r="F350" s="52">
        <f>IFERROR(_xll.qlIndexFixing(IndexON,D350,TRUE,_xll.ohTrigger(RecalcTrigger,TriggerON)),NA())</f>
        <v>6.2061278080061122E-4</v>
      </c>
      <c r="H350" s="49">
        <f>_xll.qlCalendarAdvance(IborCalendar,$H349,B350,"f",FALSE)</f>
        <v>42677</v>
      </c>
      <c r="I350" s="49">
        <f>_xll.qlInterestRateIndexValueDate(Index3M,$H350)</f>
        <v>42681</v>
      </c>
      <c r="J350" s="52">
        <f>IFERROR(_xll.qlIndexFixing(Index3M,H350,TRUE,_xll.ohTrigger(RecalcTrigger,Trigger3M)),NA())</f>
        <v>1.6008844701441368E-3</v>
      </c>
      <c r="K350" s="52">
        <f>IFERROR(_xll.qlIndexFixing(ONIndex3M,I350,TRUE,_xll.ohTrigger(RecalcTrigger,Trigger3M)),NA())</f>
        <v>1.0858043420380881E-3</v>
      </c>
      <c r="L350" s="52">
        <f>IFERROR(_xll.qlIndexFixing(Index6M,$H350,TRUE,_xll.ohTrigger(RecalcTrigger,Trigger6M)),NA())</f>
        <v>2.0687588890821273E-3</v>
      </c>
      <c r="M350" s="52">
        <f>IFERROR(_xll.qlIndexFixing(ONIndex6M,I350,TRUE,_xll.ohTrigger(RecalcTrigger,Trigger6M)),NA())</f>
        <v>2.80103507532381E-3</v>
      </c>
    </row>
    <row r="351" spans="2:13" x14ac:dyDescent="0.2">
      <c r="B351" s="46" t="s">
        <v>19</v>
      </c>
      <c r="D351" s="49">
        <f>_xll.qlCalendarAdvance(LocalCalendar,$D350,B351,"f",FALSE)</f>
        <v>42699</v>
      </c>
      <c r="E351" s="49">
        <f>_xll.qlInterestRateIndexValueDate(IndexON,D351)</f>
        <v>42699</v>
      </c>
      <c r="F351" s="52">
        <f>IFERROR(_xll.qlIndexFixing(IndexON,D351,TRUE,_xll.ohTrigger(RecalcTrigger,TriggerON)),NA())</f>
        <v>6.2068594049483994E-4</v>
      </c>
      <c r="H351" s="49">
        <f>_xll.qlCalendarAdvance(IborCalendar,$H350,B351,"f",FALSE)</f>
        <v>42678</v>
      </c>
      <c r="I351" s="49">
        <f>_xll.qlInterestRateIndexValueDate(Index3M,$H351)</f>
        <v>42682</v>
      </c>
      <c r="J351" s="52">
        <f>IFERROR(_xll.qlIndexFixing(Index3M,H351,TRUE,_xll.ohTrigger(RecalcTrigger,Trigger3M)),NA())</f>
        <v>1.61336449006945E-3</v>
      </c>
      <c r="K351" s="52">
        <f>IFERROR(_xll.qlIndexFixing(ONIndex3M,I351,TRUE,_xll.ohTrigger(RecalcTrigger,Trigger3M)),NA())</f>
        <v>1.0912930462492199E-3</v>
      </c>
      <c r="L351" s="52">
        <f>IFERROR(_xll.qlIndexFixing(Index6M,$H351,TRUE,_xll.ohTrigger(RecalcTrigger,Trigger6M)),NA())</f>
        <v>2.0646970996045853E-3</v>
      </c>
      <c r="M351" s="52">
        <f>IFERROR(_xll.qlIndexFixing(ONIndex6M,I351,TRUE,_xll.ohTrigger(RecalcTrigger,Trigger6M)),NA())</f>
        <v>2.7980198737953543E-3</v>
      </c>
    </row>
    <row r="352" spans="2:13" x14ac:dyDescent="0.2">
      <c r="B352" s="46" t="s">
        <v>19</v>
      </c>
      <c r="D352" s="49">
        <f>_xll.qlCalendarAdvance(LocalCalendar,$D351,B352,"f",FALSE)</f>
        <v>42702</v>
      </c>
      <c r="E352" s="49">
        <f>_xll.qlInterestRateIndexValueDate(IndexON,D352)</f>
        <v>42702</v>
      </c>
      <c r="F352" s="52">
        <f>IFERROR(_xll.qlIndexFixing(IndexON,D352,TRUE,_xll.ohTrigger(RecalcTrigger,TriggerON)),NA())</f>
        <v>6.2073683307461991E-4</v>
      </c>
      <c r="H352" s="49">
        <f>_xll.qlCalendarAdvance(IborCalendar,$H351,B352,"f",FALSE)</f>
        <v>42681</v>
      </c>
      <c r="I352" s="49">
        <f>_xll.qlInterestRateIndexValueDate(Index3M,$H352)</f>
        <v>42683</v>
      </c>
      <c r="J352" s="52">
        <f>IFERROR(_xll.qlIndexFixing(Index3M,H352,TRUE,_xll.ohTrigger(RecalcTrigger,Trigger3M)),NA())</f>
        <v>1.6259067495048309E-3</v>
      </c>
      <c r="K352" s="52">
        <f>IFERROR(_xll.qlIndexFixing(ONIndex3M,I352,TRUE,_xll.ohTrigger(RecalcTrigger,Trigger3M)),NA())</f>
        <v>1.0970069823734718E-3</v>
      </c>
      <c r="L352" s="52">
        <f>IFERROR(_xll.qlIndexFixing(Index6M,$H352,TRUE,_xll.ohTrigger(RecalcTrigger,Trigger6M)),NA())</f>
        <v>2.0576254882148618E-3</v>
      </c>
      <c r="M352" s="52">
        <f>IFERROR(_xll.qlIndexFixing(ONIndex6M,I352,TRUE,_xll.ohTrigger(RecalcTrigger,Trigger6M)),NA())</f>
        <v>2.7948179047854182E-3</v>
      </c>
    </row>
    <row r="353" spans="2:13" x14ac:dyDescent="0.2">
      <c r="B353" s="46" t="s">
        <v>19</v>
      </c>
      <c r="D353" s="49">
        <f>_xll.qlCalendarAdvance(LocalCalendar,$D352,B353,"f",FALSE)</f>
        <v>42703</v>
      </c>
      <c r="E353" s="49">
        <f>_xll.qlInterestRateIndexValueDate(IndexON,D353)</f>
        <v>42703</v>
      </c>
      <c r="F353" s="52">
        <f>IFERROR(_xll.qlIndexFixing(IndexON,D353,TRUE,_xll.ohTrigger(RecalcTrigger,TriggerON)),NA())</f>
        <v>6.2075272900585787E-4</v>
      </c>
      <c r="H353" s="49">
        <f>_xll.qlCalendarAdvance(IborCalendar,$H352,B353,"f",FALSE)</f>
        <v>42682</v>
      </c>
      <c r="I353" s="49">
        <f>_xll.qlInterestRateIndexValueDate(Index3M,$H353)</f>
        <v>42684</v>
      </c>
      <c r="J353" s="52">
        <f>IFERROR(_xll.qlIndexFixing(Index3M,H353,TRUE,_xll.ohTrigger(RecalcTrigger,Trigger3M)),NA())</f>
        <v>1.6385072703767566E-3</v>
      </c>
      <c r="K353" s="52">
        <f>IFERROR(_xll.qlIndexFixing(ONIndex3M,I353,TRUE,_xll.ohTrigger(RecalcTrigger,Trigger3M)),NA())</f>
        <v>1.102946150410844E-3</v>
      </c>
      <c r="L353" s="52">
        <f>IFERROR(_xll.qlIndexFixing(Index6M,$H353,TRUE,_xll.ohTrigger(RecalcTrigger,Trigger6M)),NA())</f>
        <v>2.0505663231974685E-3</v>
      </c>
      <c r="M353" s="52">
        <f>IFERROR(_xll.qlIndexFixing(ONIndex6M,I353,TRUE,_xll.ohTrigger(RecalcTrigger,Trigger6M)),NA())</f>
        <v>2.7914291683739378E-3</v>
      </c>
    </row>
    <row r="354" spans="2:13" x14ac:dyDescent="0.2">
      <c r="B354" s="46" t="s">
        <v>19</v>
      </c>
      <c r="D354" s="49">
        <f>_xll.qlCalendarAdvance(LocalCalendar,$D353,B354,"f",FALSE)</f>
        <v>42704</v>
      </c>
      <c r="E354" s="49">
        <f>_xll.qlInterestRateIndexValueDate(IndexON,D354)</f>
        <v>42704</v>
      </c>
      <c r="F354" s="52">
        <f>IFERROR(_xll.qlIndexFixing(IndexON,D354,TRUE,_xll.ohTrigger(RecalcTrigger,TriggerON)),NA())</f>
        <v>6.2076257807408552E-4</v>
      </c>
      <c r="H354" s="49">
        <f>_xll.qlCalendarAdvance(IborCalendar,$H353,B354,"f",FALSE)</f>
        <v>42683</v>
      </c>
      <c r="I354" s="49">
        <f>_xll.qlInterestRateIndexValueDate(Index3M,$H354)</f>
        <v>42685</v>
      </c>
      <c r="J354" s="52">
        <f>IFERROR(_xll.qlIndexFixing(Index3M,H354,TRUE,_xll.ohTrigger(RecalcTrigger,Trigger3M)),NA())</f>
        <v>1.6646221319335263E-3</v>
      </c>
      <c r="K354" s="52">
        <f>IFERROR(_xll.qlIndexFixing(ONIndex3M,I354,TRUE,_xll.ohTrigger(RecalcTrigger,Trigger3M)),NA())</f>
        <v>1.1155787164174313E-3</v>
      </c>
      <c r="L354" s="52">
        <f>IFERROR(_xll.qlIndexFixing(Index6M,$H354,TRUE,_xll.ohTrigger(RecalcTrigger,Trigger6M)),NA())</f>
        <v>2.0435211263980391E-3</v>
      </c>
      <c r="M354" s="52">
        <f>IFERROR(_xll.qlIndexFixing(ONIndex6M,I354,TRUE,_xll.ohTrigger(RecalcTrigger,Trigger6M)),NA())</f>
        <v>2.784050667683502E-3</v>
      </c>
    </row>
    <row r="355" spans="2:13" x14ac:dyDescent="0.2">
      <c r="B355" s="46" t="s">
        <v>19</v>
      </c>
      <c r="D355" s="49">
        <f>_xll.qlCalendarAdvance(LocalCalendar,$D354,B355,"f",FALSE)</f>
        <v>42705</v>
      </c>
      <c r="E355" s="49">
        <f>_xll.qlInterestRateIndexValueDate(IndexON,D355)</f>
        <v>42705</v>
      </c>
      <c r="F355" s="52">
        <f>IFERROR(_xll.qlIndexFixing(IndexON,D355,TRUE,_xll.ohTrigger(RecalcTrigger,TriggerON)),NA())</f>
        <v>6.2076638036034915E-4</v>
      </c>
      <c r="H355" s="49">
        <f>_xll.qlCalendarAdvance(IborCalendar,$H354,B355,"f",FALSE)</f>
        <v>42684</v>
      </c>
      <c r="I355" s="49">
        <f>_xll.qlInterestRateIndexValueDate(Index3M,$H355)</f>
        <v>42688</v>
      </c>
      <c r="J355" s="52">
        <f>IFERROR(_xll.qlIndexFixing(Index3M,H355,TRUE,_xll.ohTrigger(RecalcTrigger,Trigger3M)),NA())</f>
        <v>1.689412405059941E-3</v>
      </c>
      <c r="K355" s="52">
        <f>IFERROR(_xll.qlIndexFixing(ONIndex3M,I355,TRUE,_xll.ohTrigger(RecalcTrigger,Trigger3M)),NA())</f>
        <v>1.1289551417714705E-3</v>
      </c>
      <c r="L355" s="52">
        <f>IFERROR(_xll.qlIndexFixing(Index6M,$H355,TRUE,_xll.ohTrigger(RecalcTrigger,Trigger6M)),NA())</f>
        <v>2.0197044639698597E-3</v>
      </c>
      <c r="M355" s="52">
        <f>IFERROR(_xll.qlIndexFixing(ONIndex6M,I355,TRUE,_xll.ohTrigger(RecalcTrigger,Trigger6M)),NA())</f>
        <v>2.776006548792509E-3</v>
      </c>
    </row>
    <row r="356" spans="2:13" x14ac:dyDescent="0.2">
      <c r="B356" s="46" t="s">
        <v>19</v>
      </c>
      <c r="D356" s="49">
        <f>_xll.qlCalendarAdvance(LocalCalendar,$D355,B356,"f",FALSE)</f>
        <v>42706</v>
      </c>
      <c r="E356" s="49">
        <f>_xll.qlInterestRateIndexValueDate(IndexON,D356)</f>
        <v>42706</v>
      </c>
      <c r="F356" s="52">
        <f>IFERROR(_xll.qlIndexFixing(IndexON,D356,TRUE,_xll.ohTrigger(RecalcTrigger,TriggerON)),NA())</f>
        <v>6.207548844046803E-4</v>
      </c>
      <c r="H356" s="49">
        <f>_xll.qlCalendarAdvance(IborCalendar,$H355,B356,"f",FALSE)</f>
        <v>42685</v>
      </c>
      <c r="I356" s="49">
        <f>_xll.qlInterestRateIndexValueDate(Index3M,$H356)</f>
        <v>42689</v>
      </c>
      <c r="J356" s="52">
        <f>IFERROR(_xll.qlIndexFixing(Index3M,H356,TRUE,_xll.ohTrigger(RecalcTrigger,Trigger3M)),NA())</f>
        <v>1.7022445603018124E-3</v>
      </c>
      <c r="K356" s="52">
        <f>IFERROR(_xll.qlIndexFixing(ONIndex3M,I356,TRUE,_xll.ohTrigger(RecalcTrigger,Trigger3M)),NA())</f>
        <v>1.1360204694543796E-3</v>
      </c>
      <c r="L356" s="52">
        <f>IFERROR(_xll.qlIndexFixing(Index6M,$H356,TRUE,_xll.ohTrigger(RecalcTrigger,Trigger6M)),NA())</f>
        <v>2.0155104575515499E-3</v>
      </c>
      <c r="M356" s="52">
        <f>IFERROR(_xll.qlIndexFixing(ONIndex6M,I356,TRUE,_xll.ohTrigger(RecalcTrigger,Trigger6M)),NA())</f>
        <v>2.7716839752933708E-3</v>
      </c>
    </row>
    <row r="357" spans="2:13" x14ac:dyDescent="0.2">
      <c r="B357" s="46" t="s">
        <v>19</v>
      </c>
      <c r="D357" s="49">
        <f>_xll.qlCalendarAdvance(LocalCalendar,$D356,B357,"f",FALSE)</f>
        <v>42709</v>
      </c>
      <c r="E357" s="49">
        <f>_xll.qlInterestRateIndexValueDate(IndexON,D357)</f>
        <v>42709</v>
      </c>
      <c r="F357" s="52">
        <f>IFERROR(_xll.qlIndexFixing(IndexON,D357,TRUE,_xll.ohTrigger(RecalcTrigger,TriggerON)),NA())</f>
        <v>6.2072112087530051E-4</v>
      </c>
      <c r="H357" s="49">
        <f>_xll.qlCalendarAdvance(IborCalendar,$H356,B357,"f",FALSE)</f>
        <v>42688</v>
      </c>
      <c r="I357" s="49">
        <f>_xll.qlInterestRateIndexValueDate(Index3M,$H357)</f>
        <v>42690</v>
      </c>
      <c r="J357" s="52">
        <f>IFERROR(_xll.qlIndexFixing(Index3M,H357,TRUE,_xll.ohTrigger(RecalcTrigger,Trigger3M)),NA())</f>
        <v>1.7151111075042675E-3</v>
      </c>
      <c r="K357" s="52">
        <f>IFERROR(_xll.qlIndexFixing(ONIndex3M,I357,TRUE,_xll.ohTrigger(RecalcTrigger,Trigger3M)),NA())</f>
        <v>1.143311029210281E-3</v>
      </c>
      <c r="L357" s="52">
        <f>IFERROR(_xll.qlIndexFixing(Index6M,$H357,TRUE,_xll.ohTrigger(RecalcTrigger,Trigger6M)),NA())</f>
        <v>2.0085579287871338E-3</v>
      </c>
      <c r="M357" s="52">
        <f>IFERROR(_xll.qlIndexFixing(ONIndex6M,I357,TRUE,_xll.ohTrigger(RecalcTrigger,Trigger6M)),NA())</f>
        <v>2.7671746345525605E-3</v>
      </c>
    </row>
    <row r="358" spans="2:13" x14ac:dyDescent="0.2">
      <c r="B358" s="46" t="s">
        <v>19</v>
      </c>
      <c r="D358" s="49">
        <f>_xll.qlCalendarAdvance(LocalCalendar,$D357,B358,"f",FALSE)</f>
        <v>42710</v>
      </c>
      <c r="E358" s="49">
        <f>_xll.qlInterestRateIndexValueDate(IndexON,D358)</f>
        <v>42710</v>
      </c>
      <c r="F358" s="52">
        <f>IFERROR(_xll.qlIndexFixing(IndexON,D358,TRUE,_xll.ohTrigger(RecalcTrigger,TriggerON)),NA())</f>
        <v>6.2069468892755886E-4</v>
      </c>
      <c r="H358" s="49">
        <f>_xll.qlCalendarAdvance(IborCalendar,$H357,B358,"f",FALSE)</f>
        <v>42689</v>
      </c>
      <c r="I358" s="49">
        <f>_xll.qlInterestRateIndexValueDate(Index3M,$H358)</f>
        <v>42691</v>
      </c>
      <c r="J358" s="52">
        <f>IFERROR(_xll.qlIndexFixing(Index3M,H358,TRUE,_xll.ohTrigger(RecalcTrigger,Trigger3M)),NA())</f>
        <v>1.7280080682436289E-3</v>
      </c>
      <c r="K358" s="52">
        <f>IFERROR(_xll.qlIndexFixing(ONIndex3M,I358,TRUE,_xll.ohTrigger(RecalcTrigger,Trigger3M)),NA())</f>
        <v>1.1508268209592387E-3</v>
      </c>
      <c r="L358" s="52">
        <f>IFERROR(_xll.qlIndexFixing(Index6M,$H358,TRUE,_xll.ohTrigger(RecalcTrigger,Trigger6M)),NA())</f>
        <v>2.0016284988724014E-3</v>
      </c>
      <c r="M358" s="52">
        <f>IFERROR(_xll.qlIndexFixing(ONIndex6M,I358,TRUE,_xll.ohTrigger(RecalcTrigger,Trigger6M)),NA())</f>
        <v>2.7624785264102059E-3</v>
      </c>
    </row>
    <row r="359" spans="2:13" x14ac:dyDescent="0.2">
      <c r="B359" s="46" t="s">
        <v>19</v>
      </c>
      <c r="D359" s="49">
        <f>_xll.qlCalendarAdvance(LocalCalendar,$D358,B359,"f",FALSE)</f>
        <v>42711</v>
      </c>
      <c r="E359" s="49">
        <f>_xll.qlInterestRateIndexValueDate(IndexON,D359)</f>
        <v>42711</v>
      </c>
      <c r="F359" s="52">
        <f>IFERROR(_xll.qlIndexFixing(IndexON,D359,TRUE,_xll.ohTrigger(RecalcTrigger,TriggerON)),NA())</f>
        <v>6.2066221003576061E-4</v>
      </c>
      <c r="H359" s="49">
        <f>_xll.qlCalendarAdvance(IborCalendar,$H358,B359,"f",FALSE)</f>
        <v>42690</v>
      </c>
      <c r="I359" s="49">
        <f>_xll.qlInterestRateIndexValueDate(Index3M,$H359)</f>
        <v>42692</v>
      </c>
      <c r="J359" s="52">
        <f>IFERROR(_xll.qlIndexFixing(Index3M,H359,TRUE,_xll.ohTrigger(RecalcTrigger,Trigger3M)),NA())</f>
        <v>1.7539956068062528E-3</v>
      </c>
      <c r="K359" s="52">
        <f>IFERROR(_xll.qlIndexFixing(ONIndex3M,I359,TRUE,_xll.ohTrigger(RecalcTrigger,Trigger3M)),NA())</f>
        <v>1.1666129582099671E-3</v>
      </c>
      <c r="L359" s="52">
        <f>IFERROR(_xll.qlIndexFixing(Index6M,$H359,TRUE,_xll.ohTrigger(RecalcTrigger,Trigger6M)),NA())</f>
        <v>1.9947236895068044E-3</v>
      </c>
      <c r="M359" s="52">
        <f>IFERROR(_xll.qlIndexFixing(ONIndex6M,I359,TRUE,_xll.ohTrigger(RecalcTrigger,Trigger6M)),NA())</f>
        <v>2.7524847967796973E-3</v>
      </c>
    </row>
    <row r="360" spans="2:13" x14ac:dyDescent="0.2">
      <c r="B360" s="46" t="s">
        <v>19</v>
      </c>
      <c r="D360" s="49">
        <f>_xll.qlCalendarAdvance(LocalCalendar,$D359,B360,"f",FALSE)</f>
        <v>42712</v>
      </c>
      <c r="E360" s="49">
        <f>_xll.qlInterestRateIndexValueDate(IndexON,D360)</f>
        <v>42712</v>
      </c>
      <c r="F360" s="52">
        <f>IFERROR(_xll.qlIndexFixing(IndexON,D360,TRUE,_xll.ohTrigger(RecalcTrigger,TriggerON)),NA())</f>
        <v>6.2062368436199833E-4</v>
      </c>
      <c r="H360" s="49">
        <f>_xll.qlCalendarAdvance(IborCalendar,$H359,B360,"f",FALSE)</f>
        <v>42691</v>
      </c>
      <c r="I360" s="49">
        <f>_xll.qlInterestRateIndexValueDate(Index3M,$H360)</f>
        <v>42695</v>
      </c>
      <c r="J360" s="52">
        <f>IFERROR(_xll.qlIndexFixing(Index3M,H360,TRUE,_xll.ohTrigger(RecalcTrigger,Trigger3M)),NA())</f>
        <v>1.7798204762971585E-3</v>
      </c>
      <c r="K360" s="52">
        <f>IFERROR(_xll.qlIndexFixing(ONIndex3M,I360,TRUE,_xll.ohTrigger(RecalcTrigger,Trigger3M)),NA())</f>
        <v>1.1831423080455039E-3</v>
      </c>
      <c r="L360" s="52">
        <f>IFERROR(_xll.qlIndexFixing(Index6M,$H360,TRUE,_xll.ohTrigger(RecalcTrigger,Trigger6M)),NA())</f>
        <v>1.9716511865502514E-3</v>
      </c>
      <c r="M360" s="52">
        <f>IFERROR(_xll.qlIndexFixing(ONIndex6M,I360,TRUE,_xll.ohTrigger(RecalcTrigger,Trigger6M)),NA())</f>
        <v>2.7418264200651521E-3</v>
      </c>
    </row>
    <row r="361" spans="2:13" x14ac:dyDescent="0.2">
      <c r="B361" s="46" t="s">
        <v>19</v>
      </c>
      <c r="D361" s="49">
        <f>_xll.qlCalendarAdvance(LocalCalendar,$D360,B361,"f",FALSE)</f>
        <v>42713</v>
      </c>
      <c r="E361" s="49">
        <f>_xll.qlInterestRateIndexValueDate(IndexON,D361)</f>
        <v>42713</v>
      </c>
      <c r="F361" s="52">
        <f>IFERROR(_xll.qlIndexFixing(IndexON,D361,TRUE,_xll.ohTrigger(RecalcTrigger,TriggerON)),NA())</f>
        <v>6.2052753183790743E-4</v>
      </c>
      <c r="H361" s="49">
        <f>_xll.qlCalendarAdvance(IborCalendar,$H360,B361,"f",FALSE)</f>
        <v>42692</v>
      </c>
      <c r="I361" s="49">
        <f>_xll.qlInterestRateIndexValueDate(Index3M,$H361)</f>
        <v>42696</v>
      </c>
      <c r="J361" s="52">
        <f>IFERROR(_xll.qlIndexFixing(Index3M,H361,TRUE,_xll.ohTrigger(RecalcTrigger,Trigger3M)),NA())</f>
        <v>1.7928098265569019E-3</v>
      </c>
      <c r="K361" s="52">
        <f>IFERROR(_xll.qlIndexFixing(ONIndex3M,I361,TRUE,_xll.ohTrigger(RecalcTrigger,Trigger3M)),NA())</f>
        <v>1.196219839383339E-3</v>
      </c>
      <c r="L361" s="52">
        <f>IFERROR(_xll.qlIndexFixing(Index6M,$H361,TRUE,_xll.ohTrigger(RecalcTrigger,Trigger6M)),NA())</f>
        <v>1.9673810908252495E-3</v>
      </c>
      <c r="M361" s="52">
        <f>IFERROR(_xll.qlIndexFixing(ONIndex6M,I361,TRUE,_xll.ohTrigger(RecalcTrigger,Trigger6M)),NA())</f>
        <v>2.733298495178893E-3</v>
      </c>
    </row>
    <row r="362" spans="2:13" x14ac:dyDescent="0.2">
      <c r="B362" s="46" t="s">
        <v>19</v>
      </c>
      <c r="D362" s="49">
        <f>_xll.qlCalendarAdvance(LocalCalendar,$D361,B362,"f",FALSE)</f>
        <v>42716</v>
      </c>
      <c r="E362" s="49">
        <f>_xll.qlInterestRateIndexValueDate(IndexON,D362)</f>
        <v>42716</v>
      </c>
      <c r="F362" s="52">
        <f>IFERROR(_xll.qlIndexFixing(IndexON,D362,TRUE,_xll.ohTrigger(RecalcTrigger,TriggerON)),NA())</f>
        <v>6.2040911319893866E-4</v>
      </c>
      <c r="H362" s="49">
        <f>_xll.qlCalendarAdvance(IborCalendar,$H361,B362,"f",FALSE)</f>
        <v>42695</v>
      </c>
      <c r="I362" s="49">
        <f>_xll.qlInterestRateIndexValueDate(Index3M,$H362)</f>
        <v>42698</v>
      </c>
      <c r="J362" s="52">
        <f>IFERROR(_xll.qlIndexFixing(Index3M,H362,TRUE,_xll.ohTrigger(RecalcTrigger,Trigger3M)),NA())</f>
        <v>1.818804174001883E-3</v>
      </c>
      <c r="K362" s="52">
        <f>IFERROR(_xll.qlIndexFixing(ONIndex3M,I362,TRUE,_xll.ohTrigger(RecalcTrigger,Trigger3M)),NA())</f>
        <v>1.2097438601266219E-3</v>
      </c>
      <c r="L362" s="52">
        <f>IFERROR(_xll.qlIndexFixing(Index6M,$H362,TRUE,_xll.ohTrigger(RecalcTrigger,Trigger6M)),NA())</f>
        <v>1.9538970775010017E-3</v>
      </c>
      <c r="M362" s="52">
        <f>IFERROR(_xll.qlIndexFixing(ONIndex6M,I362,TRUE,_xll.ohTrigger(RecalcTrigger,Trigger6M)),NA())</f>
        <v>2.7243762832895868E-3</v>
      </c>
    </row>
    <row r="363" spans="2:13" x14ac:dyDescent="0.2">
      <c r="B363" s="46" t="s">
        <v>19</v>
      </c>
      <c r="D363" s="49">
        <f>_xll.qlCalendarAdvance(LocalCalendar,$D362,B363,"f",FALSE)</f>
        <v>42717</v>
      </c>
      <c r="E363" s="49">
        <f>_xll.qlInterestRateIndexValueDate(IndexON,D363)</f>
        <v>42717</v>
      </c>
      <c r="F363" s="52">
        <f>IFERROR(_xll.qlIndexFixing(IndexON,D363,TRUE,_xll.ohTrigger(RecalcTrigger,TriggerON)),NA())</f>
        <v>6.203403532911711E-4</v>
      </c>
      <c r="H363" s="49">
        <f>_xll.qlCalendarAdvance(IborCalendar,$H362,B363,"f",FALSE)</f>
        <v>42696</v>
      </c>
      <c r="I363" s="49">
        <f>_xll.qlInterestRateIndexValueDate(Index3M,$H363)</f>
        <v>42698</v>
      </c>
      <c r="J363" s="52">
        <f>IFERROR(_xll.qlIndexFixing(Index3M,H363,TRUE,_xll.ohTrigger(RecalcTrigger,Trigger3M)),NA())</f>
        <v>1.818804174001883E-3</v>
      </c>
      <c r="K363" s="52">
        <f>IFERROR(_xll.qlIndexFixing(ONIndex3M,I363,TRUE,_xll.ohTrigger(RecalcTrigger,Trigger3M)),NA())</f>
        <v>1.2097438601266219E-3</v>
      </c>
      <c r="L363" s="52">
        <f>IFERROR(_xll.qlIndexFixing(Index6M,$H363,TRUE,_xll.ohTrigger(RecalcTrigger,Trigger6M)),NA())</f>
        <v>1.9538970775010017E-3</v>
      </c>
      <c r="M363" s="52">
        <f>IFERROR(_xll.qlIndexFixing(ONIndex6M,I363,TRUE,_xll.ohTrigger(RecalcTrigger,Trigger6M)),NA())</f>
        <v>2.7243762832895868E-3</v>
      </c>
    </row>
    <row r="364" spans="2:13" x14ac:dyDescent="0.2">
      <c r="B364" s="46" t="s">
        <v>19</v>
      </c>
      <c r="D364" s="49">
        <f>_xll.qlCalendarAdvance(LocalCalendar,$D363,B364,"f",FALSE)</f>
        <v>42718</v>
      </c>
      <c r="E364" s="49">
        <f>_xll.qlInterestRateIndexValueDate(IndexON,D364)</f>
        <v>42718</v>
      </c>
      <c r="F364" s="52">
        <f>IFERROR(_xll.qlIndexFixing(IndexON,D364,TRUE,_xll.ohTrigger(RecalcTrigger,TriggerON)),NA())</f>
        <v>6.2026554652039323E-4</v>
      </c>
      <c r="H364" s="49">
        <f>_xll.qlCalendarAdvance(IborCalendar,$H363,B364,"f",FALSE)</f>
        <v>42697</v>
      </c>
      <c r="I364" s="49">
        <f>_xll.qlInterestRateIndexValueDate(Index3M,$H364)</f>
        <v>42699</v>
      </c>
      <c r="J364" s="52">
        <f>IFERROR(_xll.qlIndexFixing(Index3M,H364,TRUE,_xll.ohTrigger(RecalcTrigger,Trigger3M)),NA())</f>
        <v>1.8442994050037393E-3</v>
      </c>
      <c r="K364" s="52">
        <f>IFERROR(_xll.qlIndexFixing(ONIndex3M,I364,TRUE,_xll.ohTrigger(RecalcTrigger,Trigger3M)),NA())</f>
        <v>1.2286836595087891E-3</v>
      </c>
      <c r="L364" s="52">
        <f>IFERROR(_xll.qlIndexFixing(Index6M,$H364,TRUE,_xll.ohTrigger(RecalcTrigger,Trigger6M)),NA())</f>
        <v>1.9472072178950536E-3</v>
      </c>
      <c r="M364" s="52">
        <f>IFERROR(_xll.qlIndexFixing(ONIndex6M,I364,TRUE,_xll.ohTrigger(RecalcTrigger,Trigger6M)),NA())</f>
        <v>2.7117671930110276E-3</v>
      </c>
    </row>
    <row r="365" spans="2:13" x14ac:dyDescent="0.2">
      <c r="B365" s="46" t="s">
        <v>19</v>
      </c>
      <c r="D365" s="49">
        <f>_xll.qlCalendarAdvance(LocalCalendar,$D364,B365,"f",FALSE)</f>
        <v>42719</v>
      </c>
      <c r="E365" s="49">
        <f>_xll.qlInterestRateIndexValueDate(IndexON,D365)</f>
        <v>42719</v>
      </c>
      <c r="F365" s="52">
        <f>IFERROR(_xll.qlIndexFixing(IndexON,D365,TRUE,_xll.ohTrigger(RecalcTrigger,TriggerON)),NA())</f>
        <v>6.2018469296765133E-4</v>
      </c>
      <c r="H365" s="49">
        <f>_xll.qlCalendarAdvance(IborCalendar,$H364,B365,"f",FALSE)</f>
        <v>42698</v>
      </c>
      <c r="I365" s="49">
        <f>_xll.qlInterestRateIndexValueDate(Index3M,$H365)</f>
        <v>42702</v>
      </c>
      <c r="J365" s="52">
        <f>IFERROR(_xll.qlIndexFixing(Index3M,H365,TRUE,_xll.ohTrigger(RecalcTrigger,Trigger3M)),NA())</f>
        <v>1.8707440486283615E-3</v>
      </c>
      <c r="K365" s="52">
        <f>IFERROR(_xll.qlIndexFixing(ONIndex3M,I365,TRUE,_xll.ohTrigger(RecalcTrigger,Trigger3M)),NA())</f>
        <v>1.248365845976096E-3</v>
      </c>
      <c r="L365" s="52">
        <f>IFERROR(_xll.qlIndexFixing(Index6M,$H365,TRUE,_xll.ohTrigger(RecalcTrigger,Trigger6M)),NA())</f>
        <v>1.9229007959913446E-3</v>
      </c>
      <c r="M365" s="52">
        <f>IFERROR(_xll.qlIndexFixing(ONIndex6M,I365,TRUE,_xll.ohTrigger(RecalcTrigger,Trigger6M)),NA())</f>
        <v>2.6984946919395014E-3</v>
      </c>
    </row>
    <row r="366" spans="2:13" x14ac:dyDescent="0.2">
      <c r="B366" s="46" t="s">
        <v>19</v>
      </c>
      <c r="D366" s="49">
        <f>_xll.qlCalendarAdvance(LocalCalendar,$D365,B366,"f",FALSE)</f>
        <v>42720</v>
      </c>
      <c r="E366" s="49">
        <f>_xll.qlInterestRateIndexValueDate(IndexON,D366)</f>
        <v>42720</v>
      </c>
      <c r="F366" s="52">
        <f>IFERROR(_xll.qlIndexFixing(IndexON,D366,TRUE,_xll.ohTrigger(RecalcTrigger,TriggerON)),NA())</f>
        <v>6.2000388276750595E-4</v>
      </c>
      <c r="H366" s="49">
        <f>_xll.qlCalendarAdvance(IborCalendar,$H365,B366,"f",FALSE)</f>
        <v>42699</v>
      </c>
      <c r="I366" s="49">
        <f>_xll.qlInterestRateIndexValueDate(Index3M,$H366)</f>
        <v>42703</v>
      </c>
      <c r="J366" s="52">
        <f>IFERROR(_xll.qlIndexFixing(Index3M,H366,TRUE,_xll.ohTrigger(RecalcTrigger,Trigger3M)),NA())</f>
        <v>1.8775768586946527E-3</v>
      </c>
      <c r="K366" s="52">
        <f>IFERROR(_xll.qlIndexFixing(ONIndex3M,I366,TRUE,_xll.ohTrigger(RecalcTrigger,Trigger3M)),NA())</f>
        <v>1.2585844228407694E-3</v>
      </c>
      <c r="L366" s="52">
        <f>IFERROR(_xll.qlIndexFixing(Index6M,$H366,TRUE,_xll.ohTrigger(RecalcTrigger,Trigger6M)),NA())</f>
        <v>1.9186249094043414E-3</v>
      </c>
      <c r="M366" s="52">
        <f>IFERROR(_xll.qlIndexFixing(ONIndex6M,I366,TRUE,_xll.ohTrigger(RecalcTrigger,Trigger6M)),NA())</f>
        <v>2.6915573758579114E-3</v>
      </c>
    </row>
    <row r="367" spans="2:13" x14ac:dyDescent="0.2">
      <c r="B367" s="46" t="s">
        <v>19</v>
      </c>
      <c r="D367" s="49">
        <f>_xll.qlCalendarAdvance(LocalCalendar,$D366,B367,"f",FALSE)</f>
        <v>42723</v>
      </c>
      <c r="E367" s="49">
        <f>_xll.qlInterestRateIndexValueDate(IndexON,D367)</f>
        <v>42723</v>
      </c>
      <c r="F367" s="52">
        <f>IFERROR(_xll.qlIndexFixing(IndexON,D367,TRUE,_xll.ohTrigger(RecalcTrigger,TriggerON)),NA())</f>
        <v>6.1980081004553433E-4</v>
      </c>
      <c r="H367" s="49">
        <f>_xll.qlCalendarAdvance(IborCalendar,$H366,B367,"f",FALSE)</f>
        <v>42702</v>
      </c>
      <c r="I367" s="49">
        <f>_xll.qlInterestRateIndexValueDate(Index3M,$H367)</f>
        <v>42704</v>
      </c>
      <c r="J367" s="52">
        <f>IFERROR(_xll.qlIndexFixing(Index3M,H367,TRUE,_xll.ohTrigger(RecalcTrigger,Trigger3M)),NA())</f>
        <v>1.8844479642687872E-3</v>
      </c>
      <c r="K367" s="52">
        <f>IFERROR(_xll.qlIndexFixing(ONIndex3M,I367,TRUE,_xll.ohTrigger(RecalcTrigger,Trigger3M)),NA())</f>
        <v>1.2690282320182433E-3</v>
      </c>
      <c r="L367" s="52">
        <f>IFERROR(_xll.qlIndexFixing(Index6M,$H367,TRUE,_xll.ohTrigger(RecalcTrigger,Trigger6M)),NA())</f>
        <v>1.912174823240262E-3</v>
      </c>
      <c r="M367" s="52">
        <f>IFERROR(_xll.qlIndexFixing(ONIndex6M,I367,TRUE,_xll.ohTrigger(RecalcTrigger,Trigger6M)),NA())</f>
        <v>2.6844332925346492E-3</v>
      </c>
    </row>
    <row r="368" spans="2:13" x14ac:dyDescent="0.2">
      <c r="B368" s="46" t="s">
        <v>19</v>
      </c>
      <c r="D368" s="49">
        <f>_xll.qlCalendarAdvance(LocalCalendar,$D367,B368,"f",FALSE)</f>
        <v>42724</v>
      </c>
      <c r="E368" s="49">
        <f>_xll.qlInterestRateIndexValueDate(IndexON,D368)</f>
        <v>42724</v>
      </c>
      <c r="F368" s="52">
        <f>IFERROR(_xll.qlIndexFixing(IndexON,D368,TRUE,_xll.ohTrigger(RecalcTrigger,TriggerON)),NA())</f>
        <v>6.1968972225878716E-4</v>
      </c>
      <c r="H368" s="49">
        <f>_xll.qlCalendarAdvance(IborCalendar,$H367,B368,"f",FALSE)</f>
        <v>42703</v>
      </c>
      <c r="I368" s="49">
        <f>_xll.qlInterestRateIndexValueDate(Index3M,$H368)</f>
        <v>42705</v>
      </c>
      <c r="J368" s="52">
        <f>IFERROR(_xll.qlIndexFixing(Index3M,H368,TRUE,_xll.ohTrigger(RecalcTrigger,Trigger3M)),NA())</f>
        <v>1.8974575821069095E-3</v>
      </c>
      <c r="K368" s="52">
        <f>IFERROR(_xll.qlIndexFixing(ONIndex3M,I368,TRUE,_xll.ohTrigger(RecalcTrigger,Trigger3M)),NA())</f>
        <v>1.2796972733486456E-3</v>
      </c>
      <c r="L368" s="52">
        <f>IFERROR(_xll.qlIndexFixing(Index6M,$H368,TRUE,_xll.ohTrigger(RecalcTrigger,Trigger6M)),NA())</f>
        <v>1.9057693804970109E-3</v>
      </c>
      <c r="M368" s="52">
        <f>IFERROR(_xll.qlIndexFixing(ONIndex6M,I368,TRUE,_xll.ohTrigger(RecalcTrigger,Trigger6M)),NA())</f>
        <v>2.6771224419697148E-3</v>
      </c>
    </row>
    <row r="369" spans="2:13" x14ac:dyDescent="0.2">
      <c r="B369" s="46" t="s">
        <v>19</v>
      </c>
      <c r="D369" s="49">
        <f>_xll.qlCalendarAdvance(LocalCalendar,$D368,B369,"f",FALSE)</f>
        <v>42725</v>
      </c>
      <c r="E369" s="49">
        <f>_xll.qlInterestRateIndexValueDate(IndexON,D369)</f>
        <v>42725</v>
      </c>
      <c r="F369" s="52">
        <f>IFERROR(_xll.qlIndexFixing(IndexON,D369,TRUE,_xll.ohTrigger(RecalcTrigger,TriggerON)),NA())</f>
        <v>6.1957258760902967E-4</v>
      </c>
      <c r="H369" s="49">
        <f>_xll.qlCalendarAdvance(IborCalendar,$H368,B369,"f",FALSE)</f>
        <v>42704</v>
      </c>
      <c r="I369" s="49">
        <f>_xll.qlInterestRateIndexValueDate(Index3M,$H369)</f>
        <v>42706</v>
      </c>
      <c r="J369" s="52">
        <f>IFERROR(_xll.qlIndexFixing(Index3M,H369,TRUE,_xll.ohTrigger(RecalcTrigger,Trigger3M)),NA())</f>
        <v>1.9104404067649128E-3</v>
      </c>
      <c r="K369" s="52">
        <f>IFERROR(_xll.qlIndexFixing(ONIndex3M,I369,TRUE,_xll.ohTrigger(RecalcTrigger,Trigger3M)),NA())</f>
        <v>1.3017908375001497E-3</v>
      </c>
      <c r="L369" s="52">
        <f>IFERROR(_xll.qlIndexFixing(Index6M,$H369,TRUE,_xll.ohTrigger(RecalcTrigger,Trigger6M)),NA())</f>
        <v>1.8994100942547989E-3</v>
      </c>
      <c r="M369" s="52">
        <f>IFERROR(_xll.qlIndexFixing(ONIndex6M,I369,TRUE,_xll.ohTrigger(RecalcTrigger,Trigger6M)),NA())</f>
        <v>2.6618978656767212E-3</v>
      </c>
    </row>
    <row r="370" spans="2:13" x14ac:dyDescent="0.2">
      <c r="B370" s="46" t="s">
        <v>19</v>
      </c>
      <c r="D370" s="49">
        <f>_xll.qlCalendarAdvance(LocalCalendar,$D369,B370,"f",FALSE)</f>
        <v>42726</v>
      </c>
      <c r="E370" s="49">
        <f>_xll.qlInterestRateIndexValueDate(IndexON,D370)</f>
        <v>42726</v>
      </c>
      <c r="F370" s="52">
        <f>IFERROR(_xll.qlIndexFixing(IndexON,D370,TRUE,_xll.ohTrigger(RecalcTrigger,TriggerON)),NA())</f>
        <v>6.1925109255372979E-4</v>
      </c>
      <c r="H370" s="49">
        <f>_xll.qlCalendarAdvance(IborCalendar,$H369,B370,"f",FALSE)</f>
        <v>42705</v>
      </c>
      <c r="I370" s="49">
        <f>_xll.qlInterestRateIndexValueDate(Index3M,$H370)</f>
        <v>42709</v>
      </c>
      <c r="J370" s="52">
        <f>IFERROR(_xll.qlIndexFixing(Index3M,H370,TRUE,_xll.ohTrigger(RecalcTrigger,Trigger3M)),NA())</f>
        <v>1.9550252018777324E-3</v>
      </c>
      <c r="K370" s="52">
        <f>IFERROR(_xll.qlIndexFixing(ONIndex3M,I370,TRUE,_xll.ohTrigger(RecalcTrigger,Trigger3M)),NA())</f>
        <v>1.3246257614785151E-3</v>
      </c>
      <c r="L370" s="52">
        <f>IFERROR(_xll.qlIndexFixing(Index6M,$H370,TRUE,_xll.ohTrigger(RecalcTrigger,Trigger6M)),NA())</f>
        <v>1.8806243051015239E-3</v>
      </c>
      <c r="M370" s="52">
        <f>IFERROR(_xll.qlIndexFixing(ONIndex6M,I370,TRUE,_xll.ohTrigger(RecalcTrigger,Trigger6M)),NA())</f>
        <v>2.6460113676129993E-3</v>
      </c>
    </row>
    <row r="371" spans="2:13" x14ac:dyDescent="0.2">
      <c r="B371" s="46" t="s">
        <v>19</v>
      </c>
      <c r="D371" s="49">
        <f>_xll.qlCalendarAdvance(LocalCalendar,$D370,B371,"f",FALSE)</f>
        <v>42730</v>
      </c>
      <c r="E371" s="49">
        <f>_xll.qlInterestRateIndexValueDate(IndexON,D371)</f>
        <v>42730</v>
      </c>
      <c r="F371" s="52">
        <f>IFERROR(_xll.qlIndexFixing(IndexON,D371,TRUE,_xll.ohTrigger(RecalcTrigger,TriggerON)),NA())</f>
        <v>6.1889621149613383E-4</v>
      </c>
      <c r="H371" s="49">
        <f>_xll.qlCalendarAdvance(IborCalendar,$H370,B371,"f",FALSE)</f>
        <v>42706</v>
      </c>
      <c r="I371" s="49">
        <f>_xll.qlInterestRateIndexValueDate(Index3M,$H371)</f>
        <v>42710</v>
      </c>
      <c r="J371" s="52">
        <f>IFERROR(_xll.qlIndexFixing(Index3M,H371,TRUE,_xll.ohTrigger(RecalcTrigger,Trigger3M)),NA())</f>
        <v>1.962022420811671E-3</v>
      </c>
      <c r="K371" s="52">
        <f>IFERROR(_xll.qlIndexFixing(ONIndex3M,I371,TRUE,_xll.ohTrigger(RecalcTrigger,Trigger3M)),NA())</f>
        <v>1.3364209642929836E-3</v>
      </c>
      <c r="L371" s="52">
        <f>IFERROR(_xll.qlIndexFixing(Index6M,$H371,TRUE,_xll.ohTrigger(RecalcTrigger,Trigger6M)),NA())</f>
        <v>1.8744647753506597E-3</v>
      </c>
      <c r="M371" s="52">
        <f>IFERROR(_xll.qlIndexFixing(ONIndex6M,I371,TRUE,_xll.ohTrigger(RecalcTrigger,Trigger6M)),NA())</f>
        <v>2.6377666809196398E-3</v>
      </c>
    </row>
    <row r="372" spans="2:13" x14ac:dyDescent="0.2">
      <c r="B372" s="46" t="s">
        <v>19</v>
      </c>
      <c r="D372" s="49">
        <f>_xll.qlCalendarAdvance(LocalCalendar,$D371,B372,"f",FALSE)</f>
        <v>42731</v>
      </c>
      <c r="E372" s="49">
        <f>_xll.qlInterestRateIndexValueDate(IndexON,D372)</f>
        <v>42731</v>
      </c>
      <c r="F372" s="52">
        <f>IFERROR(_xll.qlIndexFixing(IndexON,D372,TRUE,_xll.ohTrigger(RecalcTrigger,TriggerON)),NA())</f>
        <v>6.1874279574936075E-4</v>
      </c>
      <c r="H372" s="49">
        <f>_xll.qlCalendarAdvance(IborCalendar,$H371,B372,"f",FALSE)</f>
        <v>42709</v>
      </c>
      <c r="I372" s="49">
        <f>_xll.qlInterestRateIndexValueDate(Index3M,$H372)</f>
        <v>42711</v>
      </c>
      <c r="J372" s="52">
        <f>IFERROR(_xll.qlIndexFixing(Index3M,H372,TRUE,_xll.ohTrigger(RecalcTrigger,Trigger3M)),NA())</f>
        <v>1.9748102645342769E-3</v>
      </c>
      <c r="K372" s="52">
        <f>IFERROR(_xll.qlIndexFixing(ONIndex3M,I372,TRUE,_xll.ohTrigger(RecalcTrigger,Trigger3M)),NA())</f>
        <v>1.3484413995001887E-3</v>
      </c>
      <c r="L372" s="52">
        <f>IFERROR(_xll.qlIndexFixing(Index6M,$H372,TRUE,_xll.ohTrigger(RecalcTrigger,Trigger6M)),NA())</f>
        <v>1.868358967267789E-3</v>
      </c>
      <c r="M372" s="52">
        <f>IFERROR(_xll.qlIndexFixing(ONIndex6M,I372,TRUE,_xll.ohTrigger(RecalcTrigger,Trigger6M)),NA())</f>
        <v>2.6293352271444803E-3</v>
      </c>
    </row>
    <row r="373" spans="2:13" x14ac:dyDescent="0.2">
      <c r="B373" s="46" t="s">
        <v>19</v>
      </c>
      <c r="D373" s="49">
        <f>_xll.qlCalendarAdvance(LocalCalendar,$D372,B373,"f",FALSE)</f>
        <v>42732</v>
      </c>
      <c r="E373" s="49">
        <f>_xll.qlInterestRateIndexValueDate(IndexON,D373)</f>
        <v>42732</v>
      </c>
      <c r="F373" s="52">
        <f>IFERROR(_xll.qlIndexFixing(IndexON,D373,TRUE,_xll.ohTrigger(RecalcTrigger,TriggerON)),NA())</f>
        <v>6.1858333313957736E-4</v>
      </c>
      <c r="H373" s="49">
        <f>_xll.qlCalendarAdvance(IborCalendar,$H372,B373,"f",FALSE)</f>
        <v>42710</v>
      </c>
      <c r="I373" s="49">
        <f>_xll.qlInterestRateIndexValueDate(Index3M,$H373)</f>
        <v>42712</v>
      </c>
      <c r="J373" s="52">
        <f>IFERROR(_xll.qlIndexFixing(Index3M,H373,TRUE,_xll.ohTrigger(RecalcTrigger,Trigger3M)),NA())</f>
        <v>1.9875469087038411E-3</v>
      </c>
      <c r="K373" s="52">
        <f>IFERROR(_xll.qlIndexFixing(ONIndex3M,I373,TRUE,_xll.ohTrigger(RecalcTrigger,Trigger3M)),NA())</f>
        <v>1.3606870670201943E-3</v>
      </c>
      <c r="L373" s="52">
        <f>IFERROR(_xll.qlIndexFixing(Index6M,$H373,TRUE,_xll.ohTrigger(RecalcTrigger,Trigger6M)),NA())</f>
        <v>1.8623083938413272E-3</v>
      </c>
      <c r="M373" s="52">
        <f>IFERROR(_xll.qlIndexFixing(ONIndex6M,I373,TRUE,_xll.ohTrigger(RecalcTrigger,Trigger6M)),NA())</f>
        <v>2.6207170062075846E-3</v>
      </c>
    </row>
    <row r="374" spans="2:13" x14ac:dyDescent="0.2">
      <c r="B374" s="46" t="s">
        <v>19</v>
      </c>
      <c r="D374" s="49">
        <f>_xll.qlCalendarAdvance(LocalCalendar,$D373,B374,"f",FALSE)</f>
        <v>42733</v>
      </c>
      <c r="E374" s="49">
        <f>_xll.qlInterestRateIndexValueDate(IndexON,D374)</f>
        <v>42733</v>
      </c>
      <c r="F374" s="52">
        <f>IFERROR(_xll.qlIndexFixing(IndexON,D374,TRUE,_xll.ohTrigger(RecalcTrigger,TriggerON)),NA())</f>
        <v>6.1842175044013459E-4</v>
      </c>
      <c r="H374" s="49">
        <f>_xll.qlCalendarAdvance(IborCalendar,$H373,B374,"f",FALSE)</f>
        <v>42711</v>
      </c>
      <c r="I374" s="49">
        <f>_xll.qlInterestRateIndexValueDate(Index3M,$H374)</f>
        <v>42713</v>
      </c>
      <c r="J374" s="52">
        <f>IFERROR(_xll.qlIndexFixing(Index3M,H374,TRUE,_xll.ohTrigger(RecalcTrigger,Trigger3M)),NA())</f>
        <v>2.000228285416128E-3</v>
      </c>
      <c r="K374" s="52">
        <f>IFERROR(_xll.qlIndexFixing(ONIndex3M,I374,TRUE,_xll.ohTrigger(RecalcTrigger,Trigger3M)),NA())</f>
        <v>1.3859345122746447E-3</v>
      </c>
      <c r="L374" s="52">
        <f>IFERROR(_xll.qlIndexFixing(Index6M,$H374,TRUE,_xll.ohTrigger(RecalcTrigger,Trigger6M)),NA())</f>
        <v>1.8563145680451964E-3</v>
      </c>
      <c r="M374" s="52">
        <f>IFERROR(_xll.qlIndexFixing(ONIndex6M,I374,TRUE,_xll.ohTrigger(RecalcTrigger,Trigger6M)),NA())</f>
        <v>2.6028768262076341E-3</v>
      </c>
    </row>
    <row r="375" spans="2:13" x14ac:dyDescent="0.2">
      <c r="B375" s="46" t="s">
        <v>19</v>
      </c>
      <c r="D375" s="49">
        <f>_xll.qlCalendarAdvance(LocalCalendar,$D374,B375,"f",FALSE)</f>
        <v>42734</v>
      </c>
      <c r="E375" s="49">
        <f>_xll.qlInterestRateIndexValueDate(IndexON,D375)</f>
        <v>42734</v>
      </c>
      <c r="F375" s="52">
        <f>IFERROR(_xll.qlIndexFixing(IndexON,D375,TRUE,_xll.ohTrigger(RecalcTrigger,TriggerON)),NA())</f>
        <v>6.1804991127090148E-4</v>
      </c>
      <c r="H375" s="49">
        <f>_xll.qlCalendarAdvance(IborCalendar,$H374,B375,"f",FALSE)</f>
        <v>42712</v>
      </c>
      <c r="I375" s="49">
        <f>_xll.qlInterestRateIndexValueDate(Index3M,$H375)</f>
        <v>42716</v>
      </c>
      <c r="J375" s="52">
        <f>IFERROR(_xll.qlIndexFixing(Index3M,H375,TRUE,_xll.ohTrigger(RecalcTrigger,Trigger3M)),NA())</f>
        <v>2.0433123515592915E-3</v>
      </c>
      <c r="K375" s="52">
        <f>IFERROR(_xll.qlIndexFixing(ONIndex3M,I375,TRUE,_xll.ohTrigger(RecalcTrigger,Trigger3M)),NA())</f>
        <v>1.4119220615871342E-3</v>
      </c>
      <c r="L375" s="52">
        <f>IFERROR(_xll.qlIndexFixing(Index6M,$H375,TRUE,_xll.ohTrigger(RecalcTrigger,Trigger6M)),NA())</f>
        <v>1.8386887059865151E-3</v>
      </c>
      <c r="M375" s="52">
        <f>IFERROR(_xll.qlIndexFixing(ONIndex6M,I375,TRUE,_xll.ohTrigger(RecalcTrigger,Trigger6M)),NA())</f>
        <v>2.5843764510824485E-3</v>
      </c>
    </row>
    <row r="376" spans="2:13" x14ac:dyDescent="0.2">
      <c r="B376" s="46" t="s">
        <v>19</v>
      </c>
      <c r="D376" s="49">
        <f>_xll.qlCalendarAdvance(LocalCalendar,$D375,B376,"f",FALSE)</f>
        <v>42739</v>
      </c>
      <c r="E376" s="49">
        <f>_xll.qlInterestRateIndexValueDate(IndexON,D376)</f>
        <v>42739</v>
      </c>
      <c r="F376" s="52">
        <f>IFERROR(_xll.qlIndexFixing(IndexON,D376,TRUE,_xll.ohTrigger(RecalcTrigger,TriggerON)),NA())</f>
        <v>6.1779648203086346E-4</v>
      </c>
      <c r="H376" s="49">
        <f>_xll.qlCalendarAdvance(IborCalendar,$H375,B376,"f",FALSE)</f>
        <v>42713</v>
      </c>
      <c r="I376" s="49">
        <f>_xll.qlInterestRateIndexValueDate(Index3M,$H376)</f>
        <v>42717</v>
      </c>
      <c r="J376" s="52">
        <f>IFERROR(_xll.qlIndexFixing(Index3M,H376,TRUE,_xll.ohTrigger(RecalcTrigger,Trigger3M)),NA())</f>
        <v>2.0503197578598531E-3</v>
      </c>
      <c r="K376" s="52">
        <f>IFERROR(_xll.qlIndexFixing(ONIndex3M,I376,TRUE,_xll.ohTrigger(RecalcTrigger,Trigger3M)),NA())</f>
        <v>1.4252938913905666E-3</v>
      </c>
      <c r="L376" s="52">
        <f>IFERROR(_xll.qlIndexFixing(Index6M,$H376,TRUE,_xll.ohTrigger(RecalcTrigger,Trigger6M)),NA())</f>
        <v>1.8329370001944304E-3</v>
      </c>
      <c r="M376" s="52">
        <f>IFERROR(_xll.qlIndexFixing(ONIndex6M,I376,TRUE,_xll.ohTrigger(RecalcTrigger,Trigger6M)),NA())</f>
        <v>2.5748243944967442E-3</v>
      </c>
    </row>
    <row r="377" spans="2:13" x14ac:dyDescent="0.2">
      <c r="B377" s="46" t="s">
        <v>19</v>
      </c>
      <c r="D377" s="49">
        <f>_xll.qlCalendarAdvance(LocalCalendar,$D376,B377,"f",FALSE)</f>
        <v>42740</v>
      </c>
      <c r="E377" s="49">
        <f>_xll.qlInterestRateIndexValueDate(IndexON,D377)</f>
        <v>42740</v>
      </c>
      <c r="F377" s="52">
        <f>IFERROR(_xll.qlIndexFixing(IndexON,D377,TRUE,_xll.ohTrigger(RecalcTrigger,TriggerON)),NA())</f>
        <v>6.1775356875459764E-4</v>
      </c>
      <c r="H377" s="49">
        <f>_xll.qlCalendarAdvance(IborCalendar,$H376,B377,"f",FALSE)</f>
        <v>42716</v>
      </c>
      <c r="I377" s="49">
        <f>_xll.qlInterestRateIndexValueDate(Index3M,$H377)</f>
        <v>42718</v>
      </c>
      <c r="J377" s="52">
        <f>IFERROR(_xll.qlIndexFixing(Index3M,H377,TRUE,_xll.ohTrigger(RecalcTrigger,Trigger3M)),NA())</f>
        <v>2.0626637769911582E-3</v>
      </c>
      <c r="K377" s="52">
        <f>IFERROR(_xll.qlIndexFixing(ONIndex3M,I377,TRUE,_xll.ohTrigger(RecalcTrigger,Trigger3M)),NA())</f>
        <v>1.4388909537466077E-3</v>
      </c>
      <c r="L377" s="52">
        <f>IFERROR(_xll.qlIndexFixing(Index6M,$H377,TRUE,_xll.ohTrigger(RecalcTrigger,Trigger6M)),NA())</f>
        <v>1.8272496067121089E-3</v>
      </c>
      <c r="M377" s="52">
        <f>IFERROR(_xll.qlIndexFixing(ONIndex6M,I377,TRUE,_xll.ohTrigger(RecalcTrigger,Trigger6M)),NA())</f>
        <v>2.5650855708292397E-3</v>
      </c>
    </row>
    <row r="378" spans="2:13" x14ac:dyDescent="0.2">
      <c r="B378" s="46" t="s">
        <v>19</v>
      </c>
      <c r="D378" s="49">
        <f>_xll.qlCalendarAdvance(LocalCalendar,$D377,B378,"f",FALSE)</f>
        <v>42741</v>
      </c>
      <c r="E378" s="49">
        <f>_xll.qlInterestRateIndexValueDate(IndexON,D378)</f>
        <v>42741</v>
      </c>
      <c r="F378" s="52">
        <f>IFERROR(_xll.qlIndexFixing(IndexON,D378,TRUE,_xll.ohTrigger(RecalcTrigger,TriggerON)),NA())</f>
        <v>6.1773542220866506E-4</v>
      </c>
      <c r="H378" s="49">
        <f>_xll.qlCalendarAdvance(IborCalendar,$H377,B378,"f",FALSE)</f>
        <v>42717</v>
      </c>
      <c r="I378" s="49">
        <f>_xll.qlInterestRateIndexValueDate(Index3M,$H378)</f>
        <v>42719</v>
      </c>
      <c r="J378" s="52">
        <f>IFERROR(_xll.qlIndexFixing(Index3M,H378,TRUE,_xll.ohTrigger(RecalcTrigger,Trigger3M)),NA())</f>
        <v>2.074928120214814E-3</v>
      </c>
      <c r="K378" s="52">
        <f>IFERROR(_xll.qlIndexFixing(ONIndex3M,I378,TRUE,_xll.ohTrigger(RecalcTrigger,Trigger3M)),NA())</f>
        <v>1.4527132486552574E-3</v>
      </c>
      <c r="L378" s="52">
        <f>IFERROR(_xll.qlIndexFixing(Index6M,$H378,TRUE,_xll.ohTrigger(RecalcTrigger,Trigger6M)),NA())</f>
        <v>1.8216280384392464E-3</v>
      </c>
      <c r="M378" s="52">
        <f>IFERROR(_xll.qlIndexFixing(ONIndex6M,I378,TRUE,_xll.ohTrigger(RecalcTrigger,Trigger6M)),NA())</f>
        <v>2.5551599801598712E-3</v>
      </c>
    </row>
    <row r="379" spans="2:13" x14ac:dyDescent="0.2">
      <c r="B379" s="46" t="s">
        <v>19</v>
      </c>
      <c r="D379" s="49">
        <f>_xll.qlCalendarAdvance(LocalCalendar,$D378,B379,"f",FALSE)</f>
        <v>42745</v>
      </c>
      <c r="E379" s="49">
        <f>_xll.qlInterestRateIndexValueDate(IndexON,D379)</f>
        <v>42745</v>
      </c>
      <c r="F379" s="52">
        <f>IFERROR(_xll.qlIndexFixing(IndexON,D379,TRUE,_xll.ohTrigger(RecalcTrigger,TriggerON)),NA())</f>
        <v>6.1780170789504929E-4</v>
      </c>
      <c r="H379" s="49">
        <f>_xll.qlCalendarAdvance(IborCalendar,$H378,B379,"f",FALSE)</f>
        <v>42718</v>
      </c>
      <c r="I379" s="49">
        <f>_xll.qlInterestRateIndexValueDate(Index3M,$H379)</f>
        <v>42720</v>
      </c>
      <c r="J379" s="52">
        <f>IFERROR(_xll.qlIndexFixing(Index3M,H379,TRUE,_xll.ohTrigger(RecalcTrigger,Trigger3M)),NA())</f>
        <v>2.0871087192935178E-3</v>
      </c>
      <c r="K379" s="52">
        <f>IFERROR(_xll.qlIndexFixing(ONIndex3M,I379,TRUE,_xll.ohTrigger(RecalcTrigger,Trigger3M)),NA())</f>
        <v>1.4811147071203123E-3</v>
      </c>
      <c r="L379" s="52">
        <f>IFERROR(_xll.qlIndexFixing(Index6M,$H379,TRUE,_xll.ohTrigger(RecalcTrigger,Trigger6M)),NA())</f>
        <v>1.816073808265876E-3</v>
      </c>
      <c r="M379" s="52">
        <f>IFERROR(_xll.qlIndexFixing(ONIndex6M,I379,TRUE,_xll.ohTrigger(RecalcTrigger,Trigger6M)),NA())</f>
        <v>2.5347040881129601E-3</v>
      </c>
    </row>
    <row r="380" spans="2:13" x14ac:dyDescent="0.2">
      <c r="B380" s="46" t="s">
        <v>19</v>
      </c>
      <c r="D380" s="49">
        <f>_xll.qlCalendarAdvance(LocalCalendar,$D379,B380,"f",FALSE)</f>
        <v>42746</v>
      </c>
      <c r="E380" s="49">
        <f>_xll.qlInterestRateIndexValueDate(IndexON,D380)</f>
        <v>42746</v>
      </c>
      <c r="F380" s="52">
        <f>IFERROR(_xll.qlIndexFixing(IndexON,D380,TRUE,_xll.ohTrigger(RecalcTrigger,TriggerON)),NA())</f>
        <v>6.178638770382161E-4</v>
      </c>
      <c r="H380" s="49">
        <f>_xll.qlCalendarAdvance(IborCalendar,$H379,B380,"f",FALSE)</f>
        <v>42719</v>
      </c>
      <c r="I380" s="49">
        <f>_xll.qlInterestRateIndexValueDate(Index3M,$H380)</f>
        <v>42723</v>
      </c>
      <c r="J380" s="52">
        <f>IFERROR(_xll.qlIndexFixing(Index3M,H380,TRUE,_xll.ohTrigger(RecalcTrigger,Trigger3M)),NA())</f>
        <v>2.1329595419494751E-3</v>
      </c>
      <c r="K380" s="52">
        <f>IFERROR(_xll.qlIndexFixing(ONIndex3M,I380,TRUE,_xll.ohTrigger(RecalcTrigger,Trigger3M)),NA())</f>
        <v>1.5102547542955591E-3</v>
      </c>
      <c r="L380" s="52">
        <f>IFERROR(_xll.qlIndexFixing(Index6M,$H380,TRUE,_xll.ohTrigger(RecalcTrigger,Trigger6M)),NA())</f>
        <v>1.7998302750836144E-3</v>
      </c>
      <c r="M380" s="52">
        <f>IFERROR(_xll.qlIndexFixing(ONIndex6M,I380,TRUE,_xll.ohTrigger(RecalcTrigger,Trigger6M)),NA())</f>
        <v>2.5135899470640766E-3</v>
      </c>
    </row>
    <row r="381" spans="2:13" x14ac:dyDescent="0.2">
      <c r="B381" s="46" t="s">
        <v>19</v>
      </c>
      <c r="D381" s="49">
        <f>_xll.qlCalendarAdvance(LocalCalendar,$D380,B381,"f",FALSE)</f>
        <v>42747</v>
      </c>
      <c r="E381" s="49">
        <f>_xll.qlInterestRateIndexValueDate(IndexON,D381)</f>
        <v>42747</v>
      </c>
      <c r="F381" s="52">
        <f>IFERROR(_xll.qlIndexFixing(IndexON,D381,TRUE,_xll.ohTrigger(RecalcTrigger,TriggerON)),NA())</f>
        <v>6.1794355971533932E-4</v>
      </c>
      <c r="H381" s="49">
        <f>_xll.qlCalendarAdvance(IborCalendar,$H380,B381,"f",FALSE)</f>
        <v>42720</v>
      </c>
      <c r="I381" s="49">
        <f>_xll.qlInterestRateIndexValueDate(Index3M,$H381)</f>
        <v>42724</v>
      </c>
      <c r="J381" s="52">
        <f>IFERROR(_xll.qlIndexFixing(Index3M,H381,TRUE,_xll.ohTrigger(RecalcTrigger,Trigger3M)),NA())</f>
        <v>2.1397934749443582E-3</v>
      </c>
      <c r="K381" s="52">
        <f>IFERROR(_xll.qlIndexFixing(ONIndex3M,I381,TRUE,_xll.ohTrigger(RecalcTrigger,Trigger3M)),NA())</f>
        <v>1.5252032123669323E-3</v>
      </c>
      <c r="L381" s="52">
        <f>IFERROR(_xll.qlIndexFixing(Index6M,$H381,TRUE,_xll.ohTrigger(RecalcTrigger,Trigger6M)),NA())</f>
        <v>1.7945605260047497E-3</v>
      </c>
      <c r="M381" s="52">
        <f>IFERROR(_xll.qlIndexFixing(ONIndex6M,I381,TRUE,_xll.ohTrigger(RecalcTrigger,Trigger6M)),NA())</f>
        <v>2.5027305213054518E-3</v>
      </c>
    </row>
    <row r="382" spans="2:13" x14ac:dyDescent="0.2">
      <c r="B382" s="46" t="s">
        <v>19</v>
      </c>
      <c r="D382" s="49">
        <f>_xll.qlCalendarAdvance(LocalCalendar,$D381,B382,"f",FALSE)</f>
        <v>42748</v>
      </c>
      <c r="E382" s="49">
        <f>_xll.qlInterestRateIndexValueDate(IndexON,D382)</f>
        <v>42748</v>
      </c>
      <c r="F382" s="52">
        <f>IFERROR(_xll.qlIndexFixing(IndexON,D382,TRUE,_xll.ohTrigger(RecalcTrigger,TriggerON)),NA())</f>
        <v>6.1816235128242536E-4</v>
      </c>
      <c r="H382" s="49">
        <f>_xll.qlCalendarAdvance(IborCalendar,$H381,B382,"f",FALSE)</f>
        <v>42723</v>
      </c>
      <c r="I382" s="49">
        <f>_xll.qlInterestRateIndexValueDate(Index3M,$H382)</f>
        <v>42725</v>
      </c>
      <c r="J382" s="52">
        <f>IFERROR(_xll.qlIndexFixing(Index3M,H382,TRUE,_xll.ohTrigger(RecalcTrigger,Trigger3M)),NA())</f>
        <v>2.1466131611367345E-3</v>
      </c>
      <c r="K382" s="52">
        <f>IFERROR(_xll.qlIndexFixing(ONIndex3M,I382,TRUE,_xll.ohTrigger(RecalcTrigger,Trigger3M)),NA())</f>
        <v>1.5403769031507863E-3</v>
      </c>
      <c r="L382" s="52">
        <f>IFERROR(_xll.qlIndexFixing(Index6M,$H382,TRUE,_xll.ohTrigger(RecalcTrigger,Trigger6M)),NA())</f>
        <v>1.7893656793297244E-3</v>
      </c>
      <c r="M382" s="52">
        <f>IFERROR(_xll.qlIndexFixing(ONIndex6M,I382,TRUE,_xll.ohTrigger(RecalcTrigger,Trigger6M)),NA())</f>
        <v>2.491684328544963E-3</v>
      </c>
    </row>
    <row r="383" spans="2:13" x14ac:dyDescent="0.2">
      <c r="B383" s="46" t="s">
        <v>19</v>
      </c>
      <c r="D383" s="49">
        <f>_xll.qlCalendarAdvance(LocalCalendar,$D382,B383,"f",FALSE)</f>
        <v>42751</v>
      </c>
      <c r="E383" s="49">
        <f>_xll.qlInterestRateIndexValueDate(IndexON,D383)</f>
        <v>42751</v>
      </c>
      <c r="F383" s="52">
        <f>IFERROR(_xll.qlIndexFixing(IndexON,D383,TRUE,_xll.ohTrigger(RecalcTrigger,TriggerON)),NA())</f>
        <v>6.1843742811373836E-4</v>
      </c>
      <c r="H383" s="49">
        <f>_xll.qlCalendarAdvance(IborCalendar,$H382,B383,"f",FALSE)</f>
        <v>42724</v>
      </c>
      <c r="I383" s="49">
        <f>_xll.qlInterestRateIndexValueDate(Index3M,$H383)</f>
        <v>42726</v>
      </c>
      <c r="J383" s="52">
        <f>IFERROR(_xll.qlIndexFixing(Index3M,H383,TRUE,_xll.ohTrigger(RecalcTrigger,Trigger3M)),NA())</f>
        <v>2.1582058599296516E-3</v>
      </c>
      <c r="K383" s="52">
        <f>IFERROR(_xll.qlIndexFixing(ONIndex3M,I383,TRUE,_xll.ohTrigger(RecalcTrigger,Trigger3M)),NA())</f>
        <v>1.5956046723220041E-3</v>
      </c>
      <c r="L383" s="52">
        <f>IFERROR(_xll.qlIndexFixing(Index6M,$H383,TRUE,_xll.ohTrigger(RecalcTrigger,Trigger6M)),NA())</f>
        <v>1.784247247893671E-3</v>
      </c>
      <c r="M383" s="52">
        <f>IFERROR(_xll.qlIndexFixing(ONIndex6M,I383,TRUE,_xll.ohTrigger(RecalcTrigger,Trigger6M)),NA())</f>
        <v>2.4513212233667758E-3</v>
      </c>
    </row>
    <row r="384" spans="2:13" x14ac:dyDescent="0.2">
      <c r="B384" s="46" t="s">
        <v>19</v>
      </c>
      <c r="D384" s="49">
        <f>_xll.qlCalendarAdvance(LocalCalendar,$D383,B384,"f",FALSE)</f>
        <v>42752</v>
      </c>
      <c r="E384" s="49">
        <f>_xll.qlInterestRateIndexValueDate(IndexON,D384)</f>
        <v>42752</v>
      </c>
      <c r="F384" s="52">
        <f>IFERROR(_xll.qlIndexFixing(IndexON,D384,TRUE,_xll.ohTrigger(RecalcTrigger,TriggerON)),NA())</f>
        <v>6.1860467951424525E-4</v>
      </c>
      <c r="H384" s="49">
        <f>_xll.qlCalendarAdvance(IborCalendar,$H383,B384,"f",FALSE)</f>
        <v>42725</v>
      </c>
      <c r="I384" s="49">
        <f>_xll.qlInterestRateIndexValueDate(Index3M,$H384)</f>
        <v>42732</v>
      </c>
      <c r="J384" s="52">
        <f>IFERROR(_xll.qlIndexFixing(Index3M,H384,TRUE,_xll.ohTrigger(RecalcTrigger,Trigger3M)),NA())</f>
        <v>2.2252629685963754E-3</v>
      </c>
      <c r="K384" s="52">
        <f>IFERROR(_xll.qlIndexFixing(ONIndex3M,I384,TRUE,_xll.ohTrigger(RecalcTrigger,Trigger3M)),NA())</f>
        <v>1.6528992569853074E-3</v>
      </c>
      <c r="L384" s="52">
        <f>IFERROR(_xll.qlIndexFixing(Index6M,$H384,TRUE,_xll.ohTrigger(RecalcTrigger,Trigger6M)),NA())</f>
        <v>1.7552260973529401E-3</v>
      </c>
      <c r="M384" s="52">
        <f>IFERROR(_xll.qlIndexFixing(ONIndex6M,I384,TRUE,_xll.ohTrigger(RecalcTrigger,Trigger6M)),NA())</f>
        <v>2.4091315058072382E-3</v>
      </c>
    </row>
    <row r="385" spans="2:13" x14ac:dyDescent="0.2">
      <c r="B385" s="46" t="s">
        <v>19</v>
      </c>
      <c r="D385" s="49">
        <f>_xll.qlCalendarAdvance(LocalCalendar,$D384,B385,"f",FALSE)</f>
        <v>42753</v>
      </c>
      <c r="E385" s="49">
        <f>_xll.qlInterestRateIndexValueDate(IndexON,D385)</f>
        <v>42753</v>
      </c>
      <c r="F385" s="52">
        <f>IFERROR(_xll.qlIndexFixing(IndexON,D385,TRUE,_xll.ohTrigger(RecalcTrigger,TriggerON)),NA())</f>
        <v>6.187894446108011E-4</v>
      </c>
      <c r="H385" s="49">
        <f>_xll.qlCalendarAdvance(IborCalendar,$H384,B385,"f",FALSE)</f>
        <v>42726</v>
      </c>
      <c r="I385" s="49">
        <f>_xll.qlInterestRateIndexValueDate(Index3M,$H385)</f>
        <v>42732</v>
      </c>
      <c r="J385" s="52">
        <f>IFERROR(_xll.qlIndexFixing(Index3M,H385,TRUE,_xll.ohTrigger(RecalcTrigger,Trigger3M)),NA())</f>
        <v>2.2252629685963754E-3</v>
      </c>
      <c r="K385" s="52">
        <f>IFERROR(_xll.qlIndexFixing(ONIndex3M,I385,TRUE,_xll.ohTrigger(RecalcTrigger,Trigger3M)),NA())</f>
        <v>1.6528992569853074E-3</v>
      </c>
      <c r="L385" s="52">
        <f>IFERROR(_xll.qlIndexFixing(Index6M,$H385,TRUE,_xll.ohTrigger(RecalcTrigger,Trigger6M)),NA())</f>
        <v>1.7552260973529401E-3</v>
      </c>
      <c r="M385" s="52">
        <f>IFERROR(_xll.qlIndexFixing(ONIndex6M,I385,TRUE,_xll.ohTrigger(RecalcTrigger,Trigger6M)),NA())</f>
        <v>2.4091315058072382E-3</v>
      </c>
    </row>
    <row r="386" spans="2:13" x14ac:dyDescent="0.2">
      <c r="B386" s="46" t="s">
        <v>19</v>
      </c>
      <c r="D386" s="49">
        <f>_xll.qlCalendarAdvance(LocalCalendar,$D385,B386,"f",FALSE)</f>
        <v>42754</v>
      </c>
      <c r="E386" s="49">
        <f>_xll.qlInterestRateIndexValueDate(IndexON,D386)</f>
        <v>42754</v>
      </c>
      <c r="F386" s="52">
        <f>IFERROR(_xll.qlIndexFixing(IndexON,D386,TRUE,_xll.ohTrigger(RecalcTrigger,TriggerON)),NA())</f>
        <v>6.1899172348445219E-4</v>
      </c>
      <c r="H386" s="49">
        <f>_xll.qlCalendarAdvance(IborCalendar,$H385,B386,"f",FALSE)</f>
        <v>42727</v>
      </c>
      <c r="I386" s="49">
        <f>_xll.qlInterestRateIndexValueDate(Index3M,$H386)</f>
        <v>42733</v>
      </c>
      <c r="J386" s="52">
        <f>IFERROR(_xll.qlIndexFixing(Index3M,H386,TRUE,_xll.ohTrigger(RecalcTrigger,Trigger3M)),NA())</f>
        <v>2.2359846652602045E-3</v>
      </c>
      <c r="K386" s="52">
        <f>IFERROR(_xll.qlIndexFixing(ONIndex3M,I386,TRUE,_xll.ohTrigger(RecalcTrigger,Trigger3M)),NA())</f>
        <v>1.6698138294479747E-3</v>
      </c>
      <c r="L386" s="52">
        <f>IFERROR(_xll.qlIndexFixing(Index6M,$H386,TRUE,_xll.ohTrigger(RecalcTrigger,Trigger6M)),NA())</f>
        <v>1.7506849315060628E-3</v>
      </c>
      <c r="M386" s="52">
        <f>IFERROR(_xll.qlIndexFixing(ONIndex6M,I386,TRUE,_xll.ohTrigger(RecalcTrigger,Trigger6M)),NA())</f>
        <v>2.3966370441819151E-3</v>
      </c>
    </row>
    <row r="387" spans="2:13" x14ac:dyDescent="0.2">
      <c r="B387" s="46" t="s">
        <v>19</v>
      </c>
      <c r="D387" s="49">
        <f>_xll.qlCalendarAdvance(LocalCalendar,$D386,B387,"f",FALSE)</f>
        <v>42755</v>
      </c>
      <c r="E387" s="49">
        <f>_xll.qlInterestRateIndexValueDate(IndexON,D387)</f>
        <v>42755</v>
      </c>
      <c r="F387" s="52">
        <f>IFERROR(_xll.qlIndexFixing(IndexON,D387,TRUE,_xll.ohTrigger(RecalcTrigger,TriggerON)),NA())</f>
        <v>6.1945571163198509E-4</v>
      </c>
      <c r="H387" s="49">
        <f>_xll.qlCalendarAdvance(IborCalendar,$H386,B387,"f",FALSE)</f>
        <v>42732</v>
      </c>
      <c r="I387" s="49">
        <f>_xll.qlInterestRateIndexValueDate(Index3M,$H387)</f>
        <v>42734</v>
      </c>
      <c r="J387" s="52">
        <f>IFERROR(_xll.qlIndexFixing(Index3M,H387,TRUE,_xll.ohTrigger(RecalcTrigger,Trigger3M)),NA())</f>
        <v>2.2507500838702074E-3</v>
      </c>
      <c r="K387" s="52">
        <f>IFERROR(_xll.qlIndexFixing(ONIndex3M,I387,TRUE,_xll.ohTrigger(RecalcTrigger,Trigger3M)),NA())</f>
        <v>1.7197723472825999E-3</v>
      </c>
      <c r="L387" s="52">
        <f>IFERROR(_xll.qlIndexFixing(Index6M,$H387,TRUE,_xll.ohTrigger(RecalcTrigger,Trigger6M)),NA())</f>
        <v>1.7462319484784739E-3</v>
      </c>
      <c r="M387" s="52">
        <f>IFERROR(_xll.qlIndexFixing(ONIndex6M,I387,TRUE,_xll.ohTrigger(RecalcTrigger,Trigger6M)),NA())</f>
        <v>2.35966600500781E-3</v>
      </c>
    </row>
    <row r="388" spans="2:13" x14ac:dyDescent="0.2">
      <c r="B388" s="46" t="s">
        <v>19</v>
      </c>
      <c r="D388" s="49">
        <f>_xll.qlCalendarAdvance(LocalCalendar,$D387,B388,"f",FALSE)</f>
        <v>42758</v>
      </c>
      <c r="E388" s="49">
        <f>_xll.qlInterestRateIndexValueDate(IndexON,D388)</f>
        <v>42758</v>
      </c>
      <c r="F388" s="52">
        <f>IFERROR(_xll.qlIndexFixing(IndexON,D388,TRUE,_xll.ohTrigger(RecalcTrigger,TriggerON)),NA())</f>
        <v>6.1997597626373135E-4</v>
      </c>
      <c r="H388" s="49">
        <f>_xll.qlCalendarAdvance(IborCalendar,$H387,B388,"f",FALSE)</f>
        <v>42733</v>
      </c>
      <c r="I388" s="49">
        <f>_xll.qlInterestRateIndexValueDate(Index3M,$H388)</f>
        <v>42739</v>
      </c>
      <c r="J388" s="52">
        <f>IFERROR(_xll.qlIndexFixing(Index3M,H388,TRUE,_xll.ohTrigger(RecalcTrigger,Trigger3M)),NA())</f>
        <v>2.2973640970382903E-3</v>
      </c>
      <c r="K388" s="52">
        <f>IFERROR(_xll.qlIndexFixing(ONIndex3M,I388,TRUE,_xll.ohTrigger(RecalcTrigger,Trigger3M)),NA())</f>
        <v>1.7687134313959518E-3</v>
      </c>
      <c r="L388" s="52">
        <f>IFERROR(_xll.qlIndexFixing(Index6M,$H388,TRUE,_xll.ohTrigger(RecalcTrigger,Trigger6M)),NA())</f>
        <v>1.7259361828861142E-3</v>
      </c>
      <c r="M388" s="52">
        <f>IFERROR(_xll.qlIndexFixing(ONIndex6M,I388,TRUE,_xll.ohTrigger(RecalcTrigger,Trigger6M)),NA())</f>
        <v>2.3232521126903549E-3</v>
      </c>
    </row>
    <row r="389" spans="2:13" x14ac:dyDescent="0.2">
      <c r="B389" s="46" t="s">
        <v>19</v>
      </c>
      <c r="D389" s="49">
        <f>_xll.qlCalendarAdvance(LocalCalendar,$D388,B389,"f",FALSE)</f>
        <v>42759</v>
      </c>
      <c r="E389" s="49">
        <f>_xll.qlInterestRateIndexValueDate(IndexON,D389)</f>
        <v>42759</v>
      </c>
      <c r="F389" s="52">
        <f>IFERROR(_xll.qlIndexFixing(IndexON,D389,TRUE,_xll.ohTrigger(RecalcTrigger,TriggerON)),NA())</f>
        <v>6.2026582377971984E-4</v>
      </c>
      <c r="H389" s="49">
        <f>_xll.qlCalendarAdvance(IborCalendar,$H388,B389,"f",FALSE)</f>
        <v>42734</v>
      </c>
      <c r="I389" s="49">
        <f>_xll.qlInterestRateIndexValueDate(Index3M,$H389)</f>
        <v>42739</v>
      </c>
      <c r="J389" s="52">
        <f>IFERROR(_xll.qlIndexFixing(Index3M,H389,TRUE,_xll.ohTrigger(RecalcTrigger,Trigger3M)),NA())</f>
        <v>2.2973640970382903E-3</v>
      </c>
      <c r="K389" s="52">
        <f>IFERROR(_xll.qlIndexFixing(ONIndex3M,I389,TRUE,_xll.ohTrigger(RecalcTrigger,Trigger3M)),NA())</f>
        <v>1.7687134313959518E-3</v>
      </c>
      <c r="L389" s="52">
        <f>IFERROR(_xll.qlIndexFixing(Index6M,$H389,TRUE,_xll.ohTrigger(RecalcTrigger,Trigger6M)),NA())</f>
        <v>1.7259361828861142E-3</v>
      </c>
      <c r="M389" s="52">
        <f>IFERROR(_xll.qlIndexFixing(ONIndex6M,I389,TRUE,_xll.ohTrigger(RecalcTrigger,Trigger6M)),NA())</f>
        <v>2.3232521126903549E-3</v>
      </c>
    </row>
    <row r="390" spans="2:13" x14ac:dyDescent="0.2">
      <c r="B390" s="46" t="s">
        <v>19</v>
      </c>
      <c r="D390" s="49">
        <f>_xll.qlCalendarAdvance(LocalCalendar,$D389,B390,"f",FALSE)</f>
        <v>42760</v>
      </c>
      <c r="E390" s="49">
        <f>_xll.qlInterestRateIndexValueDate(IndexON,D390)</f>
        <v>42760</v>
      </c>
      <c r="F390" s="52">
        <f>IFERROR(_xll.qlIndexFixing(IndexON,D390,TRUE,_xll.ohTrigger(RecalcTrigger,TriggerON)),NA())</f>
        <v>6.2057318507280357E-4</v>
      </c>
      <c r="H390" s="49">
        <f>_xll.qlCalendarAdvance(IborCalendar,$H389,B390,"f",FALSE)</f>
        <v>42738</v>
      </c>
      <c r="I390" s="49">
        <f>_xll.qlInterestRateIndexValueDate(Index3M,$H390)</f>
        <v>42740</v>
      </c>
      <c r="J390" s="52">
        <f>IFERROR(_xll.qlIndexFixing(Index3M,H390,TRUE,_xll.ohTrigger(RecalcTrigger,Trigger3M)),NA())</f>
        <v>2.3071015229545466E-3</v>
      </c>
      <c r="K390" s="52">
        <f>IFERROR(_xll.qlIndexFixing(ONIndex3M,I390,TRUE,_xll.ohTrigger(RecalcTrigger,Trigger3M)),NA())</f>
        <v>1.7847044116159339E-3</v>
      </c>
      <c r="L390" s="52">
        <f>IFERROR(_xll.qlIndexFixing(Index6M,$H390,TRUE,_xll.ohTrigger(RecalcTrigger,Trigger6M)),NA())</f>
        <v>1.7219625761514116E-3</v>
      </c>
      <c r="M390" s="52">
        <f>IFERROR(_xll.qlIndexFixing(ONIndex6M,I390,TRUE,_xll.ohTrigger(RecalcTrigger,Trigger6M)),NA())</f>
        <v>2.3113307965960672E-3</v>
      </c>
    </row>
    <row r="391" spans="2:13" x14ac:dyDescent="0.2">
      <c r="B391" s="46" t="s">
        <v>19</v>
      </c>
      <c r="D391" s="49">
        <f>_xll.qlCalendarAdvance(LocalCalendar,$D390,B391,"f",FALSE)</f>
        <v>42761</v>
      </c>
      <c r="E391" s="49">
        <f>_xll.qlInterestRateIndexValueDate(IndexON,D391)</f>
        <v>42761</v>
      </c>
      <c r="F391" s="52">
        <f>IFERROR(_xll.qlIndexFixing(IndexON,D391,TRUE,_xll.ohTrigger(RecalcTrigger,TriggerON)),NA())</f>
        <v>6.2089805998088998E-4</v>
      </c>
      <c r="H391" s="49">
        <f>_xll.qlCalendarAdvance(IborCalendar,$H390,B391,"f",FALSE)</f>
        <v>42739</v>
      </c>
      <c r="I391" s="49">
        <f>_xll.qlInterestRateIndexValueDate(Index3M,$H391)</f>
        <v>42741</v>
      </c>
      <c r="J391" s="52">
        <f>IFERROR(_xll.qlIndexFixing(Index3M,H391,TRUE,_xll.ohTrigger(RecalcTrigger,Trigger3M)),NA())</f>
        <v>2.3166982376894296E-3</v>
      </c>
      <c r="K391" s="52">
        <f>IFERROR(_xll.qlIndexFixing(ONIndex3M,I391,TRUE,_xll.ohTrigger(RecalcTrigger,Trigger3M)),NA())</f>
        <v>1.823992456952972E-3</v>
      </c>
      <c r="L391" s="52">
        <f>IFERROR(_xll.qlIndexFixing(Index6M,$H391,TRUE,_xll.ohTrigger(RecalcTrigger,Trigger6M)),NA())</f>
        <v>1.7180744901440044E-3</v>
      </c>
      <c r="M391" s="52">
        <f>IFERROR(_xll.qlIndexFixing(ONIndex6M,I391,TRUE,_xll.ohTrigger(RecalcTrigger,Trigger6M)),NA())</f>
        <v>2.2819913546401338E-3</v>
      </c>
    </row>
    <row r="392" spans="2:13" x14ac:dyDescent="0.2">
      <c r="B392" s="46" t="s">
        <v>19</v>
      </c>
      <c r="D392" s="49">
        <f>_xll.qlCalendarAdvance(LocalCalendar,$D391,B392,"f",FALSE)</f>
        <v>42762</v>
      </c>
      <c r="E392" s="49">
        <f>_xll.qlInterestRateIndexValueDate(IndexON,D392)</f>
        <v>42762</v>
      </c>
      <c r="F392" s="52">
        <f>IFERROR(_xll.qlIndexFixing(IndexON,D392,TRUE,_xll.ohTrigger(RecalcTrigger,TriggerON)),NA())</f>
        <v>6.2160724768056685E-4</v>
      </c>
      <c r="H392" s="49">
        <f>_xll.qlCalendarAdvance(IborCalendar,$H391,B392,"f",FALSE)</f>
        <v>42740</v>
      </c>
      <c r="I392" s="49">
        <f>_xll.qlInterestRateIndexValueDate(Index3M,$H392)</f>
        <v>42745</v>
      </c>
      <c r="J392" s="52">
        <f>IFERROR(_xll.qlIndexFixing(Index3M,H392,TRUE,_xll.ohTrigger(RecalcTrigger,Trigger3M)),NA())</f>
        <v>2.3536779647752581E-3</v>
      </c>
      <c r="K392" s="52">
        <f>IFERROR(_xll.qlIndexFixing(ONIndex3M,I392,TRUE,_xll.ohTrigger(RecalcTrigger,Trigger3M)),NA())</f>
        <v>1.8625495115820456E-3</v>
      </c>
      <c r="L392" s="52">
        <f>IFERROR(_xll.qlIndexFixing(Index6M,$H392,TRUE,_xll.ohTrigger(RecalcTrigger,Trigger6M)),NA())</f>
        <v>1.703367367476447E-3</v>
      </c>
      <c r="M392" s="52">
        <f>IFERROR(_xll.qlIndexFixing(ONIndex6M,I392,TRUE,_xll.ohTrigger(RecalcTrigger,Trigger6M)),NA())</f>
        <v>2.2530506689921737E-3</v>
      </c>
    </row>
    <row r="393" spans="2:13" x14ac:dyDescent="0.2">
      <c r="B393" s="46" t="s">
        <v>19</v>
      </c>
      <c r="D393" s="49">
        <f>_xll.qlCalendarAdvance(LocalCalendar,$D392,B393,"f",FALSE)</f>
        <v>42765</v>
      </c>
      <c r="E393" s="49">
        <f>_xll.qlInterestRateIndexValueDate(IndexON,D393)</f>
        <v>42765</v>
      </c>
      <c r="F393" s="52">
        <f>IFERROR(_xll.qlIndexFixing(IndexON,D393,TRUE,_xll.ohTrigger(RecalcTrigger,TriggerON)),NA())</f>
        <v>6.2237269722209554E-4</v>
      </c>
      <c r="H393" s="49">
        <f>_xll.qlCalendarAdvance(IborCalendar,$H392,B393,"f",FALSE)</f>
        <v>42741</v>
      </c>
      <c r="I393" s="49">
        <f>_xll.qlInterestRateIndexValueDate(Index3M,$H393)</f>
        <v>42745</v>
      </c>
      <c r="J393" s="52">
        <f>IFERROR(_xll.qlIndexFixing(Index3M,H393,TRUE,_xll.ohTrigger(RecalcTrigger,Trigger3M)),NA())</f>
        <v>2.3536779647752581E-3</v>
      </c>
      <c r="K393" s="52">
        <f>IFERROR(_xll.qlIndexFixing(ONIndex3M,I393,TRUE,_xll.ohTrigger(RecalcTrigger,Trigger3M)),NA())</f>
        <v>1.8625495115820456E-3</v>
      </c>
      <c r="L393" s="52">
        <f>IFERROR(_xll.qlIndexFixing(Index6M,$H393,TRUE,_xll.ohTrigger(RecalcTrigger,Trigger6M)),NA())</f>
        <v>1.703367367476447E-3</v>
      </c>
      <c r="M393" s="52">
        <f>IFERROR(_xll.qlIndexFixing(ONIndex6M,I393,TRUE,_xll.ohTrigger(RecalcTrigger,Trigger6M)),NA())</f>
        <v>2.2530506689921737E-3</v>
      </c>
    </row>
    <row r="394" spans="2:13" x14ac:dyDescent="0.2">
      <c r="B394" s="46" t="s">
        <v>19</v>
      </c>
      <c r="D394" s="49">
        <f>_xll.qlCalendarAdvance(LocalCalendar,$D393,B394,"f",FALSE)</f>
        <v>42766</v>
      </c>
      <c r="E394" s="49">
        <f>_xll.qlInterestRateIndexValueDate(IndexON,D394)</f>
        <v>42766</v>
      </c>
      <c r="F394" s="52">
        <f>IFERROR(_xll.qlIndexFixing(IndexON,D394,TRUE,_xll.ohTrigger(RecalcTrigger,TriggerON)),NA())</f>
        <v>6.2278514085356562E-4</v>
      </c>
      <c r="H394" s="49">
        <f>_xll.qlCalendarAdvance(IborCalendar,$H393,B394,"f",FALSE)</f>
        <v>42744</v>
      </c>
      <c r="I394" s="49">
        <f>_xll.qlInterestRateIndexValueDate(Index3M,$H394)</f>
        <v>42746</v>
      </c>
      <c r="J394" s="52">
        <f>IFERROR(_xll.qlIndexFixing(Index3M,H394,TRUE,_xll.ohTrigger(RecalcTrigger,Trigger3M)),NA())</f>
        <v>2.3625711087085222E-3</v>
      </c>
      <c r="K394" s="52">
        <f>IFERROR(_xll.qlIndexFixing(ONIndex3M,I394,TRUE,_xll.ohTrigger(RecalcTrigger,Trigger3M)),NA())</f>
        <v>1.8776965711886362E-3</v>
      </c>
      <c r="L394" s="52">
        <f>IFERROR(_xll.qlIndexFixing(Index6M,$H394,TRUE,_xll.ohTrigger(RecalcTrigger,Trigger6M)),NA())</f>
        <v>1.6998993957986627E-3</v>
      </c>
      <c r="M394" s="52">
        <f>IFERROR(_xll.qlIndexFixing(ONIndex6M,I394,TRUE,_xll.ohTrigger(RecalcTrigger,Trigger6M)),NA())</f>
        <v>2.2416599340768784E-3</v>
      </c>
    </row>
    <row r="395" spans="2:13" x14ac:dyDescent="0.2">
      <c r="B395" s="46" t="s">
        <v>19</v>
      </c>
      <c r="D395" s="49">
        <f>_xll.qlCalendarAdvance(LocalCalendar,$D394,B395,"f",FALSE)</f>
        <v>42767</v>
      </c>
      <c r="E395" s="49">
        <f>_xll.qlInterestRateIndexValueDate(IndexON,D395)</f>
        <v>42767</v>
      </c>
      <c r="F395" s="52">
        <f>IFERROR(_xll.qlIndexFixing(IndexON,D395,TRUE,_xll.ohTrigger(RecalcTrigger,TriggerON)),NA())</f>
        <v>6.2321509818108467E-4</v>
      </c>
      <c r="H395" s="49">
        <f>_xll.qlCalendarAdvance(IborCalendar,$H394,B395,"f",FALSE)</f>
        <v>42745</v>
      </c>
      <c r="I395" s="49">
        <f>_xll.qlInterestRateIndexValueDate(Index3M,$H395)</f>
        <v>42747</v>
      </c>
      <c r="J395" s="52">
        <f>IFERROR(_xll.qlIndexFixing(Index3M,H395,TRUE,_xll.ohTrigger(RecalcTrigger,Trigger3M)),NA())</f>
        <v>2.3713235356090934E-3</v>
      </c>
      <c r="K395" s="52">
        <f>IFERROR(_xll.qlIndexFixing(ONIndex3M,I395,TRUE,_xll.ohTrigger(RecalcTrigger,Trigger3M)),NA())</f>
        <v>1.8927029772264348E-3</v>
      </c>
      <c r="L395" s="52">
        <f>IFERROR(_xll.qlIndexFixing(Index6M,$H395,TRUE,_xll.ohTrigger(RecalcTrigger,Trigger6M)),NA())</f>
        <v>1.6965139492254183E-3</v>
      </c>
      <c r="M395" s="52">
        <f>IFERROR(_xll.qlIndexFixing(ONIndex6M,I395,TRUE,_xll.ohTrigger(RecalcTrigger,Trigger6M)),NA())</f>
        <v>2.2303576293047911E-3</v>
      </c>
    </row>
    <row r="396" spans="2:13" x14ac:dyDescent="0.2">
      <c r="B396" s="46" t="s">
        <v>19</v>
      </c>
      <c r="D396" s="49">
        <f>_xll.qlCalendarAdvance(LocalCalendar,$D395,B396,"f",FALSE)</f>
        <v>42768</v>
      </c>
      <c r="E396" s="49">
        <f>_xll.qlInterestRateIndexValueDate(IndexON,D396)</f>
        <v>42768</v>
      </c>
      <c r="F396" s="52">
        <f>IFERROR(_xll.qlIndexFixing(IndexON,D396,TRUE,_xll.ohTrigger(RecalcTrigger,TriggerON)),NA())</f>
        <v>6.2366256928569896E-4</v>
      </c>
      <c r="H396" s="49">
        <f>_xll.qlCalendarAdvance(IborCalendar,$H395,B396,"f",FALSE)</f>
        <v>42746</v>
      </c>
      <c r="I396" s="49">
        <f>_xll.qlInterestRateIndexValueDate(Index3M,$H396)</f>
        <v>42748</v>
      </c>
      <c r="J396" s="52">
        <f>IFERROR(_xll.qlIndexFixing(Index3M,H396,TRUE,_xll.ohTrigger(RecalcTrigger,Trigger3M)),NA())</f>
        <v>2.3799352445506017E-3</v>
      </c>
      <c r="K396" s="52">
        <f>IFERROR(_xll.qlIndexFixing(ONIndex3M,I396,TRUE,_xll.ohTrigger(RecalcTrigger,Trigger3M)),NA())</f>
        <v>1.9222572080757061E-3</v>
      </c>
      <c r="L396" s="52">
        <f>IFERROR(_xll.qlIndexFixing(Index6M,$H396,TRUE,_xll.ohTrigger(RecalcTrigger,Trigger6M)),NA())</f>
        <v>1.6932105285361596E-3</v>
      </c>
      <c r="M396" s="52">
        <f>IFERROR(_xll.qlIndexFixing(ONIndex6M,I396,TRUE,_xll.ohTrigger(RecalcTrigger,Trigger6M)),NA())</f>
        <v>2.2080613296981966E-3</v>
      </c>
    </row>
    <row r="397" spans="2:13" x14ac:dyDescent="0.2">
      <c r="B397" s="46" t="s">
        <v>19</v>
      </c>
      <c r="D397" s="49">
        <f>_xll.qlCalendarAdvance(LocalCalendar,$D396,B397,"f",FALSE)</f>
        <v>42769</v>
      </c>
      <c r="E397" s="49">
        <f>_xll.qlInterestRateIndexValueDate(IndexON,D397)</f>
        <v>42769</v>
      </c>
      <c r="F397" s="52">
        <f>IFERROR(_xll.qlIndexFixing(IndexON,D397,TRUE,_xll.ohTrigger(RecalcTrigger,TriggerON)),NA())</f>
        <v>6.2461695942817041E-4</v>
      </c>
      <c r="H397" s="49">
        <f>_xll.qlCalendarAdvance(IborCalendar,$H396,B397,"f",FALSE)</f>
        <v>42747</v>
      </c>
      <c r="I397" s="49">
        <f>_xll.qlInterestRateIndexValueDate(Index3M,$H397)</f>
        <v>42751</v>
      </c>
      <c r="J397" s="52">
        <f>IFERROR(_xll.qlIndexFixing(Index3M,H397,TRUE,_xll.ohTrigger(RecalcTrigger,Trigger3M)),NA())</f>
        <v>2.4108564948449357E-3</v>
      </c>
      <c r="K397" s="52">
        <f>IFERROR(_xll.qlIndexFixing(ONIndex3M,I397,TRUE,_xll.ohTrigger(RecalcTrigger,Trigger3M)),NA())</f>
        <v>1.9513220660893893E-3</v>
      </c>
      <c r="L397" s="52">
        <f>IFERROR(_xll.qlIndexFixing(Index6M,$H397,TRUE,_xll.ohTrigger(RecalcTrigger,Trigger6M)),NA())</f>
        <v>1.6834204670971426E-3</v>
      </c>
      <c r="M397" s="52">
        <f>IFERROR(_xll.qlIndexFixing(ONIndex6M,I397,TRUE,_xll.ohTrigger(RecalcTrigger,Trigger6M)),NA())</f>
        <v>2.1860327114087141E-3</v>
      </c>
    </row>
    <row r="398" spans="2:13" x14ac:dyDescent="0.2">
      <c r="B398" s="46" t="s">
        <v>19</v>
      </c>
      <c r="D398" s="49">
        <f>_xll.qlCalendarAdvance(LocalCalendar,$D397,B398,"f",FALSE)</f>
        <v>42772</v>
      </c>
      <c r="E398" s="49">
        <f>_xll.qlInterestRateIndexValueDate(IndexON,D398)</f>
        <v>42772</v>
      </c>
      <c r="F398" s="52">
        <f>IFERROR(_xll.qlIndexFixing(IndexON,D398,TRUE,_xll.ohTrigger(RecalcTrigger,TriggerON)),NA())</f>
        <v>6.2562759090778464E-4</v>
      </c>
      <c r="H398" s="49">
        <f>_xll.qlCalendarAdvance(IborCalendar,$H397,B398,"f",FALSE)</f>
        <v>42748</v>
      </c>
      <c r="I398" s="49">
        <f>_xll.qlInterestRateIndexValueDate(Index3M,$H398)</f>
        <v>42752</v>
      </c>
      <c r="J398" s="52">
        <f>IFERROR(_xll.qlIndexFixing(Index3M,H398,TRUE,_xll.ohTrigger(RecalcTrigger,Trigger3M)),NA())</f>
        <v>2.4158932287716389E-3</v>
      </c>
      <c r="K398" s="52">
        <f>IFERROR(_xll.qlIndexFixing(ONIndex3M,I398,TRUE,_xll.ohTrigger(RecalcTrigger,Trigger3M)),NA())</f>
        <v>1.9656252042832278E-3</v>
      </c>
      <c r="L398" s="52">
        <f>IFERROR(_xll.qlIndexFixing(Index6M,$H398,TRUE,_xll.ohTrigger(RecalcTrigger,Trigger6M)),NA())</f>
        <v>1.6806486559345296E-3</v>
      </c>
      <c r="M398" s="52">
        <f>IFERROR(_xll.qlIndexFixing(ONIndex6M,I398,TRUE,_xll.ohTrigger(RecalcTrigger,Trigger6M)),NA())</f>
        <v>2.175172557272731E-3</v>
      </c>
    </row>
    <row r="399" spans="2:13" x14ac:dyDescent="0.2">
      <c r="B399" s="46" t="s">
        <v>19</v>
      </c>
      <c r="D399" s="49">
        <f>_xll.qlCalendarAdvance(LocalCalendar,$D398,B399,"f",FALSE)</f>
        <v>42773</v>
      </c>
      <c r="E399" s="49">
        <f>_xll.qlInterestRateIndexValueDate(IndexON,D399)</f>
        <v>42773</v>
      </c>
      <c r="F399" s="52">
        <f>IFERROR(_xll.qlIndexFixing(IndexON,D399,TRUE,_xll.ohTrigger(RecalcTrigger,TriggerON)),NA())</f>
        <v>6.2616263065473632E-4</v>
      </c>
      <c r="H399" s="49">
        <f>_xll.qlCalendarAdvance(IborCalendar,$H398,B399,"f",FALSE)</f>
        <v>42751</v>
      </c>
      <c r="I399" s="49">
        <f>_xll.qlInterestRateIndexValueDate(Index3M,$H399)</f>
        <v>42753</v>
      </c>
      <c r="J399" s="52">
        <f>IFERROR(_xll.qlIndexFixing(Index3M,H399,TRUE,_xll.ohTrigger(RecalcTrigger,Trigger3M)),NA())</f>
        <v>2.4208829886305239E-3</v>
      </c>
      <c r="K399" s="52">
        <f>IFERROR(_xll.qlIndexFixing(ONIndex3M,I399,TRUE,_xll.ohTrigger(RecalcTrigger,Trigger3M)),NA())</f>
        <v>1.9797876889882104E-3</v>
      </c>
      <c r="L399" s="52">
        <f>IFERROR(_xll.qlIndexFixing(Index6M,$H399,TRUE,_xll.ohTrigger(RecalcTrigger,Trigger6M)),NA())</f>
        <v>1.6779063415289755E-3</v>
      </c>
      <c r="M399" s="52">
        <f>IFERROR(_xll.qlIndexFixing(ONIndex6M,I399,TRUE,_xll.ohTrigger(RecalcTrigger,Trigger6M)),NA())</f>
        <v>2.1644008332799558E-3</v>
      </c>
    </row>
    <row r="400" spans="2:13" x14ac:dyDescent="0.2">
      <c r="B400" s="46" t="s">
        <v>19</v>
      </c>
      <c r="D400" s="49">
        <f>_xll.qlCalendarAdvance(LocalCalendar,$D399,B400,"f",FALSE)</f>
        <v>42774</v>
      </c>
      <c r="E400" s="49">
        <f>_xll.qlInterestRateIndexValueDate(IndexON,D400)</f>
        <v>42774</v>
      </c>
      <c r="F400" s="52">
        <f>IFERROR(_xll.qlIndexFixing(IndexON,D400,TRUE,_xll.ohTrigger(RecalcTrigger,TriggerON)),NA())</f>
        <v>6.2671518409773697E-4</v>
      </c>
      <c r="H400" s="49">
        <f>_xll.qlCalendarAdvance(IborCalendar,$H399,B400,"f",FALSE)</f>
        <v>42752</v>
      </c>
      <c r="I400" s="49">
        <f>_xll.qlInterestRateIndexValueDate(Index3M,$H400)</f>
        <v>42754</v>
      </c>
      <c r="J400" s="52">
        <f>IFERROR(_xll.qlIndexFixing(Index3M,H400,TRUE,_xll.ohTrigger(RecalcTrigger,Trigger3M)),NA())</f>
        <v>2.4286503712733776E-3</v>
      </c>
      <c r="K400" s="52">
        <f>IFERROR(_xll.qlIndexFixing(ONIndex3M,I400,TRUE,_xll.ohTrigger(RecalcTrigger,Trigger3M)),NA())</f>
        <v>1.993809520044465E-3</v>
      </c>
      <c r="L400" s="52">
        <f>IFERROR(_xll.qlIndexFixing(Index6M,$H400,TRUE,_xll.ohTrigger(RecalcTrigger,Trigger6M)),NA())</f>
        <v>1.6750845932345044E-3</v>
      </c>
      <c r="M400" s="52">
        <f>IFERROR(_xll.qlIndexFixing(ONIndex6M,I400,TRUE,_xll.ohTrigger(RecalcTrigger,Trigger6M)),NA())</f>
        <v>2.1537175393504526E-3</v>
      </c>
    </row>
    <row r="401" spans="2:13" x14ac:dyDescent="0.2">
      <c r="B401" s="46" t="s">
        <v>19</v>
      </c>
      <c r="D401" s="49">
        <f>_xll.qlCalendarAdvance(LocalCalendar,$D400,B401,"f",FALSE)</f>
        <v>42775</v>
      </c>
      <c r="E401" s="49">
        <f>_xll.qlInterestRateIndexValueDate(IndexON,D401)</f>
        <v>42775</v>
      </c>
      <c r="F401" s="52">
        <f>IFERROR(_xll.qlIndexFixing(IndexON,D401,TRUE,_xll.ohTrigger(RecalcTrigger,TriggerON)),NA())</f>
        <v>6.2728525131783286E-4</v>
      </c>
      <c r="H401" s="49">
        <f>_xll.qlCalendarAdvance(IborCalendar,$H400,B401,"f",FALSE)</f>
        <v>42753</v>
      </c>
      <c r="I401" s="49">
        <f>_xll.qlInterestRateIndexValueDate(Index3M,$H401)</f>
        <v>42755</v>
      </c>
      <c r="J401" s="52">
        <f>IFERROR(_xll.qlIndexFixing(Index3M,H401,TRUE,_xll.ohTrigger(RecalcTrigger,Trigger3M)),NA())</f>
        <v>2.4362770299113379E-3</v>
      </c>
      <c r="K401" s="52">
        <f>IFERROR(_xll.qlIndexFixing(ONIndex3M,I401,TRUE,_xll.ohTrigger(RecalcTrigger,Trigger3M)),NA())</f>
        <v>2.0213956863557314E-3</v>
      </c>
      <c r="L401" s="52">
        <f>IFERROR(_xll.qlIndexFixing(Index6M,$H401,TRUE,_xll.ohTrigger(RecalcTrigger,Trigger6M)),NA())</f>
        <v>1.672341376641396E-3</v>
      </c>
      <c r="M401" s="52">
        <f>IFERROR(_xll.qlIndexFixing(ONIndex6M,I401,TRUE,_xll.ohTrigger(RecalcTrigger,Trigger6M)),NA())</f>
        <v>2.1326583521563691E-3</v>
      </c>
    </row>
    <row r="402" spans="2:13" x14ac:dyDescent="0.2">
      <c r="B402" s="46" t="s">
        <v>19</v>
      </c>
      <c r="D402" s="49">
        <f>_xll.qlCalendarAdvance(LocalCalendar,$D401,B402,"f",FALSE)</f>
        <v>42776</v>
      </c>
      <c r="E402" s="49">
        <f>_xll.qlInterestRateIndexValueDate(IndexON,D402)</f>
        <v>42776</v>
      </c>
      <c r="F402" s="52">
        <f>IFERROR(_xll.qlIndexFixing(IndexON,D402,TRUE,_xll.ohTrigger(RecalcTrigger,TriggerON)),NA())</f>
        <v>6.2848484700987295E-4</v>
      </c>
      <c r="H402" s="49">
        <f>_xll.qlCalendarAdvance(IborCalendar,$H401,B402,"f",FALSE)</f>
        <v>42754</v>
      </c>
      <c r="I402" s="49">
        <f>_xll.qlInterestRateIndexValueDate(Index3M,$H402)</f>
        <v>42758</v>
      </c>
      <c r="J402" s="52">
        <f>IFERROR(_xll.qlIndexFixing(Index3M,H402,TRUE,_xll.ohTrigger(RecalcTrigger,Trigger3M)),NA())</f>
        <v>2.4608091170577029E-3</v>
      </c>
      <c r="K402" s="52">
        <f>IFERROR(_xll.qlIndexFixing(ONIndex3M,I402,TRUE,_xll.ohTrigger(RecalcTrigger,Trigger3M)),NA())</f>
        <v>2.0484903073825222E-3</v>
      </c>
      <c r="L402" s="52">
        <f>IFERROR(_xll.qlIndexFixing(Index6M,$H402,TRUE,_xll.ohTrigger(RecalcTrigger,Trigger6M)),NA())</f>
        <v>1.664624557627813E-3</v>
      </c>
      <c r="M402" s="52">
        <f>IFERROR(_xll.qlIndexFixing(ONIndex6M,I402,TRUE,_xll.ohTrigger(RecalcTrigger,Trigger6M)),NA())</f>
        <v>2.1118686644250317E-3</v>
      </c>
    </row>
    <row r="403" spans="2:13" x14ac:dyDescent="0.2">
      <c r="B403" s="46" t="s">
        <v>19</v>
      </c>
      <c r="D403" s="49">
        <f>_xll.qlCalendarAdvance(LocalCalendar,$D402,B403,"f",FALSE)</f>
        <v>42779</v>
      </c>
      <c r="E403" s="49">
        <f>_xll.qlInterestRateIndexValueDate(IndexON,D403)</f>
        <v>42779</v>
      </c>
      <c r="F403" s="52">
        <f>IFERROR(_xll.qlIndexFixing(IndexON,D403,TRUE,_xll.ohTrigger(RecalcTrigger,TriggerON)),NA())</f>
        <v>6.2974065740184493E-4</v>
      </c>
      <c r="H403" s="49">
        <f>_xll.qlCalendarAdvance(IborCalendar,$H402,B403,"f",FALSE)</f>
        <v>42755</v>
      </c>
      <c r="I403" s="49">
        <f>_xll.qlInterestRateIndexValueDate(Index3M,$H403)</f>
        <v>42759</v>
      </c>
      <c r="J403" s="52">
        <f>IFERROR(_xll.qlIndexFixing(Index3M,H403,TRUE,_xll.ohTrigger(RecalcTrigger,Trigger3M)),NA())</f>
        <v>2.4653764085540431E-3</v>
      </c>
      <c r="K403" s="52">
        <f>IFERROR(_xll.qlIndexFixing(ONIndex3M,I403,TRUE,_xll.ohTrigger(RecalcTrigger,Trigger3M)),NA())</f>
        <v>2.0618088701152004E-3</v>
      </c>
      <c r="L403" s="52">
        <f>IFERROR(_xll.qlIndexFixing(Index6M,$H403,TRUE,_xll.ohTrigger(RecalcTrigger,Trigger6M)),NA())</f>
        <v>1.6621438450743818E-3</v>
      </c>
      <c r="M403" s="52">
        <f>IFERROR(_xll.qlIndexFixing(ONIndex6M,I403,TRUE,_xll.ohTrigger(RecalcTrigger,Trigger6M)),NA())</f>
        <v>2.1016275208918245E-3</v>
      </c>
    </row>
    <row r="404" spans="2:13" x14ac:dyDescent="0.2">
      <c r="B404" s="46" t="s">
        <v>19</v>
      </c>
      <c r="D404" s="49">
        <f>_xll.qlCalendarAdvance(LocalCalendar,$D403,B404,"f",FALSE)</f>
        <v>42780</v>
      </c>
      <c r="E404" s="49">
        <f>_xll.qlInterestRateIndexValueDate(IndexON,D404)</f>
        <v>42780</v>
      </c>
      <c r="F404" s="52">
        <f>IFERROR(_xll.qlIndexFixing(IndexON,D404,TRUE,_xll.ohTrigger(RecalcTrigger,TriggerON)),NA())</f>
        <v>6.3039829326427821E-4</v>
      </c>
      <c r="H404" s="49">
        <f>_xll.qlCalendarAdvance(IborCalendar,$H403,B404,"f",FALSE)</f>
        <v>42758</v>
      </c>
      <c r="I404" s="49">
        <f>_xll.qlInterestRateIndexValueDate(Index3M,$H404)</f>
        <v>42760</v>
      </c>
      <c r="J404" s="52">
        <f>IFERROR(_xll.qlIndexFixing(Index3M,H404,TRUE,_xll.ohTrigger(RecalcTrigger,Trigger3M)),NA())</f>
        <v>2.4722994354000605E-3</v>
      </c>
      <c r="K404" s="52">
        <f>IFERROR(_xll.qlIndexFixing(ONIndex3M,I404,TRUE,_xll.ohTrigger(RecalcTrigger,Trigger3M)),NA())</f>
        <v>2.0749867789593424E-3</v>
      </c>
      <c r="L404" s="52">
        <f>IFERROR(_xll.qlIndexFixing(Index6M,$H404,TRUE,_xll.ohTrigger(RecalcTrigger,Trigger6M)),NA())</f>
        <v>1.6597858004352736E-3</v>
      </c>
      <c r="M404" s="52">
        <f>IFERROR(_xll.qlIndexFixing(ONIndex6M,I404,TRUE,_xll.ohTrigger(RecalcTrigger,Trigger6M)),NA())</f>
        <v>2.0914748074218892E-3</v>
      </c>
    </row>
    <row r="405" spans="2:13" x14ac:dyDescent="0.2">
      <c r="B405" s="46" t="s">
        <v>19</v>
      </c>
      <c r="D405" s="49">
        <f>_xll.qlCalendarAdvance(LocalCalendar,$D404,B405,"f",FALSE)</f>
        <v>42781</v>
      </c>
      <c r="E405" s="49">
        <f>_xll.qlInterestRateIndexValueDate(IndexON,D405)</f>
        <v>42781</v>
      </c>
      <c r="F405" s="52">
        <f>IFERROR(_xll.qlIndexFixing(IndexON,D405,TRUE,_xll.ohTrigger(RecalcTrigger,TriggerON)),NA())</f>
        <v>6.3107344290380674E-4</v>
      </c>
      <c r="H405" s="49">
        <f>_xll.qlCalendarAdvance(IborCalendar,$H404,B405,"f",FALSE)</f>
        <v>42759</v>
      </c>
      <c r="I405" s="49">
        <f>_xll.qlInterestRateIndexValueDate(Index3M,$H405)</f>
        <v>42761</v>
      </c>
      <c r="J405" s="52">
        <f>IFERROR(_xll.qlIndexFixing(Index3M,H405,TRUE,_xll.ohTrigger(RecalcTrigger,Trigger3M)),NA())</f>
        <v>2.4790817336377557E-3</v>
      </c>
      <c r="K405" s="52">
        <f>IFERROR(_xll.qlIndexFixing(ONIndex3M,I405,TRUE,_xll.ohTrigger(RecalcTrigger,Trigger3M)),NA())</f>
        <v>2.0880240340748202E-3</v>
      </c>
      <c r="L405" s="52">
        <f>IFERROR(_xll.qlIndexFixing(Index6M,$H405,TRUE,_xll.ohTrigger(RecalcTrigger,Trigger6M)),NA())</f>
        <v>1.6575032929576634E-3</v>
      </c>
      <c r="M405" s="52">
        <f>IFERROR(_xll.qlIndexFixing(ONIndex6M,I405,TRUE,_xll.ohTrigger(RecalcTrigger,Trigger6M)),NA())</f>
        <v>2.0814105240152259E-3</v>
      </c>
    </row>
    <row r="406" spans="2:13" x14ac:dyDescent="0.2">
      <c r="B406" s="46" t="s">
        <v>19</v>
      </c>
      <c r="D406" s="49">
        <f>_xll.qlCalendarAdvance(LocalCalendar,$D405,B406,"f",FALSE)</f>
        <v>42782</v>
      </c>
      <c r="E406" s="49">
        <f>_xll.qlInterestRateIndexValueDate(IndexON,D406)</f>
        <v>42782</v>
      </c>
      <c r="F406" s="52">
        <f>IFERROR(_xll.qlIndexFixing(IndexON,D406,TRUE,_xll.ohTrigger(RecalcTrigger,TriggerON)),NA())</f>
        <v>6.3176610615833795E-4</v>
      </c>
      <c r="H406" s="49">
        <f>_xll.qlCalendarAdvance(IborCalendar,$H405,B406,"f",FALSE)</f>
        <v>42760</v>
      </c>
      <c r="I406" s="49">
        <f>_xll.qlInterestRateIndexValueDate(Index3M,$H406)</f>
        <v>42762</v>
      </c>
      <c r="J406" s="52">
        <f>IFERROR(_xll.qlIndexFixing(Index3M,H406,TRUE,_xll.ohTrigger(RecalcTrigger,Trigger3M)),NA())</f>
        <v>2.4857233025512571E-3</v>
      </c>
      <c r="K406" s="52">
        <f>IFERROR(_xll.qlIndexFixing(ONIndex3M,I406,TRUE,_xll.ohTrigger(RecalcTrigger,Trigger3M)),NA())</f>
        <v>2.1136421079503975E-3</v>
      </c>
      <c r="L406" s="52">
        <f>IFERROR(_xll.qlIndexFixing(Index6M,$H406,TRUE,_xll.ohTrigger(RecalcTrigger,Trigger6M)),NA())</f>
        <v>1.655295823590585E-3</v>
      </c>
      <c r="M406" s="52">
        <f>IFERROR(_xll.qlIndexFixing(ONIndex6M,I406,TRUE,_xll.ohTrigger(RecalcTrigger,Trigger6M)),NA())</f>
        <v>2.0615885296493275E-3</v>
      </c>
    </row>
    <row r="407" spans="2:13" x14ac:dyDescent="0.2">
      <c r="B407" s="46" t="s">
        <v>19</v>
      </c>
      <c r="D407" s="49">
        <f>_xll.qlCalendarAdvance(LocalCalendar,$D406,B407,"f",FALSE)</f>
        <v>42783</v>
      </c>
      <c r="E407" s="49">
        <f>_xll.qlInterestRateIndexValueDate(IndexON,D407)</f>
        <v>42783</v>
      </c>
      <c r="F407" s="52">
        <f>IFERROR(_xll.qlIndexFixing(IndexON,D407,TRUE,_xll.ohTrigger(RecalcTrigger,TriggerON)),NA())</f>
        <v>6.3321091045268996E-4</v>
      </c>
      <c r="H407" s="49">
        <f>_xll.qlCalendarAdvance(IborCalendar,$H406,B407,"f",FALSE)</f>
        <v>42761</v>
      </c>
      <c r="I407" s="49">
        <f>_xll.qlInterestRateIndexValueDate(Index3M,$H407)</f>
        <v>42765</v>
      </c>
      <c r="J407" s="52">
        <f>IFERROR(_xll.qlIndexFixing(Index3M,H407,TRUE,_xll.ohTrigger(RecalcTrigger,Trigger3M)),NA())</f>
        <v>2.5006545455396145E-3</v>
      </c>
      <c r="K407" s="52">
        <f>IFERROR(_xll.qlIndexFixing(ONIndex3M,I407,TRUE,_xll.ohTrigger(RecalcTrigger,Trigger3M)),NA())</f>
        <v>2.1387665170102821E-3</v>
      </c>
      <c r="L407" s="52">
        <f>IFERROR(_xll.qlIndexFixing(Index6M,$H407,TRUE,_xll.ohTrigger(RecalcTrigger,Trigger6M)),NA())</f>
        <v>1.6493850417337614E-3</v>
      </c>
      <c r="M407" s="52">
        <f>IFERROR(_xll.qlIndexFixing(ONIndex6M,I407,TRUE,_xll.ohTrigger(RecalcTrigger,Trigger6M)),NA())</f>
        <v>2.0420376905416759E-3</v>
      </c>
    </row>
    <row r="408" spans="2:13" x14ac:dyDescent="0.2">
      <c r="B408" s="46" t="s">
        <v>19</v>
      </c>
      <c r="D408" s="49">
        <f>_xll.qlCalendarAdvance(LocalCalendar,$D407,B408,"f",FALSE)</f>
        <v>42786</v>
      </c>
      <c r="E408" s="49">
        <f>_xll.qlInterestRateIndexValueDate(IndexON,D408)</f>
        <v>42786</v>
      </c>
      <c r="F408" s="52">
        <f>IFERROR(_xll.qlIndexFixing(IndexON,D408,TRUE,_xll.ohTrigger(RecalcTrigger,TriggerON)),NA())</f>
        <v>6.3471189678532269E-4</v>
      </c>
      <c r="H408" s="49">
        <f>_xll.qlCalendarAdvance(IborCalendar,$H407,B408,"f",FALSE)</f>
        <v>42762</v>
      </c>
      <c r="I408" s="49">
        <f>_xll.qlInterestRateIndexValueDate(Index3M,$H408)</f>
        <v>42766</v>
      </c>
      <c r="J408" s="52">
        <f>IFERROR(_xll.qlIndexFixing(Index3M,H408,TRUE,_xll.ohTrigger(RecalcTrigger,Trigger3M)),NA())</f>
        <v>2.5047992969932211E-3</v>
      </c>
      <c r="K408" s="52">
        <f>IFERROR(_xll.qlIndexFixing(ONIndex3M,I408,TRUE,_xll.ohTrigger(RecalcTrigger,Trigger3M)),NA())</f>
        <v>2.1511005032426311E-3</v>
      </c>
      <c r="L408" s="52">
        <f>IFERROR(_xll.qlIndexFixing(Index6M,$H408,TRUE,_xll.ohTrigger(RecalcTrigger,Trigger6M)),NA())</f>
        <v>1.6472063465898378E-3</v>
      </c>
      <c r="M408" s="52">
        <f>IFERROR(_xll.qlIndexFixing(ONIndex6M,I408,TRUE,_xll.ohTrigger(RecalcTrigger,Trigger6M)),NA())</f>
        <v>2.0324155572915004E-3</v>
      </c>
    </row>
    <row r="409" spans="2:13" x14ac:dyDescent="0.2">
      <c r="B409" s="46" t="s">
        <v>19</v>
      </c>
      <c r="D409" s="49">
        <f>_xll.qlCalendarAdvance(LocalCalendar,$D408,B409,"f",FALSE)</f>
        <v>42787</v>
      </c>
      <c r="E409" s="49">
        <f>_xll.qlInterestRateIndexValueDate(IndexON,D409)</f>
        <v>42787</v>
      </c>
      <c r="F409" s="52">
        <f>IFERROR(_xll.qlIndexFixing(IndexON,D409,TRUE,_xll.ohTrigger(RecalcTrigger,TriggerON)),NA())</f>
        <v>6.3549212876323757E-4</v>
      </c>
      <c r="H409" s="49">
        <f>_xll.qlCalendarAdvance(IborCalendar,$H408,B409,"f",FALSE)</f>
        <v>42765</v>
      </c>
      <c r="I409" s="49">
        <f>_xll.qlInterestRateIndexValueDate(Index3M,$H409)</f>
        <v>42767</v>
      </c>
      <c r="J409" s="52">
        <f>IFERROR(_xll.qlIndexFixing(Index3M,H409,TRUE,_xll.ohTrigger(RecalcTrigger,Trigger3M)),NA())</f>
        <v>2.5168201832546089E-3</v>
      </c>
      <c r="K409" s="52">
        <f>IFERROR(_xll.qlIndexFixing(ONIndex3M,I409,TRUE,_xll.ohTrigger(RecalcTrigger,Trigger3M)),NA())</f>
        <v>2.16329383566638E-3</v>
      </c>
      <c r="L409" s="52">
        <f>IFERROR(_xll.qlIndexFixing(Index6M,$H409,TRUE,_xll.ohTrigger(RecalcTrigger,Trigger6M)),NA())</f>
        <v>1.6453665823863146E-3</v>
      </c>
      <c r="M409" s="52">
        <f>IFERROR(_xll.qlIndexFixing(ONIndex6M,I409,TRUE,_xll.ohTrigger(RecalcTrigger,Trigger6M)),NA())</f>
        <v>2.0228818539447246E-3</v>
      </c>
    </row>
    <row r="410" spans="2:13" x14ac:dyDescent="0.2">
      <c r="B410" s="46" t="s">
        <v>19</v>
      </c>
      <c r="D410" s="49">
        <f>_xll.qlCalendarAdvance(LocalCalendar,$D409,B410,"f",FALSE)</f>
        <v>42788</v>
      </c>
      <c r="E410" s="49">
        <f>_xll.qlInterestRateIndexValueDate(IndexON,D410)</f>
        <v>42788</v>
      </c>
      <c r="F410" s="52">
        <f>IFERROR(_xll.qlIndexFixing(IndexON,D410,TRUE,_xll.ohTrigger(RecalcTrigger,TriggerON)),NA())</f>
        <v>6.3628987443720142E-4</v>
      </c>
      <c r="H410" s="49">
        <f>_xll.qlCalendarAdvance(IborCalendar,$H409,B410,"f",FALSE)</f>
        <v>42766</v>
      </c>
      <c r="I410" s="49">
        <f>_xll.qlInterestRateIndexValueDate(Index3M,$H410)</f>
        <v>42768</v>
      </c>
      <c r="J410" s="52">
        <f>IFERROR(_xll.qlIndexFixing(Index3M,H410,TRUE,_xll.ohTrigger(RecalcTrigger,Trigger3M)),NA())</f>
        <v>2.520777241680617E-3</v>
      </c>
      <c r="K410" s="52">
        <f>IFERROR(_xll.qlIndexFixing(ONIndex3M,I410,TRUE,_xll.ohTrigger(RecalcTrigger,Trigger3M)),NA())</f>
        <v>2.1753465142015926E-3</v>
      </c>
      <c r="L410" s="52">
        <f>IFERROR(_xll.qlIndexFixing(Index6M,$H410,TRUE,_xll.ohTrigger(RecalcTrigger,Trigger6M)),NA())</f>
        <v>1.64359886221011E-3</v>
      </c>
      <c r="M410" s="52">
        <f>IFERROR(_xll.qlIndexFixing(ONIndex6M,I410,TRUE,_xll.ohTrigger(RecalcTrigger,Trigger6M)),NA())</f>
        <v>2.0134365806612209E-3</v>
      </c>
    </row>
    <row r="411" spans="2:13" x14ac:dyDescent="0.2">
      <c r="B411" s="46" t="s">
        <v>19</v>
      </c>
      <c r="D411" s="49">
        <f>_xll.qlCalendarAdvance(LocalCalendar,$D410,B411,"f",FALSE)</f>
        <v>42789</v>
      </c>
      <c r="E411" s="49">
        <f>_xll.qlInterestRateIndexValueDate(IndexON,D411)</f>
        <v>42789</v>
      </c>
      <c r="F411" s="52">
        <f>IFERROR(_xll.qlIndexFixing(IndexON,D411,TRUE,_xll.ohTrigger(RecalcTrigger,TriggerON)),NA())</f>
        <v>6.3710513388826051E-4</v>
      </c>
      <c r="H411" s="49">
        <f>_xll.qlCalendarAdvance(IborCalendar,$H410,B411,"f",FALSE)</f>
        <v>42767</v>
      </c>
      <c r="I411" s="49">
        <f>_xll.qlInterestRateIndexValueDate(Index3M,$H411)</f>
        <v>42769</v>
      </c>
      <c r="J411" s="52">
        <f>IFERROR(_xll.qlIndexFixing(Index3M,H411,TRUE,_xll.ohTrigger(RecalcTrigger,Trigger3M)),NA())</f>
        <v>2.5348840753188088E-3</v>
      </c>
      <c r="K411" s="52">
        <f>IFERROR(_xll.qlIndexFixing(ONIndex3M,I411,TRUE,_xll.ohTrigger(RecalcTrigger,Trigger3M)),NA())</f>
        <v>2.198996456952429E-3</v>
      </c>
      <c r="L411" s="52">
        <f>IFERROR(_xll.qlIndexFixing(Index6M,$H411,TRUE,_xll.ohTrigger(RecalcTrigger,Trigger6M)),NA())</f>
        <v>1.6419026870795942E-3</v>
      </c>
      <c r="M411" s="52">
        <f>IFERROR(_xll.qlIndexFixing(ONIndex6M,I411,TRUE,_xll.ohTrigger(RecalcTrigger,Trigger6M)),NA())</f>
        <v>1.9948518544499194E-3</v>
      </c>
    </row>
    <row r="412" spans="2:13" x14ac:dyDescent="0.2">
      <c r="B412" s="46" t="s">
        <v>19</v>
      </c>
      <c r="D412" s="49">
        <f>_xll.qlCalendarAdvance(LocalCalendar,$D411,B412,"f",FALSE)</f>
        <v>42790</v>
      </c>
      <c r="E412" s="49">
        <f>_xll.qlInterestRateIndexValueDate(IndexON,D412)</f>
        <v>42790</v>
      </c>
      <c r="F412" s="52">
        <f>IFERROR(_xll.qlIndexFixing(IndexON,D412,TRUE,_xll.ohTrigger(RecalcTrigger,TriggerON)),NA())</f>
        <v>6.3879514983766772E-4</v>
      </c>
      <c r="H412" s="49">
        <f>_xll.qlCalendarAdvance(IborCalendar,$H411,B412,"f",FALSE)</f>
        <v>42768</v>
      </c>
      <c r="I412" s="49">
        <f>_xll.qlInterestRateIndexValueDate(Index3M,$H412)</f>
        <v>42772</v>
      </c>
      <c r="J412" s="52">
        <f>IFERROR(_xll.qlIndexFixing(Index3M,H412,TRUE,_xll.ohTrigger(RecalcTrigger,Trigger3M)),NA())</f>
        <v>2.545910639769135E-3</v>
      </c>
      <c r="K412" s="52">
        <f>IFERROR(_xll.qlIndexFixing(ONIndex3M,I412,TRUE,_xll.ohTrigger(RecalcTrigger,Trigger3M)),NA())</f>
        <v>2.2221506896169529E-3</v>
      </c>
      <c r="L412" s="52">
        <f>IFERROR(_xll.qlIndexFixing(Index6M,$H412,TRUE,_xll.ohTrigger(RecalcTrigger,Trigger6M)),NA())</f>
        <v>1.6377044574704266E-3</v>
      </c>
      <c r="M412" s="52">
        <f>IFERROR(_xll.qlIndexFixing(ONIndex6M,I412,TRUE,_xll.ohTrigger(RecalcTrigger,Trigger6M)),NA())</f>
        <v>1.9765397872006929E-3</v>
      </c>
    </row>
    <row r="413" spans="2:13" x14ac:dyDescent="0.2">
      <c r="B413" s="46" t="s">
        <v>19</v>
      </c>
      <c r="D413" s="49">
        <f>_xll.qlCalendarAdvance(LocalCalendar,$D412,B413,"f",FALSE)</f>
        <v>42793</v>
      </c>
      <c r="E413" s="49">
        <f>_xll.qlInterestRateIndexValueDate(IndexON,D413)</f>
        <v>42793</v>
      </c>
      <c r="F413" s="52">
        <f>IFERROR(_xll.qlIndexFixing(IndexON,D413,TRUE,_xll.ohTrigger(RecalcTrigger,TriggerON)),NA())</f>
        <v>6.4054130897717165E-4</v>
      </c>
      <c r="H413" s="49">
        <f>_xll.qlCalendarAdvance(IborCalendar,$H412,B413,"f",FALSE)</f>
        <v>42769</v>
      </c>
      <c r="I413" s="49">
        <f>_xll.qlInterestRateIndexValueDate(Index3M,$H413)</f>
        <v>42773</v>
      </c>
      <c r="J413" s="52">
        <f>IFERROR(_xll.qlIndexFixing(Index3M,H413,TRUE,_xll.ohTrigger(RecalcTrigger,Trigger3M)),NA())</f>
        <v>2.5494922354489802E-3</v>
      </c>
      <c r="K413" s="52">
        <f>IFERROR(_xll.qlIndexFixing(ONIndex3M,I413,TRUE,_xll.ohTrigger(RecalcTrigger,Trigger3M)),NA())</f>
        <v>2.2335000987094844E-3</v>
      </c>
      <c r="L413" s="52">
        <f>IFERROR(_xll.qlIndexFixing(Index6M,$H413,TRUE,_xll.ohTrigger(RecalcTrigger,Trigger6M)),NA())</f>
        <v>1.6358234577678204E-3</v>
      </c>
      <c r="M413" s="52">
        <f>IFERROR(_xll.qlIndexFixing(ONIndex6M,I413,TRUE,_xll.ohTrigger(RecalcTrigger,Trigger6M)),NA())</f>
        <v>1.9675366638338687E-3</v>
      </c>
    </row>
    <row r="414" spans="2:13" x14ac:dyDescent="0.2">
      <c r="B414" s="46" t="s">
        <v>19</v>
      </c>
      <c r="D414" s="49">
        <f>_xll.qlCalendarAdvance(LocalCalendar,$D413,B414,"f",FALSE)</f>
        <v>42794</v>
      </c>
      <c r="E414" s="49">
        <f>_xll.qlInterestRateIndexValueDate(IndexON,D414)</f>
        <v>42794</v>
      </c>
      <c r="F414" s="52">
        <f>IFERROR(_xll.qlIndexFixing(IndexON,D414,TRUE,_xll.ohTrigger(RecalcTrigger,TriggerON)),NA())</f>
        <v>6.4144413707056813E-4</v>
      </c>
      <c r="H414" s="49">
        <f>_xll.qlCalendarAdvance(IborCalendar,$H413,B414,"f",FALSE)</f>
        <v>42772</v>
      </c>
      <c r="I414" s="49">
        <f>_xll.qlInterestRateIndexValueDate(Index3M,$H414)</f>
        <v>42774</v>
      </c>
      <c r="J414" s="52">
        <f>IFERROR(_xll.qlIndexFixing(Index3M,H414,TRUE,_xll.ohTrigger(RecalcTrigger,Trigger3M)),NA())</f>
        <v>2.5530268694901981E-3</v>
      </c>
      <c r="K414" s="52">
        <f>IFERROR(_xll.qlIndexFixing(ONIndex3M,I414,TRUE,_xll.ohTrigger(RecalcTrigger,Trigger3M)),NA())</f>
        <v>2.2447088539134796E-3</v>
      </c>
      <c r="L414" s="52">
        <f>IFERROR(_xll.qlIndexFixing(Index6M,$H414,TRUE,_xll.ohTrigger(RecalcTrigger,Trigger6M)),NA())</f>
        <v>1.6344775235065396E-3</v>
      </c>
      <c r="M414" s="52">
        <f>IFERROR(_xll.qlIndexFixing(ONIndex6M,I414,TRUE,_xll.ohTrigger(RecalcTrigger,Trigger6M)),NA())</f>
        <v>1.9586219703704444E-3</v>
      </c>
    </row>
    <row r="415" spans="2:13" x14ac:dyDescent="0.2">
      <c r="B415" s="46" t="s">
        <v>19</v>
      </c>
      <c r="D415" s="49">
        <f>_xll.qlCalendarAdvance(LocalCalendar,$D414,B415,"f",FALSE)</f>
        <v>42795</v>
      </c>
      <c r="E415" s="49">
        <f>_xll.qlInterestRateIndexValueDate(IndexON,D415)</f>
        <v>42795</v>
      </c>
      <c r="F415" s="52">
        <f>IFERROR(_xll.qlIndexFixing(IndexON,D415,TRUE,_xll.ohTrigger(RecalcTrigger,TriggerON)),NA())</f>
        <v>6.4236447894105986E-4</v>
      </c>
      <c r="H415" s="49">
        <f>_xll.qlCalendarAdvance(IborCalendar,$H414,B415,"f",FALSE)</f>
        <v>42773</v>
      </c>
      <c r="I415" s="49">
        <f>_xll.qlInterestRateIndexValueDate(Index3M,$H415)</f>
        <v>42775</v>
      </c>
      <c r="J415" s="52">
        <f>IFERROR(_xll.qlIndexFixing(Index3M,H415,TRUE,_xll.ohTrigger(RecalcTrigger,Trigger3M)),NA())</f>
        <v>2.5579092341735301E-3</v>
      </c>
      <c r="K415" s="52">
        <f>IFERROR(_xll.qlIndexFixing(ONIndex3M,I415,TRUE,_xll.ohTrigger(RecalcTrigger,Trigger3M)),NA())</f>
        <v>2.2557769551490026E-3</v>
      </c>
      <c r="L415" s="52">
        <f>IFERROR(_xll.qlIndexFixing(Index6M,$H415,TRUE,_xll.ohTrigger(RecalcTrigger,Trigger6M)),NA())</f>
        <v>1.6332001406078563E-3</v>
      </c>
      <c r="M415" s="52">
        <f>IFERROR(_xll.qlIndexFixing(ONIndex6M,I415,TRUE,_xll.ohTrigger(RecalcTrigger,Trigger6M)),NA())</f>
        <v>1.9497957068104199E-3</v>
      </c>
    </row>
    <row r="416" spans="2:13" x14ac:dyDescent="0.2">
      <c r="B416" s="46" t="s">
        <v>19</v>
      </c>
      <c r="D416" s="49">
        <f>_xll.qlCalendarAdvance(LocalCalendar,$D415,B416,"f",FALSE)</f>
        <v>42796</v>
      </c>
      <c r="E416" s="49">
        <f>_xll.qlInterestRateIndexValueDate(IndexON,D416)</f>
        <v>42796</v>
      </c>
      <c r="F416" s="52">
        <f>IFERROR(_xll.qlIndexFixing(IndexON,D416,TRUE,_xll.ohTrigger(RecalcTrigger,TriggerON)),NA())</f>
        <v>6.4330233450760055E-4</v>
      </c>
      <c r="H416" s="49">
        <f>_xll.qlCalendarAdvance(IborCalendar,$H415,B416,"f",FALSE)</f>
        <v>42774</v>
      </c>
      <c r="I416" s="49">
        <f>_xll.qlInterestRateIndexValueDate(Index3M,$H416)</f>
        <v>42776</v>
      </c>
      <c r="J416" s="52">
        <f>IFERROR(_xll.qlIndexFixing(Index3M,H416,TRUE,_xll.ohTrigger(RecalcTrigger,Trigger3M)),NA())</f>
        <v>2.5626508622264223E-3</v>
      </c>
      <c r="K416" s="52">
        <f>IFERROR(_xll.qlIndexFixing(ONIndex3M,I416,TRUE,_xll.ohTrigger(RecalcTrigger,Trigger3M)),NA())</f>
        <v>2.2774587187068818E-3</v>
      </c>
      <c r="L416" s="52">
        <f>IFERROR(_xll.qlIndexFixing(Index6M,$H416,TRUE,_xll.ohTrigger(RecalcTrigger,Trigger6M)),NA())</f>
        <v>1.6319908101563865E-3</v>
      </c>
      <c r="M416" s="52">
        <f>IFERROR(_xll.qlIndexFixing(ONIndex6M,I416,TRUE,_xll.ohTrigger(RecalcTrigger,Trigger6M)),NA())</f>
        <v>1.9324483193372544E-3</v>
      </c>
    </row>
    <row r="417" spans="2:13" x14ac:dyDescent="0.2">
      <c r="B417" s="46" t="s">
        <v>19</v>
      </c>
      <c r="D417" s="49">
        <f>_xll.qlCalendarAdvance(LocalCalendar,$D416,B417,"f",FALSE)</f>
        <v>42797</v>
      </c>
      <c r="E417" s="49">
        <f>_xll.qlInterestRateIndexValueDate(IndexON,D417)</f>
        <v>42797</v>
      </c>
      <c r="F417" s="52">
        <f>IFERROR(_xll.qlIndexFixing(IndexON,D417,TRUE,_xll.ohTrigger(RecalcTrigger,TriggerON)),NA())</f>
        <v>6.4523756532689869E-4</v>
      </c>
      <c r="H417" s="49">
        <f>_xll.qlCalendarAdvance(IborCalendar,$H416,B417,"f",FALSE)</f>
        <v>42775</v>
      </c>
      <c r="I417" s="49">
        <f>_xll.qlInterestRateIndexValueDate(Index3M,$H417)</f>
        <v>42779</v>
      </c>
      <c r="J417" s="52">
        <f>IFERROR(_xll.qlIndexFixing(Index3M,H417,TRUE,_xll.ohTrigger(RecalcTrigger,Trigger3M)),NA())</f>
        <v>2.5781173109979765E-3</v>
      </c>
      <c r="K417" s="52">
        <f>IFERROR(_xll.qlIndexFixing(ONIndex3M,I417,TRUE,_xll.ohTrigger(RecalcTrigger,Trigger3M)),NA())</f>
        <v>2.2986428204863074E-3</v>
      </c>
      <c r="L417" s="52">
        <f>IFERROR(_xll.qlIndexFixing(Index6M,$H417,TRUE,_xll.ohTrigger(RecalcTrigger,Trigger6M)),NA())</f>
        <v>1.6294125980801097E-3</v>
      </c>
      <c r="M417" s="52">
        <f>IFERROR(_xll.qlIndexFixing(ONIndex6M,I417,TRUE,_xll.ohTrigger(RecalcTrigger,Trigger6M)),NA())</f>
        <v>1.9153749520839369E-3</v>
      </c>
    </row>
    <row r="418" spans="2:13" x14ac:dyDescent="0.2">
      <c r="B418" s="46" t="s">
        <v>19</v>
      </c>
      <c r="D418" s="49">
        <f>_xll.qlCalendarAdvance(LocalCalendar,$D417,B418,"f",FALSE)</f>
        <v>42800</v>
      </c>
      <c r="E418" s="49">
        <f>_xll.qlInterestRateIndexValueDate(IndexON,D418)</f>
        <v>42800</v>
      </c>
      <c r="F418" s="52">
        <f>IFERROR(_xll.qlIndexFixing(IndexON,D418,TRUE,_xll.ohTrigger(RecalcTrigger,TriggerON)),NA())</f>
        <v>6.4722889405843809E-4</v>
      </c>
      <c r="H418" s="49">
        <f>_xll.qlCalendarAdvance(IborCalendar,$H417,B418,"f",FALSE)</f>
        <v>42776</v>
      </c>
      <c r="I418" s="49">
        <f>_xll.qlInterestRateIndexValueDate(Index3M,$H418)</f>
        <v>42780</v>
      </c>
      <c r="J418" s="52">
        <f>IFERROR(_xll.qlIndexFixing(Index3M,H418,TRUE,_xll.ohTrigger(RecalcTrigger,Trigger3M)),NA())</f>
        <v>2.5812061018060106E-3</v>
      </c>
      <c r="K418" s="52">
        <f>IFERROR(_xll.qlIndexFixing(ONIndex3M,I418,TRUE,_xll.ohTrigger(RecalcTrigger,Trigger3M)),NA())</f>
        <v>2.3090076518794689E-3</v>
      </c>
      <c r="L418" s="52">
        <f>IFERROR(_xll.qlIndexFixing(Index6M,$H418,TRUE,_xll.ohTrigger(RecalcTrigger,Trigger6M)),NA())</f>
        <v>1.6278240347565318E-3</v>
      </c>
      <c r="M418" s="52">
        <f>IFERROR(_xll.qlIndexFixing(ONIndex6M,I418,TRUE,_xll.ohTrigger(RecalcTrigger,Trigger6M)),NA())</f>
        <v>1.9069908382807199E-3</v>
      </c>
    </row>
    <row r="419" spans="2:13" x14ac:dyDescent="0.2">
      <c r="B419" s="46" t="s">
        <v>19</v>
      </c>
      <c r="D419" s="49">
        <f>_xll.qlCalendarAdvance(LocalCalendar,$D418,B419,"f",FALSE)</f>
        <v>42801</v>
      </c>
      <c r="E419" s="49">
        <f>_xll.qlInterestRateIndexValueDate(IndexON,D419)</f>
        <v>42801</v>
      </c>
      <c r="F419" s="52">
        <f>IFERROR(_xll.qlIndexFixing(IndexON,D419,TRUE,_xll.ohTrigger(RecalcTrigger,TriggerON)),NA())</f>
        <v>6.4825431826731617E-4</v>
      </c>
      <c r="H419" s="49">
        <f>_xll.qlCalendarAdvance(IborCalendar,$H418,B419,"f",FALSE)</f>
        <v>42779</v>
      </c>
      <c r="I419" s="49">
        <f>_xll.qlInterestRateIndexValueDate(Index3M,$H419)</f>
        <v>42781</v>
      </c>
      <c r="J419" s="52">
        <f>IFERROR(_xll.qlIndexFixing(Index3M,H419,TRUE,_xll.ohTrigger(RecalcTrigger,Trigger3M)),NA())</f>
        <v>2.5842479362225708E-3</v>
      </c>
      <c r="K419" s="52">
        <f>IFERROR(_xll.qlIndexFixing(ONIndex3M,I419,TRUE,_xll.ohTrigger(RecalcTrigger,Trigger3M)),NA())</f>
        <v>2.3192318291442859E-3</v>
      </c>
      <c r="L419" s="52">
        <f>IFERROR(_xll.qlIndexFixing(Index6M,$H419,TRUE,_xll.ohTrigger(RecalcTrigger,Trigger6M)),NA())</f>
        <v>1.626947483064307E-3</v>
      </c>
      <c r="M419" s="52">
        <f>IFERROR(_xll.qlIndexFixing(ONIndex6M,I419,TRUE,_xll.ohTrigger(RecalcTrigger,Trigger6M)),NA())</f>
        <v>1.8986951543009667E-3</v>
      </c>
    </row>
    <row r="420" spans="2:13" x14ac:dyDescent="0.2">
      <c r="B420" s="46" t="s">
        <v>19</v>
      </c>
      <c r="D420" s="49">
        <f>_xll.qlCalendarAdvance(LocalCalendar,$D419,B420,"f",FALSE)</f>
        <v>42802</v>
      </c>
      <c r="E420" s="49">
        <f>_xll.qlInterestRateIndexValueDate(IndexON,D420)</f>
        <v>42802</v>
      </c>
      <c r="F420" s="52">
        <f>IFERROR(_xll.qlIndexFixing(IndexON,D420,TRUE,_xll.ohTrigger(RecalcTrigger,TriggerON)),NA())</f>
        <v>6.4929725625328949E-4</v>
      </c>
      <c r="H420" s="49">
        <f>_xll.qlCalendarAdvance(IborCalendar,$H419,B420,"f",FALSE)</f>
        <v>42780</v>
      </c>
      <c r="I420" s="49">
        <f>_xll.qlInterestRateIndexValueDate(Index3M,$H420)</f>
        <v>42782</v>
      </c>
      <c r="J420" s="52">
        <f>IFERROR(_xll.qlIndexFixing(Index3M,H420,TRUE,_xll.ohTrigger(RecalcTrigger,Trigger3M)),NA())</f>
        <v>2.5881451346139871E-3</v>
      </c>
      <c r="K420" s="52">
        <f>IFERROR(_xll.qlIndexFixing(ONIndex3M,I420,TRUE,_xll.ohTrigger(RecalcTrigger,Trigger3M)),NA())</f>
        <v>2.3293153524406307E-3</v>
      </c>
      <c r="L420" s="52">
        <f>IFERROR(_xll.qlIndexFixing(Index6M,$H420,TRUE,_xll.ohTrigger(RecalcTrigger,Trigger6M)),NA())</f>
        <v>1.6261359904842128E-3</v>
      </c>
      <c r="M420" s="52">
        <f>IFERROR(_xll.qlIndexFixing(ONIndex6M,I420,TRUE,_xll.ohTrigger(RecalcTrigger,Trigger6M)),NA())</f>
        <v>1.8904879003045494E-3</v>
      </c>
    </row>
    <row r="421" spans="2:13" x14ac:dyDescent="0.2">
      <c r="B421" s="46" t="s">
        <v>19</v>
      </c>
      <c r="D421" s="49">
        <f>_xll.qlCalendarAdvance(LocalCalendar,$D420,B421,"f",FALSE)</f>
        <v>42803</v>
      </c>
      <c r="E421" s="49">
        <f>_xll.qlInterestRateIndexValueDate(IndexON,D421)</f>
        <v>42803</v>
      </c>
      <c r="F421" s="52">
        <f>IFERROR(_xll.qlIndexFixing(IndexON,D421,TRUE,_xll.ohTrigger(RecalcTrigger,TriggerON)),NA())</f>
        <v>6.5035770801635806E-4</v>
      </c>
      <c r="H421" s="49">
        <f>_xll.qlCalendarAdvance(IborCalendar,$H420,B421,"f",FALSE)</f>
        <v>42781</v>
      </c>
      <c r="I421" s="49">
        <f>_xll.qlInterestRateIndexValueDate(Index3M,$H421)</f>
        <v>42783</v>
      </c>
      <c r="J421" s="52">
        <f>IFERROR(_xll.qlIndexFixing(Index3M,H421,TRUE,_xll.ohTrigger(RecalcTrigger,Trigger3M)),NA())</f>
        <v>2.591901593220633E-3</v>
      </c>
      <c r="K421" s="52">
        <f>IFERROR(_xll.qlIndexFixing(ONIndex3M,I421,TRUE,_xll.ohTrigger(RecalcTrigger,Trigger3M)),NA())</f>
        <v>2.3490288796246261E-3</v>
      </c>
      <c r="L421" s="52">
        <f>IFERROR(_xll.qlIndexFixing(Index6M,$H421,TRUE,_xll.ohTrigger(RecalcTrigger,Trigger6M)),NA())</f>
        <v>1.6253890581525367E-3</v>
      </c>
      <c r="M421" s="52">
        <f>IFERROR(_xll.qlIndexFixing(ONIndex6M,I421,TRUE,_xll.ohTrigger(RecalcTrigger,Trigger6M)),NA())</f>
        <v>1.8743779175167674E-3</v>
      </c>
    </row>
    <row r="422" spans="2:13" x14ac:dyDescent="0.2">
      <c r="B422" s="46" t="s">
        <v>19</v>
      </c>
      <c r="D422" s="49">
        <f>_xll.qlCalendarAdvance(LocalCalendar,$D421,B422,"f",FALSE)</f>
        <v>42804</v>
      </c>
      <c r="E422" s="49">
        <f>_xll.qlInterestRateIndexValueDate(IndexON,D422)</f>
        <v>42804</v>
      </c>
      <c r="F422" s="52">
        <f>IFERROR(_xll.qlIndexFixing(IndexON,D422,TRUE,_xll.ohTrigger(RecalcTrigger,TriggerON)),NA())</f>
        <v>6.5253815705546014E-4</v>
      </c>
      <c r="H422" s="49">
        <f>_xll.qlCalendarAdvance(IborCalendar,$H421,B422,"f",FALSE)</f>
        <v>42782</v>
      </c>
      <c r="I422" s="49">
        <f>_xll.qlInterestRateIndexValueDate(Index3M,$H422)</f>
        <v>42786</v>
      </c>
      <c r="J422" s="52">
        <f>IFERROR(_xll.qlIndexFixing(Index3M,H422,TRUE,_xll.ohTrigger(RecalcTrigger,Trigger3M)),NA())</f>
        <v>2.6034276856951827E-3</v>
      </c>
      <c r="K422" s="52">
        <f>IFERROR(_xll.qlIndexFixing(ONIndex3M,I422,TRUE,_xll.ohTrigger(RecalcTrigger,Trigger3M)),NA())</f>
        <v>2.3682429052218623E-3</v>
      </c>
      <c r="L422" s="52">
        <f>IFERROR(_xll.qlIndexFixing(Index6M,$H422,TRUE,_xll.ohTrigger(RecalcTrigger,Trigger6M)),NA())</f>
        <v>1.6243392776552465E-3</v>
      </c>
      <c r="M422" s="52">
        <f>IFERROR(_xll.qlIndexFixing(ONIndex6M,I422,TRUE,_xll.ohTrigger(RecalcTrigger,Trigger6M)),NA())</f>
        <v>1.8585431830331345E-3</v>
      </c>
    </row>
    <row r="423" spans="2:13" x14ac:dyDescent="0.2">
      <c r="B423" s="46" t="s">
        <v>19</v>
      </c>
      <c r="D423" s="49">
        <f>_xll.qlCalendarAdvance(LocalCalendar,$D422,B423,"f",FALSE)</f>
        <v>42807</v>
      </c>
      <c r="E423" s="49">
        <f>_xll.qlInterestRateIndexValueDate(IndexON,D423)</f>
        <v>42807</v>
      </c>
      <c r="F423" s="52">
        <f>IFERROR(_xll.qlIndexFixing(IndexON,D423,TRUE,_xll.ohTrigger(RecalcTrigger,TriggerON)),NA())</f>
        <v>6.5477465211016828E-4</v>
      </c>
      <c r="H423" s="49">
        <f>_xll.qlCalendarAdvance(IborCalendar,$H422,B423,"f",FALSE)</f>
        <v>42783</v>
      </c>
      <c r="I423" s="49">
        <f>_xll.qlInterestRateIndexValueDate(Index3M,$H423)</f>
        <v>42787</v>
      </c>
      <c r="J423" s="52">
        <f>IFERROR(_xll.qlIndexFixing(Index3M,H423,TRUE,_xll.ohTrigger(RecalcTrigger,Trigger3M)),NA())</f>
        <v>2.6060237063196823E-3</v>
      </c>
      <c r="K423" s="52">
        <f>IFERROR(_xll.qlIndexFixing(ONIndex3M,I423,TRUE,_xll.ohTrigger(RecalcTrigger,Trigger3M)),NA())</f>
        <v>2.3776231581962293E-3</v>
      </c>
      <c r="L423" s="52">
        <f>IFERROR(_xll.qlIndexFixing(Index6M,$H423,TRUE,_xll.ohTrigger(RecalcTrigger,Trigger6M)),NA())</f>
        <v>1.6230369543038293E-3</v>
      </c>
      <c r="M423" s="52">
        <f>IFERROR(_xll.qlIndexFixing(ONIndex6M,I423,TRUE,_xll.ohTrigger(RecalcTrigger,Trigger6M)),NA())</f>
        <v>1.8507780784737804E-3</v>
      </c>
    </row>
    <row r="424" spans="2:13" x14ac:dyDescent="0.2">
      <c r="B424" s="46" t="s">
        <v>19</v>
      </c>
      <c r="D424" s="49">
        <f>_xll.qlCalendarAdvance(LocalCalendar,$D423,B424,"f",FALSE)</f>
        <v>42808</v>
      </c>
      <c r="E424" s="49">
        <f>_xll.qlInterestRateIndexValueDate(IndexON,D424)</f>
        <v>42808</v>
      </c>
      <c r="F424" s="52">
        <f>IFERROR(_xll.qlIndexFixing(IndexON,D424,TRUE,_xll.ohTrigger(RecalcTrigger,TriggerON)),NA())</f>
        <v>6.5592267251557423E-4</v>
      </c>
      <c r="H424" s="49">
        <f>_xll.qlCalendarAdvance(IborCalendar,$H423,B424,"f",FALSE)</f>
        <v>42786</v>
      </c>
      <c r="I424" s="49">
        <f>_xll.qlInterestRateIndexValueDate(Index3M,$H424)</f>
        <v>42788</v>
      </c>
      <c r="J424" s="52">
        <f>IFERROR(_xll.qlIndexFixing(Index3M,H424,TRUE,_xll.ohTrigger(RecalcTrigger,Trigger3M)),NA())</f>
        <v>2.608572776271305E-3</v>
      </c>
      <c r="K424" s="52">
        <f>IFERROR(_xll.qlIndexFixing(ONIndex3M,I424,TRUE,_xll.ohTrigger(RecalcTrigger,Trigger3M)),NA())</f>
        <v>2.3868627571221879E-3</v>
      </c>
      <c r="L424" s="52">
        <f>IFERROR(_xll.qlIndexFixing(Index6M,$H424,TRUE,_xll.ohTrigger(RecalcTrigger,Trigger6M)),NA())</f>
        <v>1.6226053405160254E-3</v>
      </c>
      <c r="M424" s="52">
        <f>IFERROR(_xll.qlIndexFixing(ONIndex6M,I424,TRUE,_xll.ohTrigger(RecalcTrigger,Trigger6M)),NA())</f>
        <v>1.8431014037378901E-3</v>
      </c>
    </row>
    <row r="425" spans="2:13" x14ac:dyDescent="0.2">
      <c r="B425" s="46" t="s">
        <v>19</v>
      </c>
      <c r="D425" s="49">
        <f>_xll.qlCalendarAdvance(LocalCalendar,$D424,B425,"f",FALSE)</f>
        <v>42809</v>
      </c>
      <c r="E425" s="49">
        <f>_xll.qlInterestRateIndexValueDate(IndexON,D425)</f>
        <v>42809</v>
      </c>
      <c r="F425" s="52">
        <f>IFERROR(_xll.qlIndexFixing(IndexON,D425,TRUE,_xll.ohTrigger(RecalcTrigger,TriggerON)),NA())</f>
        <v>6.5708820653598288E-4</v>
      </c>
      <c r="H425" s="49">
        <f>_xll.qlCalendarAdvance(IborCalendar,$H424,B425,"f",FALSE)</f>
        <v>42787</v>
      </c>
      <c r="I425" s="49">
        <f>_xll.qlInterestRateIndexValueDate(Index3M,$H425)</f>
        <v>42789</v>
      </c>
      <c r="J425" s="52">
        <f>IFERROR(_xll.qlIndexFixing(Index3M,H425,TRUE,_xll.ohTrigger(RecalcTrigger,Trigger3M)),NA())</f>
        <v>2.6114847884505603E-3</v>
      </c>
      <c r="K425" s="52">
        <f>IFERROR(_xll.qlIndexFixing(ONIndex3M,I425,TRUE,_xll.ohTrigger(RecalcTrigger,Trigger3M)),NA())</f>
        <v>2.3959617019198021E-3</v>
      </c>
      <c r="L425" s="52">
        <f>IFERROR(_xll.qlIndexFixing(Index6M,$H425,TRUE,_xll.ohTrigger(RecalcTrigger,Trigger6M)),NA())</f>
        <v>1.6222352939431937E-3</v>
      </c>
      <c r="M425" s="52">
        <f>IFERROR(_xll.qlIndexFixing(ONIndex6M,I425,TRUE,_xll.ohTrigger(RecalcTrigger,Trigger6M)),NA())</f>
        <v>1.8355131588254636E-3</v>
      </c>
    </row>
    <row r="426" spans="2:13" x14ac:dyDescent="0.2">
      <c r="B426" s="46" t="s">
        <v>19</v>
      </c>
      <c r="D426" s="49">
        <f>_xll.qlCalendarAdvance(LocalCalendar,$D425,B426,"f",FALSE)</f>
        <v>42810</v>
      </c>
      <c r="E426" s="49">
        <f>_xll.qlInterestRateIndexValueDate(IndexON,D426)</f>
        <v>42810</v>
      </c>
      <c r="F426" s="52">
        <f>IFERROR(_xll.qlIndexFixing(IndexON,D426,TRUE,_xll.ohTrigger(RecalcTrigger,TriggerON)),NA())</f>
        <v>6.5827125441453305E-4</v>
      </c>
      <c r="H426" s="49">
        <f>_xll.qlCalendarAdvance(IborCalendar,$H425,B426,"f",FALSE)</f>
        <v>42788</v>
      </c>
      <c r="I426" s="49">
        <f>_xll.qlInterestRateIndexValueDate(Index3M,$H426)</f>
        <v>42790</v>
      </c>
      <c r="J426" s="52">
        <f>IFERROR(_xll.qlIndexFixing(Index3M,H426,TRUE,_xll.ohTrigger(RecalcTrigger,Trigger3M)),NA())</f>
        <v>2.6142560584092411E-3</v>
      </c>
      <c r="K426" s="52">
        <f>IFERROR(_xll.qlIndexFixing(ONIndex3M,I426,TRUE,_xll.ohTrigger(RecalcTrigger,Trigger3M)),NA())</f>
        <v>2.4137069274221545E-3</v>
      </c>
      <c r="L426" s="52">
        <f>IFERROR(_xll.qlIndexFixing(Index6M,$H426,TRUE,_xll.ohTrigger(RecalcTrigger,Trigger6M)),NA())</f>
        <v>1.6219263157684354E-3</v>
      </c>
      <c r="M426" s="52">
        <f>IFERROR(_xll.qlIndexFixing(ONIndex6M,I426,TRUE,_xll.ohTrigger(RecalcTrigger,Trigger6M)),NA())</f>
        <v>1.8206406427534461E-3</v>
      </c>
    </row>
    <row r="427" spans="2:13" x14ac:dyDescent="0.2">
      <c r="B427" s="46" t="s">
        <v>19</v>
      </c>
      <c r="D427" s="49">
        <f>_xll.qlCalendarAdvance(LocalCalendar,$D426,B427,"f",FALSE)</f>
        <v>42811</v>
      </c>
      <c r="E427" s="49">
        <f>_xll.qlInterestRateIndexValueDate(IndexON,D427)</f>
        <v>42811</v>
      </c>
      <c r="F427" s="52">
        <f>IFERROR(_xll.qlIndexFixing(IndexON,D427,TRUE,_xll.ohTrigger(RecalcTrigger,TriggerON)),NA())</f>
        <v>6.6131823999504569E-4</v>
      </c>
      <c r="H427" s="49">
        <f>_xll.qlCalendarAdvance(IborCalendar,$H426,B427,"f",FALSE)</f>
        <v>42789</v>
      </c>
      <c r="I427" s="49">
        <f>_xll.qlInterestRateIndexValueDate(Index3M,$H427)</f>
        <v>42793</v>
      </c>
      <c r="J427" s="52">
        <f>IFERROR(_xll.qlIndexFixing(Index3M,H427,TRUE,_xll.ohTrigger(RecalcTrigger,Trigger3M)),NA())</f>
        <v>2.6218293686010854E-3</v>
      </c>
      <c r="K427" s="52">
        <f>IFERROR(_xll.qlIndexFixing(ONIndex3M,I427,TRUE,_xll.ohTrigger(RecalcTrigger,Trigger3M)),NA())</f>
        <v>2.4309509397468787E-3</v>
      </c>
      <c r="L427" s="52">
        <f>IFERROR(_xll.qlIndexFixing(Index6M,$H427,TRUE,_xll.ohTrigger(RecalcTrigger,Trigger6M)),NA())</f>
        <v>1.6232763339601543E-3</v>
      </c>
      <c r="M427" s="52">
        <f>IFERROR(_xll.qlIndexFixing(ONIndex6M,I427,TRUE,_xll.ohTrigger(RecalcTrigger,Trigger6M)),NA())</f>
        <v>1.806044477890012E-3</v>
      </c>
    </row>
    <row r="428" spans="2:13" x14ac:dyDescent="0.2">
      <c r="B428" s="46" t="s">
        <v>19</v>
      </c>
      <c r="D428" s="49">
        <f>_xll.qlCalendarAdvance(LocalCalendar,$D427,B428,"f",FALSE)</f>
        <v>42815</v>
      </c>
      <c r="E428" s="49">
        <f>_xll.qlInterestRateIndexValueDate(IndexON,D428)</f>
        <v>42815</v>
      </c>
      <c r="F428" s="52">
        <f>IFERROR(_xll.qlIndexFixing(IndexON,D428,TRUE,_xll.ohTrigger(RecalcTrigger,TriggerON)),NA())</f>
        <v>6.6444919965324978E-4</v>
      </c>
      <c r="H428" s="49">
        <f>_xll.qlCalendarAdvance(IborCalendar,$H427,B428,"f",FALSE)</f>
        <v>42790</v>
      </c>
      <c r="I428" s="49">
        <f>_xll.qlInterestRateIndexValueDate(Index3M,$H428)</f>
        <v>42794</v>
      </c>
      <c r="J428" s="52">
        <f>IFERROR(_xll.qlIndexFixing(Index3M,H428,TRUE,_xll.ohTrigger(RecalcTrigger,Trigger3M)),NA())</f>
        <v>2.623826593642957E-3</v>
      </c>
      <c r="K428" s="52">
        <f>IFERROR(_xll.qlIndexFixing(ONIndex3M,I428,TRUE,_xll.ohTrigger(RecalcTrigger,Trigger3M)),NA())</f>
        <v>2.4393466138228348E-3</v>
      </c>
      <c r="L428" s="52">
        <f>IFERROR(_xll.qlIndexFixing(Index6M,$H428,TRUE,_xll.ohTrigger(RecalcTrigger,Trigger6M)),NA())</f>
        <v>1.6242343386919512E-3</v>
      </c>
      <c r="M428" s="52">
        <f>IFERROR(_xll.qlIndexFixing(ONIndex6M,I428,TRUE,_xll.ohTrigger(RecalcTrigger,Trigger6M)),NA())</f>
        <v>1.7988983822547766E-3</v>
      </c>
    </row>
    <row r="429" spans="2:13" x14ac:dyDescent="0.2">
      <c r="B429" s="46" t="s">
        <v>19</v>
      </c>
      <c r="D429" s="49">
        <f>_xll.qlCalendarAdvance(LocalCalendar,$D428,B429,"f",FALSE)</f>
        <v>42816</v>
      </c>
      <c r="E429" s="49">
        <f>_xll.qlInterestRateIndexValueDate(IndexON,D429)</f>
        <v>42816</v>
      </c>
      <c r="F429" s="52">
        <f>IFERROR(_xll.qlIndexFixing(IndexON,D429,TRUE,_xll.ohTrigger(RecalcTrigger,TriggerON)),NA())</f>
        <v>6.6573732995123258E-4</v>
      </c>
      <c r="H429" s="49">
        <f>_xll.qlCalendarAdvance(IborCalendar,$H428,B429,"f",FALSE)</f>
        <v>42793</v>
      </c>
      <c r="I429" s="49">
        <f>_xll.qlInterestRateIndexValueDate(Index3M,$H429)</f>
        <v>42795</v>
      </c>
      <c r="J429" s="52">
        <f>IFERROR(_xll.qlIndexFixing(Index3M,H429,TRUE,_xll.ohTrigger(RecalcTrigger,Trigger3M)),NA())</f>
        <v>2.6256830719131995E-3</v>
      </c>
      <c r="K429" s="52">
        <f>IFERROR(_xll.qlIndexFixing(ONIndex3M,I429,TRUE,_xll.ohTrigger(RecalcTrigger,Trigger3M)),NA())</f>
        <v>2.4476016338503825E-3</v>
      </c>
      <c r="L429" s="52">
        <f>IFERROR(_xll.qlIndexFixing(Index6M,$H429,TRUE,_xll.ohTrigger(RecalcTrigger,Trigger6M)),NA())</f>
        <v>1.6242795957543967E-3</v>
      </c>
      <c r="M429" s="52">
        <f>IFERROR(_xll.qlIndexFixing(ONIndex6M,I429,TRUE,_xll.ohTrigger(RecalcTrigger,Trigger6M)),NA())</f>
        <v>1.791840716443005E-3</v>
      </c>
    </row>
    <row r="430" spans="2:13" x14ac:dyDescent="0.2">
      <c r="B430" s="46" t="s">
        <v>19</v>
      </c>
      <c r="D430" s="49">
        <f>_xll.qlCalendarAdvance(LocalCalendar,$D429,B430,"f",FALSE)</f>
        <v>42817</v>
      </c>
      <c r="E430" s="49">
        <f>_xll.qlInterestRateIndexValueDate(IndexON,D430)</f>
        <v>42817</v>
      </c>
      <c r="F430" s="52">
        <f>IFERROR(_xll.qlIndexFixing(IndexON,D430,TRUE,_xll.ohTrigger(RecalcTrigger,TriggerON)),NA())</f>
        <v>6.6704297394526435E-4</v>
      </c>
      <c r="H430" s="49">
        <f>_xll.qlCalendarAdvance(IborCalendar,$H429,B430,"f",FALSE)</f>
        <v>42794</v>
      </c>
      <c r="I430" s="49">
        <f>_xll.qlInterestRateIndexValueDate(Index3M,$H430)</f>
        <v>42796</v>
      </c>
      <c r="J430" s="52">
        <f>IFERROR(_xll.qlIndexFixing(Index3M,H430,TRUE,_xll.ohTrigger(RecalcTrigger,Trigger3M)),NA())</f>
        <v>2.6273988032111048E-3</v>
      </c>
      <c r="K430" s="52">
        <f>IFERROR(_xll.qlIndexFixing(ONIndex3M,I430,TRUE,_xll.ohTrigger(RecalcTrigger,Trigger3M)),NA())</f>
        <v>2.4557159995097777E-3</v>
      </c>
      <c r="L430" s="52">
        <f>IFERROR(_xll.qlIndexFixing(Index6M,$H430,TRUE,_xll.ohTrigger(RecalcTrigger,Trigger6M)),NA())</f>
        <v>1.6264566406010506E-3</v>
      </c>
      <c r="M430" s="52">
        <f>IFERROR(_xll.qlIndexFixing(ONIndex6M,I430,TRUE,_xll.ohTrigger(RecalcTrigger,Trigger6M)),NA())</f>
        <v>1.7848714804546972E-3</v>
      </c>
    </row>
    <row r="431" spans="2:13" x14ac:dyDescent="0.2">
      <c r="B431" s="46" t="s">
        <v>19</v>
      </c>
      <c r="D431" s="49">
        <f>_xll.qlCalendarAdvance(LocalCalendar,$D430,B431,"f",FALSE)</f>
        <v>42818</v>
      </c>
      <c r="E431" s="49">
        <f>_xll.qlInterestRateIndexValueDate(IndexON,D431)</f>
        <v>42818</v>
      </c>
      <c r="F431" s="52">
        <f>IFERROR(_xll.qlIndexFixing(IndexON,D431,TRUE,_xll.ohTrigger(RecalcTrigger,TriggerON)),NA())</f>
        <v>6.6971386982491354E-4</v>
      </c>
      <c r="H431" s="49">
        <f>_xll.qlCalendarAdvance(IborCalendar,$H430,B431,"f",FALSE)</f>
        <v>42795</v>
      </c>
      <c r="I431" s="49">
        <f>_xll.qlInterestRateIndexValueDate(Index3M,$H431)</f>
        <v>42797</v>
      </c>
      <c r="J431" s="52">
        <f>IFERROR(_xll.qlIndexFixing(Index3M,H431,TRUE,_xll.ohTrigger(RecalcTrigger,Trigger3M)),NA())</f>
        <v>2.6282456149406119E-3</v>
      </c>
      <c r="K431" s="52">
        <f>IFERROR(_xll.qlIndexFixing(ONIndex3M,I431,TRUE,_xll.ohTrigger(RecalcTrigger,Trigger3M)),NA())</f>
        <v>2.4714928509350642E-3</v>
      </c>
      <c r="L431" s="52">
        <f>IFERROR(_xll.qlIndexFixing(Index6M,$H431,TRUE,_xll.ohTrigger(RecalcTrigger,Trigger6M)),NA())</f>
        <v>1.6255922845208935E-3</v>
      </c>
      <c r="M431" s="52">
        <f>IFERROR(_xll.qlIndexFixing(ONIndex6M,I431,TRUE,_xll.ohTrigger(RecalcTrigger,Trigger6M)),NA())</f>
        <v>1.7712364891853127E-3</v>
      </c>
    </row>
    <row r="432" spans="2:13" x14ac:dyDescent="0.2">
      <c r="B432" s="46" t="s">
        <v>19</v>
      </c>
      <c r="D432" s="49">
        <f>_xll.qlCalendarAdvance(LocalCalendar,$D431,B432,"f",FALSE)</f>
        <v>42821</v>
      </c>
      <c r="E432" s="49">
        <f>_xll.qlInterestRateIndexValueDate(IndexON,D432)</f>
        <v>42821</v>
      </c>
      <c r="F432" s="52">
        <f>IFERROR(_xll.qlIndexFixing(IndexON,D432,TRUE,_xll.ohTrigger(RecalcTrigger,TriggerON)),NA())</f>
        <v>6.7244068728711248E-4</v>
      </c>
      <c r="H432" s="49">
        <f>_xll.qlCalendarAdvance(IborCalendar,$H431,B432,"f",FALSE)</f>
        <v>42796</v>
      </c>
      <c r="I432" s="49">
        <f>_xll.qlInterestRateIndexValueDate(Index3M,$H432)</f>
        <v>42800</v>
      </c>
      <c r="J432" s="52">
        <f>IFERROR(_xll.qlIndexFixing(Index3M,H432,TRUE,_xll.ohTrigger(RecalcTrigger,Trigger3M)),NA())</f>
        <v>2.6328542552168993E-3</v>
      </c>
      <c r="K432" s="52">
        <f>IFERROR(_xll.qlIndexFixing(ONIndex3M,I432,TRUE,_xll.ohTrigger(RecalcTrigger,Trigger3M)),NA())</f>
        <v>2.4867669206241061E-3</v>
      </c>
      <c r="L432" s="52">
        <f>IFERROR(_xll.qlIndexFixing(Index6M,$H432,TRUE,_xll.ohTrigger(RecalcTrigger,Trigger6M)),NA())</f>
        <v>1.6253525771737633E-3</v>
      </c>
      <c r="M432" s="52">
        <f>IFERROR(_xll.qlIndexFixing(ONIndex6M,I432,TRUE,_xll.ohTrigger(RecalcTrigger,Trigger6M)),NA())</f>
        <v>1.7578788347361041E-3</v>
      </c>
    </row>
    <row r="433" spans="2:13" x14ac:dyDescent="0.2">
      <c r="B433" s="46" t="s">
        <v>19</v>
      </c>
      <c r="D433" s="49">
        <f>_xll.qlCalendarAdvance(LocalCalendar,$D432,B433,"f",FALSE)</f>
        <v>42822</v>
      </c>
      <c r="E433" s="49">
        <f>_xll.qlInterestRateIndexValueDate(IndexON,D433)</f>
        <v>42822</v>
      </c>
      <c r="F433" s="52">
        <f>IFERROR(_xll.qlIndexFixing(IndexON,D433,TRUE,_xll.ohTrigger(RecalcTrigger,TriggerON)),NA())</f>
        <v>6.7383389992348164E-4</v>
      </c>
      <c r="H433" s="49">
        <f>_xll.qlCalendarAdvance(IborCalendar,$H432,B433,"f",FALSE)</f>
        <v>42797</v>
      </c>
      <c r="I433" s="49">
        <f>_xll.qlInterestRateIndexValueDate(Index3M,$H433)</f>
        <v>42801</v>
      </c>
      <c r="J433" s="52">
        <f>IFERROR(_xll.qlIndexFixing(Index3M,H433,TRUE,_xll.ohTrigger(RecalcTrigger,Trigger3M)),NA())</f>
        <v>2.6338662491846554E-3</v>
      </c>
      <c r="K433" s="52">
        <f>IFERROR(_xll.qlIndexFixing(ONIndex3M,I433,TRUE,_xll.ohTrigger(RecalcTrigger,Trigger3M)),NA())</f>
        <v>2.494178015322035E-3</v>
      </c>
      <c r="L433" s="52">
        <f>IFERROR(_xll.qlIndexFixing(Index6M,$H433,TRUE,_xll.ohTrigger(RecalcTrigger,Trigger6M)),NA())</f>
        <v>1.6257330782053156E-3</v>
      </c>
      <c r="M433" s="52">
        <f>IFERROR(_xll.qlIndexFixing(ONIndex6M,I433,TRUE,_xll.ohTrigger(RecalcTrigger,Trigger6M)),NA())</f>
        <v>1.7513517478651153E-3</v>
      </c>
    </row>
    <row r="434" spans="2:13" x14ac:dyDescent="0.2">
      <c r="B434" s="46" t="s">
        <v>19</v>
      </c>
      <c r="D434" s="49">
        <f>_xll.qlCalendarAdvance(LocalCalendar,$D433,B434,"f",FALSE)</f>
        <v>42823</v>
      </c>
      <c r="E434" s="49">
        <f>_xll.qlInterestRateIndexValueDate(IndexON,D434)</f>
        <v>42823</v>
      </c>
      <c r="F434" s="52">
        <f>IFERROR(_xll.qlIndexFixing(IndexON,D434,TRUE,_xll.ohTrigger(RecalcTrigger,TriggerON)),NA())</f>
        <v>6.7524462633694604E-4</v>
      </c>
      <c r="H434" s="49">
        <f>_xll.qlCalendarAdvance(IborCalendar,$H433,B434,"f",FALSE)</f>
        <v>42800</v>
      </c>
      <c r="I434" s="49">
        <f>_xll.qlInterestRateIndexValueDate(Index3M,$H434)</f>
        <v>42802</v>
      </c>
      <c r="J434" s="52">
        <f>IFERROR(_xll.qlIndexFixing(Index3M,H434,TRUE,_xll.ohTrigger(RecalcTrigger,Trigger3M)),NA())</f>
        <v>2.6347374952999081E-3</v>
      </c>
      <c r="K434" s="52">
        <f>IFERROR(_xll.qlIndexFixing(ONIndex3M,I434,TRUE,_xll.ohTrigger(RecalcTrigger,Trigger3M)),NA())</f>
        <v>2.5014484558116834E-3</v>
      </c>
      <c r="L434" s="52">
        <f>IFERROR(_xll.qlIndexFixing(Index6M,$H434,TRUE,_xll.ohTrigger(RecalcTrigger,Trigger6M)),NA())</f>
        <v>1.6261677360150603E-3</v>
      </c>
      <c r="M434" s="52">
        <f>IFERROR(_xll.qlIndexFixing(ONIndex6M,I434,TRUE,_xll.ohTrigger(RecalcTrigger,Trigger6M)),NA())</f>
        <v>1.7449130908175903E-3</v>
      </c>
    </row>
    <row r="435" spans="2:13" x14ac:dyDescent="0.2">
      <c r="B435" s="46" t="s">
        <v>19</v>
      </c>
      <c r="D435" s="49">
        <f>_xll.qlCalendarAdvance(LocalCalendar,$D434,B435,"f",FALSE)</f>
        <v>42824</v>
      </c>
      <c r="E435" s="49">
        <f>_xll.qlInterestRateIndexValueDate(IndexON,D435)</f>
        <v>42824</v>
      </c>
      <c r="F435" s="52">
        <f>IFERROR(_xll.qlIndexFixing(IndexON,D435,TRUE,_xll.ohTrigger(RecalcTrigger,TriggerON)),NA())</f>
        <v>6.7667286652750569E-4</v>
      </c>
      <c r="H435" s="49">
        <f>_xll.qlCalendarAdvance(IborCalendar,$H434,B435,"f",FALSE)</f>
        <v>42801</v>
      </c>
      <c r="I435" s="49">
        <f>_xll.qlInterestRateIndexValueDate(Index3M,$H435)</f>
        <v>42803</v>
      </c>
      <c r="J435" s="52">
        <f>IFERROR(_xll.qlIndexFixing(Index3M,H435,TRUE,_xll.ohTrigger(RecalcTrigger,Trigger3M)),NA())</f>
        <v>2.6354679934662128E-3</v>
      </c>
      <c r="K435" s="52">
        <f>IFERROR(_xll.qlIndexFixing(ONIndex3M,I435,TRUE,_xll.ohTrigger(RecalcTrigger,Trigger3M)),NA())</f>
        <v>2.5085782420131153E-3</v>
      </c>
      <c r="L435" s="52">
        <f>IFERROR(_xll.qlIndexFixing(Index6M,$H435,TRUE,_xll.ohTrigger(RecalcTrigger,Trigger6M)),NA())</f>
        <v>1.6289647359200091E-3</v>
      </c>
      <c r="M435" s="52">
        <f>IFERROR(_xll.qlIndexFixing(ONIndex6M,I435,TRUE,_xll.ohTrigger(RecalcTrigger,Trigger6M)),NA())</f>
        <v>1.738562863433657E-3</v>
      </c>
    </row>
    <row r="436" spans="2:13" x14ac:dyDescent="0.2">
      <c r="B436" s="46" t="s">
        <v>19</v>
      </c>
      <c r="D436" s="49">
        <f>_xll.qlCalendarAdvance(LocalCalendar,$D435,B436,"f",FALSE)</f>
        <v>42825</v>
      </c>
      <c r="E436" s="49">
        <f>_xll.qlInterestRateIndexValueDate(IndexON,D436)</f>
        <v>42825</v>
      </c>
      <c r="F436" s="52">
        <f>IFERROR(_xll.qlIndexFixing(IndexON,D436,TRUE,_xll.ohTrigger(RecalcTrigger,TriggerON)),NA())</f>
        <v>6.7958899121700622E-4</v>
      </c>
      <c r="H436" s="49">
        <f>_xll.qlCalendarAdvance(IborCalendar,$H435,B436,"f",FALSE)</f>
        <v>42802</v>
      </c>
      <c r="I436" s="49">
        <f>_xll.qlInterestRateIndexValueDate(Index3M,$H436)</f>
        <v>42804</v>
      </c>
      <c r="J436" s="52">
        <f>IFERROR(_xll.qlIndexFixing(Index3M,H436,TRUE,_xll.ohTrigger(RecalcTrigger,Trigger3M)),NA())</f>
        <v>2.6343444221530545E-3</v>
      </c>
      <c r="K436" s="52">
        <f>IFERROR(_xll.qlIndexFixing(ONIndex3M,I436,TRUE,_xll.ohTrigger(RecalcTrigger,Trigger3M)),NA())</f>
        <v>2.5223866402246387E-3</v>
      </c>
      <c r="L436" s="52">
        <f>IFERROR(_xll.qlIndexFixing(Index6M,$H436,TRUE,_xll.ohTrigger(RecalcTrigger,Trigger6M)),NA())</f>
        <v>1.6283644496816697E-3</v>
      </c>
      <c r="M436" s="52">
        <f>IFERROR(_xll.qlIndexFixing(ONIndex6M,I436,TRUE,_xll.ohTrigger(RecalcTrigger,Trigger6M)),NA())</f>
        <v>1.7261654514566516E-3</v>
      </c>
    </row>
    <row r="437" spans="2:13" x14ac:dyDescent="0.2">
      <c r="B437" s="46" t="s">
        <v>19</v>
      </c>
      <c r="D437" s="49">
        <f>_xll.qlCalendarAdvance(LocalCalendar,$D436,B437,"f",FALSE)</f>
        <v>42828</v>
      </c>
      <c r="E437" s="49">
        <f>_xll.qlInterestRateIndexValueDate(IndexON,D437)</f>
        <v>42828</v>
      </c>
      <c r="F437" s="52">
        <f>IFERROR(_xll.qlIndexFixing(IndexON,D437,TRUE,_xll.ohTrigger(RecalcTrigger,TriggerON)),NA())</f>
        <v>6.8256096449337278E-4</v>
      </c>
      <c r="H437" s="49">
        <f>_xll.qlCalendarAdvance(IborCalendar,$H436,B437,"f",FALSE)</f>
        <v>42803</v>
      </c>
      <c r="I437" s="49">
        <f>_xll.qlInterestRateIndexValueDate(Index3M,$H437)</f>
        <v>42807</v>
      </c>
      <c r="J437" s="52">
        <f>IFERROR(_xll.qlIndexFixing(Index3M,H437,TRUE,_xll.ohTrigger(RecalcTrigger,Trigger3M)),NA())</f>
        <v>2.6369825053056311E-3</v>
      </c>
      <c r="K437" s="52">
        <f>IFERROR(_xll.qlIndexFixing(ONIndex3M,I437,TRUE,_xll.ohTrigger(RecalcTrigger,Trigger3M)),NA())</f>
        <v>2.535690844416294E-3</v>
      </c>
      <c r="L437" s="52">
        <f>IFERROR(_xll.qlIndexFixing(Index6M,$H437,TRUE,_xll.ohTrigger(RecalcTrigger,Trigger6M)),NA())</f>
        <v>1.6291362051173263E-3</v>
      </c>
      <c r="M437" s="52">
        <f>IFERROR(_xll.qlIndexFixing(ONIndex6M,I437,TRUE,_xll.ohTrigger(RecalcTrigger,Trigger6M)),NA())</f>
        <v>1.7140462519726896E-3</v>
      </c>
    </row>
    <row r="438" spans="2:13" x14ac:dyDescent="0.2">
      <c r="B438" s="46" t="s">
        <v>19</v>
      </c>
      <c r="D438" s="49">
        <f>_xll.qlCalendarAdvance(LocalCalendar,$D437,B438,"f",FALSE)</f>
        <v>42829</v>
      </c>
      <c r="E438" s="49">
        <f>_xll.qlInterestRateIndexValueDate(IndexON,D438)</f>
        <v>42829</v>
      </c>
      <c r="F438" s="52">
        <f>IFERROR(_xll.qlIndexFixing(IndexON,D438,TRUE,_xll.ohTrigger(RecalcTrigger,TriggerON)),NA())</f>
        <v>6.8407677332626982E-4</v>
      </c>
      <c r="H438" s="49">
        <f>_xll.qlCalendarAdvance(IborCalendar,$H437,B438,"f",FALSE)</f>
        <v>42804</v>
      </c>
      <c r="I438" s="49">
        <f>_xll.qlInterestRateIndexValueDate(Index3M,$H438)</f>
        <v>42808</v>
      </c>
      <c r="J438" s="52">
        <f>IFERROR(_xll.qlIndexFixing(Index3M,H438,TRUE,_xll.ohTrigger(RecalcTrigger,Trigger3M)),NA())</f>
        <v>2.6370092628539821E-3</v>
      </c>
      <c r="K438" s="52">
        <f>IFERROR(_xll.qlIndexFixing(ONIndex3M,I438,TRUE,_xll.ohTrigger(RecalcTrigger,Trigger3M)),NA())</f>
        <v>2.5421173594164514E-3</v>
      </c>
      <c r="L438" s="52">
        <f>IFERROR(_xll.qlIndexFixing(Index6M,$H438,TRUE,_xll.ohTrigger(RecalcTrigger,Trigger6M)),NA())</f>
        <v>1.6298855006751005E-3</v>
      </c>
      <c r="M438" s="52">
        <f>IFERROR(_xll.qlIndexFixing(ONIndex6M,I438,TRUE,_xll.ohTrigger(RecalcTrigger,Trigger6M)),NA())</f>
        <v>1.7081381736261392E-3</v>
      </c>
    </row>
    <row r="439" spans="2:13" x14ac:dyDescent="0.2">
      <c r="B439" s="46" t="s">
        <v>19</v>
      </c>
      <c r="D439" s="49">
        <f>_xll.qlCalendarAdvance(LocalCalendar,$D438,B439,"f",FALSE)</f>
        <v>42830</v>
      </c>
      <c r="E439" s="49">
        <f>_xll.qlInterestRateIndexValueDate(IndexON,D439)</f>
        <v>42830</v>
      </c>
      <c r="F439" s="52">
        <f>IFERROR(_xll.qlIndexFixing(IndexON,D439,TRUE,_xll.ohTrigger(RecalcTrigger,TriggerON)),NA())</f>
        <v>6.8561009585521582E-4</v>
      </c>
      <c r="H439" s="49">
        <f>_xll.qlCalendarAdvance(IborCalendar,$H438,B439,"f",FALSE)</f>
        <v>42807</v>
      </c>
      <c r="I439" s="49">
        <f>_xll.qlInterestRateIndexValueDate(Index3M,$H439)</f>
        <v>42809</v>
      </c>
      <c r="J439" s="52">
        <f>IFERROR(_xll.qlIndexFixing(Index3M,H439,TRUE,_xll.ohTrigger(RecalcTrigger,Trigger3M)),NA())</f>
        <v>2.6368952722092328E-3</v>
      </c>
      <c r="K439" s="52">
        <f>IFERROR(_xll.qlIndexFixing(ONIndex3M,I439,TRUE,_xll.ohTrigger(RecalcTrigger,Trigger3M)),NA())</f>
        <v>2.5484032199685203E-3</v>
      </c>
      <c r="L439" s="52">
        <f>IFERROR(_xll.qlIndexFixing(Index6M,$H439,TRUE,_xll.ohTrigger(RecalcTrigger,Trigger6M)),NA())</f>
        <v>1.6306855187368978E-3</v>
      </c>
      <c r="M439" s="52">
        <f>IFERROR(_xll.qlIndexFixing(ONIndex6M,I439,TRUE,_xll.ohTrigger(RecalcTrigger,Trigger6M)),NA())</f>
        <v>1.7023185248632444E-3</v>
      </c>
    </row>
    <row r="440" spans="2:13" x14ac:dyDescent="0.2">
      <c r="B440" s="46" t="s">
        <v>19</v>
      </c>
      <c r="D440" s="49">
        <f>_xll.qlCalendarAdvance(LocalCalendar,$D439,B440,"f",FALSE)</f>
        <v>42831</v>
      </c>
      <c r="E440" s="49">
        <f>_xll.qlInterestRateIndexValueDate(IndexON,D440)</f>
        <v>42831</v>
      </c>
      <c r="F440" s="52">
        <f>IFERROR(_xll.qlIndexFixing(IndexON,D440,TRUE,_xll.ohTrigger(RecalcTrigger,TriggerON)),NA())</f>
        <v>6.8716093224230335E-4</v>
      </c>
      <c r="H440" s="49">
        <f>_xll.qlCalendarAdvance(IborCalendar,$H439,B440,"f",FALSE)</f>
        <v>42808</v>
      </c>
      <c r="I440" s="49">
        <f>_xll.qlInterestRateIndexValueDate(Index3M,$H440)</f>
        <v>42810</v>
      </c>
      <c r="J440" s="52">
        <f>IFERROR(_xll.qlIndexFixing(Index3M,H440,TRUE,_xll.ohTrigger(RecalcTrigger,Trigger3M)),NA())</f>
        <v>2.6366405333844156E-3</v>
      </c>
      <c r="K440" s="52">
        <f>IFERROR(_xll.qlIndexFixing(ONIndex3M,I440,TRUE,_xll.ohTrigger(RecalcTrigger,Trigger3M)),NA())</f>
        <v>2.5545484263922447E-3</v>
      </c>
      <c r="L440" s="52">
        <f>IFERROR(_xll.qlIndexFixing(Index6M,$H440,TRUE,_xll.ohTrigger(RecalcTrigger,Trigger6M)),NA())</f>
        <v>1.635313669845662E-3</v>
      </c>
      <c r="M440" s="52">
        <f>IFERROR(_xll.qlIndexFixing(ONIndex6M,I440,TRUE,_xll.ohTrigger(RecalcTrigger,Trigger6M)),NA())</f>
        <v>1.6965873060836856E-3</v>
      </c>
    </row>
    <row r="441" spans="2:13" x14ac:dyDescent="0.2">
      <c r="B441" s="46" t="s">
        <v>19</v>
      </c>
      <c r="D441" s="49">
        <f>_xll.qlCalendarAdvance(LocalCalendar,$D440,B441,"f",FALSE)</f>
        <v>42832</v>
      </c>
      <c r="E441" s="49">
        <f>_xll.qlInterestRateIndexValueDate(IndexON,D441)</f>
        <v>42832</v>
      </c>
      <c r="F441" s="52">
        <f>IFERROR(_xll.qlIndexFixing(IndexON,D441,TRUE,_xll.ohTrigger(RecalcTrigger,TriggerON)),NA())</f>
        <v>6.9032228957784569E-4</v>
      </c>
      <c r="H441" s="49">
        <f>_xll.qlCalendarAdvance(IborCalendar,$H440,B441,"f",FALSE)</f>
        <v>42809</v>
      </c>
      <c r="I441" s="49">
        <f>_xll.qlInterestRateIndexValueDate(Index3M,$H441)</f>
        <v>42811</v>
      </c>
      <c r="J441" s="52">
        <f>IFERROR(_xll.qlIndexFixing(Index3M,H441,TRUE,_xll.ohTrigger(RecalcTrigger,Trigger3M)),NA())</f>
        <v>2.6335464765864115E-3</v>
      </c>
      <c r="K441" s="52">
        <f>IFERROR(_xll.qlIndexFixing(ONIndex3M,I441,TRUE,_xll.ohTrigger(RecalcTrigger,Trigger3M)),NA())</f>
        <v>2.5692356741702227E-3</v>
      </c>
      <c r="L441" s="52">
        <f>IFERROR(_xll.qlIndexFixing(Index6M,$H441,TRUE,_xll.ohTrigger(RecalcTrigger,Trigger6M)),NA())</f>
        <v>1.6349765364707183E-3</v>
      </c>
      <c r="M441" s="52">
        <f>IFERROR(_xll.qlIndexFixing(ONIndex6M,I441,TRUE,_xll.ohTrigger(RecalcTrigger,Trigger6M)),NA())</f>
        <v>1.6827132053753857E-3</v>
      </c>
    </row>
    <row r="442" spans="2:13" x14ac:dyDescent="0.2">
      <c r="B442" s="46" t="s">
        <v>19</v>
      </c>
      <c r="D442" s="49">
        <f>_xll.qlCalendarAdvance(LocalCalendar,$D441,B442,"f",FALSE)</f>
        <v>42835</v>
      </c>
      <c r="E442" s="49">
        <f>_xll.qlInterestRateIndexValueDate(IndexON,D442)</f>
        <v>42835</v>
      </c>
      <c r="F442" s="52">
        <f>IFERROR(_xll.qlIndexFixing(IndexON,D442,TRUE,_xll.ohTrigger(RecalcTrigger,TriggerON)),NA())</f>
        <v>6.9353941491323567E-4</v>
      </c>
      <c r="H442" s="49">
        <f>_xll.qlCalendarAdvance(IborCalendar,$H441,B442,"f",FALSE)</f>
        <v>42810</v>
      </c>
      <c r="I442" s="49">
        <f>_xll.qlInterestRateIndexValueDate(Index3M,$H442)</f>
        <v>42815</v>
      </c>
      <c r="J442" s="52">
        <f>IFERROR(_xll.qlIndexFixing(Index3M,H442,TRUE,_xll.ohTrigger(RecalcTrigger,Trigger3M)),NA())</f>
        <v>2.6332556180416141E-3</v>
      </c>
      <c r="K442" s="52">
        <f>IFERROR(_xll.qlIndexFixing(ONIndex3M,I442,TRUE,_xll.ohTrigger(RecalcTrigger,Trigger3M)),NA())</f>
        <v>2.5831646433083222E-3</v>
      </c>
      <c r="L442" s="52">
        <f>IFERROR(_xll.qlIndexFixing(Index6M,$H442,TRUE,_xll.ohTrigger(RecalcTrigger,Trigger6M)),NA())</f>
        <v>1.6365233264758546E-3</v>
      </c>
      <c r="M442" s="52">
        <f>IFERROR(_xll.qlIndexFixing(ONIndex6M,I442,TRUE,_xll.ohTrigger(RecalcTrigger,Trigger6M)),NA())</f>
        <v>1.6692576577792551E-3</v>
      </c>
    </row>
    <row r="443" spans="2:13" x14ac:dyDescent="0.2">
      <c r="B443" s="46" t="s">
        <v>19</v>
      </c>
      <c r="D443" s="49">
        <f>_xll.qlCalendarAdvance(LocalCalendar,$D442,B443,"f",FALSE)</f>
        <v>42836</v>
      </c>
      <c r="E443" s="49">
        <f>_xll.qlInterestRateIndexValueDate(IndexON,D443)</f>
        <v>42836</v>
      </c>
      <c r="F443" s="52">
        <f>IFERROR(_xll.qlIndexFixing(IndexON,D443,TRUE,_xll.ohTrigger(RecalcTrigger,TriggerON)),NA())</f>
        <v>6.9517781994266059E-4</v>
      </c>
      <c r="H443" s="49">
        <f>_xll.qlCalendarAdvance(IborCalendar,$H442,B443,"f",FALSE)</f>
        <v>42811</v>
      </c>
      <c r="I443" s="49">
        <f>_xll.qlInterestRateIndexValueDate(Index3M,$H443)</f>
        <v>42815</v>
      </c>
      <c r="J443" s="52">
        <f>IFERROR(_xll.qlIndexFixing(Index3M,H443,TRUE,_xll.ohTrigger(RecalcTrigger,Trigger3M)),NA())</f>
        <v>2.6332556180416141E-3</v>
      </c>
      <c r="K443" s="52">
        <f>IFERROR(_xll.qlIndexFixing(ONIndex3M,I443,TRUE,_xll.ohTrigger(RecalcTrigger,Trigger3M)),NA())</f>
        <v>2.5831646433083222E-3</v>
      </c>
      <c r="L443" s="52">
        <f>IFERROR(_xll.qlIndexFixing(Index6M,$H443,TRUE,_xll.ohTrigger(RecalcTrigger,Trigger6M)),NA())</f>
        <v>1.6365233264758546E-3</v>
      </c>
      <c r="M443" s="52">
        <f>IFERROR(_xll.qlIndexFixing(ONIndex6M,I443,TRUE,_xll.ohTrigger(RecalcTrigger,Trigger6M)),NA())</f>
        <v>1.6692576577792551E-3</v>
      </c>
    </row>
    <row r="444" spans="2:13" x14ac:dyDescent="0.2">
      <c r="B444" s="46" t="s">
        <v>19</v>
      </c>
      <c r="D444" s="49">
        <f>_xll.qlCalendarAdvance(LocalCalendar,$D443,B444,"f",FALSE)</f>
        <v>42837</v>
      </c>
      <c r="E444" s="49">
        <f>_xll.qlInterestRateIndexValueDate(IndexON,D444)</f>
        <v>42837</v>
      </c>
      <c r="F444" s="52">
        <f>IFERROR(_xll.qlIndexFixing(IndexON,D444,TRUE,_xll.ohTrigger(RecalcTrigger,TriggerON)),NA())</f>
        <v>6.9683373866813447E-4</v>
      </c>
      <c r="H444" s="49">
        <f>_xll.qlCalendarAdvance(IborCalendar,$H443,B444,"f",FALSE)</f>
        <v>42814</v>
      </c>
      <c r="I444" s="49">
        <f>_xll.qlInterestRateIndexValueDate(Index3M,$H444)</f>
        <v>42816</v>
      </c>
      <c r="J444" s="52">
        <f>IFERROR(_xll.qlIndexFixing(Index3M,H444,TRUE,_xll.ohTrigger(RecalcTrigger,Trigger3M)),NA())</f>
        <v>2.6321563912398587E-3</v>
      </c>
      <c r="K444" s="52">
        <f>IFERROR(_xll.qlIndexFixing(ONIndex3M,I444,TRUE,_xll.ohTrigger(RecalcTrigger,Trigger3M)),NA())</f>
        <v>2.5884659237629393E-3</v>
      </c>
      <c r="L444" s="52">
        <f>IFERROR(_xll.qlIndexFixing(Index6M,$H444,TRUE,_xll.ohTrigger(RecalcTrigger,Trigger6M)),NA())</f>
        <v>1.6376646655152205E-3</v>
      </c>
      <c r="M444" s="52">
        <f>IFERROR(_xll.qlIndexFixing(ONIndex6M,I444,TRUE,_xll.ohTrigger(RecalcTrigger,Trigger6M)),NA())</f>
        <v>1.6640570173809266E-3</v>
      </c>
    </row>
    <row r="445" spans="2:13" x14ac:dyDescent="0.2">
      <c r="B445" s="46" t="s">
        <v>19</v>
      </c>
      <c r="D445" s="49">
        <f>_xll.qlCalendarAdvance(LocalCalendar,$D444,B445,"f",FALSE)</f>
        <v>42838</v>
      </c>
      <c r="E445" s="49">
        <f>_xll.qlInterestRateIndexValueDate(IndexON,D445)</f>
        <v>42838</v>
      </c>
      <c r="F445" s="52">
        <f>IFERROR(_xll.qlIndexFixing(IndexON,D445,TRUE,_xll.ohTrigger(RecalcTrigger,TriggerON)),NA())</f>
        <v>6.985071711707036E-4</v>
      </c>
      <c r="H445" s="49">
        <f>_xll.qlCalendarAdvance(IborCalendar,$H444,B445,"f",FALSE)</f>
        <v>42815</v>
      </c>
      <c r="I445" s="49">
        <f>_xll.qlInterestRateIndexValueDate(Index3M,$H445)</f>
        <v>42817</v>
      </c>
      <c r="J445" s="52">
        <f>IFERROR(_xll.qlIndexFixing(Index3M,H445,TRUE,_xll.ohTrigger(RecalcTrigger,Trigger3M)),NA())</f>
        <v>2.6309164167689311E-3</v>
      </c>
      <c r="K445" s="52">
        <f>IFERROR(_xll.qlIndexFixing(ONIndex3M,I445,TRUE,_xll.ohTrigger(RecalcTrigger,Trigger3M)),NA())</f>
        <v>2.5936265498494038E-3</v>
      </c>
      <c r="L445" s="52">
        <f>IFERROR(_xll.qlIndexFixing(Index6M,$H445,TRUE,_xll.ohTrigger(RecalcTrigger,Trigger6M)),NA())</f>
        <v>1.6415444839430612E-3</v>
      </c>
      <c r="M445" s="52">
        <f>IFERROR(_xll.qlIndexFixing(ONIndex6M,I445,TRUE,_xll.ohTrigger(RecalcTrigger,Trigger6M)),NA())</f>
        <v>1.6589448067261259E-3</v>
      </c>
    </row>
    <row r="446" spans="2:13" x14ac:dyDescent="0.2">
      <c r="B446" s="46" t="s">
        <v>19</v>
      </c>
      <c r="D446" s="49">
        <f>_xll.qlCalendarAdvance(LocalCalendar,$D445,B446,"f",FALSE)</f>
        <v>42839</v>
      </c>
      <c r="E446" s="49">
        <f>_xll.qlInterestRateIndexValueDate(IndexON,D446)</f>
        <v>42839</v>
      </c>
      <c r="F446" s="52">
        <f>IFERROR(_xll.qlIndexFixing(IndexON,D446,TRUE,_xll.ohTrigger(RecalcTrigger,TriggerON)),NA())</f>
        <v>7.0191376512355563E-4</v>
      </c>
      <c r="H446" s="49">
        <f>_xll.qlCalendarAdvance(IborCalendar,$H445,B446,"f",FALSE)</f>
        <v>42816</v>
      </c>
      <c r="I446" s="49">
        <f>_xll.qlInterestRateIndexValueDate(Index3M,$H446)</f>
        <v>42818</v>
      </c>
      <c r="J446" s="52">
        <f>IFERROR(_xll.qlIndexFixing(Index3M,H446,TRUE,_xll.ohTrigger(RecalcTrigger,Trigger3M)),NA())</f>
        <v>2.6258517825495766E-3</v>
      </c>
      <c r="K446" s="52">
        <f>IFERROR(_xll.qlIndexFixing(ONIndex3M,I446,TRUE,_xll.ohTrigger(RecalcTrigger,Trigger3M)),NA())</f>
        <v>2.6034977821609573E-3</v>
      </c>
      <c r="L446" s="52">
        <f>IFERROR(_xll.qlIndexFixing(Index6M,$H446,TRUE,_xll.ohTrigger(RecalcTrigger,Trigger6M)),NA())</f>
        <v>1.6414428640802645E-3</v>
      </c>
      <c r="M446" s="52">
        <f>IFERROR(_xll.qlIndexFixing(ONIndex6M,I446,TRUE,_xll.ohTrigger(RecalcTrigger,Trigger6M)),NA())</f>
        <v>1.6490227045462547E-3</v>
      </c>
    </row>
    <row r="447" spans="2:13" x14ac:dyDescent="0.2">
      <c r="B447" s="46" t="s">
        <v>19</v>
      </c>
      <c r="D447" s="49">
        <f>_xll.qlCalendarAdvance(LocalCalendar,$D446,B447,"f",FALSE)</f>
        <v>42842</v>
      </c>
      <c r="E447" s="49">
        <f>_xll.qlInterestRateIndexValueDate(IndexON,D447)</f>
        <v>42842</v>
      </c>
      <c r="F447" s="52">
        <f>IFERROR(_xll.qlIndexFixing(IndexON,D447,TRUE,_xll.ohTrigger(RecalcTrigger,TriggerON)),NA())</f>
        <v>7.0537603854670117E-4</v>
      </c>
      <c r="H447" s="49">
        <f>_xll.qlCalendarAdvance(IborCalendar,$H446,B447,"f",FALSE)</f>
        <v>42817</v>
      </c>
      <c r="I447" s="49">
        <f>_xll.qlInterestRateIndexValueDate(Index3M,$H447)</f>
        <v>42821</v>
      </c>
      <c r="J447" s="52">
        <f>IFERROR(_xll.qlIndexFixing(Index3M,H447,TRUE,_xll.ohTrigger(RecalcTrigger,Trigger3M)),NA())</f>
        <v>2.6245490450911872E-3</v>
      </c>
      <c r="K447" s="52">
        <f>IFERROR(_xll.qlIndexFixing(ONIndex3M,I447,TRUE,_xll.ohTrigger(RecalcTrigger,Trigger3M)),NA())</f>
        <v>2.612862510513736E-3</v>
      </c>
      <c r="L447" s="52">
        <f>IFERROR(_xll.qlIndexFixing(Index6M,$H447,TRUE,_xll.ohTrigger(RecalcTrigger,Trigger6M)),NA())</f>
        <v>1.6440635163253088E-3</v>
      </c>
      <c r="M447" s="52">
        <f>IFERROR(_xll.qlIndexFixing(ONIndex6M,I447,TRUE,_xll.ohTrigger(RecalcTrigger,Trigger6M)),NA())</f>
        <v>1.6393802612224562E-3</v>
      </c>
    </row>
    <row r="448" spans="2:13" x14ac:dyDescent="0.2">
      <c r="B448" s="46" t="s">
        <v>19</v>
      </c>
      <c r="D448" s="49">
        <f>_xll.qlCalendarAdvance(LocalCalendar,$D447,B448,"f",FALSE)</f>
        <v>42843</v>
      </c>
      <c r="E448" s="49">
        <f>_xll.qlInterestRateIndexValueDate(IndexON,D448)</f>
        <v>42843</v>
      </c>
      <c r="F448" s="52">
        <f>IFERROR(_xll.qlIndexFixing(IndexON,D448,TRUE,_xll.ohTrigger(RecalcTrigger,TriggerON)),NA())</f>
        <v>7.0713703985370024E-4</v>
      </c>
      <c r="H448" s="49">
        <f>_xll.qlCalendarAdvance(IborCalendar,$H447,B448,"f",FALSE)</f>
        <v>42818</v>
      </c>
      <c r="I448" s="49">
        <f>_xll.qlInterestRateIndexValueDate(Index3M,$H448)</f>
        <v>42822</v>
      </c>
      <c r="J448" s="52">
        <f>IFERROR(_xll.qlIndexFixing(Index3M,H448,TRUE,_xll.ohTrigger(RecalcTrigger,Trigger3M)),NA())</f>
        <v>2.6226053345812517E-3</v>
      </c>
      <c r="K448" s="52">
        <f>IFERROR(_xll.qlIndexFixing(ONIndex3M,I448,TRUE,_xll.ohTrigger(RecalcTrigger,Trigger3M)),NA())</f>
        <v>2.6173198647594376E-3</v>
      </c>
      <c r="L448" s="52">
        <f>IFERROR(_xll.qlIndexFixing(Index6M,$H448,TRUE,_xll.ohTrigger(RecalcTrigger,Trigger6M)),NA())</f>
        <v>1.6454782836051586E-3</v>
      </c>
      <c r="M448" s="52">
        <f>IFERROR(_xll.qlIndexFixing(ONIndex6M,I448,TRUE,_xll.ohTrigger(RecalcTrigger,Trigger6M)),NA())</f>
        <v>1.634710199125422E-3</v>
      </c>
    </row>
    <row r="449" spans="2:13" x14ac:dyDescent="0.2">
      <c r="B449" s="46" t="s">
        <v>19</v>
      </c>
      <c r="D449" s="49">
        <f>_xll.qlCalendarAdvance(LocalCalendar,$D448,B449,"f",FALSE)</f>
        <v>42844</v>
      </c>
      <c r="E449" s="49">
        <f>_xll.qlInterestRateIndexValueDate(IndexON,D449)</f>
        <v>42844</v>
      </c>
      <c r="F449" s="52">
        <f>IFERROR(_xll.qlIndexFixing(IndexON,D449,TRUE,_xll.ohTrigger(RecalcTrigger,TriggerON)),NA())</f>
        <v>7.0891555477570201E-4</v>
      </c>
      <c r="H449" s="49">
        <f>_xll.qlCalendarAdvance(IborCalendar,$H448,B449,"f",FALSE)</f>
        <v>42821</v>
      </c>
      <c r="I449" s="49">
        <f>_xll.qlInterestRateIndexValueDate(Index3M,$H449)</f>
        <v>42823</v>
      </c>
      <c r="J449" s="52">
        <f>IFERROR(_xll.qlIndexFixing(Index3M,H449,TRUE,_xll.ohTrigger(RecalcTrigger,Trigger3M)),NA())</f>
        <v>2.620520877431756E-3</v>
      </c>
      <c r="K449" s="52">
        <f>IFERROR(_xll.qlIndexFixing(ONIndex3M,I449,TRUE,_xll.ohTrigger(RecalcTrigger,Trigger3M)),NA())</f>
        <v>2.6216365646369866E-3</v>
      </c>
      <c r="L449" s="52">
        <f>IFERROR(_xll.qlIndexFixing(Index6M,$H449,TRUE,_xll.ohTrigger(RecalcTrigger,Trigger6M)),NA())</f>
        <v>1.6469369052647012E-3</v>
      </c>
      <c r="M449" s="52">
        <f>IFERROR(_xll.qlIndexFixing(ONIndex6M,I449,TRUE,_xll.ohTrigger(RecalcTrigger,Trigger6M)),NA())</f>
        <v>1.6301285667719156E-3</v>
      </c>
    </row>
    <row r="450" spans="2:13" x14ac:dyDescent="0.2">
      <c r="B450" s="46" t="s">
        <v>19</v>
      </c>
      <c r="D450" s="49">
        <f>_xll.qlCalendarAdvance(LocalCalendar,$D449,B450,"f",FALSE)</f>
        <v>42845</v>
      </c>
      <c r="E450" s="49">
        <f>_xll.qlInterestRateIndexValueDate(IndexON,D450)</f>
        <v>42845</v>
      </c>
      <c r="F450" s="52">
        <f>IFERROR(_xll.qlIndexFixing(IndexON,D450,TRUE,_xll.ohTrigger(RecalcTrigger,TriggerON)),NA())</f>
        <v>7.1071158339375273E-4</v>
      </c>
      <c r="H450" s="49">
        <f>_xll.qlCalendarAdvance(IborCalendar,$H449,B450,"f",FALSE)</f>
        <v>42822</v>
      </c>
      <c r="I450" s="49">
        <f>_xll.qlInterestRateIndexValueDate(Index3M,$H450)</f>
        <v>42824</v>
      </c>
      <c r="J450" s="52">
        <f>IFERROR(_xll.qlIndexFixing(Index3M,H450,TRUE,_xll.ohTrigger(RecalcTrigger,Trigger3M)),NA())</f>
        <v>2.6182960040983627E-3</v>
      </c>
      <c r="K450" s="52">
        <f>IFERROR(_xll.qlIndexFixing(ONIndex3M,I450,TRUE,_xll.ohTrigger(RecalcTrigger,Trigger3M)),NA())</f>
        <v>2.625812610146383E-3</v>
      </c>
      <c r="L450" s="52">
        <f>IFERROR(_xll.qlIndexFixing(Index6M,$H450,TRUE,_xll.ohTrigger(RecalcTrigger,Trigger6M)),NA())</f>
        <v>1.6470212961743264E-3</v>
      </c>
      <c r="M450" s="52">
        <f>IFERROR(_xll.qlIndexFixing(ONIndex6M,I450,TRUE,_xll.ohTrigger(RecalcTrigger,Trigger6M)),NA())</f>
        <v>1.6256353640820009E-3</v>
      </c>
    </row>
    <row r="451" spans="2:13" x14ac:dyDescent="0.2">
      <c r="B451" s="46" t="s">
        <v>19</v>
      </c>
      <c r="D451" s="49">
        <f>_xll.qlCalendarAdvance(LocalCalendar,$D450,B451,"f",FALSE)</f>
        <v>42846</v>
      </c>
      <c r="E451" s="49">
        <f>_xll.qlInterestRateIndexValueDate(IndexON,D451)</f>
        <v>42846</v>
      </c>
      <c r="F451" s="52">
        <f>IFERROR(_xll.qlIndexFixing(IndexON,D451,TRUE,_xll.ohTrigger(RecalcTrigger,TriggerON)),NA())</f>
        <v>7.1436341809727477E-4</v>
      </c>
      <c r="H451" s="49">
        <f>_xll.qlCalendarAdvance(IborCalendar,$H450,B451,"f",FALSE)</f>
        <v>42823</v>
      </c>
      <c r="I451" s="49">
        <f>_xll.qlInterestRateIndexValueDate(Index3M,$H451)</f>
        <v>42825</v>
      </c>
      <c r="J451" s="52">
        <f>IFERROR(_xll.qlIndexFixing(Index3M,H451,TRUE,_xll.ohTrigger(RecalcTrigger,Trigger3M)),NA())</f>
        <v>2.618194307121474E-3</v>
      </c>
      <c r="K451" s="52">
        <f>IFERROR(_xll.qlIndexFixing(ONIndex3M,I451,TRUE,_xll.ohTrigger(RecalcTrigger,Trigger3M)),NA())</f>
        <v>2.6337151208721821E-3</v>
      </c>
      <c r="L451" s="52">
        <f>IFERROR(_xll.qlIndexFixing(Index6M,$H451,TRUE,_xll.ohTrigger(RecalcTrigger,Trigger6M)),NA())</f>
        <v>1.6471313634207813E-3</v>
      </c>
      <c r="M451" s="52">
        <f>IFERROR(_xll.qlIndexFixing(ONIndex6M,I451,TRUE,_xll.ohTrigger(RecalcTrigger,Trigger6M)),NA())</f>
        <v>1.6169509869712329E-3</v>
      </c>
    </row>
    <row r="452" spans="2:13" x14ac:dyDescent="0.2">
      <c r="B452" s="46" t="s">
        <v>19</v>
      </c>
      <c r="D452" s="49">
        <f>_xll.qlCalendarAdvance(LocalCalendar,$D451,B452,"f",FALSE)</f>
        <v>42849</v>
      </c>
      <c r="E452" s="49">
        <f>_xll.qlInterestRateIndexValueDate(IndexON,D452)</f>
        <v>42849</v>
      </c>
      <c r="F452" s="52">
        <f>IFERROR(_xll.qlIndexFixing(IndexON,D452,TRUE,_xll.ohTrigger(RecalcTrigger,TriggerON)),NA())</f>
        <v>7.180708356369081E-4</v>
      </c>
      <c r="H452" s="49">
        <f>_xll.qlCalendarAdvance(IborCalendar,$H451,B452,"f",FALSE)</f>
        <v>42824</v>
      </c>
      <c r="I452" s="49">
        <f>_xll.qlInterestRateIndexValueDate(Index3M,$H452)</f>
        <v>42828</v>
      </c>
      <c r="J452" s="52">
        <f>IFERROR(_xll.qlIndexFixing(Index3M,H452,TRUE,_xll.ohTrigger(RecalcTrigger,Trigger3M)),NA())</f>
        <v>2.6104841888545624E-3</v>
      </c>
      <c r="K452" s="52">
        <f>IFERROR(_xll.qlIndexFixing(ONIndex3M,I452,TRUE,_xll.ohTrigger(RecalcTrigger,Trigger3M)),NA())</f>
        <v>2.6411102482626347E-3</v>
      </c>
      <c r="L452" s="52">
        <f>IFERROR(_xll.qlIndexFixing(Index6M,$H452,TRUE,_xll.ohTrigger(RecalcTrigger,Trigger6M)),NA())</f>
        <v>1.65341410446755E-3</v>
      </c>
      <c r="M452" s="52">
        <f>IFERROR(_xll.qlIndexFixing(ONIndex6M,I452,TRUE,_xll.ohTrigger(RecalcTrigger,Trigger6M)),NA())</f>
        <v>1.6085468505178113E-3</v>
      </c>
    </row>
    <row r="453" spans="2:13" x14ac:dyDescent="0.2">
      <c r="B453" s="46" t="s">
        <v>19</v>
      </c>
      <c r="D453" s="49">
        <f>_xll.qlCalendarAdvance(LocalCalendar,$D452,B453,"f",FALSE)</f>
        <v>42850</v>
      </c>
      <c r="E453" s="49">
        <f>_xll.qlInterestRateIndexValueDate(IndexON,D453)</f>
        <v>42850</v>
      </c>
      <c r="F453" s="52">
        <f>IFERROR(_xll.qlIndexFixing(IndexON,D453,TRUE,_xll.ohTrigger(RecalcTrigger,TriggerON)),NA())</f>
        <v>7.1995443305938878E-4</v>
      </c>
      <c r="H453" s="49">
        <f>_xll.qlCalendarAdvance(IborCalendar,$H452,B453,"f",FALSE)</f>
        <v>42825</v>
      </c>
      <c r="I453" s="49">
        <f>_xll.qlInterestRateIndexValueDate(Index3M,$H453)</f>
        <v>42829</v>
      </c>
      <c r="J453" s="52">
        <f>IFERROR(_xll.qlIndexFixing(Index3M,H453,TRUE,_xll.ohTrigger(RecalcTrigger,Trigger3M)),NA())</f>
        <v>2.6076460147992269E-3</v>
      </c>
      <c r="K453" s="52">
        <f>IFERROR(_xll.qlIndexFixing(ONIndex3M,I453,TRUE,_xll.ohTrigger(RecalcTrigger,Trigger3M)),NA())</f>
        <v>2.6445830217713961E-3</v>
      </c>
      <c r="L453" s="52">
        <f>IFERROR(_xll.qlIndexFixing(Index6M,$H453,TRUE,_xll.ohTrigger(RecalcTrigger,Trigger6M)),NA())</f>
        <v>1.6551163997130798E-3</v>
      </c>
      <c r="M453" s="52">
        <f>IFERROR(_xll.qlIndexFixing(ONIndex6M,I453,TRUE,_xll.ohTrigger(RecalcTrigger,Trigger6M)),NA())</f>
        <v>1.6044957963057271E-3</v>
      </c>
    </row>
    <row r="454" spans="2:13" x14ac:dyDescent="0.2">
      <c r="B454" s="46" t="s">
        <v>19</v>
      </c>
      <c r="D454" s="49">
        <f>_xll.qlCalendarAdvance(LocalCalendar,$D453,B454,"f",FALSE)</f>
        <v>42851</v>
      </c>
      <c r="E454" s="49">
        <f>_xll.qlInterestRateIndexValueDate(IndexON,D454)</f>
        <v>42851</v>
      </c>
      <c r="F454" s="52">
        <f>IFERROR(_xll.qlIndexFixing(IndexON,D454,TRUE,_xll.ohTrigger(RecalcTrigger,TriggerON)),NA())</f>
        <v>7.2185554417791842E-4</v>
      </c>
      <c r="H454" s="49">
        <f>_xll.qlCalendarAdvance(IborCalendar,$H453,B454,"f",FALSE)</f>
        <v>42828</v>
      </c>
      <c r="I454" s="49">
        <f>_xll.qlInterestRateIndexValueDate(Index3M,$H454)</f>
        <v>42830</v>
      </c>
      <c r="J454" s="52">
        <f>IFERROR(_xll.qlIndexFixing(Index3M,H454,TRUE,_xll.ohTrigger(RecalcTrigger,Trigger3M)),NA())</f>
        <v>2.6046771124647004E-3</v>
      </c>
      <c r="K454" s="52">
        <f>IFERROR(_xll.qlIndexFixing(ONIndex3M,I454,TRUE,_xll.ohTrigger(RecalcTrigger,Trigger3M)),NA())</f>
        <v>2.647915140912005E-3</v>
      </c>
      <c r="L454" s="52">
        <f>IFERROR(_xll.qlIndexFixing(Index6M,$H454,TRUE,_xll.ohTrigger(RecalcTrigger,Trigger6M)),NA())</f>
        <v>1.6568593457510687E-3</v>
      </c>
      <c r="M454" s="52">
        <f>IFERROR(_xll.qlIndexFixing(ONIndex6M,I454,TRUE,_xll.ohTrigger(RecalcTrigger,Trigger6M)),NA())</f>
        <v>1.6005331718371707E-3</v>
      </c>
    </row>
    <row r="455" spans="2:13" x14ac:dyDescent="0.2">
      <c r="B455" s="46" t="s">
        <v>19</v>
      </c>
      <c r="D455" s="49">
        <f>_xll.qlCalendarAdvance(LocalCalendar,$D454,B455,"f",FALSE)</f>
        <v>42852</v>
      </c>
      <c r="E455" s="49">
        <f>_xll.qlInterestRateIndexValueDate(IndexON,D455)</f>
        <v>42852</v>
      </c>
      <c r="F455" s="52">
        <f>IFERROR(_xll.qlIndexFixing(IndexON,D455,TRUE,_xll.ohTrigger(RecalcTrigger,TriggerON)),NA())</f>
        <v>7.2377416915458959E-4</v>
      </c>
      <c r="H455" s="49">
        <f>_xll.qlCalendarAdvance(IborCalendar,$H454,B455,"f",FALSE)</f>
        <v>42829</v>
      </c>
      <c r="I455" s="49">
        <f>_xll.qlInterestRateIndexValueDate(Index3M,$H455)</f>
        <v>42831</v>
      </c>
      <c r="J455" s="52">
        <f>IFERROR(_xll.qlIndexFixing(Index3M,H455,TRUE,_xll.ohTrigger(RecalcTrigger,Trigger3M)),NA())</f>
        <v>2.6015794852831285E-3</v>
      </c>
      <c r="K455" s="52">
        <f>IFERROR(_xll.qlIndexFixing(ONIndex3M,I455,TRUE,_xll.ohTrigger(RecalcTrigger,Trigger3M)),NA())</f>
        <v>2.6511066055245891E-3</v>
      </c>
      <c r="L455" s="52">
        <f>IFERROR(_xll.qlIndexFixing(Index6M,$H455,TRUE,_xll.ohTrigger(RecalcTrigger,Trigger6M)),NA())</f>
        <v>1.6586424493441529E-3</v>
      </c>
      <c r="M455" s="52">
        <f>IFERROR(_xll.qlIndexFixing(ONIndex6M,I455,TRUE,_xll.ohTrigger(RecalcTrigger,Trigger6M)),NA())</f>
        <v>1.5966589770322059E-3</v>
      </c>
    </row>
    <row r="456" spans="2:13" x14ac:dyDescent="0.2">
      <c r="B456" s="46" t="s">
        <v>19</v>
      </c>
      <c r="D456" s="49">
        <f>_xll.qlCalendarAdvance(LocalCalendar,$D455,B456,"f",FALSE)</f>
        <v>42853</v>
      </c>
      <c r="E456" s="49">
        <f>_xll.qlInterestRateIndexValueDate(IndexON,D456)</f>
        <v>42853</v>
      </c>
      <c r="F456" s="52">
        <f>IFERROR(_xll.qlIndexFixing(IndexON,D456,TRUE,_xll.ohTrigger(RecalcTrigger,TriggerON)),NA())</f>
        <v>7.2767124874214184E-4</v>
      </c>
      <c r="H456" s="49">
        <f>_xll.qlCalendarAdvance(IborCalendar,$H455,B456,"f",FALSE)</f>
        <v>42830</v>
      </c>
      <c r="I456" s="49">
        <f>_xll.qlInterestRateIndexValueDate(Index3M,$H456)</f>
        <v>42832</v>
      </c>
      <c r="J456" s="52">
        <f>IFERROR(_xll.qlIndexFixing(Index3M,H456,TRUE,_xll.ohTrigger(RecalcTrigger,Trigger3M)),NA())</f>
        <v>2.5983551366945625E-3</v>
      </c>
      <c r="K456" s="52">
        <f>IFERROR(_xll.qlIndexFixing(ONIndex3M,I456,TRUE,_xll.ohTrigger(RecalcTrigger,Trigger3M)),NA())</f>
        <v>2.6570402973824514E-3</v>
      </c>
      <c r="L456" s="52">
        <f>IFERROR(_xll.qlIndexFixing(Index6M,$H456,TRUE,_xll.ohTrigger(RecalcTrigger,Trigger6M)),NA())</f>
        <v>1.6649470875554797E-3</v>
      </c>
      <c r="M456" s="52">
        <f>IFERROR(_xll.qlIndexFixing(ONIndex6M,I456,TRUE,_xll.ohTrigger(RecalcTrigger,Trigger6M)),NA())</f>
        <v>1.5892123685556925E-3</v>
      </c>
    </row>
    <row r="457" spans="2:13" x14ac:dyDescent="0.2">
      <c r="B457" s="46" t="s">
        <v>19</v>
      </c>
      <c r="D457" s="49">
        <f>_xll.qlCalendarAdvance(LocalCalendar,$D456,B457,"f",FALSE)</f>
        <v>42856</v>
      </c>
      <c r="E457" s="49">
        <f>_xll.qlInterestRateIndexValueDate(IndexON,D457)</f>
        <v>42856</v>
      </c>
      <c r="F457" s="52">
        <f>IFERROR(_xll.qlIndexFixing(IndexON,D457,TRUE,_xll.ohTrigger(RecalcTrigger,TriggerON)),NA())</f>
        <v>7.3162380610281019E-4</v>
      </c>
      <c r="H457" s="49">
        <f>_xll.qlCalendarAdvance(IborCalendar,$H456,B457,"f",FALSE)</f>
        <v>42831</v>
      </c>
      <c r="I457" s="49">
        <f>_xll.qlInterestRateIndexValueDate(Index3M,$H457)</f>
        <v>42835</v>
      </c>
      <c r="J457" s="52">
        <f>IFERROR(_xll.qlIndexFixing(Index3M,H457,TRUE,_xll.ohTrigger(RecalcTrigger,Trigger3M)),NA())</f>
        <v>2.5879417969647133E-3</v>
      </c>
      <c r="K457" s="52">
        <f>IFERROR(_xll.qlIndexFixing(ONIndex3M,I457,TRUE,_xll.ohTrigger(RecalcTrigger,Trigger3M)),NA())</f>
        <v>2.6624659201335277E-3</v>
      </c>
      <c r="L457" s="52">
        <f>IFERROR(_xll.qlIndexFixing(Index6M,$H457,TRUE,_xll.ohTrigger(RecalcTrigger,Trigger6M)),NA())</f>
        <v>1.6661665745551185E-3</v>
      </c>
      <c r="M457" s="52">
        <f>IFERROR(_xll.qlIndexFixing(ONIndex6M,I457,TRUE,_xll.ohTrigger(RecalcTrigger,Trigger6M)),NA())</f>
        <v>1.5820464946880719E-3</v>
      </c>
    </row>
    <row r="458" spans="2:13" x14ac:dyDescent="0.2">
      <c r="B458" s="46" t="s">
        <v>19</v>
      </c>
      <c r="D458" s="49">
        <f>_xll.qlCalendarAdvance(LocalCalendar,$D457,B458,"f",FALSE)</f>
        <v>42857</v>
      </c>
      <c r="E458" s="49">
        <f>_xll.qlInterestRateIndexValueDate(IndexON,D458)</f>
        <v>42857</v>
      </c>
      <c r="F458" s="52">
        <f>IFERROR(_xll.qlIndexFixing(IndexON,D458,TRUE,_xll.ohTrigger(RecalcTrigger,TriggerON)),NA())</f>
        <v>7.3875138536405604E-4</v>
      </c>
      <c r="H458" s="49">
        <f>_xll.qlCalendarAdvance(IborCalendar,$H457,B458,"f",FALSE)</f>
        <v>42832</v>
      </c>
      <c r="I458" s="49">
        <f>_xll.qlInterestRateIndexValueDate(Index3M,$H458)</f>
        <v>42836</v>
      </c>
      <c r="J458" s="52">
        <f>IFERROR(_xll.qlIndexFixing(Index3M,H458,TRUE,_xll.ohTrigger(RecalcTrigger,Trigger3M)),NA())</f>
        <v>2.5842305972497009E-3</v>
      </c>
      <c r="K458" s="52">
        <f>IFERROR(_xll.qlIndexFixing(ONIndex3M,I458,TRUE,_xll.ohTrigger(RecalcTrigger,Trigger3M)),NA())</f>
        <v>2.6649541127454768E-3</v>
      </c>
      <c r="L458" s="52">
        <f>IFERROR(_xll.qlIndexFixing(Index6M,$H458,TRUE,_xll.ohTrigger(RecalcTrigger,Trigger6M)),NA())</f>
        <v>1.6681430673920563E-3</v>
      </c>
      <c r="M458" s="52">
        <f>IFERROR(_xll.qlIndexFixing(ONIndex6M,I458,TRUE,_xll.ohTrigger(RecalcTrigger,Trigger6M)),NA())</f>
        <v>1.5786144482810016E-3</v>
      </c>
    </row>
    <row r="459" spans="2:13" x14ac:dyDescent="0.2">
      <c r="B459" s="46" t="s">
        <v>19</v>
      </c>
      <c r="D459" s="49">
        <f>_xll.qlCalendarAdvance(LocalCalendar,$D458,B459,"f",FALSE)</f>
        <v>42863</v>
      </c>
      <c r="E459" s="49">
        <f>_xll.qlInterestRateIndexValueDate(IndexON,D459)</f>
        <v>42863</v>
      </c>
      <c r="F459" s="52">
        <f>IFERROR(_xll.qlIndexFixing(IndexON,D459,TRUE,_xll.ohTrigger(RecalcTrigger,TriggerON)),NA())</f>
        <v>7.4603495018754629E-4</v>
      </c>
      <c r="H459" s="49">
        <f>_xll.qlCalendarAdvance(IborCalendar,$H458,B459,"f",FALSE)</f>
        <v>42835</v>
      </c>
      <c r="I459" s="49">
        <f>_xll.qlInterestRateIndexValueDate(Index3M,$H459)</f>
        <v>42837</v>
      </c>
      <c r="J459" s="52">
        <f>IFERROR(_xll.qlIndexFixing(Index3M,H459,TRUE,_xll.ohTrigger(RecalcTrigger,Trigger3M)),NA())</f>
        <v>2.5804026933982241E-3</v>
      </c>
      <c r="K459" s="52">
        <f>IFERROR(_xll.qlIndexFixing(ONIndex3M,I459,TRUE,_xll.ohTrigger(RecalcTrigger,Trigger3M)),NA())</f>
        <v>2.6673016509093372E-3</v>
      </c>
      <c r="L459" s="52">
        <f>IFERROR(_xll.qlIndexFixing(Index6M,$H459,TRUE,_xll.ohTrigger(RecalcTrigger,Trigger6M)),NA())</f>
        <v>1.6701567583743235E-3</v>
      </c>
      <c r="M459" s="52">
        <f>IFERROR(_xll.qlIndexFixing(ONIndex6M,I459,TRUE,_xll.ohTrigger(RecalcTrigger,Trigger6M)),NA())</f>
        <v>1.575270831537523E-3</v>
      </c>
    </row>
    <row r="460" spans="2:13" x14ac:dyDescent="0.2">
      <c r="B460" s="46" t="s">
        <v>19</v>
      </c>
      <c r="D460" s="49">
        <f>_xll.qlCalendarAdvance(LocalCalendar,$D459,B460,"f",FALSE)</f>
        <v>42864</v>
      </c>
      <c r="E460" s="49">
        <f>_xll.qlInterestRateIndexValueDate(IndexON,D460)</f>
        <v>42864</v>
      </c>
      <c r="F460" s="52">
        <f>IFERROR(_xll.qlIndexFixing(IndexON,D460,TRUE,_xll.ohTrigger(RecalcTrigger,TriggerON)),NA())</f>
        <v>7.48163740084129E-4</v>
      </c>
      <c r="H460" s="49">
        <f>_xll.qlCalendarAdvance(IborCalendar,$H459,B460,"f",FALSE)</f>
        <v>42836</v>
      </c>
      <c r="I460" s="49">
        <f>_xll.qlInterestRateIndexValueDate(Index3M,$H460)</f>
        <v>42838</v>
      </c>
      <c r="J460" s="52">
        <f>IFERROR(_xll.qlIndexFixing(Index3M,H460,TRUE,_xll.ohTrigger(RecalcTrigger,Trigger3M)),NA())</f>
        <v>2.5764600888766864E-3</v>
      </c>
      <c r="K460" s="52">
        <f>IFERROR(_xll.qlIndexFixing(ONIndex3M,I460,TRUE,_xll.ohTrigger(RecalcTrigger,Trigger3M)),NA())</f>
        <v>2.6733993892875674E-3</v>
      </c>
      <c r="L460" s="52">
        <f>IFERROR(_xll.qlIndexFixing(Index6M,$H460,TRUE,_xll.ohTrigger(RecalcTrigger,Trigger6M)),NA())</f>
        <v>1.6722071542671767E-3</v>
      </c>
      <c r="M460" s="52">
        <f>IFERROR(_xll.qlIndexFixing(ONIndex6M,I460,TRUE,_xll.ohTrigger(RecalcTrigger,Trigger6M)),NA())</f>
        <v>1.5658726107918852E-3</v>
      </c>
    </row>
    <row r="461" spans="2:13" x14ac:dyDescent="0.2">
      <c r="B461" s="46" t="s">
        <v>19</v>
      </c>
      <c r="D461" s="49">
        <f>_xll.qlCalendarAdvance(LocalCalendar,$D460,B461,"f",FALSE)</f>
        <v>42865</v>
      </c>
      <c r="E461" s="49">
        <f>_xll.qlInterestRateIndexValueDate(IndexON,D461)</f>
        <v>42865</v>
      </c>
      <c r="F461" s="52">
        <f>IFERROR(_xll.qlIndexFixing(IndexON,D461,TRUE,_xll.ohTrigger(RecalcTrigger,TriggerON)),NA())</f>
        <v>7.5031004367676069E-4</v>
      </c>
      <c r="H461" s="49">
        <f>_xll.qlCalendarAdvance(IborCalendar,$H460,B461,"f",FALSE)</f>
        <v>42837</v>
      </c>
      <c r="I461" s="49">
        <f>_xll.qlInterestRateIndexValueDate(Index3M,$H461)</f>
        <v>42843</v>
      </c>
      <c r="J461" s="52">
        <f>IFERROR(_xll.qlIndexFixing(Index3M,H461,TRUE,_xll.ohTrigger(RecalcTrigger,Trigger3M)),NA())</f>
        <v>2.5550966775914094E-3</v>
      </c>
      <c r="K461" s="52">
        <f>IFERROR(_xll.qlIndexFixing(ONIndex3M,I461,TRUE,_xll.ohTrigger(RecalcTrigger,Trigger3M)),NA())</f>
        <v>2.6784331365625746E-3</v>
      </c>
      <c r="L461" s="52">
        <f>IFERROR(_xll.qlIndexFixing(Index6M,$H461,TRUE,_xll.ohTrigger(RecalcTrigger,Trigger6M)),NA())</f>
        <v>1.6829924441956491E-3</v>
      </c>
      <c r="M461" s="52">
        <f>IFERROR(_xll.qlIndexFixing(ONIndex6M,I461,TRUE,_xll.ohTrigger(RecalcTrigger,Trigger6M)),NA())</f>
        <v>1.5570661540920128E-3</v>
      </c>
    </row>
    <row r="462" spans="2:13" x14ac:dyDescent="0.2">
      <c r="B462" s="46" t="s">
        <v>19</v>
      </c>
      <c r="D462" s="49">
        <f>_xll.qlCalendarAdvance(LocalCalendar,$D461,B462,"f",FALSE)</f>
        <v>42866</v>
      </c>
      <c r="E462" s="49">
        <f>_xll.qlInterestRateIndexValueDate(IndexON,D462)</f>
        <v>42866</v>
      </c>
      <c r="F462" s="52">
        <f>IFERROR(_xll.qlIndexFixing(IndexON,D462,TRUE,_xll.ohTrigger(RecalcTrigger,TriggerON)),NA())</f>
        <v>7.5247386096544133E-4</v>
      </c>
      <c r="H462" s="49">
        <f>_xll.qlCalendarAdvance(IborCalendar,$H461,B462,"f",FALSE)</f>
        <v>42838</v>
      </c>
      <c r="I462" s="49">
        <f>_xll.qlInterestRateIndexValueDate(Index3M,$H462)</f>
        <v>42844</v>
      </c>
      <c r="J462" s="52">
        <f>IFERROR(_xll.qlIndexFixing(Index3M,H462,TRUE,_xll.ohTrigger(RecalcTrigger,Trigger3M)),NA())</f>
        <v>2.5505079418843934E-3</v>
      </c>
      <c r="K462" s="52">
        <f>IFERROR(_xll.qlIndexFixing(ONIndex3M,I462,TRUE,_xll.ohTrigger(RecalcTrigger,Trigger3M)),NA())</f>
        <v>2.6797960935898146E-3</v>
      </c>
      <c r="L462" s="52">
        <f>IFERROR(_xll.qlIndexFixing(Index6M,$H462,TRUE,_xll.ohTrigger(RecalcTrigger,Trigger6M)),NA())</f>
        <v>1.6852527116315975E-3</v>
      </c>
      <c r="M462" s="52">
        <f>IFERROR(_xll.qlIndexFixing(ONIndex6M,I462,TRUE,_xll.ohTrigger(RecalcTrigger,Trigger6M)),NA())</f>
        <v>1.5543415449936759E-3</v>
      </c>
    </row>
    <row r="463" spans="2:13" x14ac:dyDescent="0.2">
      <c r="B463" s="46" t="s">
        <v>19</v>
      </c>
      <c r="D463" s="49">
        <f>_xll.qlCalendarAdvance(LocalCalendar,$D462,B463,"f",FALSE)</f>
        <v>42867</v>
      </c>
      <c r="E463" s="49">
        <f>_xll.qlInterestRateIndexValueDate(IndexON,D463)</f>
        <v>42867</v>
      </c>
      <c r="F463" s="52">
        <f>IFERROR(_xll.qlIndexFixing(IndexON,D463,TRUE,_xll.ohTrigger(RecalcTrigger,TriggerON)),NA())</f>
        <v>7.5686144428802993E-4</v>
      </c>
      <c r="H463" s="49">
        <f>_xll.qlCalendarAdvance(IborCalendar,$H462,B463,"f",FALSE)</f>
        <v>42843</v>
      </c>
      <c r="I463" s="49">
        <f>_xll.qlInterestRateIndexValueDate(Index3M,$H463)</f>
        <v>42845</v>
      </c>
      <c r="J463" s="52">
        <f>IFERROR(_xll.qlIndexFixing(Index3M,H463,TRUE,_xll.ohTrigger(RecalcTrigger,Trigger3M)),NA())</f>
        <v>2.545818529787954E-3</v>
      </c>
      <c r="K463" s="52">
        <f>IFERROR(_xll.qlIndexFixing(ONIndex3M,I463,TRUE,_xll.ohTrigger(RecalcTrigger,Trigger3M)),NA())</f>
        <v>2.681018396168966E-3</v>
      </c>
      <c r="L463" s="52">
        <f>IFERROR(_xll.qlIndexFixing(Index6M,$H463,TRUE,_xll.ohTrigger(RecalcTrigger,Trigger6M)),NA())</f>
        <v>1.6875462313349337E-3</v>
      </c>
      <c r="M463" s="52">
        <f>IFERROR(_xll.qlIndexFixing(ONIndex6M,I463,TRUE,_xll.ohTrigger(RecalcTrigger,Trigger6M)),NA())</f>
        <v>1.5517053655589308E-3</v>
      </c>
    </row>
    <row r="464" spans="2:13" x14ac:dyDescent="0.2">
      <c r="B464" s="46" t="s">
        <v>19</v>
      </c>
      <c r="D464" s="49">
        <f>_xll.qlCalendarAdvance(LocalCalendar,$D463,B464,"f",FALSE)</f>
        <v>42870</v>
      </c>
      <c r="E464" s="49">
        <f>_xll.qlInterestRateIndexValueDate(IndexON,D464)</f>
        <v>42870</v>
      </c>
      <c r="F464" s="52">
        <f>IFERROR(_xll.qlIndexFixing(IndexON,D464,TRUE,_xll.ohTrigger(RecalcTrigger,TriggerON)),NA())</f>
        <v>7.6130426789111638E-4</v>
      </c>
      <c r="H464" s="49">
        <f>_xll.qlCalendarAdvance(IborCalendar,$H463,B464,"f",FALSE)</f>
        <v>42844</v>
      </c>
      <c r="I464" s="49">
        <f>_xll.qlInterestRateIndexValueDate(Index3M,$H464)</f>
        <v>42846</v>
      </c>
      <c r="J464" s="52">
        <f>IFERROR(_xll.qlIndexFixing(Index3M,H464,TRUE,_xll.ohTrigger(RecalcTrigger,Trigger3M)),NA())</f>
        <v>2.541030444768496E-3</v>
      </c>
      <c r="K464" s="52">
        <f>IFERROR(_xll.qlIndexFixing(ONIndex3M,I464,TRUE,_xll.ohTrigger(RecalcTrigger,Trigger3M)),NA())</f>
        <v>2.6830141489853077E-3</v>
      </c>
      <c r="L464" s="52">
        <f>IFERROR(_xll.qlIndexFixing(Index6M,$H464,TRUE,_xll.ohTrigger(RecalcTrigger,Trigger6M)),NA())</f>
        <v>1.6930499484392632E-3</v>
      </c>
      <c r="M464" s="52">
        <f>IFERROR(_xll.qlIndexFixing(ONIndex6M,I464,TRUE,_xll.ohTrigger(RecalcTrigger,Trigger6M)),NA())</f>
        <v>1.5467344175856823E-3</v>
      </c>
    </row>
    <row r="465" spans="2:13" x14ac:dyDescent="0.2">
      <c r="B465" s="46" t="s">
        <v>19</v>
      </c>
      <c r="D465" s="49">
        <f>_xll.qlCalendarAdvance(LocalCalendar,$D464,B465,"f",FALSE)</f>
        <v>42871</v>
      </c>
      <c r="E465" s="49">
        <f>_xll.qlInterestRateIndexValueDate(IndexON,D465)</f>
        <v>42871</v>
      </c>
      <c r="F465" s="52">
        <f>IFERROR(_xll.qlIndexFixing(IndexON,D465,TRUE,_xll.ohTrigger(RecalcTrigger,TriggerON)),NA())</f>
        <v>7.6355565398422698E-4</v>
      </c>
      <c r="H465" s="49">
        <f>_xll.qlCalendarAdvance(IborCalendar,$H464,B465,"f",FALSE)</f>
        <v>42845</v>
      </c>
      <c r="I465" s="49">
        <f>_xll.qlInterestRateIndexValueDate(Index3M,$H465)</f>
        <v>42849</v>
      </c>
      <c r="J465" s="52">
        <f>IFERROR(_xll.qlIndexFixing(Index3M,H465,TRUE,_xll.ohTrigger(RecalcTrigger,Trigger3M)),NA())</f>
        <v>2.5260941867930012E-3</v>
      </c>
      <c r="K465" s="52">
        <f>IFERROR(_xll.qlIndexFixing(ONIndex3M,I465,TRUE,_xll.ohTrigger(RecalcTrigger,Trigger3M)),NA())</f>
        <v>2.684501062084621E-3</v>
      </c>
      <c r="L465" s="52">
        <f>IFERROR(_xll.qlIndexFixing(Index6M,$H465,TRUE,_xll.ohTrigger(RecalcTrigger,Trigger6M)),NA())</f>
        <v>1.6970429680805631E-3</v>
      </c>
      <c r="M465" s="52">
        <f>IFERROR(_xll.qlIndexFixing(ONIndex6M,I465,TRUE,_xll.ohTrigger(RecalcTrigger,Trigger6M)),NA())</f>
        <v>1.5420449441361228E-3</v>
      </c>
    </row>
    <row r="466" spans="2:13" x14ac:dyDescent="0.2">
      <c r="B466" s="46" t="s">
        <v>19</v>
      </c>
      <c r="D466" s="49">
        <f>_xll.qlCalendarAdvance(LocalCalendar,$D465,B466,"f",FALSE)</f>
        <v>42872</v>
      </c>
      <c r="E466" s="49">
        <f>_xll.qlInterestRateIndexValueDate(IndexON,D466)</f>
        <v>42872</v>
      </c>
      <c r="F466" s="52">
        <f>IFERROR(_xll.qlIndexFixing(IndexON,D466,TRUE,_xll.ohTrigger(RecalcTrigger,TriggerON)),NA())</f>
        <v>7.6582455385443282E-4</v>
      </c>
      <c r="H466" s="49">
        <f>_xll.qlCalendarAdvance(IborCalendar,$H465,B466,"f",FALSE)</f>
        <v>42846</v>
      </c>
      <c r="I466" s="49">
        <f>_xll.qlInterestRateIndexValueDate(Index3M,$H466)</f>
        <v>42850</v>
      </c>
      <c r="J466" s="52">
        <f>IFERROR(_xll.qlIndexFixing(Index3M,H466,TRUE,_xll.ohTrigger(RecalcTrigger,Trigger3M)),NA())</f>
        <v>2.5209314446884069E-3</v>
      </c>
      <c r="K466" s="52">
        <f>IFERROR(_xll.qlIndexFixing(ONIndex3M,I466,TRUE,_xll.ohTrigger(RecalcTrigger,Trigger3M)),NA())</f>
        <v>2.6850200923433931E-3</v>
      </c>
      <c r="L466" s="52">
        <f>IFERROR(_xll.qlIndexFixing(Index6M,$H466,TRUE,_xll.ohTrigger(RecalcTrigger,Trigger6M)),NA())</f>
        <v>1.6994953505586375E-3</v>
      </c>
      <c r="M466" s="52">
        <f>IFERROR(_xll.qlIndexFixing(ONIndex6M,I466,TRUE,_xll.ohTrigger(RecalcTrigger,Trigger6M)),NA())</f>
        <v>1.5398509129394E-3</v>
      </c>
    </row>
    <row r="467" spans="2:13" x14ac:dyDescent="0.2">
      <c r="B467" s="46" t="s">
        <v>19</v>
      </c>
      <c r="D467" s="49">
        <f>_xll.qlCalendarAdvance(LocalCalendar,$D466,B467,"f",FALSE)</f>
        <v>42873</v>
      </c>
      <c r="E467" s="49">
        <f>_xll.qlInterestRateIndexValueDate(IndexON,D467)</f>
        <v>42873</v>
      </c>
      <c r="F467" s="52">
        <f>IFERROR(_xll.qlIndexFixing(IndexON,D467,TRUE,_xll.ohTrigger(RecalcTrigger,TriggerON)),NA())</f>
        <v>7.6811096742068763E-4</v>
      </c>
      <c r="H467" s="49">
        <f>_xll.qlCalendarAdvance(IborCalendar,$H466,B467,"f",FALSE)</f>
        <v>42849</v>
      </c>
      <c r="I467" s="49">
        <f>_xll.qlInterestRateIndexValueDate(Index3M,$H467)</f>
        <v>42851</v>
      </c>
      <c r="J467" s="52">
        <f>IFERROR(_xll.qlIndexFixing(Index3M,H467,TRUE,_xll.ohTrigger(RecalcTrigger,Trigger3M)),NA())</f>
        <v>2.5156800469488911E-3</v>
      </c>
      <c r="K467" s="52">
        <f>IFERROR(_xll.qlIndexFixing(ONIndex3M,I467,TRUE,_xll.ohTrigger(RecalcTrigger,Trigger3M)),NA())</f>
        <v>2.6853984682340126E-3</v>
      </c>
      <c r="L467" s="52">
        <f>IFERROR(_xll.qlIndexFixing(Index6M,$H467,TRUE,_xll.ohTrigger(RecalcTrigger,Trigger6M)),NA())</f>
        <v>1.7019780258733666E-3</v>
      </c>
      <c r="M467" s="52">
        <f>IFERROR(_xll.qlIndexFixing(ONIndex6M,I467,TRUE,_xll.ohTrigger(RecalcTrigger,Trigger6M)),NA())</f>
        <v>1.5377453114062689E-3</v>
      </c>
    </row>
    <row r="468" spans="2:13" x14ac:dyDescent="0.2">
      <c r="B468" s="46" t="s">
        <v>19</v>
      </c>
      <c r="D468" s="49">
        <f>_xll.qlCalendarAdvance(LocalCalendar,$D467,B468,"f",FALSE)</f>
        <v>42874</v>
      </c>
      <c r="E468" s="49">
        <f>_xll.qlInterestRateIndexValueDate(IndexON,D468)</f>
        <v>42874</v>
      </c>
      <c r="F468" s="52">
        <f>IFERROR(_xll.qlIndexFixing(IndexON,D468,TRUE,_xll.ohTrigger(RecalcTrigger,TriggerON)),NA())</f>
        <v>7.7274380978339019E-4</v>
      </c>
      <c r="H468" s="49">
        <f>_xll.qlCalendarAdvance(IborCalendar,$H467,B468,"f",FALSE)</f>
        <v>42850</v>
      </c>
      <c r="I468" s="49">
        <f>_xll.qlInterestRateIndexValueDate(Index3M,$H468)</f>
        <v>42852</v>
      </c>
      <c r="J468" s="52">
        <f>IFERROR(_xll.qlIndexFixing(Index3M,H468,TRUE,_xll.ohTrigger(RecalcTrigger,Trigger3M)),NA())</f>
        <v>2.5103419970180191E-3</v>
      </c>
      <c r="K468" s="52">
        <f>IFERROR(_xll.qlIndexFixing(ONIndex3M,I468,TRUE,_xll.ohTrigger(RecalcTrigger,Trigger3M)),NA())</f>
        <v>2.6856361895966074E-3</v>
      </c>
      <c r="L468" s="52">
        <f>IFERROR(_xll.qlIndexFixing(Index6M,$H468,TRUE,_xll.ohTrigger(RecalcTrigger,Trigger6M)),NA())</f>
        <v>1.7044905007825815E-3</v>
      </c>
      <c r="M468" s="52">
        <f>IFERROR(_xll.qlIndexFixing(ONIndex6M,I468,TRUE,_xll.ohTrigger(RecalcTrigger,Trigger6M)),NA())</f>
        <v>1.5357281394567934E-3</v>
      </c>
    </row>
    <row r="469" spans="2:13" x14ac:dyDescent="0.2">
      <c r="B469" s="46" t="s">
        <v>19</v>
      </c>
      <c r="D469" s="49">
        <f>_xll.qlCalendarAdvance(LocalCalendar,$D468,B469,"f",FALSE)</f>
        <v>42877</v>
      </c>
      <c r="E469" s="49">
        <f>_xll.qlInterestRateIndexValueDate(IndexON,D469)</f>
        <v>42877</v>
      </c>
      <c r="F469" s="52">
        <f>IFERROR(_xll.qlIndexFixing(IndexON,D469,TRUE,_xll.ohTrigger(RecalcTrigger,TriggerON)),NA())</f>
        <v>7.7743175929456676E-4</v>
      </c>
      <c r="H469" s="49">
        <f>_xll.qlCalendarAdvance(IborCalendar,$H468,B469,"f",FALSE)</f>
        <v>42851</v>
      </c>
      <c r="I469" s="49">
        <f>_xll.qlInterestRateIndexValueDate(Index3M,$H469)</f>
        <v>42853</v>
      </c>
      <c r="J469" s="52">
        <f>IFERROR(_xll.qlIndexFixing(Index3M,H469,TRUE,_xll.ohTrigger(RecalcTrigger,Trigger3M)),NA())</f>
        <v>2.4945204280431908E-3</v>
      </c>
      <c r="K469" s="52">
        <f>IFERROR(_xll.qlIndexFixing(ONIndex3M,I469,TRUE,_xll.ohTrigger(RecalcTrigger,Trigger3M)),NA())</f>
        <v>2.685557271284722E-3</v>
      </c>
      <c r="L469" s="52">
        <f>IFERROR(_xll.qlIndexFixing(Index6M,$H469,TRUE,_xll.ohTrigger(RecalcTrigger,Trigger6M)),NA())</f>
        <v>1.7119011443306365E-3</v>
      </c>
      <c r="M469" s="52">
        <f>IFERROR(_xll.qlIndexFixing(ONIndex6M,I469,TRUE,_xll.ohTrigger(RecalcTrigger,Trigger6M)),NA())</f>
        <v>1.5311371259274509E-3</v>
      </c>
    </row>
    <row r="470" spans="2:13" x14ac:dyDescent="0.2">
      <c r="B470" s="46" t="s">
        <v>19</v>
      </c>
      <c r="D470" s="49">
        <f>_xll.qlCalendarAdvance(LocalCalendar,$D469,B470,"f",FALSE)</f>
        <v>42878</v>
      </c>
      <c r="E470" s="49">
        <f>_xll.qlInterestRateIndexValueDate(IndexON,D470)</f>
        <v>42878</v>
      </c>
      <c r="F470" s="52">
        <f>IFERROR(_xll.qlIndexFixing(IndexON,D470,TRUE,_xll.ohTrigger(RecalcTrigger,TriggerON)),NA())</f>
        <v>7.7980574166525152E-4</v>
      </c>
      <c r="H470" s="49">
        <f>_xll.qlCalendarAdvance(IborCalendar,$H469,B470,"f",FALSE)</f>
        <v>42852</v>
      </c>
      <c r="I470" s="49">
        <f>_xll.qlInterestRateIndexValueDate(Index3M,$H470)</f>
        <v>42857</v>
      </c>
      <c r="J470" s="52">
        <f>IFERROR(_xll.qlIndexFixing(Index3M,H470,TRUE,_xll.ohTrigger(RecalcTrigger,Trigger3M)),NA())</f>
        <v>2.4788865143730797E-3</v>
      </c>
      <c r="K470" s="52">
        <f>IFERROR(_xll.qlIndexFixing(ONIndex3M,I470,TRUE,_xll.ohTrigger(RecalcTrigger,Trigger3M)),NA())</f>
        <v>2.6827805983398179E-3</v>
      </c>
      <c r="L470" s="52">
        <f>IFERROR(_xll.qlIndexFixing(Index6M,$H470,TRUE,_xll.ohTrigger(RecalcTrigger,Trigger6M)),NA())</f>
        <v>1.7191208048805697E-3</v>
      </c>
      <c r="M470" s="52">
        <f>IFERROR(_xll.qlIndexFixing(ONIndex6M,I470,TRUE,_xll.ohTrigger(RecalcTrigger,Trigger6M)),NA())</f>
        <v>1.5235631238885716E-3</v>
      </c>
    </row>
    <row r="471" spans="2:13" x14ac:dyDescent="0.2">
      <c r="B471" s="46" t="s">
        <v>19</v>
      </c>
      <c r="D471" s="49">
        <f>_xll.qlCalendarAdvance(LocalCalendar,$D470,B471,"f",FALSE)</f>
        <v>42879</v>
      </c>
      <c r="E471" s="49">
        <f>_xll.qlInterestRateIndexValueDate(IndexON,D471)</f>
        <v>42879</v>
      </c>
      <c r="F471" s="52">
        <f>IFERROR(_xll.qlIndexFixing(IndexON,D471,TRUE,_xll.ohTrigger(RecalcTrigger,TriggerON)),NA())</f>
        <v>7.8219723781303152E-4</v>
      </c>
      <c r="H471" s="49">
        <f>_xll.qlCalendarAdvance(IborCalendar,$H470,B471,"f",FALSE)</f>
        <v>42853</v>
      </c>
      <c r="I471" s="49">
        <f>_xll.qlInterestRateIndexValueDate(Index3M,$H471)</f>
        <v>42863</v>
      </c>
      <c r="J471" s="52">
        <f>IFERROR(_xll.qlIndexFixing(Index3M,H471,TRUE,_xll.ohTrigger(RecalcTrigger,Trigger3M)),NA())</f>
        <v>2.44286843245608E-3</v>
      </c>
      <c r="K471" s="52">
        <f>IFERROR(_xll.qlIndexFixing(ONIndex3M,I471,TRUE,_xll.ohTrigger(RecalcTrigger,Trigger3M)),NA())</f>
        <v>2.6789679310912362E-3</v>
      </c>
      <c r="L471" s="52">
        <f>IFERROR(_xll.qlIndexFixing(Index6M,$H471,TRUE,_xll.ohTrigger(RecalcTrigger,Trigger6M)),NA())</f>
        <v>1.7356107436050652E-3</v>
      </c>
      <c r="M471" s="52">
        <f>IFERROR(_xll.qlIndexFixing(ONIndex6M,I471,TRUE,_xll.ohTrigger(RecalcTrigger,Trigger6M)),NA())</f>
        <v>1.5193756038911488E-3</v>
      </c>
    </row>
    <row r="472" spans="2:13" x14ac:dyDescent="0.2">
      <c r="B472" s="46" t="s">
        <v>19</v>
      </c>
      <c r="D472" s="49">
        <f>_xll.qlCalendarAdvance(LocalCalendar,$D471,B472,"f",FALSE)</f>
        <v>42880</v>
      </c>
      <c r="E472" s="49">
        <f>_xll.qlInterestRateIndexValueDate(IndexON,D472)</f>
        <v>42880</v>
      </c>
      <c r="F472" s="52">
        <f>IFERROR(_xll.qlIndexFixing(IndexON,D472,TRUE,_xll.ohTrigger(RecalcTrigger,TriggerON)),NA())</f>
        <v>7.8460624765686049E-4</v>
      </c>
      <c r="H472" s="49">
        <f>_xll.qlCalendarAdvance(IborCalendar,$H471,B472,"f",FALSE)</f>
        <v>42857</v>
      </c>
      <c r="I472" s="49">
        <f>_xll.qlInterestRateIndexValueDate(Index3M,$H472)</f>
        <v>42863</v>
      </c>
      <c r="J472" s="52">
        <f>IFERROR(_xll.qlIndexFixing(Index3M,H472,TRUE,_xll.ohTrigger(RecalcTrigger,Trigger3M)),NA())</f>
        <v>2.44286843245608E-3</v>
      </c>
      <c r="K472" s="52">
        <f>IFERROR(_xll.qlIndexFixing(ONIndex3M,I472,TRUE,_xll.ohTrigger(RecalcTrigger,Trigger3M)),NA())</f>
        <v>2.6789679310912362E-3</v>
      </c>
      <c r="L472" s="52">
        <f>IFERROR(_xll.qlIndexFixing(Index6M,$H472,TRUE,_xll.ohTrigger(RecalcTrigger,Trigger6M)),NA())</f>
        <v>1.7356107436050652E-3</v>
      </c>
      <c r="M472" s="52">
        <f>IFERROR(_xll.qlIndexFixing(ONIndex6M,I472,TRUE,_xll.ohTrigger(RecalcTrigger,Trigger6M)),NA())</f>
        <v>1.5193756038911488E-3</v>
      </c>
    </row>
    <row r="473" spans="2:13" x14ac:dyDescent="0.2">
      <c r="B473" s="46" t="s">
        <v>19</v>
      </c>
      <c r="D473" s="49">
        <f>_xll.qlCalendarAdvance(LocalCalendar,$D472,B473,"f",FALSE)</f>
        <v>42881</v>
      </c>
      <c r="E473" s="49">
        <f>_xll.qlInterestRateIndexValueDate(IndexON,D473)</f>
        <v>42881</v>
      </c>
      <c r="F473" s="52">
        <f>IFERROR(_xll.qlIndexFixing(IndexON,D473,TRUE,_xll.ohTrigger(RecalcTrigger,TriggerON)),NA())</f>
        <v>7.894843541926082E-4</v>
      </c>
      <c r="H473" s="49">
        <f>_xll.qlCalendarAdvance(IborCalendar,$H472,B473,"f",FALSE)</f>
        <v>42858</v>
      </c>
      <c r="I473" s="49">
        <f>_xll.qlInterestRateIndexValueDate(Index3M,$H473)</f>
        <v>42863</v>
      </c>
      <c r="J473" s="52">
        <f>IFERROR(_xll.qlIndexFixing(Index3M,H473,TRUE,_xll.ohTrigger(RecalcTrigger,Trigger3M)),NA())</f>
        <v>2.44286843245608E-3</v>
      </c>
      <c r="K473" s="52">
        <f>IFERROR(_xll.qlIndexFixing(ONIndex3M,I473,TRUE,_xll.ohTrigger(RecalcTrigger,Trigger3M)),NA())</f>
        <v>2.6789679310912362E-3</v>
      </c>
      <c r="L473" s="52">
        <f>IFERROR(_xll.qlIndexFixing(Index6M,$H473,TRUE,_xll.ohTrigger(RecalcTrigger,Trigger6M)),NA())</f>
        <v>1.7356107436050652E-3</v>
      </c>
      <c r="M473" s="52">
        <f>IFERROR(_xll.qlIndexFixing(ONIndex6M,I473,TRUE,_xll.ohTrigger(RecalcTrigger,Trigger6M)),NA())</f>
        <v>1.5193756038911488E-3</v>
      </c>
    </row>
    <row r="474" spans="2:13" x14ac:dyDescent="0.2">
      <c r="B474" s="46" t="s">
        <v>19</v>
      </c>
      <c r="D474" s="49">
        <f>_xll.qlCalendarAdvance(LocalCalendar,$D473,B474,"f",FALSE)</f>
        <v>42884</v>
      </c>
      <c r="E474" s="49">
        <f>_xll.qlInterestRateIndexValueDate(IndexON,D474)</f>
        <v>42884</v>
      </c>
      <c r="F474" s="52">
        <f>IFERROR(_xll.qlIndexFixing(IndexON,D474,TRUE,_xll.ohTrigger(RecalcTrigger,TriggerON)),NA())</f>
        <v>7.9441742464103626E-4</v>
      </c>
      <c r="H474" s="49">
        <f>_xll.qlCalendarAdvance(IborCalendar,$H473,B474,"f",FALSE)</f>
        <v>42859</v>
      </c>
      <c r="I474" s="49">
        <f>_xll.qlInterestRateIndexValueDate(Index3M,$H474)</f>
        <v>42863</v>
      </c>
      <c r="J474" s="52">
        <f>IFERROR(_xll.qlIndexFixing(Index3M,H474,TRUE,_xll.ohTrigger(RecalcTrigger,Trigger3M)),NA())</f>
        <v>2.44286843245608E-3</v>
      </c>
      <c r="K474" s="52">
        <f>IFERROR(_xll.qlIndexFixing(ONIndex3M,I474,TRUE,_xll.ohTrigger(RecalcTrigger,Trigger3M)),NA())</f>
        <v>2.6789679310912362E-3</v>
      </c>
      <c r="L474" s="52">
        <f>IFERROR(_xll.qlIndexFixing(Index6M,$H474,TRUE,_xll.ohTrigger(RecalcTrigger,Trigger6M)),NA())</f>
        <v>1.7356107436050652E-3</v>
      </c>
      <c r="M474" s="52">
        <f>IFERROR(_xll.qlIndexFixing(ONIndex6M,I474,TRUE,_xll.ohTrigger(RecalcTrigger,Trigger6M)),NA())</f>
        <v>1.5193756038911488E-3</v>
      </c>
    </row>
    <row r="475" spans="2:13" x14ac:dyDescent="0.2">
      <c r="B475" s="46" t="s">
        <v>19</v>
      </c>
      <c r="D475" s="49">
        <f>_xll.qlCalendarAdvance(LocalCalendar,$D474,B475,"f",FALSE)</f>
        <v>42885</v>
      </c>
      <c r="E475" s="49">
        <f>_xll.qlInterestRateIndexValueDate(IndexON,D475)</f>
        <v>42885</v>
      </c>
      <c r="F475" s="52">
        <f>IFERROR(_xll.qlIndexFixing(IndexON,D475,TRUE,_xll.ohTrigger(RecalcTrigger,TriggerON)),NA())</f>
        <v>7.9691400328929518E-4</v>
      </c>
      <c r="H475" s="49">
        <f>_xll.qlCalendarAdvance(IborCalendar,$H474,B475,"f",FALSE)</f>
        <v>42860</v>
      </c>
      <c r="I475" s="49">
        <f>_xll.qlInterestRateIndexValueDate(Index3M,$H475)</f>
        <v>42864</v>
      </c>
      <c r="J475" s="52">
        <f>IFERROR(_xll.qlIndexFixing(Index3M,H475,TRUE,_xll.ohTrigger(RecalcTrigger,Trigger3M)),NA())</f>
        <v>2.4366386814879465E-3</v>
      </c>
      <c r="K475" s="52">
        <f>IFERROR(_xll.qlIndexFixing(ONIndex3M,I475,TRUE,_xll.ohTrigger(RecalcTrigger,Trigger3M)),NA())</f>
        <v>2.6775177990767673E-3</v>
      </c>
      <c r="L475" s="52">
        <f>IFERROR(_xll.qlIndexFixing(Index6M,$H475,TRUE,_xll.ohTrigger(RecalcTrigger,Trigger6M)),NA())</f>
        <v>1.7384450230579389E-3</v>
      </c>
      <c r="M475" s="52">
        <f>IFERROR(_xll.qlIndexFixing(ONIndex6M,I475,TRUE,_xll.ohTrigger(RecalcTrigger,Trigger6M)),NA())</f>
        <v>1.5184195875850293E-3</v>
      </c>
    </row>
    <row r="476" spans="2:13" x14ac:dyDescent="0.2">
      <c r="B476" s="46" t="s">
        <v>19</v>
      </c>
      <c r="D476" s="49">
        <f>_xll.qlCalendarAdvance(LocalCalendar,$D475,B476,"f",FALSE)</f>
        <v>42886</v>
      </c>
      <c r="E476" s="49">
        <f>_xll.qlInterestRateIndexValueDate(IndexON,D476)</f>
        <v>42886</v>
      </c>
      <c r="F476" s="52">
        <f>IFERROR(_xll.qlIndexFixing(IndexON,D476,TRUE,_xll.ohTrigger(RecalcTrigger,TriggerON)),NA())</f>
        <v>7.9942809571464934E-4</v>
      </c>
      <c r="H476" s="49">
        <f>_xll.qlCalendarAdvance(IborCalendar,$H475,B476,"f",FALSE)</f>
        <v>42863</v>
      </c>
      <c r="I476" s="49">
        <f>_xll.qlInterestRateIndexValueDate(Index3M,$H476)</f>
        <v>42865</v>
      </c>
      <c r="J476" s="52">
        <f>IFERROR(_xll.qlIndexFixing(Index3M,H476,TRUE,_xll.ohTrigger(RecalcTrigger,Trigger3M)),NA())</f>
        <v>2.430349432694017E-3</v>
      </c>
      <c r="K476" s="52">
        <f>IFERROR(_xll.qlIndexFixing(ONIndex3M,I476,TRUE,_xll.ohTrigger(RecalcTrigger,Trigger3M)),NA())</f>
        <v>2.6759270125342738E-3</v>
      </c>
      <c r="L476" s="52">
        <f>IFERROR(_xll.qlIndexFixing(Index6M,$H476,TRUE,_xll.ohTrigger(RecalcTrigger,Trigger6M)),NA())</f>
        <v>1.7413025532460628E-3</v>
      </c>
      <c r="M476" s="52">
        <f>IFERROR(_xll.qlIndexFixing(ONIndex6M,I476,TRUE,_xll.ohTrigger(RecalcTrigger,Trigger6M)),NA())</f>
        <v>1.5175520008625654E-3</v>
      </c>
    </row>
    <row r="477" spans="2:13" x14ac:dyDescent="0.2">
      <c r="B477" s="46" t="s">
        <v>19</v>
      </c>
      <c r="D477" s="49">
        <f>_xll.qlCalendarAdvance(LocalCalendar,$D476,B477,"f",FALSE)</f>
        <v>42887</v>
      </c>
      <c r="E477" s="49">
        <f>_xll.qlInterestRateIndexValueDate(IndexON,D477)</f>
        <v>42887</v>
      </c>
      <c r="F477" s="52">
        <f>IFERROR(_xll.qlIndexFixing(IndexON,D477,TRUE,_xll.ohTrigger(RecalcTrigger,TriggerON)),NA())</f>
        <v>8.0195970183605247E-4</v>
      </c>
      <c r="H477" s="49">
        <f>_xll.qlCalendarAdvance(IborCalendar,$H476,B477,"f",FALSE)</f>
        <v>42864</v>
      </c>
      <c r="I477" s="49">
        <f>_xll.qlInterestRateIndexValueDate(Index3M,$H477)</f>
        <v>42866</v>
      </c>
      <c r="J477" s="52">
        <f>IFERROR(_xll.qlIndexFixing(Index3M,H477,TRUE,_xll.ohTrigger(RecalcTrigger,Trigger3M)),NA())</f>
        <v>2.4131413489148984E-3</v>
      </c>
      <c r="K477" s="52">
        <f>IFERROR(_xll.qlIndexFixing(ONIndex3M,I477,TRUE,_xll.ohTrigger(RecalcTrigger,Trigger3M)),NA())</f>
        <v>2.6741955716236276E-3</v>
      </c>
      <c r="L477" s="52">
        <f>IFERROR(_xll.qlIndexFixing(Index6M,$H477,TRUE,_xll.ohTrigger(RecalcTrigger,Trigger6M)),NA())</f>
        <v>1.747512724100424E-3</v>
      </c>
      <c r="M477" s="52">
        <f>IFERROR(_xll.qlIndexFixing(ONIndex6M,I477,TRUE,_xll.ohTrigger(RecalcTrigger,Trigger6M)),NA())</f>
        <v>1.5167728437237571E-3</v>
      </c>
    </row>
    <row r="478" spans="2:13" x14ac:dyDescent="0.2">
      <c r="B478" s="46" t="s">
        <v>19</v>
      </c>
      <c r="D478" s="49">
        <f>_xll.qlCalendarAdvance(LocalCalendar,$D477,B478,"f",FALSE)</f>
        <v>42888</v>
      </c>
      <c r="E478" s="49">
        <f>_xll.qlInterestRateIndexValueDate(IndexON,D478)</f>
        <v>42888</v>
      </c>
      <c r="F478" s="52">
        <f>IFERROR(_xll.qlIndexFixing(IndexON,D478,TRUE,_xll.ohTrigger(RecalcTrigger,TriggerON)),NA())</f>
        <v>8.0708307786688438E-4</v>
      </c>
      <c r="H478" s="49">
        <f>_xll.qlCalendarAdvance(IborCalendar,$H477,B478,"f",FALSE)</f>
        <v>42865</v>
      </c>
      <c r="I478" s="49">
        <f>_xll.qlInterestRateIndexValueDate(Index3M,$H478)</f>
        <v>42867</v>
      </c>
      <c r="J478" s="52">
        <f>IFERROR(_xll.qlIndexFixing(Index3M,H478,TRUE,_xll.ohTrigger(RecalcTrigger,Trigger3M)),NA())</f>
        <v>2.4103462715080338E-3</v>
      </c>
      <c r="K478" s="52">
        <f>IFERROR(_xll.qlIndexFixing(ONIndex3M,I478,TRUE,_xll.ohTrigger(RecalcTrigger,Trigger3M)),NA())</f>
        <v>2.6702836480652081E-3</v>
      </c>
      <c r="L478" s="52">
        <f>IFERROR(_xll.qlIndexFixing(Index6M,$H478,TRUE,_xll.ohTrigger(RecalcTrigger,Trigger6M)),NA())</f>
        <v>1.7487525987516662E-3</v>
      </c>
      <c r="M478" s="52">
        <f>IFERROR(_xll.qlIndexFixing(ONIndex6M,I478,TRUE,_xll.ohTrigger(RecalcTrigger,Trigger6M)),NA())</f>
        <v>1.5155156748480891E-3</v>
      </c>
    </row>
    <row r="479" spans="2:13" x14ac:dyDescent="0.2">
      <c r="B479" s="46" t="s">
        <v>19</v>
      </c>
      <c r="D479" s="49">
        <f>_xll.qlCalendarAdvance(LocalCalendar,$D478,B479,"f",FALSE)</f>
        <v>42891</v>
      </c>
      <c r="E479" s="49">
        <f>_xll.qlInterestRateIndexValueDate(IndexON,D479)</f>
        <v>42891</v>
      </c>
      <c r="F479" s="52">
        <f>IFERROR(_xll.qlIndexFixing(IndexON,D479,TRUE,_xll.ohTrigger(RecalcTrigger,TriggerON)),NA())</f>
        <v>8.1226126393052489E-4</v>
      </c>
      <c r="H479" s="49">
        <f>_xll.qlCalendarAdvance(IborCalendar,$H478,B479,"f",FALSE)</f>
        <v>42866</v>
      </c>
      <c r="I479" s="49">
        <f>_xll.qlInterestRateIndexValueDate(Index3M,$H479)</f>
        <v>42870</v>
      </c>
      <c r="J479" s="52">
        <f>IFERROR(_xll.qlIndexFixing(Index3M,H479,TRUE,_xll.ohTrigger(RecalcTrigger,Trigger3M)),NA())</f>
        <v>2.3980800761454024E-3</v>
      </c>
      <c r="K479" s="52">
        <f>IFERROR(_xll.qlIndexFixing(ONIndex3M,I479,TRUE,_xll.ohTrigger(RecalcTrigger,Trigger3M)),NA())</f>
        <v>2.6658632634202206E-3</v>
      </c>
      <c r="L479" s="52">
        <f>IFERROR(_xll.qlIndexFixing(Index6M,$H479,TRUE,_xll.ohTrigger(RecalcTrigger,Trigger6M)),NA())</f>
        <v>1.7559217946535059E-3</v>
      </c>
      <c r="M479" s="52">
        <f>IFERROR(_xll.qlIndexFixing(ONIndex6M,I479,TRUE,_xll.ohTrigger(RecalcTrigger,Trigger6M)),NA())</f>
        <v>1.5145405115646327E-3</v>
      </c>
    </row>
    <row r="480" spans="2:13" x14ac:dyDescent="0.2">
      <c r="B480" s="46" t="s">
        <v>19</v>
      </c>
      <c r="D480" s="49">
        <f>_xll.qlCalendarAdvance(LocalCalendar,$D479,B480,"f",FALSE)</f>
        <v>42892</v>
      </c>
      <c r="E480" s="49">
        <f>_xll.qlInterestRateIndexValueDate(IndexON,D480)</f>
        <v>42892</v>
      </c>
      <c r="F480" s="52">
        <f>IFERROR(_xll.qlIndexFixing(IndexON,D480,TRUE,_xll.ohTrigger(RecalcTrigger,TriggerON)),NA())</f>
        <v>8.1488043885635797E-4</v>
      </c>
      <c r="H480" s="49">
        <f>_xll.qlCalendarAdvance(IborCalendar,$H479,B480,"f",FALSE)</f>
        <v>42867</v>
      </c>
      <c r="I480" s="49">
        <f>_xll.qlInterestRateIndexValueDate(Index3M,$H480)</f>
        <v>42871</v>
      </c>
      <c r="J480" s="52">
        <f>IFERROR(_xll.qlIndexFixing(Index3M,H480,TRUE,_xll.ohTrigger(RecalcTrigger,Trigger3M)),NA())</f>
        <v>2.391475453136034E-3</v>
      </c>
      <c r="K480" s="52">
        <f>IFERROR(_xll.qlIndexFixing(ONIndex3M,I480,TRUE,_xll.ohTrigger(RecalcTrigger,Trigger3M)),NA())</f>
        <v>2.6634285503490673E-3</v>
      </c>
      <c r="L480" s="52">
        <f>IFERROR(_xll.qlIndexFixing(Index6M,$H480,TRUE,_xll.ohTrigger(RecalcTrigger,Trigger6M)),NA())</f>
        <v>1.7589085268841728E-3</v>
      </c>
      <c r="M480" s="52">
        <f>IFERROR(_xll.qlIndexFixing(ONIndex6M,I480,TRUE,_xll.ohTrigger(RecalcTrigger,Trigger6M)),NA())</f>
        <v>1.5142035025039746E-3</v>
      </c>
    </row>
    <row r="481" spans="2:13" x14ac:dyDescent="0.2">
      <c r="B481" s="46" t="s">
        <v>19</v>
      </c>
      <c r="D481" s="49">
        <f>_xll.qlCalendarAdvance(LocalCalendar,$D480,B481,"f",FALSE)</f>
        <v>42893</v>
      </c>
      <c r="E481" s="49">
        <f>_xll.qlInterestRateIndexValueDate(IndexON,D481)</f>
        <v>42893</v>
      </c>
      <c r="F481" s="52">
        <f>IFERROR(_xll.qlIndexFixing(IndexON,D481,TRUE,_xll.ohTrigger(RecalcTrigger,TriggerON)),NA())</f>
        <v>8.1751712755928629E-4</v>
      </c>
      <c r="H481" s="49">
        <f>_xll.qlCalendarAdvance(IborCalendar,$H480,B481,"f",FALSE)</f>
        <v>42870</v>
      </c>
      <c r="I481" s="49">
        <f>_xll.qlInterestRateIndexValueDate(Index3M,$H481)</f>
        <v>42872</v>
      </c>
      <c r="J481" s="52">
        <f>IFERROR(_xll.qlIndexFixing(Index3M,H481,TRUE,_xll.ohTrigger(RecalcTrigger,Trigger3M)),NA())</f>
        <v>2.3848252031123253E-3</v>
      </c>
      <c r="K481" s="52">
        <f>IFERROR(_xll.qlIndexFixing(ONIndex3M,I481,TRUE,_xll.ohTrigger(RecalcTrigger,Trigger3M)),NA())</f>
        <v>2.6608531827498894E-3</v>
      </c>
      <c r="L481" s="52">
        <f>IFERROR(_xll.qlIndexFixing(Index6M,$H481,TRUE,_xll.ohTrigger(RecalcTrigger,Trigger6M)),NA())</f>
        <v>1.7619150757058166E-3</v>
      </c>
      <c r="M481" s="52">
        <f>IFERROR(_xll.qlIndexFixing(ONIndex6M,I481,TRUE,_xll.ohTrigger(RecalcTrigger,Trigger6M)),NA())</f>
        <v>1.5139549231868443E-3</v>
      </c>
    </row>
    <row r="482" spans="2:13" x14ac:dyDescent="0.2">
      <c r="B482" s="46" t="s">
        <v>19</v>
      </c>
      <c r="D482" s="49">
        <f>_xll.qlCalendarAdvance(LocalCalendar,$D481,B482,"f",FALSE)</f>
        <v>42894</v>
      </c>
      <c r="E482" s="49">
        <f>_xll.qlInterestRateIndexValueDate(IndexON,D482)</f>
        <v>42894</v>
      </c>
      <c r="F482" s="52">
        <f>IFERROR(_xll.qlIndexFixing(IndexON,D482,TRUE,_xll.ohTrigger(RecalcTrigger,TriggerON)),NA())</f>
        <v>8.2017132995826358E-4</v>
      </c>
      <c r="H482" s="49">
        <f>_xll.qlCalendarAdvance(IborCalendar,$H481,B482,"f",FALSE)</f>
        <v>42871</v>
      </c>
      <c r="I482" s="49">
        <f>_xll.qlInterestRateIndexValueDate(Index3M,$H482)</f>
        <v>42873</v>
      </c>
      <c r="J482" s="52">
        <f>IFERROR(_xll.qlIndexFixing(Index3M,H482,TRUE,_xll.ohTrigger(RecalcTrigger,Trigger3M)),NA())</f>
        <v>2.3781313075744571E-3</v>
      </c>
      <c r="K482" s="52">
        <f>IFERROR(_xll.qlIndexFixing(ONIndex3M,I482,TRUE,_xll.ohTrigger(RecalcTrigger,Trigger3M)),NA())</f>
        <v>2.6581371607825588E-3</v>
      </c>
      <c r="L482" s="52">
        <f>IFERROR(_xll.qlIndexFixing(Index6M,$H482,TRUE,_xll.ohTrigger(RecalcTrigger,Trigger6M)),NA())</f>
        <v>1.7682969268936664E-3</v>
      </c>
      <c r="M482" s="52">
        <f>IFERROR(_xll.qlIndexFixing(ONIndex6M,I482,TRUE,_xll.ohTrigger(RecalcTrigger,Trigger6M)),NA())</f>
        <v>1.5137947733734336E-3</v>
      </c>
    </row>
    <row r="483" spans="2:13" x14ac:dyDescent="0.2">
      <c r="B483" s="46" t="s">
        <v>19</v>
      </c>
      <c r="D483" s="49">
        <f>_xll.qlCalendarAdvance(LocalCalendar,$D482,B483,"f",FALSE)</f>
        <v>42895</v>
      </c>
      <c r="E483" s="49">
        <f>_xll.qlInterestRateIndexValueDate(IndexON,D483)</f>
        <v>42895</v>
      </c>
      <c r="F483" s="52">
        <f>IFERROR(_xll.qlIndexFixing(IndexON,D483,TRUE,_xll.ohTrigger(RecalcTrigger,TriggerON)),NA())</f>
        <v>8.2553998121145022E-4</v>
      </c>
      <c r="H483" s="49">
        <f>_xll.qlCalendarAdvance(IborCalendar,$H482,B483,"f",FALSE)</f>
        <v>42872</v>
      </c>
      <c r="I483" s="49">
        <f>_xll.qlInterestRateIndexValueDate(Index3M,$H483)</f>
        <v>42874</v>
      </c>
      <c r="J483" s="52">
        <f>IFERROR(_xll.qlIndexFixing(Index3M,H483,TRUE,_xll.ohTrigger(RecalcTrigger,Trigger3M)),NA())</f>
        <v>2.3641391176236095E-3</v>
      </c>
      <c r="K483" s="52">
        <f>IFERROR(_xll.qlIndexFixing(ONIndex3M,I483,TRUE,_xll.ohTrigger(RecalcTrigger,Trigger3M)),NA())</f>
        <v>2.6522558086039538E-3</v>
      </c>
      <c r="L483" s="52">
        <f>IFERROR(_xll.qlIndexFixing(Index6M,$H483,TRUE,_xll.ohTrigger(RecalcTrigger,Trigger6M)),NA())</f>
        <v>1.7696651727938603E-3</v>
      </c>
      <c r="M483" s="52">
        <f>IFERROR(_xll.qlIndexFixing(ONIndex6M,I483,TRUE,_xll.ohTrigger(RecalcTrigger,Trigger6M)),NA())</f>
        <v>1.5137756046001982E-3</v>
      </c>
    </row>
    <row r="484" spans="2:13" x14ac:dyDescent="0.2">
      <c r="B484" s="46" t="s">
        <v>19</v>
      </c>
      <c r="D484" s="49">
        <f>_xll.qlCalendarAdvance(LocalCalendar,$D483,B484,"f",FALSE)</f>
        <v>42898</v>
      </c>
      <c r="E484" s="49">
        <f>_xll.qlInterestRateIndexValueDate(IndexON,D484)</f>
        <v>42898</v>
      </c>
      <c r="F484" s="52">
        <f>IFERROR(_xll.qlIndexFixing(IndexON,D484,TRUE,_xll.ohTrigger(RecalcTrigger,TriggerON)),NA())</f>
        <v>8.3096327740617149E-4</v>
      </c>
      <c r="H484" s="49">
        <f>_xll.qlCalendarAdvance(IborCalendar,$H483,B484,"f",FALSE)</f>
        <v>42873</v>
      </c>
      <c r="I484" s="49">
        <f>_xll.qlInterestRateIndexValueDate(Index3M,$H484)</f>
        <v>42877</v>
      </c>
      <c r="J484" s="52">
        <f>IFERROR(_xll.qlIndexFixing(Index3M,H484,TRUE,_xll.ohTrigger(RecalcTrigger,Trigger3M)),NA())</f>
        <v>2.3509588998471072E-3</v>
      </c>
      <c r="K484" s="52">
        <f>IFERROR(_xll.qlIndexFixing(ONIndex3M,I484,TRUE,_xll.ohTrigger(RecalcTrigger,Trigger3M)),NA())</f>
        <v>2.6458665285922223E-3</v>
      </c>
      <c r="L484" s="52">
        <f>IFERROR(_xll.qlIndexFixing(Index6M,$H484,TRUE,_xll.ohTrigger(RecalcTrigger,Trigger6M)),NA())</f>
        <v>1.7772278975489528E-3</v>
      </c>
      <c r="M484" s="52">
        <f>IFERROR(_xll.qlIndexFixing(ONIndex6M,I484,TRUE,_xll.ohTrigger(RecalcTrigger,Trigger6M)),NA())</f>
        <v>1.5140384706757715E-3</v>
      </c>
    </row>
    <row r="485" spans="2:13" x14ac:dyDescent="0.2">
      <c r="B485" s="46" t="s">
        <v>19</v>
      </c>
      <c r="D485" s="49">
        <f>_xll.qlCalendarAdvance(LocalCalendar,$D484,B485,"f",FALSE)</f>
        <v>42899</v>
      </c>
      <c r="E485" s="49">
        <f>_xll.qlInterestRateIndexValueDate(IndexON,D485)</f>
        <v>42899</v>
      </c>
      <c r="F485" s="52">
        <f>IFERROR(_xll.qlIndexFixing(IndexON,D485,TRUE,_xll.ohTrigger(RecalcTrigger,TriggerON)),NA())</f>
        <v>8.3370504860957872E-4</v>
      </c>
      <c r="H485" s="49">
        <f>_xll.qlCalendarAdvance(IborCalendar,$H484,B485,"f",FALSE)</f>
        <v>42874</v>
      </c>
      <c r="I485" s="49">
        <f>_xll.qlInterestRateIndexValueDate(Index3M,$H485)</f>
        <v>42878</v>
      </c>
      <c r="J485" s="52">
        <f>IFERROR(_xll.qlIndexFixing(Index3M,H485,TRUE,_xll.ohTrigger(RecalcTrigger,Trigger3M)),NA())</f>
        <v>2.344076498801514E-3</v>
      </c>
      <c r="K485" s="52">
        <f>IFERROR(_xll.qlIndexFixing(ONIndex3M,I485,TRUE,_xll.ohTrigger(RecalcTrigger,Trigger3M)),NA())</f>
        <v>2.6424472344643846E-3</v>
      </c>
      <c r="L485" s="52">
        <f>IFERROR(_xll.qlIndexFixing(Index6M,$H485,TRUE,_xll.ohTrigger(RecalcTrigger,Trigger6M)),NA())</f>
        <v>1.7820271456848217E-3</v>
      </c>
      <c r="M485" s="52">
        <f>IFERROR(_xll.qlIndexFixing(ONIndex6M,I485,TRUE,_xll.ohTrigger(RecalcTrigger,Trigger6M)),NA())</f>
        <v>1.514320469020447E-3</v>
      </c>
    </row>
    <row r="486" spans="2:13" x14ac:dyDescent="0.2">
      <c r="B486" s="46" t="s">
        <v>19</v>
      </c>
      <c r="D486" s="49">
        <f>_xll.qlCalendarAdvance(LocalCalendar,$D485,B486,"f",FALSE)</f>
        <v>42900</v>
      </c>
      <c r="E486" s="49">
        <f>_xll.qlInterestRateIndexValueDate(IndexON,D486)</f>
        <v>42900</v>
      </c>
      <c r="F486" s="52">
        <f>IFERROR(_xll.qlIndexFixing(IndexON,D486,TRUE,_xll.ohTrigger(RecalcTrigger,TriggerON)),NA())</f>
        <v>8.3646433359008121E-4</v>
      </c>
      <c r="H486" s="49">
        <f>_xll.qlCalendarAdvance(IborCalendar,$H485,B486,"f",FALSE)</f>
        <v>42877</v>
      </c>
      <c r="I486" s="49">
        <f>_xll.qlInterestRateIndexValueDate(Index3M,$H486)</f>
        <v>42879</v>
      </c>
      <c r="J486" s="52">
        <f>IFERROR(_xll.qlIndexFixing(Index3M,H486,TRUE,_xll.ohTrigger(RecalcTrigger,Trigger3M)),NA())</f>
        <v>2.337162340978713E-3</v>
      </c>
      <c r="K486" s="52">
        <f>IFERROR(_xll.qlIndexFixing(ONIndex3M,I486,TRUE,_xll.ohTrigger(RecalcTrigger,Trigger3M)),NA())</f>
        <v>2.6388872860483303E-3</v>
      </c>
      <c r="L486" s="52">
        <f>IFERROR(_xll.qlIndexFixing(Index6M,$H486,TRUE,_xll.ohTrigger(RecalcTrigger,Trigger6M)),NA())</f>
        <v>1.7834745711864388E-3</v>
      </c>
      <c r="M486" s="52">
        <f>IFERROR(_xll.qlIndexFixing(ONIndex6M,I486,TRUE,_xll.ohTrigger(RecalcTrigger,Trigger6M)),NA())</f>
        <v>1.5146908970287143E-3</v>
      </c>
    </row>
    <row r="487" spans="2:13" x14ac:dyDescent="0.2">
      <c r="B487" s="46" t="s">
        <v>19</v>
      </c>
      <c r="D487" s="49">
        <f>_xll.qlCalendarAdvance(LocalCalendar,$D486,B487,"f",FALSE)</f>
        <v>42901</v>
      </c>
      <c r="E487" s="49">
        <f>_xll.qlInterestRateIndexValueDate(IndexON,D487)</f>
        <v>42901</v>
      </c>
      <c r="F487" s="52">
        <f>IFERROR(_xll.qlIndexFixing(IndexON,D487,TRUE,_xll.ohTrigger(RecalcTrigger,TriggerON)),NA())</f>
        <v>8.3924113234767894E-4</v>
      </c>
      <c r="H487" s="49">
        <f>_xll.qlCalendarAdvance(IborCalendar,$H486,B487,"f",FALSE)</f>
        <v>42878</v>
      </c>
      <c r="I487" s="49">
        <f>_xll.qlInterestRateIndexValueDate(Index3M,$H487)</f>
        <v>42880</v>
      </c>
      <c r="J487" s="52">
        <f>IFERROR(_xll.qlIndexFixing(Index3M,H487,TRUE,_xll.ohTrigger(RecalcTrigger,Trigger3M)),NA())</f>
        <v>2.3302184077893915E-3</v>
      </c>
      <c r="K487" s="52">
        <f>IFERROR(_xll.qlIndexFixing(ONIndex3M,I487,TRUE,_xll.ohTrigger(RecalcTrigger,Trigger3M)),NA())</f>
        <v>2.6351866831042514E-3</v>
      </c>
      <c r="L487" s="52">
        <f>IFERROR(_xll.qlIndexFixing(Index6M,$H487,TRUE,_xll.ohTrigger(RecalcTrigger,Trigger6M)),NA())</f>
        <v>1.7899932180259579E-3</v>
      </c>
      <c r="M487" s="52">
        <f>IFERROR(_xll.qlIndexFixing(ONIndex6M,I487,TRUE,_xll.ohTrigger(RecalcTrigger,Trigger6M)),NA())</f>
        <v>1.5151497546206372E-3</v>
      </c>
    </row>
    <row r="488" spans="2:13" x14ac:dyDescent="0.2">
      <c r="B488" s="46" t="s">
        <v>19</v>
      </c>
      <c r="D488" s="49">
        <f>_xll.qlCalendarAdvance(LocalCalendar,$D487,B488,"f",FALSE)</f>
        <v>42902</v>
      </c>
      <c r="E488" s="49">
        <f>_xll.qlInterestRateIndexValueDate(IndexON,D488)</f>
        <v>42902</v>
      </c>
      <c r="F488" s="52">
        <f>IFERROR(_xll.qlIndexFixing(IndexON,D488,TRUE,_xll.ohTrigger(RecalcTrigger,TriggerON)),NA())</f>
        <v>8.4485506460452175E-4</v>
      </c>
      <c r="H488" s="49">
        <f>_xll.qlCalendarAdvance(IborCalendar,$H487,B488,"f",FALSE)</f>
        <v>42879</v>
      </c>
      <c r="I488" s="49">
        <f>_xll.qlInterestRateIndexValueDate(Index3M,$H488)</f>
        <v>42881</v>
      </c>
      <c r="J488" s="52">
        <f>IFERROR(_xll.qlIndexFixing(Index3M,H488,TRUE,_xll.ohTrigger(RecalcTrigger,Trigger3M)),NA())</f>
        <v>2.3125012968351166E-3</v>
      </c>
      <c r="K488" s="52">
        <f>IFERROR(_xll.qlIndexFixing(ONIndex3M,I488,TRUE,_xll.ohTrigger(RecalcTrigger,Trigger3M)),NA())</f>
        <v>2.6252606200327655E-3</v>
      </c>
      <c r="L488" s="52">
        <f>IFERROR(_xll.qlIndexFixing(Index6M,$H488,TRUE,_xll.ohTrigger(RecalcTrigger,Trigger6M)),NA())</f>
        <v>1.7914713185154074E-3</v>
      </c>
      <c r="M488" s="52">
        <f>IFERROR(_xll.qlIndexFixing(ONIndex6M,I488,TRUE,_xll.ohTrigger(RecalcTrigger,Trigger6M)),NA())</f>
        <v>1.5167486321709944E-3</v>
      </c>
    </row>
    <row r="489" spans="2:13" x14ac:dyDescent="0.2">
      <c r="B489" s="46" t="s">
        <v>19</v>
      </c>
      <c r="D489" s="49">
        <f>_xll.qlCalendarAdvance(LocalCalendar,$D488,B489,"f",FALSE)</f>
        <v>42905</v>
      </c>
      <c r="E489" s="49">
        <f>_xll.qlInterestRateIndexValueDate(IndexON,D489)</f>
        <v>42905</v>
      </c>
      <c r="F489" s="52">
        <f>IFERROR(_xll.qlIndexFixing(IndexON,D489,TRUE,_xll.ohTrigger(RecalcTrigger,TriggerON)),NA())</f>
        <v>8.5052346498692977E-4</v>
      </c>
      <c r="H489" s="49">
        <f>_xll.qlCalendarAdvance(IborCalendar,$H488,B489,"f",FALSE)</f>
        <v>42880</v>
      </c>
      <c r="I489" s="49">
        <f>_xll.qlInterestRateIndexValueDate(Index3M,$H489)</f>
        <v>42885</v>
      </c>
      <c r="J489" s="52">
        <f>IFERROR(_xll.qlIndexFixing(Index3M,H489,TRUE,_xll.ohTrigger(RecalcTrigger,Trigger3M)),NA())</f>
        <v>2.2951214597893605E-3</v>
      </c>
      <c r="K489" s="52">
        <f>IFERROR(_xll.qlIndexFixing(ONIndex3M,I489,TRUE,_xll.ohTrigger(RecalcTrigger,Trigger3M)),NA())</f>
        <v>2.614573852781632E-3</v>
      </c>
      <c r="L489" s="52">
        <f>IFERROR(_xll.qlIndexFixing(Index6M,$H489,TRUE,_xll.ohTrigger(RecalcTrigger,Trigger6M)),NA())</f>
        <v>1.8025802931148881E-3</v>
      </c>
      <c r="M489" s="52">
        <f>IFERROR(_xll.qlIndexFixing(ONIndex6M,I489,TRUE,_xll.ohTrigger(RecalcTrigger,Trigger6M)),NA())</f>
        <v>1.5187704869745744E-3</v>
      </c>
    </row>
    <row r="490" spans="2:13" x14ac:dyDescent="0.2">
      <c r="B490" s="46" t="s">
        <v>19</v>
      </c>
      <c r="D490" s="49">
        <f>_xll.qlCalendarAdvance(LocalCalendar,$D489,B490,"f",FALSE)</f>
        <v>42906</v>
      </c>
      <c r="E490" s="49">
        <f>_xll.qlInterestRateIndexValueDate(IndexON,D490)</f>
        <v>42906</v>
      </c>
      <c r="F490" s="52">
        <f>IFERROR(_xll.qlIndexFixing(IndexON,D490,TRUE,_xll.ohTrigger(RecalcTrigger,TriggerON)),NA())</f>
        <v>8.5338783254895745E-4</v>
      </c>
      <c r="H490" s="49">
        <f>_xll.qlCalendarAdvance(IborCalendar,$H489,B490,"f",FALSE)</f>
        <v>42881</v>
      </c>
      <c r="I490" s="49">
        <f>_xll.qlInterestRateIndexValueDate(Index3M,$H490)</f>
        <v>42886</v>
      </c>
      <c r="J490" s="52">
        <f>IFERROR(_xll.qlIndexFixing(Index3M,H490,TRUE,_xll.ohTrigger(RecalcTrigger,Trigger3M)),NA())</f>
        <v>2.2880404832746554E-3</v>
      </c>
      <c r="K490" s="52">
        <f>IFERROR(_xll.qlIndexFixing(ONIndex3M,I490,TRUE,_xll.ohTrigger(RecalcTrigger,Trigger3M)),NA())</f>
        <v>2.6100293235487015E-3</v>
      </c>
      <c r="L490" s="52">
        <f>IFERROR(_xll.qlIndexFixing(Index6M,$H490,TRUE,_xll.ohTrigger(RecalcTrigger,Trigger6M)),NA())</f>
        <v>1.8041235551235866E-3</v>
      </c>
      <c r="M490" s="52">
        <f>IFERROR(_xll.qlIndexFixing(ONIndex6M,I490,TRUE,_xll.ohTrigger(RecalcTrigger,Trigger6M)),NA())</f>
        <v>1.5197599223082392E-3</v>
      </c>
    </row>
    <row r="491" spans="2:13" x14ac:dyDescent="0.2">
      <c r="B491" s="46" t="s">
        <v>19</v>
      </c>
      <c r="D491" s="49">
        <f>_xll.qlCalendarAdvance(LocalCalendar,$D490,B491,"f",FALSE)</f>
        <v>42907</v>
      </c>
      <c r="E491" s="49">
        <f>_xll.qlInterestRateIndexValueDate(IndexON,D491)</f>
        <v>42907</v>
      </c>
      <c r="F491" s="52">
        <f>IFERROR(_xll.qlIndexFixing(IndexON,D491,TRUE,_xll.ohTrigger(RecalcTrigger,TriggerON)),NA())</f>
        <v>8.5626971388808037E-4</v>
      </c>
      <c r="H491" s="49">
        <f>_xll.qlCalendarAdvance(IborCalendar,$H490,B491,"f",FALSE)</f>
        <v>42885</v>
      </c>
      <c r="I491" s="49">
        <f>_xll.qlInterestRateIndexValueDate(Index3M,$H491)</f>
        <v>42887</v>
      </c>
      <c r="J491" s="52">
        <f>IFERROR(_xll.qlIndexFixing(Index3M,H491,TRUE,_xll.ohTrigger(RecalcTrigger,Trigger3M)),NA())</f>
        <v>2.2809436008894173E-3</v>
      </c>
      <c r="K491" s="52">
        <f>IFERROR(_xll.qlIndexFixing(ONIndex3M,I491,TRUE,_xll.ohTrigger(RecalcTrigger,Trigger3M)),NA())</f>
        <v>2.6053441399476185E-3</v>
      </c>
      <c r="L491" s="52">
        <f>IFERROR(_xll.qlIndexFixing(Index6M,$H491,TRUE,_xll.ohTrigger(RecalcTrigger,Trigger6M)),NA())</f>
        <v>1.8073682602563598E-3</v>
      </c>
      <c r="M491" s="52">
        <f>IFERROR(_xll.qlIndexFixing(ONIndex6M,I491,TRUE,_xll.ohTrigger(RecalcTrigger,Trigger6M)),NA())</f>
        <v>1.5208377873054957E-3</v>
      </c>
    </row>
    <row r="492" spans="2:13" x14ac:dyDescent="0.2">
      <c r="B492" s="46" t="s">
        <v>19</v>
      </c>
      <c r="D492" s="49">
        <f>_xll.qlCalendarAdvance(LocalCalendar,$D491,B492,"f",FALSE)</f>
        <v>42908</v>
      </c>
      <c r="E492" s="49">
        <f>_xll.qlInterestRateIndexValueDate(IndexON,D492)</f>
        <v>42908</v>
      </c>
      <c r="F492" s="52">
        <f>IFERROR(_xll.qlIndexFixing(IndexON,D492,TRUE,_xll.ohTrigger(RecalcTrigger,TriggerON)),NA())</f>
        <v>8.5916910900429855E-4</v>
      </c>
      <c r="H492" s="49">
        <f>_xll.qlCalendarAdvance(IborCalendar,$H491,B492,"f",FALSE)</f>
        <v>42886</v>
      </c>
      <c r="I492" s="49">
        <f>_xll.qlInterestRateIndexValueDate(Index3M,$H492)</f>
        <v>42888</v>
      </c>
      <c r="J492" s="52">
        <f>IFERROR(_xll.qlIndexFixing(Index3M,H492,TRUE,_xll.ohTrigger(RecalcTrigger,Trigger3M)),NA())</f>
        <v>2.2668106789661665E-3</v>
      </c>
      <c r="K492" s="52">
        <f>IFERROR(_xll.qlIndexFixing(ONIndex3M,I492,TRUE,_xll.ohTrigger(RecalcTrigger,Trigger3M)),NA())</f>
        <v>2.5955236378827351E-3</v>
      </c>
      <c r="L492" s="52">
        <f>IFERROR(_xll.qlIndexFixing(Index6M,$H492,TRUE,_xll.ohTrigger(RecalcTrigger,Trigger6M)),NA())</f>
        <v>1.8140036631126904E-3</v>
      </c>
      <c r="M492" s="52">
        <f>IFERROR(_xll.qlIndexFixing(ONIndex6M,I492,TRUE,_xll.ohTrigger(RecalcTrigger,Trigger6M)),NA())</f>
        <v>1.5232947283028153E-3</v>
      </c>
    </row>
    <row r="493" spans="2:13" x14ac:dyDescent="0.2">
      <c r="B493" s="46" t="s">
        <v>19</v>
      </c>
      <c r="D493" s="49">
        <f>_xll.qlCalendarAdvance(LocalCalendar,$D492,B493,"f",FALSE)</f>
        <v>42909</v>
      </c>
      <c r="E493" s="49">
        <f>_xll.qlInterestRateIndexValueDate(IndexON,D493)</f>
        <v>42909</v>
      </c>
      <c r="F493" s="52">
        <f>IFERROR(_xll.qlIndexFixing(IndexON,D493,TRUE,_xll.ohTrigger(RecalcTrigger,TriggerON)),NA())</f>
        <v>8.6502832845133015E-4</v>
      </c>
      <c r="H493" s="49">
        <f>_xll.qlCalendarAdvance(IborCalendar,$H492,B493,"f",FALSE)</f>
        <v>42887</v>
      </c>
      <c r="I493" s="49">
        <f>_xll.qlInterestRateIndexValueDate(Index3M,$H493)</f>
        <v>42891</v>
      </c>
      <c r="J493" s="52">
        <f>IFERROR(_xll.qlIndexFixing(Index3M,H493,TRUE,_xll.ohTrigger(RecalcTrigger,Trigger3M)),NA())</f>
        <v>2.2524366384414208E-3</v>
      </c>
      <c r="K493" s="52">
        <f>IFERROR(_xll.qlIndexFixing(ONIndex3M,I493,TRUE,_xll.ohTrigger(RecalcTrigger,Trigger3M)),NA())</f>
        <v>2.5851968621015686E-3</v>
      </c>
      <c r="L493" s="52">
        <f>IFERROR(_xll.qlIndexFixing(Index6M,$H493,TRUE,_xll.ohTrigger(RecalcTrigger,Trigger6M)),NA())</f>
        <v>1.8204625638501288E-3</v>
      </c>
      <c r="M493" s="52">
        <f>IFERROR(_xll.qlIndexFixing(ONIndex6M,I493,TRUE,_xll.ohTrigger(RecalcTrigger,Trigger6M)),NA())</f>
        <v>1.5260335435307582E-3</v>
      </c>
    </row>
    <row r="494" spans="2:13" x14ac:dyDescent="0.2">
      <c r="B494" s="46" t="s">
        <v>19</v>
      </c>
      <c r="D494" s="49">
        <f>_xll.qlCalendarAdvance(LocalCalendar,$D493,B494,"f",FALSE)</f>
        <v>42912</v>
      </c>
      <c r="E494" s="49">
        <f>_xll.qlInterestRateIndexValueDate(IndexON,D494)</f>
        <v>42912</v>
      </c>
      <c r="F494" s="52">
        <f>IFERROR(_xll.qlIndexFixing(IndexON,D494,TRUE,_xll.ohTrigger(RecalcTrigger,TriggerON)),NA())</f>
        <v>8.7094182707803114E-4</v>
      </c>
      <c r="H494" s="49">
        <f>_xll.qlCalendarAdvance(IborCalendar,$H493,B494,"f",FALSE)</f>
        <v>42888</v>
      </c>
      <c r="I494" s="49">
        <f>_xll.qlInterestRateIndexValueDate(Index3M,$H494)</f>
        <v>42892</v>
      </c>
      <c r="J494" s="52">
        <f>IFERROR(_xll.qlIndexFixing(Index3M,H494,TRUE,_xll.ohTrigger(RecalcTrigger,Trigger3M)),NA())</f>
        <v>2.2452899459271176E-3</v>
      </c>
      <c r="K494" s="52">
        <f>IFERROR(_xll.qlIndexFixing(ONIndex3M,I494,TRUE,_xll.ohTrigger(RecalcTrigger,Trigger3M)),NA())</f>
        <v>2.5798084067396587E-3</v>
      </c>
      <c r="L494" s="52">
        <f>IFERROR(_xll.qlIndexFixing(Index6M,$H494,TRUE,_xll.ohTrigger(RecalcTrigger,Trigger6M)),NA())</f>
        <v>1.8237625438709568E-3</v>
      </c>
      <c r="M494" s="52">
        <f>IFERROR(_xll.qlIndexFixing(ONIndex6M,I494,TRUE,_xll.ohTrigger(RecalcTrigger,Trigger6M)),NA())</f>
        <v>1.5275535566861009E-3</v>
      </c>
    </row>
    <row r="495" spans="2:13" x14ac:dyDescent="0.2">
      <c r="B495" s="46" t="s">
        <v>19</v>
      </c>
      <c r="D495" s="49">
        <f>_xll.qlCalendarAdvance(LocalCalendar,$D494,B495,"f",FALSE)</f>
        <v>42913</v>
      </c>
      <c r="E495" s="49">
        <f>_xll.qlInterestRateIndexValueDate(IndexON,D495)</f>
        <v>42913</v>
      </c>
      <c r="F495" s="52">
        <f>IFERROR(_xll.qlIndexFixing(IndexON,D495,TRUE,_xll.ohTrigger(RecalcTrigger,TriggerON)),NA())</f>
        <v>8.7392879091763298E-4</v>
      </c>
      <c r="H495" s="49">
        <f>_xll.qlCalendarAdvance(IborCalendar,$H494,B495,"f",FALSE)</f>
        <v>42891</v>
      </c>
      <c r="I495" s="49">
        <f>_xll.qlInterestRateIndexValueDate(Index3M,$H495)</f>
        <v>42893</v>
      </c>
      <c r="J495" s="52">
        <f>IFERROR(_xll.qlIndexFixing(Index3M,H495,TRUE,_xll.ohTrigger(RecalcTrigger,Trigger3M)),NA())</f>
        <v>2.2381392351323234E-3</v>
      </c>
      <c r="K495" s="52">
        <f>IFERROR(_xll.qlIndexFixing(ONIndex3M,I495,TRUE,_xll.ohTrigger(RecalcTrigger,Trigger3M)),NA())</f>
        <v>2.5742792970895323E-3</v>
      </c>
      <c r="L495" s="52">
        <f>IFERROR(_xll.qlIndexFixing(Index6M,$H495,TRUE,_xll.ohTrigger(RecalcTrigger,Trigger6M)),NA())</f>
        <v>1.8270720988721562E-3</v>
      </c>
      <c r="M495" s="52">
        <f>IFERROR(_xll.qlIndexFixing(ONIndex6M,I495,TRUE,_xll.ohTrigger(RecalcTrigger,Trigger6M)),NA())</f>
        <v>1.5291619994250993E-3</v>
      </c>
    </row>
    <row r="496" spans="2:13" x14ac:dyDescent="0.2">
      <c r="B496" s="46" t="s">
        <v>19</v>
      </c>
      <c r="D496" s="49">
        <f>_xll.qlCalendarAdvance(LocalCalendar,$D495,B496,"f",FALSE)</f>
        <v>42914</v>
      </c>
      <c r="E496" s="49">
        <f>_xll.qlInterestRateIndexValueDate(IndexON,D496)</f>
        <v>42914</v>
      </c>
      <c r="F496" s="52">
        <f>IFERROR(_xll.qlIndexFixing(IndexON,D496,TRUE,_xll.ohTrigger(RecalcTrigger,TriggerON)),NA())</f>
        <v>8.7693326861537635E-4</v>
      </c>
      <c r="H496" s="49">
        <f>_xll.qlCalendarAdvance(IborCalendar,$H495,B496,"f",FALSE)</f>
        <v>42892</v>
      </c>
      <c r="I496" s="49">
        <f>_xll.qlInterestRateIndexValueDate(Index3M,$H496)</f>
        <v>42894</v>
      </c>
      <c r="J496" s="52">
        <f>IFERROR(_xll.qlIndexFixing(Index3M,H496,TRUE,_xll.ohTrigger(RecalcTrigger,Trigger3M)),NA())</f>
        <v>2.2309864872713612E-3</v>
      </c>
      <c r="K496" s="52">
        <f>IFERROR(_xll.qlIndexFixing(ONIndex3M,I496,TRUE,_xll.ohTrigger(RecalcTrigger,Trigger3M)),NA())</f>
        <v>2.5686095330712533E-3</v>
      </c>
      <c r="L496" s="52">
        <f>IFERROR(_xll.qlIndexFixing(Index6M,$H496,TRUE,_xll.ohTrigger(RecalcTrigger,Trigger6M)),NA())</f>
        <v>1.8303907355145871E-3</v>
      </c>
      <c r="M496" s="52">
        <f>IFERROR(_xll.qlIndexFixing(ONIndex6M,I496,TRUE,_xll.ohTrigger(RecalcTrigger,Trigger6M)),NA())</f>
        <v>1.5308588718276894E-3</v>
      </c>
    </row>
    <row r="497" spans="2:13" x14ac:dyDescent="0.2">
      <c r="B497" s="46" t="s">
        <v>19</v>
      </c>
      <c r="D497" s="49">
        <f>_xll.qlCalendarAdvance(LocalCalendar,$D496,B497,"f",FALSE)</f>
        <v>42915</v>
      </c>
      <c r="E497" s="49">
        <f>_xll.qlInterestRateIndexValueDate(IndexON,D497)</f>
        <v>42915</v>
      </c>
      <c r="F497" s="52">
        <f>IFERROR(_xll.qlIndexFixing(IndexON,D497,TRUE,_xll.ohTrigger(RecalcTrigger,TriggerON)),NA())</f>
        <v>8.7995249673622489E-4</v>
      </c>
      <c r="H497" s="49">
        <f>_xll.qlCalendarAdvance(IborCalendar,$H496,B497,"f",FALSE)</f>
        <v>42893</v>
      </c>
      <c r="I497" s="49">
        <f>_xll.qlInterestRateIndexValueDate(Index3M,$H497)</f>
        <v>42895</v>
      </c>
      <c r="J497" s="52">
        <f>IFERROR(_xll.qlIndexFixing(Index3M,H497,TRUE,_xll.ohTrigger(RecalcTrigger,Trigger3M)),NA())</f>
        <v>2.2170197114954227E-3</v>
      </c>
      <c r="K497" s="52">
        <f>IFERROR(_xll.qlIndexFixing(ONIndex3M,I497,TRUE,_xll.ohTrigger(RecalcTrigger,Trigger3M)),NA())</f>
        <v>2.5568193163483244E-3</v>
      </c>
      <c r="L497" s="52">
        <f>IFERROR(_xll.qlIndexFixing(Index6M,$H497,TRUE,_xll.ohTrigger(RecalcTrigger,Trigger6M)),NA())</f>
        <v>1.8370948269870963E-3</v>
      </c>
      <c r="M497" s="52">
        <f>IFERROR(_xll.qlIndexFixing(ONIndex6M,I497,TRUE,_xll.ohTrigger(RecalcTrigger,Trigger6M)),NA())</f>
        <v>1.5345539232658467E-3</v>
      </c>
    </row>
    <row r="498" spans="2:13" x14ac:dyDescent="0.2">
      <c r="B498" s="46" t="s">
        <v>19</v>
      </c>
      <c r="D498" s="49">
        <f>_xll.qlCalendarAdvance(LocalCalendar,$D497,B498,"f",FALSE)</f>
        <v>42916</v>
      </c>
      <c r="E498" s="49">
        <f>_xll.qlInterestRateIndexValueDate(IndexON,D498)</f>
        <v>42916</v>
      </c>
      <c r="F498" s="52">
        <f>IFERROR(_xll.qlIndexFixing(IndexON,D498,TRUE,_xll.ohTrigger(RecalcTrigger,TriggerON)),NA())</f>
        <v>8.8600174199389892E-4</v>
      </c>
      <c r="H498" s="49">
        <f>_xll.qlCalendarAdvance(IborCalendar,$H497,B498,"f",FALSE)</f>
        <v>42894</v>
      </c>
      <c r="I498" s="49">
        <f>_xll.qlInterestRateIndexValueDate(Index3M,$H498)</f>
        <v>42898</v>
      </c>
      <c r="J498" s="52">
        <f>IFERROR(_xll.qlIndexFixing(Index3M,H498,TRUE,_xll.ohTrigger(RecalcTrigger,Trigger3M)),NA())</f>
        <v>2.2023947489440048E-3</v>
      </c>
      <c r="K498" s="52">
        <f>IFERROR(_xll.qlIndexFixing(ONIndex3M,I498,TRUE,_xll.ohTrigger(RecalcTrigger,Trigger3M)),NA())</f>
        <v>2.5445239339560999E-3</v>
      </c>
      <c r="L498" s="52">
        <f>IFERROR(_xll.qlIndexFixing(Index6M,$H498,TRUE,_xll.ohTrigger(RecalcTrigger,Trigger6M)),NA())</f>
        <v>1.8437462315906434E-3</v>
      </c>
      <c r="M498" s="52">
        <f>IFERROR(_xll.qlIndexFixing(ONIndex6M,I498,TRUE,_xll.ohTrigger(RecalcTrigger,Trigger6M)),NA())</f>
        <v>1.5385306577542224E-3</v>
      </c>
    </row>
    <row r="499" spans="2:13" x14ac:dyDescent="0.2">
      <c r="B499" s="46" t="s">
        <v>19</v>
      </c>
      <c r="D499" s="49">
        <f>_xll.qlCalendarAdvance(LocalCalendar,$D498,B499,"f",FALSE)</f>
        <v>42919</v>
      </c>
      <c r="E499" s="49">
        <f>_xll.qlInterestRateIndexValueDate(IndexON,D499)</f>
        <v>42919</v>
      </c>
      <c r="F499" s="52">
        <f>IFERROR(_xll.qlIndexFixing(IndexON,D499,TRUE,_xll.ohTrigger(RecalcTrigger,TriggerON)),NA())</f>
        <v>8.9204979770829418E-4</v>
      </c>
      <c r="H499" s="49">
        <f>_xll.qlCalendarAdvance(IborCalendar,$H498,B499,"f",FALSE)</f>
        <v>42895</v>
      </c>
      <c r="I499" s="49">
        <f>_xll.qlInterestRateIndexValueDate(Index3M,$H499)</f>
        <v>42899</v>
      </c>
      <c r="J499" s="52">
        <f>IFERROR(_xll.qlIndexFixing(Index3M,H499,TRUE,_xll.ohTrigger(RecalcTrigger,Trigger3M)),NA())</f>
        <v>2.1952615334613662E-3</v>
      </c>
      <c r="K499" s="52">
        <f>IFERROR(_xll.qlIndexFixing(ONIndex3M,I499,TRUE,_xll.ohTrigger(RecalcTrigger,Trigger3M)),NA())</f>
        <v>2.5381508984168022E-3</v>
      </c>
      <c r="L499" s="52">
        <f>IFERROR(_xll.qlIndexFixing(Index6M,$H499,TRUE,_xll.ohTrigger(RecalcTrigger,Trigger6M)),NA())</f>
        <v>1.8471028762320082E-3</v>
      </c>
      <c r="M499" s="52">
        <f>IFERROR(_xll.qlIndexFixing(ONIndex6M,I499,TRUE,_xll.ohTrigger(RecalcTrigger,Trigger6M)),NA())</f>
        <v>1.5406696783148988E-3</v>
      </c>
    </row>
    <row r="500" spans="2:13" x14ac:dyDescent="0.2">
      <c r="B500" s="46" t="s">
        <v>19</v>
      </c>
      <c r="D500" s="49">
        <f>_xll.qlCalendarAdvance(LocalCalendar,$D499,B500,"f",FALSE)</f>
        <v>42920</v>
      </c>
      <c r="E500" s="49">
        <f>_xll.qlInterestRateIndexValueDate(IndexON,D500)</f>
        <v>42920</v>
      </c>
      <c r="F500" s="52">
        <f>IFERROR(_xll.qlIndexFixing(IndexON,D500,TRUE,_xll.ohTrigger(RecalcTrigger,TriggerON)),NA())</f>
        <v>8.9507645671949021E-4</v>
      </c>
      <c r="H500" s="49">
        <f>_xll.qlCalendarAdvance(IborCalendar,$H499,B500,"f",FALSE)</f>
        <v>42898</v>
      </c>
      <c r="I500" s="49">
        <f>_xll.qlInterestRateIndexValueDate(Index3M,$H500)</f>
        <v>42900</v>
      </c>
      <c r="J500" s="52">
        <f>IFERROR(_xll.qlIndexFixing(Index3M,H500,TRUE,_xll.ohTrigger(RecalcTrigger,Trigger3M)),NA())</f>
        <v>2.1881381678961307E-3</v>
      </c>
      <c r="K500" s="52">
        <f>IFERROR(_xll.qlIndexFixing(ONIndex3M,I500,TRUE,_xll.ohTrigger(RecalcTrigger,Trigger3M)),NA())</f>
        <v>2.531637208589288E-3</v>
      </c>
      <c r="L500" s="52">
        <f>IFERROR(_xll.qlIndexFixing(Index6M,$H500,TRUE,_xll.ohTrigger(RecalcTrigger,Trigger6M)),NA())</f>
        <v>1.8504656424081275E-3</v>
      </c>
      <c r="M500" s="52">
        <f>IFERROR(_xll.qlIndexFixing(ONIndex6M,I500,TRUE,_xll.ohTrigger(RecalcTrigger,Trigger6M)),NA())</f>
        <v>1.5428971285391668E-3</v>
      </c>
    </row>
    <row r="501" spans="2:13" x14ac:dyDescent="0.2">
      <c r="B501" s="46" t="s">
        <v>19</v>
      </c>
      <c r="D501" s="49">
        <f>_xll.qlCalendarAdvance(LocalCalendar,$D500,B501,"f",FALSE)</f>
        <v>42921</v>
      </c>
      <c r="E501" s="49">
        <f>_xll.qlInterestRateIndexValueDate(IndexON,D501)</f>
        <v>42921</v>
      </c>
      <c r="F501" s="52">
        <f>IFERROR(_xll.qlIndexFixing(IndexON,D501,TRUE,_xll.ohTrigger(RecalcTrigger,TriggerON)),NA())</f>
        <v>8.9810404930279475E-4</v>
      </c>
      <c r="H501" s="49">
        <f>_xll.qlCalendarAdvance(IborCalendar,$H500,B501,"f",FALSE)</f>
        <v>42899</v>
      </c>
      <c r="I501" s="49">
        <f>_xll.qlInterestRateIndexValueDate(Index3M,$H501)</f>
        <v>42901</v>
      </c>
      <c r="J501" s="52">
        <f>IFERROR(_xll.qlIndexFixing(Index3M,H501,TRUE,_xll.ohTrigger(RecalcTrigger,Trigger3M)),NA())</f>
        <v>2.1810266333609643E-3</v>
      </c>
      <c r="K501" s="52">
        <f>IFERROR(_xll.qlIndexFixing(ONIndex3M,I501,TRUE,_xll.ohTrigger(RecalcTrigger,Trigger3M)),NA())</f>
        <v>2.5249828645534933E-3</v>
      </c>
      <c r="L501" s="52">
        <f>IFERROR(_xll.qlIndexFixing(Index6M,$H501,TRUE,_xll.ohTrigger(RecalcTrigger,Trigger6M)),NA())</f>
        <v>1.8538340367580206E-3</v>
      </c>
      <c r="M501" s="52">
        <f>IFERROR(_xll.qlIndexFixing(ONIndex6M,I501,TRUE,_xll.ohTrigger(RecalcTrigger,Trigger6M)),NA())</f>
        <v>1.5452130084270266E-3</v>
      </c>
    </row>
    <row r="502" spans="2:13" x14ac:dyDescent="0.2">
      <c r="B502" s="46" t="s">
        <v>19</v>
      </c>
      <c r="D502" s="49">
        <f>_xll.qlCalendarAdvance(LocalCalendar,$D501,B502,"f",FALSE)</f>
        <v>42922</v>
      </c>
      <c r="E502" s="49">
        <f>_xll.qlInterestRateIndexValueDate(IndexON,D502)</f>
        <v>42922</v>
      </c>
      <c r="F502" s="52">
        <f>IFERROR(_xll.qlIndexFixing(IndexON,D502,TRUE,_xll.ohTrigger(RecalcTrigger,TriggerON)),NA())</f>
        <v>9.0113257537716152E-4</v>
      </c>
      <c r="H502" s="49">
        <f>_xll.qlCalendarAdvance(IborCalendar,$H501,B502,"f",FALSE)</f>
        <v>42900</v>
      </c>
      <c r="I502" s="49">
        <f>_xll.qlInterestRateIndexValueDate(Index3M,$H502)</f>
        <v>42902</v>
      </c>
      <c r="J502" s="52">
        <f>IFERROR(_xll.qlIndexFixing(Index3M,H502,TRUE,_xll.ohTrigger(RecalcTrigger,Trigger3M)),NA())</f>
        <v>2.1641026152999609E-3</v>
      </c>
      <c r="K502" s="52">
        <f>IFERROR(_xll.qlIndexFixing(ONIndex3M,I502,TRUE,_xll.ohTrigger(RecalcTrigger,Trigger3M)),NA())</f>
        <v>2.5112228459089891E-3</v>
      </c>
      <c r="L502" s="52">
        <f>IFERROR(_xll.qlIndexFixing(Index6M,$H502,TRUE,_xll.ohTrigger(RecalcTrigger,Trigger6M)),NA())</f>
        <v>1.8605774231945349E-3</v>
      </c>
      <c r="M502" s="52">
        <f>IFERROR(_xll.qlIndexFixing(ONIndex6M,I502,TRUE,_xll.ohTrigger(RecalcTrigger,Trigger6M)),NA())</f>
        <v>1.5501462084621664E-3</v>
      </c>
    </row>
    <row r="503" spans="2:13" x14ac:dyDescent="0.2">
      <c r="B503" s="46" t="s">
        <v>19</v>
      </c>
      <c r="D503" s="49">
        <f>_xll.qlCalendarAdvance(LocalCalendar,$D502,B503,"f",FALSE)</f>
        <v>42923</v>
      </c>
      <c r="E503" s="49">
        <f>_xll.qlInterestRateIndexValueDate(IndexON,D503)</f>
        <v>42923</v>
      </c>
      <c r="F503" s="52">
        <f>IFERROR(_xll.qlIndexFixing(IndexON,D503,TRUE,_xll.ohTrigger(RecalcTrigger,TriggerON)),NA())</f>
        <v>9.0719499400537817E-4</v>
      </c>
      <c r="H503" s="49">
        <f>_xll.qlCalendarAdvance(IborCalendar,$H502,B503,"f",FALSE)</f>
        <v>42901</v>
      </c>
      <c r="I503" s="49">
        <f>_xll.qlInterestRateIndexValueDate(Index3M,$H503)</f>
        <v>42905</v>
      </c>
      <c r="J503" s="52">
        <f>IFERROR(_xll.qlIndexFixing(Index3M,H503,TRUE,_xll.ohTrigger(RecalcTrigger,Trigger3M)),NA())</f>
        <v>2.1527384272964105E-3</v>
      </c>
      <c r="K503" s="52">
        <f>IFERROR(_xll.qlIndexFixing(ONIndex3M,I503,TRUE,_xll.ohTrigger(RecalcTrigger,Trigger3M)),NA())</f>
        <v>2.4969589456080854E-3</v>
      </c>
      <c r="L503" s="52">
        <f>IFERROR(_xll.qlIndexFixing(Index6M,$H503,TRUE,_xll.ohTrigger(RecalcTrigger,Trigger6M)),NA())</f>
        <v>1.8673540285206573E-3</v>
      </c>
      <c r="M503" s="52">
        <f>IFERROR(_xll.qlIndexFixing(ONIndex6M,I503,TRUE,_xll.ohTrigger(RecalcTrigger,Trigger6M)),NA())</f>
        <v>1.5553608243745742E-3</v>
      </c>
    </row>
    <row r="504" spans="2:13" x14ac:dyDescent="0.2">
      <c r="B504" s="46" t="s">
        <v>19</v>
      </c>
      <c r="D504" s="49">
        <f>_xll.qlCalendarAdvance(LocalCalendar,$D503,B504,"f",FALSE)</f>
        <v>42926</v>
      </c>
      <c r="E504" s="49">
        <f>_xll.qlInterestRateIndexValueDate(IndexON,D504)</f>
        <v>42926</v>
      </c>
      <c r="F504" s="52">
        <f>IFERROR(_xll.qlIndexFixing(IndexON,D504,TRUE,_xll.ohTrigger(RecalcTrigger,TriggerON)),NA())</f>
        <v>9.132560148283897E-4</v>
      </c>
      <c r="H504" s="49">
        <f>_xll.qlCalendarAdvance(IborCalendar,$H503,B504,"f",FALSE)</f>
        <v>42902</v>
      </c>
      <c r="I504" s="49">
        <f>_xll.qlInterestRateIndexValueDate(Index3M,$H504)</f>
        <v>42906</v>
      </c>
      <c r="J504" s="52">
        <f>IFERROR(_xll.qlIndexFixing(Index3M,H504,TRUE,_xll.ohTrigger(RecalcTrigger,Trigger3M)),NA())</f>
        <v>2.145715764117605E-3</v>
      </c>
      <c r="K504" s="52">
        <f>IFERROR(_xll.qlIndexFixing(ONIndex3M,I504,TRUE,_xll.ohTrigger(RecalcTrigger,Trigger3M)),NA())</f>
        <v>2.4896013302111442E-3</v>
      </c>
      <c r="L504" s="52">
        <f>IFERROR(_xll.qlIndexFixing(Index6M,$H504,TRUE,_xll.ohTrigger(RecalcTrigger,Trigger6M)),NA())</f>
        <v>1.8707431631823136E-3</v>
      </c>
      <c r="M504" s="52">
        <f>IFERROR(_xll.qlIndexFixing(ONIndex6M,I504,TRUE,_xll.ohTrigger(RecalcTrigger,Trigger6M)),NA())</f>
        <v>1.5581188525004563E-3</v>
      </c>
    </row>
    <row r="505" spans="2:13" x14ac:dyDescent="0.2">
      <c r="B505" s="46" t="s">
        <v>19</v>
      </c>
      <c r="D505" s="49">
        <f>_xll.qlCalendarAdvance(LocalCalendar,$D504,B505,"f",FALSE)</f>
        <v>42927</v>
      </c>
      <c r="E505" s="49">
        <f>_xll.qlInterestRateIndexValueDate(IndexON,D505)</f>
        <v>42927</v>
      </c>
      <c r="F505" s="52">
        <f>IFERROR(_xll.qlIndexFixing(IndexON,D505,TRUE,_xll.ohTrigger(RecalcTrigger,TriggerON)),NA())</f>
        <v>9.1628920843911388E-4</v>
      </c>
      <c r="H505" s="49">
        <f>_xll.qlCalendarAdvance(IborCalendar,$H504,B505,"f",FALSE)</f>
        <v>42905</v>
      </c>
      <c r="I505" s="49">
        <f>_xll.qlInterestRateIndexValueDate(Index3M,$H505)</f>
        <v>42907</v>
      </c>
      <c r="J505" s="52">
        <f>IFERROR(_xll.qlIndexFixing(Index3M,H505,TRUE,_xll.ohTrigger(RecalcTrigger,Trigger3M)),NA())</f>
        <v>2.1387168183537877E-3</v>
      </c>
      <c r="K505" s="52">
        <f>IFERROR(_xll.qlIndexFixing(ONIndex3M,I505,TRUE,_xll.ohTrigger(RecalcTrigger,Trigger3M)),NA())</f>
        <v>2.4821030606858585E-3</v>
      </c>
      <c r="L505" s="52">
        <f>IFERROR(_xll.qlIndexFixing(Index6M,$H505,TRUE,_xll.ohTrigger(RecalcTrigger,Trigger6M)),NA())</f>
        <v>1.8741349657714883E-3</v>
      </c>
      <c r="M505" s="52">
        <f>IFERROR(_xll.qlIndexFixing(ONIndex6M,I505,TRUE,_xll.ohTrigger(RecalcTrigger,Trigger6M)),NA())</f>
        <v>1.5609653102099941E-3</v>
      </c>
    </row>
    <row r="506" spans="2:13" x14ac:dyDescent="0.2">
      <c r="B506" s="46" t="s">
        <v>19</v>
      </c>
      <c r="D506" s="49">
        <f>_xll.qlCalendarAdvance(LocalCalendar,$D505,B506,"f",FALSE)</f>
        <v>42928</v>
      </c>
      <c r="E506" s="49">
        <f>_xll.qlInterestRateIndexValueDate(IndexON,D506)</f>
        <v>42928</v>
      </c>
      <c r="F506" s="52">
        <f>IFERROR(_xll.qlIndexFixing(IndexON,D506,TRUE,_xll.ohTrigger(RecalcTrigger,TriggerON)),NA())</f>
        <v>9.1932333562194657E-4</v>
      </c>
      <c r="H506" s="49">
        <f>_xll.qlCalendarAdvance(IborCalendar,$H505,B506,"f",FALSE)</f>
        <v>42906</v>
      </c>
      <c r="I506" s="49">
        <f>_xll.qlInterestRateIndexValueDate(Index3M,$H506)</f>
        <v>42908</v>
      </c>
      <c r="J506" s="52">
        <f>IFERROR(_xll.qlIndexFixing(Index3M,H506,TRUE,_xll.ohTrigger(RecalcTrigger,Trigger3M)),NA())</f>
        <v>2.1317435710185733E-3</v>
      </c>
      <c r="K506" s="52">
        <f>IFERROR(_xll.qlIndexFixing(ONIndex3M,I506,TRUE,_xll.ohTrigger(RecalcTrigger,Trigger3M)),NA())</f>
        <v>2.4744641368723563E-3</v>
      </c>
      <c r="L506" s="52">
        <f>IFERROR(_xll.qlIndexFixing(Index6M,$H506,TRUE,_xll.ohTrigger(RecalcTrigger,Trigger6M)),NA())</f>
        <v>1.87752894290405E-3</v>
      </c>
      <c r="M506" s="52">
        <f>IFERROR(_xll.qlIndexFixing(ONIndex6M,I506,TRUE,_xll.ohTrigger(RecalcTrigger,Trigger6M)),NA())</f>
        <v>1.5639001976630595E-3</v>
      </c>
    </row>
    <row r="507" spans="2:13" x14ac:dyDescent="0.2">
      <c r="B507" s="46" t="s">
        <v>19</v>
      </c>
      <c r="D507" s="49">
        <f>_xll.qlCalendarAdvance(LocalCalendar,$D506,B507,"f",FALSE)</f>
        <v>42929</v>
      </c>
      <c r="E507" s="49">
        <f>_xll.qlInterestRateIndexValueDate(IndexON,D507)</f>
        <v>42929</v>
      </c>
      <c r="F507" s="52">
        <f>IFERROR(_xll.qlIndexFixing(IndexON,D507,TRUE,_xll.ohTrigger(RecalcTrigger,TriggerON)),NA())</f>
        <v>9.2235839629584149E-4</v>
      </c>
      <c r="H507" s="49">
        <f>_xll.qlCalendarAdvance(IborCalendar,$H506,B507,"f",FALSE)</f>
        <v>42907</v>
      </c>
      <c r="I507" s="49">
        <f>_xll.qlInterestRateIndexValueDate(Index3M,$H507)</f>
        <v>42909</v>
      </c>
      <c r="J507" s="52">
        <f>IFERROR(_xll.qlIndexFixing(Index3M,H507,TRUE,_xll.ohTrigger(RecalcTrigger,Trigger3M)),NA())</f>
        <v>2.1185098215564919E-3</v>
      </c>
      <c r="K507" s="52">
        <f>IFERROR(_xll.qlIndexFixing(ONIndex3M,I507,TRUE,_xll.ohTrigger(RecalcTrigger,Trigger3M)),NA())</f>
        <v>2.4587342343718177E-3</v>
      </c>
      <c r="L507" s="52">
        <f>IFERROR(_xll.qlIndexFixing(Index6M,$H507,TRUE,_xll.ohTrigger(RecalcTrigger,Trigger6M)),NA())</f>
        <v>1.8876412215158137E-3</v>
      </c>
      <c r="M507" s="52">
        <f>IFERROR(_xll.qlIndexFixing(ONIndex6M,I507,TRUE,_xll.ohTrigger(RecalcTrigger,Trigger6M)),NA())</f>
        <v>1.5700715855437863E-3</v>
      </c>
    </row>
    <row r="508" spans="2:13" x14ac:dyDescent="0.2">
      <c r="B508" s="46" t="s">
        <v>19</v>
      </c>
      <c r="D508" s="49">
        <f>_xll.qlCalendarAdvance(LocalCalendar,$D507,B508,"f",FALSE)</f>
        <v>42930</v>
      </c>
      <c r="E508" s="49">
        <f>_xll.qlInterestRateIndexValueDate(IndexON,D508)</f>
        <v>42930</v>
      </c>
      <c r="F508" s="52">
        <f>IFERROR(_xll.qlIndexFixing(IndexON,D508,TRUE,_xll.ohTrigger(RecalcTrigger,TriggerON)),NA())</f>
        <v>9.2995426959896488E-4</v>
      </c>
      <c r="H508" s="49">
        <f>_xll.qlCalendarAdvance(IborCalendar,$H507,B508,"f",FALSE)</f>
        <v>42908</v>
      </c>
      <c r="I508" s="49">
        <f>_xll.qlInterestRateIndexValueDate(Index3M,$H508)</f>
        <v>42912</v>
      </c>
      <c r="J508" s="52">
        <f>IFERROR(_xll.qlIndexFixing(Index3M,H508,TRUE,_xll.ohTrigger(RecalcTrigger,Trigger3M)),NA())</f>
        <v>2.1041471857937651E-3</v>
      </c>
      <c r="K508" s="52">
        <f>IFERROR(_xll.qlIndexFixing(ONIndex3M,I508,TRUE,_xll.ohTrigger(RecalcTrigger,Trigger3M)),NA())</f>
        <v>2.4425018996954151E-3</v>
      </c>
      <c r="L508" s="52">
        <f>IFERROR(_xll.qlIndexFixing(Index6M,$H508,TRUE,_xll.ohTrigger(RecalcTrigger,Trigger6M)),NA())</f>
        <v>1.8927942221328481E-3</v>
      </c>
      <c r="M508" s="52">
        <f>IFERROR(_xll.qlIndexFixing(ONIndex6M,I508,TRUE,_xll.ohTrigger(RecalcTrigger,Trigger6M)),NA())</f>
        <v>1.5765240439513661E-3</v>
      </c>
    </row>
    <row r="509" spans="2:13" x14ac:dyDescent="0.2">
      <c r="B509" s="46" t="s">
        <v>19</v>
      </c>
      <c r="D509" s="49">
        <f>_xll.qlCalendarAdvance(LocalCalendar,$D508,B509,"f",FALSE)</f>
        <v>42934</v>
      </c>
      <c r="E509" s="49">
        <f>_xll.qlInterestRateIndexValueDate(IndexON,D509)</f>
        <v>42934</v>
      </c>
      <c r="F509" s="52">
        <f>IFERROR(_xll.qlIndexFixing(IndexON,D509,TRUE,_xll.ohTrigger(RecalcTrigger,TriggerON)),NA())</f>
        <v>9.3754770251752717E-4</v>
      </c>
      <c r="H509" s="49">
        <f>_xll.qlCalendarAdvance(IborCalendar,$H508,B509,"f",FALSE)</f>
        <v>42909</v>
      </c>
      <c r="I509" s="49">
        <f>_xll.qlInterestRateIndexValueDate(Index3M,$H509)</f>
        <v>42913</v>
      </c>
      <c r="J509" s="52">
        <f>IFERROR(_xll.qlIndexFixing(Index3M,H509,TRUE,_xll.ohTrigger(RecalcTrigger,Trigger3M)),NA())</f>
        <v>2.0973321453574365E-3</v>
      </c>
      <c r="K509" s="52">
        <f>IFERROR(_xll.qlIndexFixing(ONIndex3M,I509,TRUE,_xll.ohTrigger(RecalcTrigger,Trigger3M)),NA())</f>
        <v>2.4341597049204466E-3</v>
      </c>
      <c r="L509" s="52">
        <f>IFERROR(_xll.qlIndexFixing(Index6M,$H509,TRUE,_xll.ohTrigger(RecalcTrigger,Trigger6M)),NA())</f>
        <v>1.8945141779528822E-3</v>
      </c>
      <c r="M509" s="52">
        <f>IFERROR(_xll.qlIndexFixing(ONIndex6M,I509,TRUE,_xll.ohTrigger(RecalcTrigger,Trigger6M)),NA())</f>
        <v>1.57990107972239E-3</v>
      </c>
    </row>
    <row r="510" spans="2:13" x14ac:dyDescent="0.2">
      <c r="B510" s="46" t="s">
        <v>19</v>
      </c>
      <c r="D510" s="49">
        <f>_xll.qlCalendarAdvance(LocalCalendar,$D509,B510,"f",FALSE)</f>
        <v>42935</v>
      </c>
      <c r="E510" s="49">
        <f>_xll.qlInterestRateIndexValueDate(IndexON,D510)</f>
        <v>42935</v>
      </c>
      <c r="F510" s="52">
        <f>IFERROR(_xll.qlIndexFixing(IndexON,D510,TRUE,_xll.ohTrigger(RecalcTrigger,TriggerON)),NA())</f>
        <v>9.4058836429988801E-4</v>
      </c>
      <c r="H510" s="49">
        <f>_xll.qlCalendarAdvance(IborCalendar,$H509,B510,"f",FALSE)</f>
        <v>42912</v>
      </c>
      <c r="I510" s="49">
        <f>_xll.qlInterestRateIndexValueDate(Index3M,$H510)</f>
        <v>42914</v>
      </c>
      <c r="J510" s="52">
        <f>IFERROR(_xll.qlIndexFixing(Index3M,H510,TRUE,_xll.ohTrigger(RecalcTrigger,Trigger3M)),NA())</f>
        <v>2.090554689159438E-3</v>
      </c>
      <c r="K510" s="52">
        <f>IFERROR(_xll.qlIndexFixing(ONIndex3M,I510,TRUE,_xll.ohTrigger(RecalcTrigger,Trigger3M)),NA())</f>
        <v>2.4256768560171338E-3</v>
      </c>
      <c r="L510" s="52">
        <f>IFERROR(_xll.qlIndexFixing(Index6M,$H510,TRUE,_xll.ohTrigger(RecalcTrigger,Trigger6M)),NA())</f>
        <v>1.8979108410431295E-3</v>
      </c>
      <c r="M510" s="52">
        <f>IFERROR(_xll.qlIndexFixing(ONIndex6M,I510,TRUE,_xll.ohTrigger(RecalcTrigger,Trigger6M)),NA())</f>
        <v>1.5833665451570056E-3</v>
      </c>
    </row>
    <row r="511" spans="2:13" x14ac:dyDescent="0.2">
      <c r="B511" s="46" t="s">
        <v>19</v>
      </c>
      <c r="D511" s="49">
        <f>_xll.qlCalendarAdvance(LocalCalendar,$D510,B511,"f",FALSE)</f>
        <v>42936</v>
      </c>
      <c r="E511" s="49">
        <f>_xll.qlInterestRateIndexValueDate(IndexON,D511)</f>
        <v>42936</v>
      </c>
      <c r="F511" s="52">
        <f>IFERROR(_xll.qlIndexFixing(IndexON,D511,TRUE,_xll.ohTrigger(RecalcTrigger,TriggerON)),NA())</f>
        <v>9.4362995957331108E-4</v>
      </c>
      <c r="H511" s="49">
        <f>_xll.qlCalendarAdvance(IborCalendar,$H510,B511,"f",FALSE)</f>
        <v>42913</v>
      </c>
      <c r="I511" s="49">
        <f>_xll.qlInterestRateIndexValueDate(Index3M,$H511)</f>
        <v>42915</v>
      </c>
      <c r="J511" s="52">
        <f>IFERROR(_xll.qlIndexFixing(Index3M,H511,TRUE,_xll.ohTrigger(RecalcTrigger,Trigger3M)),NA())</f>
        <v>2.0838167981230213E-3</v>
      </c>
      <c r="K511" s="52">
        <f>IFERROR(_xll.qlIndexFixing(ONIndex3M,I511,TRUE,_xll.ohTrigger(RecalcTrigger,Trigger3M)),NA())</f>
        <v>2.4170837140591317E-3</v>
      </c>
      <c r="L511" s="52">
        <f>IFERROR(_xll.qlIndexFixing(Index6M,$H511,TRUE,_xll.ohTrigger(RecalcTrigger,Trigger6M)),NA())</f>
        <v>1.9013062248795156E-3</v>
      </c>
      <c r="M511" s="52">
        <f>IFERROR(_xll.qlIndexFixing(ONIndex6M,I511,TRUE,_xll.ohTrigger(RecalcTrigger,Trigger6M)),NA())</f>
        <v>1.5869054058015308E-3</v>
      </c>
    </row>
    <row r="512" spans="2:13" x14ac:dyDescent="0.2">
      <c r="B512" s="46" t="s">
        <v>19</v>
      </c>
      <c r="D512" s="49">
        <f>_xll.qlCalendarAdvance(LocalCalendar,$D511,B512,"f",FALSE)</f>
        <v>42937</v>
      </c>
      <c r="E512" s="49">
        <f>_xll.qlInterestRateIndexValueDate(IndexON,D512)</f>
        <v>42937</v>
      </c>
      <c r="F512" s="52">
        <f>IFERROR(_xll.qlIndexFixing(IndexON,D512,TRUE,_xll.ohTrigger(RecalcTrigger,TriggerON)),NA())</f>
        <v>9.4971873304724097E-4</v>
      </c>
      <c r="H512" s="49">
        <f>_xll.qlCalendarAdvance(IborCalendar,$H511,B512,"f",FALSE)</f>
        <v>42914</v>
      </c>
      <c r="I512" s="49">
        <f>_xll.qlInterestRateIndexValueDate(Index3M,$H512)</f>
        <v>42916</v>
      </c>
      <c r="J512" s="52">
        <f>IFERROR(_xll.qlIndexFixing(Index3M,H512,TRUE,_xll.ohTrigger(RecalcTrigger,Trigger3M)),NA())</f>
        <v>2.0801405580041918E-3</v>
      </c>
      <c r="K512" s="52">
        <f>IFERROR(_xll.qlIndexFixing(ONIndex3M,I512,TRUE,_xll.ohTrigger(RecalcTrigger,Trigger3M)),NA())</f>
        <v>2.3999910840011296E-3</v>
      </c>
      <c r="L512" s="52">
        <f>IFERROR(_xll.qlIndexFixing(Index6M,$H512,TRUE,_xll.ohTrigger(RecalcTrigger,Trigger6M)),NA())</f>
        <v>1.9030253132374382E-3</v>
      </c>
      <c r="M512" s="52">
        <f>IFERROR(_xll.qlIndexFixing(ONIndex6M,I512,TRUE,_xll.ohTrigger(RecalcTrigger,Trigger6M)),NA())</f>
        <v>1.5940143313297739E-3</v>
      </c>
    </row>
    <row r="513" spans="2:13" x14ac:dyDescent="0.2">
      <c r="B513" s="46" t="s">
        <v>19</v>
      </c>
      <c r="D513" s="49">
        <f>_xll.qlCalendarAdvance(LocalCalendar,$D512,B513,"f",FALSE)</f>
        <v>42940</v>
      </c>
      <c r="E513" s="49">
        <f>_xll.qlInterestRateIndexValueDate(IndexON,D513)</f>
        <v>42940</v>
      </c>
      <c r="F513" s="52">
        <f>IFERROR(_xll.qlIndexFixing(IndexON,D513,TRUE,_xll.ohTrigger(RecalcTrigger,TriggerON)),NA())</f>
        <v>9.5580567590181076E-4</v>
      </c>
      <c r="H513" s="49">
        <f>_xll.qlCalendarAdvance(IborCalendar,$H512,B513,"f",FALSE)</f>
        <v>42915</v>
      </c>
      <c r="I513" s="49">
        <f>_xll.qlInterestRateIndexValueDate(Index3M,$H513)</f>
        <v>42919</v>
      </c>
      <c r="J513" s="52">
        <f>IFERROR(_xll.qlIndexFixing(Index3M,H513,TRUE,_xll.ohTrigger(RecalcTrigger,Trigger3M)),NA())</f>
        <v>2.0572793718317988E-3</v>
      </c>
      <c r="K513" s="52">
        <f>IFERROR(_xll.qlIndexFixing(ONIndex3M,I513,TRUE,_xll.ohTrigger(RecalcTrigger,Trigger3M)),NA())</f>
        <v>2.3830048310635732E-3</v>
      </c>
      <c r="L513" s="52">
        <f>IFERROR(_xll.qlIndexFixing(Index6M,$H513,TRUE,_xll.ohTrigger(RecalcTrigger,Trigger6M)),NA())</f>
        <v>1.9182126408623802E-3</v>
      </c>
      <c r="M513" s="52">
        <f>IFERROR(_xll.qlIndexFixing(ONIndex6M,I513,TRUE,_xll.ohTrigger(RecalcTrigger,Trigger6M)),NA())</f>
        <v>1.6011032184071183E-3</v>
      </c>
    </row>
    <row r="514" spans="2:13" x14ac:dyDescent="0.2">
      <c r="B514" s="46" t="s">
        <v>19</v>
      </c>
      <c r="D514" s="49">
        <f>_xll.qlCalendarAdvance(LocalCalendar,$D513,B514,"f",FALSE)</f>
        <v>42941</v>
      </c>
      <c r="E514" s="49">
        <f>_xll.qlInterestRateIndexValueDate(IndexON,D514)</f>
        <v>42941</v>
      </c>
      <c r="F514" s="52">
        <f>IFERROR(_xll.qlIndexFixing(IndexON,D514,TRUE,_xll.ohTrigger(RecalcTrigger,TriggerON)),NA())</f>
        <v>9.5885193887368381E-4</v>
      </c>
      <c r="H514" s="49">
        <f>_xll.qlCalendarAdvance(IborCalendar,$H513,B514,"f",FALSE)</f>
        <v>42916</v>
      </c>
      <c r="I514" s="49">
        <f>_xll.qlInterestRateIndexValueDate(Index3M,$H514)</f>
        <v>42920</v>
      </c>
      <c r="J514" s="52">
        <f>IFERROR(_xll.qlIndexFixing(Index3M,H514,TRUE,_xll.ohTrigger(RecalcTrigger,Trigger3M)),NA())</f>
        <v>2.0507488788541087E-3</v>
      </c>
      <c r="K514" s="52">
        <f>IFERROR(_xll.qlIndexFixing(ONIndex3M,I514,TRUE,_xll.ohTrigger(RecalcTrigger,Trigger3M)),NA())</f>
        <v>2.3745888925574832E-3</v>
      </c>
      <c r="L514" s="52">
        <f>IFERROR(_xll.qlIndexFixing(Index6M,$H514,TRUE,_xll.ohTrigger(RecalcTrigger,Trigger6M)),NA())</f>
        <v>1.9199275227417848E-3</v>
      </c>
      <c r="M514" s="52">
        <f>IFERROR(_xll.qlIndexFixing(ONIndex6M,I514,TRUE,_xll.ohTrigger(RecalcTrigger,Trigger6M)),NA())</f>
        <v>1.6046482295717368E-3</v>
      </c>
    </row>
    <row r="515" spans="2:13" x14ac:dyDescent="0.2">
      <c r="B515" s="46" t="s">
        <v>19</v>
      </c>
      <c r="D515" s="49">
        <f>_xll.qlCalendarAdvance(LocalCalendar,$D514,B515,"f",FALSE)</f>
        <v>42942</v>
      </c>
      <c r="E515" s="49">
        <f>_xll.qlInterestRateIndexValueDate(IndexON,D515)</f>
        <v>42942</v>
      </c>
      <c r="F515" s="52">
        <f>IFERROR(_xll.qlIndexFixing(IndexON,D515,TRUE,_xll.ohTrigger(RecalcTrigger,TriggerON)),NA())</f>
        <v>9.618991352555728E-4</v>
      </c>
      <c r="H515" s="49">
        <f>_xll.qlCalendarAdvance(IborCalendar,$H514,B515,"f",FALSE)</f>
        <v>42919</v>
      </c>
      <c r="I515" s="49">
        <f>_xll.qlInterestRateIndexValueDate(Index3M,$H515)</f>
        <v>42921</v>
      </c>
      <c r="J515" s="52">
        <f>IFERROR(_xll.qlIndexFixing(Index3M,H515,TRUE,_xll.ohTrigger(RecalcTrigger,Trigger3M)),NA())</f>
        <v>2.0442599308960175E-3</v>
      </c>
      <c r="K515" s="52">
        <f>IFERROR(_xll.qlIndexFixing(ONIndex3M,I515,TRUE,_xll.ohTrigger(RecalcTrigger,Trigger3M)),NA())</f>
        <v>2.3662144670044682E-3</v>
      </c>
      <c r="L515" s="52">
        <f>IFERROR(_xll.qlIndexFixing(Index6M,$H515,TRUE,_xll.ohTrigger(RecalcTrigger,Trigger6M)),NA())</f>
        <v>1.9233114843179556E-3</v>
      </c>
      <c r="M515" s="52">
        <f>IFERROR(_xll.qlIndexFixing(ONIndex6M,I515,TRUE,_xll.ohTrigger(RecalcTrigger,Trigger6M)),NA())</f>
        <v>1.6081914639975992E-3</v>
      </c>
    </row>
    <row r="516" spans="2:13" x14ac:dyDescent="0.2">
      <c r="B516" s="46" t="s">
        <v>19</v>
      </c>
      <c r="D516" s="49">
        <f>_xll.qlCalendarAdvance(LocalCalendar,$D515,B516,"f",FALSE)</f>
        <v>42943</v>
      </c>
      <c r="E516" s="49">
        <f>_xll.qlInterestRateIndexValueDate(IndexON,D516)</f>
        <v>42943</v>
      </c>
      <c r="F516" s="52">
        <f>IFERROR(_xll.qlIndexFixing(IndexON,D516,TRUE,_xll.ohTrigger(RecalcTrigger,TriggerON)),NA())</f>
        <v>9.649472652095703E-4</v>
      </c>
      <c r="H516" s="49">
        <f>_xll.qlCalendarAdvance(IborCalendar,$H515,B516,"f",FALSE)</f>
        <v>42920</v>
      </c>
      <c r="I516" s="49">
        <f>_xll.qlInterestRateIndexValueDate(Index3M,$H516)</f>
        <v>42922</v>
      </c>
      <c r="J516" s="52">
        <f>IFERROR(_xll.qlIndexFixing(Index3M,H516,TRUE,_xll.ohTrigger(RecalcTrigger,Trigger3M)),NA())</f>
        <v>2.037812527752471E-3</v>
      </c>
      <c r="K516" s="52">
        <f>IFERROR(_xll.qlIndexFixing(ONIndex3M,I516,TRUE,_xll.ohTrigger(RecalcTrigger,Trigger3M)),NA())</f>
        <v>2.3578815543245923E-3</v>
      </c>
      <c r="L516" s="52">
        <f>IFERROR(_xll.qlIndexFixing(Index6M,$H516,TRUE,_xll.ohTrigger(RecalcTrigger,Trigger6M)),NA())</f>
        <v>1.9316966945437622E-3</v>
      </c>
      <c r="M516" s="52">
        <f>IFERROR(_xll.qlIndexFixing(ONIndex6M,I516,TRUE,_xll.ohTrigger(RecalcTrigger,Trigger6M)),NA())</f>
        <v>1.6117329216847054E-3</v>
      </c>
    </row>
    <row r="517" spans="2:13" x14ac:dyDescent="0.2">
      <c r="B517" s="46" t="s">
        <v>19</v>
      </c>
      <c r="D517" s="49">
        <f>_xll.qlCalendarAdvance(LocalCalendar,$D516,B517,"f",FALSE)</f>
        <v>42944</v>
      </c>
      <c r="E517" s="49">
        <f>_xll.qlInterestRateIndexValueDate(IndexON,D517)</f>
        <v>42944</v>
      </c>
      <c r="F517" s="52">
        <f>IFERROR(_xll.qlIndexFixing(IndexON,D517,TRUE,_xll.ohTrigger(RecalcTrigger,TriggerON)),NA())</f>
        <v>9.710492201316554E-4</v>
      </c>
      <c r="H517" s="49">
        <f>_xll.qlCalendarAdvance(IborCalendar,$H516,B517,"f",FALSE)</f>
        <v>42921</v>
      </c>
      <c r="I517" s="49">
        <f>_xll.qlInterestRateIndexValueDate(Index3M,$H517)</f>
        <v>42923</v>
      </c>
      <c r="J517" s="52">
        <f>IFERROR(_xll.qlIndexFixing(Index3M,H517,TRUE,_xll.ohTrigger(RecalcTrigger,Trigger3M)),NA())</f>
        <v>2.0228636786863738E-3</v>
      </c>
      <c r="K517" s="52">
        <f>IFERROR(_xll.qlIndexFixing(ONIndex3M,I517,TRUE,_xll.ohTrigger(RecalcTrigger,Trigger3M)),NA())</f>
        <v>2.341369332947707E-3</v>
      </c>
      <c r="L517" s="52">
        <f>IFERROR(_xll.qlIndexFixing(Index6M,$H517,TRUE,_xll.ohTrigger(RecalcTrigger,Trigger6M)),NA())</f>
        <v>1.9334082739433825E-3</v>
      </c>
      <c r="M517" s="52">
        <f>IFERROR(_xll.qlIndexFixing(ONIndex6M,I517,TRUE,_xll.ohTrigger(RecalcTrigger,Trigger6M)),NA())</f>
        <v>1.6188171937336904E-3</v>
      </c>
    </row>
    <row r="518" spans="2:13" x14ac:dyDescent="0.2">
      <c r="B518" s="46" t="s">
        <v>19</v>
      </c>
      <c r="D518" s="49">
        <f>_xll.qlCalendarAdvance(LocalCalendar,$D517,B518,"f",FALSE)</f>
        <v>42947</v>
      </c>
      <c r="E518" s="49">
        <f>_xll.qlInterestRateIndexValueDate(IndexON,D518)</f>
        <v>42947</v>
      </c>
      <c r="F518" s="52">
        <f>IFERROR(_xll.qlIndexFixing(IndexON,D518,TRUE,_xll.ohTrigger(RecalcTrigger,TriggerON)),NA())</f>
        <v>9.7714912001722887E-4</v>
      </c>
      <c r="H518" s="49">
        <f>_xll.qlCalendarAdvance(IborCalendar,$H517,B518,"f",FALSE)</f>
        <v>42922</v>
      </c>
      <c r="I518" s="49">
        <f>_xll.qlInterestRateIndexValueDate(Index3M,$H518)</f>
        <v>42926</v>
      </c>
      <c r="J518" s="52">
        <f>IFERROR(_xll.qlIndexFixing(Index3M,H518,TRUE,_xll.ohTrigger(RecalcTrigger,Trigger3M)),NA())</f>
        <v>2.0124383592304887E-3</v>
      </c>
      <c r="K518" s="52">
        <f>IFERROR(_xll.qlIndexFixing(ONIndex3M,I518,TRUE,_xll.ohTrigger(RecalcTrigger,Trigger3M)),NA())</f>
        <v>2.3249650327361593E-3</v>
      </c>
      <c r="L518" s="52">
        <f>IFERROR(_xll.qlIndexFixing(Index6M,$H518,TRUE,_xll.ohTrigger(RecalcTrigger,Trigger6M)),NA())</f>
        <v>1.9402047014452967E-3</v>
      </c>
      <c r="M518" s="52">
        <f>IFERROR(_xll.qlIndexFixing(ONIndex6M,I518,TRUE,_xll.ohTrigger(RecalcTrigger,Trigger6M)),NA())</f>
        <v>1.6258809845659528E-3</v>
      </c>
    </row>
    <row r="519" spans="2:13" x14ac:dyDescent="0.2">
      <c r="B519" s="46" t="s">
        <v>19</v>
      </c>
      <c r="D519" s="49">
        <f>_xll.qlCalendarAdvance(LocalCalendar,$D518,B519,"f",FALSE)</f>
        <v>42948</v>
      </c>
      <c r="E519" s="49">
        <f>_xll.qlInterestRateIndexValueDate(IndexON,D519)</f>
        <v>42948</v>
      </c>
      <c r="F519" s="52">
        <f>IFERROR(_xll.qlIndexFixing(IndexON,D519,TRUE,_xll.ohTrigger(RecalcTrigger,TriggerON)),NA())</f>
        <v>9.8020191750758379E-4</v>
      </c>
      <c r="H519" s="49">
        <f>_xll.qlCalendarAdvance(IborCalendar,$H518,B519,"f",FALSE)</f>
        <v>42923</v>
      </c>
      <c r="I519" s="49">
        <f>_xll.qlInterestRateIndexValueDate(Index3M,$H519)</f>
        <v>42927</v>
      </c>
      <c r="J519" s="52">
        <f>IFERROR(_xll.qlIndexFixing(Index3M,H519,TRUE,_xll.ohTrigger(RecalcTrigger,Trigger3M)),NA())</f>
        <v>2.0061986771038516E-3</v>
      </c>
      <c r="K519" s="52">
        <f>IFERROR(_xll.qlIndexFixing(ONIndex3M,I519,TRUE,_xll.ohTrigger(RecalcTrigger,Trigger3M)),NA())</f>
        <v>2.3168396845818506E-3</v>
      </c>
      <c r="L519" s="52">
        <f>IFERROR(_xll.qlIndexFixing(Index6M,$H519,TRUE,_xll.ohTrigger(RecalcTrigger,Trigger6M)),NA())</f>
        <v>1.943578026655766E-3</v>
      </c>
      <c r="M519" s="52">
        <f>IFERROR(_xll.qlIndexFixing(ONIndex6M,I519,TRUE,_xll.ohTrigger(RecalcTrigger,Trigger6M)),NA())</f>
        <v>1.6294135583994063E-3</v>
      </c>
    </row>
    <row r="520" spans="2:13" x14ac:dyDescent="0.2">
      <c r="B520" s="46" t="s">
        <v>19</v>
      </c>
      <c r="D520" s="49">
        <f>_xll.qlCalendarAdvance(LocalCalendar,$D519,B520,"f",FALSE)</f>
        <v>42949</v>
      </c>
      <c r="E520" s="49">
        <f>_xll.qlInterestRateIndexValueDate(IndexON,D520)</f>
        <v>42949</v>
      </c>
      <c r="F520" s="52">
        <f>IFERROR(_xll.qlIndexFixing(IndexON,D520,TRUE,_xll.ohTrigger(RecalcTrigger,TriggerON)),NA())</f>
        <v>9.8325564857004721E-4</v>
      </c>
      <c r="H520" s="49">
        <f>_xll.qlCalendarAdvance(IborCalendar,$H519,B520,"f",FALSE)</f>
        <v>42926</v>
      </c>
      <c r="I520" s="49">
        <f>_xll.qlInterestRateIndexValueDate(Index3M,$H520)</f>
        <v>42928</v>
      </c>
      <c r="J520" s="52">
        <f>IFERROR(_xll.qlIndexFixing(Index3M,H520,TRUE,_xll.ohTrigger(RecalcTrigger,Trigger3M)),NA())</f>
        <v>2.0000005385796852E-3</v>
      </c>
      <c r="K520" s="52">
        <f>IFERROR(_xll.qlIndexFixing(ONIndex3M,I520,TRUE,_xll.ohTrigger(RecalcTrigger,Trigger3M)),NA())</f>
        <v>2.308755849300681E-3</v>
      </c>
      <c r="L520" s="52">
        <f>IFERROR(_xll.qlIndexFixing(Index6M,$H520,TRUE,_xll.ohTrigger(RecalcTrigger,Trigger6M)),NA())</f>
        <v>1.9469495791064704E-3</v>
      </c>
      <c r="M520" s="52">
        <f>IFERROR(_xll.qlIndexFixing(ONIndex6M,I520,TRUE,_xll.ohTrigger(RecalcTrigger,Trigger6M)),NA())</f>
        <v>1.6329443554141676E-3</v>
      </c>
    </row>
    <row r="521" spans="2:13" x14ac:dyDescent="0.2">
      <c r="B521" s="46" t="s">
        <v>19</v>
      </c>
      <c r="D521" s="49">
        <f>_xll.qlCalendarAdvance(LocalCalendar,$D520,B521,"f",FALSE)</f>
        <v>42950</v>
      </c>
      <c r="E521" s="49">
        <f>_xll.qlInterestRateIndexValueDate(IndexON,D521)</f>
        <v>42950</v>
      </c>
      <c r="F521" s="52">
        <f>IFERROR(_xll.qlIndexFixing(IndexON,D521,TRUE,_xll.ohTrigger(RecalcTrigger,TriggerON)),NA())</f>
        <v>9.8631031312357287E-4</v>
      </c>
      <c r="H521" s="49">
        <f>_xll.qlCalendarAdvance(IborCalendar,$H520,B521,"f",FALSE)</f>
        <v>42927</v>
      </c>
      <c r="I521" s="49">
        <f>_xll.qlInterestRateIndexValueDate(Index3M,$H521)</f>
        <v>42929</v>
      </c>
      <c r="J521" s="52">
        <f>IFERROR(_xll.qlIndexFixing(Index3M,H521,TRUE,_xll.ohTrigger(RecalcTrigger,Trigger3M)),NA())</f>
        <v>1.9938439434590187E-3</v>
      </c>
      <c r="K521" s="52">
        <f>IFERROR(_xll.qlIndexFixing(ONIndex3M,I521,TRUE,_xll.ohTrigger(RecalcTrigger,Trigger3M)),NA())</f>
        <v>2.3007135268926504E-3</v>
      </c>
      <c r="L521" s="52">
        <f>IFERROR(_xll.qlIndexFixing(Index6M,$H521,TRUE,_xll.ohTrigger(RecalcTrigger,Trigger6M)),NA())</f>
        <v>1.9536431246588186E-3</v>
      </c>
      <c r="M521" s="52">
        <f>IFERROR(_xll.qlIndexFixing(ONIndex6M,I521,TRUE,_xll.ohTrigger(RecalcTrigger,Trigger6M)),NA())</f>
        <v>1.6364733756102368E-3</v>
      </c>
    </row>
    <row r="522" spans="2:13" x14ac:dyDescent="0.2">
      <c r="B522" s="46" t="s">
        <v>49</v>
      </c>
      <c r="D522" s="49">
        <f>_xll.qlCalendarAdvance(LocalCalendar,$D521,B522,"f",FALSE)</f>
        <v>42957</v>
      </c>
      <c r="E522" s="49">
        <f>_xll.qlInterestRateIndexValueDate(IndexON,D522)</f>
        <v>42957</v>
      </c>
      <c r="F522" s="52">
        <f>IFERROR(_xll.qlIndexFixing(IndexON,D522,TRUE,_xll.ohTrigger(RecalcTrigger,TriggerON)),NA())</f>
        <v>1.0123174473425367E-3</v>
      </c>
      <c r="H522" s="49">
        <f>_xll.qlCalendarAdvance(IborCalendar,$H521,B522,"f",FALSE)</f>
        <v>42934</v>
      </c>
      <c r="I522" s="49">
        <f>_xll.qlInterestRateIndexValueDate(Index3M,$H522)</f>
        <v>42936</v>
      </c>
      <c r="J522" s="52">
        <f>IFERROR(_xll.qlIndexFixing(Index3M,H522,TRUE,_xll.ohTrigger(RecalcTrigger,Trigger3M)),NA())</f>
        <v>1.9519109766696909E-3</v>
      </c>
      <c r="K522" s="52">
        <f>IFERROR(_xll.qlIndexFixing(ONIndex3M,I522,TRUE,_xll.ohTrigger(RecalcTrigger,Trigger3M)),NA())</f>
        <v>2.2455796308040732E-3</v>
      </c>
      <c r="L522" s="52">
        <f>IFERROR(_xll.qlIndexFixing(Index6M,$H522,TRUE,_xll.ohTrigger(RecalcTrigger,Trigger6M)),NA())</f>
        <v>1.9771697905220319E-3</v>
      </c>
      <c r="M522" s="52">
        <f>IFERROR(_xll.qlIndexFixing(ONIndex6M,I522,TRUE,_xll.ohTrigger(RecalcTrigger,Trigger6M)),NA())</f>
        <v>1.6611267674981889E-3</v>
      </c>
    </row>
    <row r="523" spans="2:13" x14ac:dyDescent="0.2">
      <c r="B523" s="46" t="s">
        <v>49</v>
      </c>
      <c r="D523" s="49">
        <f>_xll.qlCalendarAdvance(LocalCalendar,$D522,B523,"f",FALSE)</f>
        <v>42964</v>
      </c>
      <c r="E523" s="49">
        <f>_xll.qlInterestRateIndexValueDate(IndexON,D523)</f>
        <v>42964</v>
      </c>
      <c r="F523" s="52">
        <f>IFERROR(_xll.qlIndexFixing(IndexON,D523,TRUE,_xll.ohTrigger(RecalcTrigger,TriggerON)),NA())</f>
        <v>1.0291736360279469E-3</v>
      </c>
      <c r="H523" s="49">
        <f>_xll.qlCalendarAdvance(IborCalendar,$H522,B523,"f",FALSE)</f>
        <v>42941</v>
      </c>
      <c r="I523" s="49">
        <f>_xll.qlInterestRateIndexValueDate(Index3M,$H523)</f>
        <v>42943</v>
      </c>
      <c r="J523" s="52">
        <f>IFERROR(_xll.qlIndexFixing(Index3M,H523,TRUE,_xll.ohTrigger(RecalcTrigger,Trigger3M)),NA())</f>
        <v>1.9120135619846278E-3</v>
      </c>
      <c r="K523" s="52">
        <f>IFERROR(_xll.qlIndexFixing(ONIndex3M,I523,TRUE,_xll.ohTrigger(RecalcTrigger,Trigger3M)),NA())</f>
        <v>2.192479865099628E-3</v>
      </c>
      <c r="L523" s="52">
        <f>IFERROR(_xll.qlIndexFixing(Index6M,$H523,TRUE,_xll.ohTrigger(RecalcTrigger,Trigger6M)),NA())</f>
        <v>2.0006095887809528E-3</v>
      </c>
      <c r="M523" s="52">
        <f>IFERROR(_xll.qlIndexFixing(ONIndex6M,I523,TRUE,_xll.ohTrigger(RecalcTrigger,Trigger6M)),NA())</f>
        <v>1.6856930974284978E-3</v>
      </c>
    </row>
    <row r="524" spans="2:13" x14ac:dyDescent="0.2">
      <c r="B524" s="46" t="s">
        <v>49</v>
      </c>
      <c r="D524" s="49">
        <f>_xll.qlCalendarAdvance(LocalCalendar,$D523,B524,"f",FALSE)</f>
        <v>42971</v>
      </c>
      <c r="E524" s="49">
        <f>_xll.qlInterestRateIndexValueDate(IndexON,D524)</f>
        <v>42971</v>
      </c>
      <c r="F524" s="52">
        <f>IFERROR(_xll.qlIndexFixing(IndexON,D524,TRUE,_xll.ohTrigger(RecalcTrigger,TriggerON)),NA())</f>
        <v>1.0506739110183183E-3</v>
      </c>
      <c r="H524" s="49">
        <f>_xll.qlCalendarAdvance(IborCalendar,$H523,B524,"f",FALSE)</f>
        <v>42948</v>
      </c>
      <c r="I524" s="49">
        <f>_xll.qlInterestRateIndexValueDate(Index3M,$H524)</f>
        <v>42950</v>
      </c>
      <c r="J524" s="52">
        <f>IFERROR(_xll.qlIndexFixing(Index3M,H524,TRUE,_xll.ohTrigger(RecalcTrigger,Trigger3M)),NA())</f>
        <v>1.8672885251905275E-3</v>
      </c>
      <c r="K524" s="52">
        <f>IFERROR(_xll.qlIndexFixing(ONIndex3M,I524,TRUE,_xll.ohTrigger(RecalcTrigger,Trigger3M)),NA())</f>
        <v>2.1414142289799543E-3</v>
      </c>
      <c r="L524" s="52">
        <f>IFERROR(_xll.qlIndexFixing(Index6M,$H524,TRUE,_xll.ohTrigger(RecalcTrigger,Trigger6M)),NA())</f>
        <v>2.0239625162755286E-3</v>
      </c>
      <c r="M524" s="52">
        <f>IFERROR(_xll.qlIndexFixing(ONIndex6M,I524,TRUE,_xll.ohTrigger(RecalcTrigger,Trigger6M)),NA())</f>
        <v>1.7101723653212275E-3</v>
      </c>
    </row>
    <row r="525" spans="2:13" x14ac:dyDescent="0.2">
      <c r="B525" s="46" t="s">
        <v>49</v>
      </c>
      <c r="D525" s="49">
        <f>_xll.qlCalendarAdvance(LocalCalendar,$D524,B525,"f",FALSE)</f>
        <v>42978</v>
      </c>
      <c r="E525" s="49">
        <f>_xll.qlInterestRateIndexValueDate(IndexON,D525)</f>
        <v>42978</v>
      </c>
      <c r="F525" s="52">
        <f>IFERROR(_xll.qlIndexFixing(IndexON,D525,TRUE,_xll.ohTrigger(RecalcTrigger,TriggerON)),NA())</f>
        <v>1.0722199283674794E-3</v>
      </c>
      <c r="H525" s="49">
        <f>_xll.qlCalendarAdvance(IborCalendar,$H524,B525,"f",FALSE)</f>
        <v>42955</v>
      </c>
      <c r="I525" s="49">
        <f>_xll.qlInterestRateIndexValueDate(Index3M,$H525)</f>
        <v>42957</v>
      </c>
      <c r="J525" s="52">
        <f>IFERROR(_xll.qlIndexFixing(Index3M,H525,TRUE,_xll.ohTrigger(RecalcTrigger,Trigger3M)),NA())</f>
        <v>1.8383251432090685E-3</v>
      </c>
      <c r="K525" s="52">
        <f>IFERROR(_xll.qlIndexFixing(ONIndex3M,I525,TRUE,_xll.ohTrigger(RecalcTrigger,Trigger3M)),NA())</f>
        <v>2.0821846236995789E-3</v>
      </c>
      <c r="L525" s="52">
        <f>IFERROR(_xll.qlIndexFixing(Index6M,$H525,TRUE,_xll.ohTrigger(RecalcTrigger,Trigger6M)),NA())</f>
        <v>2.0488652910587179E-3</v>
      </c>
      <c r="M525" s="52">
        <f>IFERROR(_xll.qlIndexFixing(ONIndex6M,I525,TRUE,_xll.ohTrigger(RecalcTrigger,Trigger6M)),NA())</f>
        <v>1.7397916467487562E-3</v>
      </c>
    </row>
    <row r="526" spans="2:13" x14ac:dyDescent="0.2">
      <c r="B526" s="46" t="s">
        <v>49</v>
      </c>
      <c r="D526" s="49">
        <f>_xll.qlCalendarAdvance(LocalCalendar,$D525,B526,"f",FALSE)</f>
        <v>42985</v>
      </c>
      <c r="E526" s="49">
        <f>_xll.qlInterestRateIndexValueDate(IndexON,D526)</f>
        <v>42985</v>
      </c>
      <c r="F526" s="52">
        <f>IFERROR(_xll.qlIndexFixing(IndexON,D526,TRUE,_xll.ohTrigger(RecalcTrigger,TriggerON)),NA())</f>
        <v>1.0938116881564763E-3</v>
      </c>
      <c r="H526" s="49">
        <f>_xll.qlCalendarAdvance(IborCalendar,$H525,B526,"f",FALSE)</f>
        <v>42962</v>
      </c>
      <c r="I526" s="49">
        <f>_xll.qlInterestRateIndexValueDate(Index3M,$H526)</f>
        <v>42964</v>
      </c>
      <c r="J526" s="52">
        <f>IFERROR(_xll.qlIndexFixing(Index3M,H526,TRUE,_xll.ohTrigger(RecalcTrigger,Trigger3M)),NA())</f>
        <v>1.804534024196587E-3</v>
      </c>
      <c r="K526" s="52">
        <f>IFERROR(_xll.qlIndexFixing(ONIndex3M,I526,TRUE,_xll.ohTrigger(RecalcTrigger,Trigger3M)),NA())</f>
        <v>2.0453853416579904E-3</v>
      </c>
      <c r="L526" s="52">
        <f>IFERROR(_xll.qlIndexFixing(Index6M,$H526,TRUE,_xll.ohTrigger(RecalcTrigger,Trigger6M)),NA())</f>
        <v>2.0704077463915989E-3</v>
      </c>
      <c r="M526" s="52">
        <f>IFERROR(_xll.qlIndexFixing(ONIndex6M,I526,TRUE,_xll.ohTrigger(RecalcTrigger,Trigger6M)),NA())</f>
        <v>1.7588697149140131E-3</v>
      </c>
    </row>
    <row r="527" spans="2:13" x14ac:dyDescent="0.2">
      <c r="B527" s="46" t="s">
        <v>49</v>
      </c>
      <c r="D527" s="49">
        <f>_xll.qlCalendarAdvance(LocalCalendar,$D526,B527,"f",FALSE)</f>
        <v>42992</v>
      </c>
      <c r="E527" s="49">
        <f>_xll.qlInterestRateIndexValueDate(IndexON,D527)</f>
        <v>42992</v>
      </c>
      <c r="F527" s="52">
        <f>IFERROR(_xll.qlIndexFixing(IndexON,D527,TRUE,_xll.ohTrigger(RecalcTrigger,TriggerON)),NA())</f>
        <v>1.1154491902232166E-3</v>
      </c>
      <c r="H527" s="49">
        <f>_xll.qlCalendarAdvance(IborCalendar,$H526,B527,"f",FALSE)</f>
        <v>42969</v>
      </c>
      <c r="I527" s="49">
        <f>_xll.qlInterestRateIndexValueDate(Index3M,$H527)</f>
        <v>42971</v>
      </c>
      <c r="J527" s="52">
        <f>IFERROR(_xll.qlIndexFixing(Index3M,H527,TRUE,_xll.ohTrigger(RecalcTrigger,Trigger3M)),NA())</f>
        <v>1.7727782274435317E-3</v>
      </c>
      <c r="K527" s="52">
        <f>IFERROR(_xll.qlIndexFixing(ONIndex3M,I527,TRUE,_xll.ohTrigger(RecalcTrigger,Trigger3M)),NA())</f>
        <v>2.0004220889369151E-3</v>
      </c>
      <c r="L527" s="52">
        <f>IFERROR(_xll.qlIndexFixing(Index6M,$H527,TRUE,_xll.ohTrigger(RecalcTrigger,Trigger6M)),NA())</f>
        <v>2.0935000427518653E-3</v>
      </c>
      <c r="M527" s="52">
        <f>IFERROR(_xll.qlIndexFixing(ONIndex6M,I527,TRUE,_xll.ohTrigger(RecalcTrigger,Trigger6M)),NA())</f>
        <v>1.783087796534133E-3</v>
      </c>
    </row>
    <row r="528" spans="2:13" x14ac:dyDescent="0.2">
      <c r="B528" s="46" t="s">
        <v>49</v>
      </c>
      <c r="D528" s="49">
        <f>_xll.qlCalendarAdvance(LocalCalendar,$D527,B528,"f",FALSE)</f>
        <v>42999</v>
      </c>
      <c r="E528" s="49">
        <f>_xll.qlInterestRateIndexValueDate(IndexON,D528)</f>
        <v>42999</v>
      </c>
      <c r="F528" s="52">
        <f>IFERROR(_xll.qlIndexFixing(IndexON,D528,TRUE,_xll.ohTrigger(RecalcTrigger,TriggerON)),NA())</f>
        <v>1.1371324348108391E-3</v>
      </c>
      <c r="H528" s="49">
        <f>_xll.qlCalendarAdvance(IborCalendar,$H527,B528,"f",FALSE)</f>
        <v>42976</v>
      </c>
      <c r="I528" s="49">
        <f>_xll.qlInterestRateIndexValueDate(Index3M,$H528)</f>
        <v>42978</v>
      </c>
      <c r="J528" s="52">
        <f>IFERROR(_xll.qlIndexFixing(Index3M,H528,TRUE,_xll.ohTrigger(RecalcTrigger,Trigger3M)),NA())</f>
        <v>1.744792201624429E-3</v>
      </c>
      <c r="K528" s="52">
        <f>IFERROR(_xll.qlIndexFixing(ONIndex3M,I528,TRUE,_xll.ohTrigger(RecalcTrigger,Trigger3M)),NA())</f>
        <v>1.9574929624432968E-3</v>
      </c>
      <c r="L528" s="52">
        <f>IFERROR(_xll.qlIndexFixing(Index6M,$H528,TRUE,_xll.ohTrigger(RecalcTrigger,Trigger6M)),NA())</f>
        <v>2.1084043502025804E-3</v>
      </c>
      <c r="M528" s="52">
        <f>IFERROR(_xll.qlIndexFixing(ONIndex6M,I528,TRUE,_xll.ohTrigger(RecalcTrigger,Trigger6M)),NA())</f>
        <v>1.8072188161166736E-3</v>
      </c>
    </row>
    <row r="529" spans="2:13" x14ac:dyDescent="0.2">
      <c r="B529" s="46" t="s">
        <v>49</v>
      </c>
      <c r="D529" s="49">
        <f>_xll.qlCalendarAdvance(LocalCalendar,$D528,B529,"f",FALSE)</f>
        <v>43006</v>
      </c>
      <c r="E529" s="49">
        <f>_xll.qlInterestRateIndexValueDate(IndexON,D529)</f>
        <v>43006</v>
      </c>
      <c r="F529" s="52">
        <f>IFERROR(_xll.qlIndexFixing(IndexON,D529,TRUE,_xll.ohTrigger(RecalcTrigger,TriggerON)),NA())</f>
        <v>1.1588614217572513E-3</v>
      </c>
      <c r="H529" s="49">
        <f>_xll.qlCalendarAdvance(IborCalendar,$H528,B529,"f",FALSE)</f>
        <v>42983</v>
      </c>
      <c r="I529" s="49">
        <f>_xll.qlInterestRateIndexValueDate(Index3M,$H529)</f>
        <v>42985</v>
      </c>
      <c r="J529" s="52">
        <f>IFERROR(_xll.qlIndexFixing(Index3M,H529,TRUE,_xll.ohTrigger(RecalcTrigger,Trigger3M)),NA())</f>
        <v>1.7169616681774053E-3</v>
      </c>
      <c r="K529" s="52">
        <f>IFERROR(_xll.qlIndexFixing(ONIndex3M,I529,TRUE,_xll.ohTrigger(RecalcTrigger,Trigger3M)),NA())</f>
        <v>1.9165979615376472E-3</v>
      </c>
      <c r="L529" s="52">
        <f>IFERROR(_xll.qlIndexFixing(Index6M,$H529,TRUE,_xll.ohTrigger(RecalcTrigger,Trigger6M)),NA())</f>
        <v>2.1313532343794246E-3</v>
      </c>
      <c r="M529" s="52">
        <f>IFERROR(_xll.qlIndexFixing(ONIndex6M,I529,TRUE,_xll.ohTrigger(RecalcTrigger,Trigger6M)),NA())</f>
        <v>1.8312627735017628E-3</v>
      </c>
    </row>
    <row r="530" spans="2:13" x14ac:dyDescent="0.2">
      <c r="B530" s="46" t="s">
        <v>49</v>
      </c>
      <c r="D530" s="49">
        <f>_xll.qlCalendarAdvance(LocalCalendar,$D529,B530,"f",FALSE)</f>
        <v>43013</v>
      </c>
      <c r="E530" s="49">
        <f>_xll.qlInterestRateIndexValueDate(IndexON,D530)</f>
        <v>43013</v>
      </c>
      <c r="F530" s="52">
        <f>IFERROR(_xll.qlIndexFixing(IndexON,D530,TRUE,_xll.ohTrigger(RecalcTrigger,TriggerON)),NA())</f>
        <v>1.1806361509814067E-3</v>
      </c>
      <c r="H530" s="49">
        <f>_xll.qlCalendarAdvance(IborCalendar,$H529,B530,"f",FALSE)</f>
        <v>42990</v>
      </c>
      <c r="I530" s="49">
        <f>_xll.qlInterestRateIndexValueDate(Index3M,$H530)</f>
        <v>42992</v>
      </c>
      <c r="J530" s="52">
        <f>IFERROR(_xll.qlIndexFixing(Index3M,H530,TRUE,_xll.ohTrigger(RecalcTrigger,Trigger3M)),NA())</f>
        <v>1.6911663090486834E-3</v>
      </c>
      <c r="K530" s="52">
        <f>IFERROR(_xll.qlIndexFixing(ONIndex3M,I530,TRUE,_xll.ohTrigger(RecalcTrigger,Trigger3M)),NA())</f>
        <v>1.8777370854206055E-3</v>
      </c>
      <c r="L530" s="52">
        <f>IFERROR(_xll.qlIndexFixing(Index6M,$H530,TRUE,_xll.ohTrigger(RecalcTrigger,Trigger6M)),NA())</f>
        <v>2.1542152254664178E-3</v>
      </c>
      <c r="M530" s="52">
        <f>IFERROR(_xll.qlIndexFixing(ONIndex6M,I530,TRUE,_xll.ohTrigger(RecalcTrigger,Trigger6M)),NA())</f>
        <v>1.8552196687693367E-3</v>
      </c>
    </row>
    <row r="531" spans="2:13" x14ac:dyDescent="0.2">
      <c r="B531" s="46" t="s">
        <v>49</v>
      </c>
      <c r="D531" s="49">
        <f>_xll.qlCalendarAdvance(LocalCalendar,$D530,B531,"f",FALSE)</f>
        <v>43020</v>
      </c>
      <c r="E531" s="49">
        <f>_xll.qlInterestRateIndexValueDate(IndexON,D531)</f>
        <v>43020</v>
      </c>
      <c r="F531" s="52">
        <f>IFERROR(_xll.qlIndexFixing(IndexON,D531,TRUE,_xll.ohTrigger(RecalcTrigger,TriggerON)),NA())</f>
        <v>1.2024566227264444E-3</v>
      </c>
      <c r="H531" s="49">
        <f>_xll.qlCalendarAdvance(IborCalendar,$H530,B531,"f",FALSE)</f>
        <v>42997</v>
      </c>
      <c r="I531" s="49">
        <f>_xll.qlInterestRateIndexValueDate(Index3M,$H531)</f>
        <v>42999</v>
      </c>
      <c r="J531" s="52">
        <f>IFERROR(_xll.qlIndexFixing(Index3M,H531,TRUE,_xll.ohTrigger(RecalcTrigger,Trigger3M)),NA())</f>
        <v>1.6674060844485534E-3</v>
      </c>
      <c r="K531" s="52">
        <f>IFERROR(_xll.qlIndexFixing(ONIndex3M,I531,TRUE,_xll.ohTrigger(RecalcTrigger,Trigger3M)),NA())</f>
        <v>1.8409103334526833E-3</v>
      </c>
      <c r="L531" s="52">
        <f>IFERROR(_xll.qlIndexFixing(Index6M,$H531,TRUE,_xll.ohTrigger(RecalcTrigger,Trigger6M)),NA())</f>
        <v>2.178593473821887E-3</v>
      </c>
      <c r="M531" s="52">
        <f>IFERROR(_xll.qlIndexFixing(ONIndex6M,I531,TRUE,_xll.ohTrigger(RecalcTrigger,Trigger6M)),NA())</f>
        <v>1.8790895019193954E-3</v>
      </c>
    </row>
    <row r="532" spans="2:13" x14ac:dyDescent="0.2">
      <c r="B532" s="46" t="s">
        <v>49</v>
      </c>
      <c r="D532" s="49">
        <f>_xll.qlCalendarAdvance(LocalCalendar,$D531,B532,"f",FALSE)</f>
        <v>43027</v>
      </c>
      <c r="E532" s="49">
        <f>_xll.qlInterestRateIndexValueDate(IndexON,D532)</f>
        <v>43027</v>
      </c>
      <c r="F532" s="52">
        <f>IFERROR(_xll.qlIndexFixing(IndexON,D532,TRUE,_xll.ohTrigger(RecalcTrigger,TriggerON)),NA())</f>
        <v>1.2243228369923642E-3</v>
      </c>
      <c r="H532" s="49">
        <f>_xll.qlCalendarAdvance(IborCalendar,$H531,B532,"f",FALSE)</f>
        <v>43004</v>
      </c>
      <c r="I532" s="49">
        <f>_xll.qlInterestRateIndexValueDate(Index3M,$H532)</f>
        <v>43006</v>
      </c>
      <c r="J532" s="52">
        <f>IFERROR(_xll.qlIndexFixing(Index3M,H532,TRUE,_xll.ohTrigger(RecalcTrigger,Trigger3M)),NA())</f>
        <v>1.6456809577241368E-3</v>
      </c>
      <c r="K532" s="52">
        <f>IFERROR(_xll.qlIndexFixing(ONIndex3M,I532,TRUE,_xll.ohTrigger(RecalcTrigger,Trigger3M)),NA())</f>
        <v>1.8061177050743282E-3</v>
      </c>
      <c r="L532" s="52">
        <f>IFERROR(_xll.qlIndexFixing(Index6M,$H532,TRUE,_xll.ohTrigger(RecalcTrigger,Trigger6M)),NA())</f>
        <v>2.1996785163857445E-3</v>
      </c>
      <c r="M532" s="52">
        <f>IFERROR(_xll.qlIndexFixing(ONIndex6M,I532,TRUE,_xll.ohTrigger(RecalcTrigger,Trigger6M)),NA())</f>
        <v>1.9028722728720027E-3</v>
      </c>
    </row>
    <row r="533" spans="2:13" x14ac:dyDescent="0.2">
      <c r="B533" s="46" t="s">
        <v>49</v>
      </c>
      <c r="D533" s="49">
        <f>_xll.qlCalendarAdvance(LocalCalendar,$D532,B533,"f",FALSE)</f>
        <v>43034</v>
      </c>
      <c r="E533" s="49">
        <f>_xll.qlInterestRateIndexValueDate(IndexON,D533)</f>
        <v>43034</v>
      </c>
      <c r="F533" s="52">
        <f>IFERROR(_xll.qlIndexFixing(IndexON,D533,TRUE,_xll.ohTrigger(RecalcTrigger,TriggerON)),NA())</f>
        <v>1.2462347935360274E-3</v>
      </c>
      <c r="H533" s="49">
        <f>_xll.qlCalendarAdvance(IborCalendar,$H532,B533,"f",FALSE)</f>
        <v>43011</v>
      </c>
      <c r="I533" s="49">
        <f>_xll.qlInterestRateIndexValueDate(Index3M,$H533)</f>
        <v>43013</v>
      </c>
      <c r="J533" s="52">
        <f>IFERROR(_xll.qlIndexFixing(Index3M,H533,TRUE,_xll.ohTrigger(RecalcTrigger,Trigger3M)),NA())</f>
        <v>1.6249826631834546E-3</v>
      </c>
      <c r="K533" s="52">
        <f>IFERROR(_xll.qlIndexFixing(ONIndex3M,I533,TRUE,_xll.ohTrigger(RecalcTrigger,Trigger3M)),NA())</f>
        <v>1.7733591996460518E-3</v>
      </c>
      <c r="L533" s="52">
        <f>IFERROR(_xll.qlIndexFixing(Index6M,$H533,TRUE,_xll.ohTrigger(RecalcTrigger,Trigger6M)),NA())</f>
        <v>2.223870825100675E-3</v>
      </c>
      <c r="M533" s="52">
        <f>IFERROR(_xll.qlIndexFixing(ONIndex6M,I533,TRUE,_xll.ohTrigger(RecalcTrigger,Trigger6M)),NA())</f>
        <v>1.9265679816271586E-3</v>
      </c>
    </row>
    <row r="534" spans="2:13" x14ac:dyDescent="0.2">
      <c r="B534" s="46" t="s">
        <v>49</v>
      </c>
      <c r="D534" s="49">
        <f>_xll.qlCalendarAdvance(LocalCalendar,$D533,B534,"f",FALSE)</f>
        <v>43041</v>
      </c>
      <c r="E534" s="49">
        <f>_xll.qlInterestRateIndexValueDate(IndexON,D534)</f>
        <v>43041</v>
      </c>
      <c r="F534" s="52">
        <f>IFERROR(_xll.qlIndexFixing(IndexON,D534,TRUE,_xll.ohTrigger(RecalcTrigger,TriggerON)),NA())</f>
        <v>1.2729109071588085E-3</v>
      </c>
      <c r="H534" s="49">
        <f>_xll.qlCalendarAdvance(IborCalendar,$H533,B534,"f",FALSE)</f>
        <v>43018</v>
      </c>
      <c r="I534" s="49">
        <f>_xll.qlInterestRateIndexValueDate(Index3M,$H534)</f>
        <v>43020</v>
      </c>
      <c r="J534" s="52">
        <f>IFERROR(_xll.qlIndexFixing(Index3M,H534,TRUE,_xll.ohTrigger(RecalcTrigger,Trigger3M)),NA())</f>
        <v>1.6074729133082153E-3</v>
      </c>
      <c r="K534" s="52">
        <f>IFERROR(_xll.qlIndexFixing(ONIndex3M,I534,TRUE,_xll.ohTrigger(RecalcTrigger,Trigger3M)),NA())</f>
        <v>1.7426348166083017E-3</v>
      </c>
      <c r="L534" s="52">
        <f>IFERROR(_xll.qlIndexFixing(Index6M,$H534,TRUE,_xll.ohTrigger(RecalcTrigger,Trigger6M)),NA())</f>
        <v>2.2463791456992415E-3</v>
      </c>
      <c r="M534" s="52">
        <f>IFERROR(_xll.qlIndexFixing(ONIndex6M,I534,TRUE,_xll.ohTrigger(RecalcTrigger,Trigger6M)),NA())</f>
        <v>1.9501766281848631E-3</v>
      </c>
    </row>
    <row r="535" spans="2:13" x14ac:dyDescent="0.2">
      <c r="B535" s="46" t="s">
        <v>49</v>
      </c>
      <c r="D535" s="49">
        <f>_xll.qlCalendarAdvance(LocalCalendar,$D534,B535,"f",FALSE)</f>
        <v>43048</v>
      </c>
      <c r="E535" s="49">
        <f>_xll.qlInterestRateIndexValueDate(IndexON,D535)</f>
        <v>43048</v>
      </c>
      <c r="F535" s="52">
        <f>IFERROR(_xll.qlIndexFixing(IndexON,D535,TRUE,_xll.ohTrigger(RecalcTrigger,TriggerON)),NA())</f>
        <v>1.290195934104954E-3</v>
      </c>
      <c r="H535" s="49">
        <f>_xll.qlCalendarAdvance(IborCalendar,$H534,B535,"f",FALSE)</f>
        <v>43025</v>
      </c>
      <c r="I535" s="49">
        <f>_xll.qlInterestRateIndexValueDate(Index3M,$H535)</f>
        <v>43027</v>
      </c>
      <c r="J535" s="52">
        <f>IFERROR(_xll.qlIndexFixing(Index3M,H535,TRUE,_xll.ohTrigger(RecalcTrigger,Trigger3M)),NA())</f>
        <v>1.5919981783704081E-3</v>
      </c>
      <c r="K535" s="52">
        <f>IFERROR(_xll.qlIndexFixing(ONIndex3M,I535,TRUE,_xll.ohTrigger(RecalcTrigger,Trigger3M)),NA())</f>
        <v>1.7139445554814614E-3</v>
      </c>
      <c r="L535" s="52">
        <f>IFERROR(_xll.qlIndexFixing(Index6M,$H535,TRUE,_xll.ohTrigger(RecalcTrigger,Trigger6M)),NA())</f>
        <v>2.2688005589747116E-3</v>
      </c>
      <c r="M535" s="52">
        <f>IFERROR(_xll.qlIndexFixing(ONIndex6M,I535,TRUE,_xll.ohTrigger(RecalcTrigger,Trigger6M)),NA())</f>
        <v>1.9736982124651803E-3</v>
      </c>
    </row>
    <row r="536" spans="2:13" x14ac:dyDescent="0.2">
      <c r="B536" s="46" t="s">
        <v>49</v>
      </c>
      <c r="D536" s="49">
        <f>_xll.qlCalendarAdvance(LocalCalendar,$D535,B536,"f",FALSE)</f>
        <v>43055</v>
      </c>
      <c r="E536" s="49">
        <f>_xll.qlInterestRateIndexValueDate(IndexON,D536)</f>
        <v>43055</v>
      </c>
      <c r="F536" s="52">
        <f>IFERROR(_xll.qlIndexFixing(IndexON,D536,TRUE,_xll.ohTrigger(RecalcTrigger,TriggerON)),NA())</f>
        <v>1.3122451180491712E-3</v>
      </c>
      <c r="H536" s="49">
        <f>_xll.qlCalendarAdvance(IborCalendar,$H535,B536,"f",FALSE)</f>
        <v>43032</v>
      </c>
      <c r="I536" s="49">
        <f>_xll.qlInterestRateIndexValueDate(Index3M,$H536)</f>
        <v>43034</v>
      </c>
      <c r="J536" s="52">
        <f>IFERROR(_xll.qlIndexFixing(Index3M,H536,TRUE,_xll.ohTrigger(RecalcTrigger,Trigger3M)),NA())</f>
        <v>1.5785584342362948E-3</v>
      </c>
      <c r="K536" s="52">
        <f>IFERROR(_xll.qlIndexFixing(ONIndex3M,I536,TRUE,_xll.ohTrigger(RecalcTrigger,Trigger3M)),NA())</f>
        <v>1.6872884157059787E-3</v>
      </c>
      <c r="L536" s="52">
        <f>IFERROR(_xll.qlIndexFixing(Index6M,$H536,TRUE,_xll.ohTrigger(RecalcTrigger,Trigger6M)),NA())</f>
        <v>2.2911350619690121E-3</v>
      </c>
      <c r="M536" s="52">
        <f>IFERROR(_xll.qlIndexFixing(ONIndex6M,I536,TRUE,_xll.ohTrigger(RecalcTrigger,Trigger6M)),NA())</f>
        <v>1.9971327345480461E-3</v>
      </c>
    </row>
    <row r="537" spans="2:13" x14ac:dyDescent="0.2">
      <c r="B537" s="46" t="s">
        <v>49</v>
      </c>
      <c r="D537" s="49">
        <f>_xll.qlCalendarAdvance(LocalCalendar,$D536,B537,"f",FALSE)</f>
        <v>43063</v>
      </c>
      <c r="E537" s="49">
        <f>_xll.qlInterestRateIndexValueDate(IndexON,D537)</f>
        <v>43063</v>
      </c>
      <c r="F537" s="52">
        <f>IFERROR(_xll.qlIndexFixing(IndexON,D537,TRUE,_xll.ohTrigger(RecalcTrigger,TriggerON)),NA())</f>
        <v>1.3406665177336428E-3</v>
      </c>
      <c r="H537" s="49">
        <f>_xll.qlCalendarAdvance(IborCalendar,$H536,B537,"f",FALSE)</f>
        <v>43039</v>
      </c>
      <c r="I537" s="49">
        <f>_xll.qlInterestRateIndexValueDate(Index3M,$H537)</f>
        <v>43041</v>
      </c>
      <c r="J537" s="52">
        <f>IFERROR(_xll.qlIndexFixing(Index3M,H537,TRUE,_xll.ohTrigger(RecalcTrigger,Trigger3M)),NA())</f>
        <v>1.567153659948726E-3</v>
      </c>
      <c r="K537" s="52">
        <f>IFERROR(_xll.qlIndexFixing(ONIndex3M,I537,TRUE,_xll.ohTrigger(RecalcTrigger,Trigger3M)),NA())</f>
        <v>1.6576922883571044E-3</v>
      </c>
      <c r="L537" s="52">
        <f>IFERROR(_xll.qlIndexFixing(Index6M,$H537,TRUE,_xll.ohTrigger(RecalcTrigger,Trigger6M)),NA())</f>
        <v>2.3118159060620349E-3</v>
      </c>
      <c r="M537" s="52">
        <f>IFERROR(_xll.qlIndexFixing(ONIndex6M,I537,TRUE,_xll.ohTrigger(RecalcTrigger,Trigger6M)),NA())</f>
        <v>2.0254878779613072E-3</v>
      </c>
    </row>
    <row r="538" spans="2:13" x14ac:dyDescent="0.2">
      <c r="B538" s="46" t="s">
        <v>49</v>
      </c>
      <c r="D538" s="49">
        <f>_xll.qlCalendarAdvance(LocalCalendar,$D537,B538,"f",FALSE)</f>
        <v>43070</v>
      </c>
      <c r="E538" s="49">
        <f>_xll.qlInterestRateIndexValueDate(IndexON,D538)</f>
        <v>43070</v>
      </c>
      <c r="F538" s="52">
        <f>IFERROR(_xll.qlIndexFixing(IndexON,D538,TRUE,_xll.ohTrigger(RecalcTrigger,TriggerON)),NA())</f>
        <v>1.3628204200103837E-3</v>
      </c>
      <c r="H538" s="49">
        <f>_xll.qlCalendarAdvance(IborCalendar,$H537,B538,"f",FALSE)</f>
        <v>43046</v>
      </c>
      <c r="I538" s="49">
        <f>_xll.qlInterestRateIndexValueDate(Index3M,$H538)</f>
        <v>43048</v>
      </c>
      <c r="J538" s="52">
        <f>IFERROR(_xll.qlIndexFixing(Index3M,H538,TRUE,_xll.ohTrigger(RecalcTrigger,Trigger3M)),NA())</f>
        <v>1.5577838377193226E-3</v>
      </c>
      <c r="K538" s="52">
        <f>IFERROR(_xll.qlIndexFixing(ONIndex3M,I538,TRUE,_xll.ohTrigger(RecalcTrigger,Trigger3M)),NA())</f>
        <v>1.6400784986903005E-3</v>
      </c>
      <c r="L538" s="52">
        <f>IFERROR(_xll.qlIndexFixing(Index6M,$H538,TRUE,_xll.ohTrigger(RecalcTrigger,Trigger6M)),NA())</f>
        <v>2.3339826454148332E-3</v>
      </c>
      <c r="M538" s="52">
        <f>IFERROR(_xll.qlIndexFixing(ONIndex6M,I538,TRUE,_xll.ohTrigger(RecalcTrigger,Trigger6M)),NA())</f>
        <v>2.0437405919615514E-3</v>
      </c>
    </row>
    <row r="539" spans="2:13" x14ac:dyDescent="0.2">
      <c r="B539" s="46" t="s">
        <v>49</v>
      </c>
      <c r="D539" s="49">
        <f>_xll.qlCalendarAdvance(LocalCalendar,$D538,B539,"f",FALSE)</f>
        <v>43077</v>
      </c>
      <c r="E539" s="49">
        <f>_xll.qlInterestRateIndexValueDate(IndexON,D539)</f>
        <v>43077</v>
      </c>
      <c r="F539" s="52">
        <f>IFERROR(_xll.qlIndexFixing(IndexON,D539,TRUE,_xll.ohTrigger(RecalcTrigger,TriggerON)),NA())</f>
        <v>1.3850200678067195E-3</v>
      </c>
      <c r="H539" s="49">
        <f>_xll.qlCalendarAdvance(IborCalendar,$H538,B539,"f",FALSE)</f>
        <v>43053</v>
      </c>
      <c r="I539" s="49">
        <f>_xll.qlInterestRateIndexValueDate(Index3M,$H539)</f>
        <v>43055</v>
      </c>
      <c r="J539" s="52">
        <f>IFERROR(_xll.qlIndexFixing(Index3M,H539,TRUE,_xll.ohTrigger(RecalcTrigger,Trigger3M)),NA())</f>
        <v>1.5504489529371631E-3</v>
      </c>
      <c r="K539" s="52">
        <f>IFERROR(_xll.qlIndexFixing(ONIndex3M,I539,TRUE,_xll.ohTrigger(RecalcTrigger,Trigger3M)),NA())</f>
        <v>1.6195247205708085E-3</v>
      </c>
      <c r="L539" s="52">
        <f>IFERROR(_xll.qlIndexFixing(Index6M,$H539,TRUE,_xll.ohTrigger(RecalcTrigger,Trigger6M)),NA())</f>
        <v>2.3560624650944047E-3</v>
      </c>
      <c r="M539" s="52">
        <f>IFERROR(_xll.qlIndexFixing(ONIndex6M,I539,TRUE,_xll.ohTrigger(RecalcTrigger,Trigger6M)),NA())</f>
        <v>2.0669139271323189E-3</v>
      </c>
    </row>
    <row r="540" spans="2:13" x14ac:dyDescent="0.2">
      <c r="B540" s="46" t="s">
        <v>49</v>
      </c>
      <c r="D540" s="49">
        <f>_xll.qlCalendarAdvance(LocalCalendar,$D539,B540,"f",FALSE)</f>
        <v>43084</v>
      </c>
      <c r="E540" s="49">
        <f>_xll.qlInterestRateIndexValueDate(IndexON,D540)</f>
        <v>43084</v>
      </c>
      <c r="F540" s="52">
        <f>IFERROR(_xll.qlIndexFixing(IndexON,D540,TRUE,_xll.ohTrigger(RecalcTrigger,TriggerON)),NA())</f>
        <v>1.4072654611496651E-3</v>
      </c>
      <c r="H540" s="49">
        <f>_xll.qlCalendarAdvance(IborCalendar,$H539,B540,"f",FALSE)</f>
        <v>43060</v>
      </c>
      <c r="I540" s="49">
        <f>_xll.qlInterestRateIndexValueDate(Index3M,$H540)</f>
        <v>43063</v>
      </c>
      <c r="J540" s="52">
        <f>IFERROR(_xll.qlIndexFixing(Index3M,H540,TRUE,_xll.ohTrigger(RecalcTrigger,Trigger3M)),NA())</f>
        <v>1.5446588044685568E-3</v>
      </c>
      <c r="K540" s="52">
        <f>IFERROR(_xll.qlIndexFixing(ONIndex3M,I540,TRUE,_xll.ohTrigger(RecalcTrigger,Trigger3M)),NA())</f>
        <v>1.5961082591076092E-3</v>
      </c>
      <c r="L540" s="52">
        <f>IFERROR(_xll.qlIndexFixing(Index6M,$H540,TRUE,_xll.ohTrigger(RecalcTrigger,Trigger6M)),NA())</f>
        <v>2.3811901087596537E-3</v>
      </c>
      <c r="M540" s="52">
        <f>IFERROR(_xll.qlIndexFixing(ONIndex6M,I540,TRUE,_xll.ohTrigger(RecalcTrigger,Trigger6M)),NA())</f>
        <v>2.0965919049142911E-3</v>
      </c>
    </row>
    <row r="541" spans="2:13" x14ac:dyDescent="0.2">
      <c r="B541" s="46" t="s">
        <v>49</v>
      </c>
      <c r="D541" s="49">
        <f>_xll.qlCalendarAdvance(LocalCalendar,$D540,B541,"f",FALSE)</f>
        <v>43091</v>
      </c>
      <c r="E541" s="49">
        <f>_xll.qlInterestRateIndexValueDate(IndexON,D541)</f>
        <v>43091</v>
      </c>
      <c r="F541" s="52">
        <f>IFERROR(_xll.qlIndexFixing(IndexON,D541,TRUE,_xll.ohTrigger(RecalcTrigger,TriggerON)),NA())</f>
        <v>1.4295566000392206E-3</v>
      </c>
      <c r="H541" s="49">
        <f>_xll.qlCalendarAdvance(IborCalendar,$H540,B541,"f",FALSE)</f>
        <v>43067</v>
      </c>
      <c r="I541" s="49">
        <f>_xll.qlInterestRateIndexValueDate(Index3M,$H541)</f>
        <v>43069</v>
      </c>
      <c r="J541" s="52">
        <f>IFERROR(_xll.qlIndexFixing(Index3M,H541,TRUE,_xll.ohTrigger(RecalcTrigger,Trigger3M)),NA())</f>
        <v>1.5415893470001052E-3</v>
      </c>
      <c r="K541" s="52">
        <f>IFERROR(_xll.qlIndexFixing(ONIndex3M,I541,TRUE,_xll.ohTrigger(RecalcTrigger,Trigger3M)),NA())</f>
        <v>1.5845195233499254E-3</v>
      </c>
      <c r="L541" s="52">
        <f>IFERROR(_xll.qlIndexFixing(Index6M,$H541,TRUE,_xll.ohTrigger(RecalcTrigger,Trigger6M)),NA())</f>
        <v>2.4015038200064544E-3</v>
      </c>
      <c r="M541" s="52">
        <f>IFERROR(_xll.qlIndexFixing(ONIndex6M,I541,TRUE,_xll.ohTrigger(RecalcTrigger,Trigger6M)),NA())</f>
        <v>2.1129994107216277E-3</v>
      </c>
    </row>
    <row r="542" spans="2:13" x14ac:dyDescent="0.2">
      <c r="B542" s="46" t="s">
        <v>49</v>
      </c>
      <c r="D542" s="49">
        <f>_xll.qlCalendarAdvance(LocalCalendar,$D541,B542,"f",FALSE)</f>
        <v>43098</v>
      </c>
      <c r="E542" s="49">
        <f>_xll.qlInterestRateIndexValueDate(IndexON,D542)</f>
        <v>43098</v>
      </c>
      <c r="F542" s="52">
        <f>IFERROR(_xll.qlIndexFixing(IndexON,D542,TRUE,_xll.ohTrigger(RecalcTrigger,TriggerON)),NA())</f>
        <v>1.4566956818758601E-3</v>
      </c>
      <c r="H542" s="49">
        <f>_xll.qlCalendarAdvance(IborCalendar,$H541,B542,"f",FALSE)</f>
        <v>43074</v>
      </c>
      <c r="I542" s="49">
        <f>_xll.qlInterestRateIndexValueDate(Index3M,$H542)</f>
        <v>43076</v>
      </c>
      <c r="J542" s="52">
        <f>IFERROR(_xll.qlIndexFixing(Index3M,H542,TRUE,_xll.ohTrigger(RecalcTrigger,Trigger3M)),NA())</f>
        <v>1.5400685302662254E-3</v>
      </c>
      <c r="K542" s="52">
        <f>IFERROR(_xll.qlIndexFixing(ONIndex3M,I542,TRUE,_xll.ohTrigger(RecalcTrigger,Trigger3M)),NA())</f>
        <v>1.5700681037689179E-3</v>
      </c>
      <c r="L542" s="52">
        <f>IFERROR(_xll.qlIndexFixing(Index6M,$H542,TRUE,_xll.ohTrigger(RecalcTrigger,Trigger6M)),NA())</f>
        <v>2.4233167998424696E-3</v>
      </c>
      <c r="M542" s="52">
        <f>IFERROR(_xll.qlIndexFixing(ONIndex6M,I542,TRUE,_xll.ohTrigger(RecalcTrigger,Trigger6M)),NA())</f>
        <v>2.1359115589003608E-3</v>
      </c>
    </row>
    <row r="543" spans="2:13" x14ac:dyDescent="0.2">
      <c r="B543" s="46" t="s">
        <v>49</v>
      </c>
      <c r="D543" s="49">
        <f>_xll.qlCalendarAdvance(LocalCalendar,$D542,B543,"f",FALSE)</f>
        <v>43105</v>
      </c>
      <c r="E543" s="49">
        <f>_xll.qlInterestRateIndexValueDate(IndexON,D543)</f>
        <v>43105</v>
      </c>
      <c r="F543" s="52">
        <f>IFERROR(_xll.qlIndexFixing(IndexON,D543,TRUE,_xll.ohTrigger(RecalcTrigger,TriggerON)),NA())</f>
        <v>1.4758798805503126E-3</v>
      </c>
      <c r="H543" s="49">
        <f>_xll.qlCalendarAdvance(IborCalendar,$H542,B543,"f",FALSE)</f>
        <v>43081</v>
      </c>
      <c r="I543" s="49">
        <f>_xll.qlInterestRateIndexValueDate(Index3M,$H543)</f>
        <v>43083</v>
      </c>
      <c r="J543" s="52">
        <f>IFERROR(_xll.qlIndexFixing(Index3M,H543,TRUE,_xll.ohTrigger(RecalcTrigger,Trigger3M)),NA())</f>
        <v>1.5405826066032802E-3</v>
      </c>
      <c r="K543" s="52">
        <f>IFERROR(_xll.qlIndexFixing(ONIndex3M,I543,TRUE,_xll.ohTrigger(RecalcTrigger,Trigger3M)),NA())</f>
        <v>1.5576508030612501E-3</v>
      </c>
      <c r="L543" s="52">
        <f>IFERROR(_xll.qlIndexFixing(Index6M,$H543,TRUE,_xll.ohTrigger(RecalcTrigger,Trigger6M)),NA())</f>
        <v>2.4450428490136208E-3</v>
      </c>
      <c r="M543" s="52">
        <f>IFERROR(_xll.qlIndexFixing(ONIndex6M,I543,TRUE,_xll.ohTrigger(RecalcTrigger,Trigger6M)),NA())</f>
        <v>2.1587366448816425E-3</v>
      </c>
    </row>
    <row r="544" spans="2:13" x14ac:dyDescent="0.2">
      <c r="B544" s="46" t="s">
        <v>49</v>
      </c>
      <c r="D544" s="49">
        <f>_xll.qlCalendarAdvance(LocalCalendar,$D543,B544,"f",FALSE)</f>
        <v>43112</v>
      </c>
      <c r="E544" s="49">
        <f>_xll.qlInterestRateIndexValueDate(IndexON,D544)</f>
        <v>43112</v>
      </c>
      <c r="F544" s="52">
        <f>IFERROR(_xll.qlIndexFixing(IndexON,D544,TRUE,_xll.ohTrigger(RecalcTrigger,TriggerON)),NA())</f>
        <v>1.4967044904738251E-3</v>
      </c>
      <c r="H544" s="49">
        <f>_xll.qlCalendarAdvance(IborCalendar,$H543,B544,"f",FALSE)</f>
        <v>43088</v>
      </c>
      <c r="I544" s="49">
        <f>_xll.qlInterestRateIndexValueDate(Index3M,$H544)</f>
        <v>43090</v>
      </c>
      <c r="J544" s="52">
        <f>IFERROR(_xll.qlIndexFixing(Index3M,H544,TRUE,_xll.ohTrigger(RecalcTrigger,Trigger3M)),NA())</f>
        <v>1.5437080151497725E-3</v>
      </c>
      <c r="K544" s="52">
        <f>IFERROR(_xll.qlIndexFixing(ONIndex3M,I544,TRUE,_xll.ohTrigger(RecalcTrigger,Trigger3M)),NA())</f>
        <v>1.54726762106705E-3</v>
      </c>
      <c r="L544" s="52">
        <f>IFERROR(_xll.qlIndexFixing(Index6M,$H544,TRUE,_xll.ohTrigger(RecalcTrigger,Trigger6M)),NA())</f>
        <v>2.4666819646536288E-3</v>
      </c>
      <c r="M544" s="52">
        <f>IFERROR(_xll.qlIndexFixing(ONIndex6M,I544,TRUE,_xll.ohTrigger(RecalcTrigger,Trigger6M)),NA())</f>
        <v>2.1814746683457287E-3</v>
      </c>
    </row>
    <row r="545" spans="2:13" x14ac:dyDescent="0.2">
      <c r="B545" s="46" t="s">
        <v>49</v>
      </c>
      <c r="D545" s="49">
        <f>_xll.qlCalendarAdvance(LocalCalendar,$D544,B545,"f",FALSE)</f>
        <v>43119</v>
      </c>
      <c r="E545" s="49">
        <f>_xll.qlInterestRateIndexValueDate(IndexON,D545)</f>
        <v>43119</v>
      </c>
      <c r="F545" s="52">
        <f>IFERROR(_xll.qlIndexFixing(IndexON,D545,TRUE,_xll.ohTrigger(RecalcTrigger,TriggerON)),NA())</f>
        <v>1.5191786119010213E-3</v>
      </c>
      <c r="H545" s="49">
        <f>_xll.qlCalendarAdvance(IborCalendar,$H544,B545,"f",FALSE)</f>
        <v>43096</v>
      </c>
      <c r="I545" s="49">
        <f>_xll.qlInterestRateIndexValueDate(Index3M,$H545)</f>
        <v>43098</v>
      </c>
      <c r="J545" s="52">
        <f>IFERROR(_xll.qlIndexFixing(Index3M,H545,TRUE,_xll.ohTrigger(RecalcTrigger,Trigger3M)),NA())</f>
        <v>1.5485363974807598E-3</v>
      </c>
      <c r="K545" s="52">
        <f>IFERROR(_xll.qlIndexFixing(ONIndex3M,I545,TRUE,_xll.ohTrigger(RecalcTrigger,Trigger3M)),NA())</f>
        <v>1.5355837345554235E-3</v>
      </c>
      <c r="L545" s="52">
        <f>IFERROR(_xll.qlIndexFixing(Index6M,$H545,TRUE,_xll.ohTrigger(RecalcTrigger,Trigger6M)),NA())</f>
        <v>2.4913059296446174E-3</v>
      </c>
      <c r="M545" s="52">
        <f>IFERROR(_xll.qlIndexFixing(ONIndex6M,I545,TRUE,_xll.ohTrigger(RecalcTrigger,Trigger6M)),NA())</f>
        <v>2.2154499545168349E-3</v>
      </c>
    </row>
    <row r="546" spans="2:13" x14ac:dyDescent="0.2">
      <c r="B546" s="46" t="s">
        <v>49</v>
      </c>
      <c r="D546" s="49">
        <f>_xll.qlCalendarAdvance(LocalCalendar,$D545,B546,"f",FALSE)</f>
        <v>43126</v>
      </c>
      <c r="E546" s="49">
        <f>_xll.qlInterestRateIndexValueDate(IndexON,D546)</f>
        <v>43126</v>
      </c>
      <c r="F546" s="52">
        <f>IFERROR(_xll.qlIndexFixing(IndexON,D546,TRUE,_xll.ohTrigger(RecalcTrigger,TriggerON)),NA())</f>
        <v>1.5416984790369201E-3</v>
      </c>
      <c r="H546" s="49">
        <f>_xll.qlCalendarAdvance(IborCalendar,$H545,B546,"f",FALSE)</f>
        <v>43103</v>
      </c>
      <c r="I546" s="49">
        <f>_xll.qlInterestRateIndexValueDate(Index3M,$H546)</f>
        <v>43105</v>
      </c>
      <c r="J546" s="52">
        <f>IFERROR(_xll.qlIndexFixing(Index3M,H546,TRUE,_xll.ohTrigger(RecalcTrigger,Trigger3M)),NA())</f>
        <v>1.5554458715820729E-3</v>
      </c>
      <c r="K546" s="52">
        <f>IFERROR(_xll.qlIndexFixing(ONIndex3M,I546,TRUE,_xll.ohTrigger(RecalcTrigger,Trigger3M)),NA())</f>
        <v>1.5308769478683537E-3</v>
      </c>
      <c r="L546" s="52">
        <f>IFERROR(_xll.qlIndexFixing(Index6M,$H546,TRUE,_xll.ohTrigger(RecalcTrigger,Trigger6M)),NA())</f>
        <v>2.5112486118848616E-3</v>
      </c>
      <c r="M546" s="52">
        <f>IFERROR(_xll.qlIndexFixing(ONIndex6M,I546,TRUE,_xll.ohTrigger(RecalcTrigger,Trigger6M)),NA())</f>
        <v>2.2347466620020739E-3</v>
      </c>
    </row>
    <row r="547" spans="2:13" x14ac:dyDescent="0.2">
      <c r="B547" s="46" t="s">
        <v>49</v>
      </c>
      <c r="D547" s="49">
        <f>_xll.qlCalendarAdvance(LocalCalendar,$D546,B547,"f",FALSE)</f>
        <v>43133</v>
      </c>
      <c r="E547" s="49">
        <f>_xll.qlInterestRateIndexValueDate(IndexON,D547)</f>
        <v>43133</v>
      </c>
      <c r="F547" s="52">
        <f>IFERROR(_xll.qlIndexFixing(IndexON,D547,TRUE,_xll.ohTrigger(RecalcTrigger,TriggerON)),NA())</f>
        <v>1.5642640919085369E-3</v>
      </c>
      <c r="H547" s="49">
        <f>_xll.qlCalendarAdvance(IborCalendar,$H546,B547,"f",FALSE)</f>
        <v>43110</v>
      </c>
      <c r="I547" s="49">
        <f>_xll.qlInterestRateIndexValueDate(Index3M,$H547)</f>
        <v>43112</v>
      </c>
      <c r="J547" s="52">
        <f>IFERROR(_xll.qlIndexFixing(Index3M,H547,TRUE,_xll.ohTrigger(RecalcTrigger,Trigger3M)),NA())</f>
        <v>1.5643902622155537E-3</v>
      </c>
      <c r="K547" s="52">
        <f>IFERROR(_xll.qlIndexFixing(ONIndex3M,I547,TRUE,_xll.ohTrigger(RecalcTrigger,Trigger3M)),NA())</f>
        <v>1.527493625106402E-3</v>
      </c>
      <c r="L547" s="52">
        <f>IFERROR(_xll.qlIndexFixing(Index6M,$H547,TRUE,_xll.ohTrigger(RecalcTrigger,Trigger6M)),NA())</f>
        <v>2.5326312833622829E-3</v>
      </c>
      <c r="M547" s="52">
        <f>IFERROR(_xll.qlIndexFixing(ONIndex6M,I547,TRUE,_xll.ohTrigger(RecalcTrigger,Trigger6M)),NA())</f>
        <v>2.2555858665906925E-3</v>
      </c>
    </row>
    <row r="548" spans="2:13" x14ac:dyDescent="0.2">
      <c r="B548" s="46" t="s">
        <v>49</v>
      </c>
      <c r="D548" s="49">
        <f>_xll.qlCalendarAdvance(LocalCalendar,$D547,B548,"f",FALSE)</f>
        <v>43140</v>
      </c>
      <c r="E548" s="49">
        <f>_xll.qlInterestRateIndexValueDate(IndexON,D548)</f>
        <v>43140</v>
      </c>
      <c r="F548" s="52">
        <f>IFERROR(_xll.qlIndexFixing(IndexON,D548,TRUE,_xll.ohTrigger(RecalcTrigger,TriggerON)),NA())</f>
        <v>1.5884960269169079E-3</v>
      </c>
      <c r="H548" s="49">
        <f>_xll.qlCalendarAdvance(IborCalendar,$H547,B548,"f",FALSE)</f>
        <v>43117</v>
      </c>
      <c r="I548" s="49">
        <f>_xll.qlInterestRateIndexValueDate(Index3M,$H548)</f>
        <v>43119</v>
      </c>
      <c r="J548" s="52">
        <f>IFERROR(_xll.qlIndexFixing(Index3M,H548,TRUE,_xll.ohTrigger(RecalcTrigger,Trigger3M)),NA())</f>
        <v>1.5753695830245107E-3</v>
      </c>
      <c r="K548" s="52">
        <f>IFERROR(_xll.qlIndexFixing(ONIndex3M,I548,TRUE,_xll.ohTrigger(RecalcTrigger,Trigger3M)),NA())</f>
        <v>1.5258280792451728E-3</v>
      </c>
      <c r="L548" s="52">
        <f>IFERROR(_xll.qlIndexFixing(Index6M,$H548,TRUE,_xll.ohTrigger(RecalcTrigger,Trigger6M)),NA())</f>
        <v>2.5539477172161411E-3</v>
      </c>
      <c r="M548" s="52">
        <f>IFERROR(_xll.qlIndexFixing(ONIndex6M,I548,TRUE,_xll.ohTrigger(RecalcTrigger,Trigger6M)),NA())</f>
        <v>2.2779510470716247E-3</v>
      </c>
    </row>
    <row r="549" spans="2:13" x14ac:dyDescent="0.2">
      <c r="B549" s="46" t="s">
        <v>49</v>
      </c>
      <c r="D549" s="49">
        <f>_xll.qlCalendarAdvance(LocalCalendar,$D548,B549,"f",FALSE)</f>
        <v>43147</v>
      </c>
      <c r="E549" s="49">
        <f>_xll.qlInterestRateIndexValueDate(IndexON,D549)</f>
        <v>43147</v>
      </c>
      <c r="F549" s="52">
        <f>IFERROR(_xll.qlIndexFixing(IndexON,D549,TRUE,_xll.ohTrigger(RecalcTrigger,TriggerON)),NA())</f>
        <v>1.6095325549399706E-3</v>
      </c>
      <c r="H549" s="49">
        <f>_xll.qlCalendarAdvance(IborCalendar,$H548,B549,"f",FALSE)</f>
        <v>43124</v>
      </c>
      <c r="I549" s="49">
        <f>_xll.qlInterestRateIndexValueDate(Index3M,$H549)</f>
        <v>43126</v>
      </c>
      <c r="J549" s="52">
        <f>IFERROR(_xll.qlIndexFixing(Index3M,H549,TRUE,_xll.ohTrigger(RecalcTrigger,Trigger3M)),NA())</f>
        <v>1.588383850759989E-3</v>
      </c>
      <c r="K549" s="52">
        <f>IFERROR(_xll.qlIndexFixing(ONIndex3M,I549,TRUE,_xll.ohTrigger(RecalcTrigger,Trigger3M)),NA())</f>
        <v>1.5261966688306927E-3</v>
      </c>
      <c r="L549" s="52">
        <f>IFERROR(_xll.qlIndexFixing(Index6M,$H549,TRUE,_xll.ohTrigger(RecalcTrigger,Trigger6M)),NA())</f>
        <v>2.5752090618298687E-3</v>
      </c>
      <c r="M549" s="52">
        <f>IFERROR(_xll.qlIndexFixing(ONIndex6M,I549,TRUE,_xll.ohTrigger(RecalcTrigger,Trigger6M)),NA())</f>
        <v>2.3002291667673092E-3</v>
      </c>
    </row>
    <row r="550" spans="2:13" x14ac:dyDescent="0.2">
      <c r="B550" s="46" t="s">
        <v>49</v>
      </c>
      <c r="D550" s="49">
        <f>_xll.qlCalendarAdvance(LocalCalendar,$D549,B550,"f",FALSE)</f>
        <v>43154</v>
      </c>
      <c r="E550" s="49">
        <f>_xll.qlInterestRateIndexValueDate(IndexON,D550)</f>
        <v>43154</v>
      </c>
      <c r="F550" s="52">
        <f>IFERROR(_xll.qlIndexFixing(IndexON,D550,TRUE,_xll.ohTrigger(RecalcTrigger,TriggerON)),NA())</f>
        <v>1.6322354051268031E-3</v>
      </c>
      <c r="H550" s="49">
        <f>_xll.qlCalendarAdvance(IborCalendar,$H549,B550,"f",FALSE)</f>
        <v>43131</v>
      </c>
      <c r="I550" s="49">
        <f>_xll.qlInterestRateIndexValueDate(Index3M,$H550)</f>
        <v>43133</v>
      </c>
      <c r="J550" s="52">
        <f>IFERROR(_xll.qlIndexFixing(Index3M,H550,TRUE,_xll.ohTrigger(RecalcTrigger,Trigger3M)),NA())</f>
        <v>1.6019773518253519E-3</v>
      </c>
      <c r="K550" s="52">
        <f>IFERROR(_xll.qlIndexFixing(ONIndex3M,I550,TRUE,_xll.ohTrigger(RecalcTrigger,Trigger3M)),NA())</f>
        <v>1.5285993939162523E-3</v>
      </c>
      <c r="L550" s="52">
        <f>IFERROR(_xll.qlIndexFixing(Index6M,$H550,TRUE,_xll.ohTrigger(RecalcTrigger,Trigger6M)),NA())</f>
        <v>2.596426466069605E-3</v>
      </c>
      <c r="M550" s="52">
        <f>IFERROR(_xll.qlIndexFixing(ONIndex6M,I550,TRUE,_xll.ohTrigger(RecalcTrigger,Trigger6M)),NA())</f>
        <v>2.3224202256244553E-3</v>
      </c>
    </row>
    <row r="551" spans="2:13" x14ac:dyDescent="0.2">
      <c r="B551" s="46" t="s">
        <v>49</v>
      </c>
      <c r="D551" s="49">
        <f>_xll.qlCalendarAdvance(LocalCalendar,$D550,B551,"f",FALSE)</f>
        <v>43161</v>
      </c>
      <c r="E551" s="49">
        <f>_xll.qlInterestRateIndexValueDate(IndexON,D551)</f>
        <v>43161</v>
      </c>
      <c r="F551" s="52">
        <f>IFERROR(_xll.qlIndexFixing(IndexON,D551,TRUE,_xll.ohTrigger(RecalcTrigger,TriggerON)),NA())</f>
        <v>1.6549840011574151E-3</v>
      </c>
      <c r="H551" s="49">
        <f>_xll.qlCalendarAdvance(IborCalendar,$H550,B551,"f",FALSE)</f>
        <v>43138</v>
      </c>
      <c r="I551" s="49">
        <f>_xll.qlInterestRateIndexValueDate(Index3M,$H551)</f>
        <v>43140</v>
      </c>
      <c r="J551" s="52">
        <f>IFERROR(_xll.qlIndexFixing(Index3M,H551,TRUE,_xll.ohTrigger(RecalcTrigger,Trigger3M)),NA())</f>
        <v>1.6189161417717679E-3</v>
      </c>
      <c r="K551" s="52">
        <f>IFERROR(_xll.qlIndexFixing(ONIndex3M,I551,TRUE,_xll.ohTrigger(RecalcTrigger,Trigger3M)),NA())</f>
        <v>1.5334463838723167E-3</v>
      </c>
      <c r="L551" s="52">
        <f>IFERROR(_xll.qlIndexFixing(Index6M,$H551,TRUE,_xll.ohTrigger(RecalcTrigger,Trigger6M)),NA())</f>
        <v>2.6176110792802227E-3</v>
      </c>
      <c r="M551" s="52">
        <f>IFERROR(_xll.qlIndexFixing(ONIndex6M,I551,TRUE,_xll.ohTrigger(RecalcTrigger,Trigger6M)),NA())</f>
        <v>2.3461068755525893E-3</v>
      </c>
    </row>
    <row r="552" spans="2:13" x14ac:dyDescent="0.2">
      <c r="B552" s="46" t="s">
        <v>49</v>
      </c>
      <c r="D552" s="49">
        <f>_xll.qlCalendarAdvance(LocalCalendar,$D551,B552,"f",FALSE)</f>
        <v>43168</v>
      </c>
      <c r="E552" s="49">
        <f>_xll.qlInterestRateIndexValueDate(IndexON,D552)</f>
        <v>43168</v>
      </c>
      <c r="F552" s="52">
        <f>IFERROR(_xll.qlIndexFixing(IndexON,D552,TRUE,_xll.ohTrigger(RecalcTrigger,TriggerON)),NA())</f>
        <v>1.6777783430318069E-3</v>
      </c>
      <c r="H552" s="49">
        <f>_xll.qlCalendarAdvance(IborCalendar,$H551,B552,"f",FALSE)</f>
        <v>43145</v>
      </c>
      <c r="I552" s="49">
        <f>_xll.qlInterestRateIndexValueDate(Index3M,$H552)</f>
        <v>43147</v>
      </c>
      <c r="J552" s="52">
        <f>IFERROR(_xll.qlIndexFixing(Index3M,H552,TRUE,_xll.ohTrigger(RecalcTrigger,Trigger3M)),NA())</f>
        <v>1.637889935351654E-3</v>
      </c>
      <c r="K552" s="52">
        <f>IFERROR(_xll.qlIndexFixing(ONIndex3M,I552,TRUE,_xll.ohTrigger(RecalcTrigger,Trigger3M)),NA())</f>
        <v>1.5395072510937524E-3</v>
      </c>
      <c r="L552" s="52">
        <f>IFERROR(_xll.qlIndexFixing(Index6M,$H552,TRUE,_xll.ohTrigger(RecalcTrigger,Trigger6M)),NA())</f>
        <v>2.6387740512826777E-3</v>
      </c>
      <c r="M552" s="52">
        <f>IFERROR(_xll.qlIndexFixing(ONIndex6M,I552,TRUE,_xll.ohTrigger(RecalcTrigger,Trigger6M)),NA())</f>
        <v>2.3665411605833242E-3</v>
      </c>
    </row>
    <row r="553" spans="2:13" x14ac:dyDescent="0.2">
      <c r="B553" s="46" t="s">
        <v>49</v>
      </c>
      <c r="D553" s="49">
        <f>_xll.qlCalendarAdvance(LocalCalendar,$D552,B553,"f",FALSE)</f>
        <v>43175</v>
      </c>
      <c r="E553" s="49">
        <f>_xll.qlInterestRateIndexValueDate(IndexON,D553)</f>
        <v>43175</v>
      </c>
      <c r="F553" s="52">
        <f>IFERROR(_xll.qlIndexFixing(IndexON,D553,TRUE,_xll.ohTrigger(RecalcTrigger,TriggerON)),NA())</f>
        <v>1.7006184307769938E-3</v>
      </c>
      <c r="H553" s="49">
        <f>_xll.qlCalendarAdvance(IborCalendar,$H552,B553,"f",FALSE)</f>
        <v>43152</v>
      </c>
      <c r="I553" s="49">
        <f>_xll.qlInterestRateIndexValueDate(Index3M,$H553)</f>
        <v>43154</v>
      </c>
      <c r="J553" s="52">
        <f>IFERROR(_xll.qlIndexFixing(Index3M,H553,TRUE,_xll.ohTrigger(RecalcTrigger,Trigger3M)),NA())</f>
        <v>1.6588987611902022E-3</v>
      </c>
      <c r="K553" s="52">
        <f>IFERROR(_xll.qlIndexFixing(ONIndex3M,I553,TRUE,_xll.ohTrigger(RecalcTrigger,Trigger3M)),NA())</f>
        <v>1.5480123837452453E-3</v>
      </c>
      <c r="L553" s="52">
        <f>IFERROR(_xll.qlIndexFixing(Index6M,$H553,TRUE,_xll.ohTrigger(RecalcTrigger,Trigger6M)),NA())</f>
        <v>2.6599265323731264E-3</v>
      </c>
      <c r="M553" s="52">
        <f>IFERROR(_xll.qlIndexFixing(ONIndex6M,I553,TRUE,_xll.ohTrigger(RecalcTrigger,Trigger6M)),NA())</f>
        <v>2.3884710365784656E-3</v>
      </c>
    </row>
    <row r="554" spans="2:13" x14ac:dyDescent="0.2">
      <c r="B554" s="46" t="s">
        <v>49</v>
      </c>
      <c r="D554" s="49">
        <f>_xll.qlCalendarAdvance(LocalCalendar,$D553,B554,"f",FALSE)</f>
        <v>43182</v>
      </c>
      <c r="E554" s="49">
        <f>_xll.qlInterestRateIndexValueDate(IndexON,D554)</f>
        <v>43182</v>
      </c>
      <c r="F554" s="52">
        <f>IFERROR(_xll.qlIndexFixing(IndexON,D554,TRUE,_xll.ohTrigger(RecalcTrigger,TriggerON)),NA())</f>
        <v>1.7235042644199914E-3</v>
      </c>
      <c r="H554" s="49">
        <f>_xll.qlCalendarAdvance(IborCalendar,$H553,B554,"f",FALSE)</f>
        <v>43159</v>
      </c>
      <c r="I554" s="49">
        <f>_xll.qlInterestRateIndexValueDate(Index3M,$H554)</f>
        <v>43161</v>
      </c>
      <c r="J554" s="52">
        <f>IFERROR(_xll.qlIndexFixing(Index3M,H554,TRUE,_xll.ohTrigger(RecalcTrigger,Trigger3M)),NA())</f>
        <v>1.6922690175118539E-3</v>
      </c>
      <c r="K554" s="52">
        <f>IFERROR(_xll.qlIndexFixing(ONIndex3M,I554,TRUE,_xll.ohTrigger(RecalcTrigger,Trigger3M)),NA())</f>
        <v>1.5585516529892374E-3</v>
      </c>
      <c r="L554" s="52">
        <f>IFERROR(_xll.qlIndexFixing(Index6M,$H554,TRUE,_xll.ohTrigger(RecalcTrigger,Trigger6M)),NA())</f>
        <v>2.6871603616159066E-3</v>
      </c>
      <c r="M554" s="52">
        <f>IFERROR(_xll.qlIndexFixing(ONIndex6M,I554,TRUE,_xll.ohTrigger(RecalcTrigger,Trigger6M)),NA())</f>
        <v>2.4103138515485512E-3</v>
      </c>
    </row>
    <row r="555" spans="2:13" x14ac:dyDescent="0.2">
      <c r="B555" s="46" t="s">
        <v>49</v>
      </c>
      <c r="D555" s="49">
        <f>_xll.qlCalendarAdvance(LocalCalendar,$D554,B555,"f",FALSE)</f>
        <v>43189</v>
      </c>
      <c r="E555" s="49">
        <f>_xll.qlInterestRateIndexValueDate(IndexON,D555)</f>
        <v>43189</v>
      </c>
      <c r="F555" s="52">
        <f>IFERROR(_xll.qlIndexFixing(IndexON,D555,TRUE,_xll.ohTrigger(RecalcTrigger,TriggerON)),NA())</f>
        <v>1.7464358440148302E-3</v>
      </c>
      <c r="H555" s="49">
        <f>_xll.qlCalendarAdvance(IborCalendar,$H554,B555,"f",FALSE)</f>
        <v>43166</v>
      </c>
      <c r="I555" s="49">
        <f>_xll.qlInterestRateIndexValueDate(Index3M,$H555)</f>
        <v>43168</v>
      </c>
      <c r="J555" s="52">
        <f>IFERROR(_xll.qlIndexFixing(Index3M,H555,TRUE,_xll.ohTrigger(RecalcTrigger,Trigger3M)),NA())</f>
        <v>1.7180754571294427E-3</v>
      </c>
      <c r="K555" s="52">
        <f>IFERROR(_xll.qlIndexFixing(ONIndex3M,I555,TRUE,_xll.ohTrigger(RecalcTrigger,Trigger3M)),NA())</f>
        <v>1.5711250593586357E-3</v>
      </c>
      <c r="L555" s="52">
        <f>IFERROR(_xll.qlIndexFixing(Index6M,$H555,TRUE,_xll.ohTrigger(RecalcTrigger,Trigger6M)),NA())</f>
        <v>2.7083506553587425E-3</v>
      </c>
      <c r="M555" s="52">
        <f>IFERROR(_xll.qlIndexFixing(ONIndex6M,I555,TRUE,_xll.ohTrigger(RecalcTrigger,Trigger6M)),NA())</f>
        <v>2.4320696054136448E-3</v>
      </c>
    </row>
    <row r="556" spans="2:13" x14ac:dyDescent="0.2">
      <c r="B556" s="46" t="s">
        <v>49</v>
      </c>
      <c r="D556" s="49">
        <f>_xll.qlCalendarAdvance(LocalCalendar,$D555,B556,"f",FALSE)</f>
        <v>43196</v>
      </c>
      <c r="E556" s="49">
        <f>_xll.qlInterestRateIndexValueDate(IndexON,D556)</f>
        <v>43196</v>
      </c>
      <c r="F556" s="52">
        <f>IFERROR(_xll.qlIndexFixing(IndexON,D556,TRUE,_xll.ohTrigger(RecalcTrigger,TriggerON)),NA())</f>
        <v>1.7694131695615105E-3</v>
      </c>
      <c r="H556" s="49">
        <f>_xll.qlCalendarAdvance(IborCalendar,$H555,B556,"f",FALSE)</f>
        <v>43173</v>
      </c>
      <c r="I556" s="49">
        <f>_xll.qlInterestRateIndexValueDate(Index3M,$H556)</f>
        <v>43175</v>
      </c>
      <c r="J556" s="52">
        <f>IFERROR(_xll.qlIndexFixing(Index3M,H556,TRUE,_xll.ohTrigger(RecalcTrigger,Trigger3M)),NA())</f>
        <v>1.7459171069116838E-3</v>
      </c>
      <c r="K556" s="52">
        <f>IFERROR(_xll.qlIndexFixing(ONIndex3M,I556,TRUE,_xll.ohTrigger(RecalcTrigger,Trigger3M)),NA())</f>
        <v>1.5857326034662833E-3</v>
      </c>
      <c r="L556" s="52">
        <f>IFERROR(_xll.qlIndexFixing(Index6M,$H556,TRUE,_xll.ohTrigger(RecalcTrigger,Trigger6M)),NA())</f>
        <v>2.7311041555523291E-3</v>
      </c>
      <c r="M556" s="52">
        <f>IFERROR(_xll.qlIndexFixing(ONIndex6M,I556,TRUE,_xll.ohTrigger(RecalcTrigger,Trigger6M)),NA())</f>
        <v>2.4537382981737466E-3</v>
      </c>
    </row>
    <row r="557" spans="2:13" x14ac:dyDescent="0.2">
      <c r="B557" s="46" t="s">
        <v>49</v>
      </c>
      <c r="D557" s="49">
        <f>_xll.qlCalendarAdvance(LocalCalendar,$D556,B557,"f",FALSE)</f>
        <v>43203</v>
      </c>
      <c r="E557" s="49">
        <f>_xll.qlInterestRateIndexValueDate(IndexON,D557)</f>
        <v>43203</v>
      </c>
      <c r="F557" s="52">
        <f>IFERROR(_xll.qlIndexFixing(IndexON,D557,TRUE,_xll.ohTrigger(RecalcTrigger,TriggerON)),NA())</f>
        <v>1.7924362410870478E-3</v>
      </c>
      <c r="H557" s="49">
        <f>_xll.qlCalendarAdvance(IborCalendar,$H556,B557,"f",FALSE)</f>
        <v>43180</v>
      </c>
      <c r="I557" s="49">
        <f>_xll.qlInterestRateIndexValueDate(Index3M,$H557)</f>
        <v>43182</v>
      </c>
      <c r="J557" s="52">
        <f>IFERROR(_xll.qlIndexFixing(Index3M,H557,TRUE,_xll.ohTrigger(RecalcTrigger,Trigger3M)),NA())</f>
        <v>1.7757940112222389E-3</v>
      </c>
      <c r="K557" s="52">
        <f>IFERROR(_xll.qlIndexFixing(ONIndex3M,I557,TRUE,_xll.ohTrigger(RecalcTrigger,Trigger3M)),NA())</f>
        <v>1.6023742861115409E-3</v>
      </c>
      <c r="L557" s="52">
        <f>IFERROR(_xll.qlIndexFixing(Index6M,$H557,TRUE,_xll.ohTrigger(RecalcTrigger,Trigger6M)),NA())</f>
        <v>2.7523673934444714E-3</v>
      </c>
      <c r="M557" s="52">
        <f>IFERROR(_xll.qlIndexFixing(ONIndex6M,I557,TRUE,_xll.ohTrigger(RecalcTrigger,Trigger6M)),NA())</f>
        <v>2.4753199297489203E-3</v>
      </c>
    </row>
    <row r="558" spans="2:13" x14ac:dyDescent="0.2">
      <c r="B558" s="46" t="s">
        <v>49</v>
      </c>
      <c r="D558" s="49">
        <f>_xll.qlCalendarAdvance(LocalCalendar,$D557,B558,"f",FALSE)</f>
        <v>43210</v>
      </c>
      <c r="E558" s="49">
        <f>_xll.qlInterestRateIndexValueDate(IndexON,D558)</f>
        <v>43210</v>
      </c>
      <c r="F558" s="52">
        <f>IFERROR(_xll.qlIndexFixing(IndexON,D558,TRUE,_xll.ohTrigger(RecalcTrigger,TriggerON)),NA())</f>
        <v>1.8155050585914416E-3</v>
      </c>
      <c r="H558" s="49">
        <f>_xll.qlCalendarAdvance(IborCalendar,$H557,B558,"f",FALSE)</f>
        <v>43187</v>
      </c>
      <c r="I558" s="49">
        <f>_xll.qlInterestRateIndexValueDate(Index3M,$H558)</f>
        <v>43193</v>
      </c>
      <c r="J558" s="52">
        <f>IFERROR(_xll.qlIndexFixing(Index3M,H558,TRUE,_xll.ohTrigger(RecalcTrigger,Trigger3M)),NA())</f>
        <v>1.8186164553517222E-3</v>
      </c>
      <c r="K558" s="52">
        <f>IFERROR(_xll.qlIndexFixing(ONIndex3M,I558,TRUE,_xll.ohTrigger(RecalcTrigger,Trigger3M)),NA())</f>
        <v>1.6296555128558765E-3</v>
      </c>
      <c r="L558" s="52">
        <f>IFERROR(_xll.qlIndexFixing(Index6M,$H558,TRUE,_xll.ohTrigger(RecalcTrigger,Trigger6M)),NA())</f>
        <v>2.781210058276353E-3</v>
      </c>
      <c r="M558" s="52">
        <f>IFERROR(_xll.qlIndexFixing(ONIndex6M,I558,TRUE,_xll.ohTrigger(RecalcTrigger,Trigger6M)),NA())</f>
        <v>2.505982955307573E-3</v>
      </c>
    </row>
    <row r="559" spans="2:13" x14ac:dyDescent="0.2">
      <c r="B559" s="46" t="s">
        <v>49</v>
      </c>
      <c r="D559" s="49">
        <f>_xll.qlCalendarAdvance(LocalCalendar,$D558,B559,"f",FALSE)</f>
        <v>43217</v>
      </c>
      <c r="E559" s="49">
        <f>_xll.qlInterestRateIndexValueDate(IndexON,D559)</f>
        <v>43217</v>
      </c>
      <c r="F559" s="52">
        <f>IFERROR(_xll.qlIndexFixing(IndexON,D559,TRUE,_xll.ohTrigger(RecalcTrigger,TriggerON)),NA())</f>
        <v>1.8402773243383908E-3</v>
      </c>
      <c r="H559" s="49">
        <f>_xll.qlCalendarAdvance(IborCalendar,$H558,B559,"f",FALSE)</f>
        <v>43194</v>
      </c>
      <c r="I559" s="49">
        <f>_xll.qlInterestRateIndexValueDate(Index3M,$H559)</f>
        <v>43196</v>
      </c>
      <c r="J559" s="52">
        <f>IFERROR(_xll.qlIndexFixing(Index3M,H559,TRUE,_xll.ohTrigger(RecalcTrigger,Trigger3M)),NA())</f>
        <v>1.8332012126024263E-3</v>
      </c>
      <c r="K559" s="52">
        <f>IFERROR(_xll.qlIndexFixing(ONIndex3M,I559,TRUE,_xll.ohTrigger(RecalcTrigger,Trigger3M)),NA())</f>
        <v>1.6417600703455548E-3</v>
      </c>
      <c r="L559" s="52">
        <f>IFERROR(_xll.qlIndexFixing(Index6M,$H559,TRUE,_xll.ohTrigger(RecalcTrigger,Trigger6M)),NA())</f>
        <v>2.795053144471643E-3</v>
      </c>
      <c r="M559" s="52">
        <f>IFERROR(_xll.qlIndexFixing(ONIndex6M,I559,TRUE,_xll.ohTrigger(RecalcTrigger,Trigger6M)),NA())</f>
        <v>2.5182220091313212E-3</v>
      </c>
    </row>
    <row r="560" spans="2:13" x14ac:dyDescent="0.2">
      <c r="B560" s="46" t="s">
        <v>49</v>
      </c>
      <c r="D560" s="49">
        <f>_xll.qlCalendarAdvance(LocalCalendar,$D559,B560,"f",FALSE)</f>
        <v>43227</v>
      </c>
      <c r="E560" s="49">
        <f>_xll.qlInterestRateIndexValueDate(IndexON,D560)</f>
        <v>43227</v>
      </c>
      <c r="F560" s="52">
        <f>IFERROR(_xll.qlIndexFixing(IndexON,D560,TRUE,_xll.ohTrigger(RecalcTrigger,TriggerON)),NA())</f>
        <v>1.8683956901621723E-3</v>
      </c>
      <c r="H560" s="49">
        <f>_xll.qlCalendarAdvance(IborCalendar,$H559,B560,"f",FALSE)</f>
        <v>43201</v>
      </c>
      <c r="I560" s="49">
        <f>_xll.qlInterestRateIndexValueDate(Index3M,$H560)</f>
        <v>43203</v>
      </c>
      <c r="J560" s="52">
        <f>IFERROR(_xll.qlIndexFixing(Index3M,H560,TRUE,_xll.ohTrigger(RecalcTrigger,Trigger3M)),NA())</f>
        <v>1.8685213179650704E-3</v>
      </c>
      <c r="K560" s="52">
        <f>IFERROR(_xll.qlIndexFixing(ONIndex3M,I560,TRUE,_xll.ohTrigger(RecalcTrigger,Trigger3M)),NA())</f>
        <v>1.6645041739860034E-3</v>
      </c>
      <c r="L560" s="52">
        <f>IFERROR(_xll.qlIndexFixing(Index6M,$H560,TRUE,_xll.ohTrigger(RecalcTrigger,Trigger6M)),NA())</f>
        <v>2.8149227678328759E-3</v>
      </c>
      <c r="M560" s="52">
        <f>IFERROR(_xll.qlIndexFixing(ONIndex6M,I560,TRUE,_xll.ohTrigger(RecalcTrigger,Trigger6M)),NA())</f>
        <v>2.5395424568852576E-3</v>
      </c>
    </row>
    <row r="561" spans="2:13" x14ac:dyDescent="0.2">
      <c r="B561" s="46" t="s">
        <v>49</v>
      </c>
      <c r="D561" s="49">
        <f>_xll.qlCalendarAdvance(LocalCalendar,$D560,B561,"f",FALSE)</f>
        <v>43234</v>
      </c>
      <c r="E561" s="49">
        <f>_xll.qlInterestRateIndexValueDate(IndexON,D561)</f>
        <v>43234</v>
      </c>
      <c r="F561" s="52">
        <f>IFERROR(_xll.qlIndexFixing(IndexON,D561,TRUE,_xll.ohTrigger(RecalcTrigger,TriggerON)),NA())</f>
        <v>1.8916145769853898E-3</v>
      </c>
      <c r="H561" s="49">
        <f>_xll.qlCalendarAdvance(IborCalendar,$H560,B561,"f",FALSE)</f>
        <v>43208</v>
      </c>
      <c r="I561" s="49">
        <f>_xll.qlInterestRateIndexValueDate(Index3M,$H561)</f>
        <v>43210</v>
      </c>
      <c r="J561" s="52">
        <f>IFERROR(_xll.qlIndexFixing(Index3M,H561,TRUE,_xll.ohTrigger(RecalcTrigger,Trigger3M)),NA())</f>
        <v>1.905489154668096E-3</v>
      </c>
      <c r="K561" s="52">
        <f>IFERROR(_xll.qlIndexFixing(ONIndex3M,I561,TRUE,_xll.ohTrigger(RecalcTrigger,Trigger3M)),NA())</f>
        <v>1.6892824201608647E-3</v>
      </c>
      <c r="L561" s="52">
        <f>IFERROR(_xll.qlIndexFixing(Index6M,$H561,TRUE,_xll.ohTrigger(RecalcTrigger,Trigger6M)),NA())</f>
        <v>2.8364377069362524E-3</v>
      </c>
      <c r="M561" s="52">
        <f>IFERROR(_xll.qlIndexFixing(ONIndex6M,I561,TRUE,_xll.ohTrigger(RecalcTrigger,Trigger6M)),NA())</f>
        <v>2.5607758432677485E-3</v>
      </c>
    </row>
    <row r="562" spans="2:13" x14ac:dyDescent="0.2">
      <c r="B562" s="46" t="s">
        <v>49</v>
      </c>
      <c r="D562" s="49">
        <f>_xll.qlCalendarAdvance(LocalCalendar,$D561,B562,"f",FALSE)</f>
        <v>43241</v>
      </c>
      <c r="E562" s="49">
        <f>_xll.qlInterestRateIndexValueDate(IndexON,D562)</f>
        <v>43241</v>
      </c>
      <c r="F562" s="52">
        <f>IFERROR(_xll.qlIndexFixing(IndexON,D562,TRUE,_xll.ohTrigger(RecalcTrigger,TriggerON)),NA())</f>
        <v>1.9148792064915821E-3</v>
      </c>
      <c r="H562" s="49">
        <f>_xll.qlCalendarAdvance(IborCalendar,$H561,B562,"f",FALSE)</f>
        <v>43215</v>
      </c>
      <c r="I562" s="49">
        <f>_xll.qlInterestRateIndexValueDate(Index3M,$H562)</f>
        <v>43217</v>
      </c>
      <c r="J562" s="52">
        <f>IFERROR(_xll.qlIndexFixing(Index3M,H562,TRUE,_xll.ohTrigger(RecalcTrigger,Trigger3M)),NA())</f>
        <v>1.9560239596645083E-3</v>
      </c>
      <c r="K562" s="52">
        <f>IFERROR(_xll.qlIndexFixing(ONIndex3M,I562,TRUE,_xll.ohTrigger(RecalcTrigger,Trigger3M)),NA())</f>
        <v>1.7181040256897262E-3</v>
      </c>
      <c r="L562" s="52">
        <f>IFERROR(_xll.qlIndexFixing(Index6M,$H562,TRUE,_xll.ohTrigger(RecalcTrigger,Trigger6M)),NA())</f>
        <v>2.8612419224136915E-3</v>
      </c>
      <c r="M562" s="52">
        <f>IFERROR(_xll.qlIndexFixing(ONIndex6M,I562,TRUE,_xll.ohTrigger(RecalcTrigger,Trigger6M)),NA())</f>
        <v>2.5834380398537249E-3</v>
      </c>
    </row>
    <row r="563" spans="2:13" x14ac:dyDescent="0.2">
      <c r="B563" s="46" t="s">
        <v>49</v>
      </c>
      <c r="D563" s="49">
        <f>_xll.qlCalendarAdvance(LocalCalendar,$D562,B563,"f",FALSE)</f>
        <v>43248</v>
      </c>
      <c r="E563" s="49">
        <f>_xll.qlInterestRateIndexValueDate(IndexON,D563)</f>
        <v>43248</v>
      </c>
      <c r="F563" s="52">
        <f>IFERROR(_xll.qlIndexFixing(IndexON,D563,TRUE,_xll.ohTrigger(RecalcTrigger,TriggerON)),NA())</f>
        <v>1.938189578680749E-3</v>
      </c>
      <c r="H563" s="49">
        <f>_xll.qlCalendarAdvance(IborCalendar,$H562,B563,"f",FALSE)</f>
        <v>43222</v>
      </c>
      <c r="I563" s="49">
        <f>_xll.qlInterestRateIndexValueDate(Index3M,$H563)</f>
        <v>43228</v>
      </c>
      <c r="J563" s="52">
        <f>IFERROR(_xll.qlIndexFixing(Index3M,H563,TRUE,_xll.ohTrigger(RecalcTrigger,Trigger3M)),NA())</f>
        <v>2.0098425116449087E-3</v>
      </c>
      <c r="K563" s="52">
        <f>IFERROR(_xll.qlIndexFixing(ONIndex3M,I563,TRUE,_xll.ohTrigger(RecalcTrigger,Trigger3M)),NA())</f>
        <v>1.757904422028389E-3</v>
      </c>
      <c r="L563" s="52">
        <f>IFERROR(_xll.qlIndexFixing(Index6M,$H563,TRUE,_xll.ohTrigger(RecalcTrigger,Trigger6M)),NA())</f>
        <v>2.8905956944395069E-3</v>
      </c>
      <c r="M563" s="52">
        <f>IFERROR(_xll.qlIndexFixing(ONIndex6M,I563,TRUE,_xll.ohTrigger(RecalcTrigger,Trigger6M)),NA())</f>
        <v>2.6119618201114747E-3</v>
      </c>
    </row>
    <row r="564" spans="2:13" x14ac:dyDescent="0.2">
      <c r="B564" s="46" t="s">
        <v>49</v>
      </c>
      <c r="D564" s="49">
        <f>_xll.qlCalendarAdvance(LocalCalendar,$D563,B564,"f",FALSE)</f>
        <v>43255</v>
      </c>
      <c r="E564" s="49">
        <f>_xll.qlInterestRateIndexValueDate(IndexON,D564)</f>
        <v>43255</v>
      </c>
      <c r="F564" s="52">
        <f>IFERROR(_xll.qlIndexFixing(IndexON,D564,TRUE,_xll.ohTrigger(RecalcTrigger,TriggerON)),NA())</f>
        <v>1.961545693633937E-3</v>
      </c>
      <c r="H564" s="49">
        <f>_xll.qlCalendarAdvance(IborCalendar,$H563,B564,"f",FALSE)</f>
        <v>43229</v>
      </c>
      <c r="I564" s="49">
        <f>_xll.qlInterestRateIndexValueDate(Index3M,$H564)</f>
        <v>43231</v>
      </c>
      <c r="J564" s="52">
        <f>IFERROR(_xll.qlIndexFixing(Index3M,H564,TRUE,_xll.ohTrigger(RecalcTrigger,Trigger3M)),NA())</f>
        <v>2.0336146035384722E-3</v>
      </c>
      <c r="K564" s="52">
        <f>IFERROR(_xll.qlIndexFixing(ONIndex3M,I564,TRUE,_xll.ohTrigger(RecalcTrigger,Trigger3M)),NA())</f>
        <v>1.7758220267616309E-3</v>
      </c>
      <c r="L564" s="52">
        <f>IFERROR(_xll.qlIndexFixing(Index6M,$H564,TRUE,_xll.ohTrigger(RecalcTrigger,Trigger6M)),NA())</f>
        <v>2.9015800052878886E-3</v>
      </c>
      <c r="M564" s="52">
        <f>IFERROR(_xll.qlIndexFixing(ONIndex6M,I564,TRUE,_xll.ohTrigger(RecalcTrigger,Trigger6M)),NA())</f>
        <v>2.6239536337069325E-3</v>
      </c>
    </row>
    <row r="565" spans="2:13" x14ac:dyDescent="0.2">
      <c r="B565" s="46" t="s">
        <v>49</v>
      </c>
      <c r="D565" s="49">
        <f>_xll.qlCalendarAdvance(LocalCalendar,$D564,B565,"f",FALSE)</f>
        <v>43262</v>
      </c>
      <c r="E565" s="49">
        <f>_xll.qlInterestRateIndexValueDate(IndexON,D565)</f>
        <v>43262</v>
      </c>
      <c r="F565" s="52">
        <f>IFERROR(_xll.qlIndexFixing(IndexON,D565,TRUE,_xll.ohTrigger(RecalcTrigger,TriggerON)),NA())</f>
        <v>1.9849475511890535E-3</v>
      </c>
      <c r="H565" s="49">
        <f>_xll.qlCalendarAdvance(IborCalendar,$H564,B565,"f",FALSE)</f>
        <v>43236</v>
      </c>
      <c r="I565" s="49">
        <f>_xll.qlInterestRateIndexValueDate(Index3M,$H565)</f>
        <v>43238</v>
      </c>
      <c r="J565" s="52">
        <f>IFERROR(_xll.qlIndexFixing(Index3M,H565,TRUE,_xll.ohTrigger(RecalcTrigger,Trigger3M)),NA())</f>
        <v>2.0752632548440815E-3</v>
      </c>
      <c r="K565" s="52">
        <f>IFERROR(_xll.qlIndexFixing(ONIndex3M,I565,TRUE,_xll.ohTrigger(RecalcTrigger,Trigger3M)),NA())</f>
        <v>1.8087368565833373E-3</v>
      </c>
      <c r="L565" s="52">
        <f>IFERROR(_xll.qlIndexFixing(Index6M,$H565,TRUE,_xll.ohTrigger(RecalcTrigger,Trigger6M)),NA())</f>
        <v>2.9235296484503926E-3</v>
      </c>
      <c r="M565" s="52">
        <f>IFERROR(_xll.qlIndexFixing(ONIndex6M,I565,TRUE,_xll.ohTrigger(RecalcTrigger,Trigger6M)),NA())</f>
        <v>2.6448387741240253E-3</v>
      </c>
    </row>
    <row r="566" spans="2:13" x14ac:dyDescent="0.2">
      <c r="B566" s="46" t="s">
        <v>49</v>
      </c>
      <c r="D566" s="49">
        <f>_xll.qlCalendarAdvance(LocalCalendar,$D565,B566,"f",FALSE)</f>
        <v>43269</v>
      </c>
      <c r="E566" s="49">
        <f>_xll.qlInterestRateIndexValueDate(IndexON,D566)</f>
        <v>43269</v>
      </c>
      <c r="F566" s="52">
        <f>IFERROR(_xll.qlIndexFixing(IndexON,D566,TRUE,_xll.ohTrigger(RecalcTrigger,TriggerON)),NA())</f>
        <v>2.0083951515892373E-3</v>
      </c>
      <c r="H566" s="49">
        <f>_xll.qlCalendarAdvance(IborCalendar,$H565,B566,"f",FALSE)</f>
        <v>43243</v>
      </c>
      <c r="I566" s="49">
        <f>_xll.qlInterestRateIndexValueDate(Index3M,$H566)</f>
        <v>43245</v>
      </c>
      <c r="J566" s="52">
        <f>IFERROR(_xll.qlIndexFixing(Index3M,H566,TRUE,_xll.ohTrigger(RecalcTrigger,Trigger3M)),NA())</f>
        <v>2.120646196075601E-3</v>
      </c>
      <c r="K566" s="52">
        <f>IFERROR(_xll.qlIndexFixing(ONIndex3M,I566,TRUE,_xll.ohTrigger(RecalcTrigger,Trigger3M)),NA())</f>
        <v>1.8462768716465128E-3</v>
      </c>
      <c r="L566" s="52">
        <f>IFERROR(_xll.qlIndexFixing(Index6M,$H566,TRUE,_xll.ohTrigger(RecalcTrigger,Trigger6M)),NA())</f>
        <v>2.9456152564233339E-3</v>
      </c>
      <c r="M566" s="52">
        <f>IFERROR(_xll.qlIndexFixing(ONIndex6M,I566,TRUE,_xll.ohTrigger(RecalcTrigger,Trigger6M)),NA())</f>
        <v>2.6671284601875733E-3</v>
      </c>
    </row>
    <row r="567" spans="2:13" x14ac:dyDescent="0.2">
      <c r="B567" s="46" t="s">
        <v>49</v>
      </c>
      <c r="D567" s="49">
        <f>_xll.qlCalendarAdvance(LocalCalendar,$D566,B567,"f",FALSE)</f>
        <v>43276</v>
      </c>
      <c r="E567" s="49">
        <f>_xll.qlInterestRateIndexValueDate(IndexON,D567)</f>
        <v>43276</v>
      </c>
      <c r="F567" s="52">
        <f>IFERROR(_xll.qlIndexFixing(IndexON,D567,TRUE,_xll.ohTrigger(RecalcTrigger,TriggerON)),NA())</f>
        <v>2.0318884946723959E-3</v>
      </c>
      <c r="H567" s="49">
        <f>_xll.qlCalendarAdvance(IborCalendar,$H566,B567,"f",FALSE)</f>
        <v>43250</v>
      </c>
      <c r="I567" s="49">
        <f>_xll.qlInterestRateIndexValueDate(Index3M,$H567)</f>
        <v>43252</v>
      </c>
      <c r="J567" s="52">
        <f>IFERROR(_xll.qlIndexFixing(Index3M,H567,TRUE,_xll.ohTrigger(RecalcTrigger,Trigger3M)),NA())</f>
        <v>2.1602977581330774E-3</v>
      </c>
      <c r="K567" s="52">
        <f>IFERROR(_xll.qlIndexFixing(ONIndex3M,I567,TRUE,_xll.ohTrigger(RecalcTrigger,Trigger3M)),NA())</f>
        <v>1.8806689675177068E-3</v>
      </c>
      <c r="L567" s="52">
        <f>IFERROR(_xll.qlIndexFixing(Index6M,$H567,TRUE,_xll.ohTrigger(RecalcTrigger,Trigger6M)),NA())</f>
        <v>2.9678477457591316E-3</v>
      </c>
      <c r="M567" s="52">
        <f>IFERROR(_xll.qlIndexFixing(ONIndex6M,I567,TRUE,_xll.ohTrigger(RecalcTrigger,Trigger6M)),NA())</f>
        <v>2.686347870177741E-3</v>
      </c>
    </row>
    <row r="568" spans="2:13" x14ac:dyDescent="0.2">
      <c r="B568" s="46" t="s">
        <v>49</v>
      </c>
      <c r="D568" s="49">
        <f>_xll.qlCalendarAdvance(LocalCalendar,$D567,B568,"f",FALSE)</f>
        <v>43283</v>
      </c>
      <c r="E568" s="49">
        <f>_xll.qlInterestRateIndexValueDate(IndexON,D568)</f>
        <v>43283</v>
      </c>
      <c r="F568" s="52">
        <f>IFERROR(_xll.qlIndexFixing(IndexON,D568,TRUE,_xll.ohTrigger(RecalcTrigger,TriggerON)),NA())</f>
        <v>2.0554360387525783E-3</v>
      </c>
      <c r="H568" s="49">
        <f>_xll.qlCalendarAdvance(IborCalendar,$H567,B568,"f",FALSE)</f>
        <v>43257</v>
      </c>
      <c r="I568" s="49">
        <f>_xll.qlInterestRateIndexValueDate(Index3M,$H568)</f>
        <v>43259</v>
      </c>
      <c r="J568" s="52">
        <f>IFERROR(_xll.qlIndexFixing(Index3M,H568,TRUE,_xll.ohTrigger(RecalcTrigger,Trigger3M)),NA())</f>
        <v>2.2033083131833592E-3</v>
      </c>
      <c r="K568" s="52">
        <f>IFERROR(_xll.qlIndexFixing(ONIndex3M,I568,TRUE,_xll.ohTrigger(RecalcTrigger,Trigger3M)),NA())</f>
        <v>1.9196862523074287E-3</v>
      </c>
      <c r="L568" s="52">
        <f>IFERROR(_xll.qlIndexFixing(Index6M,$H568,TRUE,_xll.ohTrigger(RecalcTrigger,Trigger6M)),NA())</f>
        <v>2.9902380335373496E-3</v>
      </c>
      <c r="M568" s="52">
        <f>IFERROR(_xll.qlIndexFixing(ONIndex6M,I568,TRUE,_xll.ohTrigger(RecalcTrigger,Trigger6M)),NA())</f>
        <v>2.706971825681137E-3</v>
      </c>
    </row>
    <row r="569" spans="2:13" x14ac:dyDescent="0.2">
      <c r="B569" s="46" t="s">
        <v>49</v>
      </c>
      <c r="D569" s="49">
        <f>_xll.qlCalendarAdvance(LocalCalendar,$D568,B569,"f",FALSE)</f>
        <v>43290</v>
      </c>
      <c r="E569" s="49">
        <f>_xll.qlInterestRateIndexValueDate(IndexON,D569)</f>
        <v>43290</v>
      </c>
      <c r="F569" s="52">
        <f>IFERROR(_xll.qlIndexFixing(IndexON,D569,TRUE,_xll.ohTrigger(RecalcTrigger,TriggerON)),NA())</f>
        <v>2.0790880764509634E-3</v>
      </c>
      <c r="H569" s="49">
        <f>_xll.qlCalendarAdvance(IborCalendar,$H568,B569,"f",FALSE)</f>
        <v>43264</v>
      </c>
      <c r="I569" s="49">
        <f>_xll.qlInterestRateIndexValueDate(Index3M,$H569)</f>
        <v>43266</v>
      </c>
      <c r="J569" s="52">
        <f>IFERROR(_xll.qlIndexFixing(Index3M,H569,TRUE,_xll.ohTrigger(RecalcTrigger,Trigger3M)),NA())</f>
        <v>2.2494257139545602E-3</v>
      </c>
      <c r="K569" s="52">
        <f>IFERROR(_xll.qlIndexFixing(ONIndex3M,I569,TRUE,_xll.ohTrigger(RecalcTrigger,Trigger3M)),NA())</f>
        <v>1.9607376926078501E-3</v>
      </c>
      <c r="L569" s="52">
        <f>IFERROR(_xll.qlIndexFixing(Index6M,$H569,TRUE,_xll.ohTrigger(RecalcTrigger,Trigger6M)),NA())</f>
        <v>3.0127970373776624E-3</v>
      </c>
      <c r="M569" s="52">
        <f>IFERROR(_xll.qlIndexFixing(ONIndex6M,I569,TRUE,_xll.ohTrigger(RecalcTrigger,Trigger6M)),NA())</f>
        <v>2.727508719466698E-3</v>
      </c>
    </row>
    <row r="570" spans="2:13" x14ac:dyDescent="0.2">
      <c r="B570" s="46" t="s">
        <v>49</v>
      </c>
      <c r="D570" s="49">
        <f>_xll.qlCalendarAdvance(LocalCalendar,$D569,B570,"f",FALSE)</f>
        <v>43298</v>
      </c>
      <c r="E570" s="49">
        <f>_xll.qlInterestRateIndexValueDate(IndexON,D570)</f>
        <v>43298</v>
      </c>
      <c r="F570" s="52">
        <f>IFERROR(_xll.qlIndexFixing(IndexON,D570,TRUE,_xll.ohTrigger(RecalcTrigger,TriggerON)),NA())</f>
        <v>2.1062572852703632E-3</v>
      </c>
      <c r="H570" s="49">
        <f>_xll.qlCalendarAdvance(IborCalendar,$H569,B570,"f",FALSE)</f>
        <v>43271</v>
      </c>
      <c r="I570" s="49">
        <f>_xll.qlInterestRateIndexValueDate(Index3M,$H570)</f>
        <v>43273</v>
      </c>
      <c r="J570" s="52">
        <f>IFERROR(_xll.qlIndexFixing(Index3M,H570,TRUE,_xll.ohTrigger(RecalcTrigger,Trigger3M)),NA())</f>
        <v>2.2923738920976994E-3</v>
      </c>
      <c r="K570" s="52">
        <f>IFERROR(_xll.qlIndexFixing(ONIndex3M,I570,TRUE,_xll.ohTrigger(RecalcTrigger,Trigger3M)),NA())</f>
        <v>2.0038232904706632E-3</v>
      </c>
      <c r="L570" s="52">
        <f>IFERROR(_xll.qlIndexFixing(Index6M,$H570,TRUE,_xll.ohTrigger(RecalcTrigger,Trigger6M)),NA())</f>
        <v>3.0406617015323071E-3</v>
      </c>
      <c r="M570" s="52">
        <f>IFERROR(_xll.qlIndexFixing(ONIndex6M,I570,TRUE,_xll.ohTrigger(RecalcTrigger,Trigger6M)),NA())</f>
        <v>2.747958551454488E-3</v>
      </c>
    </row>
    <row r="571" spans="2:13" x14ac:dyDescent="0.2">
      <c r="B571" s="46" t="s">
        <v>49</v>
      </c>
      <c r="D571" s="49">
        <f>_xll.qlCalendarAdvance(LocalCalendar,$D570,B571,"f",FALSE)</f>
        <v>43305</v>
      </c>
      <c r="E571" s="49">
        <f>_xll.qlInterestRateIndexValueDate(IndexON,D571)</f>
        <v>43305</v>
      </c>
      <c r="F571" s="52">
        <f>IFERROR(_xll.qlIndexFixing(IndexON,D571,TRUE,_xll.ohTrigger(RecalcTrigger,TriggerON)),NA())</f>
        <v>2.1301513629046198E-3</v>
      </c>
      <c r="H571" s="49">
        <f>_xll.qlCalendarAdvance(IborCalendar,$H570,B571,"f",FALSE)</f>
        <v>43278</v>
      </c>
      <c r="I571" s="49">
        <f>_xll.qlInterestRateIndexValueDate(Index3M,$H571)</f>
        <v>43280</v>
      </c>
      <c r="J571" s="52">
        <f>IFERROR(_xll.qlIndexFixing(Index3M,H571,TRUE,_xll.ohTrigger(RecalcTrigger,Trigger3M)),NA())</f>
        <v>2.3231551764080574E-3</v>
      </c>
      <c r="K571" s="52">
        <f>IFERROR(_xll.qlIndexFixing(ONIndex3M,I571,TRUE,_xll.ohTrigger(RecalcTrigger,Trigger3M)),NA())</f>
        <v>2.048865944930256E-3</v>
      </c>
      <c r="L571" s="52">
        <f>IFERROR(_xll.qlIndexFixing(Index6M,$H571,TRUE,_xll.ohTrigger(RecalcTrigger,Trigger6M)),NA())</f>
        <v>3.0533077048129037E-3</v>
      </c>
      <c r="M571" s="52">
        <f>IFERROR(_xll.qlIndexFixing(ONIndex6M,I571,TRUE,_xll.ohTrigger(RecalcTrigger,Trigger6M)),NA())</f>
        <v>2.7683301365666324E-3</v>
      </c>
    </row>
    <row r="572" spans="2:13" x14ac:dyDescent="0.2">
      <c r="B572" s="46" t="s">
        <v>49</v>
      </c>
      <c r="D572" s="49">
        <f>_xll.qlCalendarAdvance(LocalCalendar,$D571,B572,"f",FALSE)</f>
        <v>43312</v>
      </c>
      <c r="E572" s="49">
        <f>_xll.qlInterestRateIndexValueDate(IndexON,D572)</f>
        <v>43312</v>
      </c>
      <c r="F572" s="52">
        <f>IFERROR(_xll.qlIndexFixing(IndexON,D572,TRUE,_xll.ohTrigger(RecalcTrigger,TriggerON)),NA())</f>
        <v>2.1541583924711283E-3</v>
      </c>
      <c r="H572" s="49">
        <f>_xll.qlCalendarAdvance(IborCalendar,$H571,B572,"f",FALSE)</f>
        <v>43285</v>
      </c>
      <c r="I572" s="49">
        <f>_xll.qlInterestRateIndexValueDate(Index3M,$H572)</f>
        <v>43287</v>
      </c>
      <c r="J572" s="52">
        <f>IFERROR(_xll.qlIndexFixing(Index3M,H572,TRUE,_xll.ohTrigger(RecalcTrigger,Trigger3M)),NA())</f>
        <v>2.377219497413114E-3</v>
      </c>
      <c r="K572" s="52">
        <f>IFERROR(_xll.qlIndexFixing(ONIndex3M,I572,TRUE,_xll.ohTrigger(RecalcTrigger,Trigger3M)),NA())</f>
        <v>2.0942207899832255E-3</v>
      </c>
      <c r="L572" s="52">
        <f>IFERROR(_xll.qlIndexFixing(Index6M,$H572,TRUE,_xll.ohTrigger(RecalcTrigger,Trigger6M)),NA())</f>
        <v>3.0815937109606928E-3</v>
      </c>
      <c r="M572" s="52">
        <f>IFERROR(_xll.qlIndexFixing(ONIndex6M,I572,TRUE,_xll.ohTrigger(RecalcTrigger,Trigger6M)),NA())</f>
        <v>2.7888115265639613E-3</v>
      </c>
    </row>
    <row r="573" spans="2:13" x14ac:dyDescent="0.2">
      <c r="B573" s="46" t="s">
        <v>49</v>
      </c>
      <c r="D573" s="49">
        <f>_xll.qlCalendarAdvance(LocalCalendar,$D572,B573,"f",FALSE)</f>
        <v>43319</v>
      </c>
      <c r="E573" s="49">
        <f>_xll.qlInterestRateIndexValueDate(IndexON,D573)</f>
        <v>43319</v>
      </c>
      <c r="F573" s="52">
        <f>IFERROR(_xll.qlIndexFixing(IndexON,D573,TRUE,_xll.ohTrigger(RecalcTrigger,TriggerON)),NA())</f>
        <v>2.1782783741319811E-3</v>
      </c>
      <c r="H573" s="49">
        <f>_xll.qlCalendarAdvance(IborCalendar,$H572,B573,"f",FALSE)</f>
        <v>43292</v>
      </c>
      <c r="I573" s="49">
        <f>_xll.qlInterestRateIndexValueDate(Index3M,$H573)</f>
        <v>43294</v>
      </c>
      <c r="J573" s="52">
        <f>IFERROR(_xll.qlIndexFixing(Index3M,H573,TRUE,_xll.ohTrigger(RecalcTrigger,Trigger3M)),NA())</f>
        <v>2.4160376725767623E-3</v>
      </c>
      <c r="K573" s="52">
        <f>IFERROR(_xll.qlIndexFixing(ONIndex3M,I573,TRUE,_xll.ohTrigger(RecalcTrigger,Trigger3M)),NA())</f>
        <v>2.1422810630045142E-3</v>
      </c>
      <c r="L573" s="52">
        <f>IFERROR(_xll.qlIndexFixing(Index6M,$H573,TRUE,_xll.ohTrigger(RecalcTrigger,Trigger6M)),NA())</f>
        <v>3.1066750693580078E-3</v>
      </c>
      <c r="M573" s="52">
        <f>IFERROR(_xll.qlIndexFixing(ONIndex6M,I573,TRUE,_xll.ohTrigger(RecalcTrigger,Trigger6M)),NA())</f>
        <v>2.8109909724305382E-3</v>
      </c>
    </row>
    <row r="574" spans="2:13" x14ac:dyDescent="0.2">
      <c r="B574" s="46" t="s">
        <v>49</v>
      </c>
      <c r="D574" s="49">
        <f>_xll.qlCalendarAdvance(LocalCalendar,$D573,B574,"f",FALSE)</f>
        <v>43326</v>
      </c>
      <c r="E574" s="49">
        <f>_xll.qlInterestRateIndexValueDate(IndexON,D574)</f>
        <v>43326</v>
      </c>
      <c r="F574" s="52">
        <f>IFERROR(_xll.qlIndexFixing(IndexON,D574,TRUE,_xll.ohTrigger(RecalcTrigger,TriggerON)),NA())</f>
        <v>2.202511307806132E-3</v>
      </c>
      <c r="H574" s="49">
        <f>_xll.qlCalendarAdvance(IborCalendar,$H573,B574,"f",FALSE)</f>
        <v>43299</v>
      </c>
      <c r="I574" s="49">
        <f>_xll.qlInterestRateIndexValueDate(Index3M,$H574)</f>
        <v>43301</v>
      </c>
      <c r="J574" s="52">
        <f>IFERROR(_xll.qlIndexFixing(Index3M,H574,TRUE,_xll.ohTrigger(RecalcTrigger,Trigger3M)),NA())</f>
        <v>2.4572992883000648E-3</v>
      </c>
      <c r="K574" s="52">
        <f>IFERROR(_xll.qlIndexFixing(ONIndex3M,I574,TRUE,_xll.ohTrigger(RecalcTrigger,Trigger3M)),NA())</f>
        <v>2.1834768526574067E-3</v>
      </c>
      <c r="L574" s="52">
        <f>IFERROR(_xll.qlIndexFixing(Index6M,$H574,TRUE,_xll.ohTrigger(RecalcTrigger,Trigger6M)),NA())</f>
        <v>3.1284558452764348E-3</v>
      </c>
      <c r="M574" s="52">
        <f>IFERROR(_xll.qlIndexFixing(ONIndex6M,I574,TRUE,_xll.ohTrigger(RecalcTrigger,Trigger6M)),NA())</f>
        <v>2.8303769844129079E-3</v>
      </c>
    </row>
    <row r="575" spans="2:13" x14ac:dyDescent="0.2">
      <c r="B575" s="46" t="s">
        <v>49</v>
      </c>
      <c r="D575" s="49">
        <f>_xll.qlCalendarAdvance(LocalCalendar,$D574,B575,"f",FALSE)</f>
        <v>43333</v>
      </c>
      <c r="E575" s="49">
        <f>_xll.qlInterestRateIndexValueDate(IndexON,D575)</f>
        <v>43333</v>
      </c>
      <c r="F575" s="52">
        <f>IFERROR(_xll.qlIndexFixing(IndexON,D575,TRUE,_xll.ohTrigger(RecalcTrigger,TriggerON)),NA())</f>
        <v>2.2268571935746273E-3</v>
      </c>
      <c r="H575" s="49">
        <f>_xll.qlCalendarAdvance(IborCalendar,$H574,B575,"f",FALSE)</f>
        <v>43306</v>
      </c>
      <c r="I575" s="49">
        <f>_xll.qlInterestRateIndexValueDate(Index3M,$H575)</f>
        <v>43308</v>
      </c>
      <c r="J575" s="52">
        <f>IFERROR(_xll.qlIndexFixing(Index3M,H575,TRUE,_xll.ohTrigger(RecalcTrigger,Trigger3M)),NA())</f>
        <v>2.4980764813681867E-3</v>
      </c>
      <c r="K575" s="52">
        <f>IFERROR(_xll.qlIndexFixing(ONIndex3M,I575,TRUE,_xll.ohTrigger(RecalcTrigger,Trigger3M)),NA())</f>
        <v>2.2273780691328682E-3</v>
      </c>
      <c r="L575" s="52">
        <f>IFERROR(_xll.qlIndexFixing(Index6M,$H575,TRUE,_xll.ohTrigger(RecalcTrigger,Trigger6M)),NA())</f>
        <v>3.1521891496153181E-3</v>
      </c>
      <c r="M575" s="52">
        <f>IFERROR(_xll.qlIndexFixing(ONIndex6M,I575,TRUE,_xll.ohTrigger(RecalcTrigger,Trigger6M)),NA())</f>
        <v>2.8514610524510431E-3</v>
      </c>
    </row>
    <row r="576" spans="2:13" x14ac:dyDescent="0.2">
      <c r="B576" s="46" t="s">
        <v>49</v>
      </c>
      <c r="D576" s="49">
        <f>_xll.qlCalendarAdvance(LocalCalendar,$D575,B576,"f",FALSE)</f>
        <v>43340</v>
      </c>
      <c r="E576" s="49">
        <f>_xll.qlInterestRateIndexValueDate(IndexON,D576)</f>
        <v>43340</v>
      </c>
      <c r="F576" s="52">
        <f>IFERROR(_xll.qlIndexFixing(IndexON,D576,TRUE,_xll.ohTrigger(RecalcTrigger,TriggerON)),NA())</f>
        <v>2.2513160313564207E-3</v>
      </c>
      <c r="H576" s="49">
        <f>_xll.qlCalendarAdvance(IborCalendar,$H575,B576,"f",FALSE)</f>
        <v>43313</v>
      </c>
      <c r="I576" s="49">
        <f>_xll.qlInterestRateIndexValueDate(Index3M,$H576)</f>
        <v>43315</v>
      </c>
      <c r="J576" s="52">
        <f>IFERROR(_xll.qlIndexFixing(Index3M,H576,TRUE,_xll.ohTrigger(RecalcTrigger,Trigger3M)),NA())</f>
        <v>2.5383692363066977E-3</v>
      </c>
      <c r="K576" s="52">
        <f>IFERROR(_xll.qlIndexFixing(ONIndex3M,I576,TRUE,_xll.ohTrigger(RecalcTrigger,Trigger3M)),NA())</f>
        <v>2.2707947416567009E-3</v>
      </c>
      <c r="L576" s="52">
        <f>IFERROR(_xll.qlIndexFixing(Index6M,$H576,TRUE,_xll.ohTrigger(RecalcTrigger,Trigger6M)),NA())</f>
        <v>3.1761239551910863E-3</v>
      </c>
      <c r="M576" s="52">
        <f>IFERROR(_xll.qlIndexFixing(ONIndex6M,I576,TRUE,_xll.ohTrigger(RecalcTrigger,Trigger6M)),NA())</f>
        <v>2.8727460133914917E-3</v>
      </c>
    </row>
    <row r="577" spans="2:13" x14ac:dyDescent="0.2">
      <c r="B577" s="46" t="s">
        <v>49</v>
      </c>
      <c r="D577" s="49">
        <f>_xll.qlCalendarAdvance(LocalCalendar,$D576,B577,"f",FALSE)</f>
        <v>43347</v>
      </c>
      <c r="E577" s="49">
        <f>_xll.qlInterestRateIndexValueDate(IndexON,D577)</f>
        <v>43347</v>
      </c>
      <c r="F577" s="52">
        <f>IFERROR(_xll.qlIndexFixing(IndexON,D577,TRUE,_xll.ohTrigger(RecalcTrigger,TriggerON)),NA())</f>
        <v>2.2758878212325584E-3</v>
      </c>
      <c r="H577" s="49">
        <f>_xll.qlCalendarAdvance(IborCalendar,$H576,B577,"f",FALSE)</f>
        <v>43320</v>
      </c>
      <c r="I577" s="49">
        <f>_xll.qlInterestRateIndexValueDate(Index3M,$H577)</f>
        <v>43322</v>
      </c>
      <c r="J577" s="52">
        <f>IFERROR(_xll.qlIndexFixing(Index3M,H577,TRUE,_xll.ohTrigger(RecalcTrigger,Trigger3M)),NA())</f>
        <v>2.5781775378274012E-3</v>
      </c>
      <c r="K577" s="52">
        <f>IFERROR(_xll.qlIndexFixing(ONIndex3M,I577,TRUE,_xll.ohTrigger(RecalcTrigger,Trigger3M)),NA())</f>
        <v>2.3137268697226432E-3</v>
      </c>
      <c r="L577" s="52">
        <f>IFERROR(_xll.qlIndexFixing(Index6M,$H577,TRUE,_xll.ohTrigger(RecalcTrigger,Trigger6M)),NA())</f>
        <v>3.202069714109251E-3</v>
      </c>
      <c r="M577" s="52">
        <f>IFERROR(_xll.qlIndexFixing(ONIndex6M,I577,TRUE,_xll.ohTrigger(RecalcTrigger,Trigger6M)),NA())</f>
        <v>2.8942318673141898E-3</v>
      </c>
    </row>
    <row r="578" spans="2:13" x14ac:dyDescent="0.2">
      <c r="B578" s="46" t="s">
        <v>49</v>
      </c>
      <c r="D578" s="49">
        <f>_xll.qlCalendarAdvance(LocalCalendar,$D577,B578,"f",FALSE)</f>
        <v>43354</v>
      </c>
      <c r="E578" s="49">
        <f>_xll.qlInterestRateIndexValueDate(IndexON,D578)</f>
        <v>43354</v>
      </c>
      <c r="F578" s="52">
        <f>IFERROR(_xll.qlIndexFixing(IndexON,D578,TRUE,_xll.ohTrigger(RecalcTrigger,TriggerON)),NA())</f>
        <v>2.3005725632840868E-3</v>
      </c>
      <c r="H578" s="49">
        <f>_xll.qlCalendarAdvance(IborCalendar,$H577,B578,"f",FALSE)</f>
        <v>43327</v>
      </c>
      <c r="I578" s="49">
        <f>_xll.qlInterestRateIndexValueDate(Index3M,$H578)</f>
        <v>43329</v>
      </c>
      <c r="J578" s="52">
        <f>IFERROR(_xll.qlIndexFixing(Index3M,H578,TRUE,_xll.ohTrigger(RecalcTrigger,Trigger3M)),NA())</f>
        <v>2.6175013708232332E-3</v>
      </c>
      <c r="K578" s="52">
        <f>IFERROR(_xll.qlIndexFixing(ONIndex3M,I578,TRUE,_xll.ohTrigger(RecalcTrigger,Trigger3M)),NA())</f>
        <v>2.3561744528244333E-3</v>
      </c>
      <c r="L578" s="52">
        <f>IFERROR(_xll.qlIndexFixing(Index6M,$H578,TRUE,_xll.ohTrigger(RecalcTrigger,Trigger6M)),NA())</f>
        <v>3.2245980997830112E-3</v>
      </c>
      <c r="M578" s="52">
        <f>IFERROR(_xll.qlIndexFixing(ONIndex6M,I578,TRUE,_xll.ohTrigger(RecalcTrigger,Trigger6M)),NA())</f>
        <v>2.9159186143257187E-3</v>
      </c>
    </row>
    <row r="579" spans="2:13" x14ac:dyDescent="0.2">
      <c r="B579" s="46" t="s">
        <v>49</v>
      </c>
      <c r="D579" s="49">
        <f>_xll.qlCalendarAdvance(LocalCalendar,$D578,B579,"f",FALSE)</f>
        <v>43361</v>
      </c>
      <c r="E579" s="49">
        <f>_xll.qlInterestRateIndexValueDate(IndexON,D579)</f>
        <v>43361</v>
      </c>
      <c r="F579" s="52">
        <f>IFERROR(_xll.qlIndexFixing(IndexON,D579,TRUE,_xll.ohTrigger(RecalcTrigger,TriggerON)),NA())</f>
        <v>2.3253702575110058E-3</v>
      </c>
      <c r="H579" s="49">
        <f>_xll.qlCalendarAdvance(IborCalendar,$H578,B579,"f",FALSE)</f>
        <v>43334</v>
      </c>
      <c r="I579" s="49">
        <f>_xll.qlInterestRateIndexValueDate(Index3M,$H579)</f>
        <v>43336</v>
      </c>
      <c r="J579" s="52">
        <f>IFERROR(_xll.qlIndexFixing(Index3M,H579,TRUE,_xll.ohTrigger(RecalcTrigger,Trigger3M)),NA())</f>
        <v>2.6563407203742135E-3</v>
      </c>
      <c r="K579" s="52">
        <f>IFERROR(_xll.qlIndexFixing(ONIndex3M,I579,TRUE,_xll.ohTrigger(RecalcTrigger,Trigger3M)),NA())</f>
        <v>2.401121432022979E-3</v>
      </c>
      <c r="L579" s="52">
        <f>IFERROR(_xll.qlIndexFixing(Index6M,$H579,TRUE,_xll.ohTrigger(RecalcTrigger,Trigger6M)),NA())</f>
        <v>3.2491374538185049E-3</v>
      </c>
      <c r="M579" s="52">
        <f>IFERROR(_xll.qlIndexFixing(ONIndex6M,I579,TRUE,_xll.ohTrigger(RecalcTrigger,Trigger6M)),NA())</f>
        <v>2.9393905403285459E-3</v>
      </c>
    </row>
    <row r="580" spans="2:13" x14ac:dyDescent="0.2">
      <c r="B580" s="46" t="s">
        <v>49</v>
      </c>
      <c r="D580" s="49">
        <f>_xll.qlCalendarAdvance(LocalCalendar,$D579,B580,"f",FALSE)</f>
        <v>43368</v>
      </c>
      <c r="E580" s="49">
        <f>_xll.qlInterestRateIndexValueDate(IndexON,D580)</f>
        <v>43368</v>
      </c>
      <c r="F580" s="52">
        <f>IFERROR(_xll.qlIndexFixing(IndexON,D580,TRUE,_xll.ohTrigger(RecalcTrigger,TriggerON)),NA())</f>
        <v>2.3502809039133155E-3</v>
      </c>
      <c r="H580" s="49">
        <f>_xll.qlCalendarAdvance(IborCalendar,$H579,B580,"f",FALSE)</f>
        <v>43341</v>
      </c>
      <c r="I580" s="49">
        <f>_xll.qlInterestRateIndexValueDate(Index3M,$H580)</f>
        <v>43343</v>
      </c>
      <c r="J580" s="52">
        <f>IFERROR(_xll.qlIndexFixing(Index3M,H580,TRUE,_xll.ohTrigger(RecalcTrigger,Trigger3M)),NA())</f>
        <v>2.6867162310656141E-3</v>
      </c>
      <c r="K580" s="52">
        <f>IFERROR(_xll.qlIndexFixing(ONIndex3M,I580,TRUE,_xll.ohTrigger(RecalcTrigger,Trigger3M)),NA())</f>
        <v>2.4396159819772834E-3</v>
      </c>
      <c r="L580" s="52">
        <f>IFERROR(_xll.qlIndexFixing(Index6M,$H580,TRUE,_xll.ohTrigger(RecalcTrigger,Trigger6M)),NA())</f>
        <v>3.2664792040945525E-3</v>
      </c>
      <c r="M580" s="52">
        <f>IFERROR(_xll.qlIndexFixing(ONIndex6M,I580,TRUE,_xll.ohTrigger(RecalcTrigger,Trigger6M)),NA())</f>
        <v>2.9598947881481763E-3</v>
      </c>
    </row>
    <row r="581" spans="2:13" x14ac:dyDescent="0.2">
      <c r="B581" s="46" t="s">
        <v>49</v>
      </c>
      <c r="D581" s="49">
        <f>_xll.qlCalendarAdvance(LocalCalendar,$D580,B581,"f",FALSE)</f>
        <v>43375</v>
      </c>
      <c r="E581" s="49">
        <f>_xll.qlInterestRateIndexValueDate(IndexON,D581)</f>
        <v>43375</v>
      </c>
      <c r="F581" s="52">
        <f>IFERROR(_xll.qlIndexFixing(IndexON,D581,TRUE,_xll.ohTrigger(RecalcTrigger,TriggerON)),NA())</f>
        <v>2.3753045024910158E-3</v>
      </c>
      <c r="H581" s="49">
        <f>_xll.qlCalendarAdvance(IborCalendar,$H580,B581,"f",FALSE)</f>
        <v>43348</v>
      </c>
      <c r="I581" s="49">
        <f>_xll.qlInterestRateIndexValueDate(Index3M,$H581)</f>
        <v>43350</v>
      </c>
      <c r="J581" s="52">
        <f>IFERROR(_xll.qlIndexFixing(Index3M,H581,TRUE,_xll.ohTrigger(RecalcTrigger,Trigger3M)),NA())</f>
        <v>2.7246895414149604E-3</v>
      </c>
      <c r="K581" s="52">
        <f>IFERROR(_xll.qlIndexFixing(ONIndex3M,I581,TRUE,_xll.ohTrigger(RecalcTrigger,Trigger3M)),NA())</f>
        <v>2.4806099270424653E-3</v>
      </c>
      <c r="L581" s="52">
        <f>IFERROR(_xll.qlIndexFixing(Index6M,$H581,TRUE,_xll.ohTrigger(RecalcTrigger,Trigger6M)),NA())</f>
        <v>3.291363135959006E-3</v>
      </c>
      <c r="M581" s="52">
        <f>IFERROR(_xll.qlIndexFixing(ONIndex6M,I581,TRUE,_xll.ohTrigger(RecalcTrigger,Trigger6M)),NA())</f>
        <v>2.9821842151456224E-3</v>
      </c>
    </row>
    <row r="582" spans="2:13" x14ac:dyDescent="0.2">
      <c r="B582" s="46" t="s">
        <v>49</v>
      </c>
      <c r="D582" s="49">
        <f>_xll.qlCalendarAdvance(LocalCalendar,$D581,B582,"f",FALSE)</f>
        <v>43382</v>
      </c>
      <c r="E582" s="49">
        <f>_xll.qlInterestRateIndexValueDate(IndexON,D582)</f>
        <v>43382</v>
      </c>
      <c r="F582" s="52">
        <f>IFERROR(_xll.qlIndexFixing(IndexON,D582,TRUE,_xll.ohTrigger(RecalcTrigger,TriggerON)),NA())</f>
        <v>2.4004410532441067E-3</v>
      </c>
      <c r="H582" s="49">
        <f>_xll.qlCalendarAdvance(IborCalendar,$H581,B582,"f",FALSE)</f>
        <v>43355</v>
      </c>
      <c r="I582" s="49">
        <f>_xll.qlInterestRateIndexValueDate(Index3M,$H582)</f>
        <v>43357</v>
      </c>
      <c r="J582" s="52">
        <f>IFERROR(_xll.qlIndexFixing(Index3M,H582,TRUE,_xll.ohTrigger(RecalcTrigger,Trigger3M)),NA())</f>
        <v>2.7621783268307254E-3</v>
      </c>
      <c r="K582" s="52">
        <f>IFERROR(_xll.qlIndexFixing(ONIndex3M,I582,TRUE,_xll.ohTrigger(RecalcTrigger,Trigger3M)),NA())</f>
        <v>2.5240002757831448E-3</v>
      </c>
      <c r="L582" s="52">
        <f>IFERROR(_xll.qlIndexFixing(Index6M,$H582,TRUE,_xll.ohTrigger(RecalcTrigger,Trigger6M)),NA())</f>
        <v>3.3164485979654264E-3</v>
      </c>
      <c r="M582" s="52">
        <f>IFERROR(_xll.qlIndexFixing(ONIndex6M,I582,TRUE,_xll.ohTrigger(RecalcTrigger,Trigger6M)),NA())</f>
        <v>3.0063024225834845E-3</v>
      </c>
    </row>
    <row r="583" spans="2:13" x14ac:dyDescent="0.2">
      <c r="B583" s="46" t="s">
        <v>49</v>
      </c>
      <c r="D583" s="49">
        <f>_xll.qlCalendarAdvance(LocalCalendar,$D582,B583,"f",FALSE)</f>
        <v>43389</v>
      </c>
      <c r="E583" s="49">
        <f>_xll.qlInterestRateIndexValueDate(IndexON,D583)</f>
        <v>43389</v>
      </c>
      <c r="F583" s="52">
        <f>IFERROR(_xll.qlIndexFixing(IndexON,D583,TRUE,_xll.ohTrigger(RecalcTrigger,TriggerON)),NA())</f>
        <v>2.4256905562536346E-3</v>
      </c>
      <c r="H583" s="49">
        <f>_xll.qlCalendarAdvance(IborCalendar,$H582,B583,"f",FALSE)</f>
        <v>43362</v>
      </c>
      <c r="I583" s="49">
        <f>_xll.qlInterestRateIndexValueDate(Index3M,$H583)</f>
        <v>43364</v>
      </c>
      <c r="J583" s="52">
        <f>IFERROR(_xll.qlIndexFixing(Index3M,H583,TRUE,_xll.ohTrigger(RecalcTrigger,Trigger3M)),NA())</f>
        <v>2.7991825735437029E-3</v>
      </c>
      <c r="K583" s="52">
        <f>IFERROR(_xll.qlIndexFixing(ONIndex3M,I583,TRUE,_xll.ohTrigger(RecalcTrigger,Trigger3M)),NA())</f>
        <v>2.5639907983565635E-3</v>
      </c>
      <c r="L583" s="52">
        <f>IFERROR(_xll.qlIndexFixing(Index6M,$H583,TRUE,_xll.ohTrigger(RecalcTrigger,Trigger6M)),NA())</f>
        <v>3.3436271547803167E-3</v>
      </c>
      <c r="M583" s="52">
        <f>IFERROR(_xll.qlIndexFixing(ONIndex6M,I583,TRUE,_xll.ohTrigger(RecalcTrigger,Trigger6M)),NA())</f>
        <v>3.0290081766604082E-3</v>
      </c>
    </row>
    <row r="584" spans="2:13" x14ac:dyDescent="0.2">
      <c r="B584" s="46" t="s">
        <v>49</v>
      </c>
      <c r="D584" s="49">
        <f>_xll.qlCalendarAdvance(LocalCalendar,$D583,B584,"f",FALSE)</f>
        <v>43396</v>
      </c>
      <c r="E584" s="49">
        <f>_xll.qlInterestRateIndexValueDate(IndexON,D584)</f>
        <v>43396</v>
      </c>
      <c r="F584" s="52">
        <f>IFERROR(_xll.qlIndexFixing(IndexON,D584,TRUE,_xll.ohTrigger(RecalcTrigger,TriggerON)),NA())</f>
        <v>2.4510530116006457E-3</v>
      </c>
      <c r="H584" s="49">
        <f>_xll.qlCalendarAdvance(IborCalendar,$H583,B584,"f",FALSE)</f>
        <v>43369</v>
      </c>
      <c r="I584" s="49">
        <f>_xll.qlInterestRateIndexValueDate(Index3M,$H584)</f>
        <v>43371</v>
      </c>
      <c r="J584" s="52">
        <f>IFERROR(_xll.qlIndexFixing(Index3M,H584,TRUE,_xll.ohTrigger(RecalcTrigger,Trigger3M)),NA())</f>
        <v>2.8357022679586148E-3</v>
      </c>
      <c r="K584" s="52">
        <f>IFERROR(_xll.qlIndexFixing(ONIndex3M,I584,TRUE,_xll.ohTrigger(RecalcTrigger,Trigger3M)),NA())</f>
        <v>2.6006844781711891E-3</v>
      </c>
      <c r="L584" s="52">
        <f>IFERROR(_xll.qlIndexFixing(Index6M,$H584,TRUE,_xll.ohTrigger(RecalcTrigger,Trigger6M)),NA())</f>
        <v>3.3691303347095224E-3</v>
      </c>
      <c r="M584" s="52">
        <f>IFERROR(_xll.qlIndexFixing(ONIndex6M,I584,TRUE,_xll.ohTrigger(RecalcTrigger,Trigger6M)),NA())</f>
        <v>3.0502578578683881E-3</v>
      </c>
    </row>
    <row r="585" spans="2:13" x14ac:dyDescent="0.2">
      <c r="B585" s="46" t="s">
        <v>49</v>
      </c>
      <c r="D585" s="49">
        <f>_xll.qlCalendarAdvance(LocalCalendar,$D584,B585,"f",FALSE)</f>
        <v>43403</v>
      </c>
      <c r="E585" s="49">
        <f>_xll.qlInterestRateIndexValueDate(IndexON,D585)</f>
        <v>43403</v>
      </c>
      <c r="F585" s="52">
        <f>IFERROR(_xll.qlIndexFixing(IndexON,D585,TRUE,_xll.ohTrigger(RecalcTrigger,TriggerON)),NA())</f>
        <v>2.4765284191230474E-3</v>
      </c>
      <c r="H585" s="49">
        <f>_xll.qlCalendarAdvance(IborCalendar,$H584,B585,"f",FALSE)</f>
        <v>43376</v>
      </c>
      <c r="I585" s="49">
        <f>_xll.qlInterestRateIndexValueDate(Index3M,$H585)</f>
        <v>43378</v>
      </c>
      <c r="J585" s="52">
        <f>IFERROR(_xll.qlIndexFixing(Index3M,H585,TRUE,_xll.ohTrigger(RecalcTrigger,Trigger3M)),NA())</f>
        <v>2.8792018528443022E-3</v>
      </c>
      <c r="K585" s="52">
        <f>IFERROR(_xll.qlIndexFixing(ONIndex3M,I585,TRUE,_xll.ohTrigger(RecalcTrigger,Trigger3M)),NA())</f>
        <v>2.6425182016764914E-3</v>
      </c>
      <c r="L585" s="52">
        <f>IFERROR(_xll.qlIndexFixing(Index6M,$H585,TRUE,_xll.ohTrigger(RecalcTrigger,Trigger6M)),NA())</f>
        <v>3.3948350720424628E-3</v>
      </c>
      <c r="M585" s="52">
        <f>IFERROR(_xll.qlIndexFixing(ONIndex6M,I585,TRUE,_xll.ohTrigger(RecalcTrigger,Trigger6M)),NA())</f>
        <v>3.0750223757114448E-3</v>
      </c>
    </row>
    <row r="586" spans="2:13" x14ac:dyDescent="0.2">
      <c r="B586" s="46" t="s">
        <v>49</v>
      </c>
      <c r="D586" s="49">
        <f>_xll.qlCalendarAdvance(LocalCalendar,$D585,B586,"f",FALSE)</f>
        <v>43410</v>
      </c>
      <c r="E586" s="49">
        <f>_xll.qlInterestRateIndexValueDate(IndexON,D586)</f>
        <v>43410</v>
      </c>
      <c r="F586" s="52">
        <f>IFERROR(_xll.qlIndexFixing(IndexON,D586,TRUE,_xll.ohTrigger(RecalcTrigger,TriggerON)),NA())</f>
        <v>2.5021167789829324E-3</v>
      </c>
      <c r="H586" s="49">
        <f>_xll.qlCalendarAdvance(IborCalendar,$H585,B586,"f",FALSE)</f>
        <v>43383</v>
      </c>
      <c r="I586" s="49">
        <f>_xll.qlInterestRateIndexValueDate(Index3M,$H586)</f>
        <v>43385</v>
      </c>
      <c r="J586" s="52">
        <f>IFERROR(_xll.qlIndexFixing(Index3M,H586,TRUE,_xll.ohTrigger(RecalcTrigger,Trigger3M)),NA())</f>
        <v>2.9170967236890463E-3</v>
      </c>
      <c r="K586" s="52">
        <f>IFERROR(_xll.qlIndexFixing(ONIndex3M,I586,TRUE,_xll.ohTrigger(RecalcTrigger,Trigger3M)),NA())</f>
        <v>2.6783114374584471E-3</v>
      </c>
      <c r="L586" s="52">
        <f>IFERROR(_xll.qlIndexFixing(Index6M,$H586,TRUE,_xll.ohTrigger(RecalcTrigger,Trigger6M)),NA())</f>
        <v>3.4207413746155059E-3</v>
      </c>
      <c r="M586" s="52">
        <f>IFERROR(_xll.qlIndexFixing(ONIndex6M,I586,TRUE,_xll.ohTrigger(RecalcTrigger,Trigger6M)),NA())</f>
        <v>3.0966447556046717E-3</v>
      </c>
    </row>
    <row r="587" spans="2:13" x14ac:dyDescent="0.2">
      <c r="B587" s="46" t="s">
        <v>49</v>
      </c>
      <c r="D587" s="49">
        <f>_xll.qlCalendarAdvance(LocalCalendar,$D586,B587,"f",FALSE)</f>
        <v>43417</v>
      </c>
      <c r="E587" s="49">
        <f>_xll.qlInterestRateIndexValueDate(IndexON,D587)</f>
        <v>43417</v>
      </c>
      <c r="F587" s="52">
        <f>IFERROR(_xll.qlIndexFixing(IndexON,D587,TRUE,_xll.ohTrigger(RecalcTrigger,TriggerON)),NA())</f>
        <v>2.5278180912613468E-3</v>
      </c>
      <c r="H587" s="49">
        <f>_xll.qlCalendarAdvance(IborCalendar,$H586,B587,"f",FALSE)</f>
        <v>43390</v>
      </c>
      <c r="I587" s="49">
        <f>_xll.qlInterestRateIndexValueDate(Index3M,$H587)</f>
        <v>43392</v>
      </c>
      <c r="J587" s="52">
        <f>IFERROR(_xll.qlIndexFixing(Index3M,H587,TRUE,_xll.ohTrigger(RecalcTrigger,Trigger3M)),NA())</f>
        <v>2.9496123827487046E-3</v>
      </c>
      <c r="K587" s="52">
        <f>IFERROR(_xll.qlIndexFixing(ONIndex3M,I587,TRUE,_xll.ohTrigger(RecalcTrigger,Trigger3M)),NA())</f>
        <v>2.7163980932076726E-3</v>
      </c>
      <c r="L587" s="52">
        <f>IFERROR(_xll.qlIndexFixing(Index6M,$H587,TRUE,_xll.ohTrigger(RecalcTrigger,Trigger6M)),NA())</f>
        <v>3.45466381801913E-3</v>
      </c>
      <c r="M587" s="52">
        <f>IFERROR(_xll.qlIndexFixing(ONIndex6M,I587,TRUE,_xll.ohTrigger(RecalcTrigger,Trigger6M)),NA())</f>
        <v>3.1201395455848768E-3</v>
      </c>
    </row>
    <row r="588" spans="2:13" x14ac:dyDescent="0.2">
      <c r="B588" s="46" t="s">
        <v>49</v>
      </c>
      <c r="D588" s="49">
        <f>_xll.qlCalendarAdvance(LocalCalendar,$D587,B588,"f",FALSE)</f>
        <v>43424</v>
      </c>
      <c r="E588" s="49">
        <f>_xll.qlInterestRateIndexValueDate(IndexON,D588)</f>
        <v>43424</v>
      </c>
      <c r="F588" s="52">
        <f>IFERROR(_xll.qlIndexFixing(IndexON,D588,TRUE,_xll.ohTrigger(RecalcTrigger,TriggerON)),NA())</f>
        <v>2.5536323558772445E-3</v>
      </c>
      <c r="H588" s="49">
        <f>_xll.qlCalendarAdvance(IborCalendar,$H587,B588,"f",FALSE)</f>
        <v>43397</v>
      </c>
      <c r="I588" s="49">
        <f>_xll.qlInterestRateIndexValueDate(Index3M,$H588)</f>
        <v>43399</v>
      </c>
      <c r="J588" s="52">
        <f>IFERROR(_xll.qlIndexFixing(Index3M,H588,TRUE,_xll.ohTrigger(RecalcTrigger,Trigger3M)),NA())</f>
        <v>2.9840907401263474E-3</v>
      </c>
      <c r="K588" s="52">
        <f>IFERROR(_xll.qlIndexFixing(ONIndex3M,I588,TRUE,_xll.ohTrigger(RecalcTrigger,Trigger3M)),NA())</f>
        <v>2.7540001991166463E-3</v>
      </c>
      <c r="L588" s="52">
        <f>IFERROR(_xll.qlIndexFixing(Index6M,$H588,TRUE,_xll.ohTrigger(RecalcTrigger,Trigger6M)),NA())</f>
        <v>3.4731587071317499E-3</v>
      </c>
      <c r="M588" s="52">
        <f>IFERROR(_xll.qlIndexFixing(ONIndex6M,I588,TRUE,_xll.ohTrigger(RecalcTrigger,Trigger6M)),NA())</f>
        <v>3.1438352298263084E-3</v>
      </c>
    </row>
    <row r="589" spans="2:13" x14ac:dyDescent="0.2">
      <c r="B589" s="46" t="s">
        <v>49</v>
      </c>
      <c r="D589" s="49">
        <f>_xll.qlCalendarAdvance(LocalCalendar,$D588,B589,"f",FALSE)</f>
        <v>43431</v>
      </c>
      <c r="E589" s="49">
        <f>_xll.qlInterestRateIndexValueDate(IndexON,D589)</f>
        <v>43431</v>
      </c>
      <c r="F589" s="52">
        <f>IFERROR(_xll.qlIndexFixing(IndexON,D589,TRUE,_xll.ohTrigger(RecalcTrigger,TriggerON)),NA())</f>
        <v>2.5795595728306253E-3</v>
      </c>
      <c r="H589" s="49">
        <f>_xll.qlCalendarAdvance(IborCalendar,$H588,B589,"f",FALSE)</f>
        <v>43404</v>
      </c>
      <c r="I589" s="49">
        <f>_xll.qlInterestRateIndexValueDate(Index3M,$H589)</f>
        <v>43406</v>
      </c>
      <c r="J589" s="52">
        <f>IFERROR(_xll.qlIndexFixing(Index3M,H589,TRUE,_xll.ohTrigger(RecalcTrigger,Trigger3M)),NA())</f>
        <v>3.0180844749465867E-3</v>
      </c>
      <c r="K589" s="52">
        <f>IFERROR(_xll.qlIndexFixing(ONIndex3M,I589,TRUE,_xll.ohTrigger(RecalcTrigger,Trigger3M)),NA())</f>
        <v>2.7911177546791066E-3</v>
      </c>
      <c r="L589" s="52">
        <f>IFERROR(_xll.qlIndexFixing(Index6M,$H589,TRUE,_xll.ohTrigger(RecalcTrigger,Trigger6M)),NA())</f>
        <v>3.4976903225219609E-3</v>
      </c>
      <c r="M589" s="52">
        <f>IFERROR(_xll.qlIndexFixing(ONIndex6M,I589,TRUE,_xll.ohTrigger(RecalcTrigger,Trigger6M)),NA())</f>
        <v>3.1677318084089023E-3</v>
      </c>
    </row>
    <row r="590" spans="2:13" x14ac:dyDescent="0.2">
      <c r="B590" s="46" t="s">
        <v>49</v>
      </c>
      <c r="D590" s="49">
        <f>_xll.qlCalendarAdvance(LocalCalendar,$D589,B590,"f",FALSE)</f>
        <v>43438</v>
      </c>
      <c r="E590" s="49">
        <f>_xll.qlInterestRateIndexValueDate(IndexON,D590)</f>
        <v>43438</v>
      </c>
      <c r="F590" s="52">
        <f>IFERROR(_xll.qlIndexFixing(IndexON,D590,TRUE,_xll.ohTrigger(RecalcTrigger,TriggerON)),NA())</f>
        <v>2.6055997422025357E-3</v>
      </c>
      <c r="H590" s="49">
        <f>_xll.qlCalendarAdvance(IborCalendar,$H589,B590,"f",FALSE)</f>
        <v>43411</v>
      </c>
      <c r="I590" s="49">
        <f>_xll.qlInterestRateIndexValueDate(Index3M,$H590)</f>
        <v>43413</v>
      </c>
      <c r="J590" s="52">
        <f>IFERROR(_xll.qlIndexFixing(Index3M,H590,TRUE,_xll.ohTrigger(RecalcTrigger,Trigger3M)),NA())</f>
        <v>3.0539035497242992E-3</v>
      </c>
      <c r="K590" s="52">
        <f>IFERROR(_xll.qlIndexFixing(ONIndex3M,I590,TRUE,_xll.ohTrigger(RecalcTrigger,Trigger3M)),NA())</f>
        <v>2.8277507594953732E-3</v>
      </c>
      <c r="L590" s="52">
        <f>IFERROR(_xll.qlIndexFixing(Index6M,$H590,TRUE,_xll.ohTrigger(RecalcTrigger,Trigger6M)),NA())</f>
        <v>3.5243883045831021E-3</v>
      </c>
      <c r="M590" s="52">
        <f>IFERROR(_xll.qlIndexFixing(ONIndex6M,I590,TRUE,_xll.ohTrigger(RecalcTrigger,Trigger6M)),NA())</f>
        <v>3.1918292814658855E-3</v>
      </c>
    </row>
    <row r="591" spans="2:13" x14ac:dyDescent="0.2">
      <c r="B591" s="46" t="s">
        <v>49</v>
      </c>
      <c r="D591" s="49">
        <f>_xll.qlCalendarAdvance(LocalCalendar,$D590,B591,"f",FALSE)</f>
        <v>43445</v>
      </c>
      <c r="E591" s="49">
        <f>_xll.qlInterestRateIndexValueDate(IndexON,D591)</f>
        <v>43445</v>
      </c>
      <c r="F591" s="52">
        <f>IFERROR(_xll.qlIndexFixing(IndexON,D591,TRUE,_xll.ohTrigger(RecalcTrigger,TriggerON)),NA())</f>
        <v>2.6317528639929755E-3</v>
      </c>
      <c r="H591" s="49">
        <f>_xll.qlCalendarAdvance(IborCalendar,$H590,B591,"f",FALSE)</f>
        <v>43418</v>
      </c>
      <c r="I591" s="49">
        <f>_xll.qlInterestRateIndexValueDate(Index3M,$H591)</f>
        <v>43420</v>
      </c>
      <c r="J591" s="52">
        <f>IFERROR(_xll.qlIndexFixing(Index3M,H591,TRUE,_xll.ohTrigger(RecalcTrigger,Trigger3M)),NA())</f>
        <v>3.084618025500664E-3</v>
      </c>
      <c r="K591" s="52">
        <f>IFERROR(_xll.qlIndexFixing(ONIndex3M,I591,TRUE,_xll.ohTrigger(RecalcTrigger,Trigger3M)),NA())</f>
        <v>2.8638992130591845E-3</v>
      </c>
      <c r="L591" s="52">
        <f>IFERROR(_xll.qlIndexFixing(Index6M,$H591,TRUE,_xll.ohTrigger(RecalcTrigger,Trigger6M)),NA())</f>
        <v>3.551287887432903E-3</v>
      </c>
      <c r="M591" s="52">
        <f>IFERROR(_xll.qlIndexFixing(ONIndex6M,I591,TRUE,_xll.ohTrigger(RecalcTrigger,Trigger6M)),NA())</f>
        <v>3.2161276491304847E-3</v>
      </c>
    </row>
    <row r="592" spans="2:13" x14ac:dyDescent="0.2">
      <c r="B592" s="46" t="s">
        <v>49</v>
      </c>
      <c r="D592" s="49">
        <f>_xll.qlCalendarAdvance(LocalCalendar,$D591,B592,"f",FALSE)</f>
        <v>43452</v>
      </c>
      <c r="E592" s="49">
        <f>_xll.qlInterestRateIndexValueDate(IndexON,D592)</f>
        <v>43452</v>
      </c>
      <c r="F592" s="52">
        <f>IFERROR(_xll.qlIndexFixing(IndexON,D592,TRUE,_xll.ohTrigger(RecalcTrigger,TriggerON)),NA())</f>
        <v>2.6580189382829911E-3</v>
      </c>
      <c r="H592" s="49">
        <f>_xll.qlCalendarAdvance(IborCalendar,$H591,B592,"f",FALSE)</f>
        <v>43425</v>
      </c>
      <c r="I592" s="49">
        <f>_xll.qlInterestRateIndexValueDate(Index3M,$H592)</f>
        <v>43430</v>
      </c>
      <c r="J592" s="52">
        <f>IFERROR(_xll.qlIndexFixing(Index3M,H592,TRUE,_xll.ohTrigger(RecalcTrigger,Trigger3M)),NA())</f>
        <v>3.1264921337705092E-3</v>
      </c>
      <c r="K592" s="52">
        <f>IFERROR(_xll.qlIndexFixing(ONIndex3M,I592,TRUE,_xll.ohTrigger(RecalcTrigger,Trigger3M)),NA())</f>
        <v>2.9096435815123556E-3</v>
      </c>
      <c r="L592" s="52">
        <f>IFERROR(_xll.qlIndexFixing(Index6M,$H592,TRUE,_xll.ohTrigger(RecalcTrigger,Trigger6M)),NA())</f>
        <v>3.5941264382607237E-3</v>
      </c>
      <c r="M592" s="52">
        <f>IFERROR(_xll.qlIndexFixing(ONIndex6M,I592,TRUE,_xll.ohTrigger(RecalcTrigger,Trigger6M)),NA())</f>
        <v>3.2476329356168065E-3</v>
      </c>
    </row>
    <row r="593" spans="2:13" x14ac:dyDescent="0.2">
      <c r="B593" s="46" t="s">
        <v>49</v>
      </c>
      <c r="D593" s="49">
        <f>_xll.qlCalendarAdvance(LocalCalendar,$D592,B593,"f",FALSE)</f>
        <v>43459</v>
      </c>
      <c r="E593" s="49">
        <f>_xll.qlInterestRateIndexValueDate(IndexON,D593)</f>
        <v>43459</v>
      </c>
      <c r="F593" s="52">
        <f>IFERROR(_xll.qlIndexFixing(IndexON,D593,TRUE,_xll.ohTrigger(RecalcTrigger,TriggerON)),NA())</f>
        <v>2.6843979650725824E-3</v>
      </c>
      <c r="H593" s="49">
        <f>_xll.qlCalendarAdvance(IborCalendar,$H592,B593,"f",FALSE)</f>
        <v>43432</v>
      </c>
      <c r="I593" s="49">
        <f>_xll.qlInterestRateIndexValueDate(Index3M,$H593)</f>
        <v>43434</v>
      </c>
      <c r="J593" s="52">
        <f>IFERROR(_xll.qlIndexFixing(Index3M,H593,TRUE,_xll.ohTrigger(RecalcTrigger,Trigger3M)),NA())</f>
        <v>3.1403525163833379E-3</v>
      </c>
      <c r="K593" s="52">
        <f>IFERROR(_xll.qlIndexFixing(ONIndex3M,I593,TRUE,_xll.ohTrigger(RecalcTrigger,Trigger3M)),NA())</f>
        <v>2.934742464857365E-3</v>
      </c>
      <c r="L593" s="52">
        <f>IFERROR(_xll.qlIndexFixing(Index6M,$H593,TRUE,_xll.ohTrigger(RecalcTrigger,Trigger6M)),NA())</f>
        <v>3.6077299904757124E-3</v>
      </c>
      <c r="M593" s="52">
        <f>IFERROR(_xll.qlIndexFixing(ONIndex6M,I593,TRUE,_xll.ohTrigger(RecalcTrigger,Trigger6M)),NA())</f>
        <v>3.2653270687621472E-3</v>
      </c>
    </row>
    <row r="594" spans="2:13" x14ac:dyDescent="0.2">
      <c r="B594" s="46" t="s">
        <v>49</v>
      </c>
      <c r="D594" s="49">
        <f>_xll.qlCalendarAdvance(LocalCalendar,$D593,B594,"f",FALSE)</f>
        <v>43469</v>
      </c>
      <c r="E594" s="49">
        <f>_xll.qlInterestRateIndexValueDate(IndexON,D594)</f>
        <v>43469</v>
      </c>
      <c r="F594" s="52">
        <f>IFERROR(_xll.qlIndexFixing(IndexON,D594,TRUE,_xll.ohTrigger(RecalcTrigger,TriggerON)),NA())</f>
        <v>2.7261000602696321E-3</v>
      </c>
      <c r="H594" s="49">
        <f>_xll.qlCalendarAdvance(IborCalendar,$H593,B594,"f",FALSE)</f>
        <v>43439</v>
      </c>
      <c r="I594" s="49">
        <f>_xll.qlInterestRateIndexValueDate(Index3M,$H594)</f>
        <v>43441</v>
      </c>
      <c r="J594" s="52">
        <f>IFERROR(_xll.qlIndexFixing(Index3M,H594,TRUE,_xll.ohTrigger(RecalcTrigger,Trigger3M)),NA())</f>
        <v>3.1720603222877841E-3</v>
      </c>
      <c r="K594" s="52">
        <f>IFERROR(_xll.qlIndexFixing(ONIndex3M,I594,TRUE,_xll.ohTrigger(RecalcTrigger,Trigger3M)),NA())</f>
        <v>2.9694372622124376E-3</v>
      </c>
      <c r="L594" s="52">
        <f>IFERROR(_xll.qlIndexFixing(Index6M,$H594,TRUE,_xll.ohTrigger(RecalcTrigger,Trigger6M)),NA())</f>
        <v>3.6352491044426426E-3</v>
      </c>
      <c r="M594" s="52">
        <f>IFERROR(_xll.qlIndexFixing(ONIndex6M,I594,TRUE,_xll.ohTrigger(RecalcTrigger,Trigger6M)),NA())</f>
        <v>3.2902281209423734E-3</v>
      </c>
    </row>
    <row r="595" spans="2:13" x14ac:dyDescent="0.2">
      <c r="B595" s="46" t="s">
        <v>49</v>
      </c>
      <c r="D595" s="49">
        <f>_xll.qlCalendarAdvance(LocalCalendar,$D594,B595,"f",FALSE)</f>
        <v>43476</v>
      </c>
      <c r="E595" s="49">
        <f>_xll.qlInterestRateIndexValueDate(IndexON,D595)</f>
        <v>43476</v>
      </c>
      <c r="F595" s="52">
        <f>IFERROR(_xll.qlIndexFixing(IndexON,D595,TRUE,_xll.ohTrigger(RecalcTrigger,TriggerON)),NA())</f>
        <v>2.7546903174149873E-3</v>
      </c>
      <c r="H595" s="49">
        <f>_xll.qlCalendarAdvance(IborCalendar,$H594,B595,"f",FALSE)</f>
        <v>43446</v>
      </c>
      <c r="I595" s="49">
        <f>_xll.qlInterestRateIndexValueDate(Index3M,$H595)</f>
        <v>43448</v>
      </c>
      <c r="J595" s="52">
        <f>IFERROR(_xll.qlIndexFixing(Index3M,H595,TRUE,_xll.ohTrigger(RecalcTrigger,Trigger3M)),NA())</f>
        <v>3.2032834404409627E-3</v>
      </c>
      <c r="K595" s="52">
        <f>IFERROR(_xll.qlIndexFixing(ONIndex3M,I595,TRUE,_xll.ohTrigger(RecalcTrigger,Trigger3M)),NA())</f>
        <v>3.0036475066363977E-3</v>
      </c>
      <c r="L595" s="52">
        <f>IFERROR(_xll.qlIndexFixing(Index6M,$H595,TRUE,_xll.ohTrigger(RecalcTrigger,Trigger6M)),NA())</f>
        <v>3.6629698569404998E-3</v>
      </c>
      <c r="M595" s="52">
        <f>IFERROR(_xll.qlIndexFixing(ONIndex6M,I595,TRUE,_xll.ohTrigger(RecalcTrigger,Trigger6M)),NA())</f>
        <v>3.3153300682364772E-3</v>
      </c>
    </row>
    <row r="596" spans="2:13" x14ac:dyDescent="0.2">
      <c r="B596" s="46" t="s">
        <v>49</v>
      </c>
      <c r="D596" s="49">
        <f>_xll.qlCalendarAdvance(LocalCalendar,$D595,B596,"f",FALSE)</f>
        <v>43483</v>
      </c>
      <c r="E596" s="49">
        <f>_xll.qlInterestRateIndexValueDate(IndexON,D596)</f>
        <v>43483</v>
      </c>
      <c r="F596" s="52">
        <f>IFERROR(_xll.qlIndexFixing(IndexON,D596,TRUE,_xll.ohTrigger(RecalcTrigger,TriggerON)),NA())</f>
        <v>2.7795527713281314E-3</v>
      </c>
      <c r="H596" s="49">
        <f>_xll.qlCalendarAdvance(IborCalendar,$H595,B596,"f",FALSE)</f>
        <v>43453</v>
      </c>
      <c r="I596" s="49">
        <f>_xll.qlInterestRateIndexValueDate(Index3M,$H596)</f>
        <v>43455</v>
      </c>
      <c r="J596" s="52">
        <f>IFERROR(_xll.qlIndexFixing(Index3M,H596,TRUE,_xll.ohTrigger(RecalcTrigger,Trigger3M)),NA())</f>
        <v>3.2361388163533959E-3</v>
      </c>
      <c r="K596" s="52">
        <f>IFERROR(_xll.qlIndexFixing(ONIndex3M,I596,TRUE,_xll.ohTrigger(RecalcTrigger,Trigger3M)),NA())</f>
        <v>3.0445645863075299E-3</v>
      </c>
      <c r="L596" s="52">
        <f>IFERROR(_xll.qlIndexFixing(Index6M,$H596,TRUE,_xll.ohTrigger(RecalcTrigger,Trigger6M)),NA())</f>
        <v>3.6908922564214243E-3</v>
      </c>
      <c r="M596" s="52">
        <f>IFERROR(_xll.qlIndexFixing(ONIndex6M,I596,TRUE,_xll.ohTrigger(RecalcTrigger,Trigger6M)),NA())</f>
        <v>3.3461323487893324E-3</v>
      </c>
    </row>
    <row r="597" spans="2:13" x14ac:dyDescent="0.2">
      <c r="B597" s="46" t="s">
        <v>49</v>
      </c>
      <c r="D597" s="49">
        <f>_xll.qlCalendarAdvance(LocalCalendar,$D596,B597,"f",FALSE)</f>
        <v>43490</v>
      </c>
      <c r="E597" s="49">
        <f>_xll.qlInterestRateIndexValueDate(IndexON,D597)</f>
        <v>43490</v>
      </c>
      <c r="F597" s="52">
        <f>IFERROR(_xll.qlIndexFixing(IndexON,D597,TRUE,_xll.ohTrigger(RecalcTrigger,TriggerON)),NA())</f>
        <v>2.8064485641976504E-3</v>
      </c>
      <c r="H597" s="49">
        <f>_xll.qlCalendarAdvance(IborCalendar,$H596,B597,"f",FALSE)</f>
        <v>43461</v>
      </c>
      <c r="I597" s="49">
        <f>_xll.qlInterestRateIndexValueDate(Index3M,$H597)</f>
        <v>43469</v>
      </c>
      <c r="J597" s="52">
        <f>IFERROR(_xll.qlIndexFixing(Index3M,H597,TRUE,_xll.ohTrigger(RecalcTrigger,Trigger3M)),NA())</f>
        <v>3.2940445558287124E-3</v>
      </c>
      <c r="K597" s="52">
        <f>IFERROR(_xll.qlIndexFixing(ONIndex3M,I597,TRUE,_xll.ohTrigger(RecalcTrigger,Trigger3M)),NA())</f>
        <v>3.1033709181649272E-3</v>
      </c>
      <c r="L597" s="52">
        <f>IFERROR(_xll.qlIndexFixing(Index6M,$H597,TRUE,_xll.ohTrigger(RecalcTrigger,Trigger6M)),NA())</f>
        <v>3.7452314412741582E-3</v>
      </c>
      <c r="M597" s="52">
        <f>IFERROR(_xll.qlIndexFixing(ONIndex6M,I597,TRUE,_xll.ohTrigger(RecalcTrigger,Trigger6M)),NA())</f>
        <v>3.3918412819211596E-3</v>
      </c>
    </row>
    <row r="598" spans="2:13" x14ac:dyDescent="0.2">
      <c r="B598" s="46" t="s">
        <v>49</v>
      </c>
      <c r="D598" s="49">
        <f>_xll.qlCalendarAdvance(LocalCalendar,$D597,B598,"f",FALSE)</f>
        <v>43497</v>
      </c>
      <c r="E598" s="49">
        <f>_xll.qlInterestRateIndexValueDate(IndexON,D598)</f>
        <v>43497</v>
      </c>
      <c r="F598" s="52">
        <f>IFERROR(_xll.qlIndexFixing(IndexON,D598,TRUE,_xll.ohTrigger(RecalcTrigger,TriggerON)),NA())</f>
        <v>2.8334573154020774E-3</v>
      </c>
      <c r="H598" s="49">
        <f>_xll.qlCalendarAdvance(IborCalendar,$H597,B598,"f",FALSE)</f>
        <v>43468</v>
      </c>
      <c r="I598" s="49">
        <f>_xll.qlInterestRateIndexValueDate(Index3M,$H598)</f>
        <v>43472</v>
      </c>
      <c r="J598" s="52">
        <f>IFERROR(_xll.qlIndexFixing(Index3M,H598,TRUE,_xll.ohTrigger(RecalcTrigger,Trigger3M)),NA())</f>
        <v>3.3086878365311619E-3</v>
      </c>
      <c r="K598" s="52">
        <f>IFERROR(_xll.qlIndexFixing(ONIndex3M,I598,TRUE,_xll.ohTrigger(RecalcTrigger,Trigger3M)),NA())</f>
        <v>3.112617326204159E-3</v>
      </c>
      <c r="L598" s="52">
        <f>IFERROR(_xll.qlIndexFixing(Index6M,$H598,TRUE,_xll.ohTrigger(RecalcTrigger,Trigger6M)),NA())</f>
        <v>3.7595477760126368E-3</v>
      </c>
      <c r="M598" s="52">
        <f>IFERROR(_xll.qlIndexFixing(ONIndex6M,I598,TRUE,_xll.ohTrigger(RecalcTrigger,Trigger6M)),NA())</f>
        <v>3.3991888995554831E-3</v>
      </c>
    </row>
    <row r="599" spans="2:13" x14ac:dyDescent="0.2">
      <c r="B599" s="46" t="s">
        <v>49</v>
      </c>
      <c r="D599" s="49">
        <f>_xll.qlCalendarAdvance(LocalCalendar,$D598,B599,"f",FALSE)</f>
        <v>43504</v>
      </c>
      <c r="E599" s="49">
        <f>_xll.qlInterestRateIndexValueDate(IndexON,D599)</f>
        <v>43504</v>
      </c>
      <c r="F599" s="52">
        <f>IFERROR(_xll.qlIndexFixing(IndexON,D599,TRUE,_xll.ohTrigger(RecalcTrigger,TriggerON)),NA())</f>
        <v>2.8625325093620257E-3</v>
      </c>
      <c r="H599" s="49">
        <f>_xll.qlCalendarAdvance(IborCalendar,$H598,B599,"f",FALSE)</f>
        <v>43475</v>
      </c>
      <c r="I599" s="49">
        <f>_xll.qlInterestRateIndexValueDate(Index3M,$H599)</f>
        <v>43480</v>
      </c>
      <c r="J599" s="52">
        <f>IFERROR(_xll.qlIndexFixing(Index3M,H599,TRUE,_xll.ohTrigger(RecalcTrigger,Trigger3M)),NA())</f>
        <v>3.3398450326433959E-3</v>
      </c>
      <c r="K599" s="52">
        <f>IFERROR(_xll.qlIndexFixing(ONIndex3M,I599,TRUE,_xll.ohTrigger(RecalcTrigger,Trigger3M)),NA())</f>
        <v>3.1493012290795264E-3</v>
      </c>
      <c r="L599" s="52">
        <f>IFERROR(_xll.qlIndexFixing(Index6M,$H599,TRUE,_xll.ohTrigger(RecalcTrigger,Trigger6M)),NA())</f>
        <v>3.7922870917040806E-3</v>
      </c>
      <c r="M599" s="52">
        <f>IFERROR(_xll.qlIndexFixing(ONIndex6M,I599,TRUE,_xll.ohTrigger(RecalcTrigger,Trigger6M)),NA())</f>
        <v>3.4288766534906756E-3</v>
      </c>
    </row>
    <row r="600" spans="2:13" x14ac:dyDescent="0.2">
      <c r="B600" s="46" t="s">
        <v>49</v>
      </c>
      <c r="D600" s="49">
        <f>_xll.qlCalendarAdvance(LocalCalendar,$D599,B600,"f",FALSE)</f>
        <v>43511</v>
      </c>
      <c r="E600" s="49">
        <f>_xll.qlInterestRateIndexValueDate(IndexON,D600)</f>
        <v>43511</v>
      </c>
      <c r="F600" s="52">
        <f>IFERROR(_xll.qlIndexFixing(IndexON,D600,TRUE,_xll.ohTrigger(RecalcTrigger,TriggerON)),NA())</f>
        <v>2.8878136931398406E-3</v>
      </c>
      <c r="H600" s="49">
        <f>_xll.qlCalendarAdvance(IborCalendar,$H599,B600,"f",FALSE)</f>
        <v>43482</v>
      </c>
      <c r="I600" s="49">
        <f>_xll.qlInterestRateIndexValueDate(Index3M,$H600)</f>
        <v>43486</v>
      </c>
      <c r="J600" s="52">
        <f>IFERROR(_xll.qlIndexFixing(Index3M,H600,TRUE,_xll.ohTrigger(RecalcTrigger,Trigger3M)),NA())</f>
        <v>3.368248943464412E-3</v>
      </c>
      <c r="K600" s="52">
        <f>IFERROR(_xll.qlIndexFixing(ONIndex3M,I600,TRUE,_xll.ohTrigger(RecalcTrigger,Trigger3M)),NA())</f>
        <v>3.1763988256461317E-3</v>
      </c>
      <c r="L600" s="52">
        <f>IFERROR(_xll.qlIndexFixing(Index6M,$H600,TRUE,_xll.ohTrigger(RecalcTrigger,Trigger6M)),NA())</f>
        <v>3.8170337404158346E-3</v>
      </c>
      <c r="M600" s="52">
        <f>IFERROR(_xll.qlIndexFixing(ONIndex6M,I600,TRUE,_xll.ohTrigger(RecalcTrigger,Trigger6M)),NA())</f>
        <v>3.4513146588643906E-3</v>
      </c>
    </row>
    <row r="601" spans="2:13" x14ac:dyDescent="0.2">
      <c r="B601" s="46" t="s">
        <v>49</v>
      </c>
      <c r="D601" s="49">
        <f>_xll.qlCalendarAdvance(LocalCalendar,$D600,B601,"f",FALSE)</f>
        <v>43518</v>
      </c>
      <c r="E601" s="49">
        <f>_xll.qlInterestRateIndexValueDate(IndexON,D601)</f>
        <v>43518</v>
      </c>
      <c r="F601" s="52">
        <f>IFERROR(_xll.qlIndexFixing(IndexON,D601,TRUE,_xll.ohTrigger(RecalcTrigger,TriggerON)),NA())</f>
        <v>2.9151613198082535E-3</v>
      </c>
      <c r="H601" s="49">
        <f>_xll.qlCalendarAdvance(IborCalendar,$H600,B601,"f",FALSE)</f>
        <v>43489</v>
      </c>
      <c r="I601" s="49">
        <f>_xll.qlInterestRateIndexValueDate(Index3M,$H601)</f>
        <v>43493</v>
      </c>
      <c r="J601" s="52">
        <f>IFERROR(_xll.qlIndexFixing(Index3M,H601,TRUE,_xll.ohTrigger(RecalcTrigger,Trigger3M)),NA())</f>
        <v>3.3962872221510419E-3</v>
      </c>
      <c r="K601" s="52">
        <f>IFERROR(_xll.qlIndexFixing(ONIndex3M,I601,TRUE,_xll.ohTrigger(RecalcTrigger,Trigger3M)),NA())</f>
        <v>3.2075627469296819E-3</v>
      </c>
      <c r="L601" s="52">
        <f>IFERROR(_xll.qlIndexFixing(Index6M,$H601,TRUE,_xll.ohTrigger(RecalcTrigger,Trigger6M)),NA())</f>
        <v>3.846121453784782E-3</v>
      </c>
      <c r="M601" s="52">
        <f>IFERROR(_xll.qlIndexFixing(ONIndex6M,I601,TRUE,_xll.ohTrigger(RecalcTrigger,Trigger6M)),NA())</f>
        <v>3.4776788707979733E-3</v>
      </c>
    </row>
    <row r="602" spans="2:13" x14ac:dyDescent="0.2">
      <c r="B602" s="46" t="s">
        <v>49</v>
      </c>
      <c r="D602" s="49">
        <f>_xll.qlCalendarAdvance(LocalCalendar,$D601,B602,"f",FALSE)</f>
        <v>43525</v>
      </c>
      <c r="E602" s="49">
        <f>_xll.qlInterestRateIndexValueDate(IndexON,D602)</f>
        <v>43525</v>
      </c>
      <c r="F602" s="52">
        <f>IFERROR(_xll.qlIndexFixing(IndexON,D602,TRUE,_xll.ohTrigger(RecalcTrigger,TriggerON)),NA())</f>
        <v>2.9426219051087448E-3</v>
      </c>
      <c r="H602" s="49">
        <f>_xll.qlCalendarAdvance(IborCalendar,$H601,B602,"f",FALSE)</f>
        <v>43496</v>
      </c>
      <c r="I602" s="49">
        <f>_xll.qlInterestRateIndexValueDate(Index3M,$H602)</f>
        <v>43500</v>
      </c>
      <c r="J602" s="52">
        <f>IFERROR(_xll.qlIndexFixing(Index3M,H602,TRUE,_xll.ohTrigger(RecalcTrigger,Trigger3M)),NA())</f>
        <v>3.423840726733335E-3</v>
      </c>
      <c r="K602" s="52">
        <f>IFERROR(_xll.qlIndexFixing(ONIndex3M,I602,TRUE,_xll.ohTrigger(RecalcTrigger,Trigger3M)),NA())</f>
        <v>3.2382421156551544E-3</v>
      </c>
      <c r="L602" s="52">
        <f>IFERROR(_xll.qlIndexFixing(Index6M,$H602,TRUE,_xll.ohTrigger(RecalcTrigger,Trigger6M)),NA())</f>
        <v>3.8754511186433419E-3</v>
      </c>
      <c r="M602" s="52">
        <f>IFERROR(_xll.qlIndexFixing(ONIndex6M,I602,TRUE,_xll.ohTrigger(RecalcTrigger,Trigger6M)),NA())</f>
        <v>3.5042439709975781E-3</v>
      </c>
    </row>
    <row r="603" spans="2:13" x14ac:dyDescent="0.2">
      <c r="B603" s="46" t="s">
        <v>49</v>
      </c>
      <c r="D603" s="49">
        <f>_xll.qlCalendarAdvance(LocalCalendar,$D602,B603,"f",FALSE)</f>
        <v>43532</v>
      </c>
      <c r="E603" s="49">
        <f>_xll.qlInterestRateIndexValueDate(IndexON,D603)</f>
        <v>43532</v>
      </c>
      <c r="F603" s="52">
        <f>IFERROR(_xll.qlIndexFixing(IndexON,D603,TRUE,_xll.ohTrigger(RecalcTrigger,TriggerON)),NA())</f>
        <v>2.9701954491493749E-3</v>
      </c>
      <c r="H603" s="49">
        <f>_xll.qlCalendarAdvance(IborCalendar,$H602,B603,"f",FALSE)</f>
        <v>43503</v>
      </c>
      <c r="I603" s="49">
        <f>_xll.qlInterestRateIndexValueDate(Index3M,$H603)</f>
        <v>43508</v>
      </c>
      <c r="J603" s="52">
        <f>IFERROR(_xll.qlIndexFixing(Index3M,H603,TRUE,_xll.ohTrigger(RecalcTrigger,Trigger3M)),NA())</f>
        <v>3.4510264863882867E-3</v>
      </c>
      <c r="K603" s="52">
        <f>IFERROR(_xll.qlIndexFixing(ONIndex3M,I603,TRUE,_xll.ohTrigger(RecalcTrigger,Trigger3M)),NA())</f>
        <v>3.272710921624622E-3</v>
      </c>
      <c r="L603" s="52">
        <f>IFERROR(_xll.qlIndexFixing(Index6M,$H603,TRUE,_xll.ohTrigger(RecalcTrigger,Trigger6M)),NA())</f>
        <v>3.9070599311441584E-3</v>
      </c>
      <c r="M603" s="52">
        <f>IFERROR(_xll.qlIndexFixing(ONIndex6M,I603,TRUE,_xll.ohTrigger(RecalcTrigger,Trigger6M)),NA())</f>
        <v>3.5348500711318565E-3</v>
      </c>
    </row>
    <row r="604" spans="2:13" x14ac:dyDescent="0.2">
      <c r="B604" s="46" t="s">
        <v>49</v>
      </c>
      <c r="D604" s="49">
        <f>_xll.qlCalendarAdvance(LocalCalendar,$D603,B604,"f",FALSE)</f>
        <v>43539</v>
      </c>
      <c r="E604" s="49">
        <f>_xll.qlInterestRateIndexValueDate(IndexON,D604)</f>
        <v>43539</v>
      </c>
      <c r="F604" s="52">
        <f>IFERROR(_xll.qlIndexFixing(IndexON,D604,TRUE,_xll.ohTrigger(RecalcTrigger,TriggerON)),NA())</f>
        <v>2.9978819519841755E-3</v>
      </c>
      <c r="H604" s="49">
        <f>_xll.qlCalendarAdvance(IborCalendar,$H603,B604,"f",FALSE)</f>
        <v>43510</v>
      </c>
      <c r="I604" s="49">
        <f>_xll.qlInterestRateIndexValueDate(Index3M,$H604)</f>
        <v>43514</v>
      </c>
      <c r="J604" s="52">
        <f>IFERROR(_xll.qlIndexFixing(Index3M,H604,TRUE,_xll.ohTrigger(RecalcTrigger,Trigger3M)),NA())</f>
        <v>3.4756692942699324E-3</v>
      </c>
      <c r="K604" s="52">
        <f>IFERROR(_xll.qlIndexFixing(ONIndex3M,I604,TRUE,_xll.ohTrigger(RecalcTrigger,Trigger3M)),NA())</f>
        <v>3.2981471951920582E-3</v>
      </c>
      <c r="L604" s="52">
        <f>IFERROR(_xll.qlIndexFixing(Index6M,$H604,TRUE,_xll.ohTrigger(RecalcTrigger,Trigger6M)),NA())</f>
        <v>3.9348726987107731E-3</v>
      </c>
      <c r="M604" s="52">
        <f>IFERROR(_xll.qlIndexFixing(ONIndex6M,I604,TRUE,_xll.ohTrigger(RecalcTrigger,Trigger6M)),NA())</f>
        <v>3.5579768362747899E-3</v>
      </c>
    </row>
    <row r="605" spans="2:13" x14ac:dyDescent="0.2">
      <c r="B605" s="46" t="s">
        <v>49</v>
      </c>
      <c r="D605" s="49">
        <f>_xll.qlCalendarAdvance(LocalCalendar,$D604,B605,"f",FALSE)</f>
        <v>43546</v>
      </c>
      <c r="E605" s="49">
        <f>_xll.qlInterestRateIndexValueDate(IndexON,D605)</f>
        <v>43546</v>
      </c>
      <c r="F605" s="52">
        <f>IFERROR(_xll.qlIndexFixing(IndexON,D605,TRUE,_xll.ohTrigger(RecalcTrigger,TriggerON)),NA())</f>
        <v>3.025681413667177E-3</v>
      </c>
      <c r="H605" s="49">
        <f>_xll.qlCalendarAdvance(IborCalendar,$H604,B605,"f",FALSE)</f>
        <v>43517</v>
      </c>
      <c r="I605" s="49">
        <f>_xll.qlInterestRateIndexValueDate(Index3M,$H605)</f>
        <v>43521</v>
      </c>
      <c r="J605" s="52">
        <f>IFERROR(_xll.qlIndexFixing(Index3M,H605,TRUE,_xll.ohTrigger(RecalcTrigger,Trigger3M)),NA())</f>
        <v>3.5035924944127259E-3</v>
      </c>
      <c r="K605" s="52">
        <f>IFERROR(_xll.qlIndexFixing(ONIndex3M,I605,TRUE,_xll.ohTrigger(RecalcTrigger,Trigger3M)),NA())</f>
        <v>3.3273729056837453E-3</v>
      </c>
      <c r="L605" s="52">
        <f>IFERROR(_xll.qlIndexFixing(Index6M,$H605,TRUE,_xll.ohTrigger(RecalcTrigger,Trigger6M)),NA())</f>
        <v>3.9672468351045452E-3</v>
      </c>
      <c r="M605" s="52">
        <f>IFERROR(_xll.qlIndexFixing(ONIndex6M,I605,TRUE,_xll.ohTrigger(RecalcTrigger,Trigger6M)),NA())</f>
        <v>3.585144601512269E-3</v>
      </c>
    </row>
    <row r="606" spans="2:13" x14ac:dyDescent="0.2">
      <c r="B606" s="46" t="s">
        <v>49</v>
      </c>
      <c r="D606" s="49">
        <f>_xll.qlCalendarAdvance(LocalCalendar,$D605,B606,"f",FALSE)</f>
        <v>43553</v>
      </c>
      <c r="E606" s="49">
        <f>_xll.qlInterestRateIndexValueDate(IndexON,D606)</f>
        <v>43553</v>
      </c>
      <c r="F606" s="52">
        <f>IFERROR(_xll.qlIndexFixing(IndexON,D606,TRUE,_xll.ohTrigger(RecalcTrigger,TriggerON)),NA())</f>
        <v>3.0535938343064415E-3</v>
      </c>
      <c r="H606" s="49">
        <f>_xll.qlCalendarAdvance(IborCalendar,$H605,B606,"f",FALSE)</f>
        <v>43524</v>
      </c>
      <c r="I606" s="49">
        <f>_xll.qlInterestRateIndexValueDate(Index3M,$H606)</f>
        <v>43528</v>
      </c>
      <c r="J606" s="52">
        <f>IFERROR(_xll.qlIndexFixing(Index3M,H606,TRUE,_xll.ohTrigger(RecalcTrigger,Trigger3M)),NA())</f>
        <v>3.5292068020346175E-3</v>
      </c>
      <c r="K606" s="52">
        <f>IFERROR(_xll.qlIndexFixing(ONIndex3M,I606,TRUE,_xll.ohTrigger(RecalcTrigger,Trigger3M)),NA())</f>
        <v>3.3561140632976105E-3</v>
      </c>
      <c r="L606" s="52">
        <f>IFERROR(_xll.qlIndexFixing(Index6M,$H606,TRUE,_xll.ohTrigger(RecalcTrigger,Trigger6M)),NA())</f>
        <v>3.9999507187202122E-3</v>
      </c>
      <c r="M606" s="52">
        <f>IFERROR(_xll.qlIndexFixing(ONIndex6M,I606,TRUE,_xll.ohTrigger(RecalcTrigger,Trigger6M)),NA())</f>
        <v>3.6125132552555783E-3</v>
      </c>
    </row>
    <row r="607" spans="2:13" x14ac:dyDescent="0.2">
      <c r="B607" s="46" t="s">
        <v>49</v>
      </c>
      <c r="D607" s="49">
        <f>_xll.qlCalendarAdvance(LocalCalendar,$D606,B607,"f",FALSE)</f>
        <v>43560</v>
      </c>
      <c r="E607" s="49">
        <f>_xll.qlInterestRateIndexValueDate(IndexON,D607)</f>
        <v>43560</v>
      </c>
      <c r="F607" s="52">
        <f>IFERROR(_xll.qlIndexFixing(IndexON,D607,TRUE,_xll.ohTrigger(RecalcTrigger,TriggerON)),NA())</f>
        <v>3.0816192139559999E-3</v>
      </c>
      <c r="H607" s="49">
        <f>_xll.qlCalendarAdvance(IborCalendar,$H606,B607,"f",FALSE)</f>
        <v>43531</v>
      </c>
      <c r="I607" s="49">
        <f>_xll.qlInterestRateIndexValueDate(Index3M,$H607)</f>
        <v>43535</v>
      </c>
      <c r="J607" s="52">
        <f>IFERROR(_xll.qlIndexFixing(Index3M,H607,TRUE,_xll.ohTrigger(RecalcTrigger,Trigger3M)),NA())</f>
        <v>3.5543362861812297E-3</v>
      </c>
      <c r="K607" s="52">
        <f>IFERROR(_xll.qlIndexFixing(ONIndex3M,I607,TRUE,_xll.ohTrigger(RecalcTrigger,Trigger3M)),NA())</f>
        <v>3.3843706677938457E-3</v>
      </c>
      <c r="L607" s="52">
        <f>IFERROR(_xll.qlIndexFixing(Index6M,$H607,TRUE,_xll.ohTrigger(RecalcTrigger,Trigger6M)),NA())</f>
        <v>4.0306771427501206E-3</v>
      </c>
      <c r="M607" s="52">
        <f>IFERROR(_xll.qlIndexFixing(ONIndex6M,I607,TRUE,_xll.ohTrigger(RecalcTrigger,Trigger6M)),NA())</f>
        <v>3.6400827974247818E-3</v>
      </c>
    </row>
    <row r="608" spans="2:13" x14ac:dyDescent="0.2">
      <c r="B608" s="46" t="s">
        <v>49</v>
      </c>
      <c r="D608" s="49">
        <f>_xll.qlCalendarAdvance(LocalCalendar,$D607,B608,"f",FALSE)</f>
        <v>43567</v>
      </c>
      <c r="E608" s="49">
        <f>_xll.qlInterestRateIndexValueDate(IndexON,D608)</f>
        <v>43567</v>
      </c>
      <c r="F608" s="52">
        <f>IFERROR(_xll.qlIndexFixing(IndexON,D608,TRUE,_xll.ohTrigger(RecalcTrigger,TriggerON)),NA())</f>
        <v>3.1097575527239134E-3</v>
      </c>
      <c r="H608" s="49">
        <f>_xll.qlCalendarAdvance(IborCalendar,$H607,B608,"f",FALSE)</f>
        <v>43538</v>
      </c>
      <c r="I608" s="49">
        <f>_xll.qlInterestRateIndexValueDate(Index3M,$H608)</f>
        <v>43542</v>
      </c>
      <c r="J608" s="52">
        <f>IFERROR(_xll.qlIndexFixing(Index3M,H608,TRUE,_xll.ohTrigger(RecalcTrigger,Trigger3M)),NA())</f>
        <v>3.5789809375174212E-3</v>
      </c>
      <c r="K608" s="52">
        <f>IFERROR(_xll.qlIndexFixing(ONIndex3M,I608,TRUE,_xll.ohTrigger(RecalcTrigger,Trigger3M)),NA())</f>
        <v>3.4121427190125786E-3</v>
      </c>
      <c r="L608" s="52">
        <f>IFERROR(_xll.qlIndexFixing(Index6M,$H608,TRUE,_xll.ohTrigger(RecalcTrigger,Trigger6M)),NA())</f>
        <v>4.0617016734246156E-3</v>
      </c>
      <c r="M608" s="52">
        <f>IFERROR(_xll.qlIndexFixing(ONIndex6M,I608,TRUE,_xll.ohTrigger(RecalcTrigger,Trigger6M)),NA())</f>
        <v>3.6678532281797516E-3</v>
      </c>
    </row>
    <row r="609" spans="2:13" x14ac:dyDescent="0.2">
      <c r="B609" s="46" t="s">
        <v>49</v>
      </c>
      <c r="D609" s="49">
        <f>_xll.qlCalendarAdvance(LocalCalendar,$D608,B609,"f",FALSE)</f>
        <v>43574</v>
      </c>
      <c r="E609" s="49">
        <f>_xll.qlInterestRateIndexValueDate(IndexON,D609)</f>
        <v>43574</v>
      </c>
      <c r="F609" s="52">
        <f>IFERROR(_xll.qlIndexFixing(IndexON,D609,TRUE,_xll.ohTrigger(RecalcTrigger,TriggerON)),NA())</f>
        <v>3.138008850664213E-3</v>
      </c>
      <c r="H609" s="49">
        <f>_xll.qlCalendarAdvance(IborCalendar,$H608,B609,"f",FALSE)</f>
        <v>43545</v>
      </c>
      <c r="I609" s="49">
        <f>_xll.qlInterestRateIndexValueDate(Index3M,$H609)</f>
        <v>43549</v>
      </c>
      <c r="J609" s="52">
        <f>IFERROR(_xll.qlIndexFixing(Index3M,H609,TRUE,_xll.ohTrigger(RecalcTrigger,Trigger3M)),NA())</f>
        <v>3.6031407468887756E-3</v>
      </c>
      <c r="K609" s="52">
        <f>IFERROR(_xll.qlIndexFixing(ONIndex3M,I609,TRUE,_xll.ohTrigger(RecalcTrigger,Trigger3M)),NA())</f>
        <v>3.4394302169538093E-3</v>
      </c>
      <c r="L609" s="52">
        <f>IFERROR(_xll.qlIndexFixing(Index6M,$H609,TRUE,_xll.ohTrigger(RecalcTrigger,Trigger6M)),NA())</f>
        <v>4.0930333152356321E-3</v>
      </c>
      <c r="M609" s="52">
        <f>IFERROR(_xll.qlIndexFixing(ONIndex6M,I609,TRUE,_xll.ohTrigger(RecalcTrigger,Trigger6M)),NA())</f>
        <v>3.6958245474405516E-3</v>
      </c>
    </row>
    <row r="610" spans="2:13" x14ac:dyDescent="0.2">
      <c r="B610" s="46" t="s">
        <v>49</v>
      </c>
      <c r="D610" s="49">
        <f>_xll.qlCalendarAdvance(LocalCalendar,$D609,B610,"f",FALSE)</f>
        <v>43581</v>
      </c>
      <c r="E610" s="49">
        <f>_xll.qlInterestRateIndexValueDate(IndexON,D610)</f>
        <v>43581</v>
      </c>
      <c r="F610" s="52">
        <f>IFERROR(_xll.qlIndexFixing(IndexON,D610,TRUE,_xll.ohTrigger(RecalcTrigger,TriggerON)),NA())</f>
        <v>3.168417872678464E-3</v>
      </c>
      <c r="H610" s="49">
        <f>_xll.qlCalendarAdvance(IborCalendar,$H609,B610,"f",FALSE)</f>
        <v>43552</v>
      </c>
      <c r="I610" s="49">
        <f>_xll.qlInterestRateIndexValueDate(Index3M,$H610)</f>
        <v>43556</v>
      </c>
      <c r="J610" s="52">
        <f>IFERROR(_xll.qlIndexFixing(Index3M,H610,TRUE,_xll.ohTrigger(RecalcTrigger,Trigger3M)),NA())</f>
        <v>3.6251990992273555E-3</v>
      </c>
      <c r="K610" s="52">
        <f>IFERROR(_xll.qlIndexFixing(ONIndex3M,I610,TRUE,_xll.ohTrigger(RecalcTrigger,Trigger3M)),NA())</f>
        <v>3.4662331615376019E-3</v>
      </c>
      <c r="L610" s="52">
        <f>IFERROR(_xll.qlIndexFixing(Index6M,$H610,TRUE,_xll.ohTrigger(RecalcTrigger,Trigger6M)),NA())</f>
        <v>4.1222844514395536E-3</v>
      </c>
      <c r="M610" s="52">
        <f>IFERROR(_xll.qlIndexFixing(ONIndex6M,I610,TRUE,_xll.ohTrigger(RecalcTrigger,Trigger6M)),NA())</f>
        <v>3.7239967553670539E-3</v>
      </c>
    </row>
    <row r="611" spans="2:13" x14ac:dyDescent="0.2">
      <c r="B611" s="46" t="s">
        <v>49</v>
      </c>
      <c r="D611" s="49">
        <f>_xll.qlCalendarAdvance(LocalCalendar,$D610,B611,"f",FALSE)</f>
        <v>43592</v>
      </c>
      <c r="E611" s="49">
        <f>_xll.qlInterestRateIndexValueDate(IndexON,D611)</f>
        <v>43592</v>
      </c>
      <c r="F611" s="52">
        <f>IFERROR(_xll.qlIndexFixing(IndexON,D611,TRUE,_xll.ohTrigger(RecalcTrigger,TriggerON)),NA())</f>
        <v>3.207060478008783E-3</v>
      </c>
      <c r="H611" s="49">
        <f>_xll.qlCalendarAdvance(IborCalendar,$H610,B611,"f",FALSE)</f>
        <v>43559</v>
      </c>
      <c r="I611" s="49">
        <f>_xll.qlInterestRateIndexValueDate(Index3M,$H611)</f>
        <v>43563</v>
      </c>
      <c r="J611" s="52">
        <f>IFERROR(_xll.qlIndexFixing(Index3M,H611,TRUE,_xll.ohTrigger(RecalcTrigger,Trigger3M)),NA())</f>
        <v>3.6484653420998749E-3</v>
      </c>
      <c r="K611" s="52">
        <f>IFERROR(_xll.qlIndexFixing(ONIndex3M,I611,TRUE,_xll.ohTrigger(RecalcTrigger,Trigger3M)),NA())</f>
        <v>3.4925515524442119E-3</v>
      </c>
      <c r="L611" s="52">
        <f>IFERROR(_xll.qlIndexFixing(Index6M,$H611,TRUE,_xll.ohTrigger(RecalcTrigger,Trigger6M)),NA())</f>
        <v>4.1542292482080329E-3</v>
      </c>
      <c r="M611" s="52">
        <f>IFERROR(_xll.qlIndexFixing(ONIndex6M,I611,TRUE,_xll.ohTrigger(RecalcTrigger,Trigger6M)),NA())</f>
        <v>3.7523698519592585E-3</v>
      </c>
    </row>
    <row r="612" spans="2:13" x14ac:dyDescent="0.2">
      <c r="B612" s="46" t="s">
        <v>49</v>
      </c>
      <c r="D612" s="49">
        <f>_xll.qlCalendarAdvance(LocalCalendar,$D611,B612,"f",FALSE)</f>
        <v>43599</v>
      </c>
      <c r="E612" s="49">
        <f>_xll.qlInterestRateIndexValueDate(IndexON,D612)</f>
        <v>43599</v>
      </c>
      <c r="F612" s="52">
        <f>IFERROR(_xll.qlIndexFixing(IndexON,D612,TRUE,_xll.ohTrigger(RecalcTrigger,TriggerON)),NA())</f>
        <v>3.2356985596526666E-3</v>
      </c>
      <c r="H612" s="49">
        <f>_xll.qlCalendarAdvance(IborCalendar,$H611,B612,"f",FALSE)</f>
        <v>43566</v>
      </c>
      <c r="I612" s="49">
        <f>_xll.qlInterestRateIndexValueDate(Index3M,$H612)</f>
        <v>43570</v>
      </c>
      <c r="J612" s="52">
        <f>IFERROR(_xll.qlIndexFixing(Index3M,H612,TRUE,_xll.ohTrigger(RecalcTrigger,Trigger3M)),NA())</f>
        <v>3.6729585319221192E-3</v>
      </c>
      <c r="K612" s="52">
        <f>IFERROR(_xll.qlIndexFixing(ONIndex3M,I612,TRUE,_xll.ohTrigger(RecalcTrigger,Trigger3M)),NA())</f>
        <v>3.5183853898335116E-3</v>
      </c>
      <c r="L612" s="52">
        <f>IFERROR(_xll.qlIndexFixing(Index6M,$H612,TRUE,_xll.ohTrigger(RecalcTrigger,Trigger6M)),NA())</f>
        <v>4.1865075974198826E-3</v>
      </c>
      <c r="M612" s="52">
        <f>IFERROR(_xll.qlIndexFixing(ONIndex6M,I612,TRUE,_xll.ohTrigger(RecalcTrigger,Trigger6M)),NA())</f>
        <v>3.7809438372171655E-3</v>
      </c>
    </row>
    <row r="613" spans="2:13" x14ac:dyDescent="0.2">
      <c r="B613" s="46" t="s">
        <v>49</v>
      </c>
      <c r="D613" s="49">
        <f>_xll.qlCalendarAdvance(LocalCalendar,$D612,B613,"f",FALSE)</f>
        <v>43606</v>
      </c>
      <c r="E613" s="49">
        <f>_xll.qlInterestRateIndexValueDate(IndexON,D613)</f>
        <v>43606</v>
      </c>
      <c r="F613" s="52">
        <f>IFERROR(_xll.qlIndexFixing(IndexON,D613,TRUE,_xll.ohTrigger(RecalcTrigger,TriggerON)),NA())</f>
        <v>3.2644495942824037E-3</v>
      </c>
      <c r="H613" s="49">
        <f>_xll.qlCalendarAdvance(IborCalendar,$H612,B613,"f",FALSE)</f>
        <v>43573</v>
      </c>
      <c r="I613" s="49">
        <f>_xll.qlInterestRateIndexValueDate(Index3M,$H613)</f>
        <v>43579</v>
      </c>
      <c r="J613" s="52">
        <f>IFERROR(_xll.qlIndexFixing(Index3M,H613,TRUE,_xll.ohTrigger(RecalcTrigger,Trigger3M)),NA())</f>
        <v>3.7004403582914531E-3</v>
      </c>
      <c r="K613" s="52">
        <f>IFERROR(_xll.qlIndexFixing(ONIndex3M,I613,TRUE,_xll.ohTrigger(RecalcTrigger,Trigger3M)),NA())</f>
        <v>3.5508883260959578E-3</v>
      </c>
      <c r="L613" s="52">
        <f>IFERROR(_xll.qlIndexFixing(Index6M,$H613,TRUE,_xll.ohTrigger(RecalcTrigger,Trigger6M)),NA())</f>
        <v>4.228513024698898E-3</v>
      </c>
      <c r="M613" s="52">
        <f>IFERROR(_xll.qlIndexFixing(ONIndex6M,I613,TRUE,_xll.ohTrigger(RecalcTrigger,Trigger6M)),NA())</f>
        <v>3.8179770019119985E-3</v>
      </c>
    </row>
    <row r="614" spans="2:13" x14ac:dyDescent="0.2">
      <c r="B614" s="46" t="s">
        <v>49</v>
      </c>
      <c r="D614" s="49">
        <f>_xll.qlCalendarAdvance(LocalCalendar,$D613,B614,"f",FALSE)</f>
        <v>43613</v>
      </c>
      <c r="E614" s="49">
        <f>_xll.qlInterestRateIndexValueDate(IndexON,D614)</f>
        <v>43613</v>
      </c>
      <c r="F614" s="52">
        <f>IFERROR(_xll.qlIndexFixing(IndexON,D614,TRUE,_xll.ohTrigger(RecalcTrigger,TriggerON)),NA())</f>
        <v>3.2933135820600867E-3</v>
      </c>
      <c r="H614" s="49">
        <f>_xll.qlCalendarAdvance(IborCalendar,$H613,B614,"f",FALSE)</f>
        <v>43580</v>
      </c>
      <c r="I614" s="49">
        <f>_xll.qlInterestRateIndexValueDate(Index3M,$H614)</f>
        <v>43585</v>
      </c>
      <c r="J614" s="52">
        <f>IFERROR(_xll.qlIndexFixing(Index3M,H614,TRUE,_xll.ohTrigger(RecalcTrigger,Trigger3M)),NA())</f>
        <v>3.7212574480990795E-3</v>
      </c>
      <c r="K614" s="52">
        <f>IFERROR(_xll.qlIndexFixing(ONIndex3M,I614,TRUE,_xll.ohTrigger(RecalcTrigger,Trigger3M)),NA())</f>
        <v>3.5721119519127598E-3</v>
      </c>
      <c r="L614" s="52">
        <f>IFERROR(_xll.qlIndexFixing(Index6M,$H614,TRUE,_xll.ohTrigger(RecalcTrigger,Trigger6M)),NA())</f>
        <v>4.2593572842266328E-3</v>
      </c>
      <c r="M614" s="52">
        <f>IFERROR(_xll.qlIndexFixing(ONIndex6M,I614,TRUE,_xll.ohTrigger(RecalcTrigger,Trigger6M)),NA())</f>
        <v>3.8428502680787346E-3</v>
      </c>
    </row>
    <row r="615" spans="2:13" x14ac:dyDescent="0.2">
      <c r="B615" s="46" t="s">
        <v>49</v>
      </c>
      <c r="D615" s="49">
        <f>_xll.qlCalendarAdvance(LocalCalendar,$D614,B615,"f",FALSE)</f>
        <v>43620</v>
      </c>
      <c r="E615" s="49">
        <f>_xll.qlInterestRateIndexValueDate(IndexON,D615)</f>
        <v>43620</v>
      </c>
      <c r="F615" s="52">
        <f>IFERROR(_xll.qlIndexFixing(IndexON,D615,TRUE,_xll.ohTrigger(RecalcTrigger,TriggerON)),NA())</f>
        <v>3.3222905228236232E-3</v>
      </c>
      <c r="H615" s="49">
        <f>_xll.qlCalendarAdvance(IborCalendar,$H614,B615,"f",FALSE)</f>
        <v>43587</v>
      </c>
      <c r="I615" s="49">
        <f>_xll.qlInterestRateIndexValueDate(Index3M,$H615)</f>
        <v>43592</v>
      </c>
      <c r="J615" s="52">
        <f>IFERROR(_xll.qlIndexFixing(Index3M,H615,TRUE,_xll.ohTrigger(RecalcTrigger,Trigger3M)),NA())</f>
        <v>3.7436297154369099E-3</v>
      </c>
      <c r="K615" s="52">
        <f>IFERROR(_xll.qlIndexFixing(ONIndex3M,I615,TRUE,_xll.ohTrigger(RecalcTrigger,Trigger3M)),NA())</f>
        <v>3.5964229057228181E-3</v>
      </c>
      <c r="L615" s="52">
        <f>IFERROR(_xll.qlIndexFixing(Index6M,$H615,TRUE,_xll.ohTrigger(RecalcTrigger,Trigger6M)),NA())</f>
        <v>4.2927730571766225E-3</v>
      </c>
      <c r="M615" s="52">
        <f>IFERROR(_xll.qlIndexFixing(ONIndex6M,I615,TRUE,_xll.ohTrigger(RecalcTrigger,Trigger6M)),NA())</f>
        <v>3.8720556182170185E-3</v>
      </c>
    </row>
    <row r="616" spans="2:13" x14ac:dyDescent="0.2">
      <c r="B616" s="46" t="s">
        <v>49</v>
      </c>
      <c r="D616" s="49">
        <f>_xll.qlCalendarAdvance(LocalCalendar,$D615,B616,"f",FALSE)</f>
        <v>43627</v>
      </c>
      <c r="E616" s="49">
        <f>_xll.qlInterestRateIndexValueDate(IndexON,D616)</f>
        <v>43627</v>
      </c>
      <c r="F616" s="52">
        <f>IFERROR(_xll.qlIndexFixing(IndexON,D616,TRUE,_xll.ohTrigger(RecalcTrigger,TriggerON)),NA())</f>
        <v>3.3513804167351058E-3</v>
      </c>
      <c r="H616" s="49">
        <f>_xll.qlCalendarAdvance(IborCalendar,$H615,B616,"f",FALSE)</f>
        <v>43594</v>
      </c>
      <c r="I616" s="49">
        <f>_xll.qlInterestRateIndexValueDate(Index3M,$H616)</f>
        <v>43598</v>
      </c>
      <c r="J616" s="52">
        <f>IFERROR(_xll.qlIndexFixing(Index3M,H616,TRUE,_xll.ohTrigger(RecalcTrigger,Trigger3M)),NA())</f>
        <v>3.7628139297105913E-3</v>
      </c>
      <c r="K616" s="52">
        <f>IFERROR(_xll.qlIndexFixing(ONIndex3M,I616,TRUE,_xll.ohTrigger(RecalcTrigger,Trigger3M)),NA())</f>
        <v>3.6168752006204841E-3</v>
      </c>
      <c r="L616" s="52">
        <f>IFERROR(_xll.qlIndexFixing(Index6M,$H616,TRUE,_xll.ohTrigger(RecalcTrigger,Trigger6M)),NA())</f>
        <v>4.3217104511645947E-3</v>
      </c>
      <c r="M616" s="52">
        <f>IFERROR(_xll.qlIndexFixing(ONIndex6M,I616,TRUE,_xll.ohTrigger(RecalcTrigger,Trigger6M)),NA())</f>
        <v>3.8972486667443462E-3</v>
      </c>
    </row>
    <row r="617" spans="2:13" x14ac:dyDescent="0.2">
      <c r="B617" s="46" t="s">
        <v>49</v>
      </c>
      <c r="D617" s="49">
        <f>_xll.qlCalendarAdvance(LocalCalendar,$D616,B617,"f",FALSE)</f>
        <v>43634</v>
      </c>
      <c r="E617" s="49">
        <f>_xll.qlInterestRateIndexValueDate(IndexON,D617)</f>
        <v>43634</v>
      </c>
      <c r="F617" s="52">
        <f>IFERROR(_xll.qlIndexFixing(IndexON,D617,TRUE,_xll.ohTrigger(RecalcTrigger,TriggerON)),NA())</f>
        <v>3.3805832637945343E-3</v>
      </c>
      <c r="H617" s="49">
        <f>_xll.qlCalendarAdvance(IborCalendar,$H616,B617,"f",FALSE)</f>
        <v>43601</v>
      </c>
      <c r="I617" s="49">
        <f>_xll.qlInterestRateIndexValueDate(Index3M,$H617)</f>
        <v>43605</v>
      </c>
      <c r="J617" s="52">
        <f>IFERROR(_xll.qlIndexFixing(Index3M,H617,TRUE,_xll.ohTrigger(RecalcTrigger,Trigger3M)),NA())</f>
        <v>3.7852820682654741E-3</v>
      </c>
      <c r="K617" s="52">
        <f>IFERROR(_xll.qlIndexFixing(ONIndex3M,I617,TRUE,_xll.ohTrigger(RecalcTrigger,Trigger3M)),NA())</f>
        <v>3.6402862682649584E-3</v>
      </c>
      <c r="L617" s="52">
        <f>IFERROR(_xll.qlIndexFixing(Index6M,$H617,TRUE,_xll.ohTrigger(RecalcTrigger,Trigger6M)),NA())</f>
        <v>4.3558232328357585E-3</v>
      </c>
      <c r="M617" s="52">
        <f>IFERROR(_xll.qlIndexFixing(ONIndex6M,I617,TRUE,_xll.ohTrigger(RecalcTrigger,Trigger6M)),NA())</f>
        <v>3.9268270963699337E-3</v>
      </c>
    </row>
    <row r="618" spans="2:13" x14ac:dyDescent="0.2">
      <c r="B618" s="46" t="s">
        <v>49</v>
      </c>
      <c r="D618" s="49">
        <f>_xll.qlCalendarAdvance(LocalCalendar,$D617,B618,"f",FALSE)</f>
        <v>43641</v>
      </c>
      <c r="E618" s="49">
        <f>_xll.qlInterestRateIndexValueDate(IndexON,D618)</f>
        <v>43641</v>
      </c>
      <c r="F618" s="52">
        <f>IFERROR(_xll.qlIndexFixing(IndexON,D618,TRUE,_xll.ohTrigger(RecalcTrigger,TriggerON)),NA())</f>
        <v>3.4098990639208626E-3</v>
      </c>
      <c r="H618" s="49">
        <f>_xll.qlCalendarAdvance(IborCalendar,$H617,B618,"f",FALSE)</f>
        <v>43608</v>
      </c>
      <c r="I618" s="49">
        <f>_xll.qlInterestRateIndexValueDate(Index3M,$H618)</f>
        <v>43613</v>
      </c>
      <c r="J618" s="52">
        <f>IFERROR(_xll.qlIndexFixing(Index3M,H618,TRUE,_xll.ohTrigger(RecalcTrigger,Trigger3M)),NA())</f>
        <v>3.8111810287973047E-3</v>
      </c>
      <c r="K618" s="52">
        <f>IFERROR(_xll.qlIndexFixing(ONIndex3M,I618,TRUE,_xll.ohTrigger(RecalcTrigger,Trigger3M)),NA())</f>
        <v>3.6664484422921362E-3</v>
      </c>
      <c r="L618" s="52">
        <f>IFERROR(_xll.qlIndexFixing(Index6M,$H618,TRUE,_xll.ohTrigger(RecalcTrigger,Trigger6M)),NA())</f>
        <v>4.3952851238263212E-3</v>
      </c>
      <c r="M618" s="52">
        <f>IFERROR(_xll.qlIndexFixing(ONIndex6M,I618,TRUE,_xll.ohTrigger(RecalcTrigger,Trigger6M)),NA())</f>
        <v>3.9608770025445494E-3</v>
      </c>
    </row>
    <row r="619" spans="2:13" x14ac:dyDescent="0.2">
      <c r="B619" s="46" t="s">
        <v>49</v>
      </c>
      <c r="D619" s="49">
        <f>_xll.qlCalendarAdvance(LocalCalendar,$D618,B619,"f",FALSE)</f>
        <v>43648</v>
      </c>
      <c r="E619" s="49">
        <f>_xll.qlInterestRateIndexValueDate(IndexON,D619)</f>
        <v>43648</v>
      </c>
      <c r="F619" s="52">
        <f>IFERROR(_xll.qlIndexFixing(IndexON,D619,TRUE,_xll.ohTrigger(RecalcTrigger,TriggerON)),NA())</f>
        <v>3.4393173050872861E-3</v>
      </c>
      <c r="H619" s="49">
        <f>_xll.qlCalendarAdvance(IborCalendar,$H618,B619,"f",FALSE)</f>
        <v>43615</v>
      </c>
      <c r="I619" s="49">
        <f>_xll.qlInterestRateIndexValueDate(Index3M,$H619)</f>
        <v>43619</v>
      </c>
      <c r="J619" s="52">
        <f>IFERROR(_xll.qlIndexFixing(Index3M,H619,TRUE,_xll.ohTrigger(RecalcTrigger,Trigger3M)),NA())</f>
        <v>3.8308348767968074E-3</v>
      </c>
      <c r="K619" s="52">
        <f>IFERROR(_xll.qlIndexFixing(ONIndex3M,I619,TRUE,_xll.ohTrigger(RecalcTrigger,Trigger3M)),NA())</f>
        <v>3.6856547406038942E-3</v>
      </c>
      <c r="L619" s="52">
        <f>IFERROR(_xll.qlIndexFixing(Index6M,$H619,TRUE,_xll.ohTrigger(RecalcTrigger,Trigger6M)),NA())</f>
        <v>4.422556341266053E-3</v>
      </c>
      <c r="M619" s="52">
        <f>IFERROR(_xll.qlIndexFixing(ONIndex6M,I619,TRUE,_xll.ohTrigger(RecalcTrigger,Trigger6M)),NA())</f>
        <v>3.9865866227373203E-3</v>
      </c>
    </row>
    <row r="620" spans="2:13" x14ac:dyDescent="0.2">
      <c r="B620" s="46" t="s">
        <v>49</v>
      </c>
      <c r="D620" s="49">
        <f>_xll.qlCalendarAdvance(LocalCalendar,$D619,B620,"f",FALSE)</f>
        <v>43655</v>
      </c>
      <c r="E620" s="49">
        <f>_xll.qlInterestRateIndexValueDate(IndexON,D620)</f>
        <v>43655</v>
      </c>
      <c r="F620" s="52">
        <f>IFERROR(_xll.qlIndexFixing(IndexON,D620,TRUE,_xll.ohTrigger(RecalcTrigger,TriggerON)),NA())</f>
        <v>3.4688011083183756E-3</v>
      </c>
      <c r="H620" s="49">
        <f>_xll.qlCalendarAdvance(IborCalendar,$H619,B620,"f",FALSE)</f>
        <v>43622</v>
      </c>
      <c r="I620" s="49">
        <f>_xll.qlInterestRateIndexValueDate(Index3M,$H620)</f>
        <v>43626</v>
      </c>
      <c r="J620" s="52">
        <f>IFERROR(_xll.qlIndexFixing(Index3M,H620,TRUE,_xll.ohTrigger(RecalcTrigger,Trigger3M)),NA())</f>
        <v>3.854094236214431E-3</v>
      </c>
      <c r="K620" s="52">
        <f>IFERROR(_xll.qlIndexFixing(ONIndex3M,I620,TRUE,_xll.ohTrigger(RecalcTrigger,Trigger3M)),NA())</f>
        <v>3.7076121452184196E-3</v>
      </c>
      <c r="L620" s="52">
        <f>IFERROR(_xll.qlIndexFixing(Index6M,$H620,TRUE,_xll.ohTrigger(RecalcTrigger,Trigger6M)),NA())</f>
        <v>4.4578292048284866E-3</v>
      </c>
      <c r="M620" s="52">
        <f>IFERROR(_xll.qlIndexFixing(ONIndex6M,I620,TRUE,_xll.ohTrigger(RecalcTrigger,Trigger6M)),NA())</f>
        <v>4.0167677196389917E-3</v>
      </c>
    </row>
    <row r="621" spans="2:13" x14ac:dyDescent="0.2">
      <c r="B621" s="46" t="s">
        <v>49</v>
      </c>
      <c r="D621" s="49">
        <f>_xll.qlCalendarAdvance(LocalCalendar,$D620,B621,"f",FALSE)</f>
        <v>43662</v>
      </c>
      <c r="E621" s="49">
        <f>_xll.qlInterestRateIndexValueDate(IndexON,D621)</f>
        <v>43662</v>
      </c>
      <c r="F621" s="52">
        <f>IFERROR(_xll.qlIndexFixing(IndexON,D621,TRUE,_xll.ohTrigger(RecalcTrigger,TriggerON)),NA())</f>
        <v>3.4983471994254334E-3</v>
      </c>
      <c r="H621" s="49">
        <f>_xll.qlCalendarAdvance(IborCalendar,$H620,B621,"f",FALSE)</f>
        <v>43629</v>
      </c>
      <c r="I621" s="49">
        <f>_xll.qlInterestRateIndexValueDate(Index3M,$H621)</f>
        <v>43633</v>
      </c>
      <c r="J621" s="52">
        <f>IFERROR(_xll.qlIndexFixing(Index3M,H621,TRUE,_xll.ohTrigger(RecalcTrigger,Trigger3M)),NA())</f>
        <v>3.8777920289052199E-3</v>
      </c>
      <c r="K621" s="52">
        <f>IFERROR(_xll.qlIndexFixing(ONIndex3M,I621,TRUE,_xll.ohTrigger(RecalcTrigger,Trigger3M)),NA())</f>
        <v>3.729084995276466E-3</v>
      </c>
      <c r="L621" s="52">
        <f>IFERROR(_xll.qlIndexFixing(Index6M,$H621,TRUE,_xll.ohTrigger(RecalcTrigger,Trigger6M)),NA())</f>
        <v>4.4935171570171231E-3</v>
      </c>
      <c r="M621" s="52">
        <f>IFERROR(_xll.qlIndexFixing(ONIndex6M,I621,TRUE,_xll.ohTrigger(RecalcTrigger,Trigger6M)),NA())</f>
        <v>4.0471497056060457E-3</v>
      </c>
    </row>
    <row r="622" spans="2:13" x14ac:dyDescent="0.2">
      <c r="B622" s="46" t="s">
        <v>49</v>
      </c>
      <c r="D622" s="49">
        <f>_xll.qlCalendarAdvance(LocalCalendar,$D621,B622,"f",FALSE)</f>
        <v>43669</v>
      </c>
      <c r="E622" s="49">
        <f>_xll.qlInterestRateIndexValueDate(IndexON,D622)</f>
        <v>43669</v>
      </c>
      <c r="F622" s="52">
        <f>IFERROR(_xll.qlIndexFixing(IndexON,D622,TRUE,_xll.ohTrigger(RecalcTrigger,TriggerON)),NA())</f>
        <v>3.527955578327413E-3</v>
      </c>
      <c r="H622" s="49">
        <f>_xll.qlCalendarAdvance(IborCalendar,$H621,B622,"f",FALSE)</f>
        <v>43636</v>
      </c>
      <c r="I622" s="49">
        <f>_xll.qlInterestRateIndexValueDate(Index3M,$H622)</f>
        <v>43640</v>
      </c>
      <c r="J622" s="52">
        <f>IFERROR(_xll.qlIndexFixing(Index3M,H622,TRUE,_xll.ohTrigger(RecalcTrigger,Trigger3M)),NA())</f>
        <v>3.9020156050345351E-3</v>
      </c>
      <c r="K622" s="52">
        <f>IFERROR(_xll.qlIndexFixing(ONIndex3M,I622,TRUE,_xll.ohTrigger(RecalcTrigger,Trigger3M)),NA())</f>
        <v>3.7500732906980971E-3</v>
      </c>
      <c r="L622" s="52">
        <f>IFERROR(_xll.qlIndexFixing(Index6M,$H622,TRUE,_xll.ohTrigger(RecalcTrigger,Trigger6M)),NA())</f>
        <v>4.5296292617321952E-3</v>
      </c>
      <c r="M622" s="52">
        <f>IFERROR(_xll.qlIndexFixing(ONIndex6M,I622,TRUE,_xll.ohTrigger(RecalcTrigger,Trigger6M)),NA())</f>
        <v>4.0777325808782905E-3</v>
      </c>
    </row>
    <row r="623" spans="2:13" x14ac:dyDescent="0.2">
      <c r="B623" s="46" t="s">
        <v>49</v>
      </c>
      <c r="D623" s="49">
        <f>_xll.qlCalendarAdvance(LocalCalendar,$D622,B623,"f",FALSE)</f>
        <v>43676</v>
      </c>
      <c r="E623" s="49">
        <f>_xll.qlInterestRateIndexValueDate(IndexON,D623)</f>
        <v>43676</v>
      </c>
      <c r="F623" s="52">
        <f>IFERROR(_xll.qlIndexFixing(IndexON,D623,TRUE,_xll.ohTrigger(RecalcTrigger,TriggerON)),NA())</f>
        <v>3.5576262451053609E-3</v>
      </c>
      <c r="H623" s="49">
        <f>_xll.qlCalendarAdvance(IborCalendar,$H622,B623,"f",FALSE)</f>
        <v>43643</v>
      </c>
      <c r="I623" s="49">
        <f>_xll.qlInterestRateIndexValueDate(Index3M,$H623)</f>
        <v>43647</v>
      </c>
      <c r="J623" s="52">
        <f>IFERROR(_xll.qlIndexFixing(Index3M,H623,TRUE,_xll.ohTrigger(RecalcTrigger,Trigger3M)),NA())</f>
        <v>3.9268511712172672E-3</v>
      </c>
      <c r="K623" s="52">
        <f>IFERROR(_xll.qlIndexFixing(ONIndex3M,I623,TRUE,_xll.ohTrigger(RecalcTrigger,Trigger3M)),NA())</f>
        <v>3.7707213560356223E-3</v>
      </c>
      <c r="L623" s="52">
        <f>IFERROR(_xll.qlIndexFixing(Index6M,$H623,TRUE,_xll.ohTrigger(RecalcTrigger,Trigger6M)),NA())</f>
        <v>4.5829764522874513E-3</v>
      </c>
      <c r="M623" s="52">
        <f>IFERROR(_xll.qlIndexFixing(ONIndex6M,I623,TRUE,_xll.ohTrigger(RecalcTrigger,Trigger6M)),NA())</f>
        <v>4.1085460242751282E-3</v>
      </c>
    </row>
    <row r="624" spans="2:13" x14ac:dyDescent="0.2">
      <c r="B624" s="46" t="s">
        <v>49</v>
      </c>
      <c r="D624" s="49">
        <f>_xll.qlCalendarAdvance(LocalCalendar,$D623,B624,"f",FALSE)</f>
        <v>43683</v>
      </c>
      <c r="E624" s="49">
        <f>_xll.qlInterestRateIndexValueDate(IndexON,D624)</f>
        <v>43683</v>
      </c>
      <c r="F624" s="52">
        <f>IFERROR(_xll.qlIndexFixing(IndexON,D624,TRUE,_xll.ohTrigger(RecalcTrigger,TriggerON)),NA())</f>
        <v>3.5873591997592769E-3</v>
      </c>
      <c r="H624" s="49">
        <f>_xll.qlCalendarAdvance(IborCalendar,$H623,B624,"f",FALSE)</f>
        <v>43650</v>
      </c>
      <c r="I624" s="49">
        <f>_xll.qlInterestRateIndexValueDate(Index3M,$H624)</f>
        <v>43654</v>
      </c>
      <c r="J624" s="52">
        <f>IFERROR(_xll.qlIndexFixing(Index3M,H624,TRUE,_xll.ohTrigger(RecalcTrigger,Trigger3M)),NA())</f>
        <v>3.9523470792542396E-3</v>
      </c>
      <c r="K624" s="52">
        <f>IFERROR(_xll.qlIndexFixing(ONIndex3M,I624,TRUE,_xll.ohTrigger(RecalcTrigger,Trigger3M)),NA())</f>
        <v>3.7918873367637218E-3</v>
      </c>
      <c r="L624" s="52">
        <f>IFERROR(_xll.qlIndexFixing(Index6M,$H624,TRUE,_xll.ohTrigger(RecalcTrigger,Trigger6M)),NA())</f>
        <v>4.6059822856109565E-3</v>
      </c>
      <c r="M624" s="52">
        <f>IFERROR(_xll.qlIndexFixing(ONIndex6M,I624,TRUE,_xll.ohTrigger(RecalcTrigger,Trigger6M)),NA())</f>
        <v>4.1397665054354604E-3</v>
      </c>
    </row>
    <row r="625" spans="2:13" x14ac:dyDescent="0.2">
      <c r="B625" s="46" t="s">
        <v>49</v>
      </c>
      <c r="D625" s="49">
        <f>_xll.qlCalendarAdvance(LocalCalendar,$D624,B625,"f",FALSE)</f>
        <v>43690</v>
      </c>
      <c r="E625" s="49">
        <f>_xll.qlInterestRateIndexValueDate(IndexON,D625)</f>
        <v>43690</v>
      </c>
      <c r="F625" s="52">
        <f>IFERROR(_xll.qlIndexFixing(IndexON,D625,TRUE,_xll.ohTrigger(RecalcTrigger,TriggerON)),NA())</f>
        <v>3.6171544422081148E-3</v>
      </c>
      <c r="H625" s="49">
        <f>_xll.qlCalendarAdvance(IborCalendar,$H624,B625,"f",FALSE)</f>
        <v>43657</v>
      </c>
      <c r="I625" s="49">
        <f>_xll.qlInterestRateIndexValueDate(Index3M,$H625)</f>
        <v>43662</v>
      </c>
      <c r="J625" s="52">
        <f>IFERROR(_xll.qlIndexFixing(Index3M,H625,TRUE,_xll.ohTrigger(RecalcTrigger,Trigger3M)),NA())</f>
        <v>3.9822971842894067E-3</v>
      </c>
      <c r="K625" s="52">
        <f>IFERROR(_xll.qlIndexFixing(ONIndex3M,I625,TRUE,_xll.ohTrigger(RecalcTrigger,Trigger3M)),NA())</f>
        <v>3.8168879351552221E-3</v>
      </c>
      <c r="L625" s="52">
        <f>IFERROR(_xll.qlIndexFixing(Index6M,$H625,TRUE,_xll.ohTrigger(RecalcTrigger,Trigger6M)),NA())</f>
        <v>4.648822151416169E-3</v>
      </c>
      <c r="M625" s="52">
        <f>IFERROR(_xll.qlIndexFixing(ONIndex6M,I625,TRUE,_xll.ohTrigger(RecalcTrigger,Trigger6M)),NA())</f>
        <v>4.1759818103503932E-3</v>
      </c>
    </row>
    <row r="626" spans="2:13" x14ac:dyDescent="0.2">
      <c r="B626" s="46" t="s">
        <v>49</v>
      </c>
      <c r="D626" s="49">
        <f>_xll.qlCalendarAdvance(LocalCalendar,$D625,B626,"f",FALSE)</f>
        <v>43697</v>
      </c>
      <c r="E626" s="49">
        <f>_xll.qlInterestRateIndexValueDate(IndexON,D626)</f>
        <v>43697</v>
      </c>
      <c r="F626" s="52">
        <f>IFERROR(_xll.qlIndexFixing(IndexON,D626,TRUE,_xll.ohTrigger(RecalcTrigger,TriggerON)),NA())</f>
        <v>3.6470119726950134E-3</v>
      </c>
      <c r="H626" s="49">
        <f>_xll.qlCalendarAdvance(IborCalendar,$H625,B626,"f",FALSE)</f>
        <v>43664</v>
      </c>
      <c r="I626" s="49">
        <f>_xll.qlInterestRateIndexValueDate(Index3M,$H626)</f>
        <v>43668</v>
      </c>
      <c r="J626" s="52">
        <f>IFERROR(_xll.qlIndexFixing(Index3M,H626,TRUE,_xll.ohTrigger(RecalcTrigger,Trigger3M)),NA())</f>
        <v>4.0053281215562718E-3</v>
      </c>
      <c r="K626" s="52">
        <f>IFERROR(_xll.qlIndexFixing(ONIndex3M,I626,TRUE,_xll.ohTrigger(RecalcTrigger,Trigger3M)),NA())</f>
        <v>3.8362060183683155E-3</v>
      </c>
      <c r="L626" s="52">
        <f>IFERROR(_xll.qlIndexFixing(Index6M,$H626,TRUE,_xll.ohTrigger(RecalcTrigger,Trigger6M)),NA())</f>
        <v>4.6813278824465107E-3</v>
      </c>
      <c r="M626" s="52">
        <f>IFERROR(_xll.qlIndexFixing(ONIndex6M,I626,TRUE,_xll.ohTrigger(RecalcTrigger,Trigger6M)),NA())</f>
        <v>4.2035176178245592E-3</v>
      </c>
    </row>
    <row r="627" spans="2:13" x14ac:dyDescent="0.2">
      <c r="B627" s="46" t="s">
        <v>49</v>
      </c>
      <c r="D627" s="49">
        <f>_xll.qlCalendarAdvance(LocalCalendar,$D626,B627,"f",FALSE)</f>
        <v>43704</v>
      </c>
      <c r="E627" s="49">
        <f>_xll.qlInterestRateIndexValueDate(IndexON,D627)</f>
        <v>43704</v>
      </c>
      <c r="F627" s="52">
        <f>IFERROR(_xll.qlIndexFixing(IndexON,D627,TRUE,_xll.ohTrigger(RecalcTrigger,TriggerON)),NA())</f>
        <v>3.6769317910578803E-3</v>
      </c>
      <c r="H627" s="49">
        <f>_xll.qlCalendarAdvance(IborCalendar,$H626,B627,"f",FALSE)</f>
        <v>43671</v>
      </c>
      <c r="I627" s="49">
        <f>_xll.qlInterestRateIndexValueDate(Index3M,$H627)</f>
        <v>43675</v>
      </c>
      <c r="J627" s="52">
        <f>IFERROR(_xll.qlIndexFixing(Index3M,H627,TRUE,_xll.ohTrigger(RecalcTrigger,Trigger3M)),NA())</f>
        <v>4.0328132827215516E-3</v>
      </c>
      <c r="K627" s="52">
        <f>IFERROR(_xll.qlIndexFixing(ONIndex3M,I627,TRUE,_xll.ohTrigger(RecalcTrigger,Trigger3M)),NA())</f>
        <v>3.859358719564554E-3</v>
      </c>
      <c r="L627" s="52">
        <f>IFERROR(_xll.qlIndexFixing(Index6M,$H627,TRUE,_xll.ohTrigger(RecalcTrigger,Trigger6M)),NA())</f>
        <v>4.7196584098811905E-3</v>
      </c>
      <c r="M627" s="52">
        <f>IFERROR(_xll.qlIndexFixing(ONIndex6M,I627,TRUE,_xll.ohTrigger(RecalcTrigger,Trigger6M)),NA())</f>
        <v>4.23604824937307E-3</v>
      </c>
    </row>
    <row r="628" spans="2:13" x14ac:dyDescent="0.2">
      <c r="B628" s="46" t="s">
        <v>49</v>
      </c>
      <c r="D628" s="49">
        <f>_xll.qlCalendarAdvance(LocalCalendar,$D627,B628,"f",FALSE)</f>
        <v>43711</v>
      </c>
      <c r="E628" s="49">
        <f>_xll.qlInterestRateIndexValueDate(IndexON,D628)</f>
        <v>43711</v>
      </c>
      <c r="F628" s="52">
        <f>IFERROR(_xll.qlIndexFixing(IndexON,D628,TRUE,_xll.ohTrigger(RecalcTrigger,TriggerON)),NA())</f>
        <v>3.7069138973777616E-3</v>
      </c>
      <c r="H628" s="49">
        <f>_xll.qlCalendarAdvance(IborCalendar,$H627,B628,"f",FALSE)</f>
        <v>43678</v>
      </c>
      <c r="I628" s="49">
        <f>_xll.qlInterestRateIndexValueDate(Index3M,$H628)</f>
        <v>43682</v>
      </c>
      <c r="J628" s="52">
        <f>IFERROR(_xll.qlIndexFixing(Index3M,H628,TRUE,_xll.ohTrigger(RecalcTrigger,Trigger3M)),NA())</f>
        <v>4.060961555726183E-3</v>
      </c>
      <c r="K628" s="52">
        <f>IFERROR(_xll.qlIndexFixing(ONIndex3M,I628,TRUE,_xll.ohTrigger(RecalcTrigger,Trigger3M)),NA())</f>
        <v>3.8831736611832923E-3</v>
      </c>
      <c r="L628" s="52">
        <f>IFERROR(_xll.qlIndexFixing(Index6M,$H628,TRUE,_xll.ohTrigger(RecalcTrigger,Trigger6M)),NA())</f>
        <v>4.7584274574721452E-3</v>
      </c>
      <c r="M628" s="52">
        <f>IFERROR(_xll.qlIndexFixing(ONIndex6M,I628,TRUE,_xll.ohTrigger(RecalcTrigger,Trigger6M)),NA())</f>
        <v>4.2690155979840938E-3</v>
      </c>
    </row>
    <row r="629" spans="2:13" x14ac:dyDescent="0.2">
      <c r="B629" s="46" t="s">
        <v>49</v>
      </c>
      <c r="D629" s="49">
        <f>_xll.qlCalendarAdvance(LocalCalendar,$D628,B629,"f",FALSE)</f>
        <v>43718</v>
      </c>
      <c r="E629" s="49">
        <f>_xll.qlInterestRateIndexValueDate(IndexON,D629)</f>
        <v>43718</v>
      </c>
      <c r="F629" s="52">
        <f>IFERROR(_xll.qlIndexFixing(IndexON,D629,TRUE,_xll.ohTrigger(RecalcTrigger,TriggerON)),NA())</f>
        <v>3.7369582916546573E-3</v>
      </c>
      <c r="H629" s="49">
        <f>_xll.qlCalendarAdvance(IborCalendar,$H628,B629,"f",FALSE)</f>
        <v>43685</v>
      </c>
      <c r="I629" s="49">
        <f>_xll.qlInterestRateIndexValueDate(Index3M,$H629)</f>
        <v>43689</v>
      </c>
      <c r="J629" s="52">
        <f>IFERROR(_xll.qlIndexFixing(Index3M,H629,TRUE,_xll.ohTrigger(RecalcTrigger,Trigger3M)),NA())</f>
        <v>4.0897729548630812E-3</v>
      </c>
      <c r="K629" s="52">
        <f>IFERROR(_xll.qlIndexFixing(ONIndex3M,I629,TRUE,_xll.ohTrigger(RecalcTrigger,Trigger3M)),NA())</f>
        <v>3.9076508432245305E-3</v>
      </c>
      <c r="L629" s="52">
        <f>IFERROR(_xll.qlIndexFixing(Index6M,$H629,TRUE,_xll.ohTrigger(RecalcTrigger,Trigger6M)),NA())</f>
        <v>4.7976350511942482E-3</v>
      </c>
      <c r="M629" s="52">
        <f>IFERROR(_xll.qlIndexFixing(ONIndex6M,I629,TRUE,_xll.ohTrigger(RecalcTrigger,Trigger6M)),NA())</f>
        <v>4.3024196638175027E-3</v>
      </c>
    </row>
    <row r="630" spans="2:13" x14ac:dyDescent="0.2">
      <c r="B630" s="46" t="s">
        <v>49</v>
      </c>
      <c r="D630" s="49">
        <f>_xll.qlCalendarAdvance(LocalCalendar,$D629,B630,"f",FALSE)</f>
        <v>43725</v>
      </c>
      <c r="E630" s="49">
        <f>_xll.qlInterestRateIndexValueDate(IndexON,D630)</f>
        <v>43725</v>
      </c>
      <c r="F630" s="52">
        <f>IFERROR(_xll.qlIndexFixing(IndexON,D630,TRUE,_xll.ohTrigger(RecalcTrigger,TriggerON)),NA())</f>
        <v>3.7670649738075213E-3</v>
      </c>
      <c r="H630" s="49">
        <f>_xll.qlCalendarAdvance(IborCalendar,$H629,B630,"f",FALSE)</f>
        <v>43692</v>
      </c>
      <c r="I630" s="49">
        <f>_xll.qlInterestRateIndexValueDate(Index3M,$H630)</f>
        <v>43696</v>
      </c>
      <c r="J630" s="52">
        <f>IFERROR(_xll.qlIndexFixing(Index3M,H630,TRUE,_xll.ohTrigger(RecalcTrigger,Trigger3M)),NA())</f>
        <v>4.1192474947605445E-3</v>
      </c>
      <c r="K630" s="52">
        <f>IFERROR(_xll.qlIndexFixing(ONIndex3M,I630,TRUE,_xll.ohTrigger(RecalcTrigger,Trigger3M)),NA())</f>
        <v>3.9327902660080127E-3</v>
      </c>
      <c r="L630" s="52">
        <f>IFERROR(_xll.qlIndexFixing(Index6M,$H630,TRUE,_xll.ohTrigger(RecalcTrigger,Trigger6M)),NA())</f>
        <v>4.8372812173177902E-3</v>
      </c>
      <c r="M630" s="52">
        <f>IFERROR(_xll.qlIndexFixing(ONIndex6M,I630,TRUE,_xll.ohTrigger(RecalcTrigger,Trigger6M)),NA())</f>
        <v>4.3362604469532329E-3</v>
      </c>
    </row>
    <row r="631" spans="2:13" x14ac:dyDescent="0.2">
      <c r="B631" s="46" t="s">
        <v>49</v>
      </c>
      <c r="D631" s="49">
        <f>_xll.qlCalendarAdvance(LocalCalendar,$D630,B631,"f",FALSE)</f>
        <v>43732</v>
      </c>
      <c r="E631" s="49">
        <f>_xll.qlInterestRateIndexValueDate(IndexON,D631)</f>
        <v>43732</v>
      </c>
      <c r="F631" s="52">
        <f>IFERROR(_xll.qlIndexFixing(IndexON,D631,TRUE,_xll.ohTrigger(RecalcTrigger,TriggerON)),NA())</f>
        <v>3.7972339439984459E-3</v>
      </c>
      <c r="H631" s="49">
        <f>_xll.qlCalendarAdvance(IborCalendar,$H630,B631,"f",FALSE)</f>
        <v>43699</v>
      </c>
      <c r="I631" s="49">
        <f>_xll.qlInterestRateIndexValueDate(Index3M,$H631)</f>
        <v>43704</v>
      </c>
      <c r="J631" s="52">
        <f>IFERROR(_xll.qlIndexFixing(Index3M,H631,TRUE,_xll.ohTrigger(RecalcTrigger,Trigger3M)),NA())</f>
        <v>4.1537447115237297E-3</v>
      </c>
      <c r="K631" s="52">
        <f>IFERROR(_xll.qlIndexFixing(ONIndex3M,I631,TRUE,_xll.ohTrigger(RecalcTrigger,Trigger3M)),NA())</f>
        <v>3.9623319420734049E-3</v>
      </c>
      <c r="L631" s="52">
        <f>IFERROR(_xll.qlIndexFixing(Index6M,$H631,TRUE,_xll.ohTrigger(RecalcTrigger,Trigger6M)),NA())</f>
        <v>4.8831281829786466E-3</v>
      </c>
      <c r="M631" s="52">
        <f>IFERROR(_xll.qlIndexFixing(ONIndex6M,I631,TRUE,_xll.ohTrigger(RecalcTrigger,Trigger6M)),NA())</f>
        <v>4.3754703836906828E-3</v>
      </c>
    </row>
    <row r="632" spans="2:13" x14ac:dyDescent="0.2">
      <c r="B632" s="46" t="s">
        <v>49</v>
      </c>
      <c r="D632" s="49">
        <f>_xll.qlCalendarAdvance(LocalCalendar,$D631,B632,"f",FALSE)</f>
        <v>43739</v>
      </c>
      <c r="E632" s="49">
        <f>_xll.qlInterestRateIndexValueDate(IndexON,D632)</f>
        <v>43739</v>
      </c>
      <c r="F632" s="52">
        <f>IFERROR(_xll.qlIndexFixing(IndexON,D632,TRUE,_xll.ohTrigger(RecalcTrigger,TriggerON)),NA())</f>
        <v>3.8274652021463851E-3</v>
      </c>
      <c r="H632" s="49">
        <f>_xll.qlCalendarAdvance(IborCalendar,$H631,B632,"f",FALSE)</f>
        <v>43706</v>
      </c>
      <c r="I632" s="49">
        <f>_xll.qlInterestRateIndexValueDate(Index3M,$H632)</f>
        <v>43710</v>
      </c>
      <c r="J632" s="52">
        <f>IFERROR(_xll.qlIndexFixing(Index3M,H632,TRUE,_xll.ohTrigger(RecalcTrigger,Trigger3M)),NA())</f>
        <v>4.1778366068145039E-3</v>
      </c>
      <c r="K632" s="52">
        <f>IFERROR(_xll.qlIndexFixing(ONIndex3M,I632,TRUE,_xll.ohTrigger(RecalcTrigger,Trigger3M)),NA())</f>
        <v>3.9850558342013898E-3</v>
      </c>
      <c r="L632" s="52">
        <f>IFERROR(_xll.qlIndexFixing(Index6M,$H632,TRUE,_xll.ohTrigger(RecalcTrigger,Trigger6M)),NA())</f>
        <v>4.911733990869983E-3</v>
      </c>
      <c r="M632" s="52">
        <f>IFERROR(_xll.qlIndexFixing(ONIndex6M,I632,TRUE,_xll.ohTrigger(RecalcTrigger,Trigger6M)),NA())</f>
        <v>4.4052521656112731E-3</v>
      </c>
    </row>
    <row r="633" spans="2:13" x14ac:dyDescent="0.2">
      <c r="B633" s="46" t="s">
        <v>49</v>
      </c>
      <c r="D633" s="49">
        <f>_xll.qlCalendarAdvance(LocalCalendar,$D632,B633,"f",FALSE)</f>
        <v>43746</v>
      </c>
      <c r="E633" s="49">
        <f>_xll.qlInterestRateIndexValueDate(IndexON,D633)</f>
        <v>43746</v>
      </c>
      <c r="F633" s="52">
        <f>IFERROR(_xll.qlIndexFixing(IndexON,D633,TRUE,_xll.ohTrigger(RecalcTrigger,TriggerON)),NA())</f>
        <v>3.857758748332385E-3</v>
      </c>
      <c r="H633" s="49">
        <f>_xll.qlCalendarAdvance(IborCalendar,$H632,B633,"f",FALSE)</f>
        <v>43713</v>
      </c>
      <c r="I633" s="49">
        <f>_xll.qlInterestRateIndexValueDate(Index3M,$H633)</f>
        <v>43717</v>
      </c>
      <c r="J633" s="52">
        <f>IFERROR(_xll.qlIndexFixing(Index3M,H633,TRUE,_xll.ohTrigger(RecalcTrigger,Trigger3M)),NA())</f>
        <v>4.2092529225409821E-3</v>
      </c>
      <c r="K633" s="52">
        <f>IFERROR(_xll.qlIndexFixing(ONIndex3M,I633,TRUE,_xll.ohTrigger(RecalcTrigger,Trigger3M)),NA())</f>
        <v>4.0121819798510927E-3</v>
      </c>
      <c r="L633" s="52">
        <f>IFERROR(_xll.qlIndexFixing(Index6M,$H633,TRUE,_xll.ohTrigger(RecalcTrigger,Trigger6M)),NA())</f>
        <v>4.9526322434176656E-3</v>
      </c>
      <c r="M633" s="52">
        <f>IFERROR(_xll.qlIndexFixing(ONIndex6M,I633,TRUE,_xll.ohTrigger(RecalcTrigger,Trigger6M)),NA())</f>
        <v>4.4404031013733913E-3</v>
      </c>
    </row>
    <row r="634" spans="2:13" x14ac:dyDescent="0.2">
      <c r="B634" s="46" t="s">
        <v>49</v>
      </c>
      <c r="D634" s="49">
        <f>_xll.qlCalendarAdvance(LocalCalendar,$D633,B634,"f",FALSE)</f>
        <v>43753</v>
      </c>
      <c r="E634" s="49">
        <f>_xll.qlInterestRateIndexValueDate(IndexON,D634)</f>
        <v>43753</v>
      </c>
      <c r="F634" s="52">
        <f>IFERROR(_xll.qlIndexFixing(IndexON,D634,TRUE,_xll.ohTrigger(RecalcTrigger,TriggerON)),NA())</f>
        <v>3.8881145825564456E-3</v>
      </c>
      <c r="H634" s="49">
        <f>_xll.qlCalendarAdvance(IborCalendar,$H633,B634,"f",FALSE)</f>
        <v>43720</v>
      </c>
      <c r="I634" s="49">
        <f>_xll.qlInterestRateIndexValueDate(Index3M,$H634)</f>
        <v>43725</v>
      </c>
      <c r="J634" s="52">
        <f>IFERROR(_xll.qlIndexFixing(Index3M,H634,TRUE,_xll.ohTrigger(RecalcTrigger,Trigger3M)),NA())</f>
        <v>4.2459693548328719E-3</v>
      </c>
      <c r="K634" s="52">
        <f>IFERROR(_xll.qlIndexFixing(ONIndex3M,I634,TRUE,_xll.ohTrigger(RecalcTrigger,Trigger3M)),NA())</f>
        <v>4.0439941967918003E-3</v>
      </c>
      <c r="L634" s="52">
        <f>IFERROR(_xll.qlIndexFixing(Index6M,$H634,TRUE,_xll.ohTrigger(RecalcTrigger,Trigger6M)),NA())</f>
        <v>4.9999102336362421E-3</v>
      </c>
      <c r="M634" s="52">
        <f>IFERROR(_xll.qlIndexFixing(ONIndex6M,I634,TRUE,_xll.ohTrigger(RecalcTrigger,Trigger6M)),NA())</f>
        <v>4.4811103559805332E-3</v>
      </c>
    </row>
    <row r="635" spans="2:13" x14ac:dyDescent="0.2">
      <c r="B635" s="46" t="s">
        <v>49</v>
      </c>
      <c r="D635" s="49">
        <f>_xll.qlCalendarAdvance(LocalCalendar,$D634,B635,"f",FALSE)</f>
        <v>43760</v>
      </c>
      <c r="E635" s="49">
        <f>_xll.qlInterestRateIndexValueDate(IndexON,D635)</f>
        <v>43760</v>
      </c>
      <c r="F635" s="52">
        <f>IFERROR(_xll.qlIndexFixing(IndexON,D635,TRUE,_xll.ohTrigger(RecalcTrigger,TriggerON)),NA())</f>
        <v>3.918532704818567E-3</v>
      </c>
      <c r="H635" s="49">
        <f>_xll.qlCalendarAdvance(IborCalendar,$H634,B635,"f",FALSE)</f>
        <v>43727</v>
      </c>
      <c r="I635" s="49">
        <f>_xll.qlInterestRateIndexValueDate(Index3M,$H635)</f>
        <v>43732</v>
      </c>
      <c r="J635" s="52">
        <f>IFERROR(_xll.qlIndexFixing(Index3M,H635,TRUE,_xll.ohTrigger(RecalcTrigger,Trigger3M)),NA())</f>
        <v>4.2788068137282094E-3</v>
      </c>
      <c r="K635" s="52">
        <f>IFERROR(_xll.qlIndexFixing(ONIndex3M,I635,TRUE,_xll.ohTrigger(RecalcTrigger,Trigger3M)),NA())</f>
        <v>4.0725394309681917E-3</v>
      </c>
      <c r="L635" s="52">
        <f>IFERROR(_xll.qlIndexFixing(Index6M,$H635,TRUE,_xll.ohTrigger(RecalcTrigger,Trigger6M)),NA())</f>
        <v>5.0417484947463424E-3</v>
      </c>
      <c r="M635" s="52">
        <f>IFERROR(_xll.qlIndexFixing(ONIndex6M,I635,TRUE,_xll.ohTrigger(RecalcTrigger,Trigger6M)),NA())</f>
        <v>4.5171971157209612E-3</v>
      </c>
    </row>
    <row r="636" spans="2:13" x14ac:dyDescent="0.2">
      <c r="B636" s="46" t="s">
        <v>49</v>
      </c>
      <c r="D636" s="49">
        <f>_xll.qlCalendarAdvance(LocalCalendar,$D635,B636,"f",FALSE)</f>
        <v>43767</v>
      </c>
      <c r="E636" s="49">
        <f>_xll.qlInterestRateIndexValueDate(IndexON,D636)</f>
        <v>43767</v>
      </c>
      <c r="F636" s="52">
        <f>IFERROR(_xll.qlIndexFixing(IndexON,D636,TRUE,_xll.ohTrigger(RecalcTrigger,TriggerON)),NA())</f>
        <v>3.9490131151187491E-3</v>
      </c>
      <c r="H636" s="49">
        <f>_xll.qlCalendarAdvance(IborCalendar,$H635,B636,"f",FALSE)</f>
        <v>43734</v>
      </c>
      <c r="I636" s="49">
        <f>_xll.qlInterestRateIndexValueDate(Index3M,$H636)</f>
        <v>43738</v>
      </c>
      <c r="J636" s="52">
        <f>IFERROR(_xll.qlIndexFixing(Index3M,H636,TRUE,_xll.ohTrigger(RecalcTrigger,Trigger3M)),NA())</f>
        <v>4.3074810800803141E-3</v>
      </c>
      <c r="K636" s="52">
        <f>IFERROR(_xll.qlIndexFixing(ONIndex3M,I636,TRUE,_xll.ohTrigger(RecalcTrigger,Trigger3M)),NA())</f>
        <v>4.0975338648507886E-3</v>
      </c>
      <c r="L636" s="52">
        <f>IFERROR(_xll.qlIndexFixing(Index6M,$H636,TRUE,_xll.ohTrigger(RecalcTrigger,Trigger6M)),NA())</f>
        <v>5.0811628551689176E-3</v>
      </c>
      <c r="M636" s="52">
        <f>IFERROR(_xll.qlIndexFixing(ONIndex6M,I636,TRUE,_xll.ohTrigger(RecalcTrigger,Trigger6M)),NA())</f>
        <v>4.5484762160707959E-3</v>
      </c>
    </row>
    <row r="637" spans="2:13" x14ac:dyDescent="0.2">
      <c r="B637" s="46" t="s">
        <v>49</v>
      </c>
      <c r="D637" s="49">
        <f>_xll.qlCalendarAdvance(LocalCalendar,$D636,B637,"f",FALSE)</f>
        <v>43774</v>
      </c>
      <c r="E637" s="49">
        <f>_xll.qlInterestRateIndexValueDate(IndexON,D637)</f>
        <v>43774</v>
      </c>
      <c r="F637" s="52">
        <f>IFERROR(_xll.qlIndexFixing(IndexON,D637,TRUE,_xll.ohTrigger(RecalcTrigger,TriggerON)),NA())</f>
        <v>3.9795558135380382E-3</v>
      </c>
      <c r="H637" s="49">
        <f>_xll.qlCalendarAdvance(IborCalendar,$H636,B637,"f",FALSE)</f>
        <v>43741</v>
      </c>
      <c r="I637" s="49">
        <f>_xll.qlInterestRateIndexValueDate(Index3M,$H637)</f>
        <v>43745</v>
      </c>
      <c r="J637" s="52">
        <f>IFERROR(_xll.qlIndexFixing(Index3M,H637,TRUE,_xll.ohTrigger(RecalcTrigger,Trigger3M)),NA())</f>
        <v>4.3441385149520593E-3</v>
      </c>
      <c r="K637" s="52">
        <f>IFERROR(_xll.qlIndexFixing(ONIndex3M,I637,TRUE,_xll.ohTrigger(RecalcTrigger,Trigger3M)),NA())</f>
        <v>4.127308976427102E-3</v>
      </c>
      <c r="L637" s="52">
        <f>IFERROR(_xll.qlIndexFixing(Index6M,$H637,TRUE,_xll.ohTrigger(RecalcTrigger,Trigger6M)),NA())</f>
        <v>5.1238478399100382E-3</v>
      </c>
      <c r="M637" s="52">
        <f>IFERROR(_xll.qlIndexFixing(ONIndex6M,I637,TRUE,_xll.ohTrigger(RecalcTrigger,Trigger6M)),NA())</f>
        <v>4.585374023919897E-3</v>
      </c>
    </row>
    <row r="638" spans="2:13" x14ac:dyDescent="0.2">
      <c r="B638" s="46" t="s">
        <v>49</v>
      </c>
      <c r="D638" s="49">
        <f>_xll.qlCalendarAdvance(LocalCalendar,$D637,B638,"f",FALSE)</f>
        <v>43781</v>
      </c>
      <c r="E638" s="49">
        <f>_xll.qlInterestRateIndexValueDate(IndexON,D638)</f>
        <v>43781</v>
      </c>
      <c r="F638" s="52">
        <f>IFERROR(_xll.qlIndexFixing(IndexON,D638,TRUE,_xll.ohTrigger(RecalcTrigger,TriggerON)),NA())</f>
        <v>4.0101607999953881E-3</v>
      </c>
      <c r="H638" s="49">
        <f>_xll.qlCalendarAdvance(IborCalendar,$H637,B638,"f",FALSE)</f>
        <v>43748</v>
      </c>
      <c r="I638" s="49">
        <f>_xll.qlInterestRateIndexValueDate(Index3M,$H638)</f>
        <v>43753</v>
      </c>
      <c r="J638" s="52">
        <f>IFERROR(_xll.qlIndexFixing(Index3M,H638,TRUE,_xll.ohTrigger(RecalcTrigger,Trigger3M)),NA())</f>
        <v>4.3839414982474578E-3</v>
      </c>
      <c r="K638" s="52">
        <f>IFERROR(_xll.qlIndexFixing(ONIndex3M,I638,TRUE,_xll.ohTrigger(RecalcTrigger,Trigger3M)),NA())</f>
        <v>4.1621485837861627E-3</v>
      </c>
      <c r="L638" s="52">
        <f>IFERROR(_xll.qlIndexFixing(Index6M,$H638,TRUE,_xll.ohTrigger(RecalcTrigger,Trigger6M)),NA())</f>
        <v>5.1731679625914417E-3</v>
      </c>
      <c r="M638" s="52">
        <f>IFERROR(_xll.qlIndexFixing(ONIndex6M,I638,TRUE,_xll.ohTrigger(RecalcTrigger,Trigger6M)),NA())</f>
        <v>4.6280777041918242E-3</v>
      </c>
    </row>
    <row r="639" spans="2:13" x14ac:dyDescent="0.2">
      <c r="B639" s="46" t="s">
        <v>49</v>
      </c>
      <c r="D639" s="49">
        <f>_xll.qlCalendarAdvance(LocalCalendar,$D638,B639,"f",FALSE)</f>
        <v>43788</v>
      </c>
      <c r="E639" s="49">
        <f>_xll.qlInterestRateIndexValueDate(IndexON,D639)</f>
        <v>43788</v>
      </c>
      <c r="F639" s="52">
        <f>IFERROR(_xll.qlIndexFixing(IndexON,D639,TRUE,_xll.ohTrigger(RecalcTrigger,TriggerON)),NA())</f>
        <v>4.040828074571845E-3</v>
      </c>
      <c r="H639" s="49">
        <f>_xll.qlCalendarAdvance(IborCalendar,$H638,B639,"f",FALSE)</f>
        <v>43755</v>
      </c>
      <c r="I639" s="49">
        <f>_xll.qlInterestRateIndexValueDate(Index3M,$H639)</f>
        <v>43759</v>
      </c>
      <c r="J639" s="52">
        <f>IFERROR(_xll.qlIndexFixing(Index3M,H639,TRUE,_xll.ohTrigger(RecalcTrigger,Trigger3M)),NA())</f>
        <v>4.4143622686614705E-3</v>
      </c>
      <c r="K639" s="52">
        <f>IFERROR(_xll.qlIndexFixing(ONIndex3M,I639,TRUE,_xll.ohTrigger(RecalcTrigger,Trigger3M)),NA())</f>
        <v>4.1888459254035837E-3</v>
      </c>
      <c r="L639" s="52">
        <f>IFERROR(_xll.qlIndexFixing(Index6M,$H639,TRUE,_xll.ohTrigger(RecalcTrigger,Trigger6M)),NA())</f>
        <v>5.210534177329338E-3</v>
      </c>
      <c r="M639" s="52">
        <f>IFERROR(_xll.qlIndexFixing(ONIndex6M,I639,TRUE,_xll.ohTrigger(RecalcTrigger,Trigger6M)),NA())</f>
        <v>4.6604797946425691E-3</v>
      </c>
    </row>
    <row r="640" spans="2:13" x14ac:dyDescent="0.2">
      <c r="B640" s="46" t="s">
        <v>49</v>
      </c>
      <c r="D640" s="49">
        <f>_xll.qlCalendarAdvance(LocalCalendar,$D639,B640,"f",FALSE)</f>
        <v>43795</v>
      </c>
      <c r="E640" s="49">
        <f>_xll.qlInterestRateIndexValueDate(IndexON,D640)</f>
        <v>43795</v>
      </c>
      <c r="F640" s="52">
        <f>IFERROR(_xll.qlIndexFixing(IndexON,D640,TRUE,_xll.ohTrigger(RecalcTrigger,TriggerON)),NA())</f>
        <v>4.0715576372674089E-3</v>
      </c>
      <c r="H640" s="49">
        <f>_xll.qlCalendarAdvance(IborCalendar,$H639,B640,"f",FALSE)</f>
        <v>43762</v>
      </c>
      <c r="I640" s="49">
        <f>_xll.qlInterestRateIndexValueDate(Index3M,$H640)</f>
        <v>43766</v>
      </c>
      <c r="J640" s="52">
        <f>IFERROR(_xll.qlIndexFixing(Index3M,H640,TRUE,_xll.ohTrigger(RecalcTrigger,Trigger3M)),NA())</f>
        <v>4.4504690948886311E-3</v>
      </c>
      <c r="K640" s="52">
        <f>IFERROR(_xll.qlIndexFixing(ONIndex3M,I640,TRUE,_xll.ohTrigger(RecalcTrigger,Trigger3M)),NA())</f>
        <v>4.2206077631234962E-3</v>
      </c>
      <c r="L640" s="52">
        <f>IFERROR(_xll.qlIndexFixing(Index6M,$H640,TRUE,_xll.ohTrigger(RecalcTrigger,Trigger6M)),NA())</f>
        <v>5.2545355877807566E-3</v>
      </c>
      <c r="M640" s="52">
        <f>IFERROR(_xll.qlIndexFixing(ONIndex6M,I640,TRUE,_xll.ohTrigger(RecalcTrigger,Trigger6M)),NA())</f>
        <v>4.6986877578358843E-3</v>
      </c>
    </row>
    <row r="641" spans="2:13" x14ac:dyDescent="0.2">
      <c r="B641" s="46" t="s">
        <v>49</v>
      </c>
      <c r="D641" s="49">
        <f>_xll.qlCalendarAdvance(LocalCalendar,$D640,B641,"f",FALSE)</f>
        <v>43802</v>
      </c>
      <c r="E641" s="49">
        <f>_xll.qlInterestRateIndexValueDate(IndexON,D641)</f>
        <v>43802</v>
      </c>
      <c r="F641" s="52">
        <f>IFERROR(_xll.qlIndexFixing(IndexON,D641,TRUE,_xll.ohTrigger(RecalcTrigger,TriggerON)),NA())</f>
        <v>4.1023494880820799E-3</v>
      </c>
      <c r="H641" s="49">
        <f>_xll.qlCalendarAdvance(IborCalendar,$H640,B641,"f",FALSE)</f>
        <v>43769</v>
      </c>
      <c r="I641" s="49">
        <f>_xll.qlInterestRateIndexValueDate(Index3M,$H641)</f>
        <v>43774</v>
      </c>
      <c r="J641" s="52">
        <f>IFERROR(_xll.qlIndexFixing(Index3M,H641,TRUE,_xll.ohTrigger(RecalcTrigger,Trigger3M)),NA())</f>
        <v>4.4925462735986256E-3</v>
      </c>
      <c r="K641" s="52">
        <f>IFERROR(_xll.qlIndexFixing(ONIndex3M,I641,TRUE,_xll.ohTrigger(RecalcTrigger,Trigger3M)),NA())</f>
        <v>4.2577179152747391E-3</v>
      </c>
      <c r="L641" s="52">
        <f>IFERROR(_xll.qlIndexFixing(Index6M,$H641,TRUE,_xll.ohTrigger(RecalcTrigger,Trigger6M)),NA())</f>
        <v>5.308731642574162E-3</v>
      </c>
      <c r="M641" s="52">
        <f>IFERROR(_xll.qlIndexFixing(ONIndex6M,I641,TRUE,_xll.ohTrigger(RecalcTrigger,Trigger6M)),NA())</f>
        <v>4.7428887590950097E-3</v>
      </c>
    </row>
    <row r="642" spans="2:13" x14ac:dyDescent="0.2">
      <c r="B642" s="46" t="s">
        <v>49</v>
      </c>
      <c r="D642" s="49">
        <f>_xll.qlCalendarAdvance(LocalCalendar,$D641,B642,"f",FALSE)</f>
        <v>43809</v>
      </c>
      <c r="E642" s="49">
        <f>_xll.qlInterestRateIndexValueDate(IndexON,D642)</f>
        <v>43809</v>
      </c>
      <c r="F642" s="52">
        <f>IFERROR(_xll.qlIndexFixing(IndexON,D642,TRUE,_xll.ohTrigger(RecalcTrigger,TriggerON)),NA())</f>
        <v>4.1332036270969041E-3</v>
      </c>
      <c r="H642" s="49">
        <f>_xll.qlCalendarAdvance(IborCalendar,$H641,B642,"f",FALSE)</f>
        <v>43776</v>
      </c>
      <c r="I642" s="49">
        <f>_xll.qlInterestRateIndexValueDate(Index3M,$H642)</f>
        <v>43780</v>
      </c>
      <c r="J642" s="52">
        <f>IFERROR(_xll.qlIndexFixing(Index3M,H642,TRUE,_xll.ohTrigger(RecalcTrigger,Trigger3M)),NA())</f>
        <v>4.5275046989775684E-3</v>
      </c>
      <c r="K642" s="52">
        <f>IFERROR(_xll.qlIndexFixing(ONIndex3M,I642,TRUE,_xll.ohTrigger(RecalcTrigger,Trigger3M)),NA())</f>
        <v>4.2861181659059611E-3</v>
      </c>
      <c r="L642" s="52">
        <f>IFERROR(_xll.qlIndexFixing(Index6M,$H642,TRUE,_xll.ohTrigger(RecalcTrigger,Trigger6M)),NA())</f>
        <v>5.3404593401081262E-3</v>
      </c>
      <c r="M642" s="52">
        <f>IFERROR(_xll.qlIndexFixing(ONIndex6M,I642,TRUE,_xll.ohTrigger(RecalcTrigger,Trigger6M)),NA())</f>
        <v>4.7764138405259615E-3</v>
      </c>
    </row>
    <row r="643" spans="2:13" x14ac:dyDescent="0.2">
      <c r="B643" s="46" t="s">
        <v>49</v>
      </c>
      <c r="D643" s="49">
        <f>_xll.qlCalendarAdvance(LocalCalendar,$D642,B643,"f",FALSE)</f>
        <v>43816</v>
      </c>
      <c r="E643" s="49">
        <f>_xll.qlInterestRateIndexValueDate(IndexON,D643)</f>
        <v>43816</v>
      </c>
      <c r="F643" s="52">
        <f>IFERROR(_xll.qlIndexFixing(IndexON,D643,TRUE,_xll.ohTrigger(RecalcTrigger,TriggerON)),NA())</f>
        <v>4.1641200542308354E-3</v>
      </c>
      <c r="H643" s="49">
        <f>_xll.qlCalendarAdvance(IborCalendar,$H642,B643,"f",FALSE)</f>
        <v>43783</v>
      </c>
      <c r="I643" s="49">
        <f>_xll.qlInterestRateIndexValueDate(Index3M,$H643)</f>
        <v>43787</v>
      </c>
      <c r="J643" s="52">
        <f>IFERROR(_xll.qlIndexFixing(Index3M,H643,TRUE,_xll.ohTrigger(RecalcTrigger,Trigger3M)),NA())</f>
        <v>4.5627695920900874E-3</v>
      </c>
      <c r="K643" s="52">
        <f>IFERROR(_xll.qlIndexFixing(ONIndex3M,I643,TRUE,_xll.ohTrigger(RecalcTrigger,Trigger3M)),NA())</f>
        <v>4.3198667313681938E-3</v>
      </c>
      <c r="L643" s="52">
        <f>IFERROR(_xll.qlIndexFixing(Index6M,$H643,TRUE,_xll.ohTrigger(RecalcTrigger,Trigger6M)),NA())</f>
        <v>5.3857454104602898E-3</v>
      </c>
      <c r="M643" s="52">
        <f>IFERROR(_xll.qlIndexFixing(ONIndex6M,I643,TRUE,_xll.ohTrigger(RecalcTrigger,Trigger6M)),NA())</f>
        <v>4.8159319604224038E-3</v>
      </c>
    </row>
    <row r="644" spans="2:13" x14ac:dyDescent="0.2">
      <c r="B644" s="46" t="s">
        <v>49</v>
      </c>
      <c r="D644" s="49">
        <f>_xll.qlCalendarAdvance(LocalCalendar,$D643,B644,"f",FALSE)</f>
        <v>43823</v>
      </c>
      <c r="E644" s="49">
        <f>_xll.qlInterestRateIndexValueDate(IndexON,D644)</f>
        <v>43823</v>
      </c>
      <c r="F644" s="52">
        <f>IFERROR(_xll.qlIndexFixing(IndexON,D644,TRUE,_xll.ohTrigger(RecalcTrigger,TriggerON)),NA())</f>
        <v>4.19509876956492E-3</v>
      </c>
      <c r="H644" s="49">
        <f>_xll.qlCalendarAdvance(IborCalendar,$H643,B644,"f",FALSE)</f>
        <v>43790</v>
      </c>
      <c r="I644" s="49">
        <f>_xll.qlInterestRateIndexValueDate(Index3M,$H644)</f>
        <v>43794</v>
      </c>
      <c r="J644" s="52">
        <f>IFERROR(_xll.qlIndexFixing(Index3M,H644,TRUE,_xll.ohTrigger(RecalcTrigger,Trigger3M)),NA())</f>
        <v>4.6015298273601691E-3</v>
      </c>
      <c r="K644" s="52">
        <f>IFERROR(_xll.qlIndexFixing(ONIndex3M,I644,TRUE,_xll.ohTrigger(RecalcTrigger,Trigger3M)),NA())</f>
        <v>4.3542775398108802E-3</v>
      </c>
      <c r="L644" s="52">
        <f>IFERROR(_xll.qlIndexFixing(Index6M,$H644,TRUE,_xll.ohTrigger(RecalcTrigger,Trigger6M)),NA())</f>
        <v>5.4349301955543619E-3</v>
      </c>
      <c r="M644" s="52">
        <f>IFERROR(_xll.qlIndexFixing(ONIndex6M,I644,TRUE,_xll.ohTrigger(RecalcTrigger,Trigger6M)),NA())</f>
        <v>4.8558867994596966E-3</v>
      </c>
    </row>
    <row r="645" spans="2:13" x14ac:dyDescent="0.2">
      <c r="B645" s="46" t="s">
        <v>49</v>
      </c>
      <c r="D645" s="49">
        <f>_xll.qlCalendarAdvance(LocalCalendar,$D644,B645,"f",FALSE)</f>
        <v>43836</v>
      </c>
      <c r="E645" s="49">
        <f>_xll.qlInterestRateIndexValueDate(IndexON,D645)</f>
        <v>43836</v>
      </c>
      <c r="F645" s="52">
        <f>IFERROR(_xll.qlIndexFixing(IndexON,D645,TRUE,_xll.ohTrigger(RecalcTrigger,TriggerON)),NA())</f>
        <v>4.2527959239491153E-3</v>
      </c>
      <c r="H645" s="49">
        <f>_xll.qlCalendarAdvance(IborCalendar,$H644,B645,"f",FALSE)</f>
        <v>43797</v>
      </c>
      <c r="I645" s="49">
        <f>_xll.qlInterestRateIndexValueDate(Index3M,$H645)</f>
        <v>43801</v>
      </c>
      <c r="J645" s="52">
        <f>IFERROR(_xll.qlIndexFixing(Index3M,H645,TRUE,_xll.ohTrigger(RecalcTrigger,Trigger3M)),NA())</f>
        <v>4.6379824501058204E-3</v>
      </c>
      <c r="K645" s="52">
        <f>IFERROR(_xll.qlIndexFixing(ONIndex3M,I645,TRUE,_xll.ohTrigger(RecalcTrigger,Trigger3M)),NA())</f>
        <v>4.3893505913139563E-3</v>
      </c>
      <c r="L645" s="52">
        <f>IFERROR(_xll.qlIndexFixing(Index6M,$H645,TRUE,_xll.ohTrigger(RecalcTrigger,Trigger6M)),NA())</f>
        <v>5.4811262392822011E-3</v>
      </c>
      <c r="M645" s="52">
        <f>IFERROR(_xll.qlIndexFixing(ONIndex6M,I645,TRUE,_xll.ohTrigger(RecalcTrigger,Trigger6M)),NA())</f>
        <v>4.896278357797712E-3</v>
      </c>
    </row>
    <row r="646" spans="2:13" x14ac:dyDescent="0.2">
      <c r="B646" s="46" t="s">
        <v>49</v>
      </c>
      <c r="D646" s="49">
        <f>_xll.qlCalendarAdvance(LocalCalendar,$D645,B646,"f",FALSE)</f>
        <v>43844</v>
      </c>
      <c r="E646" s="49">
        <f>_xll.qlInterestRateIndexValueDate(IndexON,D646)</f>
        <v>43844</v>
      </c>
      <c r="F646" s="52">
        <f>IFERROR(_xll.qlIndexFixing(IndexON,D646,TRUE,_xll.ohTrigger(RecalcTrigger,TriggerON)),NA())</f>
        <v>4.2884086448491399E-3</v>
      </c>
      <c r="H646" s="49">
        <f>_xll.qlCalendarAdvance(IborCalendar,$H645,B646,"f",FALSE)</f>
        <v>43804</v>
      </c>
      <c r="I646" s="49">
        <f>_xll.qlInterestRateIndexValueDate(Index3M,$H646)</f>
        <v>43808</v>
      </c>
      <c r="J646" s="52">
        <f>IFERROR(_xll.qlIndexFixing(Index3M,H646,TRUE,_xll.ohTrigger(RecalcTrigger,Trigger3M)),NA())</f>
        <v>4.6780215999713227E-3</v>
      </c>
      <c r="K646" s="52">
        <f>IFERROR(_xll.qlIndexFixing(ONIndex3M,I646,TRUE,_xll.ohTrigger(RecalcTrigger,Trigger3M)),NA())</f>
        <v>4.4250858861971665E-3</v>
      </c>
      <c r="L646" s="52">
        <f>IFERROR(_xll.qlIndexFixing(Index6M,$H646,TRUE,_xll.ohTrigger(RecalcTrigger,Trigger6M)),NA())</f>
        <v>5.5277613008664255E-3</v>
      </c>
      <c r="M646" s="52">
        <f>IFERROR(_xll.qlIndexFixing(ONIndex6M,I646,TRUE,_xll.ohTrigger(RecalcTrigger,Trigger6M)),NA())</f>
        <v>4.9371066355963222E-3</v>
      </c>
    </row>
    <row r="647" spans="2:13" x14ac:dyDescent="0.2">
      <c r="B647" s="46" t="s">
        <v>49</v>
      </c>
      <c r="D647" s="49">
        <f>_xll.qlCalendarAdvance(LocalCalendar,$D646,B647,"f",FALSE)</f>
        <v>43851</v>
      </c>
      <c r="E647" s="49">
        <f>_xll.qlInterestRateIndexValueDate(IndexON,D647)</f>
        <v>43851</v>
      </c>
      <c r="F647" s="52">
        <f>IFERROR(_xll.qlIndexFixing(IndexON,D647,TRUE,_xll.ohTrigger(RecalcTrigger,TriggerON)),NA())</f>
        <v>4.3196365130648839E-3</v>
      </c>
      <c r="H647" s="49">
        <f>_xll.qlCalendarAdvance(IborCalendar,$H646,B647,"f",FALSE)</f>
        <v>43811</v>
      </c>
      <c r="I647" s="49">
        <f>_xll.qlInterestRateIndexValueDate(Index3M,$H647)</f>
        <v>43815</v>
      </c>
      <c r="J647" s="52">
        <f>IFERROR(_xll.qlIndexFixing(Index3M,H647,TRUE,_xll.ohTrigger(RecalcTrigger,Trigger3M)),NA())</f>
        <v>4.7187241762170293E-3</v>
      </c>
      <c r="K647" s="52">
        <f>IFERROR(_xll.qlIndexFixing(ONIndex3M,I647,TRUE,_xll.ohTrigger(RecalcTrigger,Trigger3M)),NA())</f>
        <v>4.4614834245404467E-3</v>
      </c>
      <c r="L647" s="52">
        <f>IFERROR(_xll.qlIndexFixing(Index6M,$H647,TRUE,_xll.ohTrigger(RecalcTrigger,Trigger6M)),NA())</f>
        <v>5.5748354113908053E-3</v>
      </c>
      <c r="M647" s="52">
        <f>IFERROR(_xll.qlIndexFixing(ONIndex6M,I647,TRUE,_xll.ohTrigger(RecalcTrigger,Trigger6M)),NA())</f>
        <v>4.9783716330953354E-3</v>
      </c>
    </row>
    <row r="648" spans="2:13" x14ac:dyDescent="0.2">
      <c r="B648" s="46" t="s">
        <v>49</v>
      </c>
      <c r="D648" s="49">
        <f>_xll.qlCalendarAdvance(LocalCalendar,$D647,B648,"f",FALSE)</f>
        <v>43858</v>
      </c>
      <c r="E648" s="49">
        <f>_xll.qlInterestRateIndexValueDate(IndexON,D648)</f>
        <v>43858</v>
      </c>
      <c r="F648" s="52">
        <f>IFERROR(_xll.qlIndexFixing(IndexON,D648,TRUE,_xll.ohTrigger(RecalcTrigger,TriggerON)),NA())</f>
        <v>4.3509266695618276E-3</v>
      </c>
      <c r="H648" s="49">
        <f>_xll.qlCalendarAdvance(IborCalendar,$H647,B648,"f",FALSE)</f>
        <v>43818</v>
      </c>
      <c r="I648" s="49">
        <f>_xll.qlInterestRateIndexValueDate(Index3M,$H648)</f>
        <v>43823</v>
      </c>
      <c r="J648" s="52">
        <f>IFERROR(_xll.qlIndexFixing(Index3M,H648,TRUE,_xll.ohTrigger(RecalcTrigger,Trigger3M)),NA())</f>
        <v>4.7660537912890101E-3</v>
      </c>
      <c r="K648" s="52">
        <f>IFERROR(_xll.qlIndexFixing(ONIndex3M,I648,TRUE,_xll.ohTrigger(RecalcTrigger,Trigger3M)),NA())</f>
        <v>4.509314339449233E-3</v>
      </c>
      <c r="L648" s="52">
        <f>IFERROR(_xll.qlIndexFixing(Index6M,$H648,TRUE,_xll.ohTrigger(RecalcTrigger,Trigger6M)),NA())</f>
        <v>5.6291720460587844E-3</v>
      </c>
      <c r="M648" s="52">
        <f>IFERROR(_xll.qlIndexFixing(ONIndex6M,I648,TRUE,_xll.ohTrigger(RecalcTrigger,Trigger6M)),NA())</f>
        <v>5.032141649774502E-3</v>
      </c>
    </row>
    <row r="649" spans="2:13" x14ac:dyDescent="0.2">
      <c r="B649" s="46" t="s">
        <v>49</v>
      </c>
      <c r="D649" s="49">
        <f>_xll.qlCalendarAdvance(LocalCalendar,$D648,B649,"f",FALSE)</f>
        <v>43865</v>
      </c>
      <c r="E649" s="49">
        <f>_xll.qlInterestRateIndexValueDate(IndexON,D649)</f>
        <v>43865</v>
      </c>
      <c r="F649" s="52">
        <f>IFERROR(_xll.qlIndexFixing(IndexON,D649,TRUE,_xll.ohTrigger(RecalcTrigger,TriggerON)),NA())</f>
        <v>4.3822791143399709E-3</v>
      </c>
      <c r="H649" s="49">
        <f>_xll.qlCalendarAdvance(IborCalendar,$H648,B649,"f",FALSE)</f>
        <v>43826</v>
      </c>
      <c r="I649" s="49">
        <f>_xll.qlInterestRateIndexValueDate(Index3M,$H649)</f>
        <v>43836</v>
      </c>
      <c r="J649" s="52">
        <f>IFERROR(_xll.qlIndexFixing(Index3M,H649,TRUE,_xll.ohTrigger(RecalcTrigger,Trigger3M)),NA())</f>
        <v>4.8448126693579766E-3</v>
      </c>
      <c r="K649" s="52">
        <f>IFERROR(_xll.qlIndexFixing(ONIndex3M,I649,TRUE,_xll.ohTrigger(RecalcTrigger,Trigger3M)),NA())</f>
        <v>4.5746495028886613E-3</v>
      </c>
      <c r="L649" s="52">
        <f>IFERROR(_xll.qlIndexFixing(Index6M,$H649,TRUE,_xll.ohTrigger(RecalcTrigger,Trigger6M)),NA())</f>
        <v>5.7150357097352986E-3</v>
      </c>
      <c r="M649" s="52">
        <f>IFERROR(_xll.qlIndexFixing(ONIndex6M,I649,TRUE,_xll.ohTrigger(RecalcTrigger,Trigger6M)),NA())</f>
        <v>5.1047869445142169E-3</v>
      </c>
    </row>
    <row r="650" spans="2:13" x14ac:dyDescent="0.2">
      <c r="B650" s="46" t="s">
        <v>49</v>
      </c>
      <c r="D650" s="49">
        <f>_xll.qlCalendarAdvance(LocalCalendar,$D649,B650,"f",FALSE)</f>
        <v>43873</v>
      </c>
      <c r="E650" s="49">
        <f>_xll.qlInterestRateIndexValueDate(IndexON,D650)</f>
        <v>43873</v>
      </c>
      <c r="F650" s="52">
        <f>IFERROR(_xll.qlIndexFixing(IndexON,D650,TRUE,_xll.ohTrigger(RecalcTrigger,TriggerON)),NA())</f>
        <v>4.4181867511472461E-3</v>
      </c>
      <c r="H650" s="49">
        <f>_xll.qlCalendarAdvance(IborCalendar,$H649,B650,"f",FALSE)</f>
        <v>43833</v>
      </c>
      <c r="I650" s="49">
        <f>_xll.qlInterestRateIndexValueDate(Index3M,$H650)</f>
        <v>43837</v>
      </c>
      <c r="J650" s="52">
        <f>IFERROR(_xll.qlIndexFixing(Index3M,H650,TRUE,_xll.ohTrigger(RecalcTrigger,Trigger3M)),NA())</f>
        <v>4.8509658300035976E-3</v>
      </c>
      <c r="K650" s="52">
        <f>IFERROR(_xll.qlIndexFixing(ONIndex3M,I650,TRUE,_xll.ohTrigger(RecalcTrigger,Trigger3M)),NA())</f>
        <v>4.58018703084484E-3</v>
      </c>
      <c r="L650" s="52">
        <f>IFERROR(_xll.qlIndexFixing(Index6M,$H650,TRUE,_xll.ohTrigger(RecalcTrigger,Trigger6M)),NA())</f>
        <v>5.7219779186054804E-3</v>
      </c>
      <c r="M650" s="52">
        <f>IFERROR(_xll.qlIndexFixing(ONIndex6M,I650,TRUE,_xll.ohTrigger(RecalcTrigger,Trigger6M)),NA())</f>
        <v>5.110904760368129E-3</v>
      </c>
    </row>
    <row r="651" spans="2:13" x14ac:dyDescent="0.2">
      <c r="B651" s="46" t="s">
        <v>49</v>
      </c>
      <c r="D651" s="49">
        <f>_xll.qlCalendarAdvance(LocalCalendar,$D650,B651,"f",FALSE)</f>
        <v>43880</v>
      </c>
      <c r="E651" s="49">
        <f>_xll.qlInterestRateIndexValueDate(IndexON,D651)</f>
        <v>43880</v>
      </c>
      <c r="F651" s="52">
        <f>IFERROR(_xll.qlIndexFixing(IndexON,D651,TRUE,_xll.ohTrigger(RecalcTrigger,TriggerON)),NA())</f>
        <v>4.4496726708831424E-3</v>
      </c>
      <c r="H651" s="49">
        <f>_xll.qlCalendarAdvance(IborCalendar,$H650,B651,"f",FALSE)</f>
        <v>43840</v>
      </c>
      <c r="I651" s="49">
        <f>_xll.qlInterestRateIndexValueDate(Index3M,$H651)</f>
        <v>43844</v>
      </c>
      <c r="J651" s="52">
        <f>IFERROR(_xll.qlIndexFixing(Index3M,H651,TRUE,_xll.ohTrigger(RecalcTrigger,Trigger3M)),NA())</f>
        <v>4.8944171084935812E-3</v>
      </c>
      <c r="K651" s="52">
        <f>IFERROR(_xll.qlIndexFixing(ONIndex3M,I651,TRUE,_xll.ohTrigger(RecalcTrigger,Trigger3M)),NA())</f>
        <v>4.6193281517492579E-3</v>
      </c>
      <c r="L651" s="52">
        <f>IFERROR(_xll.qlIndexFixing(Index6M,$H651,TRUE,_xll.ohTrigger(RecalcTrigger,Trigger6M)),NA())</f>
        <v>5.7708033287481222E-3</v>
      </c>
      <c r="M651" s="52">
        <f>IFERROR(_xll.qlIndexFixing(ONIndex6M,I651,TRUE,_xll.ohTrigger(RecalcTrigger,Trigger6M)),NA())</f>
        <v>5.1539790264421015E-3</v>
      </c>
    </row>
    <row r="652" spans="2:13" x14ac:dyDescent="0.2">
      <c r="B652" s="46" t="s">
        <v>49</v>
      </c>
      <c r="D652" s="49">
        <f>_xll.qlCalendarAdvance(LocalCalendar,$D651,B652,"f",FALSE)</f>
        <v>43887</v>
      </c>
      <c r="E652" s="49">
        <f>_xll.qlInterestRateIndexValueDate(IndexON,D652)</f>
        <v>43887</v>
      </c>
      <c r="F652" s="52">
        <f>IFERROR(_xll.qlIndexFixing(IndexON,D652,TRUE,_xll.ohTrigger(RecalcTrigger,TriggerON)),NA())</f>
        <v>4.4812208789002383E-3</v>
      </c>
      <c r="H652" s="49">
        <f>_xll.qlCalendarAdvance(IborCalendar,$H651,B652,"f",FALSE)</f>
        <v>43847</v>
      </c>
      <c r="I652" s="49">
        <f>_xll.qlInterestRateIndexValueDate(Index3M,$H652)</f>
        <v>43851</v>
      </c>
      <c r="J652" s="52">
        <f>IFERROR(_xll.qlIndexFixing(Index3M,H652,TRUE,_xll.ohTrigger(RecalcTrigger,Trigger3M)),NA())</f>
        <v>4.9385319220592409E-3</v>
      </c>
      <c r="K652" s="52">
        <f>IFERROR(_xll.qlIndexFixing(ONIndex3M,I652,TRUE,_xll.ohTrigger(RecalcTrigger,Trigger3M)),NA())</f>
        <v>4.6591315172328507E-3</v>
      </c>
      <c r="L652" s="52">
        <f>IFERROR(_xll.qlIndexFixing(Index6M,$H652,TRUE,_xll.ohTrigger(RecalcTrigger,Trigger6M)),NA())</f>
        <v>5.8200127865653062E-3</v>
      </c>
      <c r="M652" s="52">
        <f>IFERROR(_xll.qlIndexFixing(ONIndex6M,I652,TRUE,_xll.ohTrigger(RecalcTrigger,Trigger6M)),NA())</f>
        <v>5.1974900128559653E-3</v>
      </c>
    </row>
    <row r="653" spans="2:13" x14ac:dyDescent="0.2">
      <c r="B653" s="46" t="s">
        <v>49</v>
      </c>
      <c r="D653" s="49">
        <f>_xll.qlCalendarAdvance(LocalCalendar,$D652,B653,"f",FALSE)</f>
        <v>43894</v>
      </c>
      <c r="E653" s="49">
        <f>_xll.qlInterestRateIndexValueDate(IndexON,D653)</f>
        <v>43894</v>
      </c>
      <c r="F653" s="52">
        <f>IFERROR(_xll.qlIndexFixing(IndexON,D653,TRUE,_xll.ohTrigger(RecalcTrigger,TriggerON)),NA())</f>
        <v>4.5128313752795801E-3</v>
      </c>
      <c r="H653" s="49">
        <f>_xll.qlCalendarAdvance(IborCalendar,$H652,B653,"f",FALSE)</f>
        <v>43854</v>
      </c>
      <c r="I653" s="49">
        <f>_xll.qlInterestRateIndexValueDate(Index3M,$H653)</f>
        <v>43858</v>
      </c>
      <c r="J653" s="52">
        <f>IFERROR(_xll.qlIndexFixing(Index3M,H653,TRUE,_xll.ohTrigger(RecalcTrigger,Trigger3M)),NA())</f>
        <v>4.9833102928630683E-3</v>
      </c>
      <c r="K653" s="52">
        <f>IFERROR(_xll.qlIndexFixing(ONIndex3M,I653,TRUE,_xll.ohTrigger(RecalcTrigger,Trigger3M)),NA())</f>
        <v>4.6995971275354265E-3</v>
      </c>
      <c r="L653" s="52">
        <f>IFERROR(_xll.qlIndexFixing(Index6M,$H653,TRUE,_xll.ohTrigger(RecalcTrigger,Trigger6M)),NA())</f>
        <v>5.8695805842435703E-3</v>
      </c>
      <c r="M653" s="52">
        <f>IFERROR(_xll.qlIndexFixing(ONIndex6M,I653,TRUE,_xll.ohTrigger(RecalcTrigger,Trigger6M)),NA())</f>
        <v>5.2414377198495288E-3</v>
      </c>
    </row>
    <row r="654" spans="2:13" x14ac:dyDescent="0.2">
      <c r="B654" s="46" t="s">
        <v>49</v>
      </c>
      <c r="D654" s="49">
        <f>_xll.qlCalendarAdvance(LocalCalendar,$D653,B654,"f",FALSE)</f>
        <v>43901</v>
      </c>
      <c r="E654" s="49">
        <f>_xll.qlInterestRateIndexValueDate(IndexON,D654)</f>
        <v>43901</v>
      </c>
      <c r="F654" s="52">
        <f>IFERROR(_xll.qlIndexFixing(IndexON,D654,TRUE,_xll.ohTrigger(RecalcTrigger,TriggerON)),NA())</f>
        <v>4.5445041600211677E-3</v>
      </c>
      <c r="H654" s="49">
        <f>_xll.qlCalendarAdvance(IborCalendar,$H653,B654,"f",FALSE)</f>
        <v>43861</v>
      </c>
      <c r="I654" s="49">
        <f>_xll.qlInterestRateIndexValueDate(Index3M,$H654)</f>
        <v>43865</v>
      </c>
      <c r="J654" s="52">
        <f>IFERROR(_xll.qlIndexFixing(Index3M,H654,TRUE,_xll.ohTrigger(RecalcTrigger,Trigger3M)),NA())</f>
        <v>5.0355760194809741E-3</v>
      </c>
      <c r="K654" s="52">
        <f>IFERROR(_xll.qlIndexFixing(ONIndex3M,I654,TRUE,_xll.ohTrigger(RecalcTrigger,Trigger3M)),NA())</f>
        <v>4.7407249828967934E-3</v>
      </c>
      <c r="L654" s="52">
        <f>IFERROR(_xll.qlIndexFixing(Index6M,$H654,TRUE,_xll.ohTrigger(RecalcTrigger,Trigger6M)),NA())</f>
        <v>5.9194810116012389E-3</v>
      </c>
      <c r="M654" s="52">
        <f>IFERROR(_xll.qlIndexFixing(ONIndex6M,I654,TRUE,_xll.ohTrigger(RecalcTrigger,Trigger6M)),NA())</f>
        <v>5.2858221475826639E-3</v>
      </c>
    </row>
    <row r="655" spans="2:13" x14ac:dyDescent="0.2">
      <c r="B655" s="46" t="s">
        <v>49</v>
      </c>
      <c r="D655" s="49">
        <f>_xll.qlCalendarAdvance(LocalCalendar,$D654,B655,"f",FALSE)</f>
        <v>43908</v>
      </c>
      <c r="E655" s="49">
        <f>_xll.qlInterestRateIndexValueDate(IndexON,D655)</f>
        <v>43908</v>
      </c>
      <c r="F655" s="52">
        <f>IFERROR(_xll.qlIndexFixing(IndexON,D655,TRUE,_xll.ohTrigger(RecalcTrigger,TriggerON)),NA())</f>
        <v>4.5762392331250012E-3</v>
      </c>
      <c r="H655" s="49">
        <f>_xll.qlCalendarAdvance(IborCalendar,$H654,B655,"f",FALSE)</f>
        <v>43868</v>
      </c>
      <c r="I655" s="49">
        <f>_xll.qlInterestRateIndexValueDate(Index3M,$H655)</f>
        <v>43873</v>
      </c>
      <c r="J655" s="52">
        <f>IFERROR(_xll.qlIndexFixing(Index3M,H655,TRUE,_xll.ohTrigger(RecalcTrigger,Trigger3M)),NA())</f>
        <v>5.0780385883104628E-3</v>
      </c>
      <c r="K655" s="52">
        <f>IFERROR(_xll.qlIndexFixing(ONIndex3M,I655,TRUE,_xll.ohTrigger(RecalcTrigger,Trigger3M)),NA())</f>
        <v>4.7885391586355297E-3</v>
      </c>
      <c r="L655" s="52">
        <f>IFERROR(_xll.qlIndexFixing(Index6M,$H655,TRUE,_xll.ohTrigger(RecalcTrigger,Trigger6M)),NA())</f>
        <v>5.9768843888879505E-3</v>
      </c>
      <c r="M655" s="52">
        <f>IFERROR(_xll.qlIndexFixing(ONIndex6M,I655,TRUE,_xll.ohTrigger(RecalcTrigger,Trigger6M)),NA())</f>
        <v>5.3370819680509385E-3</v>
      </c>
    </row>
    <row r="656" spans="2:13" x14ac:dyDescent="0.2">
      <c r="B656" s="46" t="s">
        <v>49</v>
      </c>
      <c r="D656" s="49">
        <f>_xll.qlCalendarAdvance(LocalCalendar,$D655,B656,"f",FALSE)</f>
        <v>43915</v>
      </c>
      <c r="E656" s="49">
        <f>_xll.qlInterestRateIndexValueDate(IndexON,D656)</f>
        <v>43915</v>
      </c>
      <c r="F656" s="52">
        <f>IFERROR(_xll.qlIndexFixing(IndexON,D656,TRUE,_xll.ohTrigger(RecalcTrigger,TriggerON)),NA())</f>
        <v>4.6080365946721269E-3</v>
      </c>
      <c r="H656" s="49">
        <f>_xll.qlCalendarAdvance(IborCalendar,$H655,B656,"f",FALSE)</f>
        <v>43875</v>
      </c>
      <c r="I656" s="49">
        <f>_xll.qlInterestRateIndexValueDate(Index3M,$H656)</f>
        <v>43879</v>
      </c>
      <c r="J656" s="52">
        <f>IFERROR(_xll.qlIndexFixing(Index3M,H656,TRUE,_xll.ohTrigger(RecalcTrigger,Trigger3M)),NA())</f>
        <v>5.1181258872734503E-3</v>
      </c>
      <c r="K656" s="52">
        <f>IFERROR(_xll.qlIndexFixing(ONIndex3M,I656,TRUE,_xll.ohTrigger(RecalcTrigger,Trigger3M)),NA())</f>
        <v>4.8249674295952616E-3</v>
      </c>
      <c r="L656" s="52">
        <f>IFERROR(_xll.qlIndexFixing(Index6M,$H656,TRUE,_xll.ohTrigger(RecalcTrigger,Trigger6M)),NA())</f>
        <v>6.0201769025212881E-3</v>
      </c>
      <c r="M656" s="52">
        <f>IFERROR(_xll.qlIndexFixing(ONIndex6M,I656,TRUE,_xll.ohTrigger(RecalcTrigger,Trigger6M)),NA())</f>
        <v>5.3759011657472655E-3</v>
      </c>
    </row>
    <row r="657" spans="2:13" x14ac:dyDescent="0.2">
      <c r="B657" s="46" t="s">
        <v>49</v>
      </c>
      <c r="D657" s="49">
        <f>_xll.qlCalendarAdvance(LocalCalendar,$D656,B657,"f",FALSE)</f>
        <v>43922</v>
      </c>
      <c r="E657" s="49">
        <f>_xll.qlInterestRateIndexValueDate(IndexON,D657)</f>
        <v>43922</v>
      </c>
      <c r="F657" s="52">
        <f>IFERROR(_xll.qlIndexFixing(IndexON,D657,TRUE,_xll.ohTrigger(RecalcTrigger,TriggerON)),NA())</f>
        <v>4.6398962445814984E-3</v>
      </c>
      <c r="H657" s="49">
        <f>_xll.qlCalendarAdvance(IborCalendar,$H656,B657,"f",FALSE)</f>
        <v>43882</v>
      </c>
      <c r="I657" s="49">
        <f>_xll.qlInterestRateIndexValueDate(Index3M,$H657)</f>
        <v>43886</v>
      </c>
      <c r="J657" s="52">
        <f>IFERROR(_xll.qlIndexFixing(Index3M,H657,TRUE,_xll.ohTrigger(RecalcTrigger,Trigger3M)),NA())</f>
        <v>5.1690598033164222E-3</v>
      </c>
      <c r="K657" s="52">
        <f>IFERROR(_xll.qlIndexFixing(ONIndex3M,I657,TRUE,_xll.ohTrigger(RecalcTrigger,Trigger3M)),NA())</f>
        <v>4.8680820214119791E-3</v>
      </c>
      <c r="L657" s="52">
        <f>IFERROR(_xll.qlIndexFixing(Index6M,$H657,TRUE,_xll.ohTrigger(RecalcTrigger,Trigger6M)),NA())</f>
        <v>6.0709209334931747E-3</v>
      </c>
      <c r="M657" s="52">
        <f>IFERROR(_xll.qlIndexFixing(ONIndex6M,I657,TRUE,_xll.ohTrigger(RecalcTrigger,Trigger6M)),NA())</f>
        <v>5.4215957565784123E-3</v>
      </c>
    </row>
    <row r="658" spans="2:13" x14ac:dyDescent="0.2">
      <c r="B658" s="46" t="s">
        <v>49</v>
      </c>
      <c r="D658" s="49">
        <f>_xll.qlCalendarAdvance(LocalCalendar,$D657,B658,"f",FALSE)</f>
        <v>43929</v>
      </c>
      <c r="E658" s="49">
        <f>_xll.qlInterestRateIndexValueDate(IndexON,D658)</f>
        <v>43929</v>
      </c>
      <c r="F658" s="52">
        <f>IFERROR(_xll.qlIndexFixing(IndexON,D658,TRUE,_xll.ohTrigger(RecalcTrigger,TriggerON)),NA())</f>
        <v>4.6718181829341621E-3</v>
      </c>
      <c r="H658" s="49">
        <f>_xll.qlCalendarAdvance(IborCalendar,$H657,B658,"f",FALSE)</f>
        <v>43889</v>
      </c>
      <c r="I658" s="49">
        <f>_xll.qlInterestRateIndexValueDate(Index3M,$H658)</f>
        <v>43893</v>
      </c>
      <c r="J658" s="52">
        <f>IFERROR(_xll.qlIndexFixing(Index3M,H658,TRUE,_xll.ohTrigger(RecalcTrigger,Trigger3M)),NA())</f>
        <v>5.2207581913772975E-3</v>
      </c>
      <c r="K658" s="52">
        <f>IFERROR(_xll.qlIndexFixing(ONIndex3M,I658,TRUE,_xll.ohTrigger(RecalcTrigger,Trigger3M)),NA())</f>
        <v>4.9118588592467205E-3</v>
      </c>
      <c r="L658" s="52">
        <f>IFERROR(_xll.qlIndexFixing(Index6M,$H658,TRUE,_xll.ohTrigger(RecalcTrigger,Trigger6M)),NA())</f>
        <v>6.1294489838128177E-3</v>
      </c>
      <c r="M658" s="52">
        <f>IFERROR(_xll.qlIndexFixing(ONIndex6M,I658,TRUE,_xll.ohTrigger(RecalcTrigger,Trigger6M)),NA())</f>
        <v>5.4677270687886192E-3</v>
      </c>
    </row>
    <row r="659" spans="2:13" x14ac:dyDescent="0.2">
      <c r="B659" s="46" t="s">
        <v>49</v>
      </c>
      <c r="D659" s="49">
        <f>_xll.qlCalendarAdvance(LocalCalendar,$D658,B659,"f",FALSE)</f>
        <v>43936</v>
      </c>
      <c r="E659" s="49">
        <f>_xll.qlInterestRateIndexValueDate(IndexON,D659)</f>
        <v>43936</v>
      </c>
      <c r="F659" s="52">
        <f>IFERROR(_xll.qlIndexFixing(IndexON,D659,TRUE,_xll.ohTrigger(RecalcTrigger,TriggerON)),NA())</f>
        <v>4.7038024097301179E-3</v>
      </c>
      <c r="H659" s="49">
        <f>_xll.qlCalendarAdvance(IborCalendar,$H658,B659,"f",FALSE)</f>
        <v>43896</v>
      </c>
      <c r="I659" s="49">
        <f>_xll.qlInterestRateIndexValueDate(Index3M,$H659)</f>
        <v>43900</v>
      </c>
      <c r="J659" s="52">
        <f>IFERROR(_xll.qlIndexFixing(Index3M,H659,TRUE,_xll.ohTrigger(RecalcTrigger,Trigger3M)),NA())</f>
        <v>5.2695665094314595E-3</v>
      </c>
      <c r="K659" s="52">
        <f>IFERROR(_xll.qlIndexFixing(ONIndex3M,I659,TRUE,_xll.ohTrigger(RecalcTrigger,Trigger3M)),NA())</f>
        <v>4.9562979432593579E-3</v>
      </c>
      <c r="L659" s="52">
        <f>IFERROR(_xll.qlIndexFixing(Index6M,$H659,TRUE,_xll.ohTrigger(RecalcTrigger,Trigger6M)),NA())</f>
        <v>6.1806331764314576E-3</v>
      </c>
      <c r="M659" s="52">
        <f>IFERROR(_xll.qlIndexFixing(ONIndex6M,I659,TRUE,_xll.ohTrigger(RecalcTrigger,Trigger6M)),NA())</f>
        <v>5.5142951026176945E-3</v>
      </c>
    </row>
    <row r="660" spans="2:13" x14ac:dyDescent="0.2">
      <c r="B660" s="46" t="s">
        <v>49</v>
      </c>
      <c r="D660" s="49">
        <f>_xll.qlCalendarAdvance(LocalCalendar,$D659,B660,"f",FALSE)</f>
        <v>43943</v>
      </c>
      <c r="E660" s="49">
        <f>_xll.qlInterestRateIndexValueDate(IndexON,D660)</f>
        <v>43943</v>
      </c>
      <c r="F660" s="52">
        <f>IFERROR(_xll.qlIndexFixing(IndexON,D660,TRUE,_xll.ohTrigger(RecalcTrigger,TriggerON)),NA())</f>
        <v>4.7358489249693658E-3</v>
      </c>
      <c r="H660" s="49">
        <f>_xll.qlCalendarAdvance(IborCalendar,$H659,B660,"f",FALSE)</f>
        <v>43903</v>
      </c>
      <c r="I660" s="49">
        <f>_xll.qlInterestRateIndexValueDate(Index3M,$H660)</f>
        <v>43907</v>
      </c>
      <c r="J660" s="52">
        <f>IFERROR(_xll.qlIndexFixing(Index3M,H660,TRUE,_xll.ohTrigger(RecalcTrigger,Trigger3M)),NA())</f>
        <v>5.3190385673669398E-3</v>
      </c>
      <c r="K660" s="52">
        <f>IFERROR(_xll.qlIndexFixing(ONIndex3M,I660,TRUE,_xll.ohTrigger(RecalcTrigger,Trigger3M)),NA())</f>
        <v>5.0013992737696356E-3</v>
      </c>
      <c r="L660" s="52">
        <f>IFERROR(_xll.qlIndexFixing(Index6M,$H660,TRUE,_xll.ohTrigger(RecalcTrigger,Trigger6M)),NA())</f>
        <v>6.2319912703169625E-3</v>
      </c>
      <c r="M660" s="52">
        <f>IFERROR(_xll.qlIndexFixing(ONIndex6M,I660,TRUE,_xll.ohTrigger(RecalcTrigger,Trigger6M)),NA())</f>
        <v>5.5612998580656381E-3</v>
      </c>
    </row>
    <row r="661" spans="2:13" x14ac:dyDescent="0.2">
      <c r="B661" s="46" t="s">
        <v>49</v>
      </c>
      <c r="D661" s="49">
        <f>_xll.qlCalendarAdvance(LocalCalendar,$D660,B661,"f",FALSE)</f>
        <v>43951</v>
      </c>
      <c r="E661" s="49">
        <f>_xll.qlInterestRateIndexValueDate(IndexON,D661)</f>
        <v>43951</v>
      </c>
      <c r="F661" s="52">
        <f>IFERROR(_xll.qlIndexFixing(IndexON,D661,TRUE,_xll.ohTrigger(RecalcTrigger,TriggerON)),NA())</f>
        <v>4.7725497854733678E-3</v>
      </c>
      <c r="H661" s="49">
        <f>_xll.qlCalendarAdvance(IborCalendar,$H660,B661,"f",FALSE)</f>
        <v>43910</v>
      </c>
      <c r="I661" s="49">
        <f>_xll.qlInterestRateIndexValueDate(Index3M,$H661)</f>
        <v>43914</v>
      </c>
      <c r="J661" s="52">
        <f>IFERROR(_xll.qlIndexFixing(Index3M,H661,TRUE,_xll.ohTrigger(RecalcTrigger,Trigger3M)),NA())</f>
        <v>5.3691743903079873E-3</v>
      </c>
      <c r="K661" s="52">
        <f>IFERROR(_xll.qlIndexFixing(ONIndex3M,I661,TRUE,_xll.ohTrigger(RecalcTrigger,Trigger3M)),NA())</f>
        <v>5.0471628509374256E-3</v>
      </c>
      <c r="L661" s="52">
        <f>IFERROR(_xll.qlIndexFixing(Index6M,$H661,TRUE,_xll.ohTrigger(RecalcTrigger,Trigger6M)),NA())</f>
        <v>6.2834978162635453E-3</v>
      </c>
      <c r="M661" s="52">
        <f>IFERROR(_xll.qlIndexFixing(ONIndex6M,I661,TRUE,_xll.ohTrigger(RecalcTrigger,Trigger6M)),NA())</f>
        <v>5.6087413353722582E-3</v>
      </c>
    </row>
    <row r="662" spans="2:13" x14ac:dyDescent="0.2">
      <c r="B662" s="46" t="s">
        <v>49</v>
      </c>
      <c r="D662" s="49">
        <f>_xll.qlCalendarAdvance(LocalCalendar,$D661,B662,"f",FALSE)</f>
        <v>43958</v>
      </c>
      <c r="E662" s="49">
        <f>_xll.qlInterestRateIndexValueDate(IndexON,D662)</f>
        <v>43958</v>
      </c>
      <c r="F662" s="52">
        <f>IFERROR(_xll.qlIndexFixing(IndexON,D662,TRUE,_xll.ohTrigger(RecalcTrigger,TriggerON)),NA())</f>
        <v>4.8047297760756003E-3</v>
      </c>
      <c r="H662" s="49">
        <f>_xll.qlCalendarAdvance(IborCalendar,$H661,B662,"f",FALSE)</f>
        <v>43917</v>
      </c>
      <c r="I662" s="49">
        <f>_xll.qlInterestRateIndexValueDate(Index3M,$H662)</f>
        <v>43921</v>
      </c>
      <c r="J662" s="52">
        <f>IFERROR(_xll.qlIndexFixing(Index3M,H662,TRUE,_xll.ohTrigger(RecalcTrigger,Trigger3M)),NA())</f>
        <v>5.4161794915524803E-3</v>
      </c>
      <c r="K662" s="52">
        <f>IFERROR(_xll.qlIndexFixing(ONIndex3M,I662,TRUE,_xll.ohTrigger(RecalcTrigger,Trigger3M)),NA())</f>
        <v>5.0935886750824722E-3</v>
      </c>
      <c r="L662" s="52">
        <f>IFERROR(_xll.qlIndexFixing(Index6M,$H662,TRUE,_xll.ohTrigger(RecalcTrigger,Trigger6M)),NA())</f>
        <v>6.3313506592087773E-3</v>
      </c>
      <c r="M662" s="52">
        <f>IFERROR(_xll.qlIndexFixing(ONIndex6M,I662,TRUE,_xll.ohTrigger(RecalcTrigger,Trigger6M)),NA())</f>
        <v>5.656619534857299E-3</v>
      </c>
    </row>
    <row r="663" spans="2:13" x14ac:dyDescent="0.2">
      <c r="B663" s="46" t="s">
        <v>49</v>
      </c>
      <c r="D663" s="49">
        <f>_xll.qlCalendarAdvance(LocalCalendar,$D662,B663,"f",FALSE)</f>
        <v>43965</v>
      </c>
      <c r="E663" s="49">
        <f>_xll.qlInterestRateIndexValueDate(IndexON,D663)</f>
        <v>43965</v>
      </c>
      <c r="F663" s="52">
        <f>IFERROR(_xll.qlIndexFixing(IndexON,D663,TRUE,_xll.ohTrigger(RecalcTrigger,TriggerON)),NA())</f>
        <v>4.8369720552021711E-3</v>
      </c>
      <c r="H663" s="49">
        <f>_xll.qlCalendarAdvance(IborCalendar,$H662,B663,"f",FALSE)</f>
        <v>43924</v>
      </c>
      <c r="I663" s="49">
        <f>_xll.qlInterestRateIndexValueDate(Index3M,$H663)</f>
        <v>43928</v>
      </c>
      <c r="J663" s="52">
        <f>IFERROR(_xll.qlIndexFixing(Index3M,H663,TRUE,_xll.ohTrigger(RecalcTrigger,Trigger3M)),NA())</f>
        <v>5.4675765094267187E-3</v>
      </c>
      <c r="K663" s="52">
        <f>IFERROR(_xll.qlIndexFixing(ONIndex3M,I663,TRUE,_xll.ohTrigger(RecalcTrigger,Trigger3M)),NA())</f>
        <v>5.1406767465245196E-3</v>
      </c>
      <c r="L663" s="52">
        <f>IFERROR(_xll.qlIndexFixing(Index6M,$H663,TRUE,_xll.ohTrigger(RecalcTrigger,Trigger6M)),NA())</f>
        <v>6.3830826261432379E-3</v>
      </c>
      <c r="M663" s="52">
        <f>IFERROR(_xll.qlIndexFixing(ONIndex6M,I663,TRUE,_xll.ohTrigger(RecalcTrigger,Trigger6M)),NA())</f>
        <v>5.7049344564408244E-3</v>
      </c>
    </row>
    <row r="664" spans="2:13" x14ac:dyDescent="0.2">
      <c r="B664" s="46" t="s">
        <v>49</v>
      </c>
      <c r="D664" s="49">
        <f>_xll.qlCalendarAdvance(LocalCalendar,$D663,B664,"f",FALSE)</f>
        <v>43972</v>
      </c>
      <c r="E664" s="49">
        <f>_xll.qlInterestRateIndexValueDate(IndexON,D664)</f>
        <v>43972</v>
      </c>
      <c r="F664" s="52">
        <f>IFERROR(_xll.qlIndexFixing(IndexON,D664,TRUE,_xll.ohTrigger(RecalcTrigger,TriggerON)),NA())</f>
        <v>4.8692766227720341E-3</v>
      </c>
      <c r="H664" s="49">
        <f>_xll.qlCalendarAdvance(IborCalendar,$H663,B664,"f",FALSE)</f>
        <v>43935</v>
      </c>
      <c r="I664" s="49">
        <f>_xll.qlInterestRateIndexValueDate(Index3M,$H664)</f>
        <v>43937</v>
      </c>
      <c r="J664" s="52">
        <f>IFERROR(_xll.qlIndexFixing(Index3M,H664,TRUE,_xll.ohTrigger(RecalcTrigger,Trigger3M)),NA())</f>
        <v>5.5345003277871676E-3</v>
      </c>
      <c r="K664" s="52">
        <f>IFERROR(_xll.qlIndexFixing(ONIndex3M,I664,TRUE,_xll.ohTrigger(RecalcTrigger,Trigger3M)),NA())</f>
        <v>5.2021916508948607E-3</v>
      </c>
      <c r="L664" s="52">
        <f>IFERROR(_xll.qlIndexFixing(Index6M,$H664,TRUE,_xll.ohTrigger(RecalcTrigger,Trigger6M)),NA())</f>
        <v>6.4496999107390126E-3</v>
      </c>
      <c r="M664" s="52">
        <f>IFERROR(_xll.qlIndexFixing(ONIndex6M,I664,TRUE,_xll.ohTrigger(RecalcTrigger,Trigger6M)),NA())</f>
        <v>5.7676953560381605E-3</v>
      </c>
    </row>
    <row r="665" spans="2:13" x14ac:dyDescent="0.2">
      <c r="B665" s="46" t="s">
        <v>49</v>
      </c>
      <c r="D665" s="49">
        <f>_xll.qlCalendarAdvance(LocalCalendar,$D664,B665,"f",FALSE)</f>
        <v>43979</v>
      </c>
      <c r="E665" s="49">
        <f>_xll.qlInterestRateIndexValueDate(IndexON,D665)</f>
        <v>43979</v>
      </c>
      <c r="F665" s="52">
        <f>IFERROR(_xll.qlIndexFixing(IndexON,D665,TRUE,_xll.ohTrigger(RecalcTrigger,TriggerON)),NA())</f>
        <v>4.9016434789472818E-3</v>
      </c>
      <c r="H665" s="49">
        <f>_xll.qlCalendarAdvance(IborCalendar,$H664,B665,"f",FALSE)</f>
        <v>43942</v>
      </c>
      <c r="I665" s="49">
        <f>_xll.qlInterestRateIndexValueDate(Index3M,$H665)</f>
        <v>43944</v>
      </c>
      <c r="J665" s="52">
        <f>IFERROR(_xll.qlIndexFixing(Index3M,H665,TRUE,_xll.ohTrigger(RecalcTrigger,Trigger3M)),NA())</f>
        <v>5.5871152168912039E-3</v>
      </c>
      <c r="K665" s="52">
        <f>IFERROR(_xll.qlIndexFixing(ONIndex3M,I665,TRUE,_xll.ohTrigger(RecalcTrigger,Trigger3M)),NA())</f>
        <v>5.2507934311751825E-3</v>
      </c>
      <c r="L665" s="52">
        <f>IFERROR(_xll.qlIndexFixing(Index6M,$H665,TRUE,_xll.ohTrigger(RecalcTrigger,Trigger6M)),NA())</f>
        <v>6.5015627889570358E-3</v>
      </c>
      <c r="M665" s="52">
        <f>IFERROR(_xll.qlIndexFixing(ONIndex6M,I665,TRUE,_xll.ohTrigger(RecalcTrigger,Trigger6M)),NA())</f>
        <v>5.8170085005659899E-3</v>
      </c>
    </row>
    <row r="666" spans="2:13" x14ac:dyDescent="0.2">
      <c r="B666" s="46" t="s">
        <v>49</v>
      </c>
      <c r="D666" s="49">
        <f>_xll.qlCalendarAdvance(LocalCalendar,$D665,B666,"f",FALSE)</f>
        <v>43986</v>
      </c>
      <c r="E666" s="49">
        <f>_xll.qlInterestRateIndexValueDate(IndexON,D666)</f>
        <v>43986</v>
      </c>
      <c r="F666" s="52">
        <f>IFERROR(_xll.qlIndexFixing(IndexON,D666,TRUE,_xll.ohTrigger(RecalcTrigger,TriggerON)),NA())</f>
        <v>4.9340726236468679E-3</v>
      </c>
      <c r="H666" s="49">
        <f>_xll.qlCalendarAdvance(IborCalendar,$H665,B666,"f",FALSE)</f>
        <v>43949</v>
      </c>
      <c r="I666" s="49">
        <f>_xll.qlInterestRateIndexValueDate(Index3M,$H666)</f>
        <v>43951</v>
      </c>
      <c r="J666" s="52">
        <f>IFERROR(_xll.qlIndexFixing(Index3M,H666,TRUE,_xll.ohTrigger(RecalcTrigger,Trigger3M)),NA())</f>
        <v>5.6440501237149492E-3</v>
      </c>
      <c r="K666" s="52">
        <f>IFERROR(_xll.qlIndexFixing(ONIndex3M,I666,TRUE,_xll.ohTrigger(RecalcTrigger,Trigger3M)),NA())</f>
        <v>5.3000574594719296E-3</v>
      </c>
      <c r="L666" s="52">
        <f>IFERROR(_xll.qlIndexFixing(Index6M,$H666,TRUE,_xll.ohTrigger(RecalcTrigger,Trigger6M)),NA())</f>
        <v>6.5534408825895602E-3</v>
      </c>
      <c r="M666" s="52">
        <f>IFERROR(_xll.qlIndexFixing(ONIndex6M,I666,TRUE,_xll.ohTrigger(RecalcTrigger,Trigger6M)),NA())</f>
        <v>5.8667583679117286E-3</v>
      </c>
    </row>
    <row r="667" spans="2:13" x14ac:dyDescent="0.2">
      <c r="B667" s="46" t="s">
        <v>49</v>
      </c>
      <c r="D667" s="49">
        <f>_xll.qlCalendarAdvance(LocalCalendar,$D666,B667,"f",FALSE)</f>
        <v>43993</v>
      </c>
      <c r="E667" s="49">
        <f>_xll.qlInterestRateIndexValueDate(IndexON,D667)</f>
        <v>43993</v>
      </c>
      <c r="F667" s="52">
        <f>IFERROR(_xll.qlIndexFixing(IndexON,D667,TRUE,_xll.ohTrigger(RecalcTrigger,TriggerON)),NA())</f>
        <v>4.9665640569518388E-3</v>
      </c>
      <c r="H667" s="49">
        <f>_xll.qlCalendarAdvance(IborCalendar,$H666,B667,"f",FALSE)</f>
        <v>43956</v>
      </c>
      <c r="I667" s="49">
        <f>_xll.qlInterestRateIndexValueDate(Index3M,$H667)</f>
        <v>43958</v>
      </c>
      <c r="J667" s="52">
        <f>IFERROR(_xll.qlIndexFixing(Index3M,H667,TRUE,_xll.ohTrigger(RecalcTrigger,Trigger3M)),NA())</f>
        <v>5.697422424815384E-3</v>
      </c>
      <c r="K667" s="52">
        <f>IFERROR(_xll.qlIndexFixing(ONIndex3M,I667,TRUE,_xll.ohTrigger(RecalcTrigger,Trigger3M)),NA())</f>
        <v>5.3499837361847824E-3</v>
      </c>
      <c r="L667" s="52">
        <f>IFERROR(_xll.qlIndexFixing(Index6M,$H667,TRUE,_xll.ohTrigger(RecalcTrigger,Trigger6M)),NA())</f>
        <v>6.6165068073543677E-3</v>
      </c>
      <c r="M667" s="52">
        <f>IFERROR(_xll.qlIndexFixing(ONIndex6M,I667,TRUE,_xll.ohTrigger(RecalcTrigger,Trigger6M)),NA())</f>
        <v>5.9169449583151845E-3</v>
      </c>
    </row>
    <row r="668" spans="2:13" x14ac:dyDescent="0.2">
      <c r="B668" s="46" t="s">
        <v>49</v>
      </c>
      <c r="D668" s="49">
        <f>_xll.qlCalendarAdvance(LocalCalendar,$D667,B668,"f",FALSE)</f>
        <v>44000</v>
      </c>
      <c r="E668" s="49">
        <f>_xll.qlInterestRateIndexValueDate(IndexON,D668)</f>
        <v>44000</v>
      </c>
      <c r="F668" s="52">
        <f>IFERROR(_xll.qlIndexFixing(IndexON,D668,TRUE,_xll.ohTrigger(RecalcTrigger,TriggerON)),NA())</f>
        <v>4.9991177788621943E-3</v>
      </c>
      <c r="H668" s="49">
        <f>_xll.qlCalendarAdvance(IborCalendar,$H667,B668,"f",FALSE)</f>
        <v>43963</v>
      </c>
      <c r="I668" s="49">
        <f>_xll.qlInterestRateIndexValueDate(Index3M,$H668)</f>
        <v>43965</v>
      </c>
      <c r="J668" s="52">
        <f>IFERROR(_xll.qlIndexFixing(Index3M,H668,TRUE,_xll.ohTrigger(RecalcTrigger,Trigger3M)),NA())</f>
        <v>5.751054295871783E-3</v>
      </c>
      <c r="K668" s="52">
        <f>IFERROR(_xll.qlIndexFixing(ONIndex3M,I668,TRUE,_xll.ohTrigger(RecalcTrigger,Trigger3M)),NA())</f>
        <v>5.400572261553549E-3</v>
      </c>
      <c r="L668" s="52">
        <f>IFERROR(_xll.qlIndexFixing(Index6M,$H668,TRUE,_xll.ohTrigger(RecalcTrigger,Trigger6M)),NA())</f>
        <v>6.6683024595268108E-3</v>
      </c>
      <c r="M668" s="52">
        <f>IFERROR(_xll.qlIndexFixing(ONIndex6M,I668,TRUE,_xll.ohTrigger(RecalcTrigger,Trigger6M)),NA())</f>
        <v>5.9675682718562939E-3</v>
      </c>
    </row>
    <row r="669" spans="2:13" x14ac:dyDescent="0.2">
      <c r="B669" s="46" t="s">
        <v>49</v>
      </c>
      <c r="D669" s="49">
        <f>_xll.qlCalendarAdvance(LocalCalendar,$D668,B669,"f",FALSE)</f>
        <v>44007</v>
      </c>
      <c r="E669" s="49">
        <f>_xll.qlInterestRateIndexValueDate(IndexON,D669)</f>
        <v>44007</v>
      </c>
      <c r="F669" s="52">
        <f>IFERROR(_xll.qlIndexFixing(IndexON,D669,TRUE,_xll.ohTrigger(RecalcTrigger,TriggerON)),NA())</f>
        <v>5.0317337893779346E-3</v>
      </c>
      <c r="H669" s="49">
        <f>_xll.qlCalendarAdvance(IborCalendar,$H668,B669,"f",FALSE)</f>
        <v>43970</v>
      </c>
      <c r="I669" s="49">
        <f>_xll.qlInterestRateIndexValueDate(Index3M,$H669)</f>
        <v>43972</v>
      </c>
      <c r="J669" s="52">
        <f>IFERROR(_xll.qlIndexFixing(Index3M,H669,TRUE,_xll.ohTrigger(RecalcTrigger,Trigger3M)),NA())</f>
        <v>5.8048731687222327E-3</v>
      </c>
      <c r="K669" s="52">
        <f>IFERROR(_xll.qlIndexFixing(ONIndex3M,I669,TRUE,_xll.ohTrigger(RecalcTrigger,Trigger3M)),NA())</f>
        <v>5.4518230357381015E-3</v>
      </c>
      <c r="L669" s="52">
        <f>IFERROR(_xll.qlIndexFixing(Index6M,$H669,TRUE,_xll.ohTrigger(RecalcTrigger,Trigger6M)),NA())</f>
        <v>6.7237388363692264E-3</v>
      </c>
      <c r="M669" s="52">
        <f>IFERROR(_xll.qlIndexFixing(ONIndex6M,I669,TRUE,_xll.ohTrigger(RecalcTrigger,Trigger6M)),NA())</f>
        <v>6.0186283087748649E-3</v>
      </c>
    </row>
    <row r="670" spans="2:13" x14ac:dyDescent="0.2">
      <c r="B670" s="46" t="s">
        <v>49</v>
      </c>
      <c r="D670" s="49">
        <f>_xll.qlCalendarAdvance(LocalCalendar,$D669,B670,"f",FALSE)</f>
        <v>44014</v>
      </c>
      <c r="E670" s="49">
        <f>_xll.qlInterestRateIndexValueDate(IndexON,D670)</f>
        <v>44014</v>
      </c>
      <c r="F670" s="52">
        <f>IFERROR(_xll.qlIndexFixing(IndexON,D670,TRUE,_xll.ohTrigger(RecalcTrigger,TriggerON)),NA())</f>
        <v>5.0643901723690377E-3</v>
      </c>
      <c r="H670" s="49">
        <f>_xll.qlCalendarAdvance(IborCalendar,$H669,B670,"f",FALSE)</f>
        <v>43977</v>
      </c>
      <c r="I670" s="49">
        <f>_xll.qlInterestRateIndexValueDate(Index3M,$H670)</f>
        <v>43979</v>
      </c>
      <c r="J670" s="52">
        <f>IFERROR(_xll.qlIndexFixing(Index3M,H670,TRUE,_xll.ohTrigger(RecalcTrigger,Trigger3M)),NA())</f>
        <v>5.858806471255802E-3</v>
      </c>
      <c r="K670" s="52">
        <f>IFERROR(_xll.qlIndexFixing(ONIndex3M,I670,TRUE,_xll.ohTrigger(RecalcTrigger,Trigger3M)),NA())</f>
        <v>5.5037360592180562E-3</v>
      </c>
      <c r="L670" s="52">
        <f>IFERROR(_xll.qlIndexFixing(Index6M,$H670,TRUE,_xll.ohTrigger(RecalcTrigger,Trigger6M)),NA())</f>
        <v>6.7716756502077926E-3</v>
      </c>
      <c r="M670" s="52">
        <f>IFERROR(_xll.qlIndexFixing(ONIndex6M,I670,TRUE,_xll.ohTrigger(RecalcTrigger,Trigger6M)),NA())</f>
        <v>6.0701250692307696E-3</v>
      </c>
    </row>
    <row r="671" spans="2:13" x14ac:dyDescent="0.2">
      <c r="B671" s="46" t="s">
        <v>49</v>
      </c>
      <c r="D671" s="49">
        <f>_xll.qlCalendarAdvance(LocalCalendar,$D670,B671,"f",FALSE)</f>
        <v>44021</v>
      </c>
      <c r="E671" s="49">
        <f>_xll.qlInterestRateIndexValueDate(IndexON,D671)</f>
        <v>44021</v>
      </c>
      <c r="F671" s="52">
        <f>IFERROR(_xll.qlIndexFixing(IndexON,D671,TRUE,_xll.ohTrigger(RecalcTrigger,TriggerON)),NA())</f>
        <v>5.09695661611409E-3</v>
      </c>
      <c r="H671" s="49">
        <f>_xll.qlCalendarAdvance(IborCalendar,$H670,B671,"f",FALSE)</f>
        <v>43984</v>
      </c>
      <c r="I671" s="49">
        <f>_xll.qlInterestRateIndexValueDate(Index3M,$H671)</f>
        <v>43986</v>
      </c>
      <c r="J671" s="52">
        <f>IFERROR(_xll.qlIndexFixing(Index3M,H671,TRUE,_xll.ohTrigger(RecalcTrigger,Trigger3M)),NA())</f>
        <v>5.9127816273812682E-3</v>
      </c>
      <c r="K671" s="52">
        <f>IFERROR(_xll.qlIndexFixing(ONIndex3M,I671,TRUE,_xll.ohTrigger(RecalcTrigger,Trigger3M)),NA())</f>
        <v>5.5563113320733493E-3</v>
      </c>
      <c r="L671" s="52">
        <f>IFERROR(_xll.qlIndexFixing(Index6M,$H671,TRUE,_xll.ohTrigger(RecalcTrigger,Trigger6M)),NA())</f>
        <v>6.8121633293177324E-3</v>
      </c>
      <c r="M671" s="52">
        <f>IFERROR(_xll.qlIndexFixing(ONIndex6M,I671,TRUE,_xll.ohTrigger(RecalcTrigger,Trigger6M)),NA())</f>
        <v>6.1220585533838801E-3</v>
      </c>
    </row>
    <row r="672" spans="2:13" x14ac:dyDescent="0.2">
      <c r="B672" s="46" t="s">
        <v>49</v>
      </c>
      <c r="D672" s="49">
        <f>_xll.qlCalendarAdvance(LocalCalendar,$D671,B672,"f",FALSE)</f>
        <v>44028</v>
      </c>
      <c r="E672" s="49">
        <f>_xll.qlInterestRateIndexValueDate(IndexON,D672)</f>
        <v>44028</v>
      </c>
      <c r="F672" s="52">
        <f>IFERROR(_xll.qlIndexFixing(IndexON,D672,TRUE,_xll.ohTrigger(RecalcTrigger,TriggerON)),NA())</f>
        <v>5.1294112044830698E-3</v>
      </c>
      <c r="H672" s="49">
        <f>_xll.qlCalendarAdvance(IborCalendar,$H671,B672,"f",FALSE)</f>
        <v>43991</v>
      </c>
      <c r="I672" s="49">
        <f>_xll.qlInterestRateIndexValueDate(Index3M,$H672)</f>
        <v>43993</v>
      </c>
      <c r="J672" s="52">
        <f>IFERROR(_xll.qlIndexFixing(Index3M,H672,TRUE,_xll.ohTrigger(RecalcTrigger,Trigger3M)),NA())</f>
        <v>5.9667260570114731E-3</v>
      </c>
      <c r="K672" s="52">
        <f>IFERROR(_xll.qlIndexFixing(ONIndex3M,I672,TRUE,_xll.ohTrigger(RecalcTrigger,Trigger3M)),NA())</f>
        <v>5.609548854783597E-3</v>
      </c>
      <c r="L672" s="52">
        <f>IFERROR(_xll.qlIndexFixing(Index6M,$H672,TRUE,_xll.ohTrigger(RecalcTrigger,Trigger6M)),NA())</f>
        <v>6.8635949262933421E-3</v>
      </c>
      <c r="M672" s="52">
        <f>IFERROR(_xll.qlIndexFixing(ONIndex6M,I672,TRUE,_xll.ohTrigger(RecalcTrigger,Trigger6M)),NA())</f>
        <v>6.1744287615539406E-3</v>
      </c>
    </row>
    <row r="673" spans="2:13" x14ac:dyDescent="0.2">
      <c r="B673" s="46" t="s">
        <v>49</v>
      </c>
      <c r="D673" s="49">
        <f>_xll.qlCalendarAdvance(LocalCalendar,$D672,B673,"f",FALSE)</f>
        <v>44035</v>
      </c>
      <c r="E673" s="49">
        <f>_xll.qlInterestRateIndexValueDate(IndexON,D673)</f>
        <v>44035</v>
      </c>
      <c r="F673" s="52">
        <f>IFERROR(_xll.qlIndexFixing(IndexON,D673,TRUE,_xll.ohTrigger(RecalcTrigger,TriggerON)),NA())</f>
        <v>5.1617539373949306E-3</v>
      </c>
      <c r="H673" s="49">
        <f>_xll.qlCalendarAdvance(IborCalendar,$H672,B673,"f",FALSE)</f>
        <v>43998</v>
      </c>
      <c r="I673" s="49">
        <f>_xll.qlInterestRateIndexValueDate(Index3M,$H673)</f>
        <v>44000</v>
      </c>
      <c r="J673" s="52">
        <f>IFERROR(_xll.qlIndexFixing(Index3M,H673,TRUE,_xll.ohTrigger(RecalcTrigger,Trigger3M)),NA())</f>
        <v>6.0205671760650619E-3</v>
      </c>
      <c r="K673" s="52">
        <f>IFERROR(_xll.qlIndexFixing(ONIndex3M,I673,TRUE,_xll.ohTrigger(RecalcTrigger,Trigger3M)),NA())</f>
        <v>5.6634486275086715E-3</v>
      </c>
      <c r="L673" s="52">
        <f>IFERROR(_xll.qlIndexFixing(Index6M,$H673,TRUE,_xll.ohTrigger(RecalcTrigger,Trigger6M)),NA())</f>
        <v>6.9148624506804313E-3</v>
      </c>
      <c r="M673" s="52">
        <f>IFERROR(_xll.qlIndexFixing(ONIndex6M,I673,TRUE,_xll.ohTrigger(RecalcTrigger,Trigger6M)),NA())</f>
        <v>6.2272356937409512E-3</v>
      </c>
    </row>
    <row r="674" spans="2:13" x14ac:dyDescent="0.2">
      <c r="B674" s="46" t="s">
        <v>49</v>
      </c>
      <c r="D674" s="49">
        <f>_xll.qlCalendarAdvance(LocalCalendar,$D673,B674,"f",FALSE)</f>
        <v>44042</v>
      </c>
      <c r="E674" s="49">
        <f>_xll.qlInterestRateIndexValueDate(IndexON,D674)</f>
        <v>44042</v>
      </c>
      <c r="F674" s="52">
        <f>IFERROR(_xll.qlIndexFixing(IndexON,D674,TRUE,_xll.ohTrigger(RecalcTrigger,TriggerON)),NA())</f>
        <v>5.1939848147686263E-3</v>
      </c>
      <c r="H674" s="49">
        <f>_xll.qlCalendarAdvance(IborCalendar,$H673,B674,"f",FALSE)</f>
        <v>44005</v>
      </c>
      <c r="I674" s="49">
        <f>_xll.qlInterestRateIndexValueDate(Index3M,$H674)</f>
        <v>44007</v>
      </c>
      <c r="J674" s="52">
        <f>IFERROR(_xll.qlIndexFixing(Index3M,H674,TRUE,_xll.ohTrigger(RecalcTrigger,Trigger3M)),NA())</f>
        <v>6.0742323964795191E-3</v>
      </c>
      <c r="K674" s="52">
        <f>IFERROR(_xll.qlIndexFixing(ONIndex3M,I674,TRUE,_xll.ohTrigger(RecalcTrigger,Trigger3M)),NA())</f>
        <v>5.7180106506482531E-3</v>
      </c>
      <c r="L674" s="52">
        <f>IFERROR(_xll.qlIndexFixing(Index6M,$H674,TRUE,_xll.ohTrigger(RecalcTrigger,Trigger6M)),NA())</f>
        <v>6.9804755097672075E-3</v>
      </c>
      <c r="M674" s="52">
        <f>IFERROR(_xll.qlIndexFixing(ONIndex6M,I674,TRUE,_xll.ohTrigger(RecalcTrigger,Trigger6M)),NA())</f>
        <v>6.2804793503445921E-3</v>
      </c>
    </row>
    <row r="675" spans="2:13" x14ac:dyDescent="0.2">
      <c r="B675" s="46" t="s">
        <v>49</v>
      </c>
      <c r="D675" s="49">
        <f>_xll.qlCalendarAdvance(LocalCalendar,$D674,B675,"f",FALSE)</f>
        <v>44049</v>
      </c>
      <c r="E675" s="49">
        <f>_xll.qlInterestRateIndexValueDate(IndexON,D675)</f>
        <v>44049</v>
      </c>
      <c r="F675" s="52">
        <f>IFERROR(_xll.qlIndexFixing(IndexON,D675,TRUE,_xll.ohTrigger(RecalcTrigger,TriggerON)),NA())</f>
        <v>5.2261038367662493E-3</v>
      </c>
      <c r="H675" s="49">
        <f>_xll.qlCalendarAdvance(IborCalendar,$H674,B675,"f",FALSE)</f>
        <v>44012</v>
      </c>
      <c r="I675" s="49">
        <f>_xll.qlInterestRateIndexValueDate(Index3M,$H675)</f>
        <v>44014</v>
      </c>
      <c r="J675" s="52">
        <f>IFERROR(_xll.qlIndexFixing(Index3M,H675,TRUE,_xll.ohTrigger(RecalcTrigger,Trigger3M)),NA())</f>
        <v>6.1276500785094039E-3</v>
      </c>
      <c r="K675" s="52">
        <f>IFERROR(_xll.qlIndexFixing(ONIndex3M,I675,TRUE,_xll.ohTrigger(RecalcTrigger,Trigger3M)),NA())</f>
        <v>5.7731150525697217E-3</v>
      </c>
      <c r="L675" s="52">
        <f>IFERROR(_xll.qlIndexFixing(Index6M,$H675,TRUE,_xll.ohTrigger(RecalcTrigger,Trigger6M)),NA())</f>
        <v>7.0276603757235181E-3</v>
      </c>
      <c r="M675" s="52">
        <f>IFERROR(_xll.qlIndexFixing(ONIndex6M,I675,TRUE,_xll.ohTrigger(RecalcTrigger,Trigger6M)),NA())</f>
        <v>6.334075767009395E-3</v>
      </c>
    </row>
    <row r="676" spans="2:13" x14ac:dyDescent="0.2">
      <c r="B676" s="46" t="s">
        <v>49</v>
      </c>
      <c r="D676" s="49">
        <f>_xll.qlCalendarAdvance(LocalCalendar,$D675,B676,"f",FALSE)</f>
        <v>44056</v>
      </c>
      <c r="E676" s="49">
        <f>_xll.qlInterestRateIndexValueDate(IndexON,D676)</f>
        <v>44056</v>
      </c>
      <c r="F676" s="52">
        <f>IFERROR(_xll.qlIndexFixing(IndexON,D676,TRUE,_xll.ohTrigger(RecalcTrigger,TriggerON)),NA())</f>
        <v>5.258111003144661E-3</v>
      </c>
      <c r="H676" s="49">
        <f>_xll.qlCalendarAdvance(IborCalendar,$H675,B676,"f",FALSE)</f>
        <v>44019</v>
      </c>
      <c r="I676" s="49">
        <f>_xll.qlInterestRateIndexValueDate(Index3M,$H676)</f>
        <v>44021</v>
      </c>
      <c r="J676" s="52">
        <f>IFERROR(_xll.qlIndexFixing(Index3M,H676,TRUE,_xll.ohTrigger(RecalcTrigger,Trigger3M)),NA())</f>
        <v>6.1807800394297419E-3</v>
      </c>
      <c r="K676" s="52">
        <f>IFERROR(_xll.qlIndexFixing(ONIndex3M,I676,TRUE,_xll.ohTrigger(RecalcTrigger,Trigger3M)),NA())</f>
        <v>5.8280490820550312E-3</v>
      </c>
      <c r="L676" s="52">
        <f>IFERROR(_xll.qlIndexFixing(Index6M,$H676,TRUE,_xll.ohTrigger(RecalcTrigger,Trigger6M)),NA())</f>
        <v>7.0818485110178825E-3</v>
      </c>
      <c r="M676" s="52">
        <f>IFERROR(_xll.qlIndexFixing(ONIndex6M,I676,TRUE,_xll.ohTrigger(RecalcTrigger,Trigger6M)),NA())</f>
        <v>6.3875256958922932E-3</v>
      </c>
    </row>
    <row r="677" spans="2:13" x14ac:dyDescent="0.2">
      <c r="B677" s="46" t="s">
        <v>49</v>
      </c>
      <c r="D677" s="49">
        <f>_xll.qlCalendarAdvance(LocalCalendar,$D676,B677,"f",FALSE)</f>
        <v>44063</v>
      </c>
      <c r="E677" s="49">
        <f>_xll.qlInterestRateIndexValueDate(IndexON,D677)</f>
        <v>44063</v>
      </c>
      <c r="F677" s="52">
        <f>IFERROR(_xll.qlIndexFixing(IndexON,D677,TRUE,_xll.ohTrigger(RecalcTrigger,TriggerON)),NA())</f>
        <v>5.2900063139849074E-3</v>
      </c>
      <c r="H677" s="49">
        <f>_xll.qlCalendarAdvance(IborCalendar,$H676,B677,"f",FALSE)</f>
        <v>44026</v>
      </c>
      <c r="I677" s="49">
        <f>_xll.qlInterestRateIndexValueDate(Index3M,$H677)</f>
        <v>44028</v>
      </c>
      <c r="J677" s="52">
        <f>IFERROR(_xll.qlIndexFixing(Index3M,H677,TRUE,_xll.ohTrigger(RecalcTrigger,Trigger3M)),NA())</f>
        <v>6.2336200102060084E-3</v>
      </c>
      <c r="K677" s="52">
        <f>IFERROR(_xll.qlIndexFixing(ONIndex3M,I677,TRUE,_xll.ohTrigger(RecalcTrigger,Trigger3M)),NA())</f>
        <v>5.8826928672317536E-3</v>
      </c>
      <c r="L677" s="52">
        <f>IFERROR(_xll.qlIndexFixing(Index6M,$H677,TRUE,_xll.ohTrigger(RecalcTrigger,Trigger6M)),NA())</f>
        <v>7.1286050801081411E-3</v>
      </c>
      <c r="M677" s="52">
        <f>IFERROR(_xll.qlIndexFixing(ONIndex6M,I677,TRUE,_xll.ohTrigger(RecalcTrigger,Trigger6M)),NA())</f>
        <v>6.4407451727976905E-3</v>
      </c>
    </row>
    <row r="678" spans="2:13" x14ac:dyDescent="0.2">
      <c r="B678" s="46" t="s">
        <v>49</v>
      </c>
      <c r="D678" s="49">
        <f>_xll.qlCalendarAdvance(LocalCalendar,$D677,B678,"f",FALSE)</f>
        <v>44070</v>
      </c>
      <c r="E678" s="49">
        <f>_xll.qlInterestRateIndexValueDate(IndexON,D678)</f>
        <v>44070</v>
      </c>
      <c r="F678" s="52">
        <f>IFERROR(_xll.qlIndexFixing(IndexON,D678,TRUE,_xll.ohTrigger(RecalcTrigger,TriggerON)),NA())</f>
        <v>5.3217897692869887E-3</v>
      </c>
      <c r="H678" s="49">
        <f>_xll.qlCalendarAdvance(IborCalendar,$H677,B678,"f",FALSE)</f>
        <v>44033</v>
      </c>
      <c r="I678" s="49">
        <f>_xll.qlInterestRateIndexValueDate(Index3M,$H678)</f>
        <v>44035</v>
      </c>
      <c r="J678" s="52">
        <f>IFERROR(_xll.qlIndexFixing(Index3M,H678,TRUE,_xll.ohTrigger(RecalcTrigger,Trigger3M)),NA())</f>
        <v>6.2861699790884712E-3</v>
      </c>
      <c r="K678" s="52">
        <f>IFERROR(_xll.qlIndexFixing(ONIndex3M,I678,TRUE,_xll.ohTrigger(RecalcTrigger,Trigger3M)),NA())</f>
        <v>5.9370464078600804E-3</v>
      </c>
      <c r="L678" s="52">
        <f>IFERROR(_xll.qlIndexFixing(Index6M,$H678,TRUE,_xll.ohTrigger(RecalcTrigger,Trigger6M)),NA())</f>
        <v>7.1787324332895875E-3</v>
      </c>
      <c r="M678" s="52">
        <f>IFERROR(_xll.qlIndexFixing(ONIndex6M,I678,TRUE,_xll.ohTrigger(RecalcTrigger,Trigger6M)),NA())</f>
        <v>6.4937341973259066E-3</v>
      </c>
    </row>
    <row r="679" spans="2:13" x14ac:dyDescent="0.2">
      <c r="B679" s="46" t="s">
        <v>49</v>
      </c>
      <c r="D679" s="49">
        <f>_xll.qlCalendarAdvance(LocalCalendar,$D678,B679,"f",FALSE)</f>
        <v>44077</v>
      </c>
      <c r="E679" s="49">
        <f>_xll.qlInterestRateIndexValueDate(IndexON,D679)</f>
        <v>44077</v>
      </c>
      <c r="F679" s="52">
        <f>IFERROR(_xll.qlIndexFixing(IndexON,D679,TRUE,_xll.ohTrigger(RecalcTrigger,TriggerON)),NA())</f>
        <v>5.3534613688888122E-3</v>
      </c>
      <c r="H679" s="49">
        <f>_xll.qlCalendarAdvance(IborCalendar,$H678,B679,"f",FALSE)</f>
        <v>44040</v>
      </c>
      <c r="I679" s="49">
        <f>_xll.qlInterestRateIndexValueDate(Index3M,$H679)</f>
        <v>44042</v>
      </c>
      <c r="J679" s="52">
        <f>IFERROR(_xll.qlIndexFixing(Index3M,H679,TRUE,_xll.ohTrigger(RecalcTrigger,Trigger3M)),NA())</f>
        <v>6.338429934394302E-3</v>
      </c>
      <c r="K679" s="52">
        <f>IFERROR(_xll.qlIndexFixing(ONIndex3M,I679,TRUE,_xll.ohTrigger(RecalcTrigger,Trigger3M)),NA())</f>
        <v>5.9911097038600758E-3</v>
      </c>
      <c r="L679" s="52">
        <f>IFERROR(_xll.qlIndexFixing(Index6M,$H679,TRUE,_xll.ohTrigger(RecalcTrigger,Trigger6M)),NA())</f>
        <v>7.2179577685670248E-3</v>
      </c>
      <c r="M679" s="52">
        <f>IFERROR(_xll.qlIndexFixing(ONIndex6M,I679,TRUE,_xll.ohTrigger(RecalcTrigger,Trigger6M)),NA())</f>
        <v>6.5464927695568775E-3</v>
      </c>
    </row>
    <row r="680" spans="2:13" x14ac:dyDescent="0.2">
      <c r="B680" s="46" t="s">
        <v>49</v>
      </c>
      <c r="D680" s="49">
        <f>_xll.qlCalendarAdvance(LocalCalendar,$D679,B680,"f",FALSE)</f>
        <v>44084</v>
      </c>
      <c r="E680" s="49">
        <f>_xll.qlInterestRateIndexValueDate(IndexON,D680)</f>
        <v>44084</v>
      </c>
      <c r="F680" s="52">
        <f>IFERROR(_xll.qlIndexFixing(IndexON,D680,TRUE,_xll.ohTrigger(RecalcTrigger,TriggerON)),NA())</f>
        <v>5.3850211129524705E-3</v>
      </c>
      <c r="H680" s="49">
        <f>_xll.qlCalendarAdvance(IborCalendar,$H679,B680,"f",FALSE)</f>
        <v>44047</v>
      </c>
      <c r="I680" s="49">
        <f>_xll.qlInterestRateIndexValueDate(Index3M,$H680)</f>
        <v>44049</v>
      </c>
      <c r="J680" s="52">
        <f>IFERROR(_xll.qlIndexFixing(Index3M,H680,TRUE,_xll.ohTrigger(RecalcTrigger,Trigger3M)),NA())</f>
        <v>6.3903998645023618E-3</v>
      </c>
      <c r="K680" s="52">
        <f>IFERROR(_xll.qlIndexFixing(ONIndex3M,I680,TRUE,_xll.ohTrigger(RecalcTrigger,Trigger3M)),NA())</f>
        <v>6.0448827550718676E-3</v>
      </c>
      <c r="L680" s="52">
        <f>IFERROR(_xll.qlIndexFixing(Index6M,$H680,TRUE,_xll.ohTrigger(RecalcTrigger,Trigger6M)),NA())</f>
        <v>7.2782970522691148E-3</v>
      </c>
      <c r="M680" s="52">
        <f>IFERROR(_xll.qlIndexFixing(ONIndex6M,I680,TRUE,_xll.ohTrigger(RecalcTrigger,Trigger6M)),NA())</f>
        <v>6.5990208892507951E-3</v>
      </c>
    </row>
    <row r="681" spans="2:13" x14ac:dyDescent="0.2">
      <c r="B681" s="46" t="s">
        <v>49</v>
      </c>
      <c r="D681" s="49">
        <f>_xll.qlCalendarAdvance(LocalCalendar,$D680,B681,"f",FALSE)</f>
        <v>44091</v>
      </c>
      <c r="E681" s="49">
        <f>_xll.qlInterestRateIndexValueDate(IndexON,D681)</f>
        <v>44091</v>
      </c>
      <c r="F681" s="52">
        <f>IFERROR(_xll.qlIndexFixing(IndexON,D681,TRUE,_xll.ohTrigger(RecalcTrigger,TriggerON)),NA())</f>
        <v>5.4164690012348249E-3</v>
      </c>
      <c r="H681" s="49">
        <f>_xll.qlCalendarAdvance(IborCalendar,$H680,B681,"f",FALSE)</f>
        <v>44054</v>
      </c>
      <c r="I681" s="49">
        <f>_xll.qlInterestRateIndexValueDate(Index3M,$H681)</f>
        <v>44056</v>
      </c>
      <c r="J681" s="52">
        <f>IFERROR(_xll.qlIndexFixing(Index3M,H681,TRUE,_xll.ohTrigger(RecalcTrigger,Trigger3M)),NA())</f>
        <v>6.4420797578584156E-3</v>
      </c>
      <c r="K681" s="52">
        <f>IFERROR(_xll.qlIndexFixing(ONIndex3M,I681,TRUE,_xll.ohTrigger(RecalcTrigger,Trigger3M)),NA())</f>
        <v>6.0983655614155197E-3</v>
      </c>
      <c r="L681" s="52">
        <f>IFERROR(_xll.qlIndexFixing(Index6M,$H681,TRUE,_xll.ohTrigger(RecalcTrigger,Trigger6M)),NA())</f>
        <v>7.3277342825674198E-3</v>
      </c>
      <c r="M681" s="52">
        <f>IFERROR(_xll.qlIndexFixing(ONIndex6M,I681,TRUE,_xll.ohTrigger(RecalcTrigger,Trigger6M)),NA())</f>
        <v>6.6513185564875954E-3</v>
      </c>
    </row>
    <row r="682" spans="2:13" x14ac:dyDescent="0.2">
      <c r="B682" s="46" t="s">
        <v>49</v>
      </c>
      <c r="D682" s="49">
        <f>_xll.qlCalendarAdvance(LocalCalendar,$D681,B682,"f",FALSE)</f>
        <v>44098</v>
      </c>
      <c r="E682" s="49">
        <f>_xll.qlInterestRateIndexValueDate(IndexON,D682)</f>
        <v>44098</v>
      </c>
      <c r="F682" s="52">
        <f>IFERROR(_xll.qlIndexFixing(IndexON,D682,TRUE,_xll.ohTrigger(RecalcTrigger,TriggerON)),NA())</f>
        <v>5.4478050338979678E-3</v>
      </c>
      <c r="H682" s="49">
        <f>_xll.qlCalendarAdvance(IborCalendar,$H681,B682,"f",FALSE)</f>
        <v>44061</v>
      </c>
      <c r="I682" s="49">
        <f>_xll.qlInterestRateIndexValueDate(Index3M,$H682)</f>
        <v>44063</v>
      </c>
      <c r="J682" s="52">
        <f>IFERROR(_xll.qlIndexFixing(Index3M,H682,TRUE,_xll.ohTrigger(RecalcTrigger,Trigger3M)),NA())</f>
        <v>6.4934696029707853E-3</v>
      </c>
      <c r="K682" s="52">
        <f>IFERROR(_xll.qlIndexFixing(ONIndex3M,I682,TRUE,_xll.ohTrigger(RecalcTrigger,Trigger3M)),NA())</f>
        <v>6.15155812273116E-3</v>
      </c>
      <c r="L682" s="52">
        <f>IFERROR(_xll.qlIndexFixing(Index6M,$H682,TRUE,_xll.ohTrigger(RecalcTrigger,Trigger6M)),NA())</f>
        <v>7.3769414365408518E-3</v>
      </c>
      <c r="M682" s="52">
        <f>IFERROR(_xll.qlIndexFixing(ONIndex6M,I682,TRUE,_xll.ohTrigger(RecalcTrigger,Trigger6M)),NA())</f>
        <v>6.7033857709475342E-3</v>
      </c>
    </row>
    <row r="683" spans="2:13" x14ac:dyDescent="0.2">
      <c r="B683" s="46" t="s">
        <v>49</v>
      </c>
      <c r="D683" s="49">
        <f>_xll.qlCalendarAdvance(LocalCalendar,$D682,B683,"f",FALSE)</f>
        <v>44105</v>
      </c>
      <c r="E683" s="49">
        <f>_xll.qlInterestRateIndexValueDate(IndexON,D683)</f>
        <v>44105</v>
      </c>
      <c r="F683" s="52">
        <f>IFERROR(_xll.qlIndexFixing(IndexON,D683,TRUE,_xll.ohTrigger(RecalcTrigger,TriggerON)),NA())</f>
        <v>5.4790292107798066E-3</v>
      </c>
      <c r="H683" s="49">
        <f>_xll.qlCalendarAdvance(IborCalendar,$H682,B683,"f",FALSE)</f>
        <v>44068</v>
      </c>
      <c r="I683" s="49">
        <f>_xll.qlInterestRateIndexValueDate(Index3M,$H683)</f>
        <v>44070</v>
      </c>
      <c r="J683" s="52">
        <f>IFERROR(_xll.qlIndexFixing(Index3M,H683,TRUE,_xll.ohTrigger(RecalcTrigger,Trigger3M)),NA())</f>
        <v>6.544569388412959E-3</v>
      </c>
      <c r="K683" s="52">
        <f>IFERROR(_xll.qlIndexFixing(ONIndex3M,I683,TRUE,_xll.ohTrigger(RecalcTrigger,Trigger3M)),NA())</f>
        <v>6.2044604388589164E-3</v>
      </c>
      <c r="L683" s="52">
        <f>IFERROR(_xll.qlIndexFixing(Index6M,$H683,TRUE,_xll.ohTrigger(RecalcTrigger,Trigger6M)),NA())</f>
        <v>7.4154317121939871E-3</v>
      </c>
      <c r="M683" s="52">
        <f>IFERROR(_xll.qlIndexFixing(ONIndex6M,I683,TRUE,_xll.ohTrigger(RecalcTrigger,Trigger6M)),NA())</f>
        <v>6.7552225327105475E-3</v>
      </c>
    </row>
    <row r="684" spans="2:13" x14ac:dyDescent="0.2">
      <c r="B684" s="46" t="s">
        <v>49</v>
      </c>
      <c r="D684" s="49">
        <f>_xll.qlCalendarAdvance(LocalCalendar,$D683,B684,"f",FALSE)</f>
        <v>44112</v>
      </c>
      <c r="E684" s="49">
        <f>_xll.qlInterestRateIndexValueDate(IndexON,D684)</f>
        <v>44112</v>
      </c>
      <c r="F684" s="52">
        <f>IFERROR(_xll.qlIndexFixing(IndexON,D684,TRUE,_xll.ohTrigger(RecalcTrigger,TriggerON)),NA())</f>
        <v>5.5101415319613878E-3</v>
      </c>
      <c r="H684" s="49">
        <f>_xll.qlCalendarAdvance(IborCalendar,$H683,B684,"f",FALSE)</f>
        <v>44075</v>
      </c>
      <c r="I684" s="49">
        <f>_xll.qlInterestRateIndexValueDate(Index3M,$H684)</f>
        <v>44077</v>
      </c>
      <c r="J684" s="52">
        <f>IFERROR(_xll.qlIndexFixing(Index3M,H684,TRUE,_xll.ohTrigger(RecalcTrigger,Trigger3M)),NA())</f>
        <v>6.5917443840625136E-3</v>
      </c>
      <c r="K684" s="52">
        <f>IFERROR(_xll.qlIndexFixing(ONIndex3M,I684,TRUE,_xll.ohTrigger(RecalcTrigger,Trigger3M)),NA())</f>
        <v>6.2570725097188529E-3</v>
      </c>
      <c r="L684" s="52">
        <f>IFERROR(_xll.qlIndexFixing(Index6M,$H684,TRUE,_xll.ohTrigger(RecalcTrigger,Trigger6M)),NA())</f>
        <v>7.4572575039694011E-3</v>
      </c>
      <c r="M684" s="52">
        <f>IFERROR(_xll.qlIndexFixing(ONIndex6M,I684,TRUE,_xll.ohTrigger(RecalcTrigger,Trigger6M)),NA())</f>
        <v>6.8068288416167633E-3</v>
      </c>
    </row>
    <row r="685" spans="2:13" x14ac:dyDescent="0.2">
      <c r="B685" s="46" t="s">
        <v>49</v>
      </c>
      <c r="D685" s="49">
        <f>_xll.qlCalendarAdvance(LocalCalendar,$D684,B685,"f",FALSE)</f>
        <v>44119</v>
      </c>
      <c r="E685" s="49">
        <f>_xll.qlInterestRateIndexValueDate(IndexON,D685)</f>
        <v>44119</v>
      </c>
      <c r="F685" s="52">
        <f>IFERROR(_xll.qlIndexFixing(IndexON,D685,TRUE,_xll.ohTrigger(RecalcTrigger,TriggerON)),NA())</f>
        <v>5.5411419971995723E-3</v>
      </c>
      <c r="H685" s="49">
        <f>_xll.qlCalendarAdvance(IborCalendar,$H684,B685,"f",FALSE)</f>
        <v>44082</v>
      </c>
      <c r="I685" s="49">
        <f>_xll.qlInterestRateIndexValueDate(Index3M,$H685)</f>
        <v>44084</v>
      </c>
      <c r="J685" s="52">
        <f>IFERROR(_xll.qlIndexFixing(Index3M,H685,TRUE,_xll.ohTrigger(RecalcTrigger,Trigger3M)),NA())</f>
        <v>6.6422838090890264E-3</v>
      </c>
      <c r="K685" s="52">
        <f>IFERROR(_xll.qlIndexFixing(ONIndex3M,I685,TRUE,_xll.ohTrigger(RecalcTrigger,Trigger3M)),NA())</f>
        <v>6.3093943352310333E-3</v>
      </c>
      <c r="L685" s="52">
        <f>IFERROR(_xll.qlIndexFixing(Index6M,$H685,TRUE,_xll.ohTrigger(RecalcTrigger,Trigger6M)),NA())</f>
        <v>7.5058514836568446E-3</v>
      </c>
      <c r="M685" s="52">
        <f>IFERROR(_xll.qlIndexFixing(ONIndex6M,I685,TRUE,_xll.ohTrigger(RecalcTrigger,Trigger6M)),NA())</f>
        <v>6.8582046975063093E-3</v>
      </c>
    </row>
    <row r="686" spans="2:13" x14ac:dyDescent="0.2">
      <c r="B686" s="46" t="s">
        <v>49</v>
      </c>
      <c r="D686" s="49">
        <f>_xll.qlCalendarAdvance(LocalCalendar,$D685,B686,"f",FALSE)</f>
        <v>44126</v>
      </c>
      <c r="E686" s="49">
        <f>_xll.qlInterestRateIndexValueDate(IndexON,D686)</f>
        <v>44126</v>
      </c>
      <c r="F686" s="52">
        <f>IFERROR(_xll.qlIndexFixing(IndexON,D686,TRUE,_xll.ohTrigger(RecalcTrigger,TriggerON)),NA())</f>
        <v>5.5720306068185455E-3</v>
      </c>
      <c r="H686" s="49">
        <f>_xll.qlCalendarAdvance(IborCalendar,$H685,B686,"f",FALSE)</f>
        <v>44089</v>
      </c>
      <c r="I686" s="49">
        <f>_xll.qlInterestRateIndexValueDate(Index3M,$H686)</f>
        <v>44091</v>
      </c>
      <c r="J686" s="52">
        <f>IFERROR(_xll.qlIndexFixing(Index3M,H686,TRUE,_xll.ohTrigger(RecalcTrigger,Trigger3M)),NA())</f>
        <v>6.692533139652802E-3</v>
      </c>
      <c r="K686" s="52">
        <f>IFERROR(_xll.qlIndexFixing(ONIndex3M,I686,TRUE,_xll.ohTrigger(RecalcTrigger,Trigger3M)),NA())</f>
        <v>6.3614259151556496E-3</v>
      </c>
      <c r="L686" s="52">
        <f>IFERROR(_xll.qlIndexFixing(Index6M,$H686,TRUE,_xll.ohTrigger(RecalcTrigger,Trigger6M)),NA())</f>
        <v>7.5542153148809065E-3</v>
      </c>
      <c r="M686" s="52">
        <f>IFERROR(_xll.qlIndexFixing(ONIndex6M,I686,TRUE,_xll.ohTrigger(RecalcTrigger,Trigger6M)),NA())</f>
        <v>6.9093501004591218E-3</v>
      </c>
    </row>
    <row r="687" spans="2:13" x14ac:dyDescent="0.2">
      <c r="B687" s="46" t="s">
        <v>49</v>
      </c>
      <c r="D687" s="49">
        <f>_xll.qlCalendarAdvance(LocalCalendar,$D686,B687,"f",FALSE)</f>
        <v>44133</v>
      </c>
      <c r="E687" s="49">
        <f>_xll.qlInterestRateIndexValueDate(IndexON,D687)</f>
        <v>44133</v>
      </c>
      <c r="F687" s="52">
        <f>IFERROR(_xll.qlIndexFixing(IndexON,D687,TRUE,_xll.ohTrigger(RecalcTrigger,TriggerON)),NA())</f>
        <v>5.6028073604130757E-3</v>
      </c>
      <c r="H687" s="49">
        <f>_xll.qlCalendarAdvance(IborCalendar,$H686,B687,"f",FALSE)</f>
        <v>44096</v>
      </c>
      <c r="I687" s="49">
        <f>_xll.qlInterestRateIndexValueDate(Index3M,$H687)</f>
        <v>44098</v>
      </c>
      <c r="J687" s="52">
        <f>IFERROR(_xll.qlIndexFixing(Index3M,H687,TRUE,_xll.ohTrigger(RecalcTrigger,Trigger3M)),NA())</f>
        <v>6.7424923647042183E-3</v>
      </c>
      <c r="K687" s="52">
        <f>IFERROR(_xll.qlIndexFixing(ONIndex3M,I687,TRUE,_xll.ohTrigger(RecalcTrigger,Trigger3M)),NA())</f>
        <v>6.4131672494127656E-3</v>
      </c>
      <c r="L687" s="52">
        <f>IFERROR(_xll.qlIndexFixing(Index6M,$H687,TRUE,_xll.ohTrigger(RecalcTrigger,Trigger6M)),NA())</f>
        <v>7.6023489808576651E-3</v>
      </c>
      <c r="M687" s="52">
        <f>IFERROR(_xll.qlIndexFixing(ONIndex6M,I687,TRUE,_xll.ohTrigger(RecalcTrigger,Trigger6M)),NA())</f>
        <v>6.9602650501554564E-3</v>
      </c>
    </row>
    <row r="688" spans="2:13" x14ac:dyDescent="0.2">
      <c r="B688" s="46" t="s">
        <v>49</v>
      </c>
      <c r="D688" s="49">
        <f>_xll.qlCalendarAdvance(LocalCalendar,$D687,B688,"f",FALSE)</f>
        <v>44140</v>
      </c>
      <c r="E688" s="49">
        <f>_xll.qlInterestRateIndexValueDate(IndexON,D688)</f>
        <v>44140</v>
      </c>
      <c r="F688" s="52">
        <f>IFERROR(_xll.qlIndexFixing(IndexON,D688,TRUE,_xll.ohTrigger(RecalcTrigger,TriggerON)),NA())</f>
        <v>5.6334722582263019E-3</v>
      </c>
      <c r="H688" s="49">
        <f>_xll.qlCalendarAdvance(IborCalendar,$H687,B688,"f",FALSE)</f>
        <v>44103</v>
      </c>
      <c r="I688" s="49">
        <f>_xll.qlInterestRateIndexValueDate(Index3M,$H688)</f>
        <v>44105</v>
      </c>
      <c r="J688" s="52">
        <f>IFERROR(_xll.qlIndexFixing(Index3M,H688,TRUE,_xll.ohTrigger(RecalcTrigger,Trigger3M)),NA())</f>
        <v>6.8063726268472223E-3</v>
      </c>
      <c r="K688" s="52">
        <f>IFERROR(_xll.qlIndexFixing(ONIndex3M,I688,TRUE,_xll.ohTrigger(RecalcTrigger,Trigger3M)),NA())</f>
        <v>6.4646183378425093E-3</v>
      </c>
      <c r="L688" s="52">
        <f>IFERROR(_xll.qlIndexFixing(Index6M,$H688,TRUE,_xll.ohTrigger(RecalcTrigger,Trigger6M)),NA())</f>
        <v>7.6536751785709701E-3</v>
      </c>
      <c r="M688" s="52">
        <f>IFERROR(_xll.qlIndexFixing(ONIndex6M,I688,TRUE,_xll.ohTrigger(RecalcTrigger,Trigger6M)),NA())</f>
        <v>7.0109495465153771E-3</v>
      </c>
    </row>
    <row r="689" spans="2:13" x14ac:dyDescent="0.2">
      <c r="B689" s="46" t="s">
        <v>49</v>
      </c>
      <c r="D689" s="49">
        <f>_xll.qlCalendarAdvance(LocalCalendar,$D688,B689,"f",FALSE)</f>
        <v>44147</v>
      </c>
      <c r="E689" s="49">
        <f>_xll.qlInterestRateIndexValueDate(IndexON,D689)</f>
        <v>44147</v>
      </c>
      <c r="F689" s="52">
        <f>IFERROR(_xll.qlIndexFixing(IndexON,D689,TRUE,_xll.ohTrigger(RecalcTrigger,TriggerON)),NA())</f>
        <v>5.6640253001771779E-3</v>
      </c>
      <c r="H689" s="49">
        <f>_xll.qlCalendarAdvance(IborCalendar,$H688,B689,"f",FALSE)</f>
        <v>44110</v>
      </c>
      <c r="I689" s="49">
        <f>_xll.qlInterestRateIndexValueDate(Index3M,$H689)</f>
        <v>44112</v>
      </c>
      <c r="J689" s="52">
        <f>IFERROR(_xll.qlIndexFixing(Index3M,H689,TRUE,_xll.ohTrigger(RecalcTrigger,Trigger3M)),NA())</f>
        <v>6.8450762162198669E-3</v>
      </c>
      <c r="K689" s="52">
        <f>IFERROR(_xll.qlIndexFixing(ONIndex3M,I689,TRUE,_xll.ohTrigger(RecalcTrigger,Trigger3M)),NA())</f>
        <v>6.5157791805248166E-3</v>
      </c>
      <c r="L689" s="52">
        <f>IFERROR(_xll.qlIndexFixing(Index6M,$H689,TRUE,_xll.ohTrigger(RecalcTrigger,Trigger6M)),NA())</f>
        <v>7.7013330333214648E-3</v>
      </c>
      <c r="M689" s="52">
        <f>IFERROR(_xll.qlIndexFixing(ONIndex6M,I689,TRUE,_xll.ohTrigger(RecalcTrigger,Trigger6M)),NA())</f>
        <v>7.0614035896188199E-3</v>
      </c>
    </row>
    <row r="690" spans="2:13" x14ac:dyDescent="0.2">
      <c r="B690" s="46" t="s">
        <v>49</v>
      </c>
      <c r="D690" s="49">
        <f>_xll.qlCalendarAdvance(LocalCalendar,$D689,B690,"f",FALSE)</f>
        <v>44154</v>
      </c>
      <c r="E690" s="49">
        <f>_xll.qlInterestRateIndexValueDate(IndexON,D690)</f>
        <v>44154</v>
      </c>
      <c r="F690" s="52">
        <f>IFERROR(_xll.qlIndexFixing(IndexON,D690,TRUE,_xll.ohTrigger(RecalcTrigger,TriggerON)),NA())</f>
        <v>5.6944664861846572E-3</v>
      </c>
      <c r="H690" s="49">
        <f>_xll.qlCalendarAdvance(IborCalendar,$H689,B690,"f",FALSE)</f>
        <v>44117</v>
      </c>
      <c r="I690" s="49">
        <f>_xll.qlInterestRateIndexValueDate(Index3M,$H690)</f>
        <v>44119</v>
      </c>
      <c r="J690" s="52">
        <f>IFERROR(_xll.qlIndexFixing(Index3M,H690,TRUE,_xll.ohTrigger(RecalcTrigger,Trigger3M)),NA())</f>
        <v>6.8941452694361851E-3</v>
      </c>
      <c r="K690" s="52">
        <f>IFERROR(_xll.qlIndexFixing(ONIndex3M,I690,TRUE,_xll.ohTrigger(RecalcTrigger,Trigger3M)),NA())</f>
        <v>6.5666497770600074E-3</v>
      </c>
      <c r="L690" s="52">
        <f>IFERROR(_xll.qlIndexFixing(Index6M,$H690,TRUE,_xll.ohTrigger(RecalcTrigger,Trigger6M)),NA())</f>
        <v>7.7487606731215589E-3</v>
      </c>
      <c r="M690" s="52">
        <f>IFERROR(_xll.qlIndexFixing(ONIndex6M,I690,TRUE,_xll.ohTrigger(RecalcTrigger,Trigger6M)),NA())</f>
        <v>7.1116271793059127E-3</v>
      </c>
    </row>
    <row r="691" spans="2:13" x14ac:dyDescent="0.2">
      <c r="B691" s="46" t="s">
        <v>49</v>
      </c>
      <c r="D691" s="49">
        <f>_xll.qlCalendarAdvance(LocalCalendar,$D690,B691,"f",FALSE)</f>
        <v>44161</v>
      </c>
      <c r="E691" s="49">
        <f>_xll.qlInterestRateIndexValueDate(IndexON,D691)</f>
        <v>44161</v>
      </c>
      <c r="F691" s="52">
        <f>IFERROR(_xll.qlIndexFixing(IndexON,D691,TRUE,_xll.ohTrigger(RecalcTrigger,TriggerON)),NA())</f>
        <v>5.7247958161676937E-3</v>
      </c>
      <c r="H691" s="49">
        <f>_xll.qlCalendarAdvance(IborCalendar,$H690,B691,"f",FALSE)</f>
        <v>44124</v>
      </c>
      <c r="I691" s="49">
        <f>_xll.qlInterestRateIndexValueDate(Index3M,$H691)</f>
        <v>44126</v>
      </c>
      <c r="J691" s="52">
        <f>IFERROR(_xll.qlIndexFixing(Index3M,H691,TRUE,_xll.ohTrigger(RecalcTrigger,Trigger3M)),NA())</f>
        <v>6.9429241738883582E-3</v>
      </c>
      <c r="K691" s="52">
        <f>IFERROR(_xll.qlIndexFixing(ONIndex3M,I691,TRUE,_xll.ohTrigger(RecalcTrigger,Trigger3M)),NA())</f>
        <v>6.6172301273681455E-3</v>
      </c>
      <c r="L691" s="52">
        <f>IFERROR(_xll.qlIndexFixing(Index6M,$H691,TRUE,_xll.ohTrigger(RecalcTrigger,Trigger6M)),NA())</f>
        <v>7.7959580814218549E-3</v>
      </c>
      <c r="M691" s="52">
        <f>IFERROR(_xll.qlIndexFixing(ONIndex6M,I691,TRUE,_xll.ohTrigger(RecalcTrigger,Trigger6M)),NA())</f>
        <v>7.1616203154167835E-3</v>
      </c>
    </row>
    <row r="692" spans="2:13" x14ac:dyDescent="0.2">
      <c r="B692" s="46" t="s">
        <v>49</v>
      </c>
      <c r="D692" s="49">
        <f>_xll.qlCalendarAdvance(LocalCalendar,$D691,B692,"f",FALSE)</f>
        <v>44168</v>
      </c>
      <c r="E692" s="49">
        <f>_xll.qlInterestRateIndexValueDate(IndexON,D692)</f>
        <v>44168</v>
      </c>
      <c r="F692" s="52">
        <f>IFERROR(_xll.qlIndexFixing(IndexON,D692,TRUE,_xll.ohTrigger(RecalcTrigger,TriggerON)),NA())</f>
        <v>5.7550132902073337E-3</v>
      </c>
      <c r="H692" s="49">
        <f>_xll.qlCalendarAdvance(IborCalendar,$H691,B692,"f",FALSE)</f>
        <v>44131</v>
      </c>
      <c r="I692" s="49">
        <f>_xll.qlInterestRateIndexValueDate(Index3M,$H692)</f>
        <v>44133</v>
      </c>
      <c r="J692" s="52">
        <f>IFERROR(_xll.qlIndexFixing(Index3M,H692,TRUE,_xll.ohTrigger(RecalcTrigger,Trigger3M)),NA())</f>
        <v>6.9914129187294109E-3</v>
      </c>
      <c r="K692" s="52">
        <f>IFERROR(_xll.qlIndexFixing(ONIndex3M,I692,TRUE,_xll.ohTrigger(RecalcTrigger,Trigger3M)),NA())</f>
        <v>6.6675202315291671E-3</v>
      </c>
      <c r="L692" s="52">
        <f>IFERROR(_xll.qlIndexFixing(Index6M,$H692,TRUE,_xll.ohTrigger(RecalcTrigger,Trigger6M)),NA())</f>
        <v>7.8462848084095583E-3</v>
      </c>
      <c r="M692" s="52">
        <f>IFERROR(_xll.qlIndexFixing(ONIndex6M,I692,TRUE,_xll.ohTrigger(RecalcTrigger,Trigger6M)),NA())</f>
        <v>7.2113829978714961E-3</v>
      </c>
    </row>
    <row r="693" spans="2:13" x14ac:dyDescent="0.2">
      <c r="B693" s="46" t="s">
        <v>49</v>
      </c>
      <c r="D693" s="49">
        <f>_xll.qlCalendarAdvance(LocalCalendar,$D692,B693,"f",FALSE)</f>
        <v>44175</v>
      </c>
      <c r="E693" s="49">
        <f>_xll.qlInterestRateIndexValueDate(IndexON,D693)</f>
        <v>44175</v>
      </c>
      <c r="F693" s="52">
        <f>IFERROR(_xll.qlIndexFixing(IndexON,D693,TRUE,_xll.ohTrigger(RecalcTrigger,TriggerON)),NA())</f>
        <v>5.7851189082225307E-3</v>
      </c>
      <c r="H693" s="49">
        <f>_xll.qlCalendarAdvance(IborCalendar,$H692,B693,"f",FALSE)</f>
        <v>44138</v>
      </c>
      <c r="I693" s="49">
        <f>_xll.qlInterestRateIndexValueDate(Index3M,$H693)</f>
        <v>44140</v>
      </c>
      <c r="J693" s="52">
        <f>IFERROR(_xll.qlIndexFixing(Index3M,H693,TRUE,_xll.ohTrigger(RecalcTrigger,Trigger3M)),NA())</f>
        <v>7.0396114931757939E-3</v>
      </c>
      <c r="K693" s="52">
        <f>IFERROR(_xll.qlIndexFixing(ONIndex3M,I693,TRUE,_xll.ohTrigger(RecalcTrigger,Trigger3M)),NA())</f>
        <v>6.7175200892233278E-3</v>
      </c>
      <c r="L693" s="52">
        <f>IFERROR(_xll.qlIndexFixing(Index6M,$H693,TRUE,_xll.ohTrigger(RecalcTrigger,Trigger6M)),NA())</f>
        <v>7.8896621377211804E-3</v>
      </c>
      <c r="M693" s="52">
        <f>IFERROR(_xll.qlIndexFixing(ONIndex6M,I693,TRUE,_xll.ohTrigger(RecalcTrigger,Trigger6M)),NA())</f>
        <v>7.2609152265901145E-3</v>
      </c>
    </row>
    <row r="694" spans="2:13" x14ac:dyDescent="0.2">
      <c r="B694" s="46" t="s">
        <v>49</v>
      </c>
      <c r="D694" s="49">
        <f>_xll.qlCalendarAdvance(LocalCalendar,$D693,B694,"f",FALSE)</f>
        <v>44182</v>
      </c>
      <c r="E694" s="49">
        <f>_xll.qlInterestRateIndexValueDate(IndexON,D694)</f>
        <v>44182</v>
      </c>
      <c r="F694" s="52">
        <f>IFERROR(_xll.qlIndexFixing(IndexON,D694,TRUE,_xll.ohTrigger(RecalcTrigger,TriggerON)),NA())</f>
        <v>5.8151126702132849E-3</v>
      </c>
      <c r="H694" s="49">
        <f>_xll.qlCalendarAdvance(IborCalendar,$H693,B694,"f",FALSE)</f>
        <v>44145</v>
      </c>
      <c r="I694" s="49">
        <f>_xll.qlInterestRateIndexValueDate(Index3M,$H694)</f>
        <v>44147</v>
      </c>
      <c r="J694" s="52">
        <f>IFERROR(_xll.qlIndexFixing(Index3M,H694,TRUE,_xll.ohTrigger(RecalcTrigger,Trigger3M)),NA())</f>
        <v>7.0875198865117325E-3</v>
      </c>
      <c r="K694" s="52">
        <f>IFERROR(_xll.qlIndexFixing(ONIndex3M,I694,TRUE,_xll.ohTrigger(RecalcTrigger,Trigger3M)),NA())</f>
        <v>6.7672297003706916E-3</v>
      </c>
      <c r="L694" s="52">
        <f>IFERROR(_xll.qlIndexFixing(Index6M,$H694,TRUE,_xll.ohTrigger(RecalcTrigger,Trigger6M)),NA())</f>
        <v>7.9328386227186208E-3</v>
      </c>
      <c r="M694" s="52">
        <f>IFERROR(_xll.qlIndexFixing(ONIndex6M,I694,TRUE,_xll.ohTrigger(RecalcTrigger,Trigger6M)),NA())</f>
        <v>7.3102170014127665E-3</v>
      </c>
    </row>
    <row r="695" spans="2:13" x14ac:dyDescent="0.2">
      <c r="B695" s="46" t="s">
        <v>49</v>
      </c>
      <c r="D695" s="49">
        <f>_xll.qlCalendarAdvance(LocalCalendar,$D694,B695,"f",FALSE)</f>
        <v>44189</v>
      </c>
      <c r="E695" s="49">
        <f>_xll.qlInterestRateIndexValueDate(IndexON,D695)</f>
        <v>44189</v>
      </c>
      <c r="F695" s="52">
        <f>IFERROR(_xll.qlIndexFixing(IndexON,D695,TRUE,_xll.ohTrigger(RecalcTrigger,TriggerON)),NA())</f>
        <v>5.84499457609855E-3</v>
      </c>
      <c r="H695" s="49">
        <f>_xll.qlCalendarAdvance(IborCalendar,$H694,B695,"f",FALSE)</f>
        <v>44152</v>
      </c>
      <c r="I695" s="49">
        <f>_xll.qlInterestRateIndexValueDate(Index3M,$H695)</f>
        <v>44154</v>
      </c>
      <c r="J695" s="52">
        <f>IFERROR(_xll.qlIndexFixing(Index3M,H695,TRUE,_xll.ohTrigger(RecalcTrigger,Trigger3M)),NA())</f>
        <v>7.1351380880814025E-3</v>
      </c>
      <c r="K695" s="52">
        <f>IFERROR(_xll.qlIndexFixing(ONIndex3M,I695,TRUE,_xll.ohTrigger(RecalcTrigger,Trigger3M)),NA())</f>
        <v>6.8166490648913225E-3</v>
      </c>
      <c r="L695" s="52">
        <f>IFERROR(_xll.qlIndexFixing(Index6M,$H695,TRUE,_xll.ohTrigger(RecalcTrigger,Trigger6M)),NA())</f>
        <v>7.9791303720818923E-3</v>
      </c>
      <c r="M695" s="52">
        <f>IFERROR(_xll.qlIndexFixing(ONIndex6M,I695,TRUE,_xll.ohTrigger(RecalcTrigger,Trigger6M)),NA())</f>
        <v>7.3592883224193884E-3</v>
      </c>
    </row>
    <row r="696" spans="2:13" x14ac:dyDescent="0.2">
      <c r="B696" s="46" t="s">
        <v>49</v>
      </c>
      <c r="D696" s="49">
        <f>_xll.qlCalendarAdvance(LocalCalendar,$D695,B696,"f",FALSE)</f>
        <v>44200</v>
      </c>
      <c r="E696" s="49">
        <f>_xll.qlInterestRateIndexValueDate(IndexON,D696)</f>
        <v>44200</v>
      </c>
      <c r="F696" s="52">
        <f>IFERROR(_xll.qlIndexFixing(IndexON,D696,TRUE,_xll.ohTrigger(RecalcTrigger,TriggerON)),NA())</f>
        <v>5.891725861849606E-3</v>
      </c>
      <c r="H696" s="49">
        <f>_xll.qlCalendarAdvance(IborCalendar,$H695,B696,"f",FALSE)</f>
        <v>44159</v>
      </c>
      <c r="I696" s="49">
        <f>_xll.qlInterestRateIndexValueDate(Index3M,$H696)</f>
        <v>44161</v>
      </c>
      <c r="J696" s="52">
        <f>IFERROR(_xll.qlIndexFixing(Index3M,H696,TRUE,_xll.ohTrigger(RecalcTrigger,Trigger3M)),NA())</f>
        <v>7.1824660872967508E-3</v>
      </c>
      <c r="K696" s="52">
        <f>IFERROR(_xll.qlIndexFixing(ONIndex3M,I696,TRUE,_xll.ohTrigger(RecalcTrigger,Trigger3M)),NA())</f>
        <v>6.8657781826253483E-3</v>
      </c>
      <c r="L696" s="52">
        <f>IFERROR(_xll.qlIndexFixing(Index6M,$H696,TRUE,_xll.ohTrigger(RecalcTrigger,Trigger6M)),NA())</f>
        <v>8.0251918087339419E-3</v>
      </c>
      <c r="M696" s="52">
        <f>IFERROR(_xll.qlIndexFixing(ONIndex6M,I696,TRUE,_xll.ohTrigger(RecalcTrigger,Trigger6M)),NA())</f>
        <v>7.4081291892902357E-3</v>
      </c>
    </row>
    <row r="697" spans="2:13" x14ac:dyDescent="0.2">
      <c r="B697" s="46" t="s">
        <v>49</v>
      </c>
      <c r="D697" s="49">
        <f>_xll.qlCalendarAdvance(LocalCalendar,$D696,B697,"f",FALSE)</f>
        <v>44208</v>
      </c>
      <c r="E697" s="49">
        <f>_xll.qlInterestRateIndexValueDate(IndexON,D697)</f>
        <v>44208</v>
      </c>
      <c r="F697" s="52">
        <f>IFERROR(_xll.qlIndexFixing(IndexON,D697,TRUE,_xll.ohTrigger(RecalcTrigger,TriggerON)),NA())</f>
        <v>5.9255387602741294E-3</v>
      </c>
      <c r="H697" s="49">
        <f>_xll.qlCalendarAdvance(IborCalendar,$H696,B697,"f",FALSE)</f>
        <v>44166</v>
      </c>
      <c r="I697" s="49">
        <f>_xll.qlInterestRateIndexValueDate(Index3M,$H697)</f>
        <v>44168</v>
      </c>
      <c r="J697" s="52">
        <f>IFERROR(_xll.qlIndexFixing(Index3M,H697,TRUE,_xll.ohTrigger(RecalcTrigger,Trigger3M)),NA())</f>
        <v>7.2227471367858342E-3</v>
      </c>
      <c r="K697" s="52">
        <f>IFERROR(_xll.qlIndexFixing(ONIndex3M,I697,TRUE,_xll.ohTrigger(RecalcTrigger,Trigger3M)),NA())</f>
        <v>6.9146170535727691E-3</v>
      </c>
      <c r="L697" s="52">
        <f>IFERROR(_xll.qlIndexFixing(Index6M,$H697,TRUE,_xll.ohTrigger(RecalcTrigger,Trigger6M)),NA())</f>
        <v>8.0743067530031354E-3</v>
      </c>
      <c r="M697" s="52">
        <f>IFERROR(_xll.qlIndexFixing(ONIndex6M,I697,TRUE,_xll.ohTrigger(RecalcTrigger,Trigger6M)),NA())</f>
        <v>7.4567396021052446E-3</v>
      </c>
    </row>
    <row r="698" spans="2:13" x14ac:dyDescent="0.2">
      <c r="B698" s="46" t="s">
        <v>49</v>
      </c>
      <c r="D698" s="49">
        <f>_xll.qlCalendarAdvance(LocalCalendar,$D697,B698,"f",FALSE)</f>
        <v>44215</v>
      </c>
      <c r="E698" s="49">
        <f>_xll.qlInterestRateIndexValueDate(IndexON,D698)</f>
        <v>44215</v>
      </c>
      <c r="F698" s="52">
        <f>IFERROR(_xll.qlIndexFixing(IndexON,D698,TRUE,_xll.ohTrigger(RecalcTrigger,TriggerON)),NA())</f>
        <v>5.9550052005552523E-3</v>
      </c>
      <c r="H698" s="49">
        <f>_xll.qlCalendarAdvance(IborCalendar,$H697,B698,"f",FALSE)</f>
        <v>44173</v>
      </c>
      <c r="I698" s="49">
        <f>_xll.qlInterestRateIndexValueDate(Index3M,$H698)</f>
        <v>44175</v>
      </c>
      <c r="J698" s="52">
        <f>IFERROR(_xll.qlIndexFixing(Index3M,H698,TRUE,_xll.ohTrigger(RecalcTrigger,Trigger3M)),NA())</f>
        <v>7.2695342801587515E-3</v>
      </c>
      <c r="K698" s="52">
        <f>IFERROR(_xll.qlIndexFixing(ONIndex3M,I698,TRUE,_xll.ohTrigger(RecalcTrigger,Trigger3M)),NA())</f>
        <v>6.9631656774138406E-3</v>
      </c>
      <c r="L698" s="52">
        <f>IFERROR(_xll.qlIndexFixing(Index6M,$H698,TRUE,_xll.ohTrigger(RecalcTrigger,Trigger6M)),NA())</f>
        <v>8.1198920841266276E-3</v>
      </c>
      <c r="M698" s="52">
        <f>IFERROR(_xll.qlIndexFixing(ONIndex6M,I698,TRUE,_xll.ohTrigger(RecalcTrigger,Trigger6M)),NA())</f>
        <v>7.5051195607045429E-3</v>
      </c>
    </row>
    <row r="699" spans="2:13" x14ac:dyDescent="0.2">
      <c r="B699" s="46" t="s">
        <v>49</v>
      </c>
      <c r="D699" s="49">
        <f>_xll.qlCalendarAdvance(LocalCalendar,$D698,B699,"f",FALSE)</f>
        <v>44222</v>
      </c>
      <c r="E699" s="49">
        <f>_xll.qlInterestRateIndexValueDate(IndexON,D699)</f>
        <v>44222</v>
      </c>
      <c r="F699" s="52">
        <f>IFERROR(_xll.qlIndexFixing(IndexON,D699,TRUE,_xll.ohTrigger(RecalcTrigger,TriggerON)),NA())</f>
        <v>5.9843597846498398E-3</v>
      </c>
      <c r="H699" s="49">
        <f>_xll.qlCalendarAdvance(IborCalendar,$H698,B699,"f",FALSE)</f>
        <v>44180</v>
      </c>
      <c r="I699" s="49">
        <f>_xll.qlInterestRateIndexValueDate(Index3M,$H699)</f>
        <v>44182</v>
      </c>
      <c r="J699" s="52">
        <f>IFERROR(_xll.qlIndexFixing(Index3M,H699,TRUE,_xll.ohTrigger(RecalcTrigger,Trigger3M)),NA())</f>
        <v>7.3160311909177267E-3</v>
      </c>
      <c r="K699" s="52">
        <f>IFERROR(_xll.qlIndexFixing(ONIndex3M,I699,TRUE,_xll.ohTrigger(RecalcTrigger,Trigger3M)),NA())</f>
        <v>7.0114240542284989E-3</v>
      </c>
      <c r="L699" s="52">
        <f>IFERROR(_xll.qlIndexFixing(Index6M,$H699,TRUE,_xll.ohTrigger(RecalcTrigger,Trigger6M)),NA())</f>
        <v>8.1652470542332642E-3</v>
      </c>
      <c r="M699" s="52">
        <f>IFERROR(_xll.qlIndexFixing(ONIndex6M,I699,TRUE,_xll.ohTrigger(RecalcTrigger,Trigger6M)),NA())</f>
        <v>7.5532690650881307E-3</v>
      </c>
    </row>
    <row r="700" spans="2:13" x14ac:dyDescent="0.2">
      <c r="B700" s="46" t="s">
        <v>49</v>
      </c>
      <c r="D700" s="49">
        <f>_xll.qlCalendarAdvance(LocalCalendar,$D699,B700,"f",FALSE)</f>
        <v>44229</v>
      </c>
      <c r="E700" s="49">
        <f>_xll.qlInterestRateIndexValueDate(IndexON,D700)</f>
        <v>44229</v>
      </c>
      <c r="F700" s="52">
        <f>IFERROR(_xll.qlIndexFixing(IndexON,D700,TRUE,_xll.ohTrigger(RecalcTrigger,TriggerON)),NA())</f>
        <v>6.0136025124768455E-3</v>
      </c>
      <c r="H700" s="49">
        <f>_xll.qlCalendarAdvance(IborCalendar,$H699,B700,"f",FALSE)</f>
        <v>44187</v>
      </c>
      <c r="I700" s="49">
        <f>_xll.qlInterestRateIndexValueDate(Index3M,$H700)</f>
        <v>44189</v>
      </c>
      <c r="J700" s="52">
        <f>IFERROR(_xll.qlIndexFixing(Index3M,H700,TRUE,_xll.ohTrigger(RecalcTrigger,Trigger3M)),NA())</f>
        <v>7.3622378589472959E-3</v>
      </c>
      <c r="K700" s="52">
        <f>IFERROR(_xll.qlIndexFixing(ONIndex3M,I700,TRUE,_xll.ohTrigger(RecalcTrigger,Trigger3M)),NA())</f>
        <v>7.0733160674070206E-3</v>
      </c>
      <c r="L700" s="52">
        <f>IFERROR(_xll.qlIndexFixing(Index6M,$H700,TRUE,_xll.ohTrigger(RecalcTrigger,Trigger6M)),NA())</f>
        <v>8.2103716474930706E-3</v>
      </c>
      <c r="M700" s="52">
        <f>IFERROR(_xll.qlIndexFixing(ONIndex6M,I700,TRUE,_xll.ohTrigger(RecalcTrigger,Trigger6M)),NA())</f>
        <v>7.6151543898088647E-3</v>
      </c>
    </row>
    <row r="701" spans="2:13" x14ac:dyDescent="0.2">
      <c r="B701" s="46" t="s">
        <v>49</v>
      </c>
      <c r="D701" s="49">
        <f>_xll.qlCalendarAdvance(LocalCalendar,$D700,B701,"f",FALSE)</f>
        <v>44236</v>
      </c>
      <c r="E701" s="49">
        <f>_xll.qlInterestRateIndexValueDate(IndexON,D701)</f>
        <v>44236</v>
      </c>
      <c r="F701" s="52">
        <f>IFERROR(_xll.qlIndexFixing(IndexON,D701,TRUE,_xll.ohTrigger(RecalcTrigger,TriggerON)),NA())</f>
        <v>6.0427333840362696E-3</v>
      </c>
      <c r="H701" s="49">
        <f>_xll.qlCalendarAdvance(IborCalendar,$H700,B701,"f",FALSE)</f>
        <v>44194</v>
      </c>
      <c r="I701" s="49">
        <f>_xll.qlInterestRateIndexValueDate(Index3M,$H701)</f>
        <v>44200</v>
      </c>
      <c r="J701" s="52">
        <f>IFERROR(_xll.qlIndexFixing(Index3M,H701,TRUE,_xll.ohTrigger(RecalcTrigger,Trigger3M)),NA())</f>
        <v>7.4408376916689856E-3</v>
      </c>
      <c r="K701" s="52">
        <f>IFERROR(_xll.qlIndexFixing(ONIndex3M,I701,TRUE,_xll.ohTrigger(RecalcTrigger,Trigger3M)),NA())</f>
        <v>7.1341842548733325E-3</v>
      </c>
      <c r="L701" s="52">
        <f>IFERROR(_xll.qlIndexFixing(Index6M,$H701,TRUE,_xll.ohTrigger(RecalcTrigger,Trigger6M)),NA())</f>
        <v>8.2808173816898509E-3</v>
      </c>
      <c r="M701" s="52">
        <f>IFERROR(_xll.qlIndexFixing(ONIndex6M,I701,TRUE,_xll.ohTrigger(RecalcTrigger,Trigger6M)),NA())</f>
        <v>7.6760238668516223E-3</v>
      </c>
    </row>
    <row r="702" spans="2:13" x14ac:dyDescent="0.2">
      <c r="B702" s="46" t="s">
        <v>49</v>
      </c>
      <c r="D702" s="49">
        <f>_xll.qlCalendarAdvance(LocalCalendar,$D701,B702,"f",FALSE)</f>
        <v>44243</v>
      </c>
      <c r="E702" s="49">
        <f>_xll.qlInterestRateIndexValueDate(IndexON,D702)</f>
        <v>44243</v>
      </c>
      <c r="F702" s="52">
        <f>IFERROR(_xll.qlIndexFixing(IndexON,D702,TRUE,_xll.ohTrigger(RecalcTrigger,TriggerON)),NA())</f>
        <v>6.0717523994091582E-3</v>
      </c>
      <c r="H702" s="49">
        <f>_xll.qlCalendarAdvance(IborCalendar,$H701,B702,"f",FALSE)</f>
        <v>44201</v>
      </c>
      <c r="I702" s="49">
        <f>_xll.qlInterestRateIndexValueDate(Index3M,$H702)</f>
        <v>44203</v>
      </c>
      <c r="J702" s="52">
        <f>IFERROR(_xll.qlIndexFixing(Index3M,H702,TRUE,_xll.ohTrigger(RecalcTrigger,Trigger3M)),NA())</f>
        <v>7.4537804266689989E-3</v>
      </c>
      <c r="K702" s="52">
        <f>IFERROR(_xll.qlIndexFixing(ONIndex3M,I702,TRUE,_xll.ohTrigger(RecalcTrigger,Trigger3M)),NA())</f>
        <v>7.154457700675465E-3</v>
      </c>
      <c r="L702" s="52">
        <f>IFERROR(_xll.qlIndexFixing(Index6M,$H702,TRUE,_xll.ohTrigger(RecalcTrigger,Trigger6M)),NA())</f>
        <v>8.2967257181870788E-3</v>
      </c>
      <c r="M702" s="52">
        <f>IFERROR(_xll.qlIndexFixing(ONIndex6M,I702,TRUE,_xll.ohTrigger(RecalcTrigger,Trigger6M)),NA())</f>
        <v>7.6963348511860374E-3</v>
      </c>
    </row>
    <row r="703" spans="2:13" x14ac:dyDescent="0.2">
      <c r="B703" s="46" t="s">
        <v>49</v>
      </c>
      <c r="D703" s="49">
        <f>_xll.qlCalendarAdvance(LocalCalendar,$D702,B703,"f",FALSE)</f>
        <v>44250</v>
      </c>
      <c r="E703" s="49">
        <f>_xll.qlInterestRateIndexValueDate(IndexON,D703)</f>
        <v>44250</v>
      </c>
      <c r="F703" s="52">
        <f>IFERROR(_xll.qlIndexFixing(IndexON,D703,TRUE,_xll.ohTrigger(RecalcTrigger,TriggerON)),NA())</f>
        <v>6.1006595583523726E-3</v>
      </c>
      <c r="H703" s="49">
        <f>_xll.qlCalendarAdvance(IborCalendar,$H702,B703,"f",FALSE)</f>
        <v>44208</v>
      </c>
      <c r="I703" s="49">
        <f>_xll.qlInterestRateIndexValueDate(Index3M,$H703)</f>
        <v>44210</v>
      </c>
      <c r="J703" s="52">
        <f>IFERROR(_xll.qlIndexFixing(Index3M,H703,TRUE,_xll.ohTrigger(RecalcTrigger,Trigger3M)),NA())</f>
        <v>7.4991163064463962E-3</v>
      </c>
      <c r="K703" s="52">
        <f>IFERROR(_xll.qlIndexFixing(ONIndex3M,I703,TRUE,_xll.ohTrigger(RecalcTrigger,Trigger3M)),NA())</f>
        <v>7.2015550877857493E-3</v>
      </c>
      <c r="L703" s="52">
        <f>IFERROR(_xll.qlIndexFixing(Index6M,$H703,TRUE,_xll.ohTrigger(RecalcTrigger,Trigger6M)),NA())</f>
        <v>8.3411898790627347E-3</v>
      </c>
      <c r="M703" s="52">
        <f>IFERROR(_xll.qlIndexFixing(ONIndex6M,I703,TRUE,_xll.ohTrigger(RecalcTrigger,Trigger6M)),NA())</f>
        <v>7.74356253734787E-3</v>
      </c>
    </row>
    <row r="704" spans="2:13" x14ac:dyDescent="0.2">
      <c r="B704" s="46" t="s">
        <v>49</v>
      </c>
      <c r="D704" s="49">
        <f>_xll.qlCalendarAdvance(LocalCalendar,$D703,B704,"f",FALSE)</f>
        <v>44257</v>
      </c>
      <c r="E704" s="49">
        <f>_xll.qlInterestRateIndexValueDate(IndexON,D704)</f>
        <v>44257</v>
      </c>
      <c r="F704" s="52">
        <f>IFERROR(_xll.qlIndexFixing(IndexON,D704,TRUE,_xll.ohTrigger(RecalcTrigger,TriggerON)),NA())</f>
        <v>6.1294548611090516E-3</v>
      </c>
      <c r="H704" s="49">
        <f>_xll.qlCalendarAdvance(IborCalendar,$H703,B704,"f",FALSE)</f>
        <v>44215</v>
      </c>
      <c r="I704" s="49">
        <f>_xll.qlInterestRateIndexValueDate(Index3M,$H704)</f>
        <v>44217</v>
      </c>
      <c r="J704" s="52">
        <f>IFERROR(_xll.qlIndexFixing(Index3M,H704,TRUE,_xll.ohTrigger(RecalcTrigger,Trigger3M)),NA())</f>
        <v>7.544161903663138E-3</v>
      </c>
      <c r="K704" s="52">
        <f>IFERROR(_xll.qlIndexFixing(ONIndex3M,I704,TRUE,_xll.ohTrigger(RecalcTrigger,Trigger3M)),NA())</f>
        <v>7.2483622272301318E-3</v>
      </c>
      <c r="L704" s="52">
        <f>IFERROR(_xll.qlIndexFixing(Index6M,$H704,TRUE,_xll.ohTrigger(RecalcTrigger,Trigger6M)),NA())</f>
        <v>8.3854472567387647E-3</v>
      </c>
      <c r="M704" s="52">
        <f>IFERROR(_xll.qlIndexFixing(ONIndex6M,I704,TRUE,_xll.ohTrigger(RecalcTrigger,Trigger6M)),NA())</f>
        <v>7.7905597687344397E-3</v>
      </c>
    </row>
    <row r="705" spans="2:13" x14ac:dyDescent="0.2">
      <c r="B705" s="46" t="s">
        <v>49</v>
      </c>
      <c r="D705" s="49">
        <f>_xll.qlCalendarAdvance(LocalCalendar,$D704,B705,"f",FALSE)</f>
        <v>44264</v>
      </c>
      <c r="E705" s="49">
        <f>_xll.qlInterestRateIndexValueDate(IndexON,D705)</f>
        <v>44264</v>
      </c>
      <c r="F705" s="52">
        <f>IFERROR(_xll.qlIndexFixing(IndexON,D705,TRUE,_xll.ohTrigger(RecalcTrigger,TriggerON)),NA())</f>
        <v>6.15813830735501E-3</v>
      </c>
      <c r="H705" s="49">
        <f>_xll.qlCalendarAdvance(IborCalendar,$H704,B705,"f",FALSE)</f>
        <v>44222</v>
      </c>
      <c r="I705" s="49">
        <f>_xll.qlInterestRateIndexValueDate(Index3M,$H705)</f>
        <v>44224</v>
      </c>
      <c r="J705" s="52">
        <f>IFERROR(_xll.qlIndexFixing(Index3M,H705,TRUE,_xll.ohTrigger(RecalcTrigger,Trigger3M)),NA())</f>
        <v>7.5889172085190637E-3</v>
      </c>
      <c r="K705" s="52">
        <f>IFERROR(_xll.qlIndexFixing(ONIndex3M,I705,TRUE,_xll.ohTrigger(RecalcTrigger,Trigger3M)),NA())</f>
        <v>7.2948791189286766E-3</v>
      </c>
      <c r="L705" s="52">
        <f>IFERROR(_xll.qlIndexFixing(Index6M,$H705,TRUE,_xll.ohTrigger(RecalcTrigger,Trigger6M)),NA())</f>
        <v>8.4295088764317107E-3</v>
      </c>
      <c r="M705" s="52">
        <f>IFERROR(_xll.qlIndexFixing(ONIndex6M,I705,TRUE,_xll.ohTrigger(RecalcTrigger,Trigger6M)),NA())</f>
        <v>7.8373265452658103E-3</v>
      </c>
    </row>
    <row r="706" spans="2:13" x14ac:dyDescent="0.2">
      <c r="B706" s="46" t="s">
        <v>49</v>
      </c>
      <c r="D706" s="49">
        <f>_xll.qlCalendarAdvance(LocalCalendar,$D705,B706,"f",FALSE)</f>
        <v>44271</v>
      </c>
      <c r="E706" s="49">
        <f>_xll.qlInterestRateIndexValueDate(IndexON,D706)</f>
        <v>44271</v>
      </c>
      <c r="F706" s="52">
        <f>IFERROR(_xll.qlIndexFixing(IndexON,D706,TRUE,_xll.ohTrigger(RecalcTrigger,TriggerON)),NA())</f>
        <v>6.1867098973333867E-3</v>
      </c>
      <c r="H706" s="49">
        <f>_xll.qlCalendarAdvance(IborCalendar,$H705,B706,"f",FALSE)</f>
        <v>44229</v>
      </c>
      <c r="I706" s="49">
        <f>_xll.qlInterestRateIndexValueDate(Index3M,$H706)</f>
        <v>44231</v>
      </c>
      <c r="J706" s="52">
        <f>IFERROR(_xll.qlIndexFixing(Index3M,H706,TRUE,_xll.ohTrigger(RecalcTrigger,Trigger3M)),NA())</f>
        <v>7.6365833600930749E-3</v>
      </c>
      <c r="K706" s="52">
        <f>IFERROR(_xll.qlIndexFixing(ONIndex3M,I706,TRUE,_xll.ohTrigger(RecalcTrigger,Trigger3M)),NA())</f>
        <v>7.3411057626415754E-3</v>
      </c>
      <c r="L706" s="52">
        <f>IFERROR(_xll.qlIndexFixing(Index6M,$H706,TRUE,_xll.ohTrigger(RecalcTrigger,Trigger6M)),NA())</f>
        <v>8.4733857643933107E-3</v>
      </c>
      <c r="M706" s="52">
        <f>IFERROR(_xll.qlIndexFixing(ONIndex6M,I706,TRUE,_xll.ohTrigger(RecalcTrigger,Trigger6M)),NA())</f>
        <v>7.8838628668620458E-3</v>
      </c>
    </row>
    <row r="707" spans="2:13" x14ac:dyDescent="0.2">
      <c r="B707" s="46" t="s">
        <v>49</v>
      </c>
      <c r="D707" s="49">
        <f>_xll.qlCalendarAdvance(LocalCalendar,$D706,B707,"f",FALSE)</f>
        <v>44278</v>
      </c>
      <c r="E707" s="49">
        <f>_xll.qlInterestRateIndexValueDate(IndexON,D707)</f>
        <v>44278</v>
      </c>
      <c r="F707" s="52">
        <f>IFERROR(_xll.qlIndexFixing(IndexON,D707,TRUE,_xll.ohTrigger(RecalcTrigger,TriggerON)),NA())</f>
        <v>6.2151696308010429E-3</v>
      </c>
      <c r="H707" s="49">
        <f>_xll.qlCalendarAdvance(IborCalendar,$H706,B707,"f",FALSE)</f>
        <v>44236</v>
      </c>
      <c r="I707" s="49">
        <f>_xll.qlInterestRateIndexValueDate(Index3M,$H707)</f>
        <v>44239</v>
      </c>
      <c r="J707" s="52">
        <f>IFERROR(_xll.qlIndexFixing(Index3M,H707,TRUE,_xll.ohTrigger(RecalcTrigger,Trigger3M)),NA())</f>
        <v>7.6806635090196085E-3</v>
      </c>
      <c r="K707" s="52">
        <f>IFERROR(_xll.qlIndexFixing(ONIndex3M,I707,TRUE,_xll.ohTrigger(RecalcTrigger,Trigger3M)),NA())</f>
        <v>7.4002636741710148E-3</v>
      </c>
      <c r="L707" s="52">
        <f>IFERROR(_xll.qlIndexFixing(Index6M,$H707,TRUE,_xll.ohTrigger(RecalcTrigger,Trigger6M)),NA())</f>
        <v>8.5233187229073522E-3</v>
      </c>
      <c r="M707" s="52">
        <f>IFERROR(_xll.qlIndexFixing(ONIndex6M,I707,TRUE,_xll.ohTrigger(RecalcTrigger,Trigger6M)),NA())</f>
        <v>7.9435303552255476E-3</v>
      </c>
    </row>
    <row r="708" spans="2:13" x14ac:dyDescent="0.2">
      <c r="B708" s="46" t="s">
        <v>49</v>
      </c>
      <c r="D708" s="49">
        <f>_xll.qlCalendarAdvance(LocalCalendar,$D707,B708,"f",FALSE)</f>
        <v>44285</v>
      </c>
      <c r="E708" s="49">
        <f>_xll.qlInterestRateIndexValueDate(IndexON,D708)</f>
        <v>44285</v>
      </c>
      <c r="F708" s="52">
        <f>IFERROR(_xll.qlIndexFixing(IndexON,D708,TRUE,_xll.ohTrigger(RecalcTrigger,TriggerON)),NA())</f>
        <v>6.2435175079200711E-3</v>
      </c>
      <c r="H708" s="49">
        <f>_xll.qlCalendarAdvance(IborCalendar,$H707,B708,"f",FALSE)</f>
        <v>44243</v>
      </c>
      <c r="I708" s="49">
        <f>_xll.qlInterestRateIndexValueDate(Index3M,$H708)</f>
        <v>44245</v>
      </c>
      <c r="J708" s="52">
        <f>IFERROR(_xll.qlIndexFixing(Index3M,H708,TRUE,_xll.ohTrigger(RecalcTrigger,Trigger3M)),NA())</f>
        <v>7.7182778797523456E-3</v>
      </c>
      <c r="K708" s="52">
        <f>IFERROR(_xll.qlIndexFixing(ONIndex3M,I708,TRUE,_xll.ohTrigger(RecalcTrigger,Trigger3M)),NA())</f>
        <v>7.4326883058706272E-3</v>
      </c>
      <c r="L708" s="52">
        <f>IFERROR(_xll.qlIndexFixing(Index6M,$H708,TRUE,_xll.ohTrigger(RecalcTrigger,Trigger6M)),NA())</f>
        <v>8.5606294552320605E-3</v>
      </c>
      <c r="M708" s="52">
        <f>IFERROR(_xll.qlIndexFixing(ONIndex6M,I708,TRUE,_xll.ohTrigger(RecalcTrigger,Trigger6M)),NA())</f>
        <v>7.9762441449293675E-3</v>
      </c>
    </row>
    <row r="709" spans="2:13" x14ac:dyDescent="0.2">
      <c r="B709" s="46" t="s">
        <v>49</v>
      </c>
      <c r="D709" s="49">
        <f>_xll.qlCalendarAdvance(LocalCalendar,$D708,B709,"f",FALSE)</f>
        <v>44292</v>
      </c>
      <c r="E709" s="49">
        <f>_xll.qlInterestRateIndexValueDate(IndexON,D709)</f>
        <v>44292</v>
      </c>
      <c r="F709" s="52">
        <f>IFERROR(_xll.qlIndexFixing(IndexON,D709,TRUE,_xll.ohTrigger(RecalcTrigger,TriggerON)),NA())</f>
        <v>6.2717535285283788E-3</v>
      </c>
      <c r="H709" s="49">
        <f>_xll.qlCalendarAdvance(IborCalendar,$H708,B709,"f",FALSE)</f>
        <v>44250</v>
      </c>
      <c r="I709" s="49">
        <f>_xll.qlInterestRateIndexValueDate(Index3M,$H709)</f>
        <v>44252</v>
      </c>
      <c r="J709" s="52">
        <f>IFERROR(_xll.qlIndexFixing(Index3M,H709,TRUE,_xll.ohTrigger(RecalcTrigger,Trigger3M)),NA())</f>
        <v>7.7618917203228621E-3</v>
      </c>
      <c r="K709" s="52">
        <f>IFERROR(_xll.qlIndexFixing(ONIndex3M,I709,TRUE,_xll.ohTrigger(RecalcTrigger,Trigger3M)),NA())</f>
        <v>7.478044205226908E-3</v>
      </c>
      <c r="L709" s="52">
        <f>IFERROR(_xll.qlIndexFixing(Index6M,$H709,TRUE,_xll.ohTrigger(RecalcTrigger,Trigger6M)),NA())</f>
        <v>8.6040183156892835E-3</v>
      </c>
      <c r="M709" s="52">
        <f>IFERROR(_xll.qlIndexFixing(ONIndex6M,I709,TRUE,_xll.ohTrigger(RecalcTrigger,Trigger6M)),NA())</f>
        <v>8.0220891011606454E-3</v>
      </c>
    </row>
    <row r="710" spans="2:13" x14ac:dyDescent="0.2">
      <c r="B710" s="46" t="s">
        <v>49</v>
      </c>
      <c r="D710" s="49">
        <f>_xll.qlCalendarAdvance(LocalCalendar,$D709,B710,"f",FALSE)</f>
        <v>44299</v>
      </c>
      <c r="E710" s="49">
        <f>_xll.qlInterestRateIndexValueDate(IndexON,D710)</f>
        <v>44299</v>
      </c>
      <c r="F710" s="52">
        <f>IFERROR(_xll.qlIndexFixing(IndexON,D710,TRUE,_xll.ohTrigger(RecalcTrigger,TriggerON)),NA())</f>
        <v>6.2998776926259659E-3</v>
      </c>
      <c r="H710" s="49">
        <f>_xll.qlCalendarAdvance(IborCalendar,$H709,B710,"f",FALSE)</f>
        <v>44257</v>
      </c>
      <c r="I710" s="49">
        <f>_xll.qlInterestRateIndexValueDate(Index3M,$H710)</f>
        <v>44259</v>
      </c>
      <c r="J710" s="52">
        <f>IFERROR(_xll.qlIndexFixing(Index3M,H710,TRUE,_xll.ohTrigger(RecalcTrigger,Trigger3M)),NA())</f>
        <v>7.8145810525869133E-3</v>
      </c>
      <c r="K710" s="52">
        <f>IFERROR(_xll.qlIndexFixing(ONIndex3M,I710,TRUE,_xll.ohTrigger(RecalcTrigger,Trigger3M)),NA())</f>
        <v>7.5231098561179266E-3</v>
      </c>
      <c r="L710" s="52">
        <f>IFERROR(_xll.qlIndexFixing(Index6M,$H710,TRUE,_xll.ohTrigger(RecalcTrigger,Trigger6M)),NA())</f>
        <v>8.6629769089776511E-3</v>
      </c>
      <c r="M710" s="52">
        <f>IFERROR(_xll.qlIndexFixing(ONIndex6M,I710,TRUE,_xll.ohTrigger(RecalcTrigger,Trigger6M)),NA())</f>
        <v>8.0677036021370441E-3</v>
      </c>
    </row>
    <row r="711" spans="2:13" x14ac:dyDescent="0.2">
      <c r="B711" s="46" t="s">
        <v>49</v>
      </c>
      <c r="D711" s="49">
        <f>_xll.qlCalendarAdvance(LocalCalendar,$D710,B711,"f",FALSE)</f>
        <v>44306</v>
      </c>
      <c r="E711" s="49">
        <f>_xll.qlInterestRateIndexValueDate(IndexON,D711)</f>
        <v>44306</v>
      </c>
      <c r="F711" s="52">
        <f>IFERROR(_xll.qlIndexFixing(IndexON,D711,TRUE,_xll.ohTrigger(RecalcTrigger,TriggerON)),NA())</f>
        <v>6.3278900002938787E-3</v>
      </c>
      <c r="H711" s="49">
        <f>_xll.qlCalendarAdvance(IborCalendar,$H710,B711,"f",FALSE)</f>
        <v>44264</v>
      </c>
      <c r="I711" s="49">
        <f>_xll.qlInterestRateIndexValueDate(Index3M,$H711)</f>
        <v>44266</v>
      </c>
      <c r="J711" s="52">
        <f>IFERROR(_xll.qlIndexFixing(Index3M,H711,TRUE,_xll.ohTrigger(RecalcTrigger,Trigger3M)),NA())</f>
        <v>7.8575547896227484E-3</v>
      </c>
      <c r="K711" s="52">
        <f>IFERROR(_xll.qlIndexFixing(ONIndex3M,I711,TRUE,_xll.ohTrigger(RecalcTrigger,Trigger3M)),NA())</f>
        <v>7.5678852586236189E-3</v>
      </c>
      <c r="L711" s="52">
        <f>IFERROR(_xll.qlIndexFixing(Index6M,$H711,TRUE,_xll.ohTrigger(RecalcTrigger,Trigger6M)),NA())</f>
        <v>8.7060813469750781E-3</v>
      </c>
      <c r="M711" s="52">
        <f>IFERROR(_xll.qlIndexFixing(ONIndex6M,I711,TRUE,_xll.ohTrigger(RecalcTrigger,Trigger6M)),NA())</f>
        <v>8.1130876476986913E-3</v>
      </c>
    </row>
    <row r="712" spans="2:13" x14ac:dyDescent="0.2">
      <c r="B712" s="46" t="s">
        <v>49</v>
      </c>
      <c r="D712" s="49">
        <f>_xll.qlCalendarAdvance(LocalCalendar,$D711,B712,"f",FALSE)</f>
        <v>44313</v>
      </c>
      <c r="E712" s="49">
        <f>_xll.qlInterestRateIndexValueDate(IndexON,D712)</f>
        <v>44313</v>
      </c>
      <c r="F712" s="52">
        <f>IFERROR(_xll.qlIndexFixing(IndexON,D712,TRUE,_xll.ohTrigger(RecalcTrigger,TriggerON)),NA())</f>
        <v>6.3557904513700247E-3</v>
      </c>
      <c r="H712" s="49">
        <f>_xll.qlCalendarAdvance(IborCalendar,$H711,B712,"f",FALSE)</f>
        <v>44271</v>
      </c>
      <c r="I712" s="49">
        <f>_xll.qlInterestRateIndexValueDate(Index3M,$H712)</f>
        <v>44273</v>
      </c>
      <c r="J712" s="52">
        <f>IFERROR(_xll.qlIndexFixing(Index3M,H712,TRUE,_xll.ohTrigger(RecalcTrigger,Trigger3M)),NA())</f>
        <v>7.9002381636458195E-3</v>
      </c>
      <c r="K712" s="52">
        <f>IFERROR(_xll.qlIndexFixing(ONIndex3M,I712,TRUE,_xll.ohTrigger(RecalcTrigger,Trigger3M)),NA())</f>
        <v>7.6123704125041769E-3</v>
      </c>
      <c r="L712" s="52">
        <f>IFERROR(_xll.qlIndexFixing(Index6M,$H712,TRUE,_xll.ohTrigger(RecalcTrigger,Trigger6M)),NA())</f>
        <v>8.7522097735580826E-3</v>
      </c>
      <c r="M712" s="52">
        <f>IFERROR(_xll.qlIndexFixing(ONIndex6M,I712,TRUE,_xll.ohTrigger(RecalcTrigger,Trigger6M)),NA())</f>
        <v>8.158241237765651E-3</v>
      </c>
    </row>
    <row r="713" spans="2:13" x14ac:dyDescent="0.2">
      <c r="B713" s="46" t="s">
        <v>49</v>
      </c>
      <c r="D713" s="49">
        <f>_xll.qlCalendarAdvance(LocalCalendar,$D712,B713,"f",FALSE)</f>
        <v>44322</v>
      </c>
      <c r="E713" s="49">
        <f>_xll.qlInterestRateIndexValueDate(IndexON,D713)</f>
        <v>44322</v>
      </c>
      <c r="F713" s="52">
        <f>IFERROR(_xll.qlIndexFixing(IndexON,D713,TRUE,_xll.ohTrigger(RecalcTrigger,TriggerON)),NA())</f>
        <v>6.3914980991852666E-3</v>
      </c>
      <c r="H713" s="49">
        <f>_xll.qlCalendarAdvance(IborCalendar,$H712,B713,"f",FALSE)</f>
        <v>44278</v>
      </c>
      <c r="I713" s="49">
        <f>_xll.qlInterestRateIndexValueDate(Index3M,$H713)</f>
        <v>44280</v>
      </c>
      <c r="J713" s="52">
        <f>IFERROR(_xll.qlIndexFixing(Index3M,H713,TRUE,_xll.ohTrigger(RecalcTrigger,Trigger3M)),NA())</f>
        <v>7.9426311651619817E-3</v>
      </c>
      <c r="K713" s="52">
        <f>IFERROR(_xll.qlIndexFixing(ONIndex3M,I713,TRUE,_xll.ohTrigger(RecalcTrigger,Trigger3M)),NA())</f>
        <v>7.6565653176796644E-3</v>
      </c>
      <c r="L713" s="52">
        <f>IFERROR(_xll.qlIndexFixing(Index6M,$H713,TRUE,_xll.ohTrigger(RecalcTrigger,Trigger6M)),NA())</f>
        <v>8.7919593238553716E-3</v>
      </c>
      <c r="M713" s="52">
        <f>IFERROR(_xll.qlIndexFixing(ONIndex6M,I713,TRUE,_xll.ohTrigger(RecalcTrigger,Trigger6M)),NA())</f>
        <v>8.2031643723379233E-3</v>
      </c>
    </row>
    <row r="714" spans="2:13" x14ac:dyDescent="0.2">
      <c r="B714" s="46" t="s">
        <v>49</v>
      </c>
      <c r="D714" s="49">
        <f>_xll.qlCalendarAdvance(LocalCalendar,$D713,B714,"f",FALSE)</f>
        <v>44329</v>
      </c>
      <c r="E714" s="49">
        <f>_xll.qlInterestRateIndexValueDate(IndexON,D714)</f>
        <v>44329</v>
      </c>
      <c r="F714" s="52">
        <f>IFERROR(_xll.qlIndexFixing(IndexON,D714,TRUE,_xll.ohTrigger(RecalcTrigger,TriggerON)),NA())</f>
        <v>6.419142878097972E-3</v>
      </c>
      <c r="H714" s="49">
        <f>_xll.qlCalendarAdvance(IborCalendar,$H713,B714,"f",FALSE)</f>
        <v>44285</v>
      </c>
      <c r="I714" s="49">
        <f>_xll.qlInterestRateIndexValueDate(Index3M,$H714)</f>
        <v>44287</v>
      </c>
      <c r="J714" s="52">
        <f>IFERROR(_xll.qlIndexFixing(Index3M,H714,TRUE,_xll.ohTrigger(RecalcTrigger,Trigger3M)),NA())</f>
        <v>7.9816930267024057E-3</v>
      </c>
      <c r="K714" s="52">
        <f>IFERROR(_xll.qlIndexFixing(ONIndex3M,I714,TRUE,_xll.ohTrigger(RecalcTrigger,Trigger3M)),NA())</f>
        <v>7.7132854323327393E-3</v>
      </c>
      <c r="L714" s="52">
        <f>IFERROR(_xll.qlIndexFixing(Index6M,$H714,TRUE,_xll.ohTrigger(RecalcTrigger,Trigger6M)),NA())</f>
        <v>8.8253452420323317E-3</v>
      </c>
      <c r="M714" s="52">
        <f>IFERROR(_xll.qlIndexFixing(ONIndex6M,I714,TRUE,_xll.ohTrigger(RecalcTrigger,Trigger6M)),NA())</f>
        <v>8.2609584602373332E-3</v>
      </c>
    </row>
    <row r="715" spans="2:13" x14ac:dyDescent="0.2">
      <c r="B715" s="46" t="s">
        <v>49</v>
      </c>
      <c r="D715" s="49">
        <f>_xll.qlCalendarAdvance(LocalCalendar,$D714,B715,"f",FALSE)</f>
        <v>44336</v>
      </c>
      <c r="E715" s="49">
        <f>_xll.qlInterestRateIndexValueDate(IndexON,D715)</f>
        <v>44336</v>
      </c>
      <c r="F715" s="52">
        <f>IFERROR(_xll.qlIndexFixing(IndexON,D715,TRUE,_xll.ohTrigger(RecalcTrigger,TriggerON)),NA())</f>
        <v>6.4466758003378644E-3</v>
      </c>
      <c r="H715" s="49">
        <f>_xll.qlCalendarAdvance(IborCalendar,$H714,B715,"f",FALSE)</f>
        <v>44292</v>
      </c>
      <c r="I715" s="49">
        <f>_xll.qlInterestRateIndexValueDate(Index3M,$H715)</f>
        <v>44294</v>
      </c>
      <c r="J715" s="52">
        <f>IFERROR(_xll.qlIndexFixing(Index3M,H715,TRUE,_xll.ohTrigger(RecalcTrigger,Trigger3M)),NA())</f>
        <v>8.0235347284971659E-3</v>
      </c>
      <c r="K715" s="52">
        <f>IFERROR(_xll.qlIndexFixing(ONIndex3M,I715,TRUE,_xll.ohTrigger(RecalcTrigger,Trigger3M)),NA())</f>
        <v>7.7440843815956839E-3</v>
      </c>
      <c r="L715" s="52">
        <f>IFERROR(_xll.qlIndexFixing(Index6M,$H715,TRUE,_xll.ohTrigger(RecalcTrigger,Trigger6M)),NA())</f>
        <v>8.8680568256591687E-3</v>
      </c>
      <c r="M715" s="52">
        <f>IFERROR(_xll.qlIndexFixing(ONIndex6M,I715,TRUE,_xll.ohTrigger(RecalcTrigger,Trigger6M)),NA())</f>
        <v>8.2923192743589169E-3</v>
      </c>
    </row>
    <row r="716" spans="2:13" x14ac:dyDescent="0.2">
      <c r="B716" s="46" t="s">
        <v>49</v>
      </c>
      <c r="D716" s="49">
        <f>_xll.qlCalendarAdvance(LocalCalendar,$D715,B716,"f",FALSE)</f>
        <v>44343</v>
      </c>
      <c r="E716" s="49">
        <f>_xll.qlInterestRateIndexValueDate(IndexON,D716)</f>
        <v>44343</v>
      </c>
      <c r="F716" s="52">
        <f>IFERROR(_xll.qlIndexFixing(IndexON,D716,TRUE,_xll.ohTrigger(RecalcTrigger,TriggerON)),NA())</f>
        <v>6.4740968659859899E-3</v>
      </c>
      <c r="H716" s="49">
        <f>_xll.qlCalendarAdvance(IborCalendar,$H715,B716,"f",FALSE)</f>
        <v>44299</v>
      </c>
      <c r="I716" s="49">
        <f>_xll.qlInterestRateIndexValueDate(Index3M,$H716)</f>
        <v>44301</v>
      </c>
      <c r="J716" s="52">
        <f>IFERROR(_xll.qlIndexFixing(Index3M,H716,TRUE,_xll.ohTrigger(RecalcTrigger,Trigger3M)),NA())</f>
        <v>8.0651214818471522E-3</v>
      </c>
      <c r="K716" s="52">
        <f>IFERROR(_xll.qlIndexFixing(ONIndex3M,I716,TRUE,_xll.ohTrigger(RecalcTrigger,Trigger3M)),NA())</f>
        <v>7.7874085400964077E-3</v>
      </c>
      <c r="L716" s="52">
        <f>IFERROR(_xll.qlIndexFixing(Index6M,$H716,TRUE,_xll.ohTrigger(RecalcTrigger,Trigger6M)),NA())</f>
        <v>8.9106954147274119E-3</v>
      </c>
      <c r="M716" s="52">
        <f>IFERROR(_xll.qlIndexFixing(ONIndex6M,I716,TRUE,_xll.ohTrigger(RecalcTrigger,Trigger6M)),NA())</f>
        <v>8.3365510417277022E-3</v>
      </c>
    </row>
    <row r="717" spans="2:13" x14ac:dyDescent="0.2">
      <c r="B717" s="46" t="s">
        <v>49</v>
      </c>
      <c r="D717" s="49">
        <f>_xll.qlCalendarAdvance(LocalCalendar,$D716,B717,"f",FALSE)</f>
        <v>44350</v>
      </c>
      <c r="E717" s="49">
        <f>_xll.qlInterestRateIndexValueDate(IndexON,D717)</f>
        <v>44350</v>
      </c>
      <c r="F717" s="52">
        <f>IFERROR(_xll.qlIndexFixing(IndexON,D717,TRUE,_xll.ohTrigger(RecalcTrigger,TriggerON)),NA())</f>
        <v>6.501406074880256E-3</v>
      </c>
      <c r="H717" s="49">
        <f>_xll.qlCalendarAdvance(IborCalendar,$H716,B717,"f",FALSE)</f>
        <v>44306</v>
      </c>
      <c r="I717" s="49">
        <f>_xll.qlInterestRateIndexValueDate(Index3M,$H717)</f>
        <v>44308</v>
      </c>
      <c r="J717" s="52">
        <f>IFERROR(_xll.qlIndexFixing(Index3M,H717,TRUE,_xll.ohTrigger(RecalcTrigger,Trigger3M)),NA())</f>
        <v>8.1064808509520789E-3</v>
      </c>
      <c r="K717" s="52">
        <f>IFERROR(_xll.qlIndexFixing(ONIndex3M,I717,TRUE,_xll.ohTrigger(RecalcTrigger,Trigger3M)),NA())</f>
        <v>7.8304424494923808E-3</v>
      </c>
      <c r="L717" s="52">
        <f>IFERROR(_xll.qlIndexFixing(Index6M,$H717,TRUE,_xll.ohTrigger(RecalcTrigger,Trigger6M)),NA())</f>
        <v>8.9532719262390096E-3</v>
      </c>
      <c r="M717" s="52">
        <f>IFERROR(_xll.qlIndexFixing(ONIndex6M,I717,TRUE,_xll.ohTrigger(RecalcTrigger,Trigger6M)),NA())</f>
        <v>8.3805523531221837E-3</v>
      </c>
    </row>
    <row r="718" spans="2:13" x14ac:dyDescent="0.2">
      <c r="B718" s="46" t="s">
        <v>49</v>
      </c>
      <c r="D718" s="49">
        <f>_xll.qlCalendarAdvance(LocalCalendar,$D717,B718,"f",FALSE)</f>
        <v>44357</v>
      </c>
      <c r="E718" s="49">
        <f>_xll.qlInterestRateIndexValueDate(IndexON,D718)</f>
        <v>44357</v>
      </c>
      <c r="F718" s="52">
        <f>IFERROR(_xll.qlIndexFixing(IndexON,D718,TRUE,_xll.ohTrigger(RecalcTrigger,TriggerON)),NA())</f>
        <v>6.528603427101709E-3</v>
      </c>
      <c r="H718" s="49">
        <f>_xll.qlCalendarAdvance(IborCalendar,$H717,B718,"f",FALSE)</f>
        <v>44313</v>
      </c>
      <c r="I718" s="49">
        <f>_xll.qlInterestRateIndexValueDate(Index3M,$H718)</f>
        <v>44316</v>
      </c>
      <c r="J718" s="52">
        <f>IFERROR(_xll.qlIndexFixing(Index3M,H718,TRUE,_xll.ohTrigger(RecalcTrigger,Trigger3M)),NA())</f>
        <v>8.1535056325767845E-3</v>
      </c>
      <c r="K718" s="52">
        <f>IFERROR(_xll.qlIndexFixing(ONIndex3M,I718,TRUE,_xll.ohTrigger(RecalcTrigger,Trigger3M)),NA())</f>
        <v>7.8948732633898899E-3</v>
      </c>
      <c r="L718" s="52">
        <f>IFERROR(_xll.qlIndexFixing(Index6M,$H718,TRUE,_xll.ohTrigger(RecalcTrigger,Trigger6M)),NA())</f>
        <v>8.9987266672738146E-3</v>
      </c>
      <c r="M718" s="52">
        <f>IFERROR(_xll.qlIndexFixing(ONIndex6M,I718,TRUE,_xll.ohTrigger(RecalcTrigger,Trigger6M)),NA())</f>
        <v>8.4466107667813262E-3</v>
      </c>
    </row>
    <row r="719" spans="2:13" x14ac:dyDescent="0.2">
      <c r="B719" s="46" t="s">
        <v>49</v>
      </c>
      <c r="D719" s="49">
        <f>_xll.qlCalendarAdvance(LocalCalendar,$D718,B719,"f",FALSE)</f>
        <v>44364</v>
      </c>
      <c r="E719" s="49">
        <f>_xll.qlInterestRateIndexValueDate(IndexON,D719)</f>
        <v>44364</v>
      </c>
      <c r="F719" s="52">
        <f>IFERROR(_xll.qlIndexFixing(IndexON,D719,TRUE,_xll.ohTrigger(RecalcTrigger,TriggerON)),NA())</f>
        <v>6.555688922650349E-3</v>
      </c>
      <c r="H719" s="49">
        <f>_xll.qlCalendarAdvance(IborCalendar,$H718,B719,"f",FALSE)</f>
        <v>44320</v>
      </c>
      <c r="I719" s="49">
        <f>_xll.qlInterestRateIndexValueDate(Index3M,$H719)</f>
        <v>44322</v>
      </c>
      <c r="J719" s="52">
        <f>IFERROR(_xll.qlIndexFixing(Index3M,H719,TRUE,_xll.ohTrigger(RecalcTrigger,Trigger3M)),NA())</f>
        <v>8.1916180217926817E-3</v>
      </c>
      <c r="K719" s="52">
        <f>IFERROR(_xll.qlIndexFixing(ONIndex3M,I719,TRUE,_xll.ohTrigger(RecalcTrigger,Trigger3M)),NA())</f>
        <v>7.9156395204904584E-3</v>
      </c>
      <c r="L719" s="52">
        <f>IFERROR(_xll.qlIndexFixing(Index6M,$H719,TRUE,_xll.ohTrigger(RecalcTrigger,Trigger6M)),NA())</f>
        <v>9.0477193127641384E-3</v>
      </c>
      <c r="M719" s="52">
        <f>IFERROR(_xll.qlIndexFixing(ONIndex6M,I719,TRUE,_xll.ohTrigger(RecalcTrigger,Trigger6M)),NA())</f>
        <v>8.4678636080681713E-3</v>
      </c>
    </row>
    <row r="720" spans="2:13" x14ac:dyDescent="0.2">
      <c r="B720" s="46" t="s">
        <v>49</v>
      </c>
      <c r="D720" s="49">
        <f>_xll.qlCalendarAdvance(LocalCalendar,$D719,B720,"f",FALSE)</f>
        <v>44371</v>
      </c>
      <c r="E720" s="49">
        <f>_xll.qlInterestRateIndexValueDate(IndexON,D720)</f>
        <v>44371</v>
      </c>
      <c r="F720" s="52">
        <f>IFERROR(_xll.qlIndexFixing(IndexON,D720,TRUE,_xll.ohTrigger(RecalcTrigger,TriggerON)),NA())</f>
        <v>6.5826625614451295E-3</v>
      </c>
      <c r="H720" s="49">
        <f>_xll.qlCalendarAdvance(IborCalendar,$H719,B720,"f",FALSE)</f>
        <v>44327</v>
      </c>
      <c r="I720" s="49">
        <f>_xll.qlInterestRateIndexValueDate(Index3M,$H720)</f>
        <v>44329</v>
      </c>
      <c r="J720" s="52">
        <f>IFERROR(_xll.qlIndexFixing(Index3M,H720,TRUE,_xll.ohTrigger(RecalcTrigger,Trigger3M)),NA())</f>
        <v>8.2324586123925046E-3</v>
      </c>
      <c r="K720" s="52">
        <f>IFERROR(_xll.qlIndexFixing(ONIndex3M,I720,TRUE,_xll.ohTrigger(RecalcTrigger,Trigger3M)),NA())</f>
        <v>7.9578026819326908E-3</v>
      </c>
      <c r="L720" s="52">
        <f>IFERROR(_xll.qlIndexFixing(Index6M,$H720,TRUE,_xll.ohTrigger(RecalcTrigger,Trigger6M)),NA())</f>
        <v>9.0901854852432785E-3</v>
      </c>
      <c r="M720" s="52">
        <f>IFERROR(_xll.qlIndexFixing(ONIndex6M,I720,TRUE,_xll.ohTrigger(RecalcTrigger,Trigger6M)),NA())</f>
        <v>8.5111735512999331E-3</v>
      </c>
    </row>
    <row r="721" spans="2:13" x14ac:dyDescent="0.2">
      <c r="B721" s="46" t="s">
        <v>49</v>
      </c>
      <c r="D721" s="49">
        <f>_xll.qlCalendarAdvance(LocalCalendar,$D720,B721,"f",FALSE)</f>
        <v>44378</v>
      </c>
      <c r="E721" s="49">
        <f>_xll.qlInterestRateIndexValueDate(IndexON,D721)</f>
        <v>44378</v>
      </c>
      <c r="F721" s="52">
        <f>IFERROR(_xll.qlIndexFixing(IndexON,D721,TRUE,_xll.ohTrigger(RecalcTrigger,TriggerON)),NA())</f>
        <v>6.6095129264964747E-3</v>
      </c>
      <c r="H721" s="49">
        <f>_xll.qlCalendarAdvance(IborCalendar,$H720,B721,"f",FALSE)</f>
        <v>44334</v>
      </c>
      <c r="I721" s="49">
        <f>_xll.qlInterestRateIndexValueDate(Index3M,$H721)</f>
        <v>44336</v>
      </c>
      <c r="J721" s="52">
        <f>IFERROR(_xll.qlIndexFixing(Index3M,H721,TRUE,_xll.ohTrigger(RecalcTrigger,Trigger3M)),NA())</f>
        <v>8.2731841015152834E-3</v>
      </c>
      <c r="K721" s="52">
        <f>IFERROR(_xll.qlIndexFixing(ONIndex3M,I721,TRUE,_xll.ohTrigger(RecalcTrigger,Trigger3M)),NA())</f>
        <v>7.9996755938704922E-3</v>
      </c>
      <c r="L721" s="52">
        <f>IFERROR(_xll.qlIndexFixing(Index6M,$H721,TRUE,_xll.ohTrigger(RecalcTrigger,Trigger6M)),NA())</f>
        <v>9.1326344543653983E-3</v>
      </c>
      <c r="M721" s="52">
        <f>IFERROR(_xll.qlIndexFixing(ONIndex6M,I721,TRUE,_xll.ohTrigger(RecalcTrigger,Trigger6M)),NA())</f>
        <v>8.554253038317583E-3</v>
      </c>
    </row>
    <row r="722" spans="2:13" x14ac:dyDescent="0.2">
      <c r="B722" s="46" t="s">
        <v>49</v>
      </c>
      <c r="D722" s="49">
        <f>_xll.qlCalendarAdvance(LocalCalendar,$D721,B722,"f",FALSE)</f>
        <v>44385</v>
      </c>
      <c r="E722" s="49">
        <f>_xll.qlInterestRateIndexValueDate(IndexON,D722)</f>
        <v>44385</v>
      </c>
      <c r="F722" s="52">
        <f>IFERROR(_xll.qlIndexFixing(IndexON,D722,TRUE,_xll.ohTrigger(RecalcTrigger,TriggerON)),NA())</f>
        <v>6.6361114272628363E-3</v>
      </c>
      <c r="H722" s="49">
        <f>_xll.qlCalendarAdvance(IborCalendar,$H721,B722,"f",FALSE)</f>
        <v>44341</v>
      </c>
      <c r="I722" s="49">
        <f>_xll.qlInterestRateIndexValueDate(Index3M,$H722)</f>
        <v>44343</v>
      </c>
      <c r="J722" s="52">
        <f>IFERROR(_xll.qlIndexFixing(Index3M,H722,TRUE,_xll.ohTrigger(RecalcTrigger,Trigger3M)),NA())</f>
        <v>8.3138217601569121E-3</v>
      </c>
      <c r="K722" s="52">
        <f>IFERROR(_xll.qlIndexFixing(ONIndex3M,I722,TRUE,_xll.ohTrigger(RecalcTrigger,Trigger3M)),NA())</f>
        <v>8.0412582562239265E-3</v>
      </c>
      <c r="L722" s="52">
        <f>IFERROR(_xll.qlIndexFixing(Index6M,$H722,TRUE,_xll.ohTrigger(RecalcTrigger,Trigger6M)),NA())</f>
        <v>9.1750769665957244E-3</v>
      </c>
      <c r="M722" s="52">
        <f>IFERROR(_xll.qlIndexFixing(ONIndex6M,I722,TRUE,_xll.ohTrigger(RecalcTrigger,Trigger6M)),NA())</f>
        <v>8.5971020689612487E-3</v>
      </c>
    </row>
    <row r="723" spans="2:13" x14ac:dyDescent="0.2">
      <c r="B723" s="46" t="s">
        <v>49</v>
      </c>
      <c r="D723" s="49">
        <f>_xll.qlCalendarAdvance(LocalCalendar,$D722,B723,"f",FALSE)</f>
        <v>44392</v>
      </c>
      <c r="E723" s="49">
        <f>_xll.qlInterestRateIndexValueDate(IndexON,D723)</f>
        <v>44392</v>
      </c>
      <c r="F723" s="52">
        <f>IFERROR(_xll.qlIndexFixing(IndexON,D723,TRUE,_xll.ohTrigger(RecalcTrigger,TriggerON)),NA())</f>
        <v>6.6624214094290757E-3</v>
      </c>
      <c r="H723" s="49">
        <f>_xll.qlCalendarAdvance(IborCalendar,$H722,B723,"f",FALSE)</f>
        <v>44348</v>
      </c>
      <c r="I723" s="49">
        <f>_xll.qlInterestRateIndexValueDate(Index3M,$H723)</f>
        <v>44350</v>
      </c>
      <c r="J723" s="52">
        <f>IFERROR(_xll.qlIndexFixing(Index3M,H723,TRUE,_xll.ohTrigger(RecalcTrigger,Trigger3M)),NA())</f>
        <v>8.3543988604489038E-3</v>
      </c>
      <c r="K723" s="52">
        <f>IFERROR(_xll.qlIndexFixing(ONIndex3M,I723,TRUE,_xll.ohTrigger(RecalcTrigger,Trigger3M)),NA())</f>
        <v>8.0825506687531856E-3</v>
      </c>
      <c r="L723" s="52">
        <f>IFERROR(_xll.qlIndexFixing(Index6M,$H723,TRUE,_xll.ohTrigger(RecalcTrigger,Trigger6M)),NA())</f>
        <v>9.2080388377563296E-3</v>
      </c>
      <c r="M723" s="52">
        <f>IFERROR(_xll.qlIndexFixing(ONIndex6M,I723,TRUE,_xll.ohTrigger(RecalcTrigger,Trigger6M)),NA())</f>
        <v>8.6397206433108664E-3</v>
      </c>
    </row>
    <row r="724" spans="2:13" x14ac:dyDescent="0.2">
      <c r="B724" s="46" t="s">
        <v>49</v>
      </c>
      <c r="D724" s="49">
        <f>_xll.qlCalendarAdvance(LocalCalendar,$D723,B724,"f",FALSE)</f>
        <v>44399</v>
      </c>
      <c r="E724" s="49">
        <f>_xll.qlInterestRateIndexValueDate(IndexON,D724)</f>
        <v>44399</v>
      </c>
      <c r="F724" s="52">
        <f>IFERROR(_xll.qlIndexFixing(IndexON,D724,TRUE,_xll.ohTrigger(RecalcTrigger,TriggerON)),NA())</f>
        <v>6.6884428728331002E-3</v>
      </c>
      <c r="H724" s="49">
        <f>_xll.qlCalendarAdvance(IborCalendar,$H723,B724,"f",FALSE)</f>
        <v>44355</v>
      </c>
      <c r="I724" s="49">
        <f>_xll.qlInterestRateIndexValueDate(Index3M,$H724)</f>
        <v>44357</v>
      </c>
      <c r="J724" s="52">
        <f>IFERROR(_xll.qlIndexFixing(Index3M,H724,TRUE,_xll.ohTrigger(RecalcTrigger,Trigger3M)),NA())</f>
        <v>8.3949426756557699E-3</v>
      </c>
      <c r="K724" s="52">
        <f>IFERROR(_xll.qlIndexFixing(ONIndex3M,I724,TRUE,_xll.ohTrigger(RecalcTrigger,Trigger3M)),NA())</f>
        <v>8.1235528315382055E-3</v>
      </c>
      <c r="L724" s="52">
        <f>IFERROR(_xll.qlIndexFixing(Index6M,$H724,TRUE,_xll.ohTrigger(RecalcTrigger,Trigger6M)),NA())</f>
        <v>9.2504865616997757E-3</v>
      </c>
      <c r="M724" s="52">
        <f>IFERROR(_xll.qlIndexFixing(ONIndex6M,I724,TRUE,_xll.ohTrigger(RecalcTrigger,Trigger6M)),NA())</f>
        <v>8.6821087611266279E-3</v>
      </c>
    </row>
    <row r="725" spans="2:13" x14ac:dyDescent="0.2">
      <c r="B725" s="46" t="s">
        <v>49</v>
      </c>
      <c r="D725" s="49">
        <f>_xll.qlCalendarAdvance(LocalCalendar,$D724,B725,"f",FALSE)</f>
        <v>44406</v>
      </c>
      <c r="E725" s="49">
        <f>_xll.qlInterestRateIndexValueDate(IndexON,D725)</f>
        <v>44406</v>
      </c>
      <c r="F725" s="52">
        <f>IFERROR(_xll.qlIndexFixing(IndexON,D725,TRUE,_xll.ohTrigger(RecalcTrigger,TriggerON)),NA())</f>
        <v>6.71417581747491E-3</v>
      </c>
      <c r="H725" s="49">
        <f>_xll.qlCalendarAdvance(IborCalendar,$H724,B725,"f",FALSE)</f>
        <v>44362</v>
      </c>
      <c r="I725" s="49">
        <f>_xll.qlInterestRateIndexValueDate(Index3M,$H725)</f>
        <v>44364</v>
      </c>
      <c r="J725" s="52">
        <f>IFERROR(_xll.qlIndexFixing(Index3M,H725,TRUE,_xll.ohTrigger(RecalcTrigger,Trigger3M)),NA())</f>
        <v>8.4354804801733008E-3</v>
      </c>
      <c r="K725" s="52">
        <f>IFERROR(_xll.qlIndexFixing(ONIndex3M,I725,TRUE,_xll.ohTrigger(RecalcTrigger,Trigger3M)),NA())</f>
        <v>8.164264744339178E-3</v>
      </c>
      <c r="L725" s="52">
        <f>IFERROR(_xll.qlIndexFixing(Index6M,$H725,TRUE,_xll.ohTrigger(RecalcTrigger,Trigger6M)),NA())</f>
        <v>9.2929595780308575E-3</v>
      </c>
      <c r="M725" s="52">
        <f>IFERROR(_xll.qlIndexFixing(ONIndex6M,I725,TRUE,_xll.ohTrigger(RecalcTrigger,Trigger6M)),NA())</f>
        <v>8.7242664223285971E-3</v>
      </c>
    </row>
    <row r="726" spans="2:13" x14ac:dyDescent="0.2">
      <c r="B726" s="46" t="s">
        <v>49</v>
      </c>
      <c r="D726" s="49">
        <f>_xll.qlCalendarAdvance(LocalCalendar,$D725,B726,"f",FALSE)</f>
        <v>44413</v>
      </c>
      <c r="E726" s="49">
        <f>_xll.qlInterestRateIndexValueDate(IndexON,D726)</f>
        <v>44413</v>
      </c>
      <c r="F726" s="52">
        <f>IFERROR(_xll.qlIndexFixing(IndexON,D726,TRUE,_xll.ohTrigger(RecalcTrigger,TriggerON)),NA())</f>
        <v>6.7396202432734587E-3</v>
      </c>
      <c r="H726" s="49">
        <f>_xll.qlCalendarAdvance(IborCalendar,$H725,B726,"f",FALSE)</f>
        <v>44369</v>
      </c>
      <c r="I726" s="49">
        <f>_xll.qlInterestRateIndexValueDate(Index3M,$H726)</f>
        <v>44371</v>
      </c>
      <c r="J726" s="52">
        <f>IFERROR(_xll.qlIndexFixing(Index3M,H726,TRUE,_xll.ohTrigger(RecalcTrigger,Trigger3M)),NA())</f>
        <v>8.4760395495233343E-3</v>
      </c>
      <c r="K726" s="52">
        <f>IFERROR(_xll.qlIndexFixing(ONIndex3M,I726,TRUE,_xll.ohTrigger(RecalcTrigger,Trigger3M)),NA())</f>
        <v>8.2046864070761671E-3</v>
      </c>
      <c r="L726" s="52">
        <f>IFERROR(_xll.qlIndexFixing(Index6M,$H726,TRUE,_xll.ohTrigger(RecalcTrigger,Trigger6M)),NA())</f>
        <v>9.3354688122190693E-3</v>
      </c>
      <c r="M726" s="52">
        <f>IFERROR(_xll.qlIndexFixing(ONIndex6M,I726,TRUE,_xll.ohTrigger(RecalcTrigger,Trigger6M)),NA())</f>
        <v>8.766193626916774E-3</v>
      </c>
    </row>
    <row r="727" spans="2:13" x14ac:dyDescent="0.2">
      <c r="B727" s="46" t="s">
        <v>49</v>
      </c>
      <c r="D727" s="49">
        <f>_xll.qlCalendarAdvance(LocalCalendar,$D726,B727,"f",FALSE)</f>
        <v>44420</v>
      </c>
      <c r="E727" s="49">
        <f>_xll.qlInterestRateIndexValueDate(IndexON,D727)</f>
        <v>44420</v>
      </c>
      <c r="F727" s="52">
        <f>IFERROR(_xll.qlIndexFixing(IndexON,D727,TRUE,_xll.ohTrigger(RecalcTrigger,TriggerON)),NA())</f>
        <v>6.7647761502287462E-3</v>
      </c>
      <c r="H727" s="49">
        <f>_xll.qlCalendarAdvance(IborCalendar,$H726,B727,"f",FALSE)</f>
        <v>44376</v>
      </c>
      <c r="I727" s="49">
        <f>_xll.qlInterestRateIndexValueDate(Index3M,$H727)</f>
        <v>44378</v>
      </c>
      <c r="J727" s="52">
        <f>IFERROR(_xll.qlIndexFixing(Index3M,H727,TRUE,_xll.ohTrigger(RecalcTrigger,Trigger3M)),NA())</f>
        <v>8.5166470543298831E-3</v>
      </c>
      <c r="K727" s="52">
        <f>IFERROR(_xll.qlIndexFixing(ONIndex3M,I727,TRUE,_xll.ohTrigger(RecalcTrigger,Trigger3M)),NA())</f>
        <v>8.2448409373370168E-3</v>
      </c>
      <c r="L727" s="52">
        <f>IFERROR(_xll.qlIndexFixing(Index6M,$H727,TRUE,_xll.ohTrigger(RecalcTrigger,Trigger6M)),NA())</f>
        <v>9.3907511173366518E-3</v>
      </c>
      <c r="M727" s="52">
        <f>IFERROR(_xll.qlIndexFixing(ONIndex6M,I727,TRUE,_xll.ohTrigger(RecalcTrigger,Trigger6M)),NA())</f>
        <v>8.8079087440373627E-3</v>
      </c>
    </row>
    <row r="728" spans="2:13" x14ac:dyDescent="0.2">
      <c r="B728" s="46" t="s">
        <v>49</v>
      </c>
      <c r="D728" s="49">
        <f>_xll.qlCalendarAdvance(LocalCalendar,$D727,B728,"f",FALSE)</f>
        <v>44427</v>
      </c>
      <c r="E728" s="49">
        <f>_xll.qlInterestRateIndexValueDate(IndexON,D728)</f>
        <v>44427</v>
      </c>
      <c r="F728" s="52">
        <f>IFERROR(_xll.qlIndexFixing(IndexON,D728,TRUE,_xll.ohTrigger(RecalcTrigger,TriggerON)),NA())</f>
        <v>6.7896435381786802E-3</v>
      </c>
      <c r="H728" s="49">
        <f>_xll.qlCalendarAdvance(IborCalendar,$H727,B728,"f",FALSE)</f>
        <v>44383</v>
      </c>
      <c r="I728" s="49">
        <f>_xll.qlInterestRateIndexValueDate(Index3M,$H728)</f>
        <v>44385</v>
      </c>
      <c r="J728" s="52">
        <f>IFERROR(_xll.qlIndexFixing(Index3M,H728,TRUE,_xll.ohTrigger(RecalcTrigger,Trigger3M)),NA())</f>
        <v>8.557320928454298E-3</v>
      </c>
      <c r="K728" s="52">
        <f>IFERROR(_xll.qlIndexFixing(ONIndex3M,I728,TRUE,_xll.ohTrigger(RecalcTrigger,Trigger3M)),NA())</f>
        <v>8.284988712041752E-3</v>
      </c>
      <c r="L728" s="52">
        <f>IFERROR(_xll.qlIndexFixing(Index6M,$H728,TRUE,_xll.ohTrigger(RecalcTrigger,Trigger6M)),NA())</f>
        <v>9.4333818895567904E-3</v>
      </c>
      <c r="M728" s="52">
        <f>IFERROR(_xll.qlIndexFixing(ONIndex6M,I728,TRUE,_xll.ohTrigger(RecalcTrigger,Trigger6M)),NA())</f>
        <v>8.8496186689912548E-3</v>
      </c>
    </row>
    <row r="729" spans="2:13" x14ac:dyDescent="0.2">
      <c r="B729" s="46" t="s">
        <v>49</v>
      </c>
      <c r="D729" s="49">
        <f>_xll.qlCalendarAdvance(LocalCalendar,$D728,B729,"f",FALSE)</f>
        <v>44434</v>
      </c>
      <c r="E729" s="49">
        <f>_xll.qlInterestRateIndexValueDate(IndexON,D729)</f>
        <v>44434</v>
      </c>
      <c r="F729" s="52">
        <f>IFERROR(_xll.qlIndexFixing(IndexON,D729,TRUE,_xll.ohTrigger(RecalcTrigger,TriggerON)),NA())</f>
        <v>6.8142224072043067E-3</v>
      </c>
      <c r="H729" s="49">
        <f>_xll.qlCalendarAdvance(IborCalendar,$H728,B729,"f",FALSE)</f>
        <v>44390</v>
      </c>
      <c r="I729" s="49">
        <f>_xll.qlInterestRateIndexValueDate(Index3M,$H729)</f>
        <v>44392</v>
      </c>
      <c r="J729" s="52">
        <f>IFERROR(_xll.qlIndexFixing(Index3M,H729,TRUE,_xll.ohTrigger(RecalcTrigger,Trigger3M)),NA())</f>
        <v>8.5980628306931602E-3</v>
      </c>
      <c r="K729" s="52">
        <f>IFERROR(_xll.qlIndexFixing(ONIndex3M,I729,TRUE,_xll.ohTrigger(RecalcTrigger,Trigger3M)),NA())</f>
        <v>8.3252039508607822E-3</v>
      </c>
      <c r="L729" s="52">
        <f>IFERROR(_xll.qlIndexFixing(Index6M,$H729,TRUE,_xll.ohTrigger(RecalcTrigger,Trigger6M)),NA())</f>
        <v>9.4728752654146004E-3</v>
      </c>
      <c r="M729" s="52">
        <f>IFERROR(_xll.qlIndexFixing(ONIndex6M,I729,TRUE,_xll.ohTrigger(RecalcTrigger,Trigger6M)),NA())</f>
        <v>8.8913823766834099E-3</v>
      </c>
    </row>
    <row r="730" spans="2:13" x14ac:dyDescent="0.2">
      <c r="B730" s="46" t="s">
        <v>49</v>
      </c>
      <c r="D730" s="49">
        <f>_xll.qlCalendarAdvance(LocalCalendar,$D729,B730,"f",FALSE)</f>
        <v>44441</v>
      </c>
      <c r="E730" s="49">
        <f>_xll.qlInterestRateIndexValueDate(IndexON,D730)</f>
        <v>44441</v>
      </c>
      <c r="F730" s="52">
        <f>IFERROR(_xll.qlIndexFixing(IndexON,D730,TRUE,_xll.ohTrigger(RecalcTrigger,TriggerON)),NA())</f>
        <v>6.8385127570624871E-3</v>
      </c>
      <c r="H730" s="49">
        <f>_xll.qlCalendarAdvance(IborCalendar,$H729,B730,"f",FALSE)</f>
        <v>44397</v>
      </c>
      <c r="I730" s="49">
        <f>_xll.qlInterestRateIndexValueDate(Index3M,$H730)</f>
        <v>44399</v>
      </c>
      <c r="J730" s="52">
        <f>IFERROR(_xll.qlIndexFixing(Index3M,H730,TRUE,_xll.ohTrigger(RecalcTrigger,Trigger3M)),NA())</f>
        <v>8.6388727631578222E-3</v>
      </c>
      <c r="K730" s="52">
        <f>IFERROR(_xll.qlIndexFixing(ONIndex3M,I730,TRUE,_xll.ohTrigger(RecalcTrigger,Trigger3M)),NA())</f>
        <v>8.3654866537141714E-3</v>
      </c>
      <c r="L730" s="52">
        <f>IFERROR(_xll.qlIndexFixing(Index6M,$H730,TRUE,_xll.ohTrigger(RecalcTrigger,Trigger6M)),NA())</f>
        <v>9.515610950435056E-3</v>
      </c>
      <c r="M730" s="52">
        <f>IFERROR(_xll.qlIndexFixing(ONIndex6M,I730,TRUE,_xll.ohTrigger(RecalcTrigger,Trigger6M)),NA())</f>
        <v>8.933199867193764E-3</v>
      </c>
    </row>
    <row r="731" spans="2:13" x14ac:dyDescent="0.2">
      <c r="B731" s="46" t="s">
        <v>49</v>
      </c>
      <c r="D731" s="49">
        <f>_xll.qlCalendarAdvance(LocalCalendar,$D730,B731,"f",FALSE)</f>
        <v>44448</v>
      </c>
      <c r="E731" s="49">
        <f>_xll.qlInterestRateIndexValueDate(IndexON,D731)</f>
        <v>44448</v>
      </c>
      <c r="F731" s="52">
        <f>IFERROR(_xll.qlIndexFixing(IndexON,D731,TRUE,_xll.ohTrigger(RecalcTrigger,TriggerON)),NA())</f>
        <v>6.8625145878342675E-3</v>
      </c>
      <c r="H731" s="49">
        <f>_xll.qlCalendarAdvance(IborCalendar,$H730,B731,"f",FALSE)</f>
        <v>44404</v>
      </c>
      <c r="I731" s="49">
        <f>_xll.qlInterestRateIndexValueDate(Index3M,$H731)</f>
        <v>44406</v>
      </c>
      <c r="J731" s="52">
        <f>IFERROR(_xll.qlIndexFixing(Index3M,H731,TRUE,_xll.ohTrigger(RecalcTrigger,Trigger3M)),NA())</f>
        <v>8.6797507279639842E-3</v>
      </c>
      <c r="K731" s="52">
        <f>IFERROR(_xll.qlIndexFixing(ONIndex3M,I731,TRUE,_xll.ohTrigger(RecalcTrigger,Trigger3M)),NA())</f>
        <v>8.4058368206818557E-3</v>
      </c>
      <c r="L731" s="52">
        <f>IFERROR(_xll.qlIndexFixing(Index6M,$H731,TRUE,_xll.ohTrigger(RecalcTrigger,Trigger6M)),NA())</f>
        <v>9.5584016166308239E-3</v>
      </c>
      <c r="M731" s="52">
        <f>IFERROR(_xll.qlIndexFixing(ONIndex6M,I731,TRUE,_xll.ohTrigger(RecalcTrigger,Trigger6M)),NA())</f>
        <v>8.9750711404423811E-3</v>
      </c>
    </row>
    <row r="732" spans="2:13" x14ac:dyDescent="0.2">
      <c r="B732" s="46" t="s">
        <v>49</v>
      </c>
      <c r="D732" s="49">
        <f>_xll.qlCalendarAdvance(LocalCalendar,$D731,B732,"f",FALSE)</f>
        <v>44455</v>
      </c>
      <c r="E732" s="49">
        <f>_xll.qlInterestRateIndexValueDate(IndexON,D732)</f>
        <v>44455</v>
      </c>
      <c r="F732" s="52">
        <f>IFERROR(_xll.qlIndexFixing(IndexON,D732,TRUE,_xll.ohTrigger(RecalcTrigger,TriggerON)),NA())</f>
        <v>6.8862278993575554E-3</v>
      </c>
      <c r="H732" s="49">
        <f>_xll.qlCalendarAdvance(IborCalendar,$H731,B732,"f",FALSE)</f>
        <v>44411</v>
      </c>
      <c r="I732" s="49">
        <f>_xll.qlInterestRateIndexValueDate(Index3M,$H732)</f>
        <v>44413</v>
      </c>
      <c r="J732" s="52">
        <f>IFERROR(_xll.qlIndexFixing(Index3M,H732,TRUE,_xll.ohTrigger(RecalcTrigger,Trigger3M)),NA())</f>
        <v>8.7206967272299516E-3</v>
      </c>
      <c r="K732" s="52">
        <f>IFERROR(_xll.qlIndexFixing(ONIndex3M,I732,TRUE,_xll.ohTrigger(RecalcTrigger,Trigger3M)),NA())</f>
        <v>8.4462544517638349E-3</v>
      </c>
      <c r="L732" s="52">
        <f>IFERROR(_xll.qlIndexFixing(Index6M,$H732,TRUE,_xll.ohTrigger(RecalcTrigger,Trigger6M)),NA())</f>
        <v>9.6012472675900008E-3</v>
      </c>
      <c r="M732" s="52">
        <f>IFERROR(_xll.qlIndexFixing(ONIndex6M,I732,TRUE,_xll.ohTrigger(RecalcTrigger,Trigger6M)),NA())</f>
        <v>9.0169961965091971E-3</v>
      </c>
    </row>
    <row r="733" spans="2:13" x14ac:dyDescent="0.2">
      <c r="B733" s="46" t="s">
        <v>49</v>
      </c>
      <c r="D733" s="49">
        <f>_xll.qlCalendarAdvance(LocalCalendar,$D732,B733,"f",FALSE)</f>
        <v>44463</v>
      </c>
      <c r="E733" s="49">
        <f>_xll.qlInterestRateIndexValueDate(IndexON,D733)</f>
        <v>44463</v>
      </c>
      <c r="F733" s="52">
        <f>IFERROR(_xll.qlIndexFixing(IndexON,D733,TRUE,_xll.ohTrigger(RecalcTrigger,TriggerON)),NA())</f>
        <v>6.9164215892584631E-3</v>
      </c>
      <c r="H733" s="49">
        <f>_xll.qlCalendarAdvance(IborCalendar,$H732,B733,"f",FALSE)</f>
        <v>44418</v>
      </c>
      <c r="I733" s="49">
        <f>_xll.qlInterestRateIndexValueDate(Index3M,$H733)</f>
        <v>44420</v>
      </c>
      <c r="J733" s="52">
        <f>IFERROR(_xll.qlIndexFixing(Index3M,H733,TRUE,_xll.ohTrigger(RecalcTrigger,Trigger3M)),NA())</f>
        <v>8.7617107630775046E-3</v>
      </c>
      <c r="K733" s="52">
        <f>IFERROR(_xll.qlIndexFixing(ONIndex3M,I733,TRUE,_xll.ohTrigger(RecalcTrigger,Trigger3M)),NA())</f>
        <v>8.4867395470400453E-3</v>
      </c>
      <c r="L733" s="52">
        <f>IFERROR(_xll.qlIndexFixing(Index6M,$H733,TRUE,_xll.ohTrigger(RecalcTrigger,Trigger6M)),NA())</f>
        <v>9.6441479069045519E-3</v>
      </c>
      <c r="M733" s="52">
        <f>IFERROR(_xll.qlIndexFixing(ONIndex6M,I733,TRUE,_xll.ohTrigger(RecalcTrigger,Trigger6M)),NA())</f>
        <v>9.0589750353942122E-3</v>
      </c>
    </row>
    <row r="734" spans="2:13" x14ac:dyDescent="0.2">
      <c r="B734" s="46" t="s">
        <v>49</v>
      </c>
      <c r="D734" s="49">
        <f>_xll.qlCalendarAdvance(LocalCalendar,$D733,B734,"f",FALSE)</f>
        <v>44470</v>
      </c>
      <c r="E734" s="49">
        <f>_xll.qlInterestRateIndexValueDate(IndexON,D734)</f>
        <v>44470</v>
      </c>
      <c r="F734" s="52">
        <f>IFERROR(_xll.qlIndexFixing(IndexON,D734,TRUE,_xll.ohTrigger(RecalcTrigger,TriggerON)),NA())</f>
        <v>6.9394763033322118E-3</v>
      </c>
      <c r="H734" s="49">
        <f>_xll.qlCalendarAdvance(IborCalendar,$H733,B734,"f",FALSE)</f>
        <v>44425</v>
      </c>
      <c r="I734" s="49">
        <f>_xll.qlInterestRateIndexValueDate(Index3M,$H734)</f>
        <v>44427</v>
      </c>
      <c r="J734" s="52">
        <f>IFERROR(_xll.qlIndexFixing(Index3M,H734,TRUE,_xll.ohTrigger(RecalcTrigger,Trigger3M)),NA())</f>
        <v>8.802792837632769E-3</v>
      </c>
      <c r="K734" s="52">
        <f>IFERROR(_xll.qlIndexFixing(ONIndex3M,I734,TRUE,_xll.ohTrigger(RecalcTrigger,Trigger3M)),NA())</f>
        <v>8.5272921064305507E-3</v>
      </c>
      <c r="L734" s="52">
        <f>IFERROR(_xll.qlIndexFixing(Index6M,$H734,TRUE,_xll.ohTrigger(RecalcTrigger,Trigger6M)),NA())</f>
        <v>9.6871035381716E-3</v>
      </c>
      <c r="M734" s="52">
        <f>IFERROR(_xll.qlIndexFixing(ONIndex6M,I734,TRUE,_xll.ohTrigger(RecalcTrigger,Trigger6M)),NA())</f>
        <v>9.1010076571773624E-3</v>
      </c>
    </row>
    <row r="735" spans="2:13" x14ac:dyDescent="0.2">
      <c r="B735" s="46" t="s">
        <v>49</v>
      </c>
      <c r="D735" s="49">
        <f>_xll.qlCalendarAdvance(LocalCalendar,$D734,B735,"f",FALSE)</f>
        <v>44477</v>
      </c>
      <c r="E735" s="49">
        <f>_xll.qlInterestRateIndexValueDate(IndexON,D735)</f>
        <v>44477</v>
      </c>
      <c r="F735" s="52">
        <f>IFERROR(_xll.qlIndexFixing(IndexON,D735,TRUE,_xll.ohTrigger(RecalcTrigger,TriggerON)),NA())</f>
        <v>6.9639223191331201E-3</v>
      </c>
      <c r="H735" s="49">
        <f>_xll.qlCalendarAdvance(IborCalendar,$H734,B735,"f",FALSE)</f>
        <v>44432</v>
      </c>
      <c r="I735" s="49">
        <f>_xll.qlInterestRateIndexValueDate(Index3M,$H735)</f>
        <v>44434</v>
      </c>
      <c r="J735" s="52">
        <f>IFERROR(_xll.qlIndexFixing(Index3M,H735,TRUE,_xll.ohTrigger(RecalcTrigger,Trigger3M)),NA())</f>
        <v>8.8439429530244775E-3</v>
      </c>
      <c r="K735" s="52">
        <f>IFERROR(_xll.qlIndexFixing(ONIndex3M,I735,TRUE,_xll.ohTrigger(RecalcTrigger,Trigger3M)),NA())</f>
        <v>8.5679121300152872E-3</v>
      </c>
      <c r="L735" s="52">
        <f>IFERROR(_xll.qlIndexFixing(Index6M,$H735,TRUE,_xll.ohTrigger(RecalcTrigger,Trigger6M)),NA())</f>
        <v>9.7301141649921343E-3</v>
      </c>
      <c r="M735" s="52">
        <f>IFERROR(_xll.qlIndexFixing(ONIndex6M,I735,TRUE,_xll.ohTrigger(RecalcTrigger,Trigger6M)),NA())</f>
        <v>9.1430940617787115E-3</v>
      </c>
    </row>
    <row r="736" spans="2:13" x14ac:dyDescent="0.2">
      <c r="B736" s="46" t="s">
        <v>49</v>
      </c>
      <c r="D736" s="49">
        <f>_xll.qlCalendarAdvance(LocalCalendar,$D735,B736,"f",FALSE)</f>
        <v>44484</v>
      </c>
      <c r="E736" s="49">
        <f>_xll.qlInterestRateIndexValueDate(IndexON,D736)</f>
        <v>44484</v>
      </c>
      <c r="F736" s="52">
        <f>IFERROR(_xll.qlIndexFixing(IndexON,D736,TRUE,_xll.ohTrigger(RecalcTrigger,TriggerON)),NA())</f>
        <v>6.984720148907054E-3</v>
      </c>
      <c r="H736" s="49">
        <f>_xll.qlCalendarAdvance(IborCalendar,$H735,B736,"f",FALSE)</f>
        <v>44439</v>
      </c>
      <c r="I736" s="49">
        <f>_xll.qlInterestRateIndexValueDate(Index3M,$H736)</f>
        <v>44441</v>
      </c>
      <c r="J736" s="52">
        <f>IFERROR(_xll.qlIndexFixing(Index3M,H736,TRUE,_xll.ohTrigger(RecalcTrigger,Trigger3M)),NA())</f>
        <v>8.8820946888584357E-3</v>
      </c>
      <c r="K736" s="52">
        <f>IFERROR(_xll.qlIndexFixing(ONIndex3M,I736,TRUE,_xll.ohTrigger(RecalcTrigger,Trigger3M)),NA())</f>
        <v>8.6085996178741908E-3</v>
      </c>
      <c r="L736" s="52">
        <f>IFERROR(_xll.qlIndexFixing(Index6M,$H736,TRUE,_xll.ohTrigger(RecalcTrigger,Trigger6M)),NA())</f>
        <v>9.7570484992975416E-3</v>
      </c>
      <c r="M736" s="52">
        <f>IFERROR(_xll.qlIndexFixing(ONIndex6M,I736,TRUE,_xll.ohTrigger(RecalcTrigger,Trigger6M)),NA())</f>
        <v>9.1852342491982597E-3</v>
      </c>
    </row>
    <row r="737" spans="2:13" x14ac:dyDescent="0.2">
      <c r="B737" s="46" t="s">
        <v>49</v>
      </c>
      <c r="D737" s="49">
        <f>_xll.qlCalendarAdvance(LocalCalendar,$D736,B737,"f",FALSE)</f>
        <v>44491</v>
      </c>
      <c r="E737" s="49">
        <f>_xll.qlInterestRateIndexValueDate(IndexON,D737)</f>
        <v>44491</v>
      </c>
      <c r="F737" s="52">
        <f>IFERROR(_xll.qlIndexFixing(IndexON,D737,TRUE,_xll.ohTrigger(RecalcTrigger,TriggerON)),NA())</f>
        <v>7.0069092801109773E-3</v>
      </c>
      <c r="H737" s="49">
        <f>_xll.qlCalendarAdvance(IborCalendar,$H736,B737,"f",FALSE)</f>
        <v>44446</v>
      </c>
      <c r="I737" s="49">
        <f>_xll.qlInterestRateIndexValueDate(Index3M,$H737)</f>
        <v>44448</v>
      </c>
      <c r="J737" s="52">
        <f>IFERROR(_xll.qlIndexFixing(Index3M,H737,TRUE,_xll.ohTrigger(RecalcTrigger,Trigger3M)),NA())</f>
        <v>8.9233750120577167E-3</v>
      </c>
      <c r="K737" s="52">
        <f>IFERROR(_xll.qlIndexFixing(ONIndex3M,I737,TRUE,_xll.ohTrigger(RecalcTrigger,Trigger3M)),NA())</f>
        <v>8.6493545699273255E-3</v>
      </c>
      <c r="L737" s="52">
        <f>IFERROR(_xll.qlIndexFixing(Index6M,$H737,TRUE,_xll.ohTrigger(RecalcTrigger,Trigger6M)),NA())</f>
        <v>9.8001436429469829E-3</v>
      </c>
      <c r="M737" s="52">
        <f>IFERROR(_xll.qlIndexFixing(ONIndex6M,I737,TRUE,_xll.ohTrigger(RecalcTrigger,Trigger6M)),NA())</f>
        <v>9.227428219595879E-3</v>
      </c>
    </row>
    <row r="738" spans="2:13" x14ac:dyDescent="0.2">
      <c r="B738" s="46" t="s">
        <v>49</v>
      </c>
      <c r="D738" s="49">
        <f>_xll.qlCalendarAdvance(LocalCalendar,$D737,B738,"f",FALSE)</f>
        <v>44498</v>
      </c>
      <c r="E738" s="49">
        <f>_xll.qlInterestRateIndexValueDate(IndexON,D738)</f>
        <v>44498</v>
      </c>
      <c r="F738" s="52">
        <f>IFERROR(_xll.qlIndexFixing(IndexON,D738,TRUE,_xll.ohTrigger(RecalcTrigger,TriggerON)),NA())</f>
        <v>7.0288098833674413E-3</v>
      </c>
      <c r="H738" s="49">
        <f>_xll.qlCalendarAdvance(IborCalendar,$H737,B738,"f",FALSE)</f>
        <v>44453</v>
      </c>
      <c r="I738" s="49">
        <f>_xll.qlInterestRateIndexValueDate(Index3M,$H738)</f>
        <v>44455</v>
      </c>
      <c r="J738" s="52">
        <f>IFERROR(_xll.qlIndexFixing(Index3M,H738,TRUE,_xll.ohTrigger(RecalcTrigger,Trigger3M)),NA())</f>
        <v>8.9647233759351467E-3</v>
      </c>
      <c r="K738" s="52">
        <f>IFERROR(_xll.qlIndexFixing(ONIndex3M,I738,TRUE,_xll.ohTrigger(RecalcTrigger,Trigger3M)),NA())</f>
        <v>8.6901769863345635E-3</v>
      </c>
      <c r="L738" s="52">
        <f>IFERROR(_xll.qlIndexFixing(Index6M,$H738,TRUE,_xll.ohTrigger(RecalcTrigger,Trigger6M)),NA())</f>
        <v>9.8432937585200136E-3</v>
      </c>
      <c r="M738" s="52">
        <f>IFERROR(_xll.qlIndexFixing(ONIndex6M,I738,TRUE,_xll.ohTrigger(RecalcTrigger,Trigger6M)),NA())</f>
        <v>9.2696759729715694E-3</v>
      </c>
    </row>
    <row r="739" spans="2:13" x14ac:dyDescent="0.2">
      <c r="B739" s="46" t="s">
        <v>49</v>
      </c>
      <c r="D739" s="49">
        <f>_xll.qlCalendarAdvance(LocalCalendar,$D738,B739,"f",FALSE)</f>
        <v>44505</v>
      </c>
      <c r="E739" s="49">
        <f>_xll.qlInterestRateIndexValueDate(IndexON,D739)</f>
        <v>44505</v>
      </c>
      <c r="F739" s="52">
        <f>IFERROR(_xll.qlIndexFixing(IndexON,D739,TRUE,_xll.ohTrigger(RecalcTrigger,TriggerON)),NA())</f>
        <v>7.0504219585143533E-3</v>
      </c>
      <c r="H739" s="49">
        <f>_xll.qlCalendarAdvance(IborCalendar,$H738,B739,"f",FALSE)</f>
        <v>44460</v>
      </c>
      <c r="I739" s="49">
        <f>_xll.qlInterestRateIndexValueDate(Index3M,$H739)</f>
        <v>44463</v>
      </c>
      <c r="J739" s="52">
        <f>IFERROR(_xll.qlIndexFixing(Index3M,H739,TRUE,_xll.ohTrigger(RecalcTrigger,Trigger3M)),NA())</f>
        <v>9.012061966770556E-3</v>
      </c>
      <c r="K739" s="52">
        <f>IFERROR(_xll.qlIndexFixing(ONIndex3M,I739,TRUE,_xll.ohTrigger(RecalcTrigger,Trigger3M)),NA())</f>
        <v>8.742974864004438E-3</v>
      </c>
      <c r="L739" s="52">
        <f>IFERROR(_xll.qlIndexFixing(Index6M,$H739,TRUE,_xll.ohTrigger(RecalcTrigger,Trigger6M)),NA())</f>
        <v>9.8926754933918552E-3</v>
      </c>
      <c r="M739" s="52">
        <f>IFERROR(_xll.qlIndexFixing(ONIndex6M,I739,TRUE,_xll.ohTrigger(RecalcTrigger,Trigger6M)),NA())</f>
        <v>9.3243154041910969E-3</v>
      </c>
    </row>
    <row r="740" spans="2:13" x14ac:dyDescent="0.2">
      <c r="B740" s="46" t="s">
        <v>49</v>
      </c>
      <c r="D740" s="49">
        <f>_xll.qlCalendarAdvance(LocalCalendar,$D739,B740,"f",FALSE)</f>
        <v>44512</v>
      </c>
      <c r="E740" s="49">
        <f>_xll.qlInterestRateIndexValueDate(IndexON,D740)</f>
        <v>44512</v>
      </c>
      <c r="F740" s="52">
        <f>IFERROR(_xll.qlIndexFixing(IndexON,D740,TRUE,_xll.ohTrigger(RecalcTrigger,TriggerON)),NA())</f>
        <v>7.0717455054166347E-3</v>
      </c>
      <c r="H740" s="49">
        <f>_xll.qlCalendarAdvance(IborCalendar,$H739,B740,"f",FALSE)</f>
        <v>44467</v>
      </c>
      <c r="I740" s="49">
        <f>_xll.qlInterestRateIndexValueDate(Index3M,$H740)</f>
        <v>44469</v>
      </c>
      <c r="J740" s="52">
        <f>IFERROR(_xll.qlIndexFixing(Index3M,H740,TRUE,_xll.ohTrigger(RecalcTrigger,Trigger3M)),NA())</f>
        <v>9.0476242342003022E-3</v>
      </c>
      <c r="K740" s="52">
        <f>IFERROR(_xll.qlIndexFixing(ONIndex3M,I740,TRUE,_xll.ohTrigger(RecalcTrigger,Trigger3M)),NA())</f>
        <v>8.7720242119715408E-3</v>
      </c>
      <c r="L740" s="52">
        <f>IFERROR(_xll.qlIndexFixing(Index6M,$H740,TRUE,_xll.ohTrigger(RecalcTrigger,Trigger6M)),NA())</f>
        <v>9.933004514778165E-3</v>
      </c>
      <c r="M740" s="52">
        <f>IFERROR(_xll.qlIndexFixing(ONIndex6M,I740,TRUE,_xll.ohTrigger(RecalcTrigger,Trigger6M)),NA())</f>
        <v>9.3543328283374194E-3</v>
      </c>
    </row>
    <row r="741" spans="2:13" x14ac:dyDescent="0.2">
      <c r="B741" s="46" t="s">
        <v>49</v>
      </c>
      <c r="D741" s="49">
        <f>_xll.qlCalendarAdvance(LocalCalendar,$D740,B741,"f",FALSE)</f>
        <v>44519</v>
      </c>
      <c r="E741" s="49">
        <f>_xll.qlInterestRateIndexValueDate(IndexON,D741)</f>
        <v>44519</v>
      </c>
      <c r="F741" s="52">
        <f>IFERROR(_xll.qlIndexFixing(IndexON,D741,TRUE,_xll.ohTrigger(RecalcTrigger,TriggerON)),NA())</f>
        <v>7.0927805239121939E-3</v>
      </c>
      <c r="H741" s="49">
        <f>_xll.qlCalendarAdvance(IborCalendar,$H740,B741,"f",FALSE)</f>
        <v>44474</v>
      </c>
      <c r="I741" s="49">
        <f>_xll.qlInterestRateIndexValueDate(Index3M,$H741)</f>
        <v>44476</v>
      </c>
      <c r="J741" s="52">
        <f>IFERROR(_xll.qlIndexFixing(Index3M,H741,TRUE,_xll.ohTrigger(RecalcTrigger,Trigger3M)),NA())</f>
        <v>9.0922726226242961E-3</v>
      </c>
      <c r="K741" s="52">
        <f>IFERROR(_xll.qlIndexFixing(ONIndex3M,I741,TRUE,_xll.ohTrigger(RecalcTrigger,Trigger3M)),NA())</f>
        <v>8.8130490212812163E-3</v>
      </c>
      <c r="L741" s="52">
        <f>IFERROR(_xll.qlIndexFixing(Index6M,$H741,TRUE,_xll.ohTrigger(RecalcTrigger,Trigger6M)),NA())</f>
        <v>9.9763246899399558E-3</v>
      </c>
      <c r="M741" s="52">
        <f>IFERROR(_xll.qlIndexFixing(ONIndex6M,I741,TRUE,_xll.ohTrigger(RecalcTrigger,Trigger6M)),NA())</f>
        <v>9.3967419304874511E-3</v>
      </c>
    </row>
    <row r="742" spans="2:13" x14ac:dyDescent="0.2">
      <c r="B742" s="46" t="s">
        <v>49</v>
      </c>
      <c r="D742" s="49">
        <f>_xll.qlCalendarAdvance(LocalCalendar,$D741,B742,"f",FALSE)</f>
        <v>44526</v>
      </c>
      <c r="E742" s="49">
        <f>_xll.qlInterestRateIndexValueDate(IndexON,D742)</f>
        <v>44526</v>
      </c>
      <c r="F742" s="52">
        <f>IFERROR(_xll.qlIndexFixing(IndexON,D742,TRUE,_xll.ohTrigger(RecalcTrigger,TriggerON)),NA())</f>
        <v>7.1135270138389392E-3</v>
      </c>
      <c r="H742" s="49">
        <f>_xll.qlCalendarAdvance(IborCalendar,$H741,B742,"f",FALSE)</f>
        <v>44481</v>
      </c>
      <c r="I742" s="49">
        <f>_xll.qlInterestRateIndexValueDate(Index3M,$H742)</f>
        <v>44483</v>
      </c>
      <c r="J742" s="52">
        <f>IFERROR(_xll.qlIndexFixing(Index3M,H742,TRUE,_xll.ohTrigger(RecalcTrigger,Trigger3M)),NA())</f>
        <v>9.1338990837866573E-3</v>
      </c>
      <c r="K742" s="52">
        <f>IFERROR(_xll.qlIndexFixing(ONIndex3M,I742,TRUE,_xll.ohTrigger(RecalcTrigger,Trigger3M)),NA())</f>
        <v>8.8541412949449949E-3</v>
      </c>
      <c r="L742" s="52">
        <f>IFERROR(_xll.qlIndexFixing(Index6M,$H742,TRUE,_xll.ohTrigger(RecalcTrigger,Trigger6M)),NA())</f>
        <v>1.0019699858098715E-2</v>
      </c>
      <c r="M742" s="52">
        <f>IFERROR(_xll.qlIndexFixing(ONIndex6M,I742,TRUE,_xll.ohTrigger(RecalcTrigger,Trigger6M)),NA())</f>
        <v>9.43920481569549E-3</v>
      </c>
    </row>
    <row r="743" spans="2:13" x14ac:dyDescent="0.2">
      <c r="B743" s="46" t="s">
        <v>49</v>
      </c>
      <c r="D743" s="49">
        <f>_xll.qlCalendarAdvance(LocalCalendar,$D742,B743,"f",FALSE)</f>
        <v>44533</v>
      </c>
      <c r="E743" s="49">
        <f>_xll.qlInterestRateIndexValueDate(IndexON,D743)</f>
        <v>44533</v>
      </c>
      <c r="F743" s="52">
        <f>IFERROR(_xll.qlIndexFixing(IndexON,D743,TRUE,_xll.ohTrigger(RecalcTrigger,TriggerON)),NA())</f>
        <v>7.1339849750888069E-3</v>
      </c>
      <c r="H743" s="49">
        <f>_xll.qlCalendarAdvance(IborCalendar,$H742,B743,"f",FALSE)</f>
        <v>44488</v>
      </c>
      <c r="I743" s="49">
        <f>_xll.qlInterestRateIndexValueDate(Index3M,$H743)</f>
        <v>44490</v>
      </c>
      <c r="J743" s="52">
        <f>IFERROR(_xll.qlIndexFixing(Index3M,H743,TRUE,_xll.ohTrigger(RecalcTrigger,Trigger3M)),NA())</f>
        <v>9.1755936029473874E-3</v>
      </c>
      <c r="K743" s="52">
        <f>IFERROR(_xll.qlIndexFixing(ONIndex3M,I743,TRUE,_xll.ohTrigger(RecalcTrigger,Trigger3M)),NA())</f>
        <v>8.8953010329628768E-3</v>
      </c>
      <c r="L743" s="52">
        <f>IFERROR(_xll.qlIndexFixing(Index6M,$H743,TRUE,_xll.ohTrigger(RecalcTrigger,Trigger6M)),NA())</f>
        <v>1.0063130022813794E-2</v>
      </c>
      <c r="M743" s="52">
        <f>IFERROR(_xll.qlIndexFixing(ONIndex6M,I743,TRUE,_xll.ohTrigger(RecalcTrigger,Trigger6M)),NA())</f>
        <v>9.4817214838816E-3</v>
      </c>
    </row>
    <row r="744" spans="2:13" x14ac:dyDescent="0.2">
      <c r="B744" s="46" t="s">
        <v>49</v>
      </c>
      <c r="D744" s="49">
        <f>_xll.qlCalendarAdvance(LocalCalendar,$D743,B744,"f",FALSE)</f>
        <v>44540</v>
      </c>
      <c r="E744" s="49">
        <f>_xll.qlInterestRateIndexValueDate(IndexON,D744)</f>
        <v>44540</v>
      </c>
      <c r="F744" s="52">
        <f>IFERROR(_xll.qlIndexFixing(IndexON,D744,TRUE,_xll.ohTrigger(RecalcTrigger,TriggerON)),NA())</f>
        <v>7.1541544074726912E-3</v>
      </c>
      <c r="H744" s="49">
        <f>_xll.qlCalendarAdvance(IborCalendar,$H743,B744,"f",FALSE)</f>
        <v>44495</v>
      </c>
      <c r="I744" s="49">
        <f>_xll.qlInterestRateIndexValueDate(Index3M,$H744)</f>
        <v>44497</v>
      </c>
      <c r="J744" s="52">
        <f>IFERROR(_xll.qlIndexFixing(Index3M,H744,TRUE,_xll.ohTrigger(RecalcTrigger,Trigger3M)),NA())</f>
        <v>9.2173561822664948E-3</v>
      </c>
      <c r="K744" s="52">
        <f>IFERROR(_xll.qlIndexFixing(ONIndex3M,I744,TRUE,_xll.ohTrigger(RecalcTrigger,Trigger3M)),NA())</f>
        <v>8.9365282354147979E-3</v>
      </c>
      <c r="L744" s="52">
        <f>IFERROR(_xll.qlIndexFixing(Index6M,$H744,TRUE,_xll.ohTrigger(RecalcTrigger,Trigger6M)),NA())</f>
        <v>1.010661518764718E-2</v>
      </c>
      <c r="M744" s="52">
        <f>IFERROR(_xll.qlIndexFixing(ONIndex6M,I744,TRUE,_xll.ohTrigger(RecalcTrigger,Trigger6M)),NA())</f>
        <v>9.5242919350457811E-3</v>
      </c>
    </row>
    <row r="745" spans="2:13" x14ac:dyDescent="0.2">
      <c r="B745" s="46" t="s">
        <v>49</v>
      </c>
      <c r="D745" s="49">
        <f>_xll.qlCalendarAdvance(LocalCalendar,$D744,B745,"f",FALSE)</f>
        <v>44547</v>
      </c>
      <c r="E745" s="49">
        <f>_xll.qlInterestRateIndexValueDate(IndexON,D745)</f>
        <v>44547</v>
      </c>
      <c r="F745" s="52">
        <f>IFERROR(_xll.qlIndexFixing(IndexON,D745,TRUE,_xll.ohTrigger(RecalcTrigger,TriggerON)),NA())</f>
        <v>7.1740353108825285E-3</v>
      </c>
      <c r="H745" s="49">
        <f>_xll.qlCalendarAdvance(IborCalendar,$H744,B745,"f",FALSE)</f>
        <v>44502</v>
      </c>
      <c r="I745" s="49">
        <f>_xll.qlInterestRateIndexValueDate(Index3M,$H745)</f>
        <v>44504</v>
      </c>
      <c r="J745" s="52">
        <f>IFERROR(_xll.qlIndexFixing(Index3M,H745,TRUE,_xll.ohTrigger(RecalcTrigger,Trigger3M)),NA())</f>
        <v>9.2591868239083365E-3</v>
      </c>
      <c r="K745" s="52">
        <f>IFERROR(_xll.qlIndexFixing(ONIndex3M,I745,TRUE,_xll.ohTrigger(RecalcTrigger,Trigger3M)),NA())</f>
        <v>8.9778229023007583E-3</v>
      </c>
      <c r="L745" s="52">
        <f>IFERROR(_xll.qlIndexFixing(Index6M,$H745,TRUE,_xll.ohTrigger(RecalcTrigger,Trigger6M)),NA())</f>
        <v>1.0153427185972383E-2</v>
      </c>
      <c r="M745" s="52">
        <f>IFERROR(_xll.qlIndexFixing(ONIndex6M,I745,TRUE,_xll.ohTrigger(RecalcTrigger,Trigger6M)),NA())</f>
        <v>9.5669161692679694E-3</v>
      </c>
    </row>
    <row r="746" spans="2:13" x14ac:dyDescent="0.2">
      <c r="B746" s="46" t="s">
        <v>49</v>
      </c>
      <c r="D746" s="49">
        <f>_xll.qlCalendarAdvance(LocalCalendar,$D745,B746,"f",FALSE)</f>
        <v>44554</v>
      </c>
      <c r="E746" s="49">
        <f>_xll.qlInterestRateIndexValueDate(IndexON,D746)</f>
        <v>44554</v>
      </c>
      <c r="F746" s="52">
        <f>IFERROR(_xll.qlIndexFixing(IndexON,D746,TRUE,_xll.ohTrigger(RecalcTrigger,TriggerON)),NA())</f>
        <v>7.1936276851292122E-3</v>
      </c>
      <c r="H746" s="49">
        <f>_xll.qlCalendarAdvance(IborCalendar,$H745,B746,"f",FALSE)</f>
        <v>44509</v>
      </c>
      <c r="I746" s="49">
        <f>_xll.qlInterestRateIndexValueDate(Index3M,$H746)</f>
        <v>44511</v>
      </c>
      <c r="J746" s="52">
        <f>IFERROR(_xll.qlIndexFixing(Index3M,H746,TRUE,_xll.ohTrigger(RecalcTrigger,Trigger3M)),NA())</f>
        <v>9.310465818341572E-3</v>
      </c>
      <c r="K746" s="52">
        <f>IFERROR(_xll.qlIndexFixing(ONIndex3M,I746,TRUE,_xll.ohTrigger(RecalcTrigger,Trigger3M)),NA())</f>
        <v>9.019185033700694E-3</v>
      </c>
      <c r="L746" s="52">
        <f>IFERROR(_xll.qlIndexFixing(Index6M,$H746,TRUE,_xll.ohTrigger(RecalcTrigger,Trigger6M)),NA())</f>
        <v>1.0190474095709789E-2</v>
      </c>
      <c r="M746" s="52">
        <f>IFERROR(_xll.qlIndexFixing(ONIndex6M,I746,TRUE,_xll.ohTrigger(RecalcTrigger,Trigger6M)),NA())</f>
        <v>9.6095941866281009E-3</v>
      </c>
    </row>
    <row r="747" spans="2:13" x14ac:dyDescent="0.2">
      <c r="B747" s="46" t="s">
        <v>49</v>
      </c>
      <c r="D747" s="49">
        <f>_xll.qlCalendarAdvance(LocalCalendar,$D746,B747,"f",FALSE)</f>
        <v>44565</v>
      </c>
      <c r="E747" s="49">
        <f>_xll.qlInterestRateIndexValueDate(IndexON,D747)</f>
        <v>44565</v>
      </c>
      <c r="F747" s="52">
        <f>IFERROR(_xll.qlIndexFixing(IndexON,D747,TRUE,_xll.ohTrigger(RecalcTrigger,TriggerON)),NA())</f>
        <v>7.2209753869545423E-3</v>
      </c>
      <c r="H747" s="49">
        <f>_xll.qlCalendarAdvance(IborCalendar,$H746,B747,"f",FALSE)</f>
        <v>44516</v>
      </c>
      <c r="I747" s="49">
        <f>_xll.qlInterestRateIndexValueDate(Index3M,$H747)</f>
        <v>44518</v>
      </c>
      <c r="J747" s="52">
        <f>IFERROR(_xll.qlIndexFixing(Index3M,H747,TRUE,_xll.ohTrigger(RecalcTrigger,Trigger3M)),NA())</f>
        <v>9.3430523028385001E-3</v>
      </c>
      <c r="K747" s="52">
        <f>IFERROR(_xll.qlIndexFixing(ONIndex3M,I747,TRUE,_xll.ohTrigger(RecalcTrigger,Trigger3M)),NA())</f>
        <v>9.060614629534669E-3</v>
      </c>
      <c r="L747" s="52">
        <f>IFERROR(_xll.qlIndexFixing(Index6M,$H747,TRUE,_xll.ohTrigger(RecalcTrigger,Trigger6M)),NA())</f>
        <v>1.023411911754288E-2</v>
      </c>
      <c r="M747" s="52">
        <f>IFERROR(_xll.qlIndexFixing(ONIndex6M,I747,TRUE,_xll.ohTrigger(RecalcTrigger,Trigger6M)),NA())</f>
        <v>9.6523259870462397E-3</v>
      </c>
    </row>
    <row r="748" spans="2:13" x14ac:dyDescent="0.2">
      <c r="B748" s="46" t="s">
        <v>49</v>
      </c>
      <c r="D748" s="49">
        <f>_xll.qlCalendarAdvance(LocalCalendar,$D747,B748,"f",FALSE)</f>
        <v>44572</v>
      </c>
      <c r="E748" s="49">
        <f>_xll.qlInterestRateIndexValueDate(IndexON,D748)</f>
        <v>44572</v>
      </c>
      <c r="F748" s="52">
        <f>IFERROR(_xll.qlIndexFixing(IndexON,D748,TRUE,_xll.ohTrigger(RecalcTrigger,TriggerON)),NA())</f>
        <v>7.2398662986439266E-3</v>
      </c>
      <c r="H748" s="49">
        <f>_xll.qlCalendarAdvance(IborCalendar,$H747,B748,"f",FALSE)</f>
        <v>44523</v>
      </c>
      <c r="I748" s="49">
        <f>_xll.qlInterestRateIndexValueDate(Index3M,$H748)</f>
        <v>44525</v>
      </c>
      <c r="J748" s="52">
        <f>IFERROR(_xll.qlIndexFixing(Index3M,H748,TRUE,_xll.ohTrigger(RecalcTrigger,Trigger3M)),NA())</f>
        <v>9.3850871444737787E-3</v>
      </c>
      <c r="K748" s="52">
        <f>IFERROR(_xll.qlIndexFixing(ONIndex3M,I748,TRUE,_xll.ohTrigger(RecalcTrigger,Trigger3M)),NA())</f>
        <v>9.1021116898026833E-3</v>
      </c>
      <c r="L748" s="52">
        <f>IFERROR(_xll.qlIndexFixing(Index6M,$H748,TRUE,_xll.ohTrigger(RecalcTrigger,Trigger6M)),NA())</f>
        <v>1.0277819146704607E-2</v>
      </c>
      <c r="M748" s="52">
        <f>IFERROR(_xll.qlIndexFixing(ONIndex6M,I748,TRUE,_xll.ohTrigger(RecalcTrigger,Trigger6M)),NA())</f>
        <v>9.6951115705223856E-3</v>
      </c>
    </row>
    <row r="749" spans="2:13" x14ac:dyDescent="0.2">
      <c r="B749" s="46" t="s">
        <v>49</v>
      </c>
      <c r="D749" s="49">
        <f>_xll.qlCalendarAdvance(LocalCalendar,$D748,B749,"f",FALSE)</f>
        <v>44579</v>
      </c>
      <c r="E749" s="49">
        <f>_xll.qlInterestRateIndexValueDate(IndexON,D749)</f>
        <v>44579</v>
      </c>
      <c r="F749" s="52">
        <f>IFERROR(_xll.qlIndexFixing(IndexON,D749,TRUE,_xll.ohTrigger(RecalcTrigger,TriggerON)),NA())</f>
        <v>7.258468690112263E-3</v>
      </c>
      <c r="H749" s="49">
        <f>_xll.qlCalendarAdvance(IborCalendar,$H748,B749,"f",FALSE)</f>
        <v>44530</v>
      </c>
      <c r="I749" s="49">
        <f>_xll.qlInterestRateIndexValueDate(Index3M,$H749)</f>
        <v>44532</v>
      </c>
      <c r="J749" s="52">
        <f>IFERROR(_xll.qlIndexFixing(Index3M,H749,TRUE,_xll.ohTrigger(RecalcTrigger,Trigger3M)),NA())</f>
        <v>9.4209039092092439E-3</v>
      </c>
      <c r="K749" s="52">
        <f>IFERROR(_xll.qlIndexFixing(ONIndex3M,I749,TRUE,_xll.ohTrigger(RecalcTrigger,Trigger3M)),NA())</f>
        <v>9.1436762146646089E-3</v>
      </c>
      <c r="L749" s="52">
        <f>IFERROR(_xll.qlIndexFixing(Index6M,$H749,TRUE,_xll.ohTrigger(RecalcTrigger,Trigger6M)),NA())</f>
        <v>1.0324866138617914E-2</v>
      </c>
      <c r="M749" s="52">
        <f>IFERROR(_xll.qlIndexFixing(ONIndex6M,I749,TRUE,_xll.ohTrigger(RecalcTrigger,Trigger6M)),NA())</f>
        <v>9.7379509371364747E-3</v>
      </c>
    </row>
    <row r="750" spans="2:13" x14ac:dyDescent="0.2">
      <c r="B750" s="46" t="s">
        <v>49</v>
      </c>
      <c r="D750" s="49">
        <f>_xll.qlCalendarAdvance(LocalCalendar,$D749,B750,"f",FALSE)</f>
        <v>44586</v>
      </c>
      <c r="E750" s="49">
        <f>_xll.qlInterestRateIndexValueDate(IndexON,D750)</f>
        <v>44586</v>
      </c>
      <c r="F750" s="52">
        <f>IFERROR(_xll.qlIndexFixing(IndexON,D750,TRUE,_xll.ohTrigger(RecalcTrigger,TriggerON)),NA())</f>
        <v>7.2767825616026904E-3</v>
      </c>
      <c r="H750" s="49">
        <f>_xll.qlCalendarAdvance(IborCalendar,$H749,B750,"f",FALSE)</f>
        <v>44537</v>
      </c>
      <c r="I750" s="49">
        <f>_xll.qlInterestRateIndexValueDate(Index3M,$H750)</f>
        <v>44539</v>
      </c>
      <c r="J750" s="52">
        <f>IFERROR(_xll.qlIndexFixing(Index3M,H750,TRUE,_xll.ohTrigger(RecalcTrigger,Trigger3M)),NA())</f>
        <v>9.4630629610348294E-3</v>
      </c>
      <c r="K750" s="52">
        <f>IFERROR(_xll.qlIndexFixing(ONIndex3M,I750,TRUE,_xll.ohTrigger(RecalcTrigger,Trigger3M)),NA())</f>
        <v>9.1853082040405098E-3</v>
      </c>
      <c r="L750" s="52">
        <f>IFERROR(_xll.qlIndexFixing(Index6M,$H750,TRUE,_xll.ohTrigger(RecalcTrigger,Trigger6M)),NA())</f>
        <v>1.0368681379240859E-2</v>
      </c>
      <c r="M750" s="52">
        <f>IFERROR(_xll.qlIndexFixing(ONIndex6M,I750,TRUE,_xll.ohTrigger(RecalcTrigger,Trigger6M)),NA())</f>
        <v>9.7808440869684432E-3</v>
      </c>
    </row>
    <row r="751" spans="2:13" x14ac:dyDescent="0.2">
      <c r="B751" s="46" t="s">
        <v>49</v>
      </c>
      <c r="D751" s="49">
        <f>_xll.qlCalendarAdvance(LocalCalendar,$D750,B751,"f",FALSE)</f>
        <v>44593</v>
      </c>
      <c r="E751" s="49">
        <f>_xll.qlInterestRateIndexValueDate(IndexON,D751)</f>
        <v>44593</v>
      </c>
      <c r="F751" s="52">
        <f>IFERROR(_xll.qlIndexFixing(IndexON,D751,TRUE,_xll.ohTrigger(RecalcTrigger,TriggerON)),NA())</f>
        <v>7.29480791287207E-3</v>
      </c>
      <c r="H751" s="49">
        <f>_xll.qlCalendarAdvance(IborCalendar,$H750,B751,"f",FALSE)</f>
        <v>44544</v>
      </c>
      <c r="I751" s="49">
        <f>_xll.qlInterestRateIndexValueDate(Index3M,$H751)</f>
        <v>44546</v>
      </c>
      <c r="J751" s="52">
        <f>IFERROR(_xll.qlIndexFixing(Index3M,H751,TRUE,_xll.ohTrigger(RecalcTrigger,Trigger3M)),NA())</f>
        <v>9.5052900744914126E-3</v>
      </c>
      <c r="K751" s="52">
        <f>IFERROR(_xll.qlIndexFixing(ONIndex3M,I751,TRUE,_xll.ohTrigger(RecalcTrigger,Trigger3M)),NA())</f>
        <v>9.2270076580103222E-3</v>
      </c>
      <c r="L751" s="52">
        <f>IFERROR(_xll.qlIndexFixing(Index6M,$H751,TRUE,_xll.ohTrigger(RecalcTrigger,Trigger6M)),NA())</f>
        <v>1.0412551645050845E-2</v>
      </c>
      <c r="M751" s="52">
        <f>IFERROR(_xll.qlIndexFixing(ONIndex6M,I751,TRUE,_xll.ohTrigger(RecalcTrigger,Trigger6M)),NA())</f>
        <v>9.8237910199383549E-3</v>
      </c>
    </row>
    <row r="752" spans="2:13" x14ac:dyDescent="0.2">
      <c r="B752" s="46" t="s">
        <v>49</v>
      </c>
      <c r="D752" s="49">
        <f>_xll.qlCalendarAdvance(LocalCalendar,$D751,B752,"f",FALSE)</f>
        <v>44600</v>
      </c>
      <c r="E752" s="49">
        <f>_xll.qlInterestRateIndexValueDate(IndexON,D752)</f>
        <v>44600</v>
      </c>
      <c r="F752" s="52">
        <f>IFERROR(_xll.qlIndexFixing(IndexON,D752,TRUE,_xll.ohTrigger(RecalcTrigger,TriggerON)),NA())</f>
        <v>7.3125447439204017E-3</v>
      </c>
      <c r="H752" s="49">
        <f>_xll.qlCalendarAdvance(IborCalendar,$H751,B752,"f",FALSE)</f>
        <v>44551</v>
      </c>
      <c r="I752" s="49">
        <f>_xll.qlInterestRateIndexValueDate(Index3M,$H752)</f>
        <v>44554</v>
      </c>
      <c r="J752" s="52">
        <f>IFERROR(_xll.qlIndexFixing(Index3M,H752,TRUE,_xll.ohTrigger(RecalcTrigger,Trigger3M)),NA())</f>
        <v>9.5536329762468952E-3</v>
      </c>
      <c r="K752" s="52">
        <f>IFERROR(_xll.qlIndexFixing(ONIndex3M,I752,TRUE,_xll.ohTrigger(RecalcTrigger,Trigger3M)),NA())</f>
        <v>9.2871758523731529E-3</v>
      </c>
      <c r="L752" s="52">
        <f>IFERROR(_xll.qlIndexFixing(Index6M,$H752,TRUE,_xll.ohTrigger(RecalcTrigger,Trigger6M)),NA())</f>
        <v>1.046275647408952E-2</v>
      </c>
      <c r="M752" s="52">
        <f>IFERROR(_xll.qlIndexFixing(ONIndex6M,I752,TRUE,_xll.ohTrigger(RecalcTrigger,Trigger6M)),NA())</f>
        <v>9.8857810685366587E-3</v>
      </c>
    </row>
    <row r="753" spans="2:13" x14ac:dyDescent="0.2">
      <c r="B753" s="46" t="s">
        <v>49</v>
      </c>
      <c r="D753" s="49">
        <f>_xll.qlCalendarAdvance(LocalCalendar,$D752,B753,"f",FALSE)</f>
        <v>44607</v>
      </c>
      <c r="E753" s="49">
        <f>_xll.qlInterestRateIndexValueDate(IndexON,D753)</f>
        <v>44607</v>
      </c>
      <c r="F753" s="52">
        <f>IFERROR(_xll.qlIndexFixing(IndexON,D753,TRUE,_xll.ohTrigger(RecalcTrigger,TriggerON)),NA())</f>
        <v>7.3299930547476855E-3</v>
      </c>
      <c r="H753" s="49">
        <f>_xll.qlCalendarAdvance(IborCalendar,$H752,B753,"f",FALSE)</f>
        <v>44559</v>
      </c>
      <c r="I753" s="49">
        <f>_xll.qlInterestRateIndexValueDate(Index3M,$H753)</f>
        <v>44565</v>
      </c>
      <c r="J753" s="52">
        <f>IFERROR(_xll.qlIndexFixing(Index3M,H753,TRUE,_xll.ohTrigger(RecalcTrigger,Trigger3M)),NA())</f>
        <v>9.6202496284538697E-3</v>
      </c>
      <c r="K753" s="52">
        <f>IFERROR(_xll.qlIndexFixing(ONIndex3M,I753,TRUE,_xll.ohTrigger(RecalcTrigger,Trigger3M)),NA())</f>
        <v>9.3405319669237485E-3</v>
      </c>
      <c r="L753" s="52">
        <f>IFERROR(_xll.qlIndexFixing(Index6M,$H753,TRUE,_xll.ohTrigger(RecalcTrigger,Trigger6M)),NA())</f>
        <v>1.0528588477370723E-2</v>
      </c>
      <c r="M753" s="52">
        <f>IFERROR(_xll.qlIndexFixing(ONIndex6M,I753,TRUE,_xll.ohTrigger(RecalcTrigger,Trigger6M)),NA())</f>
        <v>9.9406323778072903E-3</v>
      </c>
    </row>
    <row r="754" spans="2:13" x14ac:dyDescent="0.2">
      <c r="B754" s="46" t="s">
        <v>49</v>
      </c>
      <c r="D754" s="49">
        <f>_xll.qlCalendarAdvance(LocalCalendar,$D753,B754,"f",FALSE)</f>
        <v>44614</v>
      </c>
      <c r="E754" s="49">
        <f>_xll.qlInterestRateIndexValueDate(IndexON,D754)</f>
        <v>44614</v>
      </c>
      <c r="F754" s="52">
        <f>IFERROR(_xll.qlIndexFixing(IndexON,D754,TRUE,_xll.ohTrigger(RecalcTrigger,TriggerON)),NA())</f>
        <v>7.3471528451918289E-3</v>
      </c>
      <c r="H754" s="49">
        <f>_xll.qlCalendarAdvance(IborCalendar,$H753,B754,"f",FALSE)</f>
        <v>44566</v>
      </c>
      <c r="I754" s="49">
        <f>_xll.qlInterestRateIndexValueDate(Index3M,$H754)</f>
        <v>44568</v>
      </c>
      <c r="J754" s="52">
        <f>IFERROR(_xll.qlIndexFixing(Index3M,H754,TRUE,_xll.ohTrigger(RecalcTrigger,Trigger3M)),NA())</f>
        <v>9.6384469786636728E-3</v>
      </c>
      <c r="K754" s="52">
        <f>IFERROR(_xll.qlIndexFixing(ONIndex3M,I754,TRUE,_xll.ohTrigger(RecalcTrigger,Trigger3M)),NA())</f>
        <v>9.3678585945644599E-3</v>
      </c>
      <c r="L754" s="52">
        <f>IFERROR(_xll.qlIndexFixing(Index6M,$H754,TRUE,_xll.ohTrigger(RecalcTrigger,Trigger6M)),NA())</f>
        <v>1.0547466975296309E-2</v>
      </c>
      <c r="M754" s="52">
        <f>IFERROR(_xll.qlIndexFixing(ONIndex6M,I754,TRUE,_xll.ohTrigger(RecalcTrigger,Trigger6M)),NA())</f>
        <v>9.968778095543751E-3</v>
      </c>
    </row>
    <row r="755" spans="2:13" x14ac:dyDescent="0.2">
      <c r="B755" s="46" t="s">
        <v>49</v>
      </c>
      <c r="D755" s="49">
        <f>_xll.qlCalendarAdvance(LocalCalendar,$D754,B755,"f",FALSE)</f>
        <v>44621</v>
      </c>
      <c r="E755" s="49">
        <f>_xll.qlInterestRateIndexValueDate(IndexON,D755)</f>
        <v>44621</v>
      </c>
      <c r="F755" s="52">
        <f>IFERROR(_xll.qlIndexFixing(IndexON,D755,TRUE,_xll.ohTrigger(RecalcTrigger,TriggerON)),NA())</f>
        <v>7.3640241153338781E-3</v>
      </c>
      <c r="H755" s="49">
        <f>_xll.qlCalendarAdvance(IborCalendar,$H754,B755,"f",FALSE)</f>
        <v>44573</v>
      </c>
      <c r="I755" s="49">
        <f>_xll.qlInterestRateIndexValueDate(Index3M,$H755)</f>
        <v>44575</v>
      </c>
      <c r="J755" s="52">
        <f>IFERROR(_xll.qlIndexFixing(Index3M,H755,TRUE,_xll.ohTrigger(RecalcTrigger,Trigger3M)),NA())</f>
        <v>9.6809560845816378E-3</v>
      </c>
      <c r="K755" s="52">
        <f>IFERROR(_xll.qlIndexFixing(ONIndex3M,I755,TRUE,_xll.ohTrigger(RecalcTrigger,Trigger3M)),NA())</f>
        <v>9.4067299879085908E-3</v>
      </c>
      <c r="L755" s="52">
        <f>IFERROR(_xll.qlIndexFixing(Index6M,$H755,TRUE,_xll.ohTrigger(RecalcTrigger,Trigger6M)),NA())</f>
        <v>1.0591547638493709E-2</v>
      </c>
      <c r="M755" s="52">
        <f>IFERROR(_xll.qlIndexFixing(ONIndex6M,I755,TRUE,_xll.ohTrigger(RecalcTrigger,Trigger6M)),NA())</f>
        <v>1.000873709753769E-2</v>
      </c>
    </row>
    <row r="756" spans="2:13" x14ac:dyDescent="0.2">
      <c r="B756" s="46" t="s">
        <v>49</v>
      </c>
      <c r="D756" s="49">
        <f>_xll.qlCalendarAdvance(LocalCalendar,$D755,B756,"f",FALSE)</f>
        <v>44628</v>
      </c>
      <c r="E756" s="49">
        <f>_xll.qlInterestRateIndexValueDate(IndexON,D756)</f>
        <v>44628</v>
      </c>
      <c r="F756" s="52">
        <f>IFERROR(_xll.qlIndexFixing(IndexON,D756,TRUE,_xll.ohTrigger(RecalcTrigger,TriggerON)),NA())</f>
        <v>7.380606865092787E-3</v>
      </c>
      <c r="H756" s="49">
        <f>_xll.qlCalendarAdvance(IborCalendar,$H755,B756,"f",FALSE)</f>
        <v>44580</v>
      </c>
      <c r="I756" s="49">
        <f>_xll.qlInterestRateIndexValueDate(Index3M,$H756)</f>
        <v>44582</v>
      </c>
      <c r="J756" s="52">
        <f>IFERROR(_xll.qlIndexFixing(Index3M,H756,TRUE,_xll.ohTrigger(RecalcTrigger,Trigger3M)),NA())</f>
        <v>9.7235332631804283E-3</v>
      </c>
      <c r="K756" s="52">
        <f>IFERROR(_xll.qlIndexFixing(ONIndex3M,I756,TRUE,_xll.ohTrigger(RecalcTrigger,Trigger3M)),NA())</f>
        <v>9.4487882434268755E-3</v>
      </c>
      <c r="L756" s="52">
        <f>IFERROR(_xll.qlIndexFixing(Index6M,$H756,TRUE,_xll.ohTrigger(RecalcTrigger,Trigger6M)),NA())</f>
        <v>1.0635664268752041E-2</v>
      </c>
      <c r="M756" s="52">
        <f>IFERROR(_xll.qlIndexFixing(ONIndex6M,I756,TRUE,_xll.ohTrigger(RecalcTrigger,Trigger6M)),NA())</f>
        <v>1.0051970722271264E-2</v>
      </c>
    </row>
    <row r="757" spans="2:13" x14ac:dyDescent="0.2">
      <c r="B757" s="46" t="s">
        <v>49</v>
      </c>
      <c r="D757" s="49">
        <f>_xll.qlCalendarAdvance(LocalCalendar,$D756,B757,"f",FALSE)</f>
        <v>44635</v>
      </c>
      <c r="E757" s="49">
        <f>_xll.qlInterestRateIndexValueDate(IndexON,D757)</f>
        <v>44635</v>
      </c>
      <c r="F757" s="52">
        <f>IFERROR(_xll.qlIndexFixing(IndexON,D757,TRUE,_xll.ohTrigger(RecalcTrigger,TriggerON)),NA())</f>
        <v>7.3969010945496017E-3</v>
      </c>
      <c r="H757" s="49">
        <f>_xll.qlCalendarAdvance(IborCalendar,$H756,B757,"f",FALSE)</f>
        <v>44587</v>
      </c>
      <c r="I757" s="49">
        <f>_xll.qlInterestRateIndexValueDate(Index3M,$H757)</f>
        <v>44589</v>
      </c>
      <c r="J757" s="52">
        <f>IFERROR(_xll.qlIndexFixing(Index3M,H757,TRUE,_xll.ohTrigger(RecalcTrigger,Trigger3M)),NA())</f>
        <v>9.7661785166156534E-3</v>
      </c>
      <c r="K757" s="52">
        <f>IFERROR(_xll.qlIndexFixing(ONIndex3M,I757,TRUE,_xll.ohTrigger(RecalcTrigger,Trigger3M)),NA())</f>
        <v>9.49091397702162E-3</v>
      </c>
      <c r="L757" s="52">
        <f>IFERROR(_xll.qlIndexFixing(Index6M,$H757,TRUE,_xll.ohTrigger(RecalcTrigger,Trigger6M)),NA())</f>
        <v>1.0679807969398734E-2</v>
      </c>
      <c r="M757" s="52">
        <f>IFERROR(_xll.qlIndexFixing(ONIndex6M,I757,TRUE,_xll.ohTrigger(RecalcTrigger,Trigger6M)),NA())</f>
        <v>1.0095258143651975E-2</v>
      </c>
    </row>
    <row r="758" spans="2:13" x14ac:dyDescent="0.2">
      <c r="B758" s="46" t="s">
        <v>49</v>
      </c>
      <c r="D758" s="49">
        <f>_xll.qlCalendarAdvance(LocalCalendar,$D757,B758,"f",FALSE)</f>
        <v>44642</v>
      </c>
      <c r="E758" s="49">
        <f>_xll.qlInterestRateIndexValueDate(IndexON,D758)</f>
        <v>44642</v>
      </c>
      <c r="F758" s="52">
        <f>IFERROR(_xll.qlIndexFixing(IndexON,D758,TRUE,_xll.ohTrigger(RecalcTrigger,TriggerON)),NA())</f>
        <v>7.4129068034611834E-3</v>
      </c>
      <c r="H758" s="49">
        <f>_xll.qlCalendarAdvance(IborCalendar,$H757,B758,"f",FALSE)</f>
        <v>44594</v>
      </c>
      <c r="I758" s="49">
        <f>_xll.qlInterestRateIndexValueDate(Index3M,$H758)</f>
        <v>44596</v>
      </c>
      <c r="J758" s="52">
        <f>IFERROR(_xll.qlIndexFixing(Index3M,H758,TRUE,_xll.ohTrigger(RecalcTrigger,Trigger3M)),NA())</f>
        <v>9.8120894188735343E-3</v>
      </c>
      <c r="K758" s="52">
        <f>IFERROR(_xll.qlIndexFixing(ONIndex3M,I758,TRUE,_xll.ohTrigger(RecalcTrigger,Trigger3M)),NA())</f>
        <v>9.533107188826051E-3</v>
      </c>
      <c r="L758" s="52">
        <f>IFERROR(_xll.qlIndexFixing(Index6M,$H758,TRUE,_xll.ohTrigger(RecalcTrigger,Trigger6M)),NA())</f>
        <v>1.0723969842976876E-2</v>
      </c>
      <c r="M758" s="52">
        <f>IFERROR(_xll.qlIndexFixing(ONIndex6M,I758,TRUE,_xll.ohTrigger(RecalcTrigger,Trigger6M)),NA())</f>
        <v>1.013859936181305E-2</v>
      </c>
    </row>
    <row r="759" spans="2:13" x14ac:dyDescent="0.2">
      <c r="B759" s="46" t="s">
        <v>49</v>
      </c>
      <c r="D759" s="49">
        <f>_xll.qlCalendarAdvance(LocalCalendar,$D758,B759,"f",FALSE)</f>
        <v>44649</v>
      </c>
      <c r="E759" s="49">
        <f>_xll.qlInterestRateIndexValueDate(IndexON,D759)</f>
        <v>44649</v>
      </c>
      <c r="F759" s="52">
        <f>IFERROR(_xll.qlIndexFixing(IndexON,D759,TRUE,_xll.ohTrigger(RecalcTrigger,TriggerON)),NA())</f>
        <v>7.4286239918275321E-3</v>
      </c>
      <c r="H759" s="49">
        <f>_xll.qlCalendarAdvance(IborCalendar,$H758,B759,"f",FALSE)</f>
        <v>44601</v>
      </c>
      <c r="I759" s="49">
        <f>_xll.qlInterestRateIndexValueDate(Index3M,$H759)</f>
        <v>44606</v>
      </c>
      <c r="J759" s="52">
        <f>IFERROR(_xll.qlIndexFixing(Index3M,H759,TRUE,_xll.ohTrigger(RecalcTrigger,Trigger3M)),NA())</f>
        <v>9.8732351762530982E-3</v>
      </c>
      <c r="K759" s="52">
        <f>IFERROR(_xll.qlIndexFixing(ONIndex3M,I759,TRUE,_xll.ohTrigger(RecalcTrigger,Trigger3M)),NA())</f>
        <v>9.587198976781508E-3</v>
      </c>
      <c r="L759" s="52">
        <f>IFERROR(_xll.qlIndexFixing(Index6M,$H759,TRUE,_xll.ohTrigger(RecalcTrigger,Trigger6M)),NA())</f>
        <v>1.0790393659028558E-2</v>
      </c>
      <c r="M759" s="52">
        <f>IFERROR(_xll.qlIndexFixing(ONIndex6M,I759,TRUE,_xll.ohTrigger(RecalcTrigger,Trigger6M)),NA())</f>
        <v>1.0194113798380755E-2</v>
      </c>
    </row>
    <row r="760" spans="2:13" x14ac:dyDescent="0.2">
      <c r="B760" s="46" t="s">
        <v>49</v>
      </c>
      <c r="D760" s="49">
        <f>_xll.qlCalendarAdvance(LocalCalendar,$D759,B760,"f",FALSE)</f>
        <v>44656</v>
      </c>
      <c r="E760" s="49">
        <f>_xll.qlInterestRateIndexValueDate(IndexON,D760)</f>
        <v>44656</v>
      </c>
      <c r="F760" s="52">
        <f>IFERROR(_xll.qlIndexFixing(IndexON,D760,TRUE,_xll.ohTrigger(RecalcTrigger,TriggerON)),NA())</f>
        <v>7.4440526597296941E-3</v>
      </c>
      <c r="H760" s="49">
        <f>_xll.qlCalendarAdvance(IborCalendar,$H759,B760,"f",FALSE)</f>
        <v>44608</v>
      </c>
      <c r="I760" s="49">
        <f>_xll.qlInterestRateIndexValueDate(Index3M,$H760)</f>
        <v>44610</v>
      </c>
      <c r="J760" s="52">
        <f>IFERROR(_xll.qlIndexFixing(Index3M,H760,TRUE,_xll.ohTrigger(RecalcTrigger,Trigger3M)),NA())</f>
        <v>9.8913137417396529E-3</v>
      </c>
      <c r="K760" s="52">
        <f>IFERROR(_xll.qlIndexFixing(ONIndex3M,I760,TRUE,_xll.ohTrigger(RecalcTrigger,Trigger3M)),NA())</f>
        <v>9.6176960472238449E-3</v>
      </c>
      <c r="L760" s="52">
        <f>IFERROR(_xll.qlIndexFixing(Index6M,$H760,TRUE,_xll.ohTrigger(RecalcTrigger,Trigger6M)),NA())</f>
        <v>1.081231251517149E-2</v>
      </c>
      <c r="M760" s="52">
        <f>IFERROR(_xll.qlIndexFixing(ONIndex6M,I760,TRUE,_xll.ohTrigger(RecalcTrigger,Trigger6M)),NA())</f>
        <v>1.0225443188609518E-2</v>
      </c>
    </row>
    <row r="761" spans="2:13" x14ac:dyDescent="0.2">
      <c r="B761" s="46" t="s">
        <v>49</v>
      </c>
      <c r="D761" s="49">
        <f>_xll.qlCalendarAdvance(LocalCalendar,$D760,B761,"f",FALSE)</f>
        <v>44663</v>
      </c>
      <c r="E761" s="49">
        <f>_xll.qlInterestRateIndexValueDate(IndexON,D761)</f>
        <v>44663</v>
      </c>
      <c r="F761" s="52">
        <f>IFERROR(_xll.qlIndexFixing(IndexON,D761,TRUE,_xll.ohTrigger(RecalcTrigger,TriggerON)),NA())</f>
        <v>7.4591928070866231E-3</v>
      </c>
      <c r="H761" s="49">
        <f>_xll.qlCalendarAdvance(IborCalendar,$H760,B761,"f",FALSE)</f>
        <v>44615</v>
      </c>
      <c r="I761" s="49">
        <f>_xll.qlInterestRateIndexValueDate(Index3M,$H761)</f>
        <v>44617</v>
      </c>
      <c r="J761" s="52">
        <f>IFERROR(_xll.qlIndexFixing(Index3M,H761,TRUE,_xll.ohTrigger(RecalcTrigger,Trigger3M)),NA())</f>
        <v>9.9342252727360782E-3</v>
      </c>
      <c r="K761" s="52">
        <f>IFERROR(_xll.qlIndexFixing(ONIndex3M,I761,TRUE,_xll.ohTrigger(RecalcTrigger,Trigger3M)),NA())</f>
        <v>9.6600916939504344E-3</v>
      </c>
      <c r="L761" s="52">
        <f>IFERROR(_xll.qlIndexFixing(Index6M,$H761,TRUE,_xll.ohTrigger(RecalcTrigger,Trigger6M)),NA())</f>
        <v>1.0856475514944458E-2</v>
      </c>
      <c r="M761" s="52">
        <f>IFERROR(_xll.qlIndexFixing(ONIndex6M,I761,TRUE,_xll.ohTrigger(RecalcTrigger,Trigger6M)),NA())</f>
        <v>1.0268945797324847E-2</v>
      </c>
    </row>
    <row r="762" spans="2:13" x14ac:dyDescent="0.2">
      <c r="B762" s="46" t="s">
        <v>49</v>
      </c>
      <c r="D762" s="49">
        <f>_xll.qlCalendarAdvance(LocalCalendar,$D761,B762,"f",FALSE)</f>
        <v>44670</v>
      </c>
      <c r="E762" s="49">
        <f>_xll.qlInterestRateIndexValueDate(IndexON,D762)</f>
        <v>44670</v>
      </c>
      <c r="F762" s="52">
        <f>IFERROR(_xll.qlIndexFixing(IndexON,D762,TRUE,_xll.ohTrigger(RecalcTrigger,TriggerON)),NA())</f>
        <v>7.4740444337362266E-3</v>
      </c>
      <c r="H762" s="49">
        <f>_xll.qlCalendarAdvance(IborCalendar,$H761,B762,"f",FALSE)</f>
        <v>44622</v>
      </c>
      <c r="I762" s="49">
        <f>_xll.qlInterestRateIndexValueDate(Index3M,$H762)</f>
        <v>44624</v>
      </c>
      <c r="J762" s="52">
        <f>IFERROR(_xll.qlIndexFixing(Index3M,H762,TRUE,_xll.ohTrigger(RecalcTrigger,Trigger3M)),NA())</f>
        <v>9.9933167400732791E-3</v>
      </c>
      <c r="K762" s="52">
        <f>IFERROR(_xll.qlIndexFixing(ONIndex3M,I762,TRUE,_xll.ohTrigger(RecalcTrigger,Trigger3M)),NA())</f>
        <v>9.7025548191531641E-3</v>
      </c>
      <c r="L762" s="52">
        <f>IFERROR(_xll.qlIndexFixing(Index6M,$H762,TRUE,_xll.ohTrigger(RecalcTrigger,Trigger6M)),NA())</f>
        <v>1.0913870368429928E-2</v>
      </c>
      <c r="M762" s="52">
        <f>IFERROR(_xll.qlIndexFixing(ONIndex6M,I762,TRUE,_xll.ohTrigger(RecalcTrigger,Trigger6M)),NA())</f>
        <v>1.0312502203033702E-2</v>
      </c>
    </row>
    <row r="763" spans="2:13" x14ac:dyDescent="0.2">
      <c r="B763" s="46" t="s">
        <v>49</v>
      </c>
      <c r="D763" s="49">
        <f>_xll.qlCalendarAdvance(LocalCalendar,$D762,B763,"f",FALSE)</f>
        <v>44677</v>
      </c>
      <c r="E763" s="49">
        <f>_xll.qlInterestRateIndexValueDate(IndexON,D763)</f>
        <v>44677</v>
      </c>
      <c r="F763" s="52">
        <f>IFERROR(_xll.qlIndexFixing(IndexON,D763,TRUE,_xll.ohTrigger(RecalcTrigger,TriggerON)),NA())</f>
        <v>7.4886075399216434E-3</v>
      </c>
      <c r="H763" s="49">
        <f>_xll.qlCalendarAdvance(IborCalendar,$H762,B763,"f",FALSE)</f>
        <v>44629</v>
      </c>
      <c r="I763" s="49">
        <f>_xll.qlInterestRateIndexValueDate(Index3M,$H763)</f>
        <v>44631</v>
      </c>
      <c r="J763" s="52">
        <f>IFERROR(_xll.qlIndexFixing(Index3M,H763,TRUE,_xll.ohTrigger(RecalcTrigger,Trigger3M)),NA())</f>
        <v>1.0036394729632601E-2</v>
      </c>
      <c r="K763" s="52">
        <f>IFERROR(_xll.qlIndexFixing(ONIndex3M,I763,TRUE,_xll.ohTrigger(RecalcTrigger,Trigger3M)),NA())</f>
        <v>9.7450854228853245E-3</v>
      </c>
      <c r="L763" s="52">
        <f>IFERROR(_xll.qlIndexFixing(Index6M,$H763,TRUE,_xll.ohTrigger(RecalcTrigger,Trigger6M)),NA())</f>
        <v>1.0957970239097585E-2</v>
      </c>
      <c r="M763" s="52">
        <f>IFERROR(_xll.qlIndexFixing(ONIndex6M,I763,TRUE,_xll.ohTrigger(RecalcTrigger,Trigger6M)),NA())</f>
        <v>1.0356112405789375E-2</v>
      </c>
    </row>
    <row r="764" spans="2:13" x14ac:dyDescent="0.2">
      <c r="B764" s="46" t="s">
        <v>49</v>
      </c>
      <c r="D764" s="49">
        <f>_xll.qlCalendarAdvance(LocalCalendar,$D763,B764,"f",FALSE)</f>
        <v>44687</v>
      </c>
      <c r="E764" s="49">
        <f>_xll.qlInterestRateIndexValueDate(IndexON,D764)</f>
        <v>44687</v>
      </c>
      <c r="F764" s="52">
        <f>IFERROR(_xll.qlIndexFixing(IndexON,D764,TRUE,_xll.ohTrigger(RecalcTrigger,TriggerON)),NA())</f>
        <v>7.5110620878345493E-3</v>
      </c>
      <c r="H764" s="49">
        <f>_xll.qlCalendarAdvance(IborCalendar,$H763,B764,"f",FALSE)</f>
        <v>44636</v>
      </c>
      <c r="I764" s="49">
        <f>_xll.qlInterestRateIndexValueDate(Index3M,$H764)</f>
        <v>44638</v>
      </c>
      <c r="J764" s="52">
        <f>IFERROR(_xll.qlIndexFixing(Index3M,H764,TRUE,_xll.ohTrigger(RecalcTrigger,Trigger3M)),NA())</f>
        <v>1.0079540838045461E-2</v>
      </c>
      <c r="K764" s="52">
        <f>IFERROR(_xll.qlIndexFixing(ONIndex3M,I764,TRUE,_xll.ohTrigger(RecalcTrigger,Trigger3M)),NA())</f>
        <v>9.7908623432529929E-3</v>
      </c>
      <c r="L764" s="52">
        <f>IFERROR(_xll.qlIndexFixing(Index6M,$H764,TRUE,_xll.ohTrigger(RecalcTrigger,Trigger6M)),NA())</f>
        <v>1.1005331941720693E-2</v>
      </c>
      <c r="M764" s="52">
        <f>IFERROR(_xll.qlIndexFixing(ONIndex6M,I764,TRUE,_xll.ohTrigger(RecalcTrigger,Trigger6M)),NA())</f>
        <v>1.0403047944524957E-2</v>
      </c>
    </row>
    <row r="765" spans="2:13" x14ac:dyDescent="0.2">
      <c r="B765" s="46" t="s">
        <v>49</v>
      </c>
      <c r="D765" s="49">
        <f>_xll.qlCalendarAdvance(LocalCalendar,$D764,B765,"f",FALSE)</f>
        <v>44694</v>
      </c>
      <c r="E765" s="49">
        <f>_xll.qlInterestRateIndexValueDate(IndexON,D765)</f>
        <v>44694</v>
      </c>
      <c r="F765" s="52">
        <f>IFERROR(_xll.qlIndexFixing(IndexON,D765,TRUE,_xll.ohTrigger(RecalcTrigger,TriggerON)),NA())</f>
        <v>7.5248838529103548E-3</v>
      </c>
      <c r="H765" s="49">
        <f>_xll.qlCalendarAdvance(IborCalendar,$H764,B765,"f",FALSE)</f>
        <v>44643</v>
      </c>
      <c r="I765" s="49">
        <f>_xll.qlInterestRateIndexValueDate(Index3M,$H765)</f>
        <v>44645</v>
      </c>
      <c r="J765" s="52">
        <f>IFERROR(_xll.qlIndexFixing(Index3M,H765,TRUE,_xll.ohTrigger(RecalcTrigger,Trigger3M)),NA())</f>
        <v>1.0122755067597687E-2</v>
      </c>
      <c r="K765" s="52">
        <f>IFERROR(_xll.qlIndexFixing(ONIndex3M,I765,TRUE,_xll.ohTrigger(RecalcTrigger,Trigger3M)),NA())</f>
        <v>9.8303490662043913E-3</v>
      </c>
      <c r="L765" s="52">
        <f>IFERROR(_xll.qlIndexFixing(Index6M,$H765,TRUE,_xll.ohTrigger(RecalcTrigger,Trigger6M)),NA())</f>
        <v>1.1046046557849611E-2</v>
      </c>
      <c r="M765" s="52">
        <f>IFERROR(_xll.qlIndexFixing(ONIndex6M,I765,TRUE,_xll.ohTrigger(RecalcTrigger,Trigger6M)),NA())</f>
        <v>1.0443494202654335E-2</v>
      </c>
    </row>
    <row r="766" spans="2:13" x14ac:dyDescent="0.2">
      <c r="B766" s="46" t="s">
        <v>49</v>
      </c>
      <c r="D766" s="49">
        <f>_xll.qlCalendarAdvance(LocalCalendar,$D765,B766,"f",FALSE)</f>
        <v>44701</v>
      </c>
      <c r="E766" s="49">
        <f>_xll.qlInterestRateIndexValueDate(IndexON,D766)</f>
        <v>44701</v>
      </c>
      <c r="F766" s="52">
        <f>IFERROR(_xll.qlIndexFixing(IndexON,D766,TRUE,_xll.ohTrigger(RecalcTrigger,TriggerON)),NA())</f>
        <v>7.5384170863646025E-3</v>
      </c>
      <c r="H766" s="49">
        <f>_xll.qlCalendarAdvance(IborCalendar,$H765,B766,"f",FALSE)</f>
        <v>44650</v>
      </c>
      <c r="I766" s="49">
        <f>_xll.qlInterestRateIndexValueDate(Index3M,$H766)</f>
        <v>44652</v>
      </c>
      <c r="J766" s="52">
        <f>IFERROR(_xll.qlIndexFixing(Index3M,H766,TRUE,_xll.ohTrigger(RecalcTrigger,Trigger3M)),NA())</f>
        <v>1.015629546653792E-2</v>
      </c>
      <c r="K766" s="52">
        <f>IFERROR(_xll.qlIndexFixing(ONIndex3M,I766,TRUE,_xll.ohTrigger(RecalcTrigger,Trigger3M)),NA())</f>
        <v>9.8730821059511698E-3</v>
      </c>
      <c r="L766" s="52">
        <f>IFERROR(_xll.qlIndexFixing(Index6M,$H766,TRUE,_xll.ohTrigger(RecalcTrigger,Trigger6M)),NA())</f>
        <v>1.1090005581384824E-2</v>
      </c>
      <c r="M766" s="52">
        <f>IFERROR(_xll.qlIndexFixing(ONIndex6M,I766,TRUE,_xll.ohTrigger(RecalcTrigger,Trigger6M)),NA())</f>
        <v>1.0487265796870204E-2</v>
      </c>
    </row>
    <row r="767" spans="2:13" x14ac:dyDescent="0.2">
      <c r="B767" s="46" t="s">
        <v>49</v>
      </c>
      <c r="D767" s="49">
        <f>_xll.qlCalendarAdvance(LocalCalendar,$D766,B767,"f",FALSE)</f>
        <v>44708</v>
      </c>
      <c r="E767" s="49">
        <f>_xll.qlInterestRateIndexValueDate(IndexON,D767)</f>
        <v>44708</v>
      </c>
      <c r="F767" s="52">
        <f>IFERROR(_xll.qlIndexFixing(IndexON,D767,TRUE,_xll.ohTrigger(RecalcTrigger,TriggerON)),NA())</f>
        <v>7.5516617880622148E-3</v>
      </c>
      <c r="H767" s="49">
        <f>_xll.qlCalendarAdvance(IborCalendar,$H766,B767,"f",FALSE)</f>
        <v>44657</v>
      </c>
      <c r="I767" s="49">
        <f>_xll.qlInterestRateIndexValueDate(Index3M,$H767)</f>
        <v>44659</v>
      </c>
      <c r="J767" s="52">
        <f>IFERROR(_xll.qlIndexFixing(Index3M,H767,TRUE,_xll.ohTrigger(RecalcTrigger,Trigger3M)),NA())</f>
        <v>1.0199621296564858E-2</v>
      </c>
      <c r="K767" s="52">
        <f>IFERROR(_xll.qlIndexFixing(ONIndex3M,I767,TRUE,_xll.ohTrigger(RecalcTrigger,Trigger3M)),NA())</f>
        <v>9.9158826245204779E-3</v>
      </c>
      <c r="L767" s="52">
        <f>IFERROR(_xll.qlIndexFixing(Index6M,$H767,TRUE,_xll.ohTrigger(RecalcTrigger,Trigger6M)),NA())</f>
        <v>1.1137179135133667E-2</v>
      </c>
      <c r="M767" s="52">
        <f>IFERROR(_xll.qlIndexFixing(ONIndex6M,I767,TRUE,_xll.ohTrigger(RecalcTrigger,Trigger6M)),NA())</f>
        <v>1.0531091188372699E-2</v>
      </c>
    </row>
    <row r="768" spans="2:13" x14ac:dyDescent="0.2">
      <c r="B768" s="46" t="s">
        <v>49</v>
      </c>
      <c r="D768" s="49">
        <f>_xll.qlCalendarAdvance(LocalCalendar,$D767,B768,"f",FALSE)</f>
        <v>44715</v>
      </c>
      <c r="E768" s="49">
        <f>_xll.qlInterestRateIndexValueDate(IndexON,D768)</f>
        <v>44715</v>
      </c>
      <c r="F768" s="52">
        <f>IFERROR(_xll.qlIndexFixing(IndexON,D768,TRUE,_xll.ohTrigger(RecalcTrigger,TriggerON)),NA())</f>
        <v>7.564617957949161E-3</v>
      </c>
      <c r="H768" s="49">
        <f>_xll.qlCalendarAdvance(IborCalendar,$H767,B768,"f",FALSE)</f>
        <v>44664</v>
      </c>
      <c r="I768" s="49">
        <f>_xll.qlInterestRateIndexValueDate(Index3M,$H768)</f>
        <v>44670</v>
      </c>
      <c r="J768" s="52">
        <f>IFERROR(_xll.qlIndexFixing(Index3M,H768,TRUE,_xll.ohTrigger(RecalcTrigger,Trigger3M)),NA())</f>
        <v>1.0267788039665141E-2</v>
      </c>
      <c r="K768" s="52">
        <f>IFERROR(_xll.qlIndexFixing(ONIndex3M,I768,TRUE,_xll.ohTrigger(RecalcTrigger,Trigger3M)),NA())</f>
        <v>9.9768663221322385E-3</v>
      </c>
      <c r="L768" s="52">
        <f>IFERROR(_xll.qlIndexFixing(Index6M,$H768,TRUE,_xll.ohTrigger(RecalcTrigger,Trigger6M)),NA())</f>
        <v>1.1196192228418231E-2</v>
      </c>
      <c r="M768" s="52">
        <f>IFERROR(_xll.qlIndexFixing(ONIndex6M,I768,TRUE,_xll.ohTrigger(RecalcTrigger,Trigger6M)),NA())</f>
        <v>1.059348011623662E-2</v>
      </c>
    </row>
    <row r="769" spans="2:13" x14ac:dyDescent="0.2">
      <c r="B769" s="46" t="s">
        <v>49</v>
      </c>
      <c r="D769" s="49">
        <f>_xll.qlCalendarAdvance(LocalCalendar,$D768,B769,"f",FALSE)</f>
        <v>44722</v>
      </c>
      <c r="E769" s="49">
        <f>_xll.qlInterestRateIndexValueDate(IndexON,D769)</f>
        <v>44722</v>
      </c>
      <c r="F769" s="52">
        <f>IFERROR(_xll.qlIndexFixing(IndexON,D769,TRUE,_xll.ohTrigger(RecalcTrigger,TriggerON)),NA())</f>
        <v>7.577285595944395E-3</v>
      </c>
      <c r="H769" s="49">
        <f>_xll.qlCalendarAdvance(IborCalendar,$H768,B769,"f",FALSE)</f>
        <v>44671</v>
      </c>
      <c r="I769" s="49">
        <f>_xll.qlInterestRateIndexValueDate(Index3M,$H769)</f>
        <v>44673</v>
      </c>
      <c r="J769" s="52">
        <f>IFERROR(_xll.qlIndexFixing(Index3M,H769,TRUE,_xll.ohTrigger(RecalcTrigger,Trigger3M)),NA())</f>
        <v>1.0286388835354791E-2</v>
      </c>
      <c r="K769" s="52">
        <f>IFERROR(_xll.qlIndexFixing(ONIndex3M,I769,TRUE,_xll.ohTrigger(RecalcTrigger,Trigger3M)),NA())</f>
        <v>1.0001686098393137E-2</v>
      </c>
      <c r="L769" s="52">
        <f>IFERROR(_xll.qlIndexFixing(Index6M,$H769,TRUE,_xll.ohTrigger(RecalcTrigger,Trigger6M)),NA())</f>
        <v>1.1221461544989949E-2</v>
      </c>
      <c r="M769" s="52">
        <f>IFERROR(_xll.qlIndexFixing(ONIndex6M,I769,TRUE,_xll.ohTrigger(RecalcTrigger,Trigger6M)),NA())</f>
        <v>1.0618903363397436E-2</v>
      </c>
    </row>
    <row r="770" spans="2:13" x14ac:dyDescent="0.2">
      <c r="B770" s="46" t="s">
        <v>49</v>
      </c>
      <c r="D770" s="49">
        <f>_xll.qlCalendarAdvance(LocalCalendar,$D769,B770,"f",FALSE)</f>
        <v>44729</v>
      </c>
      <c r="E770" s="49">
        <f>_xll.qlInterestRateIndexValueDate(IndexON,D770)</f>
        <v>44729</v>
      </c>
      <c r="F770" s="52">
        <f>IFERROR(_xll.qlIndexFixing(IndexON,D770,TRUE,_xll.ohTrigger(RecalcTrigger,TriggerON)),NA())</f>
        <v>7.5896647019128398E-3</v>
      </c>
      <c r="H770" s="49">
        <f>_xll.qlCalendarAdvance(IborCalendar,$H769,B770,"f",FALSE)</f>
        <v>44678</v>
      </c>
      <c r="I770" s="49">
        <f>_xll.qlInterestRateIndexValueDate(Index3M,$H770)</f>
        <v>44687</v>
      </c>
      <c r="J770" s="52">
        <f>IFERROR(_xll.qlIndexFixing(Index3M,H770,TRUE,_xll.ohTrigger(RecalcTrigger,Trigger3M)),NA())</f>
        <v>1.0382922876991644E-2</v>
      </c>
      <c r="K770" s="52">
        <f>IFERROR(_xll.qlIndexFixing(ONIndex3M,I770,TRUE,_xll.ohTrigger(RecalcTrigger,Trigger3M)),NA())</f>
        <v>1.0087759488408565E-2</v>
      </c>
      <c r="L770" s="52">
        <f>IFERROR(_xll.qlIndexFixing(Index6M,$H770,TRUE,_xll.ohTrigger(RecalcTrigger,Trigger6M)),NA())</f>
        <v>1.1308660779737847E-2</v>
      </c>
      <c r="M770" s="52">
        <f>IFERROR(_xll.qlIndexFixing(ONIndex6M,I770,TRUE,_xll.ohTrigger(RecalcTrigger,Trigger6M)),NA())</f>
        <v>1.0706930728234809E-2</v>
      </c>
    </row>
    <row r="771" spans="2:13" x14ac:dyDescent="0.2">
      <c r="B771" s="46" t="s">
        <v>49</v>
      </c>
      <c r="D771" s="49">
        <f>_xll.qlCalendarAdvance(LocalCalendar,$D770,B771,"f",FALSE)</f>
        <v>44736</v>
      </c>
      <c r="E771" s="49">
        <f>_xll.qlInterestRateIndexValueDate(IndexON,D771)</f>
        <v>44736</v>
      </c>
      <c r="F771" s="52">
        <f>IFERROR(_xll.qlIndexFixing(IndexON,D771,TRUE,_xll.ohTrigger(RecalcTrigger,TriggerON)),NA())</f>
        <v>7.6017552758274789E-3</v>
      </c>
      <c r="H771" s="49">
        <f>_xll.qlCalendarAdvance(IborCalendar,$H770,B771,"f",FALSE)</f>
        <v>44685</v>
      </c>
      <c r="I771" s="49">
        <f>_xll.qlInterestRateIndexValueDate(Index3M,$H771)</f>
        <v>44687</v>
      </c>
      <c r="J771" s="52">
        <f>IFERROR(_xll.qlIndexFixing(Index3M,H771,TRUE,_xll.ohTrigger(RecalcTrigger,Trigger3M)),NA())</f>
        <v>1.0382922876991644E-2</v>
      </c>
      <c r="K771" s="52">
        <f>IFERROR(_xll.qlIndexFixing(ONIndex3M,I771,TRUE,_xll.ohTrigger(RecalcTrigger,Trigger3M)),NA())</f>
        <v>1.0087759488408565E-2</v>
      </c>
      <c r="L771" s="52">
        <f>IFERROR(_xll.qlIndexFixing(Index6M,$H771,TRUE,_xll.ohTrigger(RecalcTrigger,Trigger6M)),NA())</f>
        <v>1.1308660779737847E-2</v>
      </c>
      <c r="M771" s="52">
        <f>IFERROR(_xll.qlIndexFixing(ONIndex6M,I771,TRUE,_xll.ohTrigger(RecalcTrigger,Trigger6M)),NA())</f>
        <v>1.0706930728234809E-2</v>
      </c>
    </row>
    <row r="772" spans="2:13" x14ac:dyDescent="0.2">
      <c r="B772" s="46" t="s">
        <v>49</v>
      </c>
      <c r="D772" s="49">
        <f>_xll.qlCalendarAdvance(LocalCalendar,$D771,B772,"f",FALSE)</f>
        <v>44743</v>
      </c>
      <c r="E772" s="49">
        <f>_xll.qlInterestRateIndexValueDate(IndexON,D772)</f>
        <v>44743</v>
      </c>
      <c r="F772" s="52">
        <f>IFERROR(_xll.qlIndexFixing(IndexON,D772,TRUE,_xll.ohTrigger(RecalcTrigger,TriggerON)),NA())</f>
        <v>7.6136471521415236E-3</v>
      </c>
      <c r="H772" s="49">
        <f>_xll.qlCalendarAdvance(IborCalendar,$H771,B772,"f",FALSE)</f>
        <v>44692</v>
      </c>
      <c r="I772" s="49">
        <f>_xll.qlInterestRateIndexValueDate(Index3M,$H772)</f>
        <v>44694</v>
      </c>
      <c r="J772" s="52">
        <f>IFERROR(_xll.qlIndexFixing(Index3M,H772,TRUE,_xll.ohTrigger(RecalcTrigger,Trigger3M)),NA())</f>
        <v>1.0426272874783074E-2</v>
      </c>
      <c r="K772" s="52">
        <f>IFERROR(_xll.qlIndexFixing(ONIndex3M,I772,TRUE,_xll.ohTrigger(RecalcTrigger,Trigger3M)),NA())</f>
        <v>1.013089740212969E-2</v>
      </c>
      <c r="L772" s="52">
        <f>IFERROR(_xll.qlIndexFixing(Index6M,$H772,TRUE,_xll.ohTrigger(RecalcTrigger,Trigger6M)),NA())</f>
        <v>1.135210282524424E-2</v>
      </c>
      <c r="M772" s="52">
        <f>IFERROR(_xll.qlIndexFixing(ONIndex6M,I772,TRUE,_xll.ohTrigger(RecalcTrigger,Trigger6M)),NA())</f>
        <v>1.0751025106969792E-2</v>
      </c>
    </row>
    <row r="773" spans="2:13" x14ac:dyDescent="0.2">
      <c r="B773" s="46" t="s">
        <v>49</v>
      </c>
      <c r="D773" s="49">
        <f>_xll.qlCalendarAdvance(LocalCalendar,$D772,B773,"f",FALSE)</f>
        <v>44750</v>
      </c>
      <c r="E773" s="49">
        <f>_xll.qlInterestRateIndexValueDate(IndexON,D773)</f>
        <v>44750</v>
      </c>
      <c r="F773" s="52">
        <f>IFERROR(_xll.qlIndexFixing(IndexON,D773,TRUE,_xll.ohTrigger(RecalcTrigger,TriggerON)),NA())</f>
        <v>7.6258378764041783E-3</v>
      </c>
      <c r="H773" s="49">
        <f>_xll.qlCalendarAdvance(IborCalendar,$H772,B773,"f",FALSE)</f>
        <v>44699</v>
      </c>
      <c r="I773" s="49">
        <f>_xll.qlInterestRateIndexValueDate(Index3M,$H773)</f>
        <v>44701</v>
      </c>
      <c r="J773" s="52">
        <f>IFERROR(_xll.qlIndexFixing(Index3M,H773,TRUE,_xll.ohTrigger(RecalcTrigger,Trigger3M)),NA())</f>
        <v>1.0469572633204395E-2</v>
      </c>
      <c r="K773" s="52">
        <f>IFERROR(_xll.qlIndexFixing(ONIndex3M,I773,TRUE,_xll.ohTrigger(RecalcTrigger,Trigger3M)),NA())</f>
        <v>1.0174102795126316E-2</v>
      </c>
      <c r="L773" s="52">
        <f>IFERROR(_xll.qlIndexFixing(Index6M,$H773,TRUE,_xll.ohTrigger(RecalcTrigger,Trigger6M)),NA())</f>
        <v>1.1395428199033159E-2</v>
      </c>
      <c r="M773" s="52">
        <f>IFERROR(_xll.qlIndexFixing(ONIndex6M,I773,TRUE,_xll.ohTrigger(RecalcTrigger,Trigger6M)),NA())</f>
        <v>1.0795173283337789E-2</v>
      </c>
    </row>
    <row r="774" spans="2:13" x14ac:dyDescent="0.2">
      <c r="B774" s="46" t="s">
        <v>49</v>
      </c>
      <c r="D774" s="49">
        <f>_xll.qlCalendarAdvance(LocalCalendar,$D773,B774,"f",FALSE)</f>
        <v>44757</v>
      </c>
      <c r="E774" s="49">
        <f>_xll.qlInterestRateIndexValueDate(IndexON,D774)</f>
        <v>44757</v>
      </c>
      <c r="F774" s="52">
        <f>IFERROR(_xll.qlIndexFixing(IndexON,D774,TRUE,_xll.ohTrigger(RecalcTrigger,TriggerON)),NA())</f>
        <v>7.6394129422677204E-3</v>
      </c>
      <c r="H774" s="49">
        <f>_xll.qlCalendarAdvance(IborCalendar,$H773,B774,"f",FALSE)</f>
        <v>44706</v>
      </c>
      <c r="I774" s="49">
        <f>_xll.qlInterestRateIndexValueDate(Index3M,$H774)</f>
        <v>44708</v>
      </c>
      <c r="J774" s="52">
        <f>IFERROR(_xll.qlIndexFixing(Index3M,H774,TRUE,_xll.ohTrigger(RecalcTrigger,Trigger3M)),NA())</f>
        <v>1.0516026263821076E-2</v>
      </c>
      <c r="K774" s="52">
        <f>IFERROR(_xll.qlIndexFixing(ONIndex3M,I774,TRUE,_xll.ohTrigger(RecalcTrigger,Trigger3M)),NA())</f>
        <v>1.0220614648395188E-2</v>
      </c>
      <c r="L774" s="52">
        <f>IFERROR(_xll.qlIndexFixing(Index6M,$H774,TRUE,_xll.ohTrigger(RecalcTrigger,Trigger6M)),NA())</f>
        <v>1.1438628182310265E-2</v>
      </c>
      <c r="M774" s="52">
        <f>IFERROR(_xll.qlIndexFixing(ONIndex6M,I774,TRUE,_xll.ohTrigger(RecalcTrigger,Trigger6M)),NA())</f>
        <v>1.08426981952503E-2</v>
      </c>
    </row>
    <row r="775" spans="2:13" x14ac:dyDescent="0.2">
      <c r="B775" s="46" t="s">
        <v>49</v>
      </c>
      <c r="D775" s="49">
        <f>_xll.qlCalendarAdvance(LocalCalendar,$D774,B775,"f",FALSE)</f>
        <v>44764</v>
      </c>
      <c r="E775" s="49">
        <f>_xll.qlInterestRateIndexValueDate(IndexON,D775)</f>
        <v>44764</v>
      </c>
      <c r="F775" s="52">
        <f>IFERROR(_xll.qlIndexFixing(IndexON,D775,TRUE,_xll.ohTrigger(RecalcTrigger,TriggerON)),NA())</f>
        <v>7.6513853729454082E-3</v>
      </c>
      <c r="H775" s="49">
        <f>_xll.qlCalendarAdvance(IborCalendar,$H774,B775,"f",FALSE)</f>
        <v>44713</v>
      </c>
      <c r="I775" s="49">
        <f>_xll.qlInterestRateIndexValueDate(Index3M,$H775)</f>
        <v>44715</v>
      </c>
      <c r="J775" s="52">
        <f>IFERROR(_xll.qlIndexFixing(Index3M,H775,TRUE,_xll.ohTrigger(RecalcTrigger,Trigger3M)),NA())</f>
        <v>1.0555950904517053E-2</v>
      </c>
      <c r="K775" s="52">
        <f>IFERROR(_xll.qlIndexFixing(ONIndex3M,I775,TRUE,_xll.ohTrigger(RecalcTrigger,Trigger3M)),NA())</f>
        <v>1.0260716019159233E-2</v>
      </c>
      <c r="L775" s="52">
        <f>IFERROR(_xll.qlIndexFixing(Index6M,$H775,TRUE,_xll.ohTrigger(RecalcTrigger,Trigger6M)),NA())</f>
        <v>1.1481694055536309E-2</v>
      </c>
      <c r="M775" s="52">
        <f>IFERROR(_xll.qlIndexFixing(ONIndex6M,I775,TRUE,_xll.ohTrigger(RecalcTrigger,Trigger6M)),NA())</f>
        <v>1.0883631029185992E-2</v>
      </c>
    </row>
    <row r="776" spans="2:13" x14ac:dyDescent="0.2">
      <c r="B776" s="46" t="s">
        <v>49</v>
      </c>
      <c r="D776" s="49">
        <f>_xll.qlCalendarAdvance(LocalCalendar,$D775,B776,"f",FALSE)</f>
        <v>44771</v>
      </c>
      <c r="E776" s="49">
        <f>_xll.qlInterestRateIndexValueDate(IndexON,D776)</f>
        <v>44771</v>
      </c>
      <c r="F776" s="52">
        <f>IFERROR(_xll.qlIndexFixing(IndexON,D776,TRUE,_xll.ohTrigger(RecalcTrigger,TriggerON)),NA())</f>
        <v>7.664742145494138E-3</v>
      </c>
      <c r="H776" s="49">
        <f>_xll.qlCalendarAdvance(IborCalendar,$H775,B776,"f",FALSE)</f>
        <v>44720</v>
      </c>
      <c r="I776" s="49">
        <f>_xll.qlInterestRateIndexValueDate(Index3M,$H776)</f>
        <v>44722</v>
      </c>
      <c r="J776" s="52">
        <f>IFERROR(_xll.qlIndexFixing(Index3M,H776,TRUE,_xll.ohTrigger(RecalcTrigger,Trigger3M)),NA())</f>
        <v>1.0598994151723551E-2</v>
      </c>
      <c r="K776" s="52">
        <f>IFERROR(_xll.qlIndexFixing(ONIndex3M,I776,TRUE,_xll.ohTrigger(RecalcTrigger,Trigger3M)),NA())</f>
        <v>1.030412385032875E-2</v>
      </c>
      <c r="L776" s="52">
        <f>IFERROR(_xll.qlIndexFixing(Index6M,$H776,TRUE,_xll.ohTrigger(RecalcTrigger,Trigger6M)),NA())</f>
        <v>1.1524617098430572E-2</v>
      </c>
      <c r="M776" s="52">
        <f>IFERROR(_xll.qlIndexFixing(ONIndex6M,I776,TRUE,_xll.ohTrigger(RecalcTrigger,Trigger6M)),NA())</f>
        <v>1.0927940598772778E-2</v>
      </c>
    </row>
    <row r="777" spans="2:13" x14ac:dyDescent="0.2">
      <c r="B777" s="46" t="s">
        <v>49</v>
      </c>
      <c r="D777" s="49">
        <f>_xll.qlCalendarAdvance(LocalCalendar,$D776,B777,"f",FALSE)</f>
        <v>44778</v>
      </c>
      <c r="E777" s="49">
        <f>_xll.qlInterestRateIndexValueDate(IndexON,D777)</f>
        <v>44778</v>
      </c>
      <c r="F777" s="52">
        <f>IFERROR(_xll.qlIndexFixing(IndexON,D777,TRUE,_xll.ohTrigger(RecalcTrigger,TriggerON)),NA())</f>
        <v>7.6784876010660428E-3</v>
      </c>
      <c r="H777" s="49">
        <f>_xll.qlCalendarAdvance(IborCalendar,$H776,B777,"f",FALSE)</f>
        <v>44727</v>
      </c>
      <c r="I777" s="49">
        <f>_xll.qlInterestRateIndexValueDate(Index3M,$H777)</f>
        <v>44729</v>
      </c>
      <c r="J777" s="52">
        <f>IFERROR(_xll.qlIndexFixing(Index3M,H777,TRUE,_xll.ohTrigger(RecalcTrigger,Trigger3M)),NA())</f>
        <v>1.0645109110570266E-2</v>
      </c>
      <c r="K777" s="52">
        <f>IFERROR(_xll.qlIndexFixing(ONIndex3M,I777,TRUE,_xll.ohTrigger(RecalcTrigger,Trigger3M)),NA())</f>
        <v>1.0347599161093513E-2</v>
      </c>
      <c r="L777" s="52">
        <f>IFERROR(_xll.qlIndexFixing(Index6M,$H777,TRUE,_xll.ohTrigger(RecalcTrigger,Trigger6M)),NA())</f>
        <v>1.1567388589978229E-2</v>
      </c>
      <c r="M777" s="52">
        <f>IFERROR(_xll.qlIndexFixing(ONIndex6M,I777,TRUE,_xll.ohTrigger(RecalcTrigger,Trigger6M)),NA())</f>
        <v>1.0972303966259034E-2</v>
      </c>
    </row>
    <row r="778" spans="2:13" x14ac:dyDescent="0.2">
      <c r="B778" s="46" t="s">
        <v>49</v>
      </c>
      <c r="D778" s="49">
        <f>_xll.qlCalendarAdvance(LocalCalendar,$D777,B778,"f",FALSE)</f>
        <v>44785</v>
      </c>
      <c r="E778" s="49">
        <f>_xll.qlInterestRateIndexValueDate(IndexON,D778)</f>
        <v>44785</v>
      </c>
      <c r="F778" s="52">
        <f>IFERROR(_xll.qlIndexFixing(IndexON,D778,TRUE,_xll.ohTrigger(RecalcTrigger,TriggerON)),NA())</f>
        <v>7.6926217397691836E-3</v>
      </c>
      <c r="H778" s="49">
        <f>_xll.qlCalendarAdvance(IborCalendar,$H777,B778,"f",FALSE)</f>
        <v>44734</v>
      </c>
      <c r="I778" s="49">
        <f>_xll.qlInterestRateIndexValueDate(Index3M,$H778)</f>
        <v>44736</v>
      </c>
      <c r="J778" s="52">
        <f>IFERROR(_xll.qlIndexFixing(Index3M,H778,TRUE,_xll.ohTrigger(RecalcTrigger,Trigger3M)),NA())</f>
        <v>1.0684700699153735E-2</v>
      </c>
      <c r="K778" s="52">
        <f>IFERROR(_xll.qlIndexFixing(ONIndex3M,I778,TRUE,_xll.ohTrigger(RecalcTrigger,Trigger3M)),NA())</f>
        <v>1.0391141951426874E-2</v>
      </c>
      <c r="L778" s="52">
        <f>IFERROR(_xll.qlIndexFixing(Index6M,$H778,TRUE,_xll.ohTrigger(RecalcTrigger,Trigger6M)),NA())</f>
        <v>1.1616336420259667E-2</v>
      </c>
      <c r="M778" s="52">
        <f>IFERROR(_xll.qlIndexFixing(ONIndex6M,I778,TRUE,_xll.ohTrigger(RecalcTrigger,Trigger6M)),NA())</f>
        <v>1.1016721131618112E-2</v>
      </c>
    </row>
    <row r="779" spans="2:13" x14ac:dyDescent="0.2">
      <c r="B779" s="46" t="s">
        <v>49</v>
      </c>
      <c r="D779" s="49">
        <f>_xll.qlCalendarAdvance(LocalCalendar,$D778,B779,"f",FALSE)</f>
        <v>44792</v>
      </c>
      <c r="E779" s="49">
        <f>_xll.qlInterestRateIndexValueDate(IndexON,D779)</f>
        <v>44792</v>
      </c>
      <c r="F779" s="52">
        <f>IFERROR(_xll.qlIndexFixing(IndexON,D779,TRUE,_xll.ohTrigger(RecalcTrigger,TriggerON)),NA())</f>
        <v>7.7071445617926679E-3</v>
      </c>
      <c r="H779" s="49">
        <f>_xll.qlCalendarAdvance(IborCalendar,$H778,B779,"f",FALSE)</f>
        <v>44741</v>
      </c>
      <c r="I779" s="49">
        <f>_xll.qlInterestRateIndexValueDate(Index3M,$H779)</f>
        <v>44743</v>
      </c>
      <c r="J779" s="52">
        <f>IFERROR(_xll.qlIndexFixing(Index3M,H779,TRUE,_xll.ohTrigger(RecalcTrigger,Trigger3M)),NA())</f>
        <v>1.0727328797548735E-2</v>
      </c>
      <c r="K779" s="52">
        <f>IFERROR(_xll.qlIndexFixing(ONIndex3M,I779,TRUE,_xll.ohTrigger(RecalcTrigger,Trigger3M)),NA())</f>
        <v>1.0434720899770156E-2</v>
      </c>
      <c r="L779" s="52">
        <f>IFERROR(_xll.qlIndexFixing(Index6M,$H779,TRUE,_xll.ohTrigger(RecalcTrigger,Trigger6M)),NA())</f>
        <v>1.1658756382422053E-2</v>
      </c>
      <c r="M779" s="52">
        <f>IFERROR(_xll.qlIndexFixing(ONIndex6M,I779,TRUE,_xll.ohTrigger(RecalcTrigger,Trigger6M)),NA())</f>
        <v>1.1061161731378277E-2</v>
      </c>
    </row>
    <row r="780" spans="2:13" x14ac:dyDescent="0.2">
      <c r="B780" s="46" t="s">
        <v>49</v>
      </c>
      <c r="D780" s="49">
        <f>_xll.qlCalendarAdvance(LocalCalendar,$D779,B780,"f",FALSE)</f>
        <v>44799</v>
      </c>
      <c r="E780" s="49">
        <f>_xll.qlInterestRateIndexValueDate(IndexON,D780)</f>
        <v>44799</v>
      </c>
      <c r="F780" s="52">
        <f>IFERROR(_xll.qlIndexFixing(IndexON,D780,TRUE,_xll.ohTrigger(RecalcTrigger,TriggerON)),NA())</f>
        <v>7.7220560672175429E-3</v>
      </c>
      <c r="H780" s="49">
        <f>_xll.qlCalendarAdvance(IborCalendar,$H779,B780,"f",FALSE)</f>
        <v>44748</v>
      </c>
      <c r="I780" s="49">
        <f>_xll.qlInterestRateIndexValueDate(Index3M,$H780)</f>
        <v>44750</v>
      </c>
      <c r="J780" s="52">
        <f>IFERROR(_xll.qlIndexFixing(Index3M,H780,TRUE,_xll.ohTrigger(RecalcTrigger,Trigger3M)),NA())</f>
        <v>1.0772949625073119E-2</v>
      </c>
      <c r="K780" s="52">
        <f>IFERROR(_xll.qlIndexFixing(ONIndex3M,I780,TRUE,_xll.ohTrigger(RecalcTrigger,Trigger3M)),NA())</f>
        <v>1.0478162532034929E-2</v>
      </c>
      <c r="L780" s="52">
        <f>IFERROR(_xll.qlIndexFixing(Index6M,$H780,TRUE,_xll.ohTrigger(RecalcTrigger,Trigger6M)),NA())</f>
        <v>1.1697856127674893E-2</v>
      </c>
      <c r="M780" s="52">
        <f>IFERROR(_xll.qlIndexFixing(ONIndex6M,I780,TRUE,_xll.ohTrigger(RecalcTrigger,Trigger6M)),NA())</f>
        <v>1.1105457597579971E-2</v>
      </c>
    </row>
    <row r="781" spans="2:13" x14ac:dyDescent="0.2">
      <c r="B781" s="46" t="s">
        <v>49</v>
      </c>
      <c r="D781" s="49">
        <f>_xll.qlCalendarAdvance(LocalCalendar,$D780,B781,"f",FALSE)</f>
        <v>44806</v>
      </c>
      <c r="E781" s="49">
        <f>_xll.qlInterestRateIndexValueDate(IndexON,D781)</f>
        <v>44806</v>
      </c>
      <c r="F781" s="52">
        <f>IFERROR(_xll.qlIndexFixing(IndexON,D781,TRUE,_xll.ohTrigger(RecalcTrigger,TriggerON)),NA())</f>
        <v>7.737356256205901E-3</v>
      </c>
      <c r="H781" s="49">
        <f>_xll.qlCalendarAdvance(IborCalendar,$H780,B781,"f",FALSE)</f>
        <v>44755</v>
      </c>
      <c r="I781" s="49">
        <f>_xll.qlInterestRateIndexValueDate(Index3M,$H781)</f>
        <v>44757</v>
      </c>
      <c r="J781" s="52">
        <f>IFERROR(_xll.qlIndexFixing(Index3M,H781,TRUE,_xll.ohTrigger(RecalcTrigger,Trigger3M)),NA())</f>
        <v>1.0812081210655879E-2</v>
      </c>
      <c r="K781" s="52">
        <f>IFERROR(_xll.qlIndexFixing(ONIndex3M,I781,TRUE,_xll.ohTrigger(RecalcTrigger,Trigger3M)),NA())</f>
        <v>1.0524672835623416E-2</v>
      </c>
      <c r="L781" s="52">
        <f>IFERROR(_xll.qlIndexFixing(Index6M,$H781,TRUE,_xll.ohTrigger(RecalcTrigger,Trigger6M)),NA())</f>
        <v>1.173680193709167E-2</v>
      </c>
      <c r="M781" s="52">
        <f>IFERROR(_xll.qlIndexFixing(ONIndex6M,I781,TRUE,_xll.ohTrigger(RecalcTrigger,Trigger6M)),NA())</f>
        <v>1.1152894858286189E-2</v>
      </c>
    </row>
    <row r="782" spans="2:13" x14ac:dyDescent="0.2">
      <c r="B782" s="46" t="s">
        <v>49</v>
      </c>
      <c r="D782" s="49">
        <f>_xll.qlCalendarAdvance(LocalCalendar,$D781,B782,"f",FALSE)</f>
        <v>44813</v>
      </c>
      <c r="E782" s="49">
        <f>_xll.qlInterestRateIndexValueDate(IndexON,D782)</f>
        <v>44813</v>
      </c>
      <c r="F782" s="52">
        <f>IFERROR(_xll.qlIndexFixing(IndexON,D782,TRUE,_xll.ohTrigger(RecalcTrigger,TriggerON)),NA())</f>
        <v>7.7530451288928184E-3</v>
      </c>
      <c r="H782" s="49">
        <f>_xll.qlCalendarAdvance(IborCalendar,$H781,B782,"f",FALSE)</f>
        <v>44762</v>
      </c>
      <c r="I782" s="49">
        <f>_xll.qlInterestRateIndexValueDate(Index3M,$H782)</f>
        <v>44764</v>
      </c>
      <c r="J782" s="52">
        <f>IFERROR(_xll.qlIndexFixing(Index3M,H782,TRUE,_xll.ohTrigger(RecalcTrigger,Trigger3M)),NA())</f>
        <v>1.085420444331698E-2</v>
      </c>
      <c r="K782" s="52">
        <f>IFERROR(_xll.qlIndexFixing(ONIndex3M,I782,TRUE,_xll.ohTrigger(RecalcTrigger,Trigger3M)),NA())</f>
        <v>1.0564539882533808E-2</v>
      </c>
      <c r="L782" s="52">
        <f>IFERROR(_xll.qlIndexFixing(Index6M,$H782,TRUE,_xll.ohTrigger(RecalcTrigger,Trigger6M)),NA())</f>
        <v>1.1778719000326576E-2</v>
      </c>
      <c r="M782" s="52">
        <f>IFERROR(_xll.qlIndexFixing(ONIndex6M,I782,TRUE,_xll.ohTrigger(RecalcTrigger,Trigger6M)),NA())</f>
        <v>1.1193524037720337E-2</v>
      </c>
    </row>
    <row r="783" spans="2:13" x14ac:dyDescent="0.2">
      <c r="B783" s="46" t="s">
        <v>49</v>
      </c>
      <c r="D783" s="49">
        <f>_xll.qlCalendarAdvance(LocalCalendar,$D782,B783,"f",FALSE)</f>
        <v>44820</v>
      </c>
      <c r="E783" s="49">
        <f>_xll.qlInterestRateIndexValueDate(IndexON,D783)</f>
        <v>44820</v>
      </c>
      <c r="F783" s="52">
        <f>IFERROR(_xll.qlIndexFixing(IndexON,D783,TRUE,_xll.ohTrigger(RecalcTrigger,TriggerON)),NA())</f>
        <v>7.7703709766083207E-3</v>
      </c>
      <c r="H783" s="49">
        <f>_xll.qlCalendarAdvance(IborCalendar,$H782,B783,"f",FALSE)</f>
        <v>44769</v>
      </c>
      <c r="I783" s="49">
        <f>_xll.qlInterestRateIndexValueDate(Index3M,$H783)</f>
        <v>44771</v>
      </c>
      <c r="J783" s="52">
        <f>IFERROR(_xll.qlIndexFixing(Index3M,H783,TRUE,_xll.ohTrigger(RecalcTrigger,Trigger3M)),NA())</f>
        <v>1.0896159019296267E-2</v>
      </c>
      <c r="K783" s="52">
        <f>IFERROR(_xll.qlIndexFixing(ONIndex3M,I783,TRUE,_xll.ohTrigger(RecalcTrigger,Trigger3M)),NA())</f>
        <v>1.0607475600421523E-2</v>
      </c>
      <c r="L783" s="52">
        <f>IFERROR(_xll.qlIndexFixing(Index6M,$H783,TRUE,_xll.ohTrigger(RecalcTrigger,Trigger6M)),NA())</f>
        <v>1.1823573841698871E-2</v>
      </c>
      <c r="M783" s="52">
        <f>IFERROR(_xll.qlIndexFixing(ONIndex6M,I783,TRUE,_xll.ohTrigger(RecalcTrigger,Trigger6M)),NA())</f>
        <v>1.123729461125933E-2</v>
      </c>
    </row>
    <row r="784" spans="2:13" x14ac:dyDescent="0.2">
      <c r="B784" s="46" t="s">
        <v>49</v>
      </c>
      <c r="D784" s="49">
        <f>_xll.qlCalendarAdvance(LocalCalendar,$D783,B784,"f",FALSE)</f>
        <v>44830</v>
      </c>
      <c r="E784" s="49">
        <f>_xll.qlInterestRateIndexValueDate(IndexON,D784)</f>
        <v>44830</v>
      </c>
      <c r="F784" s="52">
        <f>IFERROR(_xll.qlIndexFixing(IndexON,D784,TRUE,_xll.ohTrigger(RecalcTrigger,TriggerON)),NA())</f>
        <v>7.7901960457427144E-3</v>
      </c>
      <c r="H784" s="49">
        <f>_xll.qlCalendarAdvance(IborCalendar,$H783,B784,"f",FALSE)</f>
        <v>44776</v>
      </c>
      <c r="I784" s="49">
        <f>_xll.qlInterestRateIndexValueDate(Index3M,$H784)</f>
        <v>44778</v>
      </c>
      <c r="J784" s="52">
        <f>IFERROR(_xll.qlIndexFixing(Index3M,H784,TRUE,_xll.ohTrigger(RecalcTrigger,Trigger3M)),NA())</f>
        <v>1.0937944933056045E-2</v>
      </c>
      <c r="K784" s="52">
        <f>IFERROR(_xll.qlIndexFixing(ONIndex3M,I784,TRUE,_xll.ohTrigger(RecalcTrigger,Trigger3M)),NA())</f>
        <v>1.0650242679819399E-2</v>
      </c>
      <c r="L784" s="52">
        <f>IFERROR(_xll.qlIndexFixing(Index6M,$H784,TRUE,_xll.ohTrigger(RecalcTrigger,Trigger6M)),NA())</f>
        <v>1.1862027324903119E-2</v>
      </c>
      <c r="M784" s="52">
        <f>IFERROR(_xll.qlIndexFixing(ONIndex6M,I784,TRUE,_xll.ohTrigger(RecalcTrigger,Trigger6M)),NA())</f>
        <v>1.1280890086862172E-2</v>
      </c>
    </row>
    <row r="785" spans="2:13" x14ac:dyDescent="0.2">
      <c r="B785" s="46" t="s">
        <v>49</v>
      </c>
      <c r="D785" s="49">
        <f>_xll.qlCalendarAdvance(LocalCalendar,$D784,B785,"f",FALSE)</f>
        <v>44837</v>
      </c>
      <c r="E785" s="49">
        <f>_xll.qlInterestRateIndexValueDate(IndexON,D785)</f>
        <v>44837</v>
      </c>
      <c r="F785" s="52">
        <f>IFERROR(_xll.qlIndexFixing(IndexON,D785,TRUE,_xll.ohTrigger(RecalcTrigger,TriggerON)),NA())</f>
        <v>7.807161298124532E-3</v>
      </c>
      <c r="H785" s="49">
        <f>_xll.qlCalendarAdvance(IborCalendar,$H784,B785,"f",FALSE)</f>
        <v>44783</v>
      </c>
      <c r="I785" s="49">
        <f>_xll.qlInterestRateIndexValueDate(Index3M,$H785)</f>
        <v>44785</v>
      </c>
      <c r="J785" s="52">
        <f>IFERROR(_xll.qlIndexFixing(Index3M,H785,TRUE,_xll.ohTrigger(RecalcTrigger,Trigger3M)),NA())</f>
        <v>1.0979562179081576E-2</v>
      </c>
      <c r="K785" s="52">
        <f>IFERROR(_xll.qlIndexFixing(ONIndex3M,I785,TRUE,_xll.ohTrigger(RecalcTrigger,Trigger3M)),NA())</f>
        <v>1.0692841120540919E-2</v>
      </c>
      <c r="L785" s="52">
        <f>IFERROR(_xll.qlIndexFixing(Index6M,$H785,TRUE,_xll.ohTrigger(RecalcTrigger,Trigger6M)),NA())</f>
        <v>1.1903418563794824E-2</v>
      </c>
      <c r="M785" s="52">
        <f>IFERROR(_xll.qlIndexFixing(ONIndex6M,I785,TRUE,_xll.ohTrigger(RecalcTrigger,Trigger6M)),NA())</f>
        <v>1.1324310464368992E-2</v>
      </c>
    </row>
    <row r="786" spans="2:13" x14ac:dyDescent="0.2">
      <c r="B786" s="46" t="s">
        <v>49</v>
      </c>
      <c r="D786" s="49">
        <f>_xll.qlCalendarAdvance(LocalCalendar,$D785,B786,"f",FALSE)</f>
        <v>44845</v>
      </c>
      <c r="E786" s="49">
        <f>_xll.qlInterestRateIndexValueDate(IndexON,D786)</f>
        <v>44845</v>
      </c>
      <c r="F786" s="52">
        <f>IFERROR(_xll.qlIndexFixing(IndexON,D786,TRUE,_xll.ohTrigger(RecalcTrigger,TriggerON)),NA())</f>
        <v>7.8270260757828947E-3</v>
      </c>
      <c r="H786" s="49">
        <f>_xll.qlCalendarAdvance(IborCalendar,$H785,B786,"f",FALSE)</f>
        <v>44790</v>
      </c>
      <c r="I786" s="49">
        <f>_xll.qlInterestRateIndexValueDate(Index3M,$H786)</f>
        <v>44792</v>
      </c>
      <c r="J786" s="52">
        <f>IFERROR(_xll.qlIndexFixing(Index3M,H786,TRUE,_xll.ohTrigger(RecalcTrigger,Trigger3M)),NA())</f>
        <v>1.1021010751881081E-2</v>
      </c>
      <c r="K786" s="52">
        <f>IFERROR(_xll.qlIndexFixing(ONIndex3M,I786,TRUE,_xll.ohTrigger(RecalcTrigger,Trigger3M)),NA())</f>
        <v>1.0735270922399565E-2</v>
      </c>
      <c r="L786" s="52">
        <f>IFERROR(_xll.qlIndexFixing(Index6M,$H786,TRUE,_xll.ohTrigger(RecalcTrigger,Trigger6M)),NA())</f>
        <v>1.1944634505533302E-2</v>
      </c>
      <c r="M786" s="52">
        <f>IFERROR(_xll.qlIndexFixing(ONIndex6M,I786,TRUE,_xll.ohTrigger(RecalcTrigger,Trigger6M)),NA())</f>
        <v>1.1367555743539981E-2</v>
      </c>
    </row>
    <row r="787" spans="2:13" x14ac:dyDescent="0.2">
      <c r="B787" s="46" t="s">
        <v>49</v>
      </c>
      <c r="D787" s="49">
        <f>_xll.qlCalendarAdvance(LocalCalendar,$D786,B787,"f",FALSE)</f>
        <v>44852</v>
      </c>
      <c r="E787" s="49">
        <f>_xll.qlInterestRateIndexValueDate(IndexON,D787)</f>
        <v>44852</v>
      </c>
      <c r="F787" s="52">
        <f>IFERROR(_xll.qlIndexFixing(IndexON,D787,TRUE,_xll.ohTrigger(RecalcTrigger,TriggerON)),NA())</f>
        <v>7.8448241843032118E-3</v>
      </c>
      <c r="H787" s="49">
        <f>_xll.qlCalendarAdvance(IborCalendar,$H786,B787,"f",FALSE)</f>
        <v>44797</v>
      </c>
      <c r="I787" s="49">
        <f>_xll.qlInterestRateIndexValueDate(Index3M,$H787)</f>
        <v>44799</v>
      </c>
      <c r="J787" s="52">
        <f>IFERROR(_xll.qlIndexFixing(Index3M,H787,TRUE,_xll.ohTrigger(RecalcTrigger,Trigger3M)),NA())</f>
        <v>1.1062290645984045E-2</v>
      </c>
      <c r="K787" s="52">
        <f>IFERROR(_xll.qlIndexFixing(ONIndex3M,I787,TRUE,_xll.ohTrigger(RecalcTrigger,Trigger3M)),NA())</f>
        <v>1.0780704696415899E-2</v>
      </c>
      <c r="L787" s="52">
        <f>IFERROR(_xll.qlIndexFixing(Index6M,$H787,TRUE,_xll.ohTrigger(RecalcTrigger,Trigger6M)),NA())</f>
        <v>1.1985675139010899E-2</v>
      </c>
      <c r="M787" s="52">
        <f>IFERROR(_xll.qlIndexFixing(ONIndex6M,I787,TRUE,_xll.ohTrigger(RecalcTrigger,Trigger6M)),NA())</f>
        <v>1.1413875553241137E-2</v>
      </c>
    </row>
    <row r="788" spans="2:13" x14ac:dyDescent="0.2">
      <c r="B788" s="46" t="s">
        <v>49</v>
      </c>
      <c r="D788" s="49">
        <f>_xll.qlCalendarAdvance(LocalCalendar,$D787,B788,"f",FALSE)</f>
        <v>44859</v>
      </c>
      <c r="E788" s="49">
        <f>_xll.qlInterestRateIndexValueDate(IndexON,D788)</f>
        <v>44859</v>
      </c>
      <c r="F788" s="52">
        <f>IFERROR(_xll.qlIndexFixing(IndexON,D788,TRUE,_xll.ohTrigger(RecalcTrigger,TriggerON)),NA())</f>
        <v>7.8630109590971387E-3</v>
      </c>
      <c r="H788" s="49">
        <f>_xll.qlCalendarAdvance(IborCalendar,$H787,B788,"f",FALSE)</f>
        <v>44804</v>
      </c>
      <c r="I788" s="49">
        <f>_xll.qlInterestRateIndexValueDate(Index3M,$H788)</f>
        <v>44806</v>
      </c>
      <c r="J788" s="52">
        <f>IFERROR(_xll.qlIndexFixing(Index3M,H788,TRUE,_xll.ohTrigger(RecalcTrigger,Trigger3M)),NA())</f>
        <v>1.1094173956178805E-2</v>
      </c>
      <c r="K788" s="52">
        <f>IFERROR(_xll.qlIndexFixing(ONIndex3M,I788,TRUE,_xll.ohTrigger(RecalcTrigger,Trigger3M)),NA())</f>
        <v>1.0819624608888745E-2</v>
      </c>
      <c r="L788" s="52">
        <f>IFERROR(_xll.qlIndexFixing(Index6M,$H788,TRUE,_xll.ohTrigger(RecalcTrigger,Trigger6M)),NA())</f>
        <v>1.2014301530074238E-2</v>
      </c>
      <c r="M788" s="52">
        <f>IFERROR(_xll.qlIndexFixing(ONIndex6M,I788,TRUE,_xll.ohTrigger(RecalcTrigger,Trigger6M)),NA())</f>
        <v>1.1453521006181688E-2</v>
      </c>
    </row>
    <row r="789" spans="2:13" x14ac:dyDescent="0.2">
      <c r="B789" s="46" t="s">
        <v>49</v>
      </c>
      <c r="D789" s="49">
        <f>_xll.qlCalendarAdvance(LocalCalendar,$D788,B789,"f",FALSE)</f>
        <v>44866</v>
      </c>
      <c r="E789" s="49">
        <f>_xll.qlInterestRateIndexValueDate(IndexON,D789)</f>
        <v>44866</v>
      </c>
      <c r="F789" s="52">
        <f>IFERROR(_xll.qlIndexFixing(IndexON,D789,TRUE,_xll.ohTrigger(RecalcTrigger,TriggerON)),NA())</f>
        <v>7.8815864001646752E-3</v>
      </c>
      <c r="H789" s="49">
        <f>_xll.qlCalendarAdvance(IborCalendar,$H788,B789,"f",FALSE)</f>
        <v>44811</v>
      </c>
      <c r="I789" s="49">
        <f>_xll.qlInterestRateIndexValueDate(Index3M,$H789)</f>
        <v>44813</v>
      </c>
      <c r="J789" s="52">
        <f>IFERROR(_xll.qlIndexFixing(Index3M,H789,TRUE,_xll.ohTrigger(RecalcTrigger,Trigger3M)),NA())</f>
        <v>1.1135148835599686E-2</v>
      </c>
      <c r="K789" s="52">
        <f>IFERROR(_xll.qlIndexFixing(ONIndex3M,I789,TRUE,_xll.ohTrigger(RecalcTrigger,Trigger3M)),NA())</f>
        <v>1.0861548493119599E-2</v>
      </c>
      <c r="L789" s="52">
        <f>IFERROR(_xll.qlIndexFixing(Index6M,$H789,TRUE,_xll.ohTrigger(RecalcTrigger,Trigger6M)),NA())</f>
        <v>1.2055036183034138E-2</v>
      </c>
      <c r="M789" s="52">
        <f>IFERROR(_xll.qlIndexFixing(ONIndex6M,I789,TRUE,_xll.ohTrigger(RecalcTrigger,Trigger6M)),NA())</f>
        <v>1.1496240989279372E-2</v>
      </c>
    </row>
    <row r="790" spans="2:13" x14ac:dyDescent="0.2">
      <c r="B790" s="46" t="s">
        <v>49</v>
      </c>
      <c r="D790" s="49">
        <f>_xll.qlCalendarAdvance(LocalCalendar,$D789,B790,"f",FALSE)</f>
        <v>44873</v>
      </c>
      <c r="E790" s="49">
        <f>_xll.qlInterestRateIndexValueDate(IndexON,D790)</f>
        <v>44873</v>
      </c>
      <c r="F790" s="52">
        <f>IFERROR(_xll.qlIndexFixing(IndexON,D790,TRUE,_xll.ohTrigger(RecalcTrigger,TriggerON)),NA())</f>
        <v>7.9005505076679139E-3</v>
      </c>
      <c r="H790" s="49">
        <f>_xll.qlCalendarAdvance(IborCalendar,$H789,B790,"f",FALSE)</f>
        <v>44818</v>
      </c>
      <c r="I790" s="49">
        <f>_xll.qlInterestRateIndexValueDate(Index3M,$H790)</f>
        <v>44820</v>
      </c>
      <c r="J790" s="52">
        <f>IFERROR(_xll.qlIndexFixing(Index3M,H790,TRUE,_xll.ohTrigger(RecalcTrigger,Trigger3M)),NA())</f>
        <v>1.1175955022933455E-2</v>
      </c>
      <c r="K790" s="52">
        <f>IFERROR(_xll.qlIndexFixing(ONIndex3M,I790,TRUE,_xll.ohTrigger(RecalcTrigger,Trigger3M)),NA())</f>
        <v>1.0906443999065818E-2</v>
      </c>
      <c r="L790" s="52">
        <f>IFERROR(_xll.qlIndexFixing(Index6M,$H790,TRUE,_xll.ohTrigger(RecalcTrigger,Trigger6M)),NA())</f>
        <v>1.2095595502968149E-2</v>
      </c>
      <c r="M790" s="52">
        <f>IFERROR(_xll.qlIndexFixing(ONIndex6M,I790,TRUE,_xll.ohTrigger(RecalcTrigger,Trigger6M)),NA())</f>
        <v>1.1542002065880741E-2</v>
      </c>
    </row>
    <row r="791" spans="2:13" x14ac:dyDescent="0.2">
      <c r="B791" s="46" t="s">
        <v>49</v>
      </c>
      <c r="D791" s="49">
        <f>_xll.qlCalendarAdvance(LocalCalendar,$D790,B791,"f",FALSE)</f>
        <v>44880</v>
      </c>
      <c r="E791" s="49">
        <f>_xll.qlInterestRateIndexValueDate(IndexON,D791)</f>
        <v>44880</v>
      </c>
      <c r="F791" s="52">
        <f>IFERROR(_xll.qlIndexFixing(IndexON,D791,TRUE,_xll.ohTrigger(RecalcTrigger,TriggerON)),NA())</f>
        <v>7.9199032816068549E-3</v>
      </c>
      <c r="H791" s="49">
        <f>_xll.qlCalendarAdvance(IborCalendar,$H790,B791,"f",FALSE)</f>
        <v>44825</v>
      </c>
      <c r="I791" s="49">
        <f>_xll.qlInterestRateIndexValueDate(Index3M,$H791)</f>
        <v>44830</v>
      </c>
      <c r="J791" s="52">
        <f>IFERROR(_xll.qlIndexFixing(Index3M,H791,TRUE,_xll.ohTrigger(RecalcTrigger,Trigger3M)),NA())</f>
        <v>1.1240035864464834E-2</v>
      </c>
      <c r="K791" s="52">
        <f>IFERROR(_xll.qlIndexFixing(ONIndex3M,I791,TRUE,_xll.ohTrigger(RecalcTrigger,Trigger3M)),NA())</f>
        <v>1.0956408946665164E-2</v>
      </c>
      <c r="L791" s="52">
        <f>IFERROR(_xll.qlIndexFixing(Index6M,$H791,TRUE,_xll.ohTrigger(RecalcTrigger,Trigger6M)),NA())</f>
        <v>1.2156256152784276E-2</v>
      </c>
      <c r="M791" s="52">
        <f>IFERROR(_xll.qlIndexFixing(ONIndex6M,I791,TRUE,_xll.ohTrigger(RecalcTrigger,Trigger6M)),NA())</f>
        <v>1.1592857019389058E-2</v>
      </c>
    </row>
    <row r="792" spans="2:13" x14ac:dyDescent="0.2">
      <c r="B792" s="46" t="s">
        <v>49</v>
      </c>
      <c r="D792" s="49">
        <f>_xll.qlCalendarAdvance(LocalCalendar,$D791,B792,"f",FALSE)</f>
        <v>44887</v>
      </c>
      <c r="E792" s="49">
        <f>_xll.qlInterestRateIndexValueDate(IndexON,D792)</f>
        <v>44887</v>
      </c>
      <c r="F792" s="52">
        <f>IFERROR(_xll.qlIndexFixing(IndexON,D792,TRUE,_xll.ohTrigger(RecalcTrigger,TriggerON)),NA())</f>
        <v>7.9411570732179637E-3</v>
      </c>
      <c r="H792" s="49">
        <f>_xll.qlCalendarAdvance(IborCalendar,$H791,B792,"f",FALSE)</f>
        <v>44832</v>
      </c>
      <c r="I792" s="49">
        <f>_xll.qlInterestRateIndexValueDate(Index3M,$H792)</f>
        <v>44834</v>
      </c>
      <c r="J792" s="52">
        <f>IFERROR(_xll.qlIndexFixing(Index3M,H792,TRUE,_xll.ohTrigger(RecalcTrigger,Trigger3M)),NA())</f>
        <v>1.1257061300507088E-2</v>
      </c>
      <c r="K792" s="52">
        <f>IFERROR(_xll.qlIndexFixing(ONIndex3M,I792,TRUE,_xll.ohTrigger(RecalcTrigger,Trigger3M)),NA())</f>
        <v>1.0986308307785464E-2</v>
      </c>
      <c r="L792" s="52">
        <f>IFERROR(_xll.qlIndexFixing(Index6M,$H792,TRUE,_xll.ohTrigger(RecalcTrigger,Trigger6M)),NA())</f>
        <v>1.2179204650522855E-2</v>
      </c>
      <c r="M792" s="52">
        <f>IFERROR(_xll.qlIndexFixing(ONIndex6M,I792,TRUE,_xll.ohTrigger(RecalcTrigger,Trigger6M)),NA())</f>
        <v>1.162335034344153E-2</v>
      </c>
    </row>
    <row r="793" spans="2:13" x14ac:dyDescent="0.2">
      <c r="B793" s="46" t="s">
        <v>49</v>
      </c>
      <c r="D793" s="49">
        <f>_xll.qlCalendarAdvance(LocalCalendar,$D792,B793,"f",FALSE)</f>
        <v>44894</v>
      </c>
      <c r="E793" s="49">
        <f>_xll.qlInterestRateIndexValueDate(IndexON,D793)</f>
        <v>44894</v>
      </c>
      <c r="F793" s="52">
        <f>IFERROR(_xll.qlIndexFixing(IndexON,D793,TRUE,_xll.ohTrigger(RecalcTrigger,TriggerON)),NA())</f>
        <v>7.9597748290349823E-3</v>
      </c>
      <c r="H793" s="49">
        <f>_xll.qlCalendarAdvance(IborCalendar,$H792,B793,"f",FALSE)</f>
        <v>44839</v>
      </c>
      <c r="I793" s="49">
        <f>_xll.qlInterestRateIndexValueDate(Index3M,$H793)</f>
        <v>44841</v>
      </c>
      <c r="J793" s="52">
        <f>IFERROR(_xll.qlIndexFixing(Index3M,H793,TRUE,_xll.ohTrigger(RecalcTrigger,Trigger3M)),NA())</f>
        <v>1.1309447546227844E-2</v>
      </c>
      <c r="K793" s="52">
        <f>IFERROR(_xll.qlIndexFixing(ONIndex3M,I793,TRUE,_xll.ohTrigger(RecalcTrigger,Trigger3M)),NA())</f>
        <v>1.1030665541358342E-2</v>
      </c>
      <c r="L793" s="52">
        <f>IFERROR(_xll.qlIndexFixing(Index6M,$H793,TRUE,_xll.ohTrigger(RecalcTrigger,Trigger6M)),NA())</f>
        <v>1.2231238221797665E-2</v>
      </c>
      <c r="M793" s="52">
        <f>IFERROR(_xll.qlIndexFixing(ONIndex6M,I793,TRUE,_xll.ohTrigger(RecalcTrigger,Trigger6M)),NA())</f>
        <v>1.1668552679648947E-2</v>
      </c>
    </row>
    <row r="794" spans="2:13" x14ac:dyDescent="0.2">
      <c r="B794" s="46" t="s">
        <v>49</v>
      </c>
      <c r="D794" s="49">
        <f>_xll.qlCalendarAdvance(LocalCalendar,$D793,B794,"f",FALSE)</f>
        <v>44901</v>
      </c>
      <c r="E794" s="49">
        <f>_xll.qlInterestRateIndexValueDate(IndexON,D794)</f>
        <v>44901</v>
      </c>
      <c r="F794" s="52">
        <f>IFERROR(_xll.qlIndexFixing(IndexON,D794,TRUE,_xll.ohTrigger(RecalcTrigger,TriggerON)),NA())</f>
        <v>7.9802936026052151E-3</v>
      </c>
      <c r="H794" s="49">
        <f>_xll.qlCalendarAdvance(IborCalendar,$H793,B794,"f",FALSE)</f>
        <v>44846</v>
      </c>
      <c r="I794" s="49">
        <f>_xll.qlInterestRateIndexValueDate(Index3M,$H794)</f>
        <v>44848</v>
      </c>
      <c r="J794" s="52">
        <f>IFERROR(_xll.qlIndexFixing(Index3M,H794,TRUE,_xll.ohTrigger(RecalcTrigger,Trigger3M)),NA())</f>
        <v>1.1346526446316112E-2</v>
      </c>
      <c r="K794" s="52">
        <f>IFERROR(_xll.qlIndexFixing(ONIndex3M,I794,TRUE,_xll.ohTrigger(RecalcTrigger,Trigger3M)),NA())</f>
        <v>1.1068638317421886E-2</v>
      </c>
      <c r="L794" s="52">
        <f>IFERROR(_xll.qlIndexFixing(Index6M,$H794,TRUE,_xll.ohTrigger(RecalcTrigger,Trigger6M)),NA())</f>
        <v>1.225907343538335E-2</v>
      </c>
      <c r="M794" s="52">
        <f>IFERROR(_xll.qlIndexFixing(ONIndex6M,I794,TRUE,_xll.ohTrigger(RecalcTrigger,Trigger6M)),NA())</f>
        <v>1.1707214415048739E-2</v>
      </c>
    </row>
    <row r="795" spans="2:13" x14ac:dyDescent="0.2">
      <c r="B795" s="46" t="s">
        <v>49</v>
      </c>
      <c r="D795" s="49">
        <f>_xll.qlCalendarAdvance(LocalCalendar,$D794,B795,"f",FALSE)</f>
        <v>44908</v>
      </c>
      <c r="E795" s="49">
        <f>_xll.qlInterestRateIndexValueDate(IndexON,D795)</f>
        <v>44908</v>
      </c>
      <c r="F795" s="52">
        <f>IFERROR(_xll.qlIndexFixing(IndexON,D795,TRUE,_xll.ohTrigger(RecalcTrigger,TriggerON)),NA())</f>
        <v>8.0012010429353353E-3</v>
      </c>
      <c r="H795" s="49">
        <f>_xll.qlCalendarAdvance(IborCalendar,$H794,B795,"f",FALSE)</f>
        <v>44853</v>
      </c>
      <c r="I795" s="49">
        <f>_xll.qlInterestRateIndexValueDate(Index3M,$H795)</f>
        <v>44855</v>
      </c>
      <c r="J795" s="52">
        <f>IFERROR(_xll.qlIndexFixing(Index3M,H795,TRUE,_xll.ohTrigger(RecalcTrigger,Trigger3M)),NA())</f>
        <v>1.138645671656725E-2</v>
      </c>
      <c r="K795" s="52">
        <f>IFERROR(_xll.qlIndexFixing(ONIndex3M,I795,TRUE,_xll.ohTrigger(RecalcTrigger,Trigger3M)),NA())</f>
        <v>1.1109550361680931E-2</v>
      </c>
      <c r="L795" s="52">
        <f>IFERROR(_xll.qlIndexFixing(Index6M,$H795,TRUE,_xll.ohTrigger(RecalcTrigger,Trigger6M)),NA())</f>
        <v>1.229874475053276E-2</v>
      </c>
      <c r="M795" s="52">
        <f>IFERROR(_xll.qlIndexFixing(ONIndex6M,I795,TRUE,_xll.ohTrigger(RecalcTrigger,Trigger6M)),NA())</f>
        <v>1.1748883800963839E-2</v>
      </c>
    </row>
    <row r="796" spans="2:13" x14ac:dyDescent="0.2">
      <c r="B796" s="46" t="s">
        <v>49</v>
      </c>
      <c r="D796" s="49">
        <f>_xll.qlCalendarAdvance(LocalCalendar,$D795,B796,"f",FALSE)</f>
        <v>44915</v>
      </c>
      <c r="E796" s="49">
        <f>_xll.qlInterestRateIndexValueDate(IndexON,D796)</f>
        <v>44915</v>
      </c>
      <c r="F796" s="52">
        <f>IFERROR(_xll.qlIndexFixing(IndexON,D796,TRUE,_xll.ohTrigger(RecalcTrigger,TriggerON)),NA())</f>
        <v>8.0224971500253428E-3</v>
      </c>
      <c r="H796" s="49">
        <f>_xll.qlCalendarAdvance(IborCalendar,$H795,B796,"f",FALSE)</f>
        <v>44860</v>
      </c>
      <c r="I796" s="49">
        <f>_xll.qlInterestRateIndexValueDate(Index3M,$H796)</f>
        <v>44862</v>
      </c>
      <c r="J796" s="52">
        <f>IFERROR(_xll.qlIndexFixing(Index3M,H796,TRUE,_xll.ohTrigger(RecalcTrigger,Trigger3M)),NA())</f>
        <v>1.1426218259886389E-2</v>
      </c>
      <c r="K796" s="52">
        <f>IFERROR(_xll.qlIndexFixing(ONIndex3M,I796,TRUE,_xll.ohTrigger(RecalcTrigger,Trigger3M)),NA())</f>
        <v>1.1150293765318509E-2</v>
      </c>
      <c r="L796" s="52">
        <f>IFERROR(_xll.qlIndexFixing(Index6M,$H796,TRUE,_xll.ohTrigger(RecalcTrigger,Trigger6M)),NA())</f>
        <v>1.233824066678676E-2</v>
      </c>
      <c r="M796" s="52">
        <f>IFERROR(_xll.qlIndexFixing(ONIndex6M,I796,TRUE,_xll.ohTrigger(RecalcTrigger,Trigger6M)),NA())</f>
        <v>1.1790378086704578E-2</v>
      </c>
    </row>
    <row r="797" spans="2:13" x14ac:dyDescent="0.2">
      <c r="B797" s="46" t="s">
        <v>49</v>
      </c>
      <c r="D797" s="49">
        <f>_xll.qlCalendarAdvance(LocalCalendar,$D796,B797,"f",FALSE)</f>
        <v>44922</v>
      </c>
      <c r="E797" s="49">
        <f>_xll.qlInterestRateIndexValueDate(IndexON,D797)</f>
        <v>44922</v>
      </c>
      <c r="F797" s="52">
        <f>IFERROR(_xll.qlIndexFixing(IndexON,D797,TRUE,_xll.ohTrigger(RecalcTrigger,TriggerON)),NA())</f>
        <v>8.0441819238752377E-3</v>
      </c>
      <c r="H797" s="49">
        <f>_xll.qlCalendarAdvance(IborCalendar,$H796,B797,"f",FALSE)</f>
        <v>44867</v>
      </c>
      <c r="I797" s="49">
        <f>_xll.qlInterestRateIndexValueDate(Index3M,$H797)</f>
        <v>44869</v>
      </c>
      <c r="J797" s="52">
        <f>IFERROR(_xll.qlIndexFixing(Index3M,H797,TRUE,_xll.ohTrigger(RecalcTrigger,Trigger3M)),NA())</f>
        <v>1.1465811071024958E-2</v>
      </c>
      <c r="K797" s="52">
        <f>IFERROR(_xll.qlIndexFixing(ONIndex3M,I797,TRUE,_xll.ohTrigger(RecalcTrigger,Trigger3M)),NA())</f>
        <v>1.1190868528148101E-2</v>
      </c>
      <c r="L797" s="52">
        <f>IFERROR(_xll.qlIndexFixing(Index6M,$H797,TRUE,_xll.ohTrigger(RecalcTrigger,Trigger6M)),NA())</f>
        <v>1.2386437109437574E-2</v>
      </c>
      <c r="M797" s="52">
        <f>IFERROR(_xll.qlIndexFixing(ONIndex6M,I797,TRUE,_xll.ohTrigger(RecalcTrigger,Trigger6M)),NA())</f>
        <v>1.183169727208444E-2</v>
      </c>
    </row>
    <row r="798" spans="2:13" x14ac:dyDescent="0.2">
      <c r="B798" s="46" t="s">
        <v>49</v>
      </c>
      <c r="D798" s="49">
        <f>_xll.qlCalendarAdvance(LocalCalendar,$D797,B798,"f",FALSE)</f>
        <v>44930</v>
      </c>
      <c r="E798" s="49">
        <f>_xll.qlInterestRateIndexValueDate(IndexON,D798)</f>
        <v>44930</v>
      </c>
      <c r="F798" s="52">
        <f>IFERROR(_xll.qlIndexFixing(IndexON,D798,TRUE,_xll.ohTrigger(RecalcTrigger,TriggerON)),NA())</f>
        <v>8.0694404413383936E-3</v>
      </c>
      <c r="H798" s="49">
        <f>_xll.qlCalendarAdvance(IborCalendar,$H797,B798,"f",FALSE)</f>
        <v>44874</v>
      </c>
      <c r="I798" s="49">
        <f>_xll.qlInterestRateIndexValueDate(Index3M,$H798)</f>
        <v>44876</v>
      </c>
      <c r="J798" s="52">
        <f>IFERROR(_xll.qlIndexFixing(Index3M,H798,TRUE,_xll.ohTrigger(RecalcTrigger,Trigger3M)),NA())</f>
        <v>1.1505235144758203E-2</v>
      </c>
      <c r="K798" s="52">
        <f>IFERROR(_xll.qlIndexFixing(ONIndex3M,I798,TRUE,_xll.ohTrigger(RecalcTrigger,Trigger3M)),NA())</f>
        <v>1.1231274650063128E-2</v>
      </c>
      <c r="L798" s="52">
        <f>IFERROR(_xll.qlIndexFixing(Index6M,$H798,TRUE,_xll.ohTrigger(RecalcTrigger,Trigger6M)),NA())</f>
        <v>1.2413756799744415E-2</v>
      </c>
      <c r="M798" s="52">
        <f>IFERROR(_xll.qlIndexFixing(ONIndex6M,I798,TRUE,_xll.ohTrigger(RecalcTrigger,Trigger6M)),NA())</f>
        <v>1.1872841356943553E-2</v>
      </c>
    </row>
    <row r="799" spans="2:13" x14ac:dyDescent="0.2">
      <c r="B799" s="46" t="s">
        <v>49</v>
      </c>
      <c r="D799" s="49">
        <f>_xll.qlCalendarAdvance(LocalCalendar,$D798,B799,"f",FALSE)</f>
        <v>44937</v>
      </c>
      <c r="E799" s="49">
        <f>_xll.qlInterestRateIndexValueDate(IndexON,D799)</f>
        <v>44937</v>
      </c>
      <c r="F799" s="52">
        <f>IFERROR(_xll.qlIndexFixing(IndexON,D799,TRUE,_xll.ohTrigger(RecalcTrigger,TriggerON)),NA())</f>
        <v>8.0919580729477136E-3</v>
      </c>
      <c r="H799" s="49">
        <f>_xll.qlCalendarAdvance(IborCalendar,$H798,B799,"f",FALSE)</f>
        <v>44881</v>
      </c>
      <c r="I799" s="49">
        <f>_xll.qlInterestRateIndexValueDate(Index3M,$H799)</f>
        <v>44883</v>
      </c>
      <c r="J799" s="52">
        <f>IFERROR(_xll.qlIndexFixing(Index3M,H799,TRUE,_xll.ohTrigger(RecalcTrigger,Trigger3M)),NA())</f>
        <v>1.1544490475880924E-2</v>
      </c>
      <c r="K799" s="52">
        <f>IFERROR(_xll.qlIndexFixing(ONIndex3M,I799,TRUE,_xll.ohTrigger(RecalcTrigger,Trigger3M)),NA())</f>
        <v>1.127151213087707E-2</v>
      </c>
      <c r="L799" s="52">
        <f>IFERROR(_xll.qlIndexFixing(Index6M,$H799,TRUE,_xll.ohTrigger(RecalcTrigger,Trigger6M)),NA())</f>
        <v>1.2452737646687658E-2</v>
      </c>
      <c r="M799" s="52">
        <f>IFERROR(_xll.qlIndexFixing(ONIndex6M,I799,TRUE,_xll.ohTrigger(RecalcTrigger,Trigger6M)),NA())</f>
        <v>1.1913810341068753E-2</v>
      </c>
    </row>
    <row r="800" spans="2:13" x14ac:dyDescent="0.2">
      <c r="B800" s="46" t="s">
        <v>49</v>
      </c>
      <c r="D800" s="49">
        <f>_xll.qlCalendarAdvance(LocalCalendar,$D799,B800,"f",FALSE)</f>
        <v>44944</v>
      </c>
      <c r="E800" s="49">
        <f>_xll.qlInterestRateIndexValueDate(IndexON,D800)</f>
        <v>44944</v>
      </c>
      <c r="F800" s="52">
        <f>IFERROR(_xll.qlIndexFixing(IndexON,D800,TRUE,_xll.ohTrigger(RecalcTrigger,TriggerON)),NA())</f>
        <v>8.1148643716411062E-3</v>
      </c>
      <c r="H800" s="49">
        <f>_xll.qlCalendarAdvance(IborCalendar,$H799,B800,"f",FALSE)</f>
        <v>44888</v>
      </c>
      <c r="I800" s="49">
        <f>_xll.qlInterestRateIndexValueDate(Index3M,$H800)</f>
        <v>44890</v>
      </c>
      <c r="J800" s="52">
        <f>IFERROR(_xll.qlIndexFixing(Index3M,H800,TRUE,_xll.ohTrigger(RecalcTrigger,Trigger3M)),NA())</f>
        <v>1.1583577059211736E-2</v>
      </c>
      <c r="K800" s="52">
        <f>IFERROR(_xll.qlIndexFixing(ONIndex3M,I800,TRUE,_xll.ohTrigger(RecalcTrigger,Trigger3M)),NA())</f>
        <v>1.1311580970350121E-2</v>
      </c>
      <c r="L800" s="52">
        <f>IFERROR(_xll.qlIndexFixing(Index6M,$H800,TRUE,_xll.ohTrigger(RecalcTrigger,Trigger6M)),NA())</f>
        <v>1.2491543055726697E-2</v>
      </c>
      <c r="M800" s="52">
        <f>IFERROR(_xll.qlIndexFixing(ONIndex6M,I800,TRUE,_xll.ohTrigger(RecalcTrigger,Trigger6M)),NA())</f>
        <v>1.1954604224326815E-2</v>
      </c>
    </row>
    <row r="801" spans="2:13" x14ac:dyDescent="0.2">
      <c r="B801" s="46" t="s">
        <v>49</v>
      </c>
      <c r="D801" s="49">
        <f>_xll.qlCalendarAdvance(LocalCalendar,$D800,B801,"f",FALSE)</f>
        <v>44951</v>
      </c>
      <c r="E801" s="49">
        <f>_xll.qlInterestRateIndexValueDate(IndexON,D801)</f>
        <v>44951</v>
      </c>
      <c r="F801" s="52">
        <f>IFERROR(_xll.qlIndexFixing(IndexON,D801,TRUE,_xll.ohTrigger(RecalcTrigger,TriggerON)),NA())</f>
        <v>8.1381593374996175E-3</v>
      </c>
      <c r="H801" s="49">
        <f>_xll.qlCalendarAdvance(IborCalendar,$H800,B801,"f",FALSE)</f>
        <v>44895</v>
      </c>
      <c r="I801" s="49">
        <f>_xll.qlInterestRateIndexValueDate(Index3M,$H801)</f>
        <v>44897</v>
      </c>
      <c r="J801" s="52">
        <f>IFERROR(_xll.qlIndexFixing(Index3M,H801,TRUE,_xll.ohTrigger(RecalcTrigger,Trigger3M)),NA())</f>
        <v>1.1610750341830567E-2</v>
      </c>
      <c r="K801" s="52">
        <f>IFERROR(_xll.qlIndexFixing(ONIndex3M,I801,TRUE,_xll.ohTrigger(RecalcTrigger,Trigger3M)),NA())</f>
        <v>1.1351481168402344E-2</v>
      </c>
      <c r="L801" s="52">
        <f>IFERROR(_xll.qlIndexFixing(Index6M,$H801,TRUE,_xll.ohTrigger(RecalcTrigger,Trigger6M)),NA())</f>
        <v>1.2533088899687678E-2</v>
      </c>
      <c r="M801" s="52">
        <f>IFERROR(_xll.qlIndexFixing(ONIndex6M,I801,TRUE,_xll.ohTrigger(RecalcTrigger,Trigger6M)),NA())</f>
        <v>1.1995223006477929E-2</v>
      </c>
    </row>
    <row r="802" spans="2:13" x14ac:dyDescent="0.2">
      <c r="B802" s="46" t="s">
        <v>49</v>
      </c>
      <c r="D802" s="49">
        <f>_xll.qlCalendarAdvance(LocalCalendar,$D801,B802,"f",FALSE)</f>
        <v>44958</v>
      </c>
      <c r="E802" s="49">
        <f>_xll.qlInterestRateIndexValueDate(IndexON,D802)</f>
        <v>44958</v>
      </c>
      <c r="F802" s="52">
        <f>IFERROR(_xll.qlIndexFixing(IndexON,D802,TRUE,_xll.ohTrigger(RecalcTrigger,TriggerON)),NA())</f>
        <v>8.1618429705232476E-3</v>
      </c>
      <c r="H802" s="49">
        <f>_xll.qlCalendarAdvance(IborCalendar,$H801,B802,"f",FALSE)</f>
        <v>44902</v>
      </c>
      <c r="I802" s="49">
        <f>_xll.qlInterestRateIndexValueDate(Index3M,$H802)</f>
        <v>44904</v>
      </c>
      <c r="J802" s="52">
        <f>IFERROR(_xll.qlIndexFixing(Index3M,H802,TRUE,_xll.ohTrigger(RecalcTrigger,Trigger3M)),NA())</f>
        <v>1.1649542626374298E-2</v>
      </c>
      <c r="K802" s="52">
        <f>IFERROR(_xll.qlIndexFixing(ONIndex3M,I802,TRUE,_xll.ohTrigger(RecalcTrigger,Trigger3M)),NA())</f>
        <v>1.1391212724793931E-2</v>
      </c>
      <c r="L802" s="52">
        <f>IFERROR(_xll.qlIndexFixing(Index6M,$H802,TRUE,_xll.ohTrigger(RecalcTrigger,Trigger6M)),NA())</f>
        <v>1.2571532204255952E-2</v>
      </c>
      <c r="M802" s="52">
        <f>IFERROR(_xll.qlIndexFixing(ONIndex6M,I802,TRUE,_xll.ohTrigger(RecalcTrigger,Trigger6M)),NA())</f>
        <v>1.2035666687388868E-2</v>
      </c>
    </row>
    <row r="803" spans="2:13" x14ac:dyDescent="0.2">
      <c r="B803" s="46" t="s">
        <v>49</v>
      </c>
      <c r="D803" s="49">
        <f>_xll.qlCalendarAdvance(LocalCalendar,$D802,B803,"f",FALSE)</f>
        <v>44965</v>
      </c>
      <c r="E803" s="49">
        <f>_xll.qlInterestRateIndexValueDate(IndexON,D803)</f>
        <v>44965</v>
      </c>
      <c r="F803" s="52">
        <f>IFERROR(_xll.qlIndexFixing(IndexON,D803,TRUE,_xll.ohTrigger(RecalcTrigger,TriggerON)),NA())</f>
        <v>8.1859152707930427E-3</v>
      </c>
      <c r="H803" s="49">
        <f>_xll.qlCalendarAdvance(IborCalendar,$H802,B803,"f",FALSE)</f>
        <v>44909</v>
      </c>
      <c r="I803" s="49">
        <f>_xll.qlInterestRateIndexValueDate(Index3M,$H803)</f>
        <v>44911</v>
      </c>
      <c r="J803" s="52">
        <f>IFERROR(_xll.qlIndexFixing(Index3M,H803,TRUE,_xll.ohTrigger(RecalcTrigger,Trigger3M)),NA())</f>
        <v>1.1688166154380397E-2</v>
      </c>
      <c r="K803" s="52">
        <f>IFERROR(_xll.qlIndexFixing(ONIndex3M,I803,TRUE,_xll.ohTrigger(RecalcTrigger,Trigger3M)),NA())</f>
        <v>1.1430775639444946E-2</v>
      </c>
      <c r="L803" s="52">
        <f>IFERROR(_xll.qlIndexFixing(Index6M,$H803,TRUE,_xll.ohTrigger(RecalcTrigger,Trigger6M)),NA())</f>
        <v>1.2609800037591079E-2</v>
      </c>
      <c r="M803" s="52">
        <f>IFERROR(_xll.qlIndexFixing(ONIndex6M,I803,TRUE,_xll.ohTrigger(RecalcTrigger,Trigger6M)),NA())</f>
        <v>1.2075935266873117E-2</v>
      </c>
    </row>
    <row r="804" spans="2:13" x14ac:dyDescent="0.2">
      <c r="B804" s="46" t="s">
        <v>49</v>
      </c>
      <c r="D804" s="49">
        <f>_xll.qlCalendarAdvance(LocalCalendar,$D803,B804,"f",FALSE)</f>
        <v>44972</v>
      </c>
      <c r="E804" s="49">
        <f>_xll.qlInterestRateIndexValueDate(IndexON,D804)</f>
        <v>44972</v>
      </c>
      <c r="F804" s="52">
        <f>IFERROR(_xll.qlIndexFixing(IndexON,D804,TRUE,_xll.ohTrigger(RecalcTrigger,TriggerON)),NA())</f>
        <v>8.2103762384710954E-3</v>
      </c>
      <c r="H804" s="49">
        <f>_xll.qlCalendarAdvance(IborCalendar,$H803,B804,"f",FALSE)</f>
        <v>44916</v>
      </c>
      <c r="I804" s="49">
        <f>_xll.qlInterestRateIndexValueDate(Index3M,$H804)</f>
        <v>44923</v>
      </c>
      <c r="J804" s="52">
        <f>IFERROR(_xll.qlIndexFixing(Index3M,H804,TRUE,_xll.ohTrigger(RecalcTrigger,Trigger3M)),NA())</f>
        <v>1.1753985285378299E-2</v>
      </c>
      <c r="K804" s="52">
        <f>IFERROR(_xll.qlIndexFixing(ONIndex3M,I804,TRUE,_xll.ohTrigger(RecalcTrigger,Trigger3M)),NA())</f>
        <v>1.1492239486123879E-2</v>
      </c>
      <c r="L804" s="52">
        <f>IFERROR(_xll.qlIndexFixing(Index6M,$H804,TRUE,_xll.ohTrigger(RecalcTrigger,Trigger6M)),NA())</f>
        <v>1.2674993769188885E-2</v>
      </c>
      <c r="M804" s="52">
        <f>IFERROR(_xll.qlIndexFixing(ONIndex6M,I804,TRUE,_xll.ohTrigger(RecalcTrigger,Trigger6M)),NA())</f>
        <v>1.213845258971169E-2</v>
      </c>
    </row>
    <row r="805" spans="2:13" x14ac:dyDescent="0.2">
      <c r="B805" s="46" t="s">
        <v>49</v>
      </c>
      <c r="D805" s="49">
        <f>_xll.qlCalendarAdvance(LocalCalendar,$D804,B805,"f",FALSE)</f>
        <v>44979</v>
      </c>
      <c r="E805" s="49">
        <f>_xll.qlInterestRateIndexValueDate(IndexON,D805)</f>
        <v>44979</v>
      </c>
      <c r="F805" s="52">
        <f>IFERROR(_xll.qlIndexFixing(IndexON,D805,TRUE,_xll.ohTrigger(RecalcTrigger,TriggerON)),NA())</f>
        <v>8.2352258734763595E-3</v>
      </c>
      <c r="H805" s="49">
        <f>_xll.qlCalendarAdvance(IborCalendar,$H804,B805,"f",FALSE)</f>
        <v>44923</v>
      </c>
      <c r="I805" s="49">
        <f>_xll.qlInterestRateIndexValueDate(Index3M,$H805)</f>
        <v>44925</v>
      </c>
      <c r="J805" s="52">
        <f>IFERROR(_xll.qlIndexFixing(Index3M,H805,TRUE,_xll.ohTrigger(RecalcTrigger,Trigger3M)),NA())</f>
        <v>1.1767801288140589E-2</v>
      </c>
      <c r="K805" s="52">
        <f>IFERROR(_xll.qlIndexFixing(ONIndex3M,I805,TRUE,_xll.ohTrigger(RecalcTrigger,Trigger3M)),NA())</f>
        <v>1.1515351457836331E-2</v>
      </c>
      <c r="L805" s="52">
        <f>IFERROR(_xll.qlIndexFixing(Index6M,$H805,TRUE,_xll.ohTrigger(RecalcTrigger,Trigger6M)),NA())</f>
        <v>1.2685809253706534E-2</v>
      </c>
      <c r="M805" s="52">
        <f>IFERROR(_xll.qlIndexFixing(ONIndex6M,I805,TRUE,_xll.ohTrigger(RecalcTrigger,Trigger6M)),NA())</f>
        <v>1.2162043912942622E-2</v>
      </c>
    </row>
    <row r="806" spans="2:13" x14ac:dyDescent="0.2">
      <c r="B806" s="46" t="s">
        <v>49</v>
      </c>
      <c r="D806" s="49">
        <f>_xll.qlCalendarAdvance(LocalCalendar,$D805,B806,"f",FALSE)</f>
        <v>44986</v>
      </c>
      <c r="E806" s="49">
        <f>_xll.qlInterestRateIndexValueDate(IndexON,D806)</f>
        <v>44986</v>
      </c>
      <c r="F806" s="52">
        <f>IFERROR(_xll.qlIndexFixing(IndexON,D806,TRUE,_xll.ohTrigger(RecalcTrigger,TriggerON)),NA())</f>
        <v>8.2604641760519737E-3</v>
      </c>
      <c r="H806" s="49">
        <f>_xll.qlCalendarAdvance(IborCalendar,$H805,B806,"f",FALSE)</f>
        <v>44930</v>
      </c>
      <c r="I806" s="49">
        <f>_xll.qlInterestRateIndexValueDate(Index3M,$H806)</f>
        <v>44932</v>
      </c>
      <c r="J806" s="52">
        <f>IFERROR(_xll.qlIndexFixing(Index3M,H806,TRUE,_xll.ohTrigger(RecalcTrigger,Trigger3M)),NA())</f>
        <v>1.180302415047052E-2</v>
      </c>
      <c r="K806" s="52">
        <f>IFERROR(_xll.qlIndexFixing(ONIndex3M,I806,TRUE,_xll.ohTrigger(RecalcTrigger,Trigger3M)),NA())</f>
        <v>1.1551420175572868E-2</v>
      </c>
      <c r="L806" s="52">
        <f>IFERROR(_xll.qlIndexFixing(Index6M,$H806,TRUE,_xll.ohTrigger(RecalcTrigger,Trigger6M)),NA())</f>
        <v>1.2720692017958469E-2</v>
      </c>
      <c r="M806" s="52">
        <f>IFERROR(_xll.qlIndexFixing(ONIndex6M,I806,TRUE,_xll.ohTrigger(RecalcTrigger,Trigger6M)),NA())</f>
        <v>1.2198728125054625E-2</v>
      </c>
    </row>
    <row r="807" spans="2:13" x14ac:dyDescent="0.2">
      <c r="B807" s="46" t="s">
        <v>49</v>
      </c>
      <c r="D807" s="49">
        <f>_xll.qlCalendarAdvance(LocalCalendar,$D806,B807,"f",FALSE)</f>
        <v>44993</v>
      </c>
      <c r="E807" s="49">
        <f>_xll.qlInterestRateIndexValueDate(IndexON,D807)</f>
        <v>44993</v>
      </c>
      <c r="F807" s="52">
        <f>IFERROR(_xll.qlIndexFixing(IndexON,D807,TRUE,_xll.ohTrigger(RecalcTrigger,TriggerON)),NA())</f>
        <v>8.2860911462789844E-3</v>
      </c>
      <c r="H807" s="49">
        <f>_xll.qlCalendarAdvance(IborCalendar,$H806,B807,"f",FALSE)</f>
        <v>44937</v>
      </c>
      <c r="I807" s="49">
        <f>_xll.qlInterestRateIndexValueDate(Index3M,$H807)</f>
        <v>44939</v>
      </c>
      <c r="J807" s="52">
        <f>IFERROR(_xll.qlIndexFixing(Index3M,H807,TRUE,_xll.ohTrigger(RecalcTrigger,Trigger3M)),NA())</f>
        <v>1.1840972603727629E-2</v>
      </c>
      <c r="K807" s="52">
        <f>IFERROR(_xll.qlIndexFixing(ONIndex3M,I807,TRUE,_xll.ohTrigger(RecalcTrigger,Trigger3M)),NA())</f>
        <v>1.1587340876619834E-2</v>
      </c>
      <c r="L807" s="52">
        <f>IFERROR(_xll.qlIndexFixing(Index6M,$H807,TRUE,_xll.ohTrigger(RecalcTrigger,Trigger6M)),NA())</f>
        <v>1.2758277994941622E-2</v>
      </c>
      <c r="M807" s="52">
        <f>IFERROR(_xll.qlIndexFixing(ONIndex6M,I807,TRUE,_xll.ohTrigger(RecalcTrigger,Trigger6M)),NA())</f>
        <v>1.2235258566999363E-2</v>
      </c>
    </row>
    <row r="808" spans="2:13" x14ac:dyDescent="0.2">
      <c r="B808" s="46" t="s">
        <v>49</v>
      </c>
      <c r="D808" s="49">
        <f>_xll.qlCalendarAdvance(LocalCalendar,$D807,B808,"f",FALSE)</f>
        <v>45000</v>
      </c>
      <c r="E808" s="49">
        <f>_xll.qlInterestRateIndexValueDate(IndexON,D808)</f>
        <v>45000</v>
      </c>
      <c r="F808" s="52">
        <f>IFERROR(_xll.qlIndexFixing(IndexON,D808,TRUE,_xll.ohTrigger(RecalcTrigger,TriggerON)),NA())</f>
        <v>8.3121067840763452E-3</v>
      </c>
      <c r="H808" s="49">
        <f>_xll.qlCalendarAdvance(IborCalendar,$H807,B808,"f",FALSE)</f>
        <v>44944</v>
      </c>
      <c r="I808" s="49">
        <f>_xll.qlInterestRateIndexValueDate(Index3M,$H808)</f>
        <v>44946</v>
      </c>
      <c r="J808" s="52">
        <f>IFERROR(_xll.qlIndexFixing(Index3M,H808,TRUE,_xll.ohTrigger(RecalcTrigger,Trigger3M)),NA())</f>
        <v>1.18787522762549E-2</v>
      </c>
      <c r="K808" s="52">
        <f>IFERROR(_xll.qlIndexFixing(ONIndex3M,I808,TRUE,_xll.ohTrigger(RecalcTrigger,Trigger3M)),NA())</f>
        <v>1.1626060579770225E-2</v>
      </c>
      <c r="L808" s="52">
        <f>IFERROR(_xll.qlIndexFixing(Index6M,$H808,TRUE,_xll.ohTrigger(RecalcTrigger,Trigger6M)),NA())</f>
        <v>1.279570374072321E-2</v>
      </c>
      <c r="M808" s="52">
        <f>IFERROR(_xll.qlIndexFixing(ONIndex6M,I808,TRUE,_xll.ohTrigger(RecalcTrigger,Trigger6M)),NA())</f>
        <v>1.2274651636712264E-2</v>
      </c>
    </row>
    <row r="809" spans="2:13" x14ac:dyDescent="0.2">
      <c r="B809" s="46" t="s">
        <v>49</v>
      </c>
      <c r="D809" s="49">
        <f>_xll.qlCalendarAdvance(LocalCalendar,$D808,B809,"f",FALSE)</f>
        <v>45007</v>
      </c>
      <c r="E809" s="49">
        <f>_xll.qlInterestRateIndexValueDate(IndexON,D809)</f>
        <v>45007</v>
      </c>
      <c r="F809" s="52">
        <f>IFERROR(_xll.qlIndexFixing(IndexON,D809,TRUE,_xll.ohTrigger(RecalcTrigger,TriggerON)),NA())</f>
        <v>8.338511089687195E-3</v>
      </c>
      <c r="H809" s="49">
        <f>_xll.qlCalendarAdvance(IborCalendar,$H808,B809,"f",FALSE)</f>
        <v>44951</v>
      </c>
      <c r="I809" s="49">
        <f>_xll.qlInterestRateIndexValueDate(Index3M,$H809)</f>
        <v>44953</v>
      </c>
      <c r="J809" s="52">
        <f>IFERROR(_xll.qlIndexFixing(Index3M,H809,TRUE,_xll.ohTrigger(RecalcTrigger,Trigger3M)),NA())</f>
        <v>1.1916363163274823E-2</v>
      </c>
      <c r="K809" s="52">
        <f>IFERROR(_xll.qlIndexFixing(ONIndex3M,I809,TRUE,_xll.ohTrigger(RecalcTrigger,Trigger3M)),NA())</f>
        <v>1.1664611640140876E-2</v>
      </c>
      <c r="L809" s="52">
        <f>IFERROR(_xll.qlIndexFixing(Index6M,$H809,TRUE,_xll.ohTrigger(RecalcTrigger,Trigger6M)),NA())</f>
        <v>1.2832976889906457E-2</v>
      </c>
      <c r="M809" s="52">
        <f>IFERROR(_xll.qlIndexFixing(ONIndex6M,I809,TRUE,_xll.ohTrigger(RecalcTrigger,Trigger6M)),NA())</f>
        <v>1.231386960398595E-2</v>
      </c>
    </row>
    <row r="810" spans="2:13" x14ac:dyDescent="0.2">
      <c r="B810" s="46" t="s">
        <v>49</v>
      </c>
      <c r="D810" s="49">
        <f>_xll.qlCalendarAdvance(LocalCalendar,$D809,B810,"f",FALSE)</f>
        <v>45014</v>
      </c>
      <c r="E810" s="49">
        <f>_xll.qlInterestRateIndexValueDate(IndexON,D810)</f>
        <v>45014</v>
      </c>
      <c r="F810" s="52">
        <f>IFERROR(_xll.qlIndexFixing(IndexON,D810,TRUE,_xll.ohTrigger(RecalcTrigger,TriggerON)),NA())</f>
        <v>8.3653040631115338E-3</v>
      </c>
      <c r="H810" s="49">
        <f>_xll.qlCalendarAdvance(IborCalendar,$H809,B810,"f",FALSE)</f>
        <v>44958</v>
      </c>
      <c r="I810" s="49">
        <f>_xll.qlInterestRateIndexValueDate(Index3M,$H810)</f>
        <v>44960</v>
      </c>
      <c r="J810" s="52">
        <f>IFERROR(_xll.qlIndexFixing(Index3M,H810,TRUE,_xll.ohTrigger(RecalcTrigger,Trigger3M)),NA())</f>
        <v>1.1965160639943921E-2</v>
      </c>
      <c r="K810" s="52">
        <f>IFERROR(_xll.qlIndexFixing(ONIndex3M,I810,TRUE,_xll.ohTrigger(RecalcTrigger,Trigger3M)),NA())</f>
        <v>1.1702994057571914E-2</v>
      </c>
      <c r="L810" s="52">
        <f>IFERROR(_xll.qlIndexFixing(Index6M,$H810,TRUE,_xll.ohTrigger(RecalcTrigger,Trigger6M)),NA())</f>
        <v>1.2870105077700072E-2</v>
      </c>
      <c r="M810" s="52">
        <f>IFERROR(_xll.qlIndexFixing(ONIndex6M,I810,TRUE,_xll.ohTrigger(RecalcTrigger,Trigger6M)),NA())</f>
        <v>1.2352912468553967E-2</v>
      </c>
    </row>
    <row r="811" spans="2:13" x14ac:dyDescent="0.2">
      <c r="B811" s="46" t="s">
        <v>49</v>
      </c>
      <c r="D811" s="49">
        <f>_xll.qlCalendarAdvance(LocalCalendar,$D810,B811,"f",FALSE)</f>
        <v>45021</v>
      </c>
      <c r="E811" s="49">
        <f>_xll.qlInterestRateIndexValueDate(IndexON,D811)</f>
        <v>45021</v>
      </c>
      <c r="F811" s="52">
        <f>IFERROR(_xll.qlIndexFixing(IndexON,D811,TRUE,_xll.ohTrigger(RecalcTrigger,TriggerON)),NA())</f>
        <v>8.3924857045114543E-3</v>
      </c>
      <c r="H811" s="49">
        <f>_xll.qlCalendarAdvance(IborCalendar,$H810,B811,"f",FALSE)</f>
        <v>44965</v>
      </c>
      <c r="I811" s="49">
        <f>_xll.qlInterestRateIndexValueDate(Index3M,$H811)</f>
        <v>44967</v>
      </c>
      <c r="J811" s="52">
        <f>IFERROR(_xll.qlIndexFixing(Index3M,H811,TRUE,_xll.ohTrigger(RecalcTrigger,Trigger3M)),NA())</f>
        <v>1.1988248112838194E-2</v>
      </c>
      <c r="K811" s="52">
        <f>IFERROR(_xll.qlIndexFixing(ONIndex3M,I811,TRUE,_xll.ohTrigger(RecalcTrigger,Trigger3M)),NA())</f>
        <v>1.1741207831876821E-2</v>
      </c>
      <c r="L811" s="52">
        <f>IFERROR(_xll.qlIndexFixing(Index6M,$H811,TRUE,_xll.ohTrigger(RecalcTrigger,Trigger6M)),NA())</f>
        <v>1.2907095939912945E-2</v>
      </c>
      <c r="M811" s="52">
        <f>IFERROR(_xll.qlIndexFixing(ONIndex6M,I811,TRUE,_xll.ohTrigger(RecalcTrigger,Trigger6M)),NA())</f>
        <v>1.2391780230309735E-2</v>
      </c>
    </row>
    <row r="812" spans="2:13" x14ac:dyDescent="0.2">
      <c r="B812" s="46" t="s">
        <v>49</v>
      </c>
      <c r="D812" s="49">
        <f>_xll.qlCalendarAdvance(LocalCalendar,$D811,B812,"f",FALSE)</f>
        <v>45028</v>
      </c>
      <c r="E812" s="49">
        <f>_xll.qlInterestRateIndexValueDate(IndexON,D812)</f>
        <v>45028</v>
      </c>
      <c r="F812" s="52">
        <f>IFERROR(_xll.qlIndexFixing(IndexON,D812,TRUE,_xll.ohTrigger(RecalcTrigger,TriggerON)),NA())</f>
        <v>8.4200560138869562E-3</v>
      </c>
      <c r="H812" s="49">
        <f>_xll.qlCalendarAdvance(IborCalendar,$H811,B812,"f",FALSE)</f>
        <v>44972</v>
      </c>
      <c r="I812" s="49">
        <f>_xll.qlInterestRateIndexValueDate(Index3M,$H812)</f>
        <v>44974</v>
      </c>
      <c r="J812" s="52">
        <f>IFERROR(_xll.qlIndexFixing(Index3M,H812,TRUE,_xll.ohTrigger(RecalcTrigger,Trigger3M)),NA())</f>
        <v>1.2025363436353E-2</v>
      </c>
      <c r="K812" s="52">
        <f>IFERROR(_xll.qlIndexFixing(ONIndex3M,I812,TRUE,_xll.ohTrigger(RecalcTrigger,Trigger3M)),NA())</f>
        <v>1.1779252962922371E-2</v>
      </c>
      <c r="L812" s="52">
        <f>IFERROR(_xll.qlIndexFixing(Index6M,$H812,TRUE,_xll.ohTrigger(RecalcTrigger,Trigger6M)),NA())</f>
        <v>1.2943957112947969E-2</v>
      </c>
      <c r="M812" s="52">
        <f>IFERROR(_xll.qlIndexFixing(ONIndex6M,I812,TRUE,_xll.ohTrigger(RecalcTrigger,Trigger6M)),NA())</f>
        <v>1.243047288909338E-2</v>
      </c>
    </row>
    <row r="813" spans="2:13" x14ac:dyDescent="0.2">
      <c r="B813" s="46" t="s">
        <v>49</v>
      </c>
      <c r="D813" s="49">
        <f>_xll.qlCalendarAdvance(LocalCalendar,$D812,B813,"f",FALSE)</f>
        <v>45035</v>
      </c>
      <c r="E813" s="49">
        <f>_xll.qlInterestRateIndexValueDate(IndexON,D813)</f>
        <v>45035</v>
      </c>
      <c r="F813" s="52">
        <f>IFERROR(_xll.qlIndexFixing(IndexON,D813,TRUE,_xll.ohTrigger(RecalcTrigger,TriggerON)),NA())</f>
        <v>8.4480149914001323E-3</v>
      </c>
      <c r="H813" s="49">
        <f>_xll.qlCalendarAdvance(IborCalendar,$H812,B813,"f",FALSE)</f>
        <v>44979</v>
      </c>
      <c r="I813" s="49">
        <f>_xll.qlInterestRateIndexValueDate(Index3M,$H813)</f>
        <v>44981</v>
      </c>
      <c r="J813" s="52">
        <f>IFERROR(_xll.qlIndexFixing(Index3M,H813,TRUE,_xll.ohTrigger(RecalcTrigger,Trigger3M)),NA())</f>
        <v>1.2062309957639879E-2</v>
      </c>
      <c r="K813" s="52">
        <f>IFERROR(_xll.qlIndexFixing(ONIndex3M,I813,TRUE,_xll.ohTrigger(RecalcTrigger,Trigger3M)),NA())</f>
        <v>1.1817129450522046E-2</v>
      </c>
      <c r="L813" s="52">
        <f>IFERROR(_xll.qlIndexFixing(Index6M,$H813,TRUE,_xll.ohTrigger(RecalcTrigger,Trigger6M)),NA())</f>
        <v>1.2980696233797176E-2</v>
      </c>
      <c r="M813" s="52">
        <f>IFERROR(_xll.qlIndexFixing(ONIndex6M,I813,TRUE,_xll.ohTrigger(RecalcTrigger,Trigger6M)),NA())</f>
        <v>1.2468990444745032E-2</v>
      </c>
    </row>
    <row r="814" spans="2:13" x14ac:dyDescent="0.2">
      <c r="B814" s="46" t="s">
        <v>49</v>
      </c>
      <c r="D814" s="49">
        <f>_xll.qlCalendarAdvance(LocalCalendar,$D813,B814,"f",FALSE)</f>
        <v>45042</v>
      </c>
      <c r="E814" s="49">
        <f>_xll.qlInterestRateIndexValueDate(IndexON,D814)</f>
        <v>45042</v>
      </c>
      <c r="F814" s="52">
        <f>IFERROR(_xll.qlIndexFixing(IndexON,D814,TRUE,_xll.ohTrigger(RecalcTrigger,TriggerON)),NA())</f>
        <v>8.4763626370509826E-3</v>
      </c>
      <c r="H814" s="49">
        <f>_xll.qlCalendarAdvance(IborCalendar,$H813,B814,"f",FALSE)</f>
        <v>44986</v>
      </c>
      <c r="I814" s="49">
        <f>_xll.qlInterestRateIndexValueDate(Index3M,$H814)</f>
        <v>44988</v>
      </c>
      <c r="J814" s="52">
        <f>IFERROR(_xll.qlIndexFixing(Index3M,H814,TRUE,_xll.ohTrigger(RecalcTrigger,Trigger3M)),NA())</f>
        <v>1.211306785899339E-2</v>
      </c>
      <c r="K814" s="52">
        <f>IFERROR(_xll.qlIndexFixing(ONIndex3M,I814,TRUE,_xll.ohTrigger(RecalcTrigger,Trigger3M)),NA())</f>
        <v>1.1854837294542619E-2</v>
      </c>
      <c r="L814" s="52">
        <f>IFERROR(_xll.qlIndexFixing(Index6M,$H814,TRUE,_xll.ohTrigger(RecalcTrigger,Trigger6M)),NA())</f>
        <v>1.3028559598929283E-2</v>
      </c>
      <c r="M814" s="52">
        <f>IFERROR(_xll.qlIndexFixing(ONIndex6M,I814,TRUE,_xll.ohTrigger(RecalcTrigger,Trigger6M)),NA())</f>
        <v>1.2507332897051526E-2</v>
      </c>
    </row>
    <row r="815" spans="2:13" x14ac:dyDescent="0.2">
      <c r="B815" s="46" t="s">
        <v>49</v>
      </c>
      <c r="D815" s="49">
        <f>_xll.qlCalendarAdvance(LocalCalendar,$D814,B815,"f",FALSE)</f>
        <v>45054</v>
      </c>
      <c r="E815" s="49">
        <f>_xll.qlInterestRateIndexValueDate(IndexON,D815)</f>
        <v>45054</v>
      </c>
      <c r="F815" s="52">
        <f>IFERROR(_xll.qlIndexFixing(IndexON,D815,TRUE,_xll.ohTrigger(RecalcTrigger,TriggerON)),NA())</f>
        <v>8.5258628497775213E-3</v>
      </c>
      <c r="H815" s="49">
        <f>_xll.qlCalendarAdvance(IborCalendar,$H814,B815,"f",FALSE)</f>
        <v>44993</v>
      </c>
      <c r="I815" s="49">
        <f>_xll.qlInterestRateIndexValueDate(Index3M,$H815)</f>
        <v>44995</v>
      </c>
      <c r="J815" s="52">
        <f>IFERROR(_xll.qlIndexFixing(Index3M,H815,TRUE,_xll.ohTrigger(RecalcTrigger,Trigger3M)),NA())</f>
        <v>1.214962261878955E-2</v>
      </c>
      <c r="K815" s="52">
        <f>IFERROR(_xll.qlIndexFixing(ONIndex3M,I815,TRUE,_xll.ohTrigger(RecalcTrigger,Trigger3M)),NA())</f>
        <v>1.1892376494824219E-2</v>
      </c>
      <c r="L815" s="52">
        <f>IFERROR(_xll.qlIndexFixing(Index6M,$H815,TRUE,_xll.ohTrigger(RecalcTrigger,Trigger6M)),NA())</f>
        <v>1.3065066991455395E-2</v>
      </c>
      <c r="M815" s="52">
        <f>IFERROR(_xll.qlIndexFixing(ONIndex6M,I815,TRUE,_xll.ohTrigger(RecalcTrigger,Trigger6M)),NA())</f>
        <v>1.2545500245852992E-2</v>
      </c>
    </row>
    <row r="816" spans="2:13" x14ac:dyDescent="0.2">
      <c r="B816" s="46" t="s">
        <v>49</v>
      </c>
      <c r="D816" s="49">
        <f>_xll.qlCalendarAdvance(LocalCalendar,$D815,B816,"f",FALSE)</f>
        <v>45061</v>
      </c>
      <c r="E816" s="49">
        <f>_xll.qlInterestRateIndexValueDate(IndexON,D816)</f>
        <v>45061</v>
      </c>
      <c r="F816" s="52">
        <f>IFERROR(_xll.qlIndexFixing(IndexON,D816,TRUE,_xll.ohTrigger(RecalcTrigger,TriggerON)),NA())</f>
        <v>8.5552654524156946E-3</v>
      </c>
      <c r="H816" s="49">
        <f>_xll.qlCalendarAdvance(IborCalendar,$H815,B816,"f",FALSE)</f>
        <v>45000</v>
      </c>
      <c r="I816" s="49">
        <f>_xll.qlInterestRateIndexValueDate(Index3M,$H816)</f>
        <v>45002</v>
      </c>
      <c r="J816" s="52">
        <f>IFERROR(_xll.qlIndexFixing(Index3M,H816,TRUE,_xll.ohTrigger(RecalcTrigger,Trigger3M)),NA())</f>
        <v>1.2186008550914715E-2</v>
      </c>
      <c r="K816" s="52">
        <f>IFERROR(_xll.qlIndexFixing(ONIndex3M,I816,TRUE,_xll.ohTrigger(RecalcTrigger,Trigger3M)),NA())</f>
        <v>1.1929747051180328E-2</v>
      </c>
      <c r="L816" s="52">
        <f>IFERROR(_xll.qlIndexFixing(Index6M,$H816,TRUE,_xll.ohTrigger(RecalcTrigger,Trigger6M)),NA())</f>
        <v>1.3104283163477093E-2</v>
      </c>
      <c r="M816" s="52">
        <f>IFERROR(_xll.qlIndexFixing(ONIndex6M,I816,TRUE,_xll.ohTrigger(RecalcTrigger,Trigger6M)),NA())</f>
        <v>1.2583492490989556E-2</v>
      </c>
    </row>
    <row r="817" spans="2:13" x14ac:dyDescent="0.2">
      <c r="B817" s="46" t="s">
        <v>49</v>
      </c>
      <c r="D817" s="49">
        <f>_xll.qlCalendarAdvance(LocalCalendar,$D816,B817,"f",FALSE)</f>
        <v>45068</v>
      </c>
      <c r="E817" s="49">
        <f>_xll.qlInterestRateIndexValueDate(IndexON,D817)</f>
        <v>45068</v>
      </c>
      <c r="F817" s="52">
        <f>IFERROR(_xll.qlIndexFixing(IndexON,D817,TRUE,_xll.ohTrigger(RecalcTrigger,TriggerON)),NA())</f>
        <v>8.5850567235967734E-3</v>
      </c>
      <c r="H817" s="49">
        <f>_xll.qlCalendarAdvance(IborCalendar,$H816,B817,"f",FALSE)</f>
        <v>45007</v>
      </c>
      <c r="I817" s="49">
        <f>_xll.qlInterestRateIndexValueDate(Index3M,$H817)</f>
        <v>45009</v>
      </c>
      <c r="J817" s="52">
        <f>IFERROR(_xll.qlIndexFixing(Index3M,H817,TRUE,_xll.ohTrigger(RecalcTrigger,Trigger3M)),NA())</f>
        <v>1.2222225650565072E-2</v>
      </c>
      <c r="K817" s="52">
        <f>IFERROR(_xll.qlIndexFixing(ONIndex3M,I817,TRUE,_xll.ohTrigger(RecalcTrigger,Trigger3M)),NA())</f>
        <v>1.1966948963477719E-2</v>
      </c>
      <c r="L817" s="52">
        <f>IFERROR(_xll.qlIndexFixing(Index6M,$H817,TRUE,_xll.ohTrigger(RecalcTrigger,Trigger6M)),NA())</f>
        <v>1.3137799700411516E-2</v>
      </c>
      <c r="M817" s="52">
        <f>IFERROR(_xll.qlIndexFixing(ONIndex6M,I817,TRUE,_xll.ohTrigger(RecalcTrigger,Trigger6M)),NA())</f>
        <v>1.2621309632301347E-2</v>
      </c>
    </row>
    <row r="818" spans="2:13" x14ac:dyDescent="0.2">
      <c r="B818" s="46" t="s">
        <v>49</v>
      </c>
      <c r="D818" s="49">
        <f>_xll.qlCalendarAdvance(LocalCalendar,$D817,B818,"f",FALSE)</f>
        <v>45075</v>
      </c>
      <c r="E818" s="49">
        <f>_xll.qlInterestRateIndexValueDate(IndexON,D818)</f>
        <v>45075</v>
      </c>
      <c r="F818" s="52">
        <f>IFERROR(_xll.qlIndexFixing(IndexON,D818,TRUE,_xll.ohTrigger(RecalcTrigger,TriggerON)),NA())</f>
        <v>8.6152366634018041E-3</v>
      </c>
      <c r="H818" s="49">
        <f>_xll.qlCalendarAdvance(IborCalendar,$H817,B818,"f",FALSE)</f>
        <v>45014</v>
      </c>
      <c r="I818" s="49">
        <f>_xll.qlInterestRateIndexValueDate(Index3M,$H818)</f>
        <v>45016</v>
      </c>
      <c r="J818" s="52">
        <f>IFERROR(_xll.qlIndexFixing(Index3M,H818,TRUE,_xll.ohTrigger(RecalcTrigger,Trigger3M)),NA())</f>
        <v>1.225001870703997E-2</v>
      </c>
      <c r="K818" s="52">
        <f>IFERROR(_xll.qlIndexFixing(ONIndex3M,I818,TRUE,_xll.ohTrigger(RecalcTrigger,Trigger3M)),NA())</f>
        <v>1.200398223155652E-2</v>
      </c>
      <c r="L818" s="52">
        <f>IFERROR(_xll.qlIndexFixing(Index6M,$H818,TRUE,_xll.ohTrigger(RecalcTrigger,Trigger6M)),NA())</f>
        <v>1.3165631013670511E-2</v>
      </c>
      <c r="M818" s="52">
        <f>IFERROR(_xll.qlIndexFixing(ONIndex6M,I818,TRUE,_xll.ohTrigger(RecalcTrigger,Trigger6M)),NA())</f>
        <v>1.2658951669655139E-2</v>
      </c>
    </row>
    <row r="819" spans="2:13" x14ac:dyDescent="0.2">
      <c r="B819" s="46" t="s">
        <v>49</v>
      </c>
      <c r="D819" s="49">
        <f>_xll.qlCalendarAdvance(LocalCalendar,$D818,B819,"f",FALSE)</f>
        <v>45082</v>
      </c>
      <c r="E819" s="49">
        <f>_xll.qlInterestRateIndexValueDate(IndexON,D819)</f>
        <v>45082</v>
      </c>
      <c r="F819" s="52">
        <f>IFERROR(_xll.qlIndexFixing(IndexON,D819,TRUE,_xll.ohTrigger(RecalcTrigger,TriggerON)),NA())</f>
        <v>8.6458052719118328E-3</v>
      </c>
      <c r="H819" s="49">
        <f>_xll.qlCalendarAdvance(IborCalendar,$H818,B819,"f",FALSE)</f>
        <v>45021</v>
      </c>
      <c r="I819" s="49">
        <f>_xll.qlInterestRateIndexValueDate(Index3M,$H819)</f>
        <v>45027</v>
      </c>
      <c r="J819" s="52">
        <f>IFERROR(_xll.qlIndexFixing(Index3M,H819,TRUE,_xll.ohTrigger(RecalcTrigger,Trigger3M)),NA())</f>
        <v>1.2306385470768613E-2</v>
      </c>
      <c r="K819" s="52">
        <f>IFERROR(_xll.qlIndexFixing(ONIndex3M,I819,TRUE,_xll.ohTrigger(RecalcTrigger,Trigger3M)),NA())</f>
        <v>1.2056191741738331E-2</v>
      </c>
      <c r="L819" s="52">
        <f>IFERROR(_xll.qlIndexFixing(Index6M,$H819,TRUE,_xll.ohTrigger(RecalcTrigger,Trigger6M)),NA())</f>
        <v>1.3225236258425926E-2</v>
      </c>
      <c r="M819" s="52">
        <f>IFERROR(_xll.qlIndexFixing(ONIndex6M,I819,TRUE,_xll.ohTrigger(RecalcTrigger,Trigger6M)),NA())</f>
        <v>1.2711974569459272E-2</v>
      </c>
    </row>
    <row r="820" spans="2:13" x14ac:dyDescent="0.2">
      <c r="B820" s="46" t="s">
        <v>49</v>
      </c>
      <c r="D820" s="49">
        <f>_xll.qlCalendarAdvance(LocalCalendar,$D819,B820,"f",FALSE)</f>
        <v>45089</v>
      </c>
      <c r="E820" s="49">
        <f>_xll.qlInterestRateIndexValueDate(IndexON,D820)</f>
        <v>45089</v>
      </c>
      <c r="F820" s="52">
        <f>IFERROR(_xll.qlIndexFixing(IndexON,D820,TRUE,_xll.ohTrigger(RecalcTrigger,TriggerON)),NA())</f>
        <v>8.6767625492889522E-3</v>
      </c>
      <c r="H820" s="49">
        <f>_xll.qlCalendarAdvance(IborCalendar,$H819,B820,"f",FALSE)</f>
        <v>45028</v>
      </c>
      <c r="I820" s="49">
        <f>_xll.qlInterestRateIndexValueDate(Index3M,$H820)</f>
        <v>45030</v>
      </c>
      <c r="J820" s="52">
        <f>IFERROR(_xll.qlIndexFixing(Index3M,H820,TRUE,_xll.ohTrigger(RecalcTrigger,Trigger3M)),NA())</f>
        <v>1.2321692351563576E-2</v>
      </c>
      <c r="K820" s="52">
        <f>IFERROR(_xll.qlIndexFixing(ONIndex3M,I820,TRUE,_xll.ohTrigger(RecalcTrigger,Trigger3M)),NA())</f>
        <v>1.2077542834392219E-2</v>
      </c>
      <c r="L820" s="52">
        <f>IFERROR(_xll.qlIndexFixing(Index6M,$H820,TRUE,_xll.ohTrigger(RecalcTrigger,Trigger6M)),NA())</f>
        <v>1.3246305709595448E-2</v>
      </c>
      <c r="M820" s="52">
        <f>IFERROR(_xll.qlIndexFixing(ONIndex6M,I820,TRUE,_xll.ohTrigger(RecalcTrigger,Trigger6M)),NA())</f>
        <v>1.2733710431662715E-2</v>
      </c>
    </row>
    <row r="821" spans="2:13" x14ac:dyDescent="0.2">
      <c r="B821" s="46" t="s">
        <v>49</v>
      </c>
      <c r="D821" s="49">
        <f>_xll.qlCalendarAdvance(LocalCalendar,$D820,B821,"f",FALSE)</f>
        <v>45096</v>
      </c>
      <c r="E821" s="49">
        <f>_xll.qlInterestRateIndexValueDate(IndexON,D821)</f>
        <v>45096</v>
      </c>
      <c r="F821" s="52">
        <f>IFERROR(_xll.qlIndexFixing(IndexON,D821,TRUE,_xll.ohTrigger(RecalcTrigger,TriggerON)),NA())</f>
        <v>8.7081084955331622E-3</v>
      </c>
      <c r="H821" s="49">
        <f>_xll.qlCalendarAdvance(IborCalendar,$H820,B821,"f",FALSE)</f>
        <v>45035</v>
      </c>
      <c r="I821" s="49">
        <f>_xll.qlInterestRateIndexValueDate(Index3M,$H821)</f>
        <v>45037</v>
      </c>
      <c r="J821" s="52">
        <f>IFERROR(_xll.qlIndexFixing(Index3M,H821,TRUE,_xll.ohTrigger(RecalcTrigger,Trigger3M)),NA())</f>
        <v>1.2357306724369159E-2</v>
      </c>
      <c r="K821" s="52">
        <f>IFERROR(_xll.qlIndexFixing(ONIndex3M,I821,TRUE,_xll.ohTrigger(RecalcTrigger,Trigger3M)),NA())</f>
        <v>1.2114070168882662E-2</v>
      </c>
      <c r="L821" s="52">
        <f>IFERROR(_xll.qlIndexFixing(Index6M,$H821,TRUE,_xll.ohTrigger(RecalcTrigger,Trigger6M)),NA())</f>
        <v>1.3282346138396791E-2</v>
      </c>
      <c r="M821" s="52">
        <f>IFERROR(_xll.qlIndexFixing(ONIndex6M,I821,TRUE,_xll.ohTrigger(RecalcTrigger,Trigger6M)),NA())</f>
        <v>1.2770827156050046E-2</v>
      </c>
    </row>
    <row r="822" spans="2:13" x14ac:dyDescent="0.2">
      <c r="B822" s="46" t="s">
        <v>49</v>
      </c>
      <c r="D822" s="49">
        <f>_xll.qlCalendarAdvance(LocalCalendar,$D821,B822,"f",FALSE)</f>
        <v>45103</v>
      </c>
      <c r="E822" s="49">
        <f>_xll.qlInterestRateIndexValueDate(IndexON,D822)</f>
        <v>45103</v>
      </c>
      <c r="F822" s="52">
        <f>IFERROR(_xll.qlIndexFixing(IndexON,D822,TRUE,_xll.ohTrigger(RecalcTrigger,TriggerON)),NA())</f>
        <v>8.7398431108065555E-3</v>
      </c>
      <c r="H822" s="49">
        <f>_xll.qlCalendarAdvance(IborCalendar,$H821,B822,"f",FALSE)</f>
        <v>45042</v>
      </c>
      <c r="I822" s="49">
        <f>_xll.qlInterestRateIndexValueDate(Index3M,$H822)</f>
        <v>45044</v>
      </c>
      <c r="J822" s="52">
        <f>IFERROR(_xll.qlIndexFixing(Index3M,H822,TRUE,_xll.ohTrigger(RecalcTrigger,Trigger3M)),NA())</f>
        <v>1.24009535016517E-2</v>
      </c>
      <c r="K822" s="52">
        <f>IFERROR(_xll.qlIndexFixing(ONIndex3M,I822,TRUE,_xll.ohTrigger(RecalcTrigger,Trigger3M)),NA())</f>
        <v>1.215322357914328E-2</v>
      </c>
      <c r="L822" s="52">
        <f>IFERROR(_xll.qlIndexFixing(Index6M,$H822,TRUE,_xll.ohTrigger(RecalcTrigger,Trigger6M)),NA())</f>
        <v>1.332114027703247E-2</v>
      </c>
      <c r="M822" s="52">
        <f>IFERROR(_xll.qlIndexFixing(ONIndex6M,I822,TRUE,_xll.ohTrigger(RecalcTrigger,Trigger6M)),NA())</f>
        <v>1.2810627640151839E-2</v>
      </c>
    </row>
    <row r="823" spans="2:13" x14ac:dyDescent="0.2">
      <c r="B823" s="46" t="s">
        <v>49</v>
      </c>
      <c r="D823" s="49">
        <f>_xll.qlCalendarAdvance(LocalCalendar,$D822,B823,"f",FALSE)</f>
        <v>45110</v>
      </c>
      <c r="E823" s="49">
        <f>_xll.qlInterestRateIndexValueDate(IndexON,D823)</f>
        <v>45110</v>
      </c>
      <c r="F823" s="52">
        <f>IFERROR(_xll.qlIndexFixing(IndexON,D823,TRUE,_xll.ohTrigger(RecalcTrigger,TriggerON)),NA())</f>
        <v>8.7718716500617688E-3</v>
      </c>
      <c r="H823" s="49">
        <f>_xll.qlCalendarAdvance(IborCalendar,$H822,B823,"f",FALSE)</f>
        <v>45049</v>
      </c>
      <c r="I823" s="49">
        <f>_xll.qlInterestRateIndexValueDate(Index3M,$H823)</f>
        <v>45054</v>
      </c>
      <c r="J823" s="52">
        <f>IFERROR(_xll.qlIndexFixing(Index3M,H823,TRUE,_xll.ohTrigger(RecalcTrigger,Trigger3M)),NA())</f>
        <v>1.2445982695177176E-2</v>
      </c>
      <c r="K823" s="52">
        <f>IFERROR(_xll.qlIndexFixing(ONIndex3M,I823,TRUE,_xll.ohTrigger(RecalcTrigger,Trigger3M)),NA())</f>
        <v>1.2196515874611791E-2</v>
      </c>
      <c r="L823" s="52">
        <f>IFERROR(_xll.qlIndexFixing(Index6M,$H823,TRUE,_xll.ohTrigger(RecalcTrigger,Trigger6M)),NA())</f>
        <v>1.3366865363205702E-2</v>
      </c>
      <c r="M823" s="52">
        <f>IFERROR(_xll.qlIndexFixing(ONIndex6M,I823,TRUE,_xll.ohTrigger(RecalcTrigger,Trigger6M)),NA())</f>
        <v>1.2854550034413492E-2</v>
      </c>
    </row>
    <row r="824" spans="2:13" x14ac:dyDescent="0.2">
      <c r="B824" s="46" t="s">
        <v>49</v>
      </c>
      <c r="D824" s="49">
        <f>_xll.qlCalendarAdvance(LocalCalendar,$D823,B824,"f",FALSE)</f>
        <v>45117</v>
      </c>
      <c r="E824" s="49">
        <f>_xll.qlInterestRateIndexValueDate(IndexON,D824)</f>
        <v>45117</v>
      </c>
      <c r="F824" s="52">
        <f>IFERROR(_xll.qlIndexFixing(IndexON,D824,TRUE,_xll.ohTrigger(RecalcTrigger,TriggerON)),NA())</f>
        <v>8.8038617288854759E-3</v>
      </c>
      <c r="H824" s="49">
        <f>_xll.qlCalendarAdvance(IborCalendar,$H823,B824,"f",FALSE)</f>
        <v>45056</v>
      </c>
      <c r="I824" s="49">
        <f>_xll.qlInterestRateIndexValueDate(Index3M,$H824)</f>
        <v>45058</v>
      </c>
      <c r="J824" s="52">
        <f>IFERROR(_xll.qlIndexFixing(Index3M,H824,TRUE,_xll.ohTrigger(RecalcTrigger,Trigger3M)),NA())</f>
        <v>1.2471537499215063E-2</v>
      </c>
      <c r="K824" s="52">
        <f>IFERROR(_xll.qlIndexFixing(ONIndex3M,I824,TRUE,_xll.ohTrigger(RecalcTrigger,Trigger3M)),NA())</f>
        <v>1.2222640302645971E-2</v>
      </c>
      <c r="L824" s="52">
        <f>IFERROR(_xll.qlIndexFixing(Index6M,$H824,TRUE,_xll.ohTrigger(RecalcTrigger,Trigger6M)),NA())</f>
        <v>1.3390187393654008E-2</v>
      </c>
      <c r="M824" s="52">
        <f>IFERROR(_xll.qlIndexFixing(ONIndex6M,I824,TRUE,_xll.ohTrigger(RecalcTrigger,Trigger6M)),NA())</f>
        <v>1.2881126700614587E-2</v>
      </c>
    </row>
    <row r="825" spans="2:13" x14ac:dyDescent="0.2">
      <c r="B825" s="46" t="s">
        <v>49</v>
      </c>
      <c r="D825" s="49">
        <f>_xll.qlCalendarAdvance(LocalCalendar,$D824,B825,"f",FALSE)</f>
        <v>45125</v>
      </c>
      <c r="E825" s="49">
        <f>_xll.qlInterestRateIndexValueDate(IndexON,D825)</f>
        <v>45125</v>
      </c>
      <c r="F825" s="52">
        <f>IFERROR(_xll.qlIndexFixing(IndexON,D825,TRUE,_xll.ohTrigger(RecalcTrigger,TriggerON)),NA())</f>
        <v>8.84033858865374E-3</v>
      </c>
      <c r="H825" s="49">
        <f>_xll.qlCalendarAdvance(IborCalendar,$H824,B825,"f",FALSE)</f>
        <v>45063</v>
      </c>
      <c r="I825" s="49">
        <f>_xll.qlInterestRateIndexValueDate(Index3M,$H825)</f>
        <v>45065</v>
      </c>
      <c r="J825" s="52">
        <f>IFERROR(_xll.qlIndexFixing(Index3M,H825,TRUE,_xll.ohTrigger(RecalcTrigger,Trigger3M)),NA())</f>
        <v>1.2506679049985673E-2</v>
      </c>
      <c r="K825" s="52">
        <f>IFERROR(_xll.qlIndexFixing(ONIndex3M,I825,TRUE,_xll.ohTrigger(RecalcTrigger,Trigger3M)),NA())</f>
        <v>1.2258493056824804E-2</v>
      </c>
      <c r="L825" s="52">
        <f>IFERROR(_xll.qlIndexFixing(Index6M,$H825,TRUE,_xll.ohTrigger(RecalcTrigger,Trigger6M)),NA())</f>
        <v>1.3426066065293308E-2</v>
      </c>
      <c r="M825" s="52">
        <f>IFERROR(_xll.qlIndexFixing(ONIndex6M,I825,TRUE,_xll.ohTrigger(RecalcTrigger,Trigger6M)),NA())</f>
        <v>1.2917543005412924E-2</v>
      </c>
    </row>
    <row r="826" spans="2:13" x14ac:dyDescent="0.2">
      <c r="B826" s="46" t="s">
        <v>49</v>
      </c>
      <c r="D826" s="49">
        <f>_xll.qlCalendarAdvance(LocalCalendar,$D825,B826,"f",FALSE)</f>
        <v>45132</v>
      </c>
      <c r="E826" s="49">
        <f>_xll.qlInterestRateIndexValueDate(IndexON,D826)</f>
        <v>45132</v>
      </c>
      <c r="F826" s="52">
        <f>IFERROR(_xll.qlIndexFixing(IndexON,D826,TRUE,_xll.ohTrigger(RecalcTrigger,TriggerON)),NA())</f>
        <v>8.8721830144244951E-3</v>
      </c>
      <c r="H826" s="49">
        <f>_xll.qlCalendarAdvance(IborCalendar,$H825,B826,"f",FALSE)</f>
        <v>45070</v>
      </c>
      <c r="I826" s="49">
        <f>_xll.qlInterestRateIndexValueDate(Index3M,$H826)</f>
        <v>45072</v>
      </c>
      <c r="J826" s="52">
        <f>IFERROR(_xll.qlIndexFixing(Index3M,H826,TRUE,_xll.ohTrigger(RecalcTrigger,Trigger3M)),NA())</f>
        <v>1.2544443891212179E-2</v>
      </c>
      <c r="K826" s="52">
        <f>IFERROR(_xll.qlIndexFixing(ONIndex3M,I826,TRUE,_xll.ohTrigger(RecalcTrigger,Trigger3M)),NA())</f>
        <v>1.229692858140119E-2</v>
      </c>
      <c r="L826" s="52">
        <f>IFERROR(_xll.qlIndexFixing(Index6M,$H826,TRUE,_xll.ohTrigger(RecalcTrigger,Trigger6M)),NA())</f>
        <v>1.3461922996720815E-2</v>
      </c>
      <c r="M826" s="52">
        <f>IFERROR(_xll.qlIndexFixing(ONIndex6M,I826,TRUE,_xll.ohTrigger(RecalcTrigger,Trigger6M)),NA())</f>
        <v>1.2956598262821029E-2</v>
      </c>
    </row>
    <row r="827" spans="2:13" x14ac:dyDescent="0.2">
      <c r="B827" s="46" t="s">
        <v>49</v>
      </c>
      <c r="D827" s="49">
        <f>_xll.qlCalendarAdvance(LocalCalendar,$D826,B827,"f",FALSE)</f>
        <v>45139</v>
      </c>
      <c r="E827" s="49">
        <f>_xll.qlInterestRateIndexValueDate(IndexON,D827)</f>
        <v>45139</v>
      </c>
      <c r="F827" s="52">
        <f>IFERROR(_xll.qlIndexFixing(IndexON,D827,TRUE,_xll.ohTrigger(RecalcTrigger,TriggerON)),NA())</f>
        <v>8.903959468948841E-3</v>
      </c>
      <c r="H827" s="49">
        <f>_xll.qlCalendarAdvance(IborCalendar,$H826,B827,"f",FALSE)</f>
        <v>45077</v>
      </c>
      <c r="I827" s="49">
        <f>_xll.qlInterestRateIndexValueDate(Index3M,$H827)</f>
        <v>45079</v>
      </c>
      <c r="J827" s="52">
        <f>IFERROR(_xll.qlIndexFixing(Index3M,H827,TRUE,_xll.ohTrigger(RecalcTrigger,Trigger3M)),NA())</f>
        <v>1.2576716200804128E-2</v>
      </c>
      <c r="K827" s="52">
        <f>IFERROR(_xll.qlIndexFixing(ONIndex3M,I827,TRUE,_xll.ohTrigger(RecalcTrigger,Trigger3M)),NA())</f>
        <v>1.232969262868977E-2</v>
      </c>
      <c r="L827" s="52">
        <f>IFERROR(_xll.qlIndexFixing(Index6M,$H827,TRUE,_xll.ohTrigger(RecalcTrigger,Trigger6M)),NA())</f>
        <v>1.3497765668666077E-2</v>
      </c>
      <c r="M827" s="52">
        <f>IFERROR(_xll.qlIndexFixing(ONIndex6M,I827,TRUE,_xll.ohTrigger(RecalcTrigger,Trigger6M)),NA())</f>
        <v>1.2989850299032213E-2</v>
      </c>
    </row>
    <row r="828" spans="2:13" x14ac:dyDescent="0.2">
      <c r="B828" s="46" t="s">
        <v>49</v>
      </c>
      <c r="D828" s="49">
        <f>_xll.qlCalendarAdvance(LocalCalendar,$D827,B828,"f",FALSE)</f>
        <v>45146</v>
      </c>
      <c r="E828" s="49">
        <f>_xll.qlInterestRateIndexValueDate(IndexON,D828)</f>
        <v>45146</v>
      </c>
      <c r="F828" s="52">
        <f>IFERROR(_xll.qlIndexFixing(IndexON,D828,TRUE,_xll.ohTrigger(RecalcTrigger,TriggerON)),NA())</f>
        <v>8.9356679519836391E-3</v>
      </c>
      <c r="H828" s="49">
        <f>_xll.qlCalendarAdvance(IborCalendar,$H827,B828,"f",FALSE)</f>
        <v>45084</v>
      </c>
      <c r="I828" s="49">
        <f>_xll.qlInterestRateIndexValueDate(Index3M,$H828)</f>
        <v>45086</v>
      </c>
      <c r="J828" s="52">
        <f>IFERROR(_xll.qlIndexFixing(Index3M,H828,TRUE,_xll.ohTrigger(RecalcTrigger,Trigger3M)),NA())</f>
        <v>1.2611633780191173E-2</v>
      </c>
      <c r="K828" s="52">
        <f>IFERROR(_xll.qlIndexFixing(ONIndex3M,I828,TRUE,_xll.ohTrigger(RecalcTrigger,Trigger3M)),NA())</f>
        <v>1.2365039446056159E-2</v>
      </c>
      <c r="L828" s="52">
        <f>IFERROR(_xll.qlIndexFixing(Index6M,$H828,TRUE,_xll.ohTrigger(RecalcTrigger,Trigger6M)),NA())</f>
        <v>1.353360156240826E-2</v>
      </c>
      <c r="M828" s="52">
        <f>IFERROR(_xll.qlIndexFixing(ONIndex6M,I828,TRUE,_xll.ohTrigger(RecalcTrigger,Trigger6M)),NA())</f>
        <v>1.3025741287506776E-2</v>
      </c>
    </row>
    <row r="829" spans="2:13" x14ac:dyDescent="0.2">
      <c r="B829" s="46" t="s">
        <v>49</v>
      </c>
      <c r="D829" s="49">
        <f>_xll.qlCalendarAdvance(LocalCalendar,$D828,B829,"f",FALSE)</f>
        <v>45153</v>
      </c>
      <c r="E829" s="49">
        <f>_xll.qlInterestRateIndexValueDate(IndexON,D829)</f>
        <v>45153</v>
      </c>
      <c r="F829" s="52">
        <f>IFERROR(_xll.qlIndexFixing(IndexON,D829,TRUE,_xll.ohTrigger(RecalcTrigger,TriggerON)),NA())</f>
        <v>8.9673084636909817E-3</v>
      </c>
      <c r="H829" s="49">
        <f>_xll.qlCalendarAdvance(IborCalendar,$H828,B829,"f",FALSE)</f>
        <v>45091</v>
      </c>
      <c r="I829" s="49">
        <f>_xll.qlInterestRateIndexValueDate(Index3M,$H829)</f>
        <v>45093</v>
      </c>
      <c r="J829" s="52">
        <f>IFERROR(_xll.qlIndexFixing(Index3M,H829,TRUE,_xll.ohTrigger(RecalcTrigger,Trigger3M)),NA())</f>
        <v>1.2649204634731397E-2</v>
      </c>
      <c r="K829" s="52">
        <f>IFERROR(_xll.qlIndexFixing(ONIndex3M,I829,TRUE,_xll.ohTrigger(RecalcTrigger,Trigger3M)),NA())</f>
        <v>1.2400217617551945E-2</v>
      </c>
      <c r="L829" s="52">
        <f>IFERROR(_xll.qlIndexFixing(Index6M,$H829,TRUE,_xll.ohTrigger(RecalcTrigger,Trigger6M)),NA())</f>
        <v>1.3569438159772684E-2</v>
      </c>
      <c r="M829" s="52">
        <f>IFERROR(_xll.qlIndexFixing(ONIndex6M,I829,TRUE,_xll.ohTrigger(RecalcTrigger,Trigger6M)),NA())</f>
        <v>1.3061457170211455E-2</v>
      </c>
    </row>
    <row r="830" spans="2:13" x14ac:dyDescent="0.2">
      <c r="B830" s="46" t="s">
        <v>49</v>
      </c>
      <c r="D830" s="49">
        <f>_xll.qlCalendarAdvance(LocalCalendar,$D829,B830,"f",FALSE)</f>
        <v>45160</v>
      </c>
      <c r="E830" s="49">
        <f>_xll.qlInterestRateIndexValueDate(IndexON,D830)</f>
        <v>45160</v>
      </c>
      <c r="F830" s="52">
        <f>IFERROR(_xll.qlIndexFixing(IndexON,D830,TRUE,_xll.ohTrigger(RecalcTrigger,TriggerON)),NA())</f>
        <v>8.9988810039087763E-3</v>
      </c>
      <c r="H830" s="49">
        <f>_xll.qlCalendarAdvance(IborCalendar,$H829,B830,"f",FALSE)</f>
        <v>45098</v>
      </c>
      <c r="I830" s="49">
        <f>_xll.qlInterestRateIndexValueDate(Index3M,$H830)</f>
        <v>45100</v>
      </c>
      <c r="J830" s="52">
        <f>IFERROR(_xll.qlIndexFixing(Index3M,H830,TRUE,_xll.ohTrigger(RecalcTrigger,Trigger3M)),NA())</f>
        <v>1.2681321898301359E-2</v>
      </c>
      <c r="K830" s="52">
        <f>IFERROR(_xll.qlIndexFixing(ONIndex3M,I830,TRUE,_xll.ohTrigger(RecalcTrigger,Trigger3M)),NA())</f>
        <v>1.2435227142963967E-2</v>
      </c>
      <c r="L830" s="52">
        <f>IFERROR(_xll.qlIndexFixing(Index6M,$H830,TRUE,_xll.ohTrigger(RecalcTrigger,Trigger6M)),NA())</f>
        <v>1.3610931346713134E-2</v>
      </c>
      <c r="M830" s="52">
        <f>IFERROR(_xll.qlIndexFixing(ONIndex6M,I830,TRUE,_xll.ohTrigger(RecalcTrigger,Trigger6M)),NA())</f>
        <v>1.3096997946986377E-2</v>
      </c>
    </row>
    <row r="831" spans="2:13" x14ac:dyDescent="0.2">
      <c r="B831" s="46" t="s">
        <v>49</v>
      </c>
      <c r="D831" s="49">
        <f>_xll.qlCalendarAdvance(LocalCalendar,$D830,B831,"f",FALSE)</f>
        <v>45167</v>
      </c>
      <c r="E831" s="49">
        <f>_xll.qlInterestRateIndexValueDate(IndexON,D831)</f>
        <v>45167</v>
      </c>
      <c r="F831" s="52">
        <f>IFERROR(_xll.qlIndexFixing(IndexON,D831,TRUE,_xll.ohTrigger(RecalcTrigger,TriggerON)),NA())</f>
        <v>9.0303855727180693E-3</v>
      </c>
      <c r="H831" s="49">
        <f>_xll.qlCalendarAdvance(IborCalendar,$H830,B831,"f",FALSE)</f>
        <v>45105</v>
      </c>
      <c r="I831" s="49">
        <f>_xll.qlInterestRateIndexValueDate(Index3M,$H831)</f>
        <v>45107</v>
      </c>
      <c r="J831" s="52">
        <f>IFERROR(_xll.qlIndexFixing(Index3M,H831,TRUE,_xll.ohTrigger(RecalcTrigger,Trigger3M)),NA())</f>
        <v>1.2707998908486094E-2</v>
      </c>
      <c r="K831" s="52">
        <f>IFERROR(_xll.qlIndexFixing(ONIndex3M,I831,TRUE,_xll.ohTrigger(RecalcTrigger,Trigger3M)),NA())</f>
        <v>1.2470078531965356E-2</v>
      </c>
      <c r="L831" s="52">
        <f>IFERROR(_xll.qlIndexFixing(Index6M,$H831,TRUE,_xll.ohTrigger(RecalcTrigger,Trigger6M)),NA())</f>
        <v>1.3632664629605494E-2</v>
      </c>
      <c r="M831" s="52">
        <f>IFERROR(_xll.qlIndexFixing(ONIndex6M,I831,TRUE,_xll.ohTrigger(RecalcTrigger,Trigger6M)),NA())</f>
        <v>1.3132377646023485E-2</v>
      </c>
    </row>
    <row r="832" spans="2:13" x14ac:dyDescent="0.2">
      <c r="B832" s="46" t="s">
        <v>49</v>
      </c>
      <c r="D832" s="49">
        <f>_xll.qlCalendarAdvance(LocalCalendar,$D831,B832,"f",FALSE)</f>
        <v>45174</v>
      </c>
      <c r="E832" s="49">
        <f>_xll.qlInterestRateIndexValueDate(IndexON,D832)</f>
        <v>45174</v>
      </c>
      <c r="F832" s="52">
        <f>IFERROR(_xll.qlIndexFixing(IndexON,D832,TRUE,_xll.ohTrigger(RecalcTrigger,TriggerON)),NA())</f>
        <v>9.0618221700378143E-3</v>
      </c>
      <c r="H832" s="49">
        <f>_xll.qlCalendarAdvance(IborCalendar,$H831,B832,"f",FALSE)</f>
        <v>45112</v>
      </c>
      <c r="I832" s="49">
        <f>_xll.qlInterestRateIndexValueDate(Index3M,$H832)</f>
        <v>45114</v>
      </c>
      <c r="J832" s="52">
        <f>IFERROR(_xll.qlIndexFixing(Index3M,H832,TRUE,_xll.ohTrigger(RecalcTrigger,Trigger3M)),NA())</f>
        <v>1.2753589447245554E-2</v>
      </c>
      <c r="K832" s="52">
        <f>IFERROR(_xll.qlIndexFixing(ONIndex3M,I832,TRUE,_xll.ohTrigger(RecalcTrigger,Trigger3M)),NA())</f>
        <v>1.2504876881953564E-2</v>
      </c>
      <c r="L832" s="52">
        <f>IFERROR(_xll.qlIndexFixing(Index6M,$H832,TRUE,_xll.ohTrigger(RecalcTrigger,Trigger6M)),NA())</f>
        <v>1.3679855026259603E-2</v>
      </c>
      <c r="M832" s="52">
        <f>IFERROR(_xll.qlIndexFixing(ONIndex6M,I832,TRUE,_xll.ohTrigger(RecalcTrigger,Trigger6M)),NA())</f>
        <v>1.3167736550467879E-2</v>
      </c>
    </row>
    <row r="833" spans="2:13" x14ac:dyDescent="0.2">
      <c r="B833" s="46" t="s">
        <v>49</v>
      </c>
      <c r="D833" s="49">
        <f>_xll.qlCalendarAdvance(LocalCalendar,$D832,B833,"f",FALSE)</f>
        <v>45181</v>
      </c>
      <c r="E833" s="49">
        <f>_xll.qlInterestRateIndexValueDate(IndexON,D833)</f>
        <v>45181</v>
      </c>
      <c r="F833" s="52">
        <f>IFERROR(_xll.qlIndexFixing(IndexON,D833,TRUE,_xll.ohTrigger(RecalcTrigger,TriggerON)),NA())</f>
        <v>9.0931907959490577E-3</v>
      </c>
      <c r="H833" s="49">
        <f>_xll.qlCalendarAdvance(IborCalendar,$H832,B833,"f",FALSE)</f>
        <v>45119</v>
      </c>
      <c r="I833" s="49">
        <f>_xll.qlInterestRateIndexValueDate(Index3M,$H833)</f>
        <v>45121</v>
      </c>
      <c r="J833" s="52">
        <f>IFERROR(_xll.qlIndexFixing(Index3M,H833,TRUE,_xll.ohTrigger(RecalcTrigger,Trigger3M)),NA())</f>
        <v>1.2785633313037028E-2</v>
      </c>
      <c r="K833" s="52">
        <f>IFERROR(_xll.qlIndexFixing(ONIndex3M,I833,TRUE,_xll.ohTrigger(RecalcTrigger,Trigger3M)),NA())</f>
        <v>1.2542355305384945E-2</v>
      </c>
      <c r="L833" s="52">
        <f>IFERROR(_xll.qlIndexFixing(Index6M,$H833,TRUE,_xll.ohTrigger(RecalcTrigger,Trigger6M)),NA())</f>
        <v>1.371292896982176E-2</v>
      </c>
      <c r="M833" s="52">
        <f>IFERROR(_xll.qlIndexFixing(ONIndex6M,I833,TRUE,_xll.ohTrigger(RecalcTrigger,Trigger6M)),NA())</f>
        <v>1.3205887044518416E-2</v>
      </c>
    </row>
    <row r="834" spans="2:13" x14ac:dyDescent="0.2">
      <c r="B834" s="46" t="s">
        <v>49</v>
      </c>
      <c r="D834" s="49">
        <f>_xll.qlCalendarAdvance(LocalCalendar,$D833,B834,"f",FALSE)</f>
        <v>45188</v>
      </c>
      <c r="E834" s="49">
        <f>_xll.qlInterestRateIndexValueDate(IndexON,D834)</f>
        <v>45188</v>
      </c>
      <c r="F834" s="52">
        <f>IFERROR(_xll.qlIndexFixing(IndexON,D834,TRUE,_xll.ohTrigger(RecalcTrigger,TriggerON)),NA())</f>
        <v>9.1244914502897068E-3</v>
      </c>
      <c r="H834" s="49">
        <f>_xll.qlCalendarAdvance(IborCalendar,$H833,B834,"f",FALSE)</f>
        <v>45126</v>
      </c>
      <c r="I834" s="49">
        <f>_xll.qlInterestRateIndexValueDate(Index3M,$H834)</f>
        <v>45128</v>
      </c>
      <c r="J834" s="52">
        <f>IFERROR(_xll.qlIndexFixing(Index3M,H834,TRUE,_xll.ohTrigger(RecalcTrigger,Trigger3M)),NA())</f>
        <v>1.2820360850026934E-2</v>
      </c>
      <c r="K834" s="52">
        <f>IFERROR(_xll.qlIndexFixing(ONIndex3M,I834,TRUE,_xll.ohTrigger(RecalcTrigger,Trigger3M)),NA())</f>
        <v>1.2574409052588109E-2</v>
      </c>
      <c r="L834" s="52">
        <f>IFERROR(_xll.qlIndexFixing(Index6M,$H834,TRUE,_xll.ohTrigger(RecalcTrigger,Trigger6M)),NA())</f>
        <v>1.3748854886932595E-2</v>
      </c>
      <c r="M834" s="52">
        <f>IFERROR(_xll.qlIndexFixing(ONIndex6M,I834,TRUE,_xll.ohTrigger(RecalcTrigger,Trigger6M)),NA())</f>
        <v>1.3238518230558327E-2</v>
      </c>
    </row>
    <row r="835" spans="2:13" x14ac:dyDescent="0.2">
      <c r="B835" s="46" t="s">
        <v>49</v>
      </c>
      <c r="D835" s="49">
        <f>_xll.qlCalendarAdvance(LocalCalendar,$D834,B835,"f",FALSE)</f>
        <v>45195</v>
      </c>
      <c r="E835" s="49">
        <f>_xll.qlInterestRateIndexValueDate(IndexON,D835)</f>
        <v>45195</v>
      </c>
      <c r="F835" s="52">
        <f>IFERROR(_xll.qlIndexFixing(IndexON,D835,TRUE,_xll.ohTrigger(RecalcTrigger,TriggerON)),NA())</f>
        <v>9.1557241331408079E-3</v>
      </c>
      <c r="H835" s="49">
        <f>_xll.qlCalendarAdvance(IborCalendar,$H834,B835,"f",FALSE)</f>
        <v>45133</v>
      </c>
      <c r="I835" s="49">
        <f>_xll.qlInterestRateIndexValueDate(Index3M,$H835)</f>
        <v>45135</v>
      </c>
      <c r="J835" s="52">
        <f>IFERROR(_xll.qlIndexFixing(Index3M,H835,TRUE,_xll.ohTrigger(RecalcTrigger,Trigger3M)),NA())</f>
        <v>1.2855067111032461E-2</v>
      </c>
      <c r="K835" s="52">
        <f>IFERROR(_xll.qlIndexFixing(ONIndex3M,I835,TRUE,_xll.ohTrigger(RecalcTrigger,Trigger3M)),NA())</f>
        <v>1.2609142873207801E-2</v>
      </c>
      <c r="L835" s="52">
        <f>IFERROR(_xll.qlIndexFixing(Index6M,$H835,TRUE,_xll.ohTrigger(RecalcTrigger,Trigger6M)),NA())</f>
        <v>1.3784802891020433E-2</v>
      </c>
      <c r="M835" s="52">
        <f>IFERROR(_xll.qlIndexFixing(ONIndex6M,I835,TRUE,_xll.ohTrigger(RecalcTrigger,Trigger6M)),NA())</f>
        <v>1.3273941006204382E-2</v>
      </c>
    </row>
    <row r="836" spans="2:13" x14ac:dyDescent="0.2">
      <c r="B836" s="46" t="s">
        <v>49</v>
      </c>
      <c r="D836" s="49">
        <f>_xll.qlCalendarAdvance(LocalCalendar,$D835,B836,"f",FALSE)</f>
        <v>45202</v>
      </c>
      <c r="E836" s="49">
        <f>_xll.qlInterestRateIndexValueDate(IndexON,D836)</f>
        <v>45202</v>
      </c>
      <c r="F836" s="52">
        <f>IFERROR(_xll.qlIndexFixing(IndexON,D836,TRUE,_xll.ohTrigger(RecalcTrigger,TriggerON)),NA())</f>
        <v>9.1868888444213148E-3</v>
      </c>
      <c r="H836" s="49">
        <f>_xll.qlCalendarAdvance(IborCalendar,$H835,B836,"f",FALSE)</f>
        <v>45140</v>
      </c>
      <c r="I836" s="49">
        <f>_xll.qlInterestRateIndexValueDate(Index3M,$H836)</f>
        <v>45142</v>
      </c>
      <c r="J836" s="52">
        <f>IFERROR(_xll.qlIndexFixing(Index3M,H836,TRUE,_xll.ohTrigger(RecalcTrigger,Trigger3M)),NA())</f>
        <v>1.2889752095473647E-2</v>
      </c>
      <c r="K836" s="52">
        <f>IFERROR(_xll.qlIndexFixing(ONIndex3M,I836,TRUE,_xll.ohTrigger(RecalcTrigger,Trigger3M)),NA())</f>
        <v>1.2643855184020225E-2</v>
      </c>
      <c r="L836" s="52">
        <f>IFERROR(_xll.qlIndexFixing(Index6M,$H836,TRUE,_xll.ohTrigger(RecalcTrigger,Trigger6M)),NA())</f>
        <v>1.3820772983276539E-2</v>
      </c>
      <c r="M836" s="52">
        <f>IFERROR(_xll.qlIndexFixing(ONIndex6M,I836,TRUE,_xll.ohTrigger(RecalcTrigger,Trigger6M)),NA())</f>
        <v>1.3309385072313162E-2</v>
      </c>
    </row>
    <row r="837" spans="2:13" x14ac:dyDescent="0.2">
      <c r="B837" s="46" t="s">
        <v>49</v>
      </c>
      <c r="D837" s="49">
        <f>_xll.qlCalendarAdvance(LocalCalendar,$D836,B837,"f",FALSE)</f>
        <v>45209</v>
      </c>
      <c r="E837" s="49">
        <f>_xll.qlInterestRateIndexValueDate(IndexON,D837)</f>
        <v>45209</v>
      </c>
      <c r="F837" s="52">
        <f>IFERROR(_xll.qlIndexFixing(IndexON,D837,TRUE,_xll.ohTrigger(RecalcTrigger,TriggerON)),NA())</f>
        <v>9.2179855842122738E-3</v>
      </c>
      <c r="H837" s="49">
        <f>_xll.qlCalendarAdvance(IborCalendar,$H836,B837,"f",FALSE)</f>
        <v>45147</v>
      </c>
      <c r="I837" s="49">
        <f>_xll.qlInterestRateIndexValueDate(Index3M,$H837)</f>
        <v>45152</v>
      </c>
      <c r="J837" s="52">
        <f>IFERROR(_xll.qlIndexFixing(Index3M,H837,TRUE,_xll.ohTrigger(RecalcTrigger,Trigger3M)),NA())</f>
        <v>1.2933858460902168E-2</v>
      </c>
      <c r="K837" s="52">
        <f>IFERROR(_xll.qlIndexFixing(ONIndex3M,I837,TRUE,_xll.ohTrigger(RecalcTrigger,Trigger3M)),NA())</f>
        <v>1.2688006650769523E-2</v>
      </c>
      <c r="L837" s="52">
        <f>IFERROR(_xll.qlIndexFixing(Index6M,$H837,TRUE,_xll.ohTrigger(RecalcTrigger,Trigger6M)),NA())</f>
        <v>1.3869351605495373E-2</v>
      </c>
      <c r="M837" s="52">
        <f>IFERROR(_xll.qlIndexFixing(ONIndex6M,I837,TRUE,_xll.ohTrigger(RecalcTrigger,Trigger6M)),NA())</f>
        <v>1.3354491751798037E-2</v>
      </c>
    </row>
    <row r="838" spans="2:13" x14ac:dyDescent="0.2">
      <c r="B838" s="46" t="s">
        <v>49</v>
      </c>
      <c r="D838" s="49">
        <f>_xll.qlCalendarAdvance(LocalCalendar,$D837,B838,"f",FALSE)</f>
        <v>45216</v>
      </c>
      <c r="E838" s="49">
        <f>_xll.qlInterestRateIndexValueDate(IndexON,D838)</f>
        <v>45216</v>
      </c>
      <c r="F838" s="52">
        <f>IFERROR(_xll.qlIndexFixing(IndexON,D838,TRUE,_xll.ohTrigger(RecalcTrigger,TriggerON)),NA())</f>
        <v>9.2490143523515922E-3</v>
      </c>
      <c r="H838" s="49">
        <f>_xll.qlCalendarAdvance(IborCalendar,$H837,B838,"f",FALSE)</f>
        <v>45154</v>
      </c>
      <c r="I838" s="49">
        <f>_xll.qlInterestRateIndexValueDate(Index3M,$H838)</f>
        <v>45156</v>
      </c>
      <c r="J838" s="52">
        <f>IFERROR(_xll.qlIndexFixing(Index3M,H838,TRUE,_xll.ohTrigger(RecalcTrigger,Trigger3M)),NA())</f>
        <v>1.2959058232328697E-2</v>
      </c>
      <c r="K838" s="52">
        <f>IFERROR(_xll.qlIndexFixing(ONIndex3M,I838,TRUE,_xll.ohTrigger(RecalcTrigger,Trigger3M)),NA())</f>
        <v>1.2713215276063394E-2</v>
      </c>
      <c r="L838" s="52">
        <f>IFERROR(_xll.qlIndexFixing(Index6M,$H838,TRUE,_xll.ohTrigger(RecalcTrigger,Trigger6M)),NA())</f>
        <v>1.3892779437064654E-2</v>
      </c>
      <c r="M838" s="52">
        <f>IFERROR(_xll.qlIndexFixing(ONIndex6M,I838,TRUE,_xll.ohTrigger(RecalcTrigger,Trigger6M)),NA())</f>
        <v>1.3380337075945548E-2</v>
      </c>
    </row>
    <row r="839" spans="2:13" x14ac:dyDescent="0.2">
      <c r="B839" s="46" t="s">
        <v>49</v>
      </c>
      <c r="D839" s="49">
        <f>_xll.qlCalendarAdvance(LocalCalendar,$D838,B839,"f",FALSE)</f>
        <v>45223</v>
      </c>
      <c r="E839" s="49">
        <f>_xll.qlInterestRateIndexValueDate(IndexON,D839)</f>
        <v>45223</v>
      </c>
      <c r="F839" s="52">
        <f>IFERROR(_xll.qlIndexFixing(IndexON,D839,TRUE,_xll.ohTrigger(RecalcTrigger,TriggerON)),NA())</f>
        <v>9.2799751489203164E-3</v>
      </c>
      <c r="H839" s="49">
        <f>_xll.qlCalendarAdvance(IborCalendar,$H838,B839,"f",FALSE)</f>
        <v>45161</v>
      </c>
      <c r="I839" s="49">
        <f>_xll.qlInterestRateIndexValueDate(Index3M,$H839)</f>
        <v>45163</v>
      </c>
      <c r="J839" s="52">
        <f>IFERROR(_xll.qlIndexFixing(Index3M,H839,TRUE,_xll.ohTrigger(RecalcTrigger,Trigger3M)),NA())</f>
        <v>1.2993679383581787E-2</v>
      </c>
      <c r="K839" s="52">
        <f>IFERROR(_xll.qlIndexFixing(ONIndex3M,I839,TRUE,_xll.ohTrigger(RecalcTrigger,Trigger3M)),NA())</f>
        <v>1.2750562735461823E-2</v>
      </c>
      <c r="L839" s="52">
        <f>IFERROR(_xll.qlIndexFixing(Index6M,$H839,TRUE,_xll.ohTrigger(RecalcTrigger,Trigger6M)),NA())</f>
        <v>1.3928815800982217E-2</v>
      </c>
      <c r="M839" s="52">
        <f>IFERROR(_xll.qlIndexFixing(ONIndex6M,I839,TRUE,_xll.ohTrigger(RecalcTrigger,Trigger6M)),NA())</f>
        <v>1.3418632303487943E-2</v>
      </c>
    </row>
    <row r="840" spans="2:13" x14ac:dyDescent="0.2">
      <c r="B840" s="46" t="s">
        <v>49</v>
      </c>
      <c r="D840" s="49">
        <f>_xll.qlCalendarAdvance(LocalCalendar,$D839,B840,"f",FALSE)</f>
        <v>45230</v>
      </c>
      <c r="E840" s="49">
        <f>_xll.qlInterestRateIndexValueDate(IndexON,D840)</f>
        <v>45230</v>
      </c>
      <c r="F840" s="52">
        <f>IFERROR(_xll.qlIndexFixing(IndexON,D840,TRUE,_xll.ohTrigger(RecalcTrigger,TriggerON)),NA())</f>
        <v>9.3108679739994926E-3</v>
      </c>
      <c r="H840" s="49">
        <f>_xll.qlCalendarAdvance(IborCalendar,$H839,B840,"f",FALSE)</f>
        <v>45168</v>
      </c>
      <c r="I840" s="49">
        <f>_xll.qlInterestRateIndexValueDate(Index3M,$H840)</f>
        <v>45170</v>
      </c>
      <c r="J840" s="52">
        <f>IFERROR(_xll.qlIndexFixing(Index3M,H840,TRUE,_xll.ohTrigger(RecalcTrigger,Trigger3M)),NA())</f>
        <v>1.3020171373033393E-2</v>
      </c>
      <c r="K840" s="52">
        <f>IFERROR(_xll.qlIndexFixing(ONIndex3M,I840,TRUE,_xll.ohTrigger(RecalcTrigger,Trigger3M)),NA())</f>
        <v>1.278248932858439E-2</v>
      </c>
      <c r="L840" s="52">
        <f>IFERROR(_xll.qlIndexFixing(Index6M,$H840,TRUE,_xll.ohTrigger(RecalcTrigger,Trigger6M)),NA())</f>
        <v>1.3956315814830941E-2</v>
      </c>
      <c r="M840" s="52">
        <f>IFERROR(_xll.qlIndexFixing(ONIndex6M,I840,TRUE,_xll.ohTrigger(RecalcTrigger,Trigger6M)),NA())</f>
        <v>1.3451374241562064E-2</v>
      </c>
    </row>
    <row r="841" spans="2:13" x14ac:dyDescent="0.2">
      <c r="B841" s="46" t="s">
        <v>49</v>
      </c>
      <c r="D841" s="49">
        <f>_xll.qlCalendarAdvance(LocalCalendar,$D840,B841,"f",FALSE)</f>
        <v>45237</v>
      </c>
      <c r="E841" s="49">
        <f>_xll.qlInterestRateIndexValueDate(IndexON,D841)</f>
        <v>45237</v>
      </c>
      <c r="F841" s="52">
        <f>IFERROR(_xll.qlIndexFixing(IndexON,D841,TRUE,_xll.ohTrigger(RecalcTrigger,TriggerON)),NA())</f>
        <v>9.3416928274270283E-3</v>
      </c>
      <c r="H841" s="49">
        <f>_xll.qlCalendarAdvance(IborCalendar,$H840,B841,"f",FALSE)</f>
        <v>45175</v>
      </c>
      <c r="I841" s="49">
        <f>_xll.qlInterestRateIndexValueDate(Index3M,$H841)</f>
        <v>45177</v>
      </c>
      <c r="J841" s="52">
        <f>IFERROR(_xll.qlIndexFixing(Index3M,H841,TRUE,_xll.ohTrigger(RecalcTrigger,Trigger3M)),NA())</f>
        <v>1.3054750775029263E-2</v>
      </c>
      <c r="K841" s="52">
        <f>IFERROR(_xll.qlIndexFixing(ONIndex3M,I841,TRUE,_xll.ohTrigger(RecalcTrigger,Trigger3M)),NA())</f>
        <v>1.2817094089987435E-2</v>
      </c>
      <c r="L841" s="52">
        <f>IFERROR(_xll.qlIndexFixing(Index6M,$H841,TRUE,_xll.ohTrigger(RecalcTrigger,Trigger6M)),NA())</f>
        <v>1.3992387444777248E-2</v>
      </c>
      <c r="M841" s="52">
        <f>IFERROR(_xll.qlIndexFixing(ONIndex6M,I841,TRUE,_xll.ohTrigger(RecalcTrigger,Trigger6M)),NA())</f>
        <v>1.3486924760197638E-2</v>
      </c>
    </row>
    <row r="842" spans="2:13" x14ac:dyDescent="0.2">
      <c r="B842" s="46" t="s">
        <v>49</v>
      </c>
      <c r="D842" s="49">
        <f>_xll.qlCalendarAdvance(LocalCalendar,$D841,B842,"f",FALSE)</f>
        <v>45244</v>
      </c>
      <c r="E842" s="49">
        <f>_xll.qlInterestRateIndexValueDate(IndexON,D842)</f>
        <v>45244</v>
      </c>
      <c r="F842" s="52">
        <f>IFERROR(_xll.qlIndexFixing(IndexON,D842,TRUE,_xll.ohTrigger(RecalcTrigger,TriggerON)),NA())</f>
        <v>9.3724497091218772E-3</v>
      </c>
      <c r="H842" s="49">
        <f>_xll.qlCalendarAdvance(IborCalendar,$H841,B842,"f",FALSE)</f>
        <v>45182</v>
      </c>
      <c r="I842" s="49">
        <f>_xll.qlInterestRateIndexValueDate(Index3M,$H842)</f>
        <v>45184</v>
      </c>
      <c r="J842" s="52">
        <f>IFERROR(_xll.qlIndexFixing(Index3M,H842,TRUE,_xll.ohTrigger(RecalcTrigger,Trigger3M)),NA())</f>
        <v>1.3089308889482856E-2</v>
      </c>
      <c r="K842" s="52">
        <f>IFERROR(_xll.qlIndexFixing(ONIndex3M,I842,TRUE,_xll.ohTrigger(RecalcTrigger,Trigger3M)),NA())</f>
        <v>1.2854376101885112E-2</v>
      </c>
      <c r="L842" s="52">
        <f>IFERROR(_xll.qlIndexFixing(Index6M,$H842,TRUE,_xll.ohTrigger(RecalcTrigger,Trigger6M)),NA())</f>
        <v>1.4028481156458677E-2</v>
      </c>
      <c r="M842" s="52">
        <f>IFERROR(_xll.qlIndexFixing(ONIndex6M,I842,TRUE,_xll.ohTrigger(RecalcTrigger,Trigger6M)),NA())</f>
        <v>1.3525292412672751E-2</v>
      </c>
    </row>
    <row r="843" spans="2:13" x14ac:dyDescent="0.2">
      <c r="B843" s="46" t="s">
        <v>49</v>
      </c>
      <c r="D843" s="49">
        <f>_xll.qlCalendarAdvance(LocalCalendar,$D842,B843,"f",FALSE)</f>
        <v>45251</v>
      </c>
      <c r="E843" s="49">
        <f>_xll.qlInterestRateIndexValueDate(IndexON,D843)</f>
        <v>45251</v>
      </c>
      <c r="F843" s="52">
        <f>IFERROR(_xll.qlIndexFixing(IndexON,D843,TRUE,_xll.ohTrigger(RecalcTrigger,TriggerON)),NA())</f>
        <v>9.4031386191650856E-3</v>
      </c>
      <c r="H843" s="49">
        <f>_xll.qlCalendarAdvance(IborCalendar,$H842,B843,"f",FALSE)</f>
        <v>45189</v>
      </c>
      <c r="I843" s="49">
        <f>_xll.qlInterestRateIndexValueDate(Index3M,$H843)</f>
        <v>45191</v>
      </c>
      <c r="J843" s="52">
        <f>IFERROR(_xll.qlIndexFixing(Index3M,H843,TRUE,_xll.ohTrigger(RecalcTrigger,Trigger3M)),NA())</f>
        <v>1.312384571583286E-2</v>
      </c>
      <c r="K843" s="52">
        <f>IFERROR(_xll.qlIndexFixing(ONIndex3M,I843,TRUE,_xll.ohTrigger(RecalcTrigger,Trigger3M)),NA())</f>
        <v>1.2886239082945394E-2</v>
      </c>
      <c r="L843" s="52">
        <f>IFERROR(_xll.qlIndexFixing(Index6M,$H843,TRUE,_xll.ohTrigger(RecalcTrigger,Trigger6M)),NA())</f>
        <v>1.4064596951051868E-2</v>
      </c>
      <c r="M843" s="52">
        <f>IFERROR(_xll.qlIndexFixing(ONIndex6M,I843,TRUE,_xll.ohTrigger(RecalcTrigger,Trigger6M)),NA())</f>
        <v>1.3558089669123419E-2</v>
      </c>
    </row>
    <row r="844" spans="2:13" x14ac:dyDescent="0.2">
      <c r="B844" s="46" t="s">
        <v>49</v>
      </c>
      <c r="D844" s="49">
        <f>_xll.qlCalendarAdvance(LocalCalendar,$D843,B844,"f",FALSE)</f>
        <v>45258</v>
      </c>
      <c r="E844" s="49">
        <f>_xll.qlInterestRateIndexValueDate(IndexON,D844)</f>
        <v>45258</v>
      </c>
      <c r="F844" s="52">
        <f>IFERROR(_xll.qlIndexFixing(IndexON,D844,TRUE,_xll.ohTrigger(RecalcTrigger,TriggerON)),NA())</f>
        <v>9.4337595576376998E-3</v>
      </c>
      <c r="H844" s="49">
        <f>_xll.qlCalendarAdvance(IborCalendar,$H843,B844,"f",FALSE)</f>
        <v>45196</v>
      </c>
      <c r="I844" s="49">
        <f>_xll.qlInterestRateIndexValueDate(Index3M,$H844)</f>
        <v>45198</v>
      </c>
      <c r="J844" s="52">
        <f>IFERROR(_xll.qlIndexFixing(Index3M,H844,TRUE,_xll.ohTrigger(RecalcTrigger,Trigger3M)),NA())</f>
        <v>1.3158361253519725E-2</v>
      </c>
      <c r="K844" s="52">
        <f>IFERROR(_xll.qlIndexFixing(ONIndex3M,I844,TRUE,_xll.ohTrigger(RecalcTrigger,Trigger3M)),NA())</f>
        <v>1.2920779314473663E-2</v>
      </c>
      <c r="L844" s="52">
        <f>IFERROR(_xll.qlIndexFixing(Index6M,$H844,TRUE,_xll.ohTrigger(RecalcTrigger,Trigger6M)),NA())</f>
        <v>1.4097870810332841E-2</v>
      </c>
      <c r="M844" s="52">
        <f>IFERROR(_xll.qlIndexFixing(ONIndex6M,I844,TRUE,_xll.ohTrigger(RecalcTrigger,Trigger6M)),NA())</f>
        <v>1.3593704059466916E-2</v>
      </c>
    </row>
    <row r="845" spans="2:13" x14ac:dyDescent="0.2">
      <c r="B845" s="46" t="s">
        <v>49</v>
      </c>
      <c r="D845" s="49">
        <f>_xll.qlCalendarAdvance(LocalCalendar,$D844,B845,"f",FALSE)</f>
        <v>45265</v>
      </c>
      <c r="E845" s="49">
        <f>_xll.qlInterestRateIndexValueDate(IndexON,D845)</f>
        <v>45265</v>
      </c>
      <c r="F845" s="52">
        <f>IFERROR(_xll.qlIndexFixing(IndexON,D845,TRUE,_xll.ohTrigger(RecalcTrigger,TriggerON)),NA())</f>
        <v>9.4643125242965809E-3</v>
      </c>
      <c r="H845" s="49">
        <f>_xll.qlCalendarAdvance(IborCalendar,$H844,B845,"f",FALSE)</f>
        <v>45203</v>
      </c>
      <c r="I845" s="49">
        <f>_xll.qlInterestRateIndexValueDate(Index3M,$H845)</f>
        <v>45205</v>
      </c>
      <c r="J845" s="52">
        <f>IFERROR(_xll.qlIndexFixing(Index3M,H845,TRUE,_xll.ohTrigger(RecalcTrigger,Trigger3M)),NA())</f>
        <v>1.320366079940153E-2</v>
      </c>
      <c r="K845" s="52">
        <f>IFERROR(_xll.qlIndexFixing(ONIndex3M,I845,TRUE,_xll.ohTrigger(RecalcTrigger,Trigger3M)),NA())</f>
        <v>1.2957995901665686E-2</v>
      </c>
      <c r="L845" s="52">
        <f>IFERROR(_xll.qlIndexFixing(Index6M,$H845,TRUE,_xll.ohTrigger(RecalcTrigger,Trigger6M)),NA())</f>
        <v>1.4145497978107329E-2</v>
      </c>
      <c r="M845" s="52">
        <f>IFERROR(_xll.qlIndexFixing(ONIndex6M,I845,TRUE,_xll.ohTrigger(RecalcTrigger,Trigger6M)),NA())</f>
        <v>1.3632144175930172E-2</v>
      </c>
    </row>
    <row r="846" spans="2:13" x14ac:dyDescent="0.2">
      <c r="B846" s="46" t="s">
        <v>49</v>
      </c>
      <c r="D846" s="49">
        <f>_xll.qlCalendarAdvance(LocalCalendar,$D845,B846,"f",FALSE)</f>
        <v>45272</v>
      </c>
      <c r="E846" s="49">
        <f>_xll.qlInterestRateIndexValueDate(IndexON,D846)</f>
        <v>45272</v>
      </c>
      <c r="F846" s="52">
        <f>IFERROR(_xll.qlIndexFixing(IndexON,D846,TRUE,_xll.ohTrigger(RecalcTrigger,TriggerON)),NA())</f>
        <v>9.4947975193848677E-3</v>
      </c>
      <c r="H846" s="49">
        <f>_xll.qlCalendarAdvance(IborCalendar,$H845,B846,"f",FALSE)</f>
        <v>45210</v>
      </c>
      <c r="I846" s="49">
        <f>_xll.qlInterestRateIndexValueDate(Index3M,$H846)</f>
        <v>45212</v>
      </c>
      <c r="J846" s="52">
        <f>IFERROR(_xll.qlIndexFixing(Index3M,H846,TRUE,_xll.ohTrigger(RecalcTrigger,Trigger3M)),NA())</f>
        <v>1.3235431600931257E-2</v>
      </c>
      <c r="K846" s="52">
        <f>IFERROR(_xll.qlIndexFixing(ONIndex3M,I846,TRUE,_xll.ohTrigger(RecalcTrigger,Trigger3M)),NA())</f>
        <v>1.2989795247522196E-2</v>
      </c>
      <c r="L846" s="52">
        <f>IFERROR(_xll.qlIndexFixing(Index6M,$H846,TRUE,_xll.ohTrigger(RecalcTrigger,Trigger6M)),NA())</f>
        <v>1.4181689017735402E-2</v>
      </c>
      <c r="M846" s="52">
        <f>IFERROR(_xll.qlIndexFixing(ONIndex6M,I846,TRUE,_xll.ohTrigger(RecalcTrigger,Trigger6M)),NA())</f>
        <v>1.3664996711995059E-2</v>
      </c>
    </row>
    <row r="847" spans="2:13" x14ac:dyDescent="0.2">
      <c r="B847" s="46" t="s">
        <v>49</v>
      </c>
      <c r="D847" s="49">
        <f>_xll.qlCalendarAdvance(LocalCalendar,$D846,B847,"f",FALSE)</f>
        <v>45279</v>
      </c>
      <c r="E847" s="49">
        <f>_xll.qlInterestRateIndexValueDate(IndexON,D847)</f>
        <v>45279</v>
      </c>
      <c r="F847" s="52">
        <f>IFERROR(_xll.qlIndexFixing(IndexON,D847,TRUE,_xll.ohTrigger(RecalcTrigger,TriggerON)),NA())</f>
        <v>9.5252145426594215E-3</v>
      </c>
      <c r="H847" s="49">
        <f>_xll.qlCalendarAdvance(IborCalendar,$H846,B847,"f",FALSE)</f>
        <v>45217</v>
      </c>
      <c r="I847" s="49">
        <f>_xll.qlInterestRateIndexValueDate(Index3M,$H847)</f>
        <v>45219</v>
      </c>
      <c r="J847" s="52">
        <f>IFERROR(_xll.qlIndexFixing(Index3M,H847,TRUE,_xll.ohTrigger(RecalcTrigger,Trigger3M)),NA())</f>
        <v>1.3269882504826009E-2</v>
      </c>
      <c r="K847" s="52">
        <f>IFERROR(_xll.qlIndexFixing(ONIndex3M,I847,TRUE,_xll.ohTrigger(RecalcTrigger,Trigger3M)),NA())</f>
        <v>1.3024270949015815E-2</v>
      </c>
      <c r="L847" s="52">
        <f>IFERROR(_xll.qlIndexFixing(Index6M,$H847,TRUE,_xll.ohTrigger(RecalcTrigger,Trigger6M)),NA())</f>
        <v>1.4217902158686192E-2</v>
      </c>
      <c r="M847" s="52">
        <f>IFERROR(_xll.qlIndexFixing(ONIndex6M,I847,TRUE,_xll.ohTrigger(RecalcTrigger,Trigger6M)),NA())</f>
        <v>1.3700674974232996E-2</v>
      </c>
    </row>
    <row r="848" spans="2:13" x14ac:dyDescent="0.2">
      <c r="B848" s="46" t="s">
        <v>49</v>
      </c>
      <c r="D848" s="49">
        <f>_xll.qlCalendarAdvance(LocalCalendar,$D847,B848,"f",FALSE)</f>
        <v>45286</v>
      </c>
      <c r="E848" s="49">
        <f>_xll.qlInterestRateIndexValueDate(IndexON,D848)</f>
        <v>45286</v>
      </c>
      <c r="F848" s="52">
        <f>IFERROR(_xll.qlIndexFixing(IndexON,D848,TRUE,_xll.ohTrigger(RecalcTrigger,TriggerON)),NA())</f>
        <v>9.5555635942012884E-3</v>
      </c>
      <c r="H848" s="49">
        <f>_xll.qlCalendarAdvance(IborCalendar,$H847,B848,"f",FALSE)</f>
        <v>45224</v>
      </c>
      <c r="I848" s="49">
        <f>_xll.qlInterestRateIndexValueDate(Index3M,$H848)</f>
        <v>45226</v>
      </c>
      <c r="J848" s="52">
        <f>IFERROR(_xll.qlIndexFixing(Index3M,H848,TRUE,_xll.ohTrigger(RecalcTrigger,Trigger3M)),NA())</f>
        <v>1.3304312125196031E-2</v>
      </c>
      <c r="K848" s="52">
        <f>IFERROR(_xll.qlIndexFixing(ONIndex3M,I848,TRUE,_xll.ohTrigger(RecalcTrigger,Trigger3M)),NA())</f>
        <v>1.3058725140462357E-2</v>
      </c>
      <c r="L848" s="52">
        <f>IFERROR(_xll.qlIndexFixing(Index6M,$H848,TRUE,_xll.ohTrigger(RecalcTrigger,Trigger6M)),NA())</f>
        <v>1.4257014856042588E-2</v>
      </c>
      <c r="M848" s="52">
        <f>IFERROR(_xll.qlIndexFixing(ONIndex6M,I848,TRUE,_xll.ohTrigger(RecalcTrigger,Trigger6M)),NA())</f>
        <v>1.3736374527173467E-2</v>
      </c>
    </row>
    <row r="849" spans="2:13" x14ac:dyDescent="0.2">
      <c r="B849" s="46" t="s">
        <v>49</v>
      </c>
      <c r="D849" s="49">
        <f>_xll.qlCalendarAdvance(LocalCalendar,$D848,B849,"f",FALSE)</f>
        <v>45295</v>
      </c>
      <c r="E849" s="49">
        <f>_xll.qlInterestRateIndexValueDate(IndexON,D849)</f>
        <v>45295</v>
      </c>
      <c r="F849" s="52">
        <f>IFERROR(_xll.qlIndexFixing(IndexON,D849,TRUE,_xll.ohTrigger(RecalcTrigger,TriggerON)),NA())</f>
        <v>9.5944839264749948E-3</v>
      </c>
      <c r="H849" s="49">
        <f>_xll.qlCalendarAdvance(IborCalendar,$H848,B849,"f",FALSE)</f>
        <v>45231</v>
      </c>
      <c r="I849" s="49">
        <f>_xll.qlInterestRateIndexValueDate(Index3M,$H849)</f>
        <v>45236</v>
      </c>
      <c r="J849" s="52">
        <f>IFERROR(_xll.qlIndexFixing(Index3M,H849,TRUE,_xll.ohTrigger(RecalcTrigger,Trigger3M)),NA())</f>
        <v>1.3348059966558853E-2</v>
      </c>
      <c r="K849" s="52">
        <f>IFERROR(_xll.qlIndexFixing(ONIndex3M,I849,TRUE,_xll.ohTrigger(RecalcTrigger,Trigger3M)),NA())</f>
        <v>1.3102515043099672E-2</v>
      </c>
      <c r="L849" s="52">
        <f>IFERROR(_xll.qlIndexFixing(Index6M,$H849,TRUE,_xll.ohTrigger(RecalcTrigger,Trigger6M)),NA())</f>
        <v>1.430017795152891E-2</v>
      </c>
      <c r="M849" s="52">
        <f>IFERROR(_xll.qlIndexFixing(ONIndex6M,I849,TRUE,_xll.ohTrigger(RecalcTrigger,Trigger6M)),NA())</f>
        <v>1.3781777481316482E-2</v>
      </c>
    </row>
    <row r="850" spans="2:13" x14ac:dyDescent="0.2">
      <c r="B850" s="46" t="s">
        <v>49</v>
      </c>
      <c r="D850" s="49">
        <f>_xll.qlCalendarAdvance(LocalCalendar,$D849,B850,"f",FALSE)</f>
        <v>45302</v>
      </c>
      <c r="E850" s="49">
        <f>_xll.qlInterestRateIndexValueDate(IndexON,D850)</f>
        <v>45302</v>
      </c>
      <c r="F850" s="52">
        <f>IFERROR(_xll.qlIndexFixing(IndexON,D850,TRUE,_xll.ohTrigger(RecalcTrigger,TriggerON)),NA())</f>
        <v>9.6246776140795909E-3</v>
      </c>
      <c r="H850" s="49">
        <f>_xll.qlCalendarAdvance(IborCalendar,$H849,B850,"f",FALSE)</f>
        <v>45238</v>
      </c>
      <c r="I850" s="49">
        <f>_xll.qlInterestRateIndexValueDate(Index3M,$H850)</f>
        <v>45240</v>
      </c>
      <c r="J850" s="52">
        <f>IFERROR(_xll.qlIndexFixing(Index3M,H850,TRUE,_xll.ohTrigger(RecalcTrigger,Trigger3M)),NA())</f>
        <v>1.3375807640567484E-2</v>
      </c>
      <c r="K850" s="52">
        <f>IFERROR(_xll.qlIndexFixing(ONIndex3M,I850,TRUE,_xll.ohTrigger(RecalcTrigger,Trigger3M)),NA())</f>
        <v>1.3127568993134275E-2</v>
      </c>
      <c r="L850" s="52">
        <f>IFERROR(_xll.qlIndexFixing(Index6M,$H850,TRUE,_xll.ohTrigger(RecalcTrigger,Trigger6M)),NA())</f>
        <v>1.4318025933719447E-2</v>
      </c>
      <c r="M850" s="52">
        <f>IFERROR(_xll.qlIndexFixing(ONIndex6M,I850,TRUE,_xll.ohTrigger(RecalcTrigger,Trigger6M)),NA())</f>
        <v>1.3807837505082077E-2</v>
      </c>
    </row>
    <row r="851" spans="2:13" x14ac:dyDescent="0.2">
      <c r="B851" s="46" t="s">
        <v>49</v>
      </c>
      <c r="D851" s="49">
        <f>_xll.qlCalendarAdvance(LocalCalendar,$D850,B851,"f",FALSE)</f>
        <v>45309</v>
      </c>
      <c r="E851" s="49">
        <f>_xll.qlInterestRateIndexValueDate(IndexON,D851)</f>
        <v>45309</v>
      </c>
      <c r="F851" s="52">
        <f>IFERROR(_xll.qlIndexFixing(IndexON,D851,TRUE,_xll.ohTrigger(RecalcTrigger,TriggerON)),NA())</f>
        <v>9.6548033297894076E-3</v>
      </c>
      <c r="H851" s="49">
        <f>_xll.qlCalendarAdvance(IborCalendar,$H850,B851,"f",FALSE)</f>
        <v>45245</v>
      </c>
      <c r="I851" s="49">
        <f>_xll.qlInterestRateIndexValueDate(Index3M,$H851)</f>
        <v>45247</v>
      </c>
      <c r="J851" s="52">
        <f>IFERROR(_xll.qlIndexFixing(Index3M,H851,TRUE,_xll.ohTrigger(RecalcTrigger,Trigger3M)),NA())</f>
        <v>1.3407473279387863E-2</v>
      </c>
      <c r="K851" s="52">
        <f>IFERROR(_xll.qlIndexFixing(ONIndex3M,I851,TRUE,_xll.ohTrigger(RecalcTrigger,Trigger3M)),NA())</f>
        <v>1.3161958654333006E-2</v>
      </c>
      <c r="L851" s="52">
        <f>IFERROR(_xll.qlIndexFixing(Index6M,$H851,TRUE,_xll.ohTrigger(RecalcTrigger,Trigger6M)),NA())</f>
        <v>1.435431843405279E-2</v>
      </c>
      <c r="M851" s="52">
        <f>IFERROR(_xll.qlIndexFixing(ONIndex6M,I851,TRUE,_xll.ohTrigger(RecalcTrigger,Trigger6M)),NA())</f>
        <v>1.3843600930130151E-2</v>
      </c>
    </row>
    <row r="852" spans="2:13" x14ac:dyDescent="0.2">
      <c r="B852" s="46" t="s">
        <v>49</v>
      </c>
      <c r="D852" s="49">
        <f>_xll.qlCalendarAdvance(LocalCalendar,$D851,B852,"f",FALSE)</f>
        <v>45316</v>
      </c>
      <c r="E852" s="49">
        <f>_xll.qlInterestRateIndexValueDate(IndexON,D852)</f>
        <v>45316</v>
      </c>
      <c r="F852" s="52">
        <f>IFERROR(_xll.qlIndexFixing(IndexON,D852,TRUE,_xll.ohTrigger(RecalcTrigger,TriggerON)),NA())</f>
        <v>9.6848610736854912E-3</v>
      </c>
      <c r="H852" s="49">
        <f>_xll.qlCalendarAdvance(IborCalendar,$H851,B852,"f",FALSE)</f>
        <v>45252</v>
      </c>
      <c r="I852" s="49">
        <f>_xll.qlInterestRateIndexValueDate(Index3M,$H852)</f>
        <v>45254</v>
      </c>
      <c r="J852" s="52">
        <f>IFERROR(_xll.qlIndexFixing(Index3M,H852,TRUE,_xll.ohTrigger(RecalcTrigger,Trigger3M)),NA())</f>
        <v>1.3441817759889962E-2</v>
      </c>
      <c r="K852" s="52">
        <f>IFERROR(_xll.qlIndexFixing(ONIndex3M,I852,TRUE,_xll.ohTrigger(RecalcTrigger,Trigger3M)),NA())</f>
        <v>1.3196326805404723E-2</v>
      </c>
      <c r="L852" s="52">
        <f>IFERROR(_xll.qlIndexFixing(Index6M,$H852,TRUE,_xll.ohTrigger(RecalcTrigger,Trigger6M)),NA())</f>
        <v>1.4390633027919727E-2</v>
      </c>
      <c r="M852" s="52">
        <f>IFERROR(_xll.qlIndexFixing(ONIndex6M,I852,TRUE,_xll.ohTrigger(RecalcTrigger,Trigger6M)),NA())</f>
        <v>1.387938564593405E-2</v>
      </c>
    </row>
    <row r="853" spans="2:13" x14ac:dyDescent="0.2">
      <c r="B853" s="46" t="s">
        <v>49</v>
      </c>
      <c r="D853" s="49">
        <f>_xll.qlCalendarAdvance(LocalCalendar,$D852,B853,"f",FALSE)</f>
        <v>45323</v>
      </c>
      <c r="E853" s="49">
        <f>_xll.qlInterestRateIndexValueDate(IndexON,D853)</f>
        <v>45323</v>
      </c>
      <c r="F853" s="52">
        <f>IFERROR(_xll.qlIndexFixing(IndexON,D853,TRUE,_xll.ohTrigger(RecalcTrigger,TriggerON)),NA())</f>
        <v>9.7148508456867955E-3</v>
      </c>
      <c r="H853" s="49">
        <f>_xll.qlCalendarAdvance(IborCalendar,$H852,B853,"f",FALSE)</f>
        <v>45259</v>
      </c>
      <c r="I853" s="49">
        <f>_xll.qlInterestRateIndexValueDate(Index3M,$H853)</f>
        <v>45261</v>
      </c>
      <c r="J853" s="52">
        <f>IFERROR(_xll.qlIndexFixing(Index3M,H853,TRUE,_xll.ohTrigger(RecalcTrigger,Trigger3M)),NA())</f>
        <v>1.3468043010440066E-2</v>
      </c>
      <c r="K853" s="52">
        <f>IFERROR(_xll.qlIndexFixing(ONIndex3M,I853,TRUE,_xll.ohTrigger(RecalcTrigger,Trigger3M)),NA())</f>
        <v>1.3230673446322783E-2</v>
      </c>
      <c r="L853" s="52">
        <f>IFERROR(_xll.qlIndexFixing(Index6M,$H853,TRUE,_xll.ohTrigger(RecalcTrigger,Trigger6M)),NA())</f>
        <v>1.4435645199422748E-2</v>
      </c>
      <c r="M853" s="52">
        <f>IFERROR(_xll.qlIndexFixing(ONIndex6M,I853,TRUE,_xll.ohTrigger(RecalcTrigger,Trigger6M)),NA())</f>
        <v>1.3915191652493775E-2</v>
      </c>
    </row>
    <row r="854" spans="2:13" x14ac:dyDescent="0.2">
      <c r="B854" s="46" t="s">
        <v>49</v>
      </c>
      <c r="D854" s="49">
        <f>_xll.qlCalendarAdvance(LocalCalendar,$D853,B854,"f",FALSE)</f>
        <v>45330</v>
      </c>
      <c r="E854" s="49">
        <f>_xll.qlInterestRateIndexValueDate(IndexON,D854)</f>
        <v>45330</v>
      </c>
      <c r="F854" s="52">
        <f>IFERROR(_xll.qlIndexFixing(IndexON,D854,TRUE,_xll.ohTrigger(RecalcTrigger,TriggerON)),NA())</f>
        <v>9.7447726459554129E-3</v>
      </c>
      <c r="H854" s="49">
        <f>_xll.qlCalendarAdvance(IborCalendar,$H853,B854,"f",FALSE)</f>
        <v>45266</v>
      </c>
      <c r="I854" s="49">
        <f>_xll.qlInterestRateIndexValueDate(Index3M,$H854)</f>
        <v>45268</v>
      </c>
      <c r="J854" s="52">
        <f>IFERROR(_xll.qlIndexFixing(Index3M,H854,TRUE,_xll.ohTrigger(RecalcTrigger,Trigger3M)),NA())</f>
        <v>1.3502345630712242E-2</v>
      </c>
      <c r="K854" s="52">
        <f>IFERROR(_xll.qlIndexFixing(ONIndex3M,I854,TRUE,_xll.ohTrigger(RecalcTrigger,Trigger3M)),NA())</f>
        <v>1.3264998577113829E-2</v>
      </c>
      <c r="L854" s="52">
        <f>IFERROR(_xll.qlIndexFixing(Index6M,$H854,TRUE,_xll.ohTrigger(RecalcTrigger,Trigger6M)),NA())</f>
        <v>1.4472013083277434E-2</v>
      </c>
      <c r="M854" s="52">
        <f>IFERROR(_xll.qlIndexFixing(ONIndex6M,I854,TRUE,_xll.ohTrigger(RecalcTrigger,Trigger6M)),NA())</f>
        <v>1.3951018949835969E-2</v>
      </c>
    </row>
    <row r="855" spans="2:13" x14ac:dyDescent="0.2">
      <c r="B855" s="46" t="s">
        <v>49</v>
      </c>
      <c r="D855" s="49">
        <f>_xll.qlCalendarAdvance(LocalCalendar,$D854,B855,"f",FALSE)</f>
        <v>45337</v>
      </c>
      <c r="E855" s="49">
        <f>_xll.qlInterestRateIndexValueDate(IndexON,D855)</f>
        <v>45337</v>
      </c>
      <c r="F855" s="52">
        <f>IFERROR(_xll.qlIndexFixing(IndexON,D855,TRUE,_xll.ohTrigger(RecalcTrigger,TriggerON)),NA())</f>
        <v>9.774626474329251E-3</v>
      </c>
      <c r="H855" s="49">
        <f>_xll.qlCalendarAdvance(IborCalendar,$H854,B855,"f",FALSE)</f>
        <v>45273</v>
      </c>
      <c r="I855" s="49">
        <f>_xll.qlInterestRateIndexValueDate(Index3M,$H855)</f>
        <v>45275</v>
      </c>
      <c r="J855" s="52">
        <f>IFERROR(_xll.qlIndexFixing(Index3M,H855,TRUE,_xll.ohTrigger(RecalcTrigger,Trigger3M)),NA())</f>
        <v>1.3536626956171473E-2</v>
      </c>
      <c r="K855" s="52">
        <f>IFERROR(_xll.qlIndexFixing(ONIndex3M,I855,TRUE,_xll.ohTrigger(RecalcTrigger,Trigger3M)),NA())</f>
        <v>1.3299302197697926E-2</v>
      </c>
      <c r="L855" s="52">
        <f>IFERROR(_xll.qlIndexFixing(Index6M,$H855,TRUE,_xll.ohTrigger(RecalcTrigger,Trigger6M)),NA())</f>
        <v>1.4508403078077842E-2</v>
      </c>
      <c r="M855" s="52">
        <f>IFERROR(_xll.qlIndexFixing(ONIndex6M,I855,TRUE,_xll.ohTrigger(RecalcTrigger,Trigger6M)),NA())</f>
        <v>1.398686753798728E-2</v>
      </c>
    </row>
    <row r="856" spans="2:13" x14ac:dyDescent="0.2">
      <c r="B856" s="46" t="s">
        <v>49</v>
      </c>
      <c r="D856" s="49">
        <f>_xll.qlCalendarAdvance(LocalCalendar,$D855,B856,"f",FALSE)</f>
        <v>45344</v>
      </c>
      <c r="E856" s="49">
        <f>_xll.qlInterestRateIndexValueDate(IndexON,D856)</f>
        <v>45344</v>
      </c>
      <c r="F856" s="52">
        <f>IFERROR(_xll.qlIndexFixing(IndexON,D856,TRUE,_xll.ohTrigger(RecalcTrigger,TriggerON)),NA())</f>
        <v>9.8044123308083098E-3</v>
      </c>
      <c r="H856" s="49">
        <f>_xll.qlCalendarAdvance(IborCalendar,$H855,B856,"f",FALSE)</f>
        <v>45280</v>
      </c>
      <c r="I856" s="49">
        <f>_xll.qlInterestRateIndexValueDate(Index3M,$H856)</f>
        <v>45282</v>
      </c>
      <c r="J856" s="52">
        <f>IFERROR(_xll.qlIndexFixing(Index3M,H856,TRUE,_xll.ohTrigger(RecalcTrigger,Trigger3M)),NA())</f>
        <v>1.3570886986263474E-2</v>
      </c>
      <c r="K856" s="52">
        <f>IFERROR(_xll.qlIndexFixing(ONIndex3M,I856,TRUE,_xll.ohTrigger(RecalcTrigger,Trigger3M)),NA())</f>
        <v>1.3338973906053653E-2</v>
      </c>
      <c r="L856" s="52">
        <f>IFERROR(_xll.qlIndexFixing(Index6M,$H856,TRUE,_xll.ohTrigger(RecalcTrigger,Trigger6M)),NA())</f>
        <v>1.4544815185029496E-2</v>
      </c>
      <c r="M856" s="52">
        <f>IFERROR(_xll.qlIndexFixing(ONIndex6M,I856,TRUE,_xll.ohTrigger(RecalcTrigger,Trigger6M)),NA())</f>
        <v>1.4028410319612661E-2</v>
      </c>
    </row>
    <row r="857" spans="2:13" x14ac:dyDescent="0.2">
      <c r="B857" s="46" t="s">
        <v>49</v>
      </c>
      <c r="D857" s="49">
        <f>_xll.qlCalendarAdvance(LocalCalendar,$D856,B857,"f",FALSE)</f>
        <v>45351</v>
      </c>
      <c r="E857" s="49">
        <f>_xll.qlInterestRateIndexValueDate(IndexON,D857)</f>
        <v>45351</v>
      </c>
      <c r="F857" s="52">
        <f>IFERROR(_xll.qlIndexFixing(IndexON,D857,TRUE,_xll.ohTrigger(RecalcTrigger,TriggerON)),NA())</f>
        <v>9.8341302154736354E-3</v>
      </c>
      <c r="H857" s="49">
        <f>_xll.qlCalendarAdvance(IborCalendar,$H856,B857,"f",FALSE)</f>
        <v>45287</v>
      </c>
      <c r="I857" s="49">
        <f>_xll.qlInterestRateIndexValueDate(Index3M,$H857)</f>
        <v>45289</v>
      </c>
      <c r="J857" s="52">
        <f>IFERROR(_xll.qlIndexFixing(Index3M,H857,TRUE,_xll.ohTrigger(RecalcTrigger,Trigger3M)),NA())</f>
        <v>1.3602427432985564E-2</v>
      </c>
      <c r="K857" s="52">
        <f>IFERROR(_xll.qlIndexFixing(ONIndex3M,I857,TRUE,_xll.ohTrigger(RecalcTrigger,Trigger3M)),NA())</f>
        <v>1.3375928570851237E-2</v>
      </c>
      <c r="L857" s="52">
        <f>IFERROR(_xll.qlIndexFixing(Index6M,$H857,TRUE,_xll.ohTrigger(RecalcTrigger,Trigger6M)),NA())</f>
        <v>1.4572537441735509E-2</v>
      </c>
      <c r="M857" s="52">
        <f>IFERROR(_xll.qlIndexFixing(ONIndex6M,I857,TRUE,_xll.ohTrigger(RecalcTrigger,Trigger6M)),NA())</f>
        <v>1.4067147232945665E-2</v>
      </c>
    </row>
    <row r="858" spans="2:13" x14ac:dyDescent="0.2">
      <c r="B858" s="46" t="s">
        <v>49</v>
      </c>
      <c r="D858" s="49">
        <f>_xll.qlCalendarAdvance(LocalCalendar,$D857,B858,"f",FALSE)</f>
        <v>45358</v>
      </c>
      <c r="E858" s="49">
        <f>_xll.qlInterestRateIndexValueDate(IndexON,D858)</f>
        <v>45358</v>
      </c>
      <c r="F858" s="52">
        <f>IFERROR(_xll.qlIndexFixing(IndexON,D858,TRUE,_xll.ohTrigger(RecalcTrigger,TriggerON)),NA())</f>
        <v>9.8637801280820891E-3</v>
      </c>
      <c r="H858" s="49">
        <f>_xll.qlCalendarAdvance(IborCalendar,$H857,B858,"f",FALSE)</f>
        <v>45294</v>
      </c>
      <c r="I858" s="49">
        <f>_xll.qlInterestRateIndexValueDate(Index3M,$H858)</f>
        <v>45296</v>
      </c>
      <c r="J858" s="52">
        <f>IFERROR(_xll.qlIndexFixing(Index3M,H858,TRUE,_xll.ohTrigger(RecalcTrigger,Trigger3M)),NA())</f>
        <v>1.3639343158115493E-2</v>
      </c>
      <c r="K858" s="52">
        <f>IFERROR(_xll.qlIndexFixing(ONIndex3M,I858,TRUE,_xll.ohTrigger(RecalcTrigger,Trigger3M)),NA())</f>
        <v>1.3404778247585458E-2</v>
      </c>
      <c r="L858" s="52">
        <f>IFERROR(_xll.qlIndexFixing(Index6M,$H858,TRUE,_xll.ohTrigger(RecalcTrigger,Trigger6M)),NA())</f>
        <v>1.4608984613375384E-2</v>
      </c>
      <c r="M858" s="52">
        <f>IFERROR(_xll.qlIndexFixing(ONIndex6M,I858,TRUE,_xll.ohTrigger(RecalcTrigger,Trigger6M)),NA())</f>
        <v>1.4097383169100475E-2</v>
      </c>
    </row>
    <row r="859" spans="2:13" x14ac:dyDescent="0.2">
      <c r="B859" s="46" t="s">
        <v>49</v>
      </c>
      <c r="D859" s="49">
        <f>_xll.qlCalendarAdvance(LocalCalendar,$D858,B859,"f",FALSE)</f>
        <v>45365</v>
      </c>
      <c r="E859" s="49">
        <f>_xll.qlInterestRateIndexValueDate(IndexON,D859)</f>
        <v>45365</v>
      </c>
      <c r="F859" s="52">
        <f>IFERROR(_xll.qlIndexFixing(IndexON,D859,TRUE,_xll.ohTrigger(RecalcTrigger,TriggerON)),NA())</f>
        <v>9.8933620688768098E-3</v>
      </c>
      <c r="H859" s="49">
        <f>_xll.qlCalendarAdvance(IborCalendar,$H858,B859,"f",FALSE)</f>
        <v>45301</v>
      </c>
      <c r="I859" s="49">
        <f>_xll.qlInterestRateIndexValueDate(Index3M,$H859)</f>
        <v>45303</v>
      </c>
      <c r="J859" s="52">
        <f>IFERROR(_xll.qlIndexFixing(Index3M,H859,TRUE,_xll.ohTrigger(RecalcTrigger,Trigger3M)),NA())</f>
        <v>1.3673539298764309E-2</v>
      </c>
      <c r="K859" s="52">
        <f>IFERROR(_xll.qlIndexFixing(ONIndex3M,I859,TRUE,_xll.ohTrigger(RecalcTrigger,Trigger3M)),NA())</f>
        <v>1.3436301577911536E-2</v>
      </c>
      <c r="L859" s="52">
        <f>IFERROR(_xll.qlIndexFixing(Index6M,$H859,TRUE,_xll.ohTrigger(RecalcTrigger,Trigger6M)),NA())</f>
        <v>1.4645453836918417E-2</v>
      </c>
      <c r="M859" s="52">
        <f>IFERROR(_xll.qlIndexFixing(ONIndex6M,I859,TRUE,_xll.ohTrigger(RecalcTrigger,Trigger6M)),NA())</f>
        <v>1.4130474799003423E-2</v>
      </c>
    </row>
    <row r="860" spans="2:13" x14ac:dyDescent="0.2">
      <c r="B860" s="46" t="s">
        <v>49</v>
      </c>
      <c r="D860" s="49">
        <f>_xll.qlCalendarAdvance(LocalCalendar,$D859,B860,"f",FALSE)</f>
        <v>45372</v>
      </c>
      <c r="E860" s="49">
        <f>_xll.qlInterestRateIndexValueDate(IndexON,D860)</f>
        <v>45372</v>
      </c>
      <c r="F860" s="52">
        <f>IFERROR(_xll.qlIndexFixing(IndexON,D860,TRUE,_xll.ohTrigger(RecalcTrigger,TriggerON)),NA())</f>
        <v>9.9228760376957048E-3</v>
      </c>
      <c r="H860" s="49">
        <f>_xll.qlCalendarAdvance(IborCalendar,$H859,B860,"f",FALSE)</f>
        <v>45308</v>
      </c>
      <c r="I860" s="49">
        <f>_xll.qlInterestRateIndexValueDate(Index3M,$H860)</f>
        <v>45310</v>
      </c>
      <c r="J860" s="52">
        <f>IFERROR(_xll.qlIndexFixing(Index3M,H860,TRUE,_xll.ohTrigger(RecalcTrigger,Trigger3M)),NA())</f>
        <v>1.3707714141820863E-2</v>
      </c>
      <c r="K860" s="52">
        <f>IFERROR(_xll.qlIndexFixing(ONIndex3M,I860,TRUE,_xll.ohTrigger(RecalcTrigger,Trigger3M)),NA())</f>
        <v>1.3470497647327662E-2</v>
      </c>
      <c r="L860" s="52">
        <f>IFERROR(_xll.qlIndexFixing(Index6M,$H860,TRUE,_xll.ohTrigger(RecalcTrigger,Trigger6M)),NA())</f>
        <v>1.4681945063615476E-2</v>
      </c>
      <c r="M860" s="52">
        <f>IFERROR(_xll.qlIndexFixing(ONIndex6M,I860,TRUE,_xll.ohTrigger(RecalcTrigger,Trigger6M)),NA())</f>
        <v>1.4166429841466766E-2</v>
      </c>
    </row>
    <row r="861" spans="2:13" x14ac:dyDescent="0.2">
      <c r="B861" s="46" t="s">
        <v>49</v>
      </c>
      <c r="D861" s="49">
        <f>_xll.qlCalendarAdvance(LocalCalendar,$D860,B861,"f",FALSE)</f>
        <v>45379</v>
      </c>
      <c r="E861" s="49">
        <f>_xll.qlInterestRateIndexValueDate(IndexON,D861)</f>
        <v>45379</v>
      </c>
      <c r="F861" s="52">
        <f>IFERROR(_xll.qlIndexFixing(IndexON,D861,TRUE,_xll.ohTrigger(RecalcTrigger,TriggerON)),NA())</f>
        <v>9.9523220345387742E-3</v>
      </c>
      <c r="H861" s="49">
        <f>_xll.qlCalendarAdvance(IborCalendar,$H860,B861,"f",FALSE)</f>
        <v>45315</v>
      </c>
      <c r="I861" s="49">
        <f>_xll.qlInterestRateIndexValueDate(Index3M,$H861)</f>
        <v>45317</v>
      </c>
      <c r="J861" s="52">
        <f>IFERROR(_xll.qlIndexFixing(Index3M,H861,TRUE,_xll.ohTrigger(RecalcTrigger,Trigger3M)),NA())</f>
        <v>1.3741867686729995E-2</v>
      </c>
      <c r="K861" s="52">
        <f>IFERROR(_xll.qlIndexFixing(ONIndex3M,I861,TRUE,_xll.ohTrigger(RecalcTrigger,Trigger3M)),NA())</f>
        <v>1.3504672206456902E-2</v>
      </c>
      <c r="L861" s="52">
        <f>IFERROR(_xll.qlIndexFixing(Index6M,$H861,TRUE,_xll.ohTrigger(RecalcTrigger,Trigger6M)),NA())</f>
        <v>1.4718458244714348E-2</v>
      </c>
      <c r="M861" s="52">
        <f>IFERROR(_xll.qlIndexFixing(ONIndex6M,I861,TRUE,_xll.ohTrigger(RecalcTrigger,Trigger6M)),NA())</f>
        <v>1.4202406174845805E-2</v>
      </c>
    </row>
    <row r="862" spans="2:13" x14ac:dyDescent="0.2">
      <c r="B862" s="46" t="s">
        <v>49</v>
      </c>
      <c r="D862" s="49">
        <f>_xll.qlCalendarAdvance(LocalCalendar,$D861,B862,"f",FALSE)</f>
        <v>45386</v>
      </c>
      <c r="E862" s="49">
        <f>_xll.qlInterestRateIndexValueDate(IndexON,D862)</f>
        <v>45386</v>
      </c>
      <c r="F862" s="52">
        <f>IFERROR(_xll.qlIndexFixing(IndexON,D862,TRUE,_xll.ohTrigger(RecalcTrigger,TriggerON)),NA())</f>
        <v>9.9817000594060179E-3</v>
      </c>
      <c r="H862" s="49">
        <f>_xll.qlCalendarAdvance(IborCalendar,$H861,B862,"f",FALSE)</f>
        <v>45322</v>
      </c>
      <c r="I862" s="49">
        <f>_xll.qlInterestRateIndexValueDate(Index3M,$H862)</f>
        <v>45324</v>
      </c>
      <c r="J862" s="52">
        <f>IFERROR(_xll.qlIndexFixing(Index3M,H862,TRUE,_xll.ohTrigger(RecalcTrigger,Trigger3M)),NA())</f>
        <v>1.3773302765982542E-2</v>
      </c>
      <c r="K862" s="52">
        <f>IFERROR(_xll.qlIndexFixing(ONIndex3M,I862,TRUE,_xll.ohTrigger(RecalcTrigger,Trigger3M)),NA())</f>
        <v>1.3538825255299258E-2</v>
      </c>
      <c r="L862" s="52">
        <f>IFERROR(_xll.qlIndexFixing(Index6M,$H862,TRUE,_xll.ohTrigger(RecalcTrigger,Trigger6M)),NA())</f>
        <v>1.4754993331460185E-2</v>
      </c>
      <c r="M862" s="52">
        <f>IFERROR(_xll.qlIndexFixing(ONIndex6M,I862,TRUE,_xll.ohTrigger(RecalcTrigger,Trigger6M)),NA())</f>
        <v>1.4238403799167187E-2</v>
      </c>
    </row>
    <row r="863" spans="2:13" x14ac:dyDescent="0.2">
      <c r="B863" s="46" t="s">
        <v>49</v>
      </c>
      <c r="D863" s="49">
        <f>_xll.qlCalendarAdvance(LocalCalendar,$D862,B863,"f",FALSE)</f>
        <v>45393</v>
      </c>
      <c r="E863" s="49">
        <f>_xll.qlInterestRateIndexValueDate(IndexON,D863)</f>
        <v>45393</v>
      </c>
      <c r="F863" s="52">
        <f>IFERROR(_xll.qlIndexFixing(IndexON,D863,TRUE,_xll.ohTrigger(RecalcTrigger,TriggerON)),NA())</f>
        <v>1.0011010112297436E-2</v>
      </c>
      <c r="H863" s="49">
        <f>_xll.qlCalendarAdvance(IborCalendar,$H862,B863,"f",FALSE)</f>
        <v>45329</v>
      </c>
      <c r="I863" s="49">
        <f>_xll.qlInterestRateIndexValueDate(Index3M,$H863)</f>
        <v>45331</v>
      </c>
      <c r="J863" s="52">
        <f>IFERROR(_xll.qlIndexFixing(Index3M,H863,TRUE,_xll.ohTrigger(RecalcTrigger,Trigger3M)),NA())</f>
        <v>1.3807413929897372E-2</v>
      </c>
      <c r="K863" s="52">
        <f>IFERROR(_xll.qlIndexFixing(ONIndex3M,I863,TRUE,_xll.ohTrigger(RecalcTrigger,Trigger3M)),NA())</f>
        <v>1.3575649763382103E-2</v>
      </c>
      <c r="L863" s="52">
        <f>IFERROR(_xll.qlIndexFixing(Index6M,$H863,TRUE,_xll.ohTrigger(RecalcTrigger,Trigger6M)),NA())</f>
        <v>1.4791550275095069E-2</v>
      </c>
      <c r="M863" s="52">
        <f>IFERROR(_xll.qlIndexFixing(ONIndex6M,I863,TRUE,_xll.ohTrigger(RecalcTrigger,Trigger6M)),NA())</f>
        <v>1.4277279528869258E-2</v>
      </c>
    </row>
    <row r="864" spans="2:13" x14ac:dyDescent="0.2">
      <c r="B864" s="46" t="s">
        <v>49</v>
      </c>
      <c r="D864" s="49">
        <f>_xll.qlCalendarAdvance(LocalCalendar,$D863,B864,"f",FALSE)</f>
        <v>45400</v>
      </c>
      <c r="E864" s="49">
        <f>_xll.qlInterestRateIndexValueDate(IndexON,D864)</f>
        <v>45400</v>
      </c>
      <c r="F864" s="52">
        <f>IFERROR(_xll.qlIndexFixing(IndexON,D864,TRUE,_xll.ohTrigger(RecalcTrigger,TriggerON)),NA())</f>
        <v>1.0040252193213028E-2</v>
      </c>
      <c r="H864" s="49">
        <f>_xll.qlCalendarAdvance(IborCalendar,$H863,B864,"f",FALSE)</f>
        <v>45336</v>
      </c>
      <c r="I864" s="49">
        <f>_xll.qlInterestRateIndexValueDate(Index3M,$H864)</f>
        <v>45338</v>
      </c>
      <c r="J864" s="52">
        <f>IFERROR(_xll.qlIndexFixing(Index3M,H864,TRUE,_xll.ohTrigger(RecalcTrigger,Trigger3M)),NA())</f>
        <v>1.3841503791636178E-2</v>
      </c>
      <c r="K864" s="52">
        <f>IFERROR(_xll.qlIndexFixing(ONIndex3M,I864,TRUE,_xll.ohTrigger(RecalcTrigger,Trigger3M)),NA())</f>
        <v>1.3607066821963443E-2</v>
      </c>
      <c r="L864" s="52">
        <f>IFERROR(_xll.qlIndexFixing(Index6M,$H864,TRUE,_xll.ohTrigger(RecalcTrigger,Trigger6M)),NA())</f>
        <v>1.4828129026859321E-2</v>
      </c>
      <c r="M864" s="52">
        <f>IFERROR(_xll.qlIndexFixing(ONIndex6M,I864,TRUE,_xll.ohTrigger(RecalcTrigger,Trigger6M)),NA())</f>
        <v>1.431046292069027E-2</v>
      </c>
    </row>
    <row r="865" spans="2:13" x14ac:dyDescent="0.2">
      <c r="B865" s="46" t="s">
        <v>49</v>
      </c>
      <c r="D865" s="49">
        <f>_xll.qlCalendarAdvance(LocalCalendar,$D864,B865,"f",FALSE)</f>
        <v>45407</v>
      </c>
      <c r="E865" s="49">
        <f>_xll.qlInterestRateIndexValueDate(IndexON,D865)</f>
        <v>45407</v>
      </c>
      <c r="F865" s="52">
        <f>IFERROR(_xll.qlIndexFixing(IndexON,D865,TRUE,_xll.ohTrigger(RecalcTrigger,TriggerON)),NA())</f>
        <v>1.0069426302071749E-2</v>
      </c>
      <c r="H865" s="49">
        <f>_xll.qlCalendarAdvance(IborCalendar,$H864,B865,"f",FALSE)</f>
        <v>45343</v>
      </c>
      <c r="I865" s="49">
        <f>_xll.qlInterestRateIndexValueDate(Index3M,$H865)</f>
        <v>45345</v>
      </c>
      <c r="J865" s="52">
        <f>IFERROR(_xll.qlIndexFixing(Index3M,H865,TRUE,_xll.ohTrigger(RecalcTrigger,Trigger3M)),NA())</f>
        <v>1.387557235065362E-2</v>
      </c>
      <c r="K865" s="52">
        <f>IFERROR(_xll.qlIndexFixing(ONIndex3M,I865,TRUE,_xll.ohTrigger(RecalcTrigger,Trigger3M)),NA())</f>
        <v>1.3641155339785271E-2</v>
      </c>
      <c r="L865" s="52">
        <f>IFERROR(_xll.qlIndexFixing(Index6M,$H865,TRUE,_xll.ohTrigger(RecalcTrigger,Trigger6M)),NA())</f>
        <v>1.4864729537987995E-2</v>
      </c>
      <c r="M865" s="52">
        <f>IFERROR(_xll.qlIndexFixing(ONIndex6M,I865,TRUE,_xll.ohTrigger(RecalcTrigger,Trigger6M)),NA())</f>
        <v>1.4346524417945261E-2</v>
      </c>
    </row>
    <row r="866" spans="2:13" x14ac:dyDescent="0.2">
      <c r="B866" s="46" t="s">
        <v>49</v>
      </c>
      <c r="D866" s="49">
        <f>_xll.qlCalendarAdvance(LocalCalendar,$D865,B866,"f",FALSE)</f>
        <v>45414</v>
      </c>
      <c r="E866" s="49">
        <f>_xll.qlInterestRateIndexValueDate(IndexON,D866)</f>
        <v>45414</v>
      </c>
      <c r="F866" s="52">
        <f>IFERROR(_xll.qlIndexFixing(IndexON,D866,TRUE,_xll.ohTrigger(RecalcTrigger,TriggerON)),NA())</f>
        <v>1.0107394337158349E-2</v>
      </c>
      <c r="H866" s="49">
        <f>_xll.qlCalendarAdvance(IborCalendar,$H865,B866,"f",FALSE)</f>
        <v>45350</v>
      </c>
      <c r="I866" s="49">
        <f>_xll.qlInterestRateIndexValueDate(Index3M,$H866)</f>
        <v>45352</v>
      </c>
      <c r="J866" s="52">
        <f>IFERROR(_xll.qlIndexFixing(Index3M,H866,TRUE,_xll.ohTrigger(RecalcTrigger,Trigger3M)),NA())</f>
        <v>1.3920405152518373E-2</v>
      </c>
      <c r="K866" s="52">
        <f>IFERROR(_xll.qlIndexFixing(ONIndex3M,I866,TRUE,_xll.ohTrigger(RecalcTrigger,Trigger3M)),NA())</f>
        <v>1.3675222347186988E-2</v>
      </c>
      <c r="L866" s="52">
        <f>IFERROR(_xll.qlIndexFixing(Index6M,$H866,TRUE,_xll.ohTrigger(RecalcTrigger,Trigger6M)),NA())</f>
        <v>1.4910145824463128E-2</v>
      </c>
      <c r="M866" s="52">
        <f>IFERROR(_xll.qlIndexFixing(ONIndex6M,I866,TRUE,_xll.ohTrigger(RecalcTrigger,Trigger6M)),NA())</f>
        <v>1.4382607206195885E-2</v>
      </c>
    </row>
    <row r="867" spans="2:13" x14ac:dyDescent="0.2">
      <c r="B867" s="46" t="s">
        <v>49</v>
      </c>
      <c r="D867" s="49">
        <f>_xll.qlCalendarAdvance(LocalCalendar,$D866,B867,"f",FALSE)</f>
        <v>45421</v>
      </c>
      <c r="E867" s="49">
        <f>_xll.qlInterestRateIndexValueDate(IndexON,D867)</f>
        <v>45421</v>
      </c>
      <c r="F867" s="52">
        <f>IFERROR(_xll.qlIndexFixing(IndexON,D867,TRUE,_xll.ohTrigger(RecalcTrigger,TriggerON)),NA())</f>
        <v>1.0127570603537528E-2</v>
      </c>
      <c r="H867" s="49">
        <f>_xll.qlCalendarAdvance(IborCalendar,$H866,B867,"f",FALSE)</f>
        <v>45357</v>
      </c>
      <c r="I867" s="49">
        <f>_xll.qlInterestRateIndexValueDate(Index3M,$H867)</f>
        <v>45359</v>
      </c>
      <c r="J867" s="52">
        <f>IFERROR(_xll.qlIndexFixing(Index3M,H867,TRUE,_xll.ohTrigger(RecalcTrigger,Trigger3M)),NA())</f>
        <v>1.3954430276595764E-2</v>
      </c>
      <c r="K867" s="52">
        <f>IFERROR(_xll.qlIndexFixing(ONIndex3M,I867,TRUE,_xll.ohTrigger(RecalcTrigger,Trigger3M)),NA())</f>
        <v>1.3709267844221884E-2</v>
      </c>
      <c r="L867" s="52">
        <f>IFERROR(_xll.qlIndexFixing(Index6M,$H867,TRUE,_xll.ohTrigger(RecalcTrigger,Trigger6M)),NA())</f>
        <v>1.4946798820794143E-2</v>
      </c>
      <c r="M867" s="52">
        <f>IFERROR(_xll.qlIndexFixing(ONIndex6M,I867,TRUE,_xll.ohTrigger(RecalcTrigger,Trigger6M)),NA())</f>
        <v>1.4418711285495434E-2</v>
      </c>
    </row>
    <row r="868" spans="2:13" x14ac:dyDescent="0.2">
      <c r="B868" s="46" t="s">
        <v>49</v>
      </c>
      <c r="D868" s="49">
        <f>_xll.qlCalendarAdvance(LocalCalendar,$D867,B868,"f",FALSE)</f>
        <v>45428</v>
      </c>
      <c r="E868" s="49">
        <f>_xll.qlInterestRateIndexValueDate(IndexON,D868)</f>
        <v>45428</v>
      </c>
      <c r="F868" s="52">
        <f>IFERROR(_xll.qlIndexFixing(IndexON,D868,TRUE,_xll.ohTrigger(RecalcTrigger,TriggerON)),NA())</f>
        <v>1.0156540796225633E-2</v>
      </c>
      <c r="H868" s="49">
        <f>_xll.qlCalendarAdvance(IborCalendar,$H867,B868,"f",FALSE)</f>
        <v>45364</v>
      </c>
      <c r="I868" s="49">
        <f>_xll.qlInterestRateIndexValueDate(Index3M,$H868)</f>
        <v>45366</v>
      </c>
      <c r="J868" s="52">
        <f>IFERROR(_xll.qlIndexFixing(Index3M,H868,TRUE,_xll.ohTrigger(RecalcTrigger,Trigger3M)),NA())</f>
        <v>1.3988434105664844E-2</v>
      </c>
      <c r="K868" s="52">
        <f>IFERROR(_xll.qlIndexFixing(ONIndex3M,I868,TRUE,_xll.ohTrigger(RecalcTrigger,Trigger3M)),NA())</f>
        <v>1.3743291830810023E-2</v>
      </c>
      <c r="L868" s="52">
        <f>IFERROR(_xll.qlIndexFixing(Index6M,$H868,TRUE,_xll.ohTrigger(RecalcTrigger,Trigger6M)),NA())</f>
        <v>1.498641159884288E-2</v>
      </c>
      <c r="M868" s="52">
        <f>IFERROR(_xll.qlIndexFixing(ONIndex6M,I868,TRUE,_xll.ohTrigger(RecalcTrigger,Trigger6M)),NA())</f>
        <v>1.4454836655843906E-2</v>
      </c>
    </row>
    <row r="869" spans="2:13" x14ac:dyDescent="0.2">
      <c r="B869" s="46" t="s">
        <v>49</v>
      </c>
      <c r="D869" s="49">
        <f>_xll.qlCalendarAdvance(LocalCalendar,$D868,B869,"f",FALSE)</f>
        <v>45435</v>
      </c>
      <c r="E869" s="49">
        <f>_xll.qlInterestRateIndexValueDate(IndexON,D869)</f>
        <v>45435</v>
      </c>
      <c r="F869" s="52">
        <f>IFERROR(_xll.qlIndexFixing(IndexON,D869,TRUE,_xll.ohTrigger(RecalcTrigger,TriggerON)),NA())</f>
        <v>1.0185443016775819E-2</v>
      </c>
      <c r="H869" s="49">
        <f>_xll.qlCalendarAdvance(IborCalendar,$H868,B869,"f",FALSE)</f>
        <v>45371</v>
      </c>
      <c r="I869" s="49">
        <f>_xll.qlInterestRateIndexValueDate(Index3M,$H869)</f>
        <v>45373</v>
      </c>
      <c r="J869" s="52">
        <f>IFERROR(_xll.qlIndexFixing(Index3M,H869,TRUE,_xll.ohTrigger(RecalcTrigger,Trigger3M)),NA())</f>
        <v>1.4022416639155008E-2</v>
      </c>
      <c r="K869" s="52">
        <f>IFERROR(_xll.qlIndexFixing(ONIndex3M,I869,TRUE,_xll.ohTrigger(RecalcTrigger,Trigger3M)),NA())</f>
        <v>1.3777294307004695E-2</v>
      </c>
      <c r="L869" s="52">
        <f>IFERROR(_xll.qlIndexFixing(Index6M,$H869,TRUE,_xll.ohTrigger(RecalcTrigger,Trigger6M)),NA())</f>
        <v>1.5023110814941624E-2</v>
      </c>
      <c r="M869" s="52">
        <f>IFERROR(_xll.qlIndexFixing(ONIndex6M,I869,TRUE,_xll.ohTrigger(RecalcTrigger,Trigger6M)),NA())</f>
        <v>1.4490983317267947E-2</v>
      </c>
    </row>
    <row r="870" spans="2:13" x14ac:dyDescent="0.2">
      <c r="B870" s="46" t="s">
        <v>49</v>
      </c>
      <c r="D870" s="49">
        <f>_xll.qlCalendarAdvance(LocalCalendar,$D869,B870,"f",FALSE)</f>
        <v>45442</v>
      </c>
      <c r="E870" s="49">
        <f>_xll.qlInterestRateIndexValueDate(IndexON,D870)</f>
        <v>45442</v>
      </c>
      <c r="F870" s="52">
        <f>IFERROR(_xll.qlIndexFixing(IndexON,D870,TRUE,_xll.ohTrigger(RecalcTrigger,TriggerON)),NA())</f>
        <v>1.0214277265269134E-2</v>
      </c>
      <c r="H870" s="49">
        <f>_xll.qlCalendarAdvance(IborCalendar,$H869,B870,"f",FALSE)</f>
        <v>45378</v>
      </c>
      <c r="I870" s="49">
        <f>_xll.qlInterestRateIndexValueDate(Index3M,$H870)</f>
        <v>45384</v>
      </c>
      <c r="J870" s="52">
        <f>IFERROR(_xll.qlIndexFixing(Index3M,H870,TRUE,_xll.ohTrigger(RecalcTrigger,Trigger3M)),NA())</f>
        <v>1.4067688780639825E-2</v>
      </c>
      <c r="K870" s="52">
        <f>IFERROR(_xll.qlIndexFixing(ONIndex3M,I870,TRUE,_xll.ohTrigger(RecalcTrigger,Trigger3M)),NA())</f>
        <v>1.3825301156940029E-2</v>
      </c>
      <c r="L870" s="52">
        <f>IFERROR(_xll.qlIndexFixing(Index6M,$H870,TRUE,_xll.ohTrigger(RecalcTrigger,Trigger6M)),NA())</f>
        <v>1.5071987624064188E-2</v>
      </c>
      <c r="M870" s="52">
        <f>IFERROR(_xll.qlIndexFixing(ONIndex6M,I870,TRUE,_xll.ohTrigger(RecalcTrigger,Trigger6M)),NA())</f>
        <v>1.4542070764127502E-2</v>
      </c>
    </row>
    <row r="871" spans="2:13" x14ac:dyDescent="0.2">
      <c r="B871" s="46" t="s">
        <v>49</v>
      </c>
      <c r="D871" s="49">
        <f>_xll.qlCalendarAdvance(LocalCalendar,$D870,B871,"f",FALSE)</f>
        <v>45449</v>
      </c>
      <c r="E871" s="49">
        <f>_xll.qlInterestRateIndexValueDate(IndexON,D871)</f>
        <v>45449</v>
      </c>
      <c r="F871" s="52">
        <f>IFERROR(_xll.qlIndexFixing(IndexON,D871,TRUE,_xll.ohTrigger(RecalcTrigger,TriggerON)),NA())</f>
        <v>1.0243043541543484E-2</v>
      </c>
      <c r="H871" s="49">
        <f>_xll.qlCalendarAdvance(IborCalendar,$H870,B871,"f",FALSE)</f>
        <v>45385</v>
      </c>
      <c r="I871" s="49">
        <f>_xll.qlInterestRateIndexValueDate(Index3M,$H871)</f>
        <v>45387</v>
      </c>
      <c r="J871" s="52">
        <f>IFERROR(_xll.qlIndexFixing(Index3M,H871,TRUE,_xll.ohTrigger(RecalcTrigger,Trigger3M)),NA())</f>
        <v>1.4082234289439888E-2</v>
      </c>
      <c r="K871" s="52">
        <f>IFERROR(_xll.qlIndexFixing(ONIndex3M,I871,TRUE,_xll.ohTrigger(RecalcTrigger,Trigger3M)),NA())</f>
        <v>1.3845234727947187E-2</v>
      </c>
      <c r="L871" s="52">
        <f>IFERROR(_xll.qlIndexFixing(Index6M,$H871,TRUE,_xll.ohTrigger(RecalcTrigger,Trigger6M)),NA())</f>
        <v>1.5093626468006558E-2</v>
      </c>
      <c r="M871" s="52">
        <f>IFERROR(_xll.qlIndexFixing(ONIndex6M,I871,TRUE,_xll.ohTrigger(RecalcTrigger,Trigger6M)),NA())</f>
        <v>1.4563340513422673E-2</v>
      </c>
    </row>
    <row r="872" spans="2:13" x14ac:dyDescent="0.2">
      <c r="B872" s="46" t="s">
        <v>49</v>
      </c>
      <c r="D872" s="49">
        <f>_xll.qlCalendarAdvance(LocalCalendar,$D871,B872,"f",FALSE)</f>
        <v>45456</v>
      </c>
      <c r="E872" s="49">
        <f>_xll.qlInterestRateIndexValueDate(IndexON,D872)</f>
        <v>45456</v>
      </c>
      <c r="F872" s="52">
        <f>IFERROR(_xll.qlIndexFixing(IndexON,D872,TRUE,_xll.ohTrigger(RecalcTrigger,TriggerON)),NA())</f>
        <v>1.0271741845760962E-2</v>
      </c>
      <c r="H872" s="49">
        <f>_xll.qlCalendarAdvance(IborCalendar,$H871,B872,"f",FALSE)</f>
        <v>45392</v>
      </c>
      <c r="I872" s="49">
        <f>_xll.qlInterestRateIndexValueDate(Index3M,$H872)</f>
        <v>45394</v>
      </c>
      <c r="J872" s="52">
        <f>IFERROR(_xll.qlIndexFixing(Index3M,H872,TRUE,_xll.ohTrigger(RecalcTrigger,Trigger3M)),NA())</f>
        <v>1.4116172233630203E-2</v>
      </c>
      <c r="K872" s="52">
        <f>IFERROR(_xll.qlIndexFixing(ONIndex3M,I872,TRUE,_xll.ohTrigger(RecalcTrigger,Trigger3M)),NA())</f>
        <v>1.3879172672721651E-2</v>
      </c>
      <c r="L872" s="52">
        <f>IFERROR(_xll.qlIndexFixing(Index6M,$H872,TRUE,_xll.ohTrigger(RecalcTrigger,Trigger6M)),NA())</f>
        <v>1.5133337387843044E-2</v>
      </c>
      <c r="M872" s="52">
        <f>IFERROR(_xll.qlIndexFixing(ONIndex6M,I872,TRUE,_xll.ohTrigger(RecalcTrigger,Trigger6M)),NA())</f>
        <v>1.4599551048180004E-2</v>
      </c>
    </row>
    <row r="873" spans="2:13" x14ac:dyDescent="0.2">
      <c r="B873" s="46" t="s">
        <v>49</v>
      </c>
      <c r="D873" s="49">
        <f>_xll.qlCalendarAdvance(LocalCalendar,$D872,B873,"f",FALSE)</f>
        <v>45463</v>
      </c>
      <c r="E873" s="49">
        <f>_xll.qlInterestRateIndexValueDate(IndexON,D873)</f>
        <v>45463</v>
      </c>
      <c r="F873" s="52">
        <f>IFERROR(_xll.qlIndexFixing(IndexON,D873,TRUE,_xll.ohTrigger(RecalcTrigger,TriggerON)),NA())</f>
        <v>1.0300372177759476E-2</v>
      </c>
      <c r="H873" s="49">
        <f>_xll.qlCalendarAdvance(IborCalendar,$H872,B873,"f",FALSE)</f>
        <v>45399</v>
      </c>
      <c r="I873" s="49">
        <f>_xll.qlInterestRateIndexValueDate(Index3M,$H873)</f>
        <v>45401</v>
      </c>
      <c r="J873" s="52">
        <f>IFERROR(_xll.qlIndexFixing(Index3M,H873,TRUE,_xll.ohTrigger(RecalcTrigger,Trigger3M)),NA())</f>
        <v>1.4150120957206695E-2</v>
      </c>
      <c r="K873" s="52">
        <f>IFERROR(_xll.qlIndexFixing(ONIndex3M,I873,TRUE,_xll.ohTrigger(RecalcTrigger,Trigger3M)),NA())</f>
        <v>1.3913089106969423E-2</v>
      </c>
      <c r="L873" s="52">
        <f>IFERROR(_xll.qlIndexFixing(Index6M,$H873,TRUE,_xll.ohTrigger(RecalcTrigger,Trigger6M)),NA())</f>
        <v>1.5167169017331282E-2</v>
      </c>
      <c r="M873" s="52">
        <f>IFERROR(_xll.qlIndexFixing(ONIndex6M,I873,TRUE,_xll.ohTrigger(RecalcTrigger,Trigger6M)),NA())</f>
        <v>1.463578287409284E-2</v>
      </c>
    </row>
    <row r="874" spans="2:13" x14ac:dyDescent="0.2">
      <c r="B874" s="46" t="s">
        <v>49</v>
      </c>
      <c r="D874" s="49">
        <f>_xll.qlCalendarAdvance(LocalCalendar,$D873,B874,"f",FALSE)</f>
        <v>45470</v>
      </c>
      <c r="E874" s="49">
        <f>_xll.qlInterestRateIndexValueDate(IndexON,D874)</f>
        <v>45470</v>
      </c>
      <c r="F874" s="52">
        <f>IFERROR(_xll.qlIndexFixing(IndexON,D874,TRUE,_xll.ohTrigger(RecalcTrigger,TriggerON)),NA())</f>
        <v>1.0328934537701118E-2</v>
      </c>
      <c r="H874" s="49">
        <f>_xll.qlCalendarAdvance(IborCalendar,$H873,B874,"f",FALSE)</f>
        <v>45406</v>
      </c>
      <c r="I874" s="49">
        <f>_xll.qlInterestRateIndexValueDate(Index3M,$H874)</f>
        <v>45408</v>
      </c>
      <c r="J874" s="52">
        <f>IFERROR(_xll.qlIndexFixing(Index3M,H874,TRUE,_xll.ohTrigger(RecalcTrigger,Trigger3M)),NA())</f>
        <v>1.4184096502503416E-2</v>
      </c>
      <c r="K874" s="52">
        <f>IFERROR(_xll.qlIndexFixing(ONIndex3M,I874,TRUE,_xll.ohTrigger(RecalcTrigger,Trigger3M)),NA())</f>
        <v>1.3949674396647183E-2</v>
      </c>
      <c r="L874" s="52">
        <f>IFERROR(_xll.qlIndexFixing(Index6M,$H874,TRUE,_xll.ohTrigger(RecalcTrigger,Trigger6M)),NA())</f>
        <v>1.5203972305549342E-2</v>
      </c>
      <c r="M874" s="52">
        <f>IFERROR(_xll.qlIndexFixing(ONIndex6M,I874,TRUE,_xll.ohTrigger(RecalcTrigger,Trigger6M)),NA())</f>
        <v>1.4674925522581983E-2</v>
      </c>
    </row>
    <row r="875" spans="2:13" x14ac:dyDescent="0.2">
      <c r="B875" s="46" t="s">
        <v>49</v>
      </c>
      <c r="D875" s="49">
        <f>_xll.qlCalendarAdvance(LocalCalendar,$D874,B875,"f",FALSE)</f>
        <v>45477</v>
      </c>
      <c r="E875" s="49">
        <f>_xll.qlInterestRateIndexValueDate(IndexON,D875)</f>
        <v>45477</v>
      </c>
      <c r="F875" s="52">
        <f>IFERROR(_xll.qlIndexFixing(IndexON,D875,TRUE,_xll.ohTrigger(RecalcTrigger,TriggerON)),NA())</f>
        <v>1.0357460187324641E-2</v>
      </c>
      <c r="H875" s="49">
        <f>_xll.qlCalendarAdvance(IborCalendar,$H874,B875,"f",FALSE)</f>
        <v>45413</v>
      </c>
      <c r="I875" s="49">
        <f>_xll.qlInterestRateIndexValueDate(Index3M,$H875)</f>
        <v>45419</v>
      </c>
      <c r="J875" s="52">
        <f>IFERROR(_xll.qlIndexFixing(Index3M,H875,TRUE,_xll.ohTrigger(RecalcTrigger,Trigger3M)),NA())</f>
        <v>1.4240304983748838E-2</v>
      </c>
      <c r="K875" s="52">
        <f>IFERROR(_xll.qlIndexFixing(ONIndex3M,I875,TRUE,_xll.ohTrigger(RecalcTrigger,Trigger3M)),NA())</f>
        <v>1.3994824133476413E-2</v>
      </c>
      <c r="L875" s="52">
        <f>IFERROR(_xll.qlIndexFixing(Index6M,$H875,TRUE,_xll.ohTrigger(RecalcTrigger,Trigger6M)),NA())</f>
        <v>1.5258888171935828E-2</v>
      </c>
      <c r="M875" s="52">
        <f>IFERROR(_xll.qlIndexFixing(ONIndex6M,I875,TRUE,_xll.ohTrigger(RecalcTrigger,Trigger6M)),NA())</f>
        <v>1.4723260787992132E-2</v>
      </c>
    </row>
    <row r="876" spans="2:13" x14ac:dyDescent="0.2">
      <c r="B876" s="46" t="s">
        <v>49</v>
      </c>
      <c r="D876" s="49">
        <f>_xll.qlCalendarAdvance(LocalCalendar,$D875,B876,"f",FALSE)</f>
        <v>45484</v>
      </c>
      <c r="E876" s="49">
        <f>_xll.qlInterestRateIndexValueDate(IndexON,D876)</f>
        <v>45484</v>
      </c>
      <c r="F876" s="52">
        <f>IFERROR(_xll.qlIndexFixing(IndexON,D876,TRUE,_xll.ohTrigger(RecalcTrigger,TriggerON)),NA())</f>
        <v>1.038598998870599E-2</v>
      </c>
      <c r="H876" s="49">
        <f>_xll.qlCalendarAdvance(IborCalendar,$H875,B876,"f",FALSE)</f>
        <v>45420</v>
      </c>
      <c r="I876" s="49">
        <f>_xll.qlInterestRateIndexValueDate(Index3M,$H876)</f>
        <v>45422</v>
      </c>
      <c r="J876" s="52">
        <f>IFERROR(_xll.qlIndexFixing(Index3M,H876,TRUE,_xll.ohTrigger(RecalcTrigger,Trigger3M)),NA())</f>
        <v>1.4260385791665215E-2</v>
      </c>
      <c r="K876" s="52">
        <f>IFERROR(_xll.qlIndexFixing(ONIndex3M,I876,TRUE,_xll.ohTrigger(RecalcTrigger,Trigger3M)),NA())</f>
        <v>1.4014709346472642E-2</v>
      </c>
      <c r="L876" s="52">
        <f>IFERROR(_xll.qlIndexFixing(Index6M,$H876,TRUE,_xll.ohTrigger(RecalcTrigger,Trigger6M)),NA())</f>
        <v>1.527764266924202E-2</v>
      </c>
      <c r="M876" s="52">
        <f>IFERROR(_xll.qlIndexFixing(ONIndex6M,I876,TRUE,_xll.ohTrigger(RecalcTrigger,Trigger6M)),NA())</f>
        <v>1.4744606098897606E-2</v>
      </c>
    </row>
    <row r="877" spans="2:13" x14ac:dyDescent="0.2">
      <c r="B877" s="46" t="s">
        <v>49</v>
      </c>
      <c r="D877" s="49">
        <f>_xll.qlCalendarAdvance(LocalCalendar,$D876,B877,"f",FALSE)</f>
        <v>45491</v>
      </c>
      <c r="E877" s="49">
        <f>_xll.qlInterestRateIndexValueDate(IndexON,D877)</f>
        <v>45491</v>
      </c>
      <c r="F877" s="52">
        <f>IFERROR(_xll.qlIndexFixing(IndexON,D877,TRUE,_xll.ohTrigger(RecalcTrigger,TriggerON)),NA())</f>
        <v>1.0414524187982721E-2</v>
      </c>
      <c r="H877" s="49">
        <f>_xll.qlCalendarAdvance(IborCalendar,$H876,B877,"f",FALSE)</f>
        <v>45427</v>
      </c>
      <c r="I877" s="49">
        <f>_xll.qlInterestRateIndexValueDate(Index3M,$H877)</f>
        <v>45429</v>
      </c>
      <c r="J877" s="52">
        <f>IFERROR(_xll.qlIndexFixing(Index3M,H877,TRUE,_xll.ohTrigger(RecalcTrigger,Trigger3M)),NA())</f>
        <v>1.4294571409431581E-2</v>
      </c>
      <c r="K877" s="52">
        <f>IFERROR(_xll.qlIndexFixing(ONIndex3M,I877,TRUE,_xll.ohTrigger(RecalcTrigger,Trigger3M)),NA())</f>
        <v>1.4048539738533705E-2</v>
      </c>
      <c r="L877" s="52">
        <f>IFERROR(_xll.qlIndexFixing(Index6M,$H877,TRUE,_xll.ohTrigger(RecalcTrigger,Trigger6M)),NA())</f>
        <v>1.5314509648766579E-2</v>
      </c>
      <c r="M877" s="52">
        <f>IFERROR(_xll.qlIndexFixing(ONIndex6M,I877,TRUE,_xll.ohTrigger(RecalcTrigger,Trigger6M)),NA())</f>
        <v>1.4780923089592335E-2</v>
      </c>
    </row>
    <row r="878" spans="2:13" x14ac:dyDescent="0.2">
      <c r="B878" s="46" t="s">
        <v>49</v>
      </c>
      <c r="D878" s="49">
        <f>_xll.qlCalendarAdvance(LocalCalendar,$D877,B878,"f",FALSE)</f>
        <v>45498</v>
      </c>
      <c r="E878" s="49">
        <f>_xll.qlInterestRateIndexValueDate(IndexON,D878)</f>
        <v>45498</v>
      </c>
      <c r="F878" s="52">
        <f>IFERROR(_xll.qlIndexFixing(IndexON,D878,TRUE,_xll.ohTrigger(RecalcTrigger,TriggerON)),NA())</f>
        <v>1.0443062785235879E-2</v>
      </c>
      <c r="H878" s="49">
        <f>_xll.qlCalendarAdvance(IborCalendar,$H877,B878,"f",FALSE)</f>
        <v>45434</v>
      </c>
      <c r="I878" s="49">
        <f>_xll.qlInterestRateIndexValueDate(Index3M,$H878)</f>
        <v>45436</v>
      </c>
      <c r="J878" s="52">
        <f>IFERROR(_xll.qlIndexFixing(Index3M,H878,TRUE,_xll.ohTrigger(RecalcTrigger,Trigger3M)),NA())</f>
        <v>1.4331608372538159E-2</v>
      </c>
      <c r="K878" s="52">
        <f>IFERROR(_xll.qlIndexFixing(ONIndex3M,I878,TRUE,_xll.ohTrigger(RecalcTrigger,Trigger3M)),NA())</f>
        <v>1.4085038110205339E-2</v>
      </c>
      <c r="L878" s="52">
        <f>IFERROR(_xll.qlIndexFixing(Index6M,$H878,TRUE,_xll.ohTrigger(RecalcTrigger,Trigger6M)),NA())</f>
        <v>1.5351397762770386E-2</v>
      </c>
      <c r="M878" s="52">
        <f>IFERROR(_xll.qlIndexFixing(ONIndex6M,I878,TRUE,_xll.ohTrigger(RecalcTrigger,Trigger6M)),NA())</f>
        <v>1.4820162935258452E-2</v>
      </c>
    </row>
    <row r="879" spans="2:13" x14ac:dyDescent="0.2">
      <c r="B879" s="46" t="s">
        <v>49</v>
      </c>
      <c r="D879" s="49">
        <f>_xll.qlCalendarAdvance(LocalCalendar,$D878,B879,"f",FALSE)</f>
        <v>45505</v>
      </c>
      <c r="E879" s="49">
        <f>_xll.qlInterestRateIndexValueDate(IndexON,D879)</f>
        <v>45505</v>
      </c>
      <c r="F879" s="52">
        <f>IFERROR(_xll.qlIndexFixing(IndexON,D879,TRUE,_xll.ohTrigger(RecalcTrigger,TriggerON)),NA())</f>
        <v>1.0471605780384419E-2</v>
      </c>
      <c r="H879" s="49">
        <f>_xll.qlCalendarAdvance(IborCalendar,$H878,B879,"f",FALSE)</f>
        <v>45441</v>
      </c>
      <c r="I879" s="49">
        <f>_xll.qlInterestRateIndexValueDate(Index3M,$H879)</f>
        <v>45443</v>
      </c>
      <c r="J879" s="52">
        <f>IFERROR(_xll.qlIndexFixing(Index3M,H879,TRUE,_xll.ohTrigger(RecalcTrigger,Trigger3M)),NA())</f>
        <v>1.4354938075039661E-2</v>
      </c>
      <c r="K879" s="52">
        <f>IFERROR(_xll.qlIndexFixing(ONIndex3M,I879,TRUE,_xll.ohTrigger(RecalcTrigger,Trigger3M)),NA())</f>
        <v>1.4116135990756007E-2</v>
      </c>
      <c r="L879" s="52">
        <f>IFERROR(_xll.qlIndexFixing(Index6M,$H879,TRUE,_xll.ohTrigger(RecalcTrigger,Trigger6M)),NA())</f>
        <v>1.5379394112386955E-2</v>
      </c>
      <c r="M879" s="52">
        <f>IFERROR(_xll.qlIndexFixing(ONIndex6M,I879,TRUE,_xll.ohTrigger(RecalcTrigger,Trigger6M)),NA())</f>
        <v>1.4853620944741408E-2</v>
      </c>
    </row>
    <row r="880" spans="2:13" x14ac:dyDescent="0.2">
      <c r="B880" s="46" t="s">
        <v>49</v>
      </c>
      <c r="D880" s="49">
        <f>_xll.qlCalendarAdvance(LocalCalendar,$D879,B880,"f",FALSE)</f>
        <v>45512</v>
      </c>
      <c r="E880" s="49">
        <f>_xll.qlInterestRateIndexValueDate(IndexON,D880)</f>
        <v>45512</v>
      </c>
      <c r="F880" s="52">
        <f>IFERROR(_xll.qlIndexFixing(IndexON,D880,TRUE,_xll.ohTrigger(RecalcTrigger,TriggerON)),NA())</f>
        <v>1.0500153173509386E-2</v>
      </c>
      <c r="H880" s="49">
        <f>_xll.qlCalendarAdvance(IborCalendar,$H879,B880,"f",FALSE)</f>
        <v>45448</v>
      </c>
      <c r="I880" s="49">
        <f>_xll.qlInterestRateIndexValueDate(Index3M,$H880)</f>
        <v>45450</v>
      </c>
      <c r="J880" s="52">
        <f>IFERROR(_xll.qlIndexFixing(Index3M,H880,TRUE,_xll.ohTrigger(RecalcTrigger,Trigger3M)),NA())</f>
        <v>1.4397754944783318E-2</v>
      </c>
      <c r="K880" s="52">
        <f>IFERROR(_xll.qlIndexFixing(ONIndex3M,I880,TRUE,_xll.ohTrigger(RecalcTrigger,Trigger3M)),NA())</f>
        <v>1.4149901850970537E-2</v>
      </c>
      <c r="L880" s="52">
        <f>IFERROR(_xll.qlIndexFixing(Index6M,$H880,TRUE,_xll.ohTrigger(RecalcTrigger,Trigger6M)),NA())</f>
        <v>1.5425237202283653E-2</v>
      </c>
      <c r="M880" s="52">
        <f>IFERROR(_xll.qlIndexFixing(ONIndex6M,I880,TRUE,_xll.ohTrigger(RecalcTrigger,Trigger6M)),NA())</f>
        <v>1.4890001809249043E-2</v>
      </c>
    </row>
    <row r="881" spans="2:13" x14ac:dyDescent="0.2">
      <c r="B881" s="46" t="s">
        <v>49</v>
      </c>
      <c r="D881" s="49">
        <f>_xll.qlCalendarAdvance(LocalCalendar,$D880,B881,"f",FALSE)</f>
        <v>45519</v>
      </c>
      <c r="E881" s="49">
        <f>_xll.qlInterestRateIndexValueDate(IndexON,D881)</f>
        <v>45519</v>
      </c>
      <c r="F881" s="52">
        <f>IFERROR(_xll.qlIndexFixing(IndexON,D881,TRUE,_xll.ohTrigger(RecalcTrigger,TriggerON)),NA())</f>
        <v>1.0528704964529734E-2</v>
      </c>
      <c r="H881" s="49">
        <f>_xll.qlCalendarAdvance(IborCalendar,$H880,B881,"f",FALSE)</f>
        <v>45455</v>
      </c>
      <c r="I881" s="49">
        <f>_xll.qlInterestRateIndexValueDate(Index3M,$H881)</f>
        <v>45457</v>
      </c>
      <c r="J881" s="52">
        <f>IFERROR(_xll.qlIndexFixing(Index3M,H881,TRUE,_xll.ohTrigger(RecalcTrigger,Trigger3M)),NA())</f>
        <v>1.4435208469544585E-2</v>
      </c>
      <c r="K881" s="52">
        <f>IFERROR(_xll.qlIndexFixing(ONIndex3M,I881,TRUE,_xll.ohTrigger(RecalcTrigger,Trigger3M)),NA())</f>
        <v>1.4183646200498501E-2</v>
      </c>
      <c r="L881" s="52">
        <f>IFERROR(_xll.qlIndexFixing(Index6M,$H881,TRUE,_xll.ohTrigger(RecalcTrigger,Trigger6M)),NA())</f>
        <v>1.5462188431818423E-2</v>
      </c>
      <c r="M881" s="52">
        <f>IFERROR(_xll.qlIndexFixing(ONIndex6M,I881,TRUE,_xll.ohTrigger(RecalcTrigger,Trigger6M)),NA())</f>
        <v>1.4926403965045409E-2</v>
      </c>
    </row>
    <row r="882" spans="2:13" x14ac:dyDescent="0.2">
      <c r="B882" s="46" t="s">
        <v>49</v>
      </c>
      <c r="D882" s="49">
        <f>_xll.qlCalendarAdvance(LocalCalendar,$D881,B882,"f",FALSE)</f>
        <v>45526</v>
      </c>
      <c r="E882" s="49">
        <f>_xll.qlInterestRateIndexValueDate(IndexON,D882)</f>
        <v>45526</v>
      </c>
      <c r="F882" s="52">
        <f>IFERROR(_xll.qlIndexFixing(IndexON,D882,TRUE,_xll.ohTrigger(RecalcTrigger,TriggerON)),NA())</f>
        <v>1.0557261153607556E-2</v>
      </c>
      <c r="H882" s="49">
        <f>_xll.qlCalendarAdvance(IborCalendar,$H881,B882,"f",FALSE)</f>
        <v>45462</v>
      </c>
      <c r="I882" s="49">
        <f>_xll.qlInterestRateIndexValueDate(Index3M,$H882)</f>
        <v>45464</v>
      </c>
      <c r="J882" s="52">
        <f>IFERROR(_xll.qlIndexFixing(Index3M,H882,TRUE,_xll.ohTrigger(RecalcTrigger,Trigger3M)),NA())</f>
        <v>1.4470034478884935E-2</v>
      </c>
      <c r="K882" s="52">
        <f>IFERROR(_xll.qlIndexFixing(ONIndex3M,I882,TRUE,_xll.ohTrigger(RecalcTrigger,Trigger3M)),NA())</f>
        <v>1.42173690393399E-2</v>
      </c>
      <c r="L882" s="52">
        <f>IFERROR(_xll.qlIndexFixing(Index6M,$H882,TRUE,_xll.ohTrigger(RecalcTrigger,Trigger6M)),NA())</f>
        <v>1.5502141511703571E-2</v>
      </c>
      <c r="M882" s="52">
        <f>IFERROR(_xll.qlIndexFixing(ONIndex6M,I882,TRUE,_xll.ohTrigger(RecalcTrigger,Trigger6M)),NA())</f>
        <v>1.4962827412157154E-2</v>
      </c>
    </row>
    <row r="883" spans="2:13" x14ac:dyDescent="0.2">
      <c r="B883" s="46" t="s">
        <v>49</v>
      </c>
      <c r="D883" s="49">
        <f>_xll.qlCalendarAdvance(LocalCalendar,$D882,B883,"f",FALSE)</f>
        <v>45533</v>
      </c>
      <c r="E883" s="49">
        <f>_xll.qlInterestRateIndexValueDate(IndexON,D883)</f>
        <v>45533</v>
      </c>
      <c r="F883" s="52">
        <f>IFERROR(_xll.qlIndexFixing(IndexON,D883,TRUE,_xll.ohTrigger(RecalcTrigger,TriggerON)),NA())</f>
        <v>1.0585821740580759E-2</v>
      </c>
      <c r="H883" s="49">
        <f>_xll.qlCalendarAdvance(IborCalendar,$H882,B883,"f",FALSE)</f>
        <v>45469</v>
      </c>
      <c r="I883" s="49">
        <f>_xll.qlInterestRateIndexValueDate(Index3M,$H883)</f>
        <v>45471</v>
      </c>
      <c r="J883" s="52">
        <f>IFERROR(_xll.qlIndexFixing(Index3M,H883,TRUE,_xll.ohTrigger(RecalcTrigger,Trigger3M)),NA())</f>
        <v>1.4502204759163072E-2</v>
      </c>
      <c r="K883" s="52">
        <f>IFERROR(_xll.qlIndexFixing(ONIndex3M,I883,TRUE,_xll.ohTrigger(RecalcTrigger,Trigger3M)),NA())</f>
        <v>1.4251076729552281E-2</v>
      </c>
      <c r="L883" s="52">
        <f>IFERROR(_xll.qlIndexFixing(Index6M,$H883,TRUE,_xll.ohTrigger(RecalcTrigger,Trigger6M)),NA())</f>
        <v>1.5536153670484405E-2</v>
      </c>
      <c r="M883" s="52">
        <f>IFERROR(_xll.qlIndexFixing(ONIndex6M,I883,TRUE,_xll.ohTrigger(RecalcTrigger,Trigger6M)),NA())</f>
        <v>1.4999272111175799E-2</v>
      </c>
    </row>
    <row r="884" spans="2:13" x14ac:dyDescent="0.2">
      <c r="B884" s="46" t="s">
        <v>49</v>
      </c>
      <c r="D884" s="49">
        <f>_xll.qlCalendarAdvance(LocalCalendar,$D883,B884,"f",FALSE)</f>
        <v>45540</v>
      </c>
      <c r="E884" s="49">
        <f>_xll.qlInterestRateIndexValueDate(IndexON,D884)</f>
        <v>45540</v>
      </c>
      <c r="F884" s="52">
        <f>IFERROR(_xll.qlIndexFixing(IndexON,D884,TRUE,_xll.ohTrigger(RecalcTrigger,TriggerON)),NA())</f>
        <v>1.0614386725449343E-2</v>
      </c>
      <c r="H884" s="49">
        <f>_xll.qlCalendarAdvance(IborCalendar,$H883,B884,"f",FALSE)</f>
        <v>45476</v>
      </c>
      <c r="I884" s="49">
        <f>_xll.qlInterestRateIndexValueDate(Index3M,$H884)</f>
        <v>45478</v>
      </c>
      <c r="J884" s="52">
        <f>IFERROR(_xll.qlIndexFixing(Index3M,H884,TRUE,_xll.ohTrigger(RecalcTrigger,Trigger3M)),NA())</f>
        <v>1.4537372677094052E-2</v>
      </c>
      <c r="K884" s="52">
        <f>IFERROR(_xll.qlIndexFixing(ONIndex3M,I884,TRUE,_xll.ohTrigger(RecalcTrigger,Trigger3M)),NA())</f>
        <v>1.4284904994514847E-2</v>
      </c>
      <c r="L884" s="52">
        <f>IFERROR(_xll.qlIndexFixing(Index6M,$H884,TRUE,_xll.ohTrigger(RecalcTrigger,Trigger6M)),NA())</f>
        <v>1.5573167591814714E-2</v>
      </c>
      <c r="M884" s="52">
        <f>IFERROR(_xll.qlIndexFixing(ONIndex6M,I884,TRUE,_xll.ohTrigger(RecalcTrigger,Trigger6M)),NA())</f>
        <v>1.5035737220348011E-2</v>
      </c>
    </row>
    <row r="885" spans="2:13" x14ac:dyDescent="0.2">
      <c r="B885" s="46" t="s">
        <v>49</v>
      </c>
      <c r="D885" s="49">
        <f>_xll.qlCalendarAdvance(LocalCalendar,$D884,B885,"f",FALSE)</f>
        <v>45547</v>
      </c>
      <c r="E885" s="49">
        <f>_xll.qlInterestRateIndexValueDate(IndexON,D885)</f>
        <v>45547</v>
      </c>
      <c r="F885" s="52">
        <f>IFERROR(_xll.qlIndexFixing(IndexON,D885,TRUE,_xll.ohTrigger(RecalcTrigger,TriggerON)),NA())</f>
        <v>1.0642956108213308E-2</v>
      </c>
      <c r="H885" s="49">
        <f>_xll.qlCalendarAdvance(IborCalendar,$H884,B885,"f",FALSE)</f>
        <v>45483</v>
      </c>
      <c r="I885" s="49">
        <f>_xll.qlInterestRateIndexValueDate(Index3M,$H885)</f>
        <v>45485</v>
      </c>
      <c r="J885" s="52">
        <f>IFERROR(_xll.qlIndexFixing(Index3M,H885,TRUE,_xll.ohTrigger(RecalcTrigger,Trigger3M)),NA())</f>
        <v>1.4575585188393197E-2</v>
      </c>
      <c r="K885" s="52">
        <f>IFERROR(_xll.qlIndexFixing(ONIndex3M,I885,TRUE,_xll.ohTrigger(RecalcTrigger,Trigger3M)),NA())</f>
        <v>1.4321642282020264E-2</v>
      </c>
      <c r="L885" s="52">
        <f>IFERROR(_xll.qlIndexFixing(Index6M,$H885,TRUE,_xll.ohTrigger(RecalcTrigger,Trigger6M)),NA())</f>
        <v>1.5613192516171876E-2</v>
      </c>
      <c r="M885" s="52">
        <f>IFERROR(_xll.qlIndexFixing(ONIndex6M,I885,TRUE,_xll.ohTrigger(RecalcTrigger,Trigger6M)),NA())</f>
        <v>1.5075144912630734E-2</v>
      </c>
    </row>
    <row r="886" spans="2:13" x14ac:dyDescent="0.2">
      <c r="B886" s="46" t="s">
        <v>49</v>
      </c>
      <c r="D886" s="49">
        <f>_xll.qlCalendarAdvance(LocalCalendar,$D885,B886,"f",FALSE)</f>
        <v>45554</v>
      </c>
      <c r="E886" s="49">
        <f>_xll.qlInterestRateIndexValueDate(IndexON,D886)</f>
        <v>45554</v>
      </c>
      <c r="F886" s="52">
        <f>IFERROR(_xll.qlIndexFixing(IndexON,D886,TRUE,_xll.ohTrigger(RecalcTrigger,TriggerON)),NA())</f>
        <v>1.0671529889034748E-2</v>
      </c>
      <c r="H886" s="49">
        <f>_xll.qlCalendarAdvance(IborCalendar,$H885,B886,"f",FALSE)</f>
        <v>45490</v>
      </c>
      <c r="I886" s="49">
        <f>_xll.qlInterestRateIndexValueDate(Index3M,$H886)</f>
        <v>45492</v>
      </c>
      <c r="J886" s="52">
        <f>IFERROR(_xll.qlIndexFixing(Index3M,H886,TRUE,_xll.ohTrigger(RecalcTrigger,Trigger3M)),NA())</f>
        <v>1.4608270462170834E-2</v>
      </c>
      <c r="K886" s="52">
        <f>IFERROR(_xll.qlIndexFixing(ONIndex3M,I886,TRUE,_xll.ohTrigger(RecalcTrigger,Trigger3M)),NA())</f>
        <v>1.4353120472261338E-2</v>
      </c>
      <c r="L886" s="52">
        <f>IFERROR(_xll.qlIndexFixing(Index6M,$H886,TRUE,_xll.ohTrigger(RecalcTrigger,Trigger6M)),NA())</f>
        <v>1.5647257978705455E-2</v>
      </c>
      <c r="M886" s="52">
        <f>IFERROR(_xll.qlIndexFixing(ONIndex6M,I886,TRUE,_xll.ohTrigger(RecalcTrigger,Trigger6M)),NA())</f>
        <v>1.5108727446131454E-2</v>
      </c>
    </row>
    <row r="887" spans="2:13" x14ac:dyDescent="0.2">
      <c r="B887" s="46" t="s">
        <v>49</v>
      </c>
      <c r="D887" s="49">
        <f>_xll.qlCalendarAdvance(LocalCalendar,$D886,B887,"f",FALSE)</f>
        <v>45561</v>
      </c>
      <c r="E887" s="49">
        <f>_xll.qlInterestRateIndexValueDate(IndexON,D887)</f>
        <v>45561</v>
      </c>
      <c r="F887" s="52">
        <f>IFERROR(_xll.qlIndexFixing(IndexON,D887,TRUE,_xll.ohTrigger(RecalcTrigger,TriggerON)),NA())</f>
        <v>1.0700108067670522E-2</v>
      </c>
      <c r="H887" s="49">
        <f>_xll.qlCalendarAdvance(IborCalendar,$H886,B887,"f",FALSE)</f>
        <v>45497</v>
      </c>
      <c r="I887" s="49">
        <f>_xll.qlInterestRateIndexValueDate(Index3M,$H887)</f>
        <v>45499</v>
      </c>
      <c r="J887" s="52">
        <f>IFERROR(_xll.qlIndexFixing(Index3M,H887,TRUE,_xll.ohTrigger(RecalcTrigger,Trigger3M)),NA())</f>
        <v>1.4644000339667505E-2</v>
      </c>
      <c r="K887" s="52">
        <f>IFERROR(_xll.qlIndexFixing(ONIndex3M,I887,TRUE,_xll.ohTrigger(RecalcTrigger,Trigger3M)),NA())</f>
        <v>1.4387507685418299E-2</v>
      </c>
      <c r="L887" s="52">
        <f>IFERROR(_xll.qlIndexFixing(Index6M,$H887,TRUE,_xll.ohTrigger(RecalcTrigger,Trigger6M)),NA())</f>
        <v>1.5684334446574522E-2</v>
      </c>
      <c r="M887" s="52">
        <f>IFERROR(_xll.qlIndexFixing(ONIndex6M,I887,TRUE,_xll.ohTrigger(RecalcTrigger,Trigger6M)),NA())</f>
        <v>1.5145252562742684E-2</v>
      </c>
    </row>
    <row r="888" spans="2:13" x14ac:dyDescent="0.2">
      <c r="B888" s="46" t="s">
        <v>49</v>
      </c>
      <c r="D888" s="49">
        <f>_xll.qlCalendarAdvance(LocalCalendar,$D887,B888,"f",FALSE)</f>
        <v>45568</v>
      </c>
      <c r="E888" s="49">
        <f>_xll.qlInterestRateIndexValueDate(IndexON,D888)</f>
        <v>45568</v>
      </c>
      <c r="F888" s="52">
        <f>IFERROR(_xll.qlIndexFixing(IndexON,D888,TRUE,_xll.ohTrigger(RecalcTrigger,TriggerON)),NA())</f>
        <v>1.072869064436377E-2</v>
      </c>
      <c r="H888" s="49">
        <f>_xll.qlCalendarAdvance(IborCalendar,$H887,B888,"f",FALSE)</f>
        <v>45504</v>
      </c>
      <c r="I888" s="49">
        <f>_xll.qlInterestRateIndexValueDate(Index3M,$H888)</f>
        <v>45506</v>
      </c>
      <c r="J888" s="52">
        <f>IFERROR(_xll.qlIndexFixing(Index3M,H888,TRUE,_xll.ohTrigger(RecalcTrigger,Trigger3M)),NA())</f>
        <v>1.4682819317779903E-2</v>
      </c>
      <c r="K888" s="52">
        <f>IFERROR(_xll.qlIndexFixing(ONIndex3M,I888,TRUE,_xll.ohTrigger(RecalcTrigger,Trigger3M)),NA())</f>
        <v>1.4422081214924276E-2</v>
      </c>
      <c r="L888" s="52">
        <f>IFERROR(_xll.qlIndexFixing(Index6M,$H888,TRUE,_xll.ohTrigger(RecalcTrigger,Trigger6M)),NA())</f>
        <v>1.5721431765601365E-2</v>
      </c>
      <c r="M888" s="52">
        <f>IFERROR(_xll.qlIndexFixing(ONIndex6M,I888,TRUE,_xll.ohTrigger(RecalcTrigger,Trigger6M)),NA())</f>
        <v>1.5181797681886877E-2</v>
      </c>
    </row>
    <row r="889" spans="2:13" x14ac:dyDescent="0.2">
      <c r="B889" s="46" t="s">
        <v>49</v>
      </c>
      <c r="D889" s="49">
        <f>_xll.qlCalendarAdvance(LocalCalendar,$D888,B889,"f",FALSE)</f>
        <v>45575</v>
      </c>
      <c r="E889" s="49">
        <f>_xll.qlInterestRateIndexValueDate(IndexON,D889)</f>
        <v>45575</v>
      </c>
      <c r="F889" s="52">
        <f>IFERROR(_xll.qlIndexFixing(IndexON,D889,TRUE,_xll.ohTrigger(RecalcTrigger,TriggerON)),NA())</f>
        <v>1.0757277618952399E-2</v>
      </c>
      <c r="H889" s="49">
        <f>_xll.qlCalendarAdvance(IborCalendar,$H888,B889,"f",FALSE)</f>
        <v>45511</v>
      </c>
      <c r="I889" s="49">
        <f>_xll.qlInterestRateIndexValueDate(Index3M,$H889)</f>
        <v>45513</v>
      </c>
      <c r="J889" s="52">
        <f>IFERROR(_xll.qlIndexFixing(Index3M,H889,TRUE,_xll.ohTrigger(RecalcTrigger,Trigger3M)),NA())</f>
        <v>1.4716022090664624E-2</v>
      </c>
      <c r="K889" s="52">
        <f>IFERROR(_xll.qlIndexFixing(ONIndex3M,I889,TRUE,_xll.ohTrigger(RecalcTrigger,Trigger3M)),NA())</f>
        <v>1.4456841060965786E-2</v>
      </c>
      <c r="L889" s="52">
        <f>IFERROR(_xll.qlIndexFixing(Index6M,$H889,TRUE,_xll.ohTrigger(RecalcTrigger,Trigger6M)),NA())</f>
        <v>1.5758549936941812E-2</v>
      </c>
      <c r="M889" s="52">
        <f>IFERROR(_xll.qlIndexFixing(ONIndex6M,I889,TRUE,_xll.ohTrigger(RecalcTrigger,Trigger6M)),NA())</f>
        <v>1.5218362803590679E-2</v>
      </c>
    </row>
    <row r="890" spans="2:13" x14ac:dyDescent="0.2">
      <c r="B890" s="46" t="s">
        <v>49</v>
      </c>
      <c r="D890" s="49">
        <f>_xll.qlCalendarAdvance(LocalCalendar,$D889,B890,"f",FALSE)</f>
        <v>45582</v>
      </c>
      <c r="E890" s="49">
        <f>_xll.qlInterestRateIndexValueDate(IndexON,D890)</f>
        <v>45582</v>
      </c>
      <c r="F890" s="52">
        <f>IFERROR(_xll.qlIndexFixing(IndexON,D890,TRUE,_xll.ohTrigger(RecalcTrigger,TriggerON)),NA())</f>
        <v>1.0785868991517455E-2</v>
      </c>
      <c r="H890" s="49">
        <f>_xll.qlCalendarAdvance(IborCalendar,$H889,B890,"f",FALSE)</f>
        <v>45518</v>
      </c>
      <c r="I890" s="49">
        <f>_xll.qlInterestRateIndexValueDate(Index3M,$H890)</f>
        <v>45520</v>
      </c>
      <c r="J890" s="52">
        <f>IFERROR(_xll.qlIndexFixing(Index3M,H890,TRUE,_xll.ohTrigger(RecalcTrigger,Trigger3M)),NA())</f>
        <v>1.4752313974680915E-2</v>
      </c>
      <c r="K890" s="52">
        <f>IFERROR(_xll.qlIndexFixing(ONIndex3M,I890,TRUE,_xll.ohTrigger(RecalcTrigger,Trigger3M)),NA())</f>
        <v>1.4491787223729347E-2</v>
      </c>
      <c r="L890" s="52">
        <f>IFERROR(_xll.qlIndexFixing(Index6M,$H890,TRUE,_xll.ohTrigger(RecalcTrigger,Trigger6M)),NA())</f>
        <v>1.5795688961752562E-2</v>
      </c>
      <c r="M890" s="52">
        <f>IFERROR(_xll.qlIndexFixing(ONIndex6M,I890,TRUE,_xll.ohTrigger(RecalcTrigger,Trigger6M)),NA())</f>
        <v>1.5254947927827445E-2</v>
      </c>
    </row>
    <row r="891" spans="2:13" x14ac:dyDescent="0.2">
      <c r="B891" s="46" t="s">
        <v>49</v>
      </c>
      <c r="D891" s="49">
        <f>_xll.qlCalendarAdvance(LocalCalendar,$D890,B891,"f",FALSE)</f>
        <v>45589</v>
      </c>
      <c r="E891" s="49">
        <f>_xll.qlInterestRateIndexValueDate(IndexON,D891)</f>
        <v>45589</v>
      </c>
      <c r="F891" s="52">
        <f>IFERROR(_xll.qlIndexFixing(IndexON,D891,TRUE,_xll.ohTrigger(RecalcTrigger,TriggerON)),NA())</f>
        <v>1.081446476205894E-2</v>
      </c>
      <c r="H891" s="49">
        <f>_xll.qlCalendarAdvance(IborCalendar,$H890,B891,"f",FALSE)</f>
        <v>45525</v>
      </c>
      <c r="I891" s="49">
        <f>_xll.qlInterestRateIndexValueDate(Index3M,$H891)</f>
        <v>45527</v>
      </c>
      <c r="J891" s="52">
        <f>IFERROR(_xll.qlIndexFixing(Index3M,H891,TRUE,_xll.ohTrigger(RecalcTrigger,Trigger3M)),NA())</f>
        <v>1.4788793204764375E-2</v>
      </c>
      <c r="K891" s="52">
        <f>IFERROR(_xll.qlIndexFixing(ONIndex3M,I891,TRUE,_xll.ohTrigger(RecalcTrigger,Trigger3M)),NA())</f>
        <v>1.4529730597518942E-2</v>
      </c>
      <c r="L891" s="52">
        <f>IFERROR(_xll.qlIndexFixing(Index6M,$H891,TRUE,_xll.ohTrigger(RecalcTrigger,Trigger6M)),NA())</f>
        <v>1.5832848841191606E-2</v>
      </c>
      <c r="M891" s="52">
        <f>IFERROR(_xll.qlIndexFixing(ONIndex6M,I891,TRUE,_xll.ohTrigger(RecalcTrigger,Trigger6M)),NA())</f>
        <v>1.5294493458977154E-2</v>
      </c>
    </row>
    <row r="892" spans="2:13" x14ac:dyDescent="0.2">
      <c r="B892" s="46" t="s">
        <v>49</v>
      </c>
      <c r="D892" s="49">
        <f>_xll.qlCalendarAdvance(LocalCalendar,$D891,B892,"f",FALSE)</f>
        <v>45596</v>
      </c>
      <c r="E892" s="49">
        <f>_xll.qlInterestRateIndexValueDate(IndexON,D892)</f>
        <v>45596</v>
      </c>
      <c r="F892" s="52">
        <f>IFERROR(_xll.qlIndexFixing(IndexON,D892,TRUE,_xll.ohTrigger(RecalcTrigger,TriggerON)),NA())</f>
        <v>1.0843064930495805E-2</v>
      </c>
      <c r="H892" s="49">
        <f>_xll.qlCalendarAdvance(IborCalendar,$H891,B892,"f",FALSE)</f>
        <v>45532</v>
      </c>
      <c r="I892" s="49">
        <f>_xll.qlInterestRateIndexValueDate(Index3M,$H892)</f>
        <v>45534</v>
      </c>
      <c r="J892" s="52">
        <f>IFERROR(_xll.qlIndexFixing(Index3M,H892,TRUE,_xll.ohTrigger(RecalcTrigger,Trigger3M)),NA())</f>
        <v>1.4816585023574603E-2</v>
      </c>
      <c r="K892" s="52">
        <f>IFERROR(_xll.qlIndexFixing(ONIndex3M,I892,TRUE,_xll.ohTrigger(RecalcTrigger,Trigger3M)),NA())</f>
        <v>1.4562238500035463E-2</v>
      </c>
      <c r="L892" s="52">
        <f>IFERROR(_xll.qlIndexFixing(Index6M,$H892,TRUE,_xll.ohTrigger(RecalcTrigger,Trigger6M)),NA())</f>
        <v>1.5860996184937075E-2</v>
      </c>
      <c r="M892" s="52">
        <f>IFERROR(_xll.qlIndexFixing(ONIndex6M,I892,TRUE,_xll.ohTrigger(RecalcTrigger,Trigger6M)),NA())</f>
        <v>1.5328178184059738E-2</v>
      </c>
    </row>
    <row r="893" spans="2:13" x14ac:dyDescent="0.2">
      <c r="B893" s="46" t="s">
        <v>49</v>
      </c>
      <c r="D893" s="49">
        <f>_xll.qlCalendarAdvance(LocalCalendar,$D892,B893,"f",FALSE)</f>
        <v>45603</v>
      </c>
      <c r="E893" s="49">
        <f>_xll.qlInterestRateIndexValueDate(IndexON,D893)</f>
        <v>45603</v>
      </c>
      <c r="F893" s="52">
        <f>IFERROR(_xll.qlIndexFixing(IndexON,D893,TRUE,_xll.ohTrigger(RecalcTrigger,TriggerON)),NA())</f>
        <v>1.0871669496828051E-2</v>
      </c>
      <c r="H893" s="49">
        <f>_xll.qlCalendarAdvance(IborCalendar,$H892,B893,"f",FALSE)</f>
        <v>45539</v>
      </c>
      <c r="I893" s="49">
        <f>_xll.qlInterestRateIndexValueDate(Index3M,$H893)</f>
        <v>45541</v>
      </c>
      <c r="J893" s="52">
        <f>IFERROR(_xll.qlIndexFixing(Index3M,H893,TRUE,_xll.ohTrigger(RecalcTrigger,Trigger3M)),NA())</f>
        <v>1.4853394270319759E-2</v>
      </c>
      <c r="K893" s="52">
        <f>IFERROR(_xll.qlIndexFixing(ONIndex3M,I893,TRUE,_xll.ohTrigger(RecalcTrigger,Trigger3M)),NA())</f>
        <v>1.4597743613871117E-2</v>
      </c>
      <c r="L893" s="52">
        <f>IFERROR(_xll.qlIndexFixing(Index6M,$H893,TRUE,_xll.ohTrigger(RecalcTrigger,Trigger6M)),NA())</f>
        <v>1.5895174921018492E-2</v>
      </c>
      <c r="M893" s="52">
        <f>IFERROR(_xll.qlIndexFixing(ONIndex6M,I893,TRUE,_xll.ohTrigger(RecalcTrigger,Trigger6M)),NA())</f>
        <v>1.536482331608191E-2</v>
      </c>
    </row>
    <row r="894" spans="2:13" x14ac:dyDescent="0.2">
      <c r="B894" s="46" t="s">
        <v>49</v>
      </c>
      <c r="D894" s="49">
        <f>_xll.qlCalendarAdvance(LocalCalendar,$D893,B894,"f",FALSE)</f>
        <v>45610</v>
      </c>
      <c r="E894" s="49">
        <f>_xll.qlInterestRateIndexValueDate(IndexON,D894)</f>
        <v>45610</v>
      </c>
      <c r="F894" s="52">
        <f>IFERROR(_xll.qlIndexFixing(IndexON,D894,TRUE,_xll.ohTrigger(RecalcTrigger,TriggerON)),NA())</f>
        <v>1.0900278461217772E-2</v>
      </c>
      <c r="H894" s="49">
        <f>_xll.qlCalendarAdvance(IborCalendar,$H893,B894,"f",FALSE)</f>
        <v>45546</v>
      </c>
      <c r="I894" s="49">
        <f>_xll.qlInterestRateIndexValueDate(Index3M,$H894)</f>
        <v>45548</v>
      </c>
      <c r="J894" s="52">
        <f>IFERROR(_xll.qlIndexFixing(Index3M,H894,TRUE,_xll.ohTrigger(RecalcTrigger,Trigger3M)),NA())</f>
        <v>1.4890390843581411E-2</v>
      </c>
      <c r="K894" s="52">
        <f>IFERROR(_xll.qlIndexFixing(ONIndex3M,I894,TRUE,_xll.ohTrigger(RecalcTrigger,Trigger3M)),NA())</f>
        <v>1.4636290180496392E-2</v>
      </c>
      <c r="L894" s="52">
        <f>IFERROR(_xll.qlIndexFixing(Index6M,$H894,TRUE,_xll.ohTrigger(RecalcTrigger,Trigger6M)),NA())</f>
        <v>1.59323848573957E-2</v>
      </c>
      <c r="M894" s="52">
        <f>IFERROR(_xll.qlIndexFixing(ONIndex6M,I894,TRUE,_xll.ohTrigger(RecalcTrigger,Trigger6M)),NA())</f>
        <v>1.5404437828585582E-2</v>
      </c>
    </row>
    <row r="895" spans="2:13" x14ac:dyDescent="0.2">
      <c r="B895" s="46" t="s">
        <v>49</v>
      </c>
      <c r="D895" s="49">
        <f>_xll.qlCalendarAdvance(LocalCalendar,$D894,B895,"f",FALSE)</f>
        <v>45617</v>
      </c>
      <c r="E895" s="49">
        <f>_xll.qlInterestRateIndexValueDate(IndexON,D895)</f>
        <v>45617</v>
      </c>
      <c r="F895" s="52">
        <f>IFERROR(_xll.qlIndexFixing(IndexON,D895,TRUE,_xll.ohTrigger(RecalcTrigger,TriggerON)),NA())</f>
        <v>1.0928891823502873E-2</v>
      </c>
      <c r="H895" s="49">
        <f>_xll.qlCalendarAdvance(IborCalendar,$H894,B895,"f",FALSE)</f>
        <v>45553</v>
      </c>
      <c r="I895" s="49">
        <f>_xll.qlInterestRateIndexValueDate(Index3M,$H895)</f>
        <v>45555</v>
      </c>
      <c r="J895" s="52">
        <f>IFERROR(_xll.qlIndexFixing(Index3M,H895,TRUE,_xll.ohTrigger(RecalcTrigger,Trigger3M)),NA())</f>
        <v>1.4927574748589663E-2</v>
      </c>
      <c r="K895" s="52">
        <f>IFERROR(_xll.qlIndexFixing(ONIndex3M,I895,TRUE,_xll.ohTrigger(RecalcTrigger,Trigger3M)),NA())</f>
        <v>1.4672182698534098E-2</v>
      </c>
      <c r="L895" s="52">
        <f>IFERROR(_xll.qlIndexFixing(Index6M,$H895,TRUE,_xll.ohTrigger(RecalcTrigger,Trigger6M)),NA())</f>
        <v>1.5972635377231655E-2</v>
      </c>
      <c r="M895" s="52">
        <f>IFERROR(_xll.qlIndexFixing(ONIndex6M,I895,TRUE,_xll.ohTrigger(RecalcTrigger,Trigger6M)),NA())</f>
        <v>1.5441125966253466E-2</v>
      </c>
    </row>
    <row r="896" spans="2:13" x14ac:dyDescent="0.2">
      <c r="B896" s="46" t="s">
        <v>49</v>
      </c>
      <c r="D896" s="49">
        <f>_xll.qlCalendarAdvance(LocalCalendar,$D895,B896,"f",FALSE)</f>
        <v>45624</v>
      </c>
      <c r="E896" s="49">
        <f>_xll.qlInterestRateIndexValueDate(IndexON,D896)</f>
        <v>45624</v>
      </c>
      <c r="F896" s="52">
        <f>IFERROR(_xll.qlIndexFixing(IndexON,D896,TRUE,_xll.ohTrigger(RecalcTrigger,TriggerON)),NA())</f>
        <v>1.0957509583764402E-2</v>
      </c>
      <c r="H896" s="49">
        <f>_xll.qlCalendarAdvance(IborCalendar,$H895,B896,"f",FALSE)</f>
        <v>45560</v>
      </c>
      <c r="I896" s="49">
        <f>_xll.qlInterestRateIndexValueDate(Index3M,$H896)</f>
        <v>45562</v>
      </c>
      <c r="J896" s="52">
        <f>IFERROR(_xll.qlIndexFixing(Index3M,H896,TRUE,_xll.ohTrigger(RecalcTrigger,Trigger3M)),NA())</f>
        <v>1.4964945990600088E-2</v>
      </c>
      <c r="K896" s="52">
        <f>IFERROR(_xll.qlIndexFixing(ONIndex3M,I896,TRUE,_xll.ohTrigger(RecalcTrigger,Trigger3M)),NA())</f>
        <v>1.4705376860266739E-2</v>
      </c>
      <c r="L896" s="52">
        <f>IFERROR(_xll.qlIndexFixing(Index6M,$H896,TRUE,_xll.ohTrigger(RecalcTrigger,Trigger6M)),NA())</f>
        <v>1.6006867251244273E-2</v>
      </c>
      <c r="M896" s="52">
        <f>IFERROR(_xll.qlIndexFixing(ONIndex6M,I896,TRUE,_xll.ohTrigger(RecalcTrigger,Trigger6M)),NA())</f>
        <v>1.5474878728012342E-2</v>
      </c>
    </row>
    <row r="897" spans="2:13" x14ac:dyDescent="0.2">
      <c r="B897" s="46" t="s">
        <v>49</v>
      </c>
      <c r="D897" s="49">
        <f>_xll.qlCalendarAdvance(LocalCalendar,$D896,B897,"f",FALSE)</f>
        <v>45631</v>
      </c>
      <c r="E897" s="49">
        <f>_xll.qlInterestRateIndexValueDate(IndexON,D897)</f>
        <v>45631</v>
      </c>
      <c r="F897" s="52">
        <f>IFERROR(_xll.qlIndexFixing(IndexON,D897,TRUE,_xll.ohTrigger(RecalcTrigger,TriggerON)),NA())</f>
        <v>1.0986131742002359E-2</v>
      </c>
      <c r="H897" s="49">
        <f>_xll.qlCalendarAdvance(IborCalendar,$H896,B897,"f",FALSE)</f>
        <v>45567</v>
      </c>
      <c r="I897" s="49">
        <f>_xll.qlInterestRateIndexValueDate(Index3M,$H897)</f>
        <v>45569</v>
      </c>
      <c r="J897" s="52">
        <f>IFERROR(_xll.qlIndexFixing(Index3M,H897,TRUE,_xll.ohTrigger(RecalcTrigger,Trigger3M)),NA())</f>
        <v>1.5011603152885791E-2</v>
      </c>
      <c r="K897" s="52">
        <f>IFERROR(_xll.qlIndexFixing(ONIndex3M,I897,TRUE,_xll.ohTrigger(RecalcTrigger,Trigger3M)),NA())</f>
        <v>1.4741627244561073E-2</v>
      </c>
      <c r="L897" s="52">
        <f>IFERROR(_xll.qlIndexFixing(Index6M,$H897,TRUE,_xll.ohTrigger(RecalcTrigger,Trigger6M)),NA())</f>
        <v>1.6047165733257335E-2</v>
      </c>
      <c r="M897" s="52">
        <f>IFERROR(_xll.qlIndexFixing(ONIndex6M,I897,TRUE,_xll.ohTrigger(RecalcTrigger,Trigger6M)),NA())</f>
        <v>1.5511603870699275E-2</v>
      </c>
    </row>
    <row r="898" spans="2:13" x14ac:dyDescent="0.2">
      <c r="B898" s="46" t="s">
        <v>49</v>
      </c>
      <c r="D898" s="49">
        <f>_xll.qlCalendarAdvance(LocalCalendar,$D897,B898,"f",FALSE)</f>
        <v>45638</v>
      </c>
      <c r="E898" s="49">
        <f>_xll.qlInterestRateIndexValueDate(IndexON,D898)</f>
        <v>45638</v>
      </c>
      <c r="F898" s="52">
        <f>IFERROR(_xll.qlIndexFixing(IndexON,D898,TRUE,_xll.ohTrigger(RecalcTrigger,TriggerON)),NA())</f>
        <v>1.1014758298216742E-2</v>
      </c>
      <c r="H898" s="49">
        <f>_xll.qlCalendarAdvance(IborCalendar,$H897,B898,"f",FALSE)</f>
        <v>45574</v>
      </c>
      <c r="I898" s="49">
        <f>_xll.qlInterestRateIndexValueDate(Index3M,$H898)</f>
        <v>45576</v>
      </c>
      <c r="J898" s="52">
        <f>IFERROR(_xll.qlIndexFixing(Index3M,H898,TRUE,_xll.ohTrigger(RecalcTrigger,Trigger3M)),NA())</f>
        <v>1.5052444794650031E-2</v>
      </c>
      <c r="K898" s="52">
        <f>IFERROR(_xll.qlIndexFixing(ONIndex3M,I898,TRUE,_xll.ohTrigger(RecalcTrigger,Trigger3M)),NA())</f>
        <v>1.4780978226920372E-2</v>
      </c>
      <c r="L898" s="52">
        <f>IFERROR(_xll.qlIndexFixing(Index6M,$H898,TRUE,_xll.ohTrigger(RecalcTrigger,Trigger6M)),NA())</f>
        <v>1.6084462183045677E-2</v>
      </c>
      <c r="M898" s="52">
        <f>IFERROR(_xll.qlIndexFixing(ONIndex6M,I898,TRUE,_xll.ohTrigger(RecalcTrigger,Trigger6M)),NA())</f>
        <v>1.5551310422912135E-2</v>
      </c>
    </row>
    <row r="899" spans="2:13" x14ac:dyDescent="0.2">
      <c r="B899" s="46" t="s">
        <v>49</v>
      </c>
      <c r="D899" s="49">
        <f>_xll.qlCalendarAdvance(LocalCalendar,$D898,B899,"f",FALSE)</f>
        <v>45645</v>
      </c>
      <c r="E899" s="49">
        <f>_xll.qlInterestRateIndexValueDate(IndexON,D899)</f>
        <v>45645</v>
      </c>
      <c r="F899" s="52">
        <f>IFERROR(_xll.qlIndexFixing(IndexON,D899,TRUE,_xll.ohTrigger(RecalcTrigger,TriggerON)),NA())</f>
        <v>1.1043389252326508E-2</v>
      </c>
      <c r="H899" s="49">
        <f>_xll.qlCalendarAdvance(IborCalendar,$H898,B899,"f",FALSE)</f>
        <v>45581</v>
      </c>
      <c r="I899" s="49">
        <f>_xll.qlInterestRateIndexValueDate(Index3M,$H899)</f>
        <v>45583</v>
      </c>
      <c r="J899" s="52">
        <f>IFERROR(_xll.qlIndexFixing(Index3M,H899,TRUE,_xll.ohTrigger(RecalcTrigger,Trigger3M)),NA())</f>
        <v>1.5087372148795573E-2</v>
      </c>
      <c r="K899" s="52">
        <f>IFERROR(_xll.qlIndexFixing(ONIndex3M,I899,TRUE,_xll.ohTrigger(RecalcTrigger,Trigger3M)),NA())</f>
        <v>1.4814686967392632E-2</v>
      </c>
      <c r="L899" s="52">
        <f>IFERROR(_xll.qlIndexFixing(Index6M,$H899,TRUE,_xll.ohTrigger(RecalcTrigger,Trigger6M)),NA())</f>
        <v>1.6133912662568209E-2</v>
      </c>
      <c r="M899" s="52">
        <f>IFERROR(_xll.qlIndexFixing(ONIndex6M,I899,TRUE,_xll.ohTrigger(RecalcTrigger,Trigger6M)),NA())</f>
        <v>1.5585114164125002E-2</v>
      </c>
    </row>
    <row r="900" spans="2:13" x14ac:dyDescent="0.2">
      <c r="B900" s="46" t="s">
        <v>49</v>
      </c>
      <c r="D900" s="49">
        <f>_xll.qlCalendarAdvance(LocalCalendar,$D899,B900,"f",FALSE)</f>
        <v>45652</v>
      </c>
      <c r="E900" s="49">
        <f>_xll.qlInterestRateIndexValueDate(IndexON,D900)</f>
        <v>45652</v>
      </c>
      <c r="F900" s="52">
        <f>IFERROR(_xll.qlIndexFixing(IndexON,D900,TRUE,_xll.ohTrigger(RecalcTrigger,TriggerON)),NA())</f>
        <v>1.1072024604331654E-2</v>
      </c>
      <c r="H900" s="49">
        <f>_xll.qlCalendarAdvance(IborCalendar,$H899,B900,"f",FALSE)</f>
        <v>45588</v>
      </c>
      <c r="I900" s="49">
        <f>_xll.qlInterestRateIndexValueDate(Index3M,$H900)</f>
        <v>45590</v>
      </c>
      <c r="J900" s="52">
        <f>IFERROR(_xll.qlIndexFixing(Index3M,H900,TRUE,_xll.ohTrigger(RecalcTrigger,Trigger3M)),NA())</f>
        <v>1.5125537736465373E-2</v>
      </c>
      <c r="K900" s="52">
        <f>IFERROR(_xll.qlIndexFixing(ONIndex3M,I900,TRUE,_xll.ohTrigger(RecalcTrigger,Trigger3M)),NA())</f>
        <v>1.4851496306276246E-2</v>
      </c>
      <c r="L900" s="52">
        <f>IFERROR(_xll.qlIndexFixing(Index6M,$H900,TRUE,_xll.ohTrigger(RecalcTrigger,Trigger6M)),NA())</f>
        <v>1.6159117631894052E-2</v>
      </c>
      <c r="M900" s="52">
        <f>IFERROR(_xll.qlIndexFixing(ONIndex6M,I900,TRUE,_xll.ohTrigger(RecalcTrigger,Trigger6M)),NA())</f>
        <v>1.5621899314943732E-2</v>
      </c>
    </row>
    <row r="901" spans="2:13" x14ac:dyDescent="0.2">
      <c r="B901" s="46" t="s">
        <v>49</v>
      </c>
      <c r="D901" s="49">
        <f>_xll.qlCalendarAdvance(LocalCalendar,$D900,B901,"f",FALSE)</f>
        <v>45663</v>
      </c>
      <c r="E901" s="49">
        <f>_xll.qlInterestRateIndexValueDate(IndexON,D901)</f>
        <v>45663</v>
      </c>
      <c r="F901" s="52">
        <f>IFERROR(_xll.qlIndexFixing(IndexON,D901,TRUE,_xll.ohTrigger(RecalcTrigger,TriggerON)),NA())</f>
        <v>1.1117031900423902E-2</v>
      </c>
      <c r="H901" s="49">
        <f>_xll.qlCalendarAdvance(IborCalendar,$H900,B901,"f",FALSE)</f>
        <v>45595</v>
      </c>
      <c r="I901" s="49">
        <f>_xll.qlInterestRateIndexValueDate(Index3M,$H901)</f>
        <v>45597</v>
      </c>
      <c r="J901" s="52">
        <f>IFERROR(_xll.qlIndexFixing(Index3M,H901,TRUE,_xll.ohTrigger(RecalcTrigger,Trigger3M)),NA())</f>
        <v>1.5163890724700025E-2</v>
      </c>
      <c r="K901" s="52">
        <f>IFERROR(_xll.qlIndexFixing(ONIndex3M,I901,TRUE,_xll.ohTrigger(RecalcTrigger,Trigger3M)),NA())</f>
        <v>1.4891450721432609E-2</v>
      </c>
      <c r="L901" s="52">
        <f>IFERROR(_xll.qlIndexFixing(Index6M,$H901,TRUE,_xll.ohTrigger(RecalcTrigger,Trigger6M)),NA())</f>
        <v>1.6193437995277556E-2</v>
      </c>
      <c r="M901" s="52">
        <f>IFERROR(_xll.qlIndexFixing(ONIndex6M,I901,TRUE,_xll.ohTrigger(RecalcTrigger,Trigger6M)),NA())</f>
        <v>1.5661674945652848E-2</v>
      </c>
    </row>
    <row r="902" spans="2:13" x14ac:dyDescent="0.2">
      <c r="B902" s="46" t="s">
        <v>49</v>
      </c>
      <c r="D902" s="49">
        <f>_xll.qlCalendarAdvance(LocalCalendar,$D901,B902,"f",FALSE)</f>
        <v>45671</v>
      </c>
      <c r="E902" s="49">
        <f>_xll.qlInterestRateIndexValueDate(IndexON,D902)</f>
        <v>45671</v>
      </c>
      <c r="F902" s="52">
        <f>IFERROR(_xll.qlIndexFixing(IndexON,D902,TRUE,_xll.ohTrigger(RecalcTrigger,TriggerON)),NA())</f>
        <v>1.1149771300741351E-2</v>
      </c>
      <c r="H902" s="49">
        <f>_xll.qlCalendarAdvance(IborCalendar,$H901,B902,"f",FALSE)</f>
        <v>45602</v>
      </c>
      <c r="I902" s="49">
        <f>_xll.qlInterestRateIndexValueDate(Index3M,$H902)</f>
        <v>45604</v>
      </c>
      <c r="J902" s="52">
        <f>IFERROR(_xll.qlIndexFixing(Index3M,H902,TRUE,_xll.ohTrigger(RecalcTrigger,Trigger3M)),NA())</f>
        <v>1.5202431119099307E-2</v>
      </c>
      <c r="K902" s="52">
        <f>IFERROR(_xll.qlIndexFixing(ONIndex3M,I902,TRUE,_xll.ohTrigger(RecalcTrigger,Trigger3M)),NA())</f>
        <v>1.4925673939858441E-2</v>
      </c>
      <c r="L902" s="52">
        <f>IFERROR(_xll.qlIndexFixing(Index6M,$H902,TRUE,_xll.ohTrigger(RecalcTrigger,Trigger6M)),NA())</f>
        <v>1.6230814683371727E-2</v>
      </c>
      <c r="M902" s="52">
        <f>IFERROR(_xll.qlIndexFixing(ONIndex6M,I902,TRUE,_xll.ohTrigger(RecalcTrigger,Trigger6M)),NA())</f>
        <v>1.5695529624899507E-2</v>
      </c>
    </row>
    <row r="903" spans="2:13" x14ac:dyDescent="0.2">
      <c r="B903" s="46" t="s">
        <v>49</v>
      </c>
      <c r="D903" s="49">
        <f>_xll.qlCalendarAdvance(LocalCalendar,$D902,B903,"f",FALSE)</f>
        <v>45678</v>
      </c>
      <c r="E903" s="49">
        <f>_xll.qlInterestRateIndexValueDate(IndexON,D903)</f>
        <v>45678</v>
      </c>
      <c r="F903" s="52">
        <f>IFERROR(_xll.qlIndexFixing(IndexON,D903,TRUE,_xll.ohTrigger(RecalcTrigger,TriggerON)),NA())</f>
        <v>1.117842298811067E-2</v>
      </c>
      <c r="H903" s="49">
        <f>_xll.qlCalendarAdvance(IborCalendar,$H902,B903,"f",FALSE)</f>
        <v>45609</v>
      </c>
      <c r="I903" s="49">
        <f>_xll.qlInterestRateIndexValueDate(Index3M,$H903)</f>
        <v>45611</v>
      </c>
      <c r="J903" s="52">
        <f>IFERROR(_xll.qlIndexFixing(Index3M,H903,TRUE,_xll.ohTrigger(RecalcTrigger,Trigger3M)),NA())</f>
        <v>1.5241158925291057E-2</v>
      </c>
      <c r="K903" s="52">
        <f>IFERROR(_xll.qlIndexFixing(ONIndex3M,I903,TRUE,_xll.ohTrigger(RecalcTrigger,Trigger3M)),NA())</f>
        <v>1.4963042234876767E-2</v>
      </c>
      <c r="L903" s="52">
        <f>IFERROR(_xll.qlIndexFixing(Index6M,$H903,TRUE,_xll.ohTrigger(RecalcTrigger,Trigger6M)),NA())</f>
        <v>1.6268212220552778E-2</v>
      </c>
      <c r="M903" s="52">
        <f>IFERROR(_xll.qlIndexFixing(ONIndex6M,I903,TRUE,_xll.ohTrigger(RecalcTrigger,Trigger6M)),NA())</f>
        <v>1.5732374784063197E-2</v>
      </c>
    </row>
    <row r="904" spans="2:13" x14ac:dyDescent="0.2">
      <c r="B904" s="46" t="s">
        <v>49</v>
      </c>
      <c r="D904" s="49">
        <f>_xll.qlCalendarAdvance(LocalCalendar,$D903,B904,"f",FALSE)</f>
        <v>45685</v>
      </c>
      <c r="E904" s="49">
        <f>_xll.qlInterestRateIndexValueDate(IndexON,D904)</f>
        <v>45685</v>
      </c>
      <c r="F904" s="52">
        <f>IFERROR(_xll.qlIndexFixing(IndexON,D904,TRUE,_xll.ohTrigger(RecalcTrigger,TriggerON)),NA())</f>
        <v>1.120707907337537E-2</v>
      </c>
      <c r="H904" s="49">
        <f>_xll.qlCalendarAdvance(IborCalendar,$H903,B904,"f",FALSE)</f>
        <v>45616</v>
      </c>
      <c r="I904" s="49">
        <f>_xll.qlInterestRateIndexValueDate(Index3M,$H904)</f>
        <v>45618</v>
      </c>
      <c r="J904" s="52">
        <f>IFERROR(_xll.qlIndexFixing(Index3M,H904,TRUE,_xll.ohTrigger(RecalcTrigger,Trigger3M)),NA())</f>
        <v>1.5280074148931176E-2</v>
      </c>
      <c r="K904" s="52">
        <f>IFERROR(_xll.qlIndexFixing(ONIndex3M,I904,TRUE,_xll.ohTrigger(RecalcTrigger,Trigger3M)),NA())</f>
        <v>1.5000596848988579E-2</v>
      </c>
      <c r="L904" s="52">
        <f>IFERROR(_xll.qlIndexFixing(Index6M,$H904,TRUE,_xll.ohTrigger(RecalcTrigger,Trigger6M)),NA())</f>
        <v>1.630563060796145E-2</v>
      </c>
      <c r="M904" s="52">
        <f>IFERROR(_xll.qlIndexFixing(ONIndex6M,I904,TRUE,_xll.ohTrigger(RecalcTrigger,Trigger6M)),NA())</f>
        <v>1.5769239946026303E-2</v>
      </c>
    </row>
    <row r="905" spans="2:13" x14ac:dyDescent="0.2">
      <c r="B905" s="46" t="s">
        <v>49</v>
      </c>
      <c r="D905" s="49">
        <f>_xll.qlCalendarAdvance(LocalCalendar,$D904,B905,"f",FALSE)</f>
        <v>45692</v>
      </c>
      <c r="E905" s="49">
        <f>_xll.qlInterestRateIndexValueDate(IndexON,D905)</f>
        <v>45692</v>
      </c>
      <c r="F905" s="52">
        <f>IFERROR(_xll.qlIndexFixing(IndexON,D905,TRUE,_xll.ohTrigger(RecalcTrigger,TriggerON)),NA())</f>
        <v>1.1235739556697544E-2</v>
      </c>
      <c r="H905" s="49">
        <f>_xll.qlCalendarAdvance(IborCalendar,$H904,B905,"f",FALSE)</f>
        <v>45623</v>
      </c>
      <c r="I905" s="49">
        <f>_xll.qlInterestRateIndexValueDate(Index3M,$H905)</f>
        <v>45625</v>
      </c>
      <c r="J905" s="52">
        <f>IFERROR(_xll.qlIndexFixing(Index3M,H905,TRUE,_xll.ohTrigger(RecalcTrigger,Trigger3M)),NA())</f>
        <v>1.5309718214188202E-2</v>
      </c>
      <c r="K905" s="52">
        <f>IFERROR(_xll.qlIndexFixing(ONIndex3M,I905,TRUE,_xll.ohTrigger(RecalcTrigger,Trigger3M)),NA())</f>
        <v>1.5038337782327105E-2</v>
      </c>
      <c r="L905" s="52">
        <f>IFERROR(_xll.qlIndexFixing(Index6M,$H905,TRUE,_xll.ohTrigger(RecalcTrigger,Trigger6M)),NA())</f>
        <v>1.6346121178211132E-2</v>
      </c>
      <c r="M905" s="52">
        <f>IFERROR(_xll.qlIndexFixing(ONIndex6M,I905,TRUE,_xll.ohTrigger(RecalcTrigger,Trigger6M)),NA())</f>
        <v>1.5806125110842117E-2</v>
      </c>
    </row>
    <row r="906" spans="2:13" x14ac:dyDescent="0.2">
      <c r="B906" s="46" t="s">
        <v>49</v>
      </c>
      <c r="D906" s="49">
        <f>_xll.qlCalendarAdvance(LocalCalendar,$D905,B906,"f",FALSE)</f>
        <v>45700</v>
      </c>
      <c r="E906" s="49">
        <f>_xll.qlInterestRateIndexValueDate(IndexON,D906)</f>
        <v>45700</v>
      </c>
      <c r="F906" s="52">
        <f>IFERROR(_xll.qlIndexFixing(IndexON,D906,TRUE,_xll.ohTrigger(RecalcTrigger,TriggerON)),NA())</f>
        <v>1.1268499780073826E-2</v>
      </c>
      <c r="H906" s="49">
        <f>_xll.qlCalendarAdvance(IborCalendar,$H905,B906,"f",FALSE)</f>
        <v>45630</v>
      </c>
      <c r="I906" s="49">
        <f>_xll.qlInterestRateIndexValueDate(Index3M,$H906)</f>
        <v>45632</v>
      </c>
      <c r="J906" s="52">
        <f>IFERROR(_xll.qlIndexFixing(Index3M,H906,TRUE,_xll.ohTrigger(RecalcTrigger,Trigger3M)),NA())</f>
        <v>1.5345798254875476E-2</v>
      </c>
      <c r="K906" s="52">
        <f>IFERROR(_xll.qlIndexFixing(ONIndex3M,I906,TRUE,_xll.ohTrigger(RecalcTrigger,Trigger3M)),NA())</f>
        <v>1.5076265035052216E-2</v>
      </c>
      <c r="L906" s="52">
        <f>IFERROR(_xll.qlIndexFixing(Index6M,$H906,TRUE,_xll.ohTrigger(RecalcTrigger,Trigger6M)),NA())</f>
        <v>1.6383584455082607E-2</v>
      </c>
      <c r="M906" s="52">
        <f>IFERROR(_xll.qlIndexFixing(ONIndex6M,I906,TRUE,_xll.ohTrigger(RecalcTrigger,Trigger6M)),NA())</f>
        <v>1.5843030278483994E-2</v>
      </c>
    </row>
    <row r="907" spans="2:13" x14ac:dyDescent="0.2">
      <c r="B907" s="46" t="s">
        <v>49</v>
      </c>
      <c r="D907" s="49">
        <f>_xll.qlCalendarAdvance(LocalCalendar,$D906,B907,"f",FALSE)</f>
        <v>45707</v>
      </c>
      <c r="E907" s="49">
        <f>_xll.qlInterestRateIndexValueDate(IndexON,D907)</f>
        <v>45707</v>
      </c>
      <c r="F907" s="52">
        <f>IFERROR(_xll.qlIndexFixing(IndexON,D907,TRUE,_xll.ohTrigger(RecalcTrigger,TriggerON)),NA())</f>
        <v>1.1297169687538577E-2</v>
      </c>
      <c r="H907" s="49">
        <f>_xll.qlCalendarAdvance(IborCalendar,$H906,B907,"f",FALSE)</f>
        <v>45637</v>
      </c>
      <c r="I907" s="49">
        <f>_xll.qlInterestRateIndexValueDate(Index3M,$H907)</f>
        <v>45639</v>
      </c>
      <c r="J907" s="52">
        <f>IFERROR(_xll.qlIndexFixing(Index3M,H907,TRUE,_xll.ohTrigger(RecalcTrigger,Trigger3M)),NA())</f>
        <v>1.5385215493242121E-2</v>
      </c>
      <c r="K907" s="52">
        <f>IFERROR(_xll.qlIndexFixing(ONIndex3M,I907,TRUE,_xll.ohTrigger(RecalcTrigger,Trigger3M)),NA())</f>
        <v>1.5114378607403722E-2</v>
      </c>
      <c r="L907" s="52">
        <f>IFERROR(_xll.qlIndexFixing(Index6M,$H907,TRUE,_xll.ohTrigger(RecalcTrigger,Trigger6M)),NA())</f>
        <v>1.6421068590503698E-2</v>
      </c>
      <c r="M907" s="52">
        <f>IFERROR(_xll.qlIndexFixing(ONIndex6M,I907,TRUE,_xll.ohTrigger(RecalcTrigger,Trigger6M)),NA())</f>
        <v>1.5879955449005223E-2</v>
      </c>
    </row>
    <row r="908" spans="2:13" x14ac:dyDescent="0.2">
      <c r="B908" s="46" t="s">
        <v>49</v>
      </c>
      <c r="D908" s="49">
        <f>_xll.qlCalendarAdvance(LocalCalendar,$D907,B908,"f",FALSE)</f>
        <v>45714</v>
      </c>
      <c r="E908" s="49">
        <f>_xll.qlInterestRateIndexValueDate(IndexON,D908)</f>
        <v>45714</v>
      </c>
      <c r="F908" s="52">
        <f>IFERROR(_xll.qlIndexFixing(IndexON,D908,TRUE,_xll.ohTrigger(RecalcTrigger,TriggerON)),NA())</f>
        <v>1.1325843992979756E-2</v>
      </c>
      <c r="H908" s="49">
        <f>_xll.qlCalendarAdvance(IborCalendar,$H907,B908,"f",FALSE)</f>
        <v>45644</v>
      </c>
      <c r="I908" s="49">
        <f>_xll.qlInterestRateIndexValueDate(Index3M,$H908)</f>
        <v>45646</v>
      </c>
      <c r="J908" s="52">
        <f>IFERROR(_xll.qlIndexFixing(Index3M,H908,TRUE,_xll.ohTrigger(RecalcTrigger,Trigger3M)),NA())</f>
        <v>1.5428015130330607E-2</v>
      </c>
      <c r="K908" s="52">
        <f>IFERROR(_xll.qlIndexFixing(ONIndex3M,I908,TRUE,_xll.ohTrigger(RecalcTrigger,Trigger3M)),NA())</f>
        <v>1.5155741445158633E-2</v>
      </c>
      <c r="L908" s="52">
        <f>IFERROR(_xll.qlIndexFixing(Index6M,$H908,TRUE,_xll.ohTrigger(RecalcTrigger,Trigger6M)),NA())</f>
        <v>1.6458573585622933E-2</v>
      </c>
      <c r="M908" s="52">
        <f>IFERROR(_xll.qlIndexFixing(ONIndex6M,I908,TRUE,_xll.ohTrigger(RecalcTrigger,Trigger6M)),NA())</f>
        <v>1.5919892425970694E-2</v>
      </c>
    </row>
    <row r="909" spans="2:13" x14ac:dyDescent="0.2">
      <c r="B909" s="46" t="s">
        <v>49</v>
      </c>
      <c r="D909" s="49">
        <f>_xll.qlCalendarAdvance(LocalCalendar,$D908,B909,"f",FALSE)</f>
        <v>45721</v>
      </c>
      <c r="E909" s="49">
        <f>_xll.qlInterestRateIndexValueDate(IndexON,D909)</f>
        <v>45721</v>
      </c>
      <c r="F909" s="52">
        <f>IFERROR(_xll.qlIndexFixing(IndexON,D909,TRUE,_xll.ohTrigger(RecalcTrigger,TriggerON)),NA())</f>
        <v>1.1354522696397362E-2</v>
      </c>
      <c r="H909" s="49">
        <f>_xll.qlCalendarAdvance(IborCalendar,$H908,B909,"f",FALSE)</f>
        <v>45653</v>
      </c>
      <c r="I909" s="49">
        <f>_xll.qlInterestRateIndexValueDate(Index3M,$H909)</f>
        <v>45663</v>
      </c>
      <c r="J909" s="52">
        <f>IFERROR(_xll.qlIndexFixing(Index3M,H909,TRUE,_xll.ohTrigger(RecalcTrigger,Trigger3M)),NA())</f>
        <v>1.5525014654844292E-2</v>
      </c>
      <c r="K909" s="52">
        <f>IFERROR(_xll.qlIndexFixing(ONIndex3M,I909,TRUE,_xll.ohTrigger(RecalcTrigger,Trigger3M)),NA())</f>
        <v>1.5240274300953871E-2</v>
      </c>
      <c r="L909" s="52">
        <f>IFERROR(_xll.qlIndexFixing(Index6M,$H909,TRUE,_xll.ohTrigger(RecalcTrigger,Trigger6M)),NA())</f>
        <v>1.6549743743587586E-2</v>
      </c>
      <c r="M909" s="52">
        <f>IFERROR(_xll.qlIndexFixing(ONIndex6M,I909,TRUE,_xll.ohTrigger(RecalcTrigger,Trigger6M)),NA())</f>
        <v>1.6000710525263528E-2</v>
      </c>
    </row>
    <row r="910" spans="2:13" x14ac:dyDescent="0.2">
      <c r="B910" s="46" t="s">
        <v>49</v>
      </c>
      <c r="D910" s="49">
        <f>_xll.qlCalendarAdvance(LocalCalendar,$D909,B910,"f",FALSE)</f>
        <v>45728</v>
      </c>
      <c r="E910" s="49">
        <f>_xll.qlInterestRateIndexValueDate(IndexON,D910)</f>
        <v>45728</v>
      </c>
      <c r="F910" s="52">
        <f>IFERROR(_xll.qlIndexFixing(IndexON,D910,TRUE,_xll.ohTrigger(RecalcTrigger,TriggerON)),NA())</f>
        <v>1.1383205797872442E-2</v>
      </c>
      <c r="H910" s="49">
        <f>_xll.qlCalendarAdvance(IborCalendar,$H909,B910,"f",FALSE)</f>
        <v>45660</v>
      </c>
      <c r="I910" s="49">
        <f>_xll.qlInterestRateIndexValueDate(Index3M,$H910)</f>
        <v>45664</v>
      </c>
      <c r="J910" s="52">
        <f>IFERROR(_xll.qlIndexFixing(Index3M,H910,TRUE,_xll.ohTrigger(RecalcTrigger,Trigger3M)),NA())</f>
        <v>1.5527521092996821E-2</v>
      </c>
      <c r="K910" s="52">
        <f>IFERROR(_xll.qlIndexFixing(ONIndex3M,I910,TRUE,_xll.ohTrigger(RecalcTrigger,Trigger3M)),NA())</f>
        <v>1.524582129333929E-2</v>
      </c>
      <c r="L910" s="52">
        <f>IFERROR(_xll.qlIndexFixing(Index6M,$H910,TRUE,_xll.ohTrigger(RecalcTrigger,Trigger6M)),NA())</f>
        <v>1.6552041397333055E-2</v>
      </c>
      <c r="M910" s="52">
        <f>IFERROR(_xll.qlIndexFixing(ONIndex6M,I910,TRUE,_xll.ohTrigger(RecalcTrigger,Trigger6M)),NA())</f>
        <v>1.6005996101640108E-2</v>
      </c>
    </row>
    <row r="911" spans="2:13" x14ac:dyDescent="0.2">
      <c r="B911" s="46" t="s">
        <v>49</v>
      </c>
      <c r="D911" s="49">
        <f>_xll.qlCalendarAdvance(LocalCalendar,$D910,B911,"f",FALSE)</f>
        <v>45735</v>
      </c>
      <c r="E911" s="49">
        <f>_xll.qlInterestRateIndexValueDate(IndexON,D911)</f>
        <v>45735</v>
      </c>
      <c r="F911" s="52">
        <f>IFERROR(_xll.qlIndexFixing(IndexON,D911,TRUE,_xll.ohTrigger(RecalcTrigger,TriggerON)),NA())</f>
        <v>1.1414121046958159E-2</v>
      </c>
      <c r="H911" s="49">
        <f>_xll.qlCalendarAdvance(IborCalendar,$H910,B911,"f",FALSE)</f>
        <v>45667</v>
      </c>
      <c r="I911" s="49">
        <f>_xll.qlInterestRateIndexValueDate(Index3M,$H911)</f>
        <v>45671</v>
      </c>
      <c r="J911" s="52">
        <f>IFERROR(_xll.qlIndexFixing(Index3M,H911,TRUE,_xll.ohTrigger(RecalcTrigger,Trigger3M)),NA())</f>
        <v>1.5567795014142405E-2</v>
      </c>
      <c r="K911" s="52">
        <f>IFERROR(_xll.qlIndexFixing(ONIndex3M,I911,TRUE,_xll.ohTrigger(RecalcTrigger,Trigger3M)),NA())</f>
        <v>1.5284756695361779E-2</v>
      </c>
      <c r="L911" s="52">
        <f>IFERROR(_xll.qlIndexFixing(Index6M,$H911,TRUE,_xll.ohTrigger(RecalcTrigger,Trigger6M)),NA())</f>
        <v>1.6589615906094035E-2</v>
      </c>
      <c r="M911" s="52">
        <f>IFERROR(_xll.qlIndexFixing(ONIndex6M,I911,TRUE,_xll.ohTrigger(RecalcTrigger,Trigger6M)),NA())</f>
        <v>1.6043006561616835E-2</v>
      </c>
    </row>
    <row r="912" spans="2:13" x14ac:dyDescent="0.2">
      <c r="B912" s="46" t="s">
        <v>49</v>
      </c>
      <c r="D912" s="49">
        <f>_xll.qlCalendarAdvance(LocalCalendar,$D911,B912,"f",FALSE)</f>
        <v>45742</v>
      </c>
      <c r="E912" s="49">
        <f>_xll.qlInterestRateIndexValueDate(IndexON,D912)</f>
        <v>45742</v>
      </c>
      <c r="F912" s="52">
        <f>IFERROR(_xll.qlIndexFixing(IndexON,D912,TRUE,_xll.ohTrigger(RecalcTrigger,TriggerON)),NA())</f>
        <v>1.1440585194589792E-2</v>
      </c>
      <c r="H912" s="49">
        <f>_xll.qlCalendarAdvance(IborCalendar,$H911,B912,"f",FALSE)</f>
        <v>45674</v>
      </c>
      <c r="I912" s="49">
        <f>_xll.qlInterestRateIndexValueDate(Index3M,$H912)</f>
        <v>45678</v>
      </c>
      <c r="J912" s="52">
        <f>IFERROR(_xll.qlIndexFixing(Index3M,H912,TRUE,_xll.ohTrigger(RecalcTrigger,Trigger3M)),NA())</f>
        <v>1.5611520450635961E-2</v>
      </c>
      <c r="K912" s="52">
        <f>IFERROR(_xll.qlIndexFixing(ONIndex3M,I912,TRUE,_xll.ohTrigger(RecalcTrigger,Trigger3M)),NA())</f>
        <v>1.5323878393642687E-2</v>
      </c>
      <c r="L912" s="52">
        <f>IFERROR(_xll.qlIndexFixing(Index6M,$H912,TRUE,_xll.ohTrigger(RecalcTrigger,Trigger6M)),NA())</f>
        <v>1.6630282807108349E-2</v>
      </c>
      <c r="M912" s="52">
        <f>IFERROR(_xll.qlIndexFixing(ONIndex6M,I912,TRUE,_xll.ohTrigger(RecalcTrigger,Trigger6M)),NA())</f>
        <v>1.6080037015120396E-2</v>
      </c>
    </row>
    <row r="913" spans="2:13" x14ac:dyDescent="0.2">
      <c r="B913" s="46" t="s">
        <v>49</v>
      </c>
      <c r="D913" s="49">
        <f>_xll.qlCalendarAdvance(LocalCalendar,$D912,B913,"f",FALSE)</f>
        <v>45749</v>
      </c>
      <c r="E913" s="49">
        <f>_xll.qlInterestRateIndexValueDate(IndexON,D913)</f>
        <v>45749</v>
      </c>
      <c r="F913" s="52">
        <f>IFERROR(_xll.qlIndexFixing(IndexON,D913,TRUE,_xll.ohTrigger(RecalcTrigger,TriggerON)),NA())</f>
        <v>1.1469281489913108E-2</v>
      </c>
      <c r="H913" s="49">
        <f>_xll.qlCalendarAdvance(IborCalendar,$H912,B913,"f",FALSE)</f>
        <v>45681</v>
      </c>
      <c r="I913" s="49">
        <f>_xll.qlInterestRateIndexValueDate(Index3M,$H913)</f>
        <v>45685</v>
      </c>
      <c r="J913" s="52">
        <f>IFERROR(_xll.qlIndexFixing(Index3M,H913,TRUE,_xll.ohTrigger(RecalcTrigger,Trigger3M)),NA())</f>
        <v>1.564890510695971E-2</v>
      </c>
      <c r="K913" s="52">
        <f>IFERROR(_xll.qlIndexFixing(ONIndex3M,I913,TRUE,_xll.ohTrigger(RecalcTrigger,Trigger3M)),NA())</f>
        <v>1.5363186388341887E-2</v>
      </c>
      <c r="L913" s="52">
        <f>IFERROR(_xll.qlIndexFixing(Index6M,$H913,TRUE,_xll.ohTrigger(RecalcTrigger,Trigger6M)),NA())</f>
        <v>1.6664816813874276E-2</v>
      </c>
      <c r="M913" s="52">
        <f>IFERROR(_xll.qlIndexFixing(ONIndex6M,I913,TRUE,_xll.ohTrigger(RecalcTrigger,Trigger6M)),NA())</f>
        <v>1.6117087462310664E-2</v>
      </c>
    </row>
    <row r="914" spans="2:13" x14ac:dyDescent="0.2">
      <c r="B914" s="46" t="s">
        <v>49</v>
      </c>
      <c r="D914" s="49">
        <f>_xll.qlCalendarAdvance(LocalCalendar,$D913,B914,"f",FALSE)</f>
        <v>45756</v>
      </c>
      <c r="E914" s="49">
        <f>_xll.qlInterestRateIndexValueDate(IndexON,D914)</f>
        <v>45756</v>
      </c>
      <c r="F914" s="52">
        <f>IFERROR(_xll.qlIndexFixing(IndexON,D914,TRUE,_xll.ohTrigger(RecalcTrigger,TriggerON)),NA())</f>
        <v>1.1497982183212851E-2</v>
      </c>
      <c r="H914" s="49">
        <f>_xll.qlCalendarAdvance(IborCalendar,$H913,B914,"f",FALSE)</f>
        <v>45688</v>
      </c>
      <c r="I914" s="49">
        <f>_xll.qlInterestRateIndexValueDate(Index3M,$H914)</f>
        <v>45692</v>
      </c>
      <c r="J914" s="52">
        <f>IFERROR(_xll.qlIndexFixing(Index3M,H914,TRUE,_xll.ohTrigger(RecalcTrigger,Trigger3M)),NA())</f>
        <v>1.5696331657913714E-2</v>
      </c>
      <c r="K914" s="52">
        <f>IFERROR(_xll.qlIndexFixing(ONIndex3M,I914,TRUE,_xll.ohTrigger(RecalcTrigger,Trigger3M)),NA())</f>
        <v>1.5402680679299507E-2</v>
      </c>
      <c r="L914" s="52">
        <f>IFERROR(_xll.qlIndexFixing(Index6M,$H914,TRUE,_xll.ohTrigger(RecalcTrigger,Trigger6M)),NA())</f>
        <v>1.6702440160219399E-2</v>
      </c>
      <c r="M914" s="52">
        <f>IFERROR(_xll.qlIndexFixing(ONIndex6M,I914,TRUE,_xll.ohTrigger(RecalcTrigger,Trigger6M)),NA())</f>
        <v>1.6154157903027766E-2</v>
      </c>
    </row>
    <row r="915" spans="2:13" x14ac:dyDescent="0.2">
      <c r="B915" s="46" t="s">
        <v>49</v>
      </c>
      <c r="D915" s="49">
        <f>_xll.qlCalendarAdvance(LocalCalendar,$D914,B915,"f",FALSE)</f>
        <v>45763</v>
      </c>
      <c r="E915" s="49">
        <f>_xll.qlInterestRateIndexValueDate(IndexON,D915)</f>
        <v>45763</v>
      </c>
      <c r="F915" s="52">
        <f>IFERROR(_xll.qlIndexFixing(IndexON,D915,TRUE,_xll.ohTrigger(RecalcTrigger,TriggerON)),NA())</f>
        <v>1.1526687274489023E-2</v>
      </c>
      <c r="H915" s="49">
        <f>_xll.qlCalendarAdvance(IborCalendar,$H914,B915,"f",FALSE)</f>
        <v>45695</v>
      </c>
      <c r="I915" s="49">
        <f>_xll.qlInterestRateIndexValueDate(Index3M,$H915)</f>
        <v>45700</v>
      </c>
      <c r="J915" s="52">
        <f>IFERROR(_xll.qlIndexFixing(Index3M,H915,TRUE,_xll.ohTrigger(RecalcTrigger,Trigger3M)),NA())</f>
        <v>1.573333050705009E-2</v>
      </c>
      <c r="K915" s="52">
        <f>IFERROR(_xll.qlIndexFixing(ONIndex3M,I915,TRUE,_xll.ohTrigger(RecalcTrigger,Trigger3M)),NA())</f>
        <v>1.5448045130055377E-2</v>
      </c>
      <c r="L915" s="52">
        <f>IFERROR(_xll.qlIndexFixing(Index6M,$H915,TRUE,_xll.ohTrigger(RecalcTrigger,Trigger6M)),NA())</f>
        <v>1.6745454376821681E-2</v>
      </c>
      <c r="M915" s="52">
        <f>IFERROR(_xll.qlIndexFixing(ONIndex6M,I915,TRUE,_xll.ohTrigger(RecalcTrigger,Trigger6M)),NA())</f>
        <v>1.619654860285813E-2</v>
      </c>
    </row>
    <row r="916" spans="2:13" x14ac:dyDescent="0.2">
      <c r="B916" s="46" t="s">
        <v>49</v>
      </c>
      <c r="D916" s="49">
        <f>_xll.qlCalendarAdvance(LocalCalendar,$D915,B916,"f",FALSE)</f>
        <v>45770</v>
      </c>
      <c r="E916" s="49">
        <f>_xll.qlInterestRateIndexValueDate(IndexON,D916)</f>
        <v>45770</v>
      </c>
      <c r="F916" s="52">
        <f>IFERROR(_xll.qlIndexFixing(IndexON,D916,TRUE,_xll.ohTrigger(RecalcTrigger,TriggerON)),NA())</f>
        <v>1.1555396763741621E-2</v>
      </c>
      <c r="H916" s="49">
        <f>_xll.qlCalendarAdvance(IborCalendar,$H915,B916,"f",FALSE)</f>
        <v>45702</v>
      </c>
      <c r="I916" s="49">
        <f>_xll.qlInterestRateIndexValueDate(Index3M,$H916)</f>
        <v>45706</v>
      </c>
      <c r="J916" s="52">
        <f>IFERROR(_xll.qlIndexFixing(Index3M,H916,TRUE,_xll.ohTrigger(RecalcTrigger,Trigger3M)),NA())</f>
        <v>1.5771975957756368E-2</v>
      </c>
      <c r="K916" s="52">
        <f>IFERROR(_xll.qlIndexFixing(ONIndex3M,I916,TRUE,_xll.ohTrigger(RecalcTrigger,Trigger3M)),NA())</f>
        <v>1.5482228150869304E-2</v>
      </c>
      <c r="L916" s="52">
        <f>IFERROR(_xll.qlIndexFixing(Index6M,$H916,TRUE,_xll.ohTrigger(RecalcTrigger,Trigger6M)),NA())</f>
        <v>1.6777725005281959E-2</v>
      </c>
      <c r="M916" s="52">
        <f>IFERROR(_xll.qlIndexFixing(ONIndex6M,I916,TRUE,_xll.ohTrigger(RecalcTrigger,Trigger6M)),NA())</f>
        <v>1.6228358765122408E-2</v>
      </c>
    </row>
    <row r="917" spans="2:13" x14ac:dyDescent="0.2">
      <c r="B917" s="46" t="s">
        <v>49</v>
      </c>
      <c r="D917" s="49">
        <f>_xll.qlCalendarAdvance(LocalCalendar,$D916,B917,"f",FALSE)</f>
        <v>45777</v>
      </c>
      <c r="E917" s="49">
        <f>_xll.qlInterestRateIndexValueDate(IndexON,D917)</f>
        <v>45777</v>
      </c>
      <c r="F917" s="52">
        <f>IFERROR(_xll.qlIndexFixing(IndexON,D917,TRUE,_xll.ohTrigger(RecalcTrigger,TriggerON)),NA())</f>
        <v>1.1584110650889601E-2</v>
      </c>
      <c r="H917" s="49">
        <f>_xll.qlCalendarAdvance(IborCalendar,$H916,B917,"f",FALSE)</f>
        <v>45709</v>
      </c>
      <c r="I917" s="49">
        <f>_xll.qlInterestRateIndexValueDate(Index3M,$H917)</f>
        <v>45713</v>
      </c>
      <c r="J917" s="52">
        <f>IFERROR(_xll.qlIndexFixing(Index3M,H917,TRUE,_xll.ohTrigger(RecalcTrigger,Trigger3M)),NA())</f>
        <v>1.5816714435842281E-2</v>
      </c>
      <c r="K917" s="52">
        <f>IFERROR(_xll.qlIndexFixing(ONIndex3M,I917,TRUE,_xll.ohTrigger(RecalcTrigger,Trigger3M)),NA())</f>
        <v>1.552228133148148E-2</v>
      </c>
      <c r="L917" s="52">
        <f>IFERROR(_xll.qlIndexFixing(Index6M,$H917,TRUE,_xll.ohTrigger(RecalcTrigger,Trigger6M)),NA())</f>
        <v>1.6818468828144008E-2</v>
      </c>
      <c r="M917" s="52">
        <f>IFERROR(_xll.qlIndexFixing(ONIndex6M,I917,TRUE,_xll.ohTrigger(RecalcTrigger,Trigger6M)),NA())</f>
        <v>1.6265489186659821E-2</v>
      </c>
    </row>
    <row r="918" spans="2:13" x14ac:dyDescent="0.2">
      <c r="B918" s="46" t="s">
        <v>49</v>
      </c>
      <c r="D918" s="49">
        <f>_xll.qlCalendarAdvance(LocalCalendar,$D917,B918,"f",FALSE)</f>
        <v>45784</v>
      </c>
      <c r="E918" s="49">
        <f>_xll.qlInterestRateIndexValueDate(IndexON,D918)</f>
        <v>45784</v>
      </c>
      <c r="F918" s="52">
        <f>IFERROR(_xll.qlIndexFixing(IndexON,D918,TRUE,_xll.ohTrigger(RecalcTrigger,TriggerON)),NA())</f>
        <v>1.1612828936095054E-2</v>
      </c>
      <c r="H918" s="49">
        <f>_xll.qlCalendarAdvance(IborCalendar,$H917,B918,"f",FALSE)</f>
        <v>45716</v>
      </c>
      <c r="I918" s="49">
        <f>_xll.qlInterestRateIndexValueDate(Index3M,$H918)</f>
        <v>45720</v>
      </c>
      <c r="J918" s="52">
        <f>IFERROR(_xll.qlIndexFixing(Index3M,H918,TRUE,_xll.ohTrigger(RecalcTrigger,Trigger3M)),NA())</f>
        <v>1.5861672344900633E-2</v>
      </c>
      <c r="K918" s="52">
        <f>IFERROR(_xll.qlIndexFixing(ONIndex3M,I918,TRUE,_xll.ohTrigger(RecalcTrigger,Trigger3M)),NA())</f>
        <v>1.556252080867182E-2</v>
      </c>
      <c r="L918" s="52">
        <f>IFERROR(_xll.qlIndexFixing(Index6M,$H918,TRUE,_xll.ohTrigger(RecalcTrigger,Trigger6M)),NA())</f>
        <v>1.6862312364506242E-2</v>
      </c>
      <c r="M918" s="52">
        <f>IFERROR(_xll.qlIndexFixing(ONIndex6M,I918,TRUE,_xll.ohTrigger(RecalcTrigger,Trigger6M)),NA())</f>
        <v>1.6302639601724067E-2</v>
      </c>
    </row>
    <row r="919" spans="2:13" x14ac:dyDescent="0.2">
      <c r="B919" s="46" t="s">
        <v>49</v>
      </c>
      <c r="D919" s="49">
        <f>_xll.qlCalendarAdvance(LocalCalendar,$D918,B919,"f",FALSE)</f>
        <v>45791</v>
      </c>
      <c r="E919" s="49">
        <f>_xll.qlInterestRateIndexValueDate(IndexON,D919)</f>
        <v>45791</v>
      </c>
      <c r="F919" s="52">
        <f>IFERROR(_xll.qlIndexFixing(IndexON,D919,TRUE,_xll.ohTrigger(RecalcTrigger,TriggerON)),NA())</f>
        <v>1.1641551619357982E-2</v>
      </c>
      <c r="H919" s="49">
        <f>_xll.qlCalendarAdvance(IborCalendar,$H918,B919,"f",FALSE)</f>
        <v>45723</v>
      </c>
      <c r="I919" s="49">
        <f>_xll.qlInterestRateIndexValueDate(Index3M,$H919)</f>
        <v>45727</v>
      </c>
      <c r="J919" s="52">
        <f>IFERROR(_xll.qlIndexFixing(Index3M,H919,TRUE,_xll.ohTrigger(RecalcTrigger,Trigger3M)),NA())</f>
        <v>1.5903476206948281E-2</v>
      </c>
      <c r="K919" s="52">
        <f>IFERROR(_xll.qlIndexFixing(ONIndex3M,I919,TRUE,_xll.ohTrigger(RecalcTrigger,Trigger3M)),NA())</f>
        <v>1.5602946582600197E-2</v>
      </c>
      <c r="L919" s="52">
        <f>IFERROR(_xll.qlIndexFixing(Index6M,$H919,TRUE,_xll.ohTrigger(RecalcTrigger,Trigger6M)),NA())</f>
        <v>1.6899991193443147E-2</v>
      </c>
      <c r="M919" s="52">
        <f>IFERROR(_xll.qlIndexFixing(ONIndex6M,I919,TRUE,_xll.ohTrigger(RecalcTrigger,Trigger6M)),NA())</f>
        <v>1.6339810010395084E-2</v>
      </c>
    </row>
    <row r="920" spans="2:13" x14ac:dyDescent="0.2">
      <c r="B920" s="46" t="s">
        <v>49</v>
      </c>
      <c r="D920" s="49">
        <f>_xll.qlCalendarAdvance(LocalCalendar,$D919,B920,"f",FALSE)</f>
        <v>45798</v>
      </c>
      <c r="E920" s="49">
        <f>_xll.qlInterestRateIndexValueDate(IndexON,D920)</f>
        <v>45798</v>
      </c>
      <c r="F920" s="52">
        <f>IFERROR(_xll.qlIndexFixing(IndexON,D920,TRUE,_xll.ohTrigger(RecalcTrigger,TriggerON)),NA())</f>
        <v>1.1670278700435244E-2</v>
      </c>
      <c r="H920" s="49">
        <f>_xll.qlCalendarAdvance(IborCalendar,$H919,B920,"f",FALSE)</f>
        <v>45730</v>
      </c>
      <c r="I920" s="49">
        <f>_xll.qlInterestRateIndexValueDate(Index3M,$H920)</f>
        <v>45734</v>
      </c>
      <c r="J920" s="52">
        <f>IFERROR(_xll.qlIndexFixing(Index3M,H920,TRUE,_xll.ohTrigger(RecalcTrigger,Trigger3M)),NA())</f>
        <v>1.5945467557027117E-2</v>
      </c>
      <c r="K920" s="52">
        <f>IFERROR(_xll.qlIndexFixing(ONIndex3M,I920,TRUE,_xll.ohTrigger(RecalcTrigger,Trigger3M)),NA())</f>
        <v>1.5643558653426481E-2</v>
      </c>
      <c r="L920" s="52">
        <f>IFERROR(_xll.qlIndexFixing(Index6M,$H920,TRUE,_xll.ohTrigger(RecalcTrigger,Trigger6M)),NA())</f>
        <v>1.6937675231997136E-2</v>
      </c>
      <c r="M920" s="52">
        <f>IFERROR(_xll.qlIndexFixing(ONIndex6M,I920,TRUE,_xll.ohTrigger(RecalcTrigger,Trigger6M)),NA())</f>
        <v>1.6377000412752807E-2</v>
      </c>
    </row>
    <row r="921" spans="2:13" x14ac:dyDescent="0.2">
      <c r="B921" s="46" t="s">
        <v>49</v>
      </c>
      <c r="D921" s="49">
        <f>_xll.qlCalendarAdvance(LocalCalendar,$D920,B921,"f",FALSE)</f>
        <v>45805</v>
      </c>
      <c r="E921" s="49">
        <f>_xll.qlInterestRateIndexValueDate(IndexON,D921)</f>
        <v>45805</v>
      </c>
      <c r="F921" s="52">
        <f>IFERROR(_xll.qlIndexFixing(IndexON,D921,TRUE,_xll.ohTrigger(RecalcTrigger,TriggerON)),NA())</f>
        <v>1.169901017956998E-2</v>
      </c>
      <c r="H921" s="49">
        <f>_xll.qlCalendarAdvance(IborCalendar,$H920,B921,"f",FALSE)</f>
        <v>45737</v>
      </c>
      <c r="I921" s="49">
        <f>_xll.qlInterestRateIndexValueDate(Index3M,$H921)</f>
        <v>45741</v>
      </c>
      <c r="J921" s="52">
        <f>IFERROR(_xll.qlIndexFixing(Index3M,H921,TRUE,_xll.ohTrigger(RecalcTrigger,Trigger3M)),NA())</f>
        <v>1.5987646401137558E-2</v>
      </c>
      <c r="K921" s="52">
        <f>IFERROR(_xll.qlIndexFixing(ONIndex3M,I921,TRUE,_xll.ohTrigger(RecalcTrigger,Trigger3M)),NA())</f>
        <v>1.5684357020990802E-2</v>
      </c>
      <c r="L921" s="52">
        <f>IFERROR(_xll.qlIndexFixing(Index6M,$H921,TRUE,_xll.ohTrigger(RecalcTrigger,Trigger6M)),NA())</f>
        <v>1.6975362977640979E-2</v>
      </c>
      <c r="M921" s="52">
        <f>IFERROR(_xll.qlIndexFixing(ONIndex6M,I921,TRUE,_xll.ohTrigger(RecalcTrigger,Trigger6M)),NA())</f>
        <v>1.64142108087173E-2</v>
      </c>
    </row>
    <row r="922" spans="2:13" x14ac:dyDescent="0.2">
      <c r="B922" s="46" t="s">
        <v>49</v>
      </c>
      <c r="D922" s="49">
        <f>_xll.qlCalendarAdvance(LocalCalendar,$D921,B922,"f",FALSE)</f>
        <v>45812</v>
      </c>
      <c r="E922" s="49">
        <f>_xll.qlInterestRateIndexValueDate(IndexON,D922)</f>
        <v>45812</v>
      </c>
      <c r="F922" s="52">
        <f>IFERROR(_xll.qlIndexFixing(IndexON,D922,TRUE,_xll.ohTrigger(RecalcTrigger,TriggerON)),NA())</f>
        <v>1.1727746056762189E-2</v>
      </c>
      <c r="H922" s="49">
        <f>_xll.qlCalendarAdvance(IborCalendar,$H921,B922,"f",FALSE)</f>
        <v>45744</v>
      </c>
      <c r="I922" s="49">
        <f>_xll.qlInterestRateIndexValueDate(Index3M,$H922)</f>
        <v>45748</v>
      </c>
      <c r="J922" s="52">
        <f>IFERROR(_xll.qlIndexFixing(Index3M,H922,TRUE,_xll.ohTrigger(RecalcTrigger,Trigger3M)),NA())</f>
        <v>1.6026594979211686E-2</v>
      </c>
      <c r="K922" s="52">
        <f>IFERROR(_xll.qlIndexFixing(ONIndex3M,I922,TRUE,_xll.ohTrigger(RecalcTrigger,Trigger3M)),NA())</f>
        <v>1.5725341685373095E-2</v>
      </c>
      <c r="L922" s="52">
        <f>IFERROR(_xll.qlIndexFixing(Index6M,$H922,TRUE,_xll.ohTrigger(RecalcTrigger,Trigger6M)),NA())</f>
        <v>1.7009960057794465E-2</v>
      </c>
      <c r="M922" s="52">
        <f>IFERROR(_xll.qlIndexFixing(ONIndex6M,I922,TRUE,_xll.ohTrigger(RecalcTrigger,Trigger6M)),NA())</f>
        <v>1.6451441198368499E-2</v>
      </c>
    </row>
    <row r="923" spans="2:13" x14ac:dyDescent="0.2">
      <c r="B923" s="46" t="s">
        <v>49</v>
      </c>
      <c r="D923" s="49">
        <f>_xll.qlCalendarAdvance(LocalCalendar,$D922,B923,"f",FALSE)</f>
        <v>45819</v>
      </c>
      <c r="E923" s="49">
        <f>_xll.qlInterestRateIndexValueDate(IndexON,D923)</f>
        <v>45819</v>
      </c>
      <c r="F923" s="52">
        <f>IFERROR(_xll.qlIndexFixing(IndexON,D923,TRUE,_xll.ohTrigger(RecalcTrigger,TriggerON)),NA())</f>
        <v>1.175648633184978E-2</v>
      </c>
      <c r="H923" s="49">
        <f>_xll.qlCalendarAdvance(IborCalendar,$H922,B923,"f",FALSE)</f>
        <v>45751</v>
      </c>
      <c r="I923" s="49">
        <f>_xll.qlInterestRateIndexValueDate(Index3M,$H923)</f>
        <v>45755</v>
      </c>
      <c r="J923" s="52">
        <f>IFERROR(_xll.qlIndexFixing(Index3M,H923,TRUE,_xll.ohTrigger(RecalcTrigger,Trigger3M)),NA())</f>
        <v>1.6069128157290148E-2</v>
      </c>
      <c r="K923" s="52">
        <f>IFERROR(_xll.qlIndexFixing(ONIndex3M,I923,TRUE,_xll.ohTrigger(RecalcTrigger,Trigger3M)),NA())</f>
        <v>1.5766512646893105E-2</v>
      </c>
      <c r="L923" s="52">
        <f>IFERROR(_xll.qlIndexFixing(Index6M,$H923,TRUE,_xll.ohTrigger(RecalcTrigger,Trigger6M)),NA())</f>
        <v>1.7047649637112937E-2</v>
      </c>
      <c r="M923" s="52">
        <f>IFERROR(_xll.qlIndexFixing(ONIndex6M,I923,TRUE,_xll.ohTrigger(RecalcTrigger,Trigger6M)),NA())</f>
        <v>1.6488691581546533E-2</v>
      </c>
    </row>
    <row r="924" spans="2:13" x14ac:dyDescent="0.2">
      <c r="B924" s="46" t="s">
        <v>49</v>
      </c>
      <c r="D924" s="49">
        <f>_xll.qlCalendarAdvance(LocalCalendar,$D923,B924,"f",FALSE)</f>
        <v>45826</v>
      </c>
      <c r="E924" s="49">
        <f>_xll.qlInterestRateIndexValueDate(IndexON,D924)</f>
        <v>45826</v>
      </c>
      <c r="F924" s="52">
        <f>IFERROR(_xll.qlIndexFixing(IndexON,D924,TRUE,_xll.ohTrigger(RecalcTrigger,TriggerON)),NA())</f>
        <v>1.1785231004913799E-2</v>
      </c>
      <c r="H924" s="49">
        <f>_xll.qlCalendarAdvance(IborCalendar,$H923,B924,"f",FALSE)</f>
        <v>45758</v>
      </c>
      <c r="I924" s="49">
        <f>_xll.qlInterestRateIndexValueDate(Index3M,$H924)</f>
        <v>45762</v>
      </c>
      <c r="J924" s="52">
        <f>IFERROR(_xll.qlIndexFixing(Index3M,H924,TRUE,_xll.ohTrigger(RecalcTrigger,Trigger3M)),NA())</f>
        <v>1.6111824043314193E-2</v>
      </c>
      <c r="K924" s="52">
        <f>IFERROR(_xll.qlIndexFixing(ONIndex3M,I924,TRUE,_xll.ohTrigger(RecalcTrigger,Trigger3M)),NA())</f>
        <v>1.5807869905311023E-2</v>
      </c>
      <c r="L924" s="52">
        <f>IFERROR(_xll.qlIndexFixing(Index6M,$H924,TRUE,_xll.ohTrigger(RecalcTrigger,Trigger6M)),NA())</f>
        <v>1.7085338508782827E-2</v>
      </c>
      <c r="M924" s="52">
        <f>IFERROR(_xll.qlIndexFixing(ONIndex6M,I924,TRUE,_xll.ohTrigger(RecalcTrigger,Trigger6M)),NA())</f>
        <v>1.6525961958491209E-2</v>
      </c>
    </row>
    <row r="925" spans="2:13" x14ac:dyDescent="0.2">
      <c r="B925" s="46" t="s">
        <v>49</v>
      </c>
      <c r="D925" s="49">
        <f>_xll.qlCalendarAdvance(LocalCalendar,$D924,B925,"f",FALSE)</f>
        <v>45833</v>
      </c>
      <c r="E925" s="49">
        <f>_xll.qlInterestRateIndexValueDate(IndexON,D925)</f>
        <v>45833</v>
      </c>
      <c r="F925" s="52">
        <f>IFERROR(_xll.qlIndexFixing(IndexON,D925,TRUE,_xll.ohTrigger(RecalcTrigger,TriggerON)),NA())</f>
        <v>1.1813980076035291E-2</v>
      </c>
      <c r="H925" s="49">
        <f>_xll.qlCalendarAdvance(IborCalendar,$H924,B925,"f",FALSE)</f>
        <v>45769</v>
      </c>
      <c r="I925" s="49">
        <f>_xll.qlInterestRateIndexValueDate(Index3M,$H925)</f>
        <v>45771</v>
      </c>
      <c r="J925" s="52">
        <f>IFERROR(_xll.qlIndexFixing(Index3M,H925,TRUE,_xll.ohTrigger(RecalcTrigger,Trigger3M)),NA())</f>
        <v>1.616692293411004E-2</v>
      </c>
      <c r="K925" s="52">
        <f>IFERROR(_xll.qlIndexFixing(ONIndex3M,I925,TRUE,_xll.ohTrigger(RecalcTrigger,Trigger3M)),NA())</f>
        <v>1.5861317266008257E-2</v>
      </c>
      <c r="L925" s="52">
        <f>IFERROR(_xll.qlIndexFixing(Index6M,$H925,TRUE,_xll.ohTrigger(RecalcTrigger,Trigger6M)),NA())</f>
        <v>1.7133792157791091E-2</v>
      </c>
      <c r="M925" s="52">
        <f>IFERROR(_xll.qlIndexFixing(ONIndex6M,I925,TRUE,_xll.ohTrigger(RecalcTrigger,Trigger6M)),NA())</f>
        <v>1.6573910392914115E-2</v>
      </c>
    </row>
    <row r="926" spans="2:13" x14ac:dyDescent="0.2">
      <c r="B926" s="46" t="s">
        <v>49</v>
      </c>
      <c r="D926" s="49">
        <f>_xll.qlCalendarAdvance(LocalCalendar,$D925,B926,"f",FALSE)</f>
        <v>45840</v>
      </c>
      <c r="E926" s="49">
        <f>_xll.qlInterestRateIndexValueDate(IndexON,D926)</f>
        <v>45840</v>
      </c>
      <c r="F926" s="52">
        <f>IFERROR(_xll.qlIndexFixing(IndexON,D926,TRUE,_xll.ohTrigger(RecalcTrigger,TriggerON)),NA())</f>
        <v>1.1842739420826476E-2</v>
      </c>
      <c r="H926" s="49">
        <f>_xll.qlCalendarAdvance(IborCalendar,$H925,B926,"f",FALSE)</f>
        <v>45776</v>
      </c>
      <c r="I926" s="49">
        <f>_xll.qlInterestRateIndexValueDate(Index3M,$H926)</f>
        <v>45778</v>
      </c>
      <c r="J926" s="52">
        <f>IFERROR(_xll.qlIndexFixing(Index3M,H926,TRUE,_xll.ohTrigger(RecalcTrigger,Trigger3M)),NA())</f>
        <v>1.6213365013156313E-2</v>
      </c>
      <c r="K926" s="52">
        <f>IFERROR(_xll.qlIndexFixing(ONIndex3M,I926,TRUE,_xll.ohTrigger(RecalcTrigger,Trigger3M)),NA())</f>
        <v>1.5903100346523757E-2</v>
      </c>
      <c r="L926" s="52">
        <f>IFERROR(_xll.qlIndexFixing(Index6M,$H926,TRUE,_xll.ohTrigger(RecalcTrigger,Trigger6M)),NA())</f>
        <v>1.7183862040943472E-2</v>
      </c>
      <c r="M926" s="52">
        <f>IFERROR(_xll.qlIndexFixing(ONIndex6M,I926,TRUE,_xll.ohTrigger(RecalcTrigger,Trigger6M)),NA())</f>
        <v>1.6611226469622764E-2</v>
      </c>
    </row>
    <row r="927" spans="2:13" x14ac:dyDescent="0.2">
      <c r="B927" s="46" t="s">
        <v>49</v>
      </c>
      <c r="D927" s="49">
        <f>_xll.qlCalendarAdvance(LocalCalendar,$D926,B927,"f",FALSE)</f>
        <v>45847</v>
      </c>
      <c r="E927" s="49">
        <f>_xll.qlInterestRateIndexValueDate(IndexON,D927)</f>
        <v>45847</v>
      </c>
      <c r="F927" s="52">
        <f>IFERROR(_xll.qlIndexFixing(IndexON,D927,TRUE,_xll.ohTrigger(RecalcTrigger,TriggerON)),NA())</f>
        <v>1.1871575220302466E-2</v>
      </c>
      <c r="H927" s="49">
        <f>_xll.qlCalendarAdvance(IborCalendar,$H926,B927,"f",FALSE)</f>
        <v>45783</v>
      </c>
      <c r="I927" s="49">
        <f>_xll.qlInterestRateIndexValueDate(Index3M,$H927)</f>
        <v>45785</v>
      </c>
      <c r="J927" s="52">
        <f>IFERROR(_xll.qlIndexFixing(Index3M,H927,TRUE,_xll.ohTrigger(RecalcTrigger,Trigger3M)),NA())</f>
        <v>1.6256445695610758E-2</v>
      </c>
      <c r="K927" s="52">
        <f>IFERROR(_xll.qlIndexFixing(ONIndex3M,I927,TRUE,_xll.ohTrigger(RecalcTrigger,Trigger3M)),NA())</f>
        <v>1.5945069724176975E-2</v>
      </c>
      <c r="L927" s="52">
        <f>IFERROR(_xll.qlIndexFixing(Index6M,$H927,TRUE,_xll.ohTrigger(RecalcTrigger,Trigger6M)),NA())</f>
        <v>1.7218442826703324E-2</v>
      </c>
      <c r="M927" s="52">
        <f>IFERROR(_xll.qlIndexFixing(ONIndex6M,I927,TRUE,_xll.ohTrigger(RecalcTrigger,Trigger6M)),NA())</f>
        <v>1.6648562539938183E-2</v>
      </c>
    </row>
    <row r="928" spans="2:13" x14ac:dyDescent="0.2">
      <c r="B928" s="46" t="s">
        <v>49</v>
      </c>
      <c r="D928" s="49">
        <f>_xll.qlCalendarAdvance(LocalCalendar,$D927,B928,"f",FALSE)</f>
        <v>45854</v>
      </c>
      <c r="E928" s="49">
        <f>_xll.qlInterestRateIndexValueDate(IndexON,D928)</f>
        <v>45854</v>
      </c>
      <c r="F928" s="52">
        <f>IFERROR(_xll.qlIndexFixing(IndexON,D928,TRUE,_xll.ohTrigger(RecalcTrigger,TriggerON)),NA())</f>
        <v>1.190050633879558E-2</v>
      </c>
      <c r="H928" s="49">
        <f>_xll.qlCalendarAdvance(IborCalendar,$H927,B928,"f",FALSE)</f>
        <v>45790</v>
      </c>
      <c r="I928" s="49">
        <f>_xll.qlInterestRateIndexValueDate(Index3M,$H928)</f>
        <v>45792</v>
      </c>
      <c r="J928" s="52">
        <f>IFERROR(_xll.qlIndexFixing(Index3M,H928,TRUE,_xll.ohTrigger(RecalcTrigger,Trigger3M)),NA())</f>
        <v>1.6299594360270283E-2</v>
      </c>
      <c r="K928" s="52">
        <f>IFERROR(_xll.qlIndexFixing(ONIndex3M,I928,TRUE,_xll.ohTrigger(RecalcTrigger,Trigger3M)),NA())</f>
        <v>1.5987225399287652E-2</v>
      </c>
      <c r="L928" s="52">
        <f>IFERROR(_xll.qlIndexFixing(Index6M,$H928,TRUE,_xll.ohTrigger(RecalcTrigger,Trigger6M)),NA())</f>
        <v>1.7256113554088973E-2</v>
      </c>
      <c r="M928" s="52">
        <f>IFERROR(_xll.qlIndexFixing(ONIndex6M,I928,TRUE,_xll.ohTrigger(RecalcTrigger,Trigger6M)),NA())</f>
        <v>1.6685918603940308E-2</v>
      </c>
    </row>
    <row r="929" spans="2:13" x14ac:dyDescent="0.2">
      <c r="B929" s="46" t="s">
        <v>49</v>
      </c>
      <c r="D929" s="49">
        <f>_xll.qlCalendarAdvance(LocalCalendar,$D928,B929,"f",FALSE)</f>
        <v>45861</v>
      </c>
      <c r="E929" s="49">
        <f>_xll.qlInterestRateIndexValueDate(IndexON,D929)</f>
        <v>45861</v>
      </c>
      <c r="F929" s="52">
        <f>IFERROR(_xll.qlIndexFixing(IndexON,D929,TRUE,_xll.ohTrigger(RecalcTrigger,TriggerON)),NA())</f>
        <v>1.1929532776305818E-2</v>
      </c>
      <c r="H929" s="49">
        <f>_xll.qlCalendarAdvance(IborCalendar,$H928,B929,"f",FALSE)</f>
        <v>45797</v>
      </c>
      <c r="I929" s="49">
        <f>_xll.qlInterestRateIndexValueDate(Index3M,$H929)</f>
        <v>45799</v>
      </c>
      <c r="J929" s="52">
        <f>IFERROR(_xll.qlIndexFixing(Index3M,H929,TRUE,_xll.ohTrigger(RecalcTrigger,Trigger3M)),NA())</f>
        <v>1.6342789551393361E-2</v>
      </c>
      <c r="K929" s="52">
        <f>IFERROR(_xll.qlIndexFixing(ONIndex3M,I929,TRUE,_xll.ohTrigger(RecalcTrigger,Trigger3M)),NA())</f>
        <v>1.6029567371615983E-2</v>
      </c>
      <c r="L929" s="52">
        <f>IFERROR(_xll.qlIndexFixing(Index6M,$H929,TRUE,_xll.ohTrigger(RecalcTrigger,Trigger6M)),NA())</f>
        <v>1.7296874739265146E-2</v>
      </c>
      <c r="M929" s="52">
        <f>IFERROR(_xll.qlIndexFixing(ONIndex6M,I929,TRUE,_xll.ohTrigger(RecalcTrigger,Trigger6M)),NA())</f>
        <v>1.672329466162914E-2</v>
      </c>
    </row>
    <row r="930" spans="2:13" x14ac:dyDescent="0.2">
      <c r="B930" s="46" t="s">
        <v>49</v>
      </c>
      <c r="D930" s="49">
        <f>_xll.qlCalendarAdvance(LocalCalendar,$D929,B930,"f",FALSE)</f>
        <v>45868</v>
      </c>
      <c r="E930" s="49">
        <f>_xll.qlInterestRateIndexValueDate(IndexON,D930)</f>
        <v>45868</v>
      </c>
      <c r="F930" s="52">
        <f>IFERROR(_xll.qlIndexFixing(IndexON,D930,TRUE,_xll.ohTrigger(RecalcTrigger,TriggerON)),NA())</f>
        <v>1.1958654533076318E-2</v>
      </c>
      <c r="H930" s="49">
        <f>_xll.qlCalendarAdvance(IborCalendar,$H929,B930,"f",FALSE)</f>
        <v>45804</v>
      </c>
      <c r="I930" s="49">
        <f>_xll.qlInterestRateIndexValueDate(Index3M,$H930)</f>
        <v>45806</v>
      </c>
      <c r="J930" s="52">
        <f>IFERROR(_xll.qlIndexFixing(Index3M,H930,TRUE,_xll.ohTrigger(RecalcTrigger,Trigger3M)),NA())</f>
        <v>1.638600981229834E-2</v>
      </c>
      <c r="K930" s="52">
        <f>IFERROR(_xll.qlIndexFixing(ONIndex3M,I930,TRUE,_xll.ohTrigger(RecalcTrigger,Trigger3M)),NA())</f>
        <v>1.607209564148171E-2</v>
      </c>
      <c r="L930" s="52">
        <f>IFERROR(_xll.qlIndexFixing(Index6M,$H930,TRUE,_xll.ohTrigger(RecalcTrigger,Trigger6M)),NA())</f>
        <v>1.7322128208446353E-2</v>
      </c>
      <c r="M930" s="52">
        <f>IFERROR(_xll.qlIndexFixing(ONIndex6M,I930,TRUE,_xll.ohTrigger(RecalcTrigger,Trigger6M)),NA())</f>
        <v>1.6760690713004678E-2</v>
      </c>
    </row>
    <row r="931" spans="2:13" x14ac:dyDescent="0.2">
      <c r="B931" s="46" t="s">
        <v>49</v>
      </c>
      <c r="D931" s="49">
        <f>_xll.qlCalendarAdvance(LocalCalendar,$D930,B931,"f",FALSE)</f>
        <v>45875</v>
      </c>
      <c r="E931" s="49">
        <f>_xll.qlInterestRateIndexValueDate(IndexON,D931)</f>
        <v>45875</v>
      </c>
      <c r="F931" s="52">
        <f>IFERROR(_xll.qlIndexFixing(IndexON,D931,TRUE,_xll.ohTrigger(RecalcTrigger,TriggerON)),NA())</f>
        <v>1.1987871608863943E-2</v>
      </c>
      <c r="H931" s="49">
        <f>_xll.qlCalendarAdvance(IborCalendar,$H930,B931,"f",FALSE)</f>
        <v>45811</v>
      </c>
      <c r="I931" s="49">
        <f>_xll.qlInterestRateIndexValueDate(Index3M,$H931)</f>
        <v>45813</v>
      </c>
      <c r="J931" s="52">
        <f>IFERROR(_xll.qlIndexFixing(Index3M,H931,TRUE,_xll.ohTrigger(RecalcTrigger,Trigger3M)),NA())</f>
        <v>1.6429233685359111E-2</v>
      </c>
      <c r="K931" s="52">
        <f>IFERROR(_xll.qlIndexFixing(ONIndex3M,I931,TRUE,_xll.ohTrigger(RecalcTrigger,Trigger3M)),NA())</f>
        <v>1.6114810208804897E-2</v>
      </c>
      <c r="L931" s="52">
        <f>IFERROR(_xll.qlIndexFixing(Index6M,$H931,TRUE,_xll.ohTrigger(RecalcTrigger,Trigger6M)),NA())</f>
        <v>1.7359766306037968E-2</v>
      </c>
      <c r="M931" s="52">
        <f>IFERROR(_xll.qlIndexFixing(ONIndex6M,I931,TRUE,_xll.ohTrigger(RecalcTrigger,Trigger6M)),NA())</f>
        <v>1.6798106758146858E-2</v>
      </c>
    </row>
    <row r="932" spans="2:13" x14ac:dyDescent="0.2">
      <c r="B932" s="46" t="s">
        <v>49</v>
      </c>
      <c r="D932" s="49">
        <f>_xll.qlCalendarAdvance(LocalCalendar,$D931,B932,"f",FALSE)</f>
        <v>45882</v>
      </c>
      <c r="E932" s="49">
        <f>_xll.qlInterestRateIndexValueDate(IndexON,D932)</f>
        <v>45882</v>
      </c>
      <c r="F932" s="52">
        <f>IFERROR(_xll.qlIndexFixing(IndexON,D932,TRUE,_xll.ohTrigger(RecalcTrigger,TriggerON)),NA())</f>
        <v>1.2017184003911829E-2</v>
      </c>
      <c r="H932" s="49">
        <f>_xll.qlCalendarAdvance(IborCalendar,$H931,B932,"f",FALSE)</f>
        <v>45818</v>
      </c>
      <c r="I932" s="49">
        <f>_xll.qlInterestRateIndexValueDate(Index3M,$H932)</f>
        <v>45820</v>
      </c>
      <c r="J932" s="52">
        <f>IFERROR(_xll.qlIndexFixing(Index3M,H932,TRUE,_xll.ohTrigger(RecalcTrigger,Trigger3M)),NA())</f>
        <v>1.6472439712006841E-2</v>
      </c>
      <c r="K932" s="52">
        <f>IFERROR(_xll.qlIndexFixing(ONIndex3M,I932,TRUE,_xll.ohTrigger(RecalcTrigger,Trigger3M)),NA())</f>
        <v>1.6157711073665482E-2</v>
      </c>
      <c r="L932" s="52">
        <f>IFERROR(_xll.qlIndexFixing(Index6M,$H932,TRUE,_xll.ohTrigger(RecalcTrigger,Trigger6M)),NA())</f>
        <v>1.7397391171825295E-2</v>
      </c>
      <c r="M932" s="52">
        <f>IFERROR(_xll.qlIndexFixing(ONIndex6M,I932,TRUE,_xll.ohTrigger(RecalcTrigger,Trigger6M)),NA())</f>
        <v>1.6835542796895808E-2</v>
      </c>
    </row>
    <row r="933" spans="2:13" x14ac:dyDescent="0.2">
      <c r="B933" s="46" t="s">
        <v>49</v>
      </c>
      <c r="D933" s="49">
        <f>_xll.qlCalendarAdvance(LocalCalendar,$D932,B933,"f",FALSE)</f>
        <v>45889</v>
      </c>
      <c r="E933" s="49">
        <f>_xll.qlInterestRateIndexValueDate(IndexON,D933)</f>
        <v>45889</v>
      </c>
      <c r="F933" s="52">
        <f>IFERROR(_xll.qlIndexFixing(IndexON,D933,TRUE,_xll.ohTrigger(RecalcTrigger,TriggerON)),NA())</f>
        <v>1.2046591718219979E-2</v>
      </c>
      <c r="H933" s="49">
        <f>_xll.qlCalendarAdvance(IborCalendar,$H932,B933,"f",FALSE)</f>
        <v>45825</v>
      </c>
      <c r="I933" s="49">
        <f>_xll.qlInterestRateIndexValueDate(Index3M,$H933)</f>
        <v>45827</v>
      </c>
      <c r="J933" s="52">
        <f>IFERROR(_xll.qlIndexFixing(Index3M,H933,TRUE,_xll.ohTrigger(RecalcTrigger,Trigger3M)),NA())</f>
        <v>1.6515606432728227E-2</v>
      </c>
      <c r="K933" s="52">
        <f>IFERROR(_xll.qlIndexFixing(ONIndex3M,I933,TRUE,_xll.ohTrigger(RecalcTrigger,Trigger3M)),NA())</f>
        <v>1.6200798236223335E-2</v>
      </c>
      <c r="L933" s="52">
        <f>IFERROR(_xll.qlIndexFixing(Index6M,$H933,TRUE,_xll.ohTrigger(RecalcTrigger,Trigger6M)),NA())</f>
        <v>1.7435001293740489E-2</v>
      </c>
      <c r="M933" s="52">
        <f>IFERROR(_xll.qlIndexFixing(ONIndex6M,I933,TRUE,_xll.ohTrigger(RecalcTrigger,Trigger6M)),NA())</f>
        <v>1.6872998829411401E-2</v>
      </c>
    </row>
    <row r="934" spans="2:13" x14ac:dyDescent="0.2">
      <c r="B934" s="46" t="s">
        <v>49</v>
      </c>
      <c r="D934" s="49">
        <f>_xll.qlCalendarAdvance(LocalCalendar,$D933,B934,"f",FALSE)</f>
        <v>45896</v>
      </c>
      <c r="E934" s="49">
        <f>_xll.qlInterestRateIndexValueDate(IndexON,D934)</f>
        <v>45896</v>
      </c>
      <c r="F934" s="52">
        <f>IFERROR(_xll.qlIndexFixing(IndexON,D934,TRUE,_xll.ohTrigger(RecalcTrigger,TriggerON)),NA())</f>
        <v>1.2076094751626298E-2</v>
      </c>
      <c r="H934" s="49">
        <f>_xll.qlCalendarAdvance(IborCalendar,$H933,B934,"f",FALSE)</f>
        <v>45832</v>
      </c>
      <c r="I934" s="49">
        <f>_xll.qlInterestRateIndexValueDate(Index3M,$H934)</f>
        <v>45834</v>
      </c>
      <c r="J934" s="52">
        <f>IFERROR(_xll.qlIndexFixing(Index3M,H934,TRUE,_xll.ohTrigger(RecalcTrigger,Trigger3M)),NA())</f>
        <v>1.6558712387068995E-2</v>
      </c>
      <c r="K934" s="52">
        <f>IFERROR(_xll.qlIndexFixing(ONIndex3M,I934,TRUE,_xll.ohTrigger(RecalcTrigger,Trigger3M)),NA())</f>
        <v>1.6244071696478457E-2</v>
      </c>
      <c r="L934" s="52">
        <f>IFERROR(_xll.qlIndexFixing(Index6M,$H934,TRUE,_xll.ohTrigger(RecalcTrigger,Trigger6M)),NA())</f>
        <v>1.748190007910019E-2</v>
      </c>
      <c r="M934" s="52">
        <f>IFERROR(_xll.qlIndexFixing(ONIndex6M,I934,TRUE,_xll.ohTrigger(RecalcTrigger,Trigger6M)),NA())</f>
        <v>1.69104748556137E-2</v>
      </c>
    </row>
    <row r="935" spans="2:13" x14ac:dyDescent="0.2">
      <c r="B935" s="46" t="s">
        <v>49</v>
      </c>
      <c r="D935" s="49">
        <f>_xll.qlCalendarAdvance(LocalCalendar,$D934,B935,"f",FALSE)</f>
        <v>45903</v>
      </c>
      <c r="E935" s="49">
        <f>_xll.qlInterestRateIndexValueDate(IndexON,D935)</f>
        <v>45903</v>
      </c>
      <c r="F935" s="52">
        <f>IFERROR(_xll.qlIndexFixing(IndexON,D935,TRUE,_xll.ohTrigger(RecalcTrigger,TriggerON)),NA())</f>
        <v>1.2105693104292881E-2</v>
      </c>
      <c r="H935" s="49">
        <f>_xll.qlCalendarAdvance(IborCalendar,$H934,B935,"f",FALSE)</f>
        <v>45839</v>
      </c>
      <c r="I935" s="49">
        <f>_xll.qlInterestRateIndexValueDate(Index3M,$H935)</f>
        <v>45841</v>
      </c>
      <c r="J935" s="52">
        <f>IFERROR(_xll.qlIndexFixing(Index3M,H935,TRUE,_xll.ohTrigger(RecalcTrigger,Trigger3M)),NA())</f>
        <v>1.6601736395172137E-2</v>
      </c>
      <c r="K935" s="52">
        <f>IFERROR(_xll.qlIndexFixing(ONIndex3M,I935,TRUE,_xll.ohTrigger(RecalcTrigger,Trigger3M)),NA())</f>
        <v>1.6287496108304822E-2</v>
      </c>
      <c r="L935" s="52">
        <f>IFERROR(_xll.qlIndexFixing(Index6M,$H935,TRUE,_xll.ohTrigger(RecalcTrigger,Trigger6M)),NA())</f>
        <v>1.7519477659407399E-2</v>
      </c>
      <c r="M935" s="52">
        <f>IFERROR(_xll.qlIndexFixing(ONIndex6M,I935,TRUE,_xll.ohTrigger(RecalcTrigger,Trigger6M)),NA())</f>
        <v>1.6947965946725319E-2</v>
      </c>
    </row>
    <row r="936" spans="2:13" x14ac:dyDescent="0.2">
      <c r="B936" s="46" t="s">
        <v>49</v>
      </c>
      <c r="D936" s="49">
        <f>_xll.qlCalendarAdvance(LocalCalendar,$D935,B936,"f",FALSE)</f>
        <v>45910</v>
      </c>
      <c r="E936" s="49">
        <f>_xll.qlInterestRateIndexValueDate(IndexON,D936)</f>
        <v>45910</v>
      </c>
      <c r="F936" s="52">
        <f>IFERROR(_xll.qlIndexFixing(IndexON,D936,TRUE,_xll.ohTrigger(RecalcTrigger,TriggerON)),NA())</f>
        <v>1.2135386776300772E-2</v>
      </c>
      <c r="H936" s="49">
        <f>_xll.qlCalendarAdvance(IborCalendar,$H935,B936,"f",FALSE)</f>
        <v>45846</v>
      </c>
      <c r="I936" s="49">
        <f>_xll.qlInterestRateIndexValueDate(Index3M,$H936)</f>
        <v>45848</v>
      </c>
      <c r="J936" s="52">
        <f>IFERROR(_xll.qlIndexFixing(Index3M,H936,TRUE,_xll.ohTrigger(RecalcTrigger,Trigger3M)),NA())</f>
        <v>1.6644666577510733E-2</v>
      </c>
      <c r="K936" s="52">
        <f>IFERROR(_xll.qlIndexFixing(ONIndex3M,I936,TRUE,_xll.ohTrigger(RecalcTrigger,Trigger3M)),NA())</f>
        <v>1.6330861305338118E-2</v>
      </c>
      <c r="L936" s="52">
        <f>IFERROR(_xll.qlIndexFixing(Index6M,$H936,TRUE,_xll.ohTrigger(RecalcTrigger,Trigger6M)),NA())</f>
        <v>1.7560139570802963E-2</v>
      </c>
      <c r="M936" s="52">
        <f>IFERROR(_xll.qlIndexFixing(ONIndex6M,I936,TRUE,_xll.ohTrigger(RecalcTrigger,Trigger6M)),NA())</f>
        <v>1.6985442796269012E-2</v>
      </c>
    </row>
    <row r="937" spans="2:13" x14ac:dyDescent="0.2">
      <c r="B937" s="46" t="s">
        <v>49</v>
      </c>
      <c r="D937" s="49">
        <f>_xll.qlCalendarAdvance(LocalCalendar,$D936,B937,"f",FALSE)</f>
        <v>45917</v>
      </c>
      <c r="E937" s="49">
        <f>_xll.qlInterestRateIndexValueDate(IndexON,D937)</f>
        <v>45917</v>
      </c>
      <c r="F937" s="52">
        <f>IFERROR(_xll.qlIndexFixing(IndexON,D937,TRUE,_xll.ohTrigger(RecalcTrigger,TriggerON)),NA())</f>
        <v>1.2165175767568925E-2</v>
      </c>
      <c r="H937" s="49">
        <f>_xll.qlCalendarAdvance(IborCalendar,$H936,B937,"f",FALSE)</f>
        <v>45853</v>
      </c>
      <c r="I937" s="49">
        <f>_xll.qlInterestRateIndexValueDate(Index3M,$H937)</f>
        <v>45855</v>
      </c>
      <c r="J937" s="52">
        <f>IFERROR(_xll.qlIndexFixing(Index3M,H937,TRUE,_xll.ohTrigger(RecalcTrigger,Trigger3M)),NA())</f>
        <v>1.6687502263638472E-2</v>
      </c>
      <c r="K937" s="52">
        <f>IFERROR(_xll.qlIndexFixing(ONIndex3M,I937,TRUE,_xll.ohTrigger(RecalcTrigger,Trigger3M)),NA())</f>
        <v>1.6374131941372383E-2</v>
      </c>
      <c r="L937" s="52">
        <f>IFERROR(_xll.qlIndexFixing(Index6M,$H937,TRUE,_xll.ohTrigger(RecalcTrigger,Trigger6M)),NA())</f>
        <v>1.7594577038482002E-2</v>
      </c>
      <c r="M937" s="52">
        <f>IFERROR(_xll.qlIndexFixing(ONIndex6M,I937,TRUE,_xll.ohTrigger(RecalcTrigger,Trigger6M)),NA())</f>
        <v>1.7022900475227587E-2</v>
      </c>
    </row>
    <row r="938" spans="2:13" x14ac:dyDescent="0.2">
      <c r="B938" s="46" t="s">
        <v>49</v>
      </c>
      <c r="D938" s="49">
        <f>_xll.qlCalendarAdvance(LocalCalendar,$D937,B938,"f",FALSE)</f>
        <v>45924</v>
      </c>
      <c r="E938" s="49">
        <f>_xll.qlInterestRateIndexValueDate(IndexON,D938)</f>
        <v>45924</v>
      </c>
      <c r="F938" s="52">
        <f>IFERROR(_xll.qlIndexFixing(IndexON,D938,TRUE,_xll.ohTrigger(RecalcTrigger,TriggerON)),NA())</f>
        <v>1.2195060078178388E-2</v>
      </c>
      <c r="H938" s="49">
        <f>_xll.qlCalendarAdvance(IborCalendar,$H937,B938,"f",FALSE)</f>
        <v>45860</v>
      </c>
      <c r="I938" s="49">
        <f>_xll.qlInterestRateIndexValueDate(Index3M,$H938)</f>
        <v>45862</v>
      </c>
      <c r="J938" s="52">
        <f>IFERROR(_xll.qlIndexFixing(Index3M,H938,TRUE,_xll.ohTrigger(RecalcTrigger,Trigger3M)),NA())</f>
        <v>1.6730243450453486E-2</v>
      </c>
      <c r="K938" s="52">
        <f>IFERROR(_xll.qlIndexFixing(ONIndex3M,I938,TRUE,_xll.ohTrigger(RecalcTrigger,Trigger3M)),NA())</f>
        <v>1.6417308016327681E-2</v>
      </c>
      <c r="L938" s="52">
        <f>IFERROR(_xll.qlIndexFixing(Index6M,$H938,TRUE,_xll.ohTrigger(RecalcTrigger,Trigger6M)),NA())</f>
        <v>1.7632098788797398E-2</v>
      </c>
      <c r="M938" s="52">
        <f>IFERROR(_xll.qlIndexFixing(ONIndex6M,I938,TRUE,_xll.ohTrigger(RecalcTrigger,Trigger6M)),NA())</f>
        <v>1.706033898384085E-2</v>
      </c>
    </row>
    <row r="939" spans="2:13" x14ac:dyDescent="0.2">
      <c r="B939" s="46" t="s">
        <v>49</v>
      </c>
      <c r="D939" s="49">
        <f>_xll.qlCalendarAdvance(LocalCalendar,$D938,B939,"f",FALSE)</f>
        <v>45931</v>
      </c>
      <c r="E939" s="49">
        <f>_xll.qlInterestRateIndexValueDate(IndexON,D939)</f>
        <v>45931</v>
      </c>
      <c r="F939" s="52">
        <f>IFERROR(_xll.qlIndexFixing(IndexON,D939,TRUE,_xll.ohTrigger(RecalcTrigger,TriggerON)),NA())</f>
        <v>1.2225039708048113E-2</v>
      </c>
      <c r="H939" s="49">
        <f>_xll.qlCalendarAdvance(IborCalendar,$H938,B939,"f",FALSE)</f>
        <v>45867</v>
      </c>
      <c r="I939" s="49">
        <f>_xll.qlInterestRateIndexValueDate(Index3M,$H939)</f>
        <v>45869</v>
      </c>
      <c r="J939" s="52">
        <f>IFERROR(_xll.qlIndexFixing(Index3M,H939,TRUE,_xll.ohTrigger(RecalcTrigger,Trigger3M)),NA())</f>
        <v>1.6772890134862602E-2</v>
      </c>
      <c r="K939" s="52">
        <f>IFERROR(_xll.qlIndexFixing(ONIndex3M,I939,TRUE,_xll.ohTrigger(RecalcTrigger,Trigger3M)),NA())</f>
        <v>1.6460389530124075E-2</v>
      </c>
      <c r="L939" s="52">
        <f>IFERROR(_xll.qlIndexFixing(Index6M,$H939,TRUE,_xll.ohTrigger(RecalcTrigger,Trigger6M)),NA())</f>
        <v>1.7660289593181857E-2</v>
      </c>
      <c r="M939" s="52">
        <f>IFERROR(_xll.qlIndexFixing(ONIndex6M,I939,TRUE,_xll.ohTrigger(RecalcTrigger,Trigger6M)),NA())</f>
        <v>1.7097758322028866E-2</v>
      </c>
    </row>
    <row r="940" spans="2:13" x14ac:dyDescent="0.2">
      <c r="B940" s="46" t="s">
        <v>49</v>
      </c>
      <c r="D940" s="49">
        <f>_xll.qlCalendarAdvance(LocalCalendar,$D939,B940,"f",FALSE)</f>
        <v>45938</v>
      </c>
      <c r="E940" s="49">
        <f>_xll.qlInterestRateIndexValueDate(IndexON,D940)</f>
        <v>45938</v>
      </c>
      <c r="F940" s="52">
        <f>IFERROR(_xll.qlIndexFixing(IndexON,D940,TRUE,_xll.ohTrigger(RecalcTrigger,TriggerON)),NA())</f>
        <v>1.2255114657340194E-2</v>
      </c>
      <c r="H940" s="49">
        <f>_xll.qlCalendarAdvance(IborCalendar,$H939,B940,"f",FALSE)</f>
        <v>45874</v>
      </c>
      <c r="I940" s="49">
        <f>_xll.qlInterestRateIndexValueDate(Index3M,$H940)</f>
        <v>45876</v>
      </c>
      <c r="J940" s="52">
        <f>IFERROR(_xll.qlIndexFixing(Index3M,H940,TRUE,_xll.ohTrigger(RecalcTrigger,Trigger3M)),NA())</f>
        <v>1.681544231378046E-2</v>
      </c>
      <c r="K940" s="52">
        <f>IFERROR(_xll.qlIndexFixing(ONIndex3M,I940,TRUE,_xll.ohTrigger(RecalcTrigger,Trigger3M)),NA())</f>
        <v>1.6503376482841503E-2</v>
      </c>
      <c r="L940" s="52">
        <f>IFERROR(_xll.qlIndexFixing(Index6M,$H940,TRUE,_xll.ohTrigger(RecalcTrigger,Trigger6M)),NA())</f>
        <v>1.7707086405477822E-2</v>
      </c>
      <c r="M940" s="52">
        <f>IFERROR(_xll.qlIndexFixing(ONIndex6M,I940,TRUE,_xll.ohTrigger(RecalcTrigger,Trigger6M)),NA())</f>
        <v>1.7135158489711699E-2</v>
      </c>
    </row>
    <row r="941" spans="2:13" x14ac:dyDescent="0.2">
      <c r="B941" s="46" t="s">
        <v>49</v>
      </c>
      <c r="D941" s="49">
        <f>_xll.qlCalendarAdvance(LocalCalendar,$D940,B941,"f",FALSE)</f>
        <v>45945</v>
      </c>
      <c r="E941" s="49">
        <f>_xll.qlInterestRateIndexValueDate(IndexON,D941)</f>
        <v>45945</v>
      </c>
      <c r="F941" s="52">
        <f>IFERROR(_xll.qlIndexFixing(IndexON,D941,TRUE,_xll.ohTrigger(RecalcTrigger,TriggerON)),NA())</f>
        <v>1.2285284925973583E-2</v>
      </c>
      <c r="H941" s="49">
        <f>_xll.qlCalendarAdvance(IborCalendar,$H940,B941,"f",FALSE)</f>
        <v>45881</v>
      </c>
      <c r="I941" s="49">
        <f>_xll.qlInterestRateIndexValueDate(Index3M,$H941)</f>
        <v>45883</v>
      </c>
      <c r="J941" s="52">
        <f>IFERROR(_xll.qlIndexFixing(Index3M,H941,TRUE,_xll.ohTrigger(RecalcTrigger,Trigger3M)),NA())</f>
        <v>1.6857899984125173E-2</v>
      </c>
      <c r="K941" s="52">
        <f>IFERROR(_xll.qlIndexFixing(ONIndex3M,I941,TRUE,_xll.ohTrigger(RecalcTrigger,Trigger3M)),NA())</f>
        <v>1.6546268874400027E-2</v>
      </c>
      <c r="L941" s="52">
        <f>IFERROR(_xll.qlIndexFixing(Index6M,$H941,TRUE,_xll.ohTrigger(RecalcTrigger,Trigger6M)),NA())</f>
        <v>1.7744552269642028E-2</v>
      </c>
      <c r="M941" s="52">
        <f>IFERROR(_xll.qlIndexFixing(ONIndex6M,I941,TRUE,_xll.ohTrigger(RecalcTrigger,Trigger6M)),NA())</f>
        <v>1.7172539486969285E-2</v>
      </c>
    </row>
    <row r="942" spans="2:13" x14ac:dyDescent="0.2">
      <c r="B942" s="46" t="s">
        <v>49</v>
      </c>
      <c r="D942" s="49">
        <f>_xll.qlCalendarAdvance(LocalCalendar,$D941,B942,"f",FALSE)</f>
        <v>45952</v>
      </c>
      <c r="E942" s="49">
        <f>_xll.qlInterestRateIndexValueDate(IndexON,D942)</f>
        <v>45952</v>
      </c>
      <c r="F942" s="52">
        <f>IFERROR(_xll.qlIndexFixing(IndexON,D942,TRUE,_xll.ohTrigger(RecalcTrigger,TriggerON)),NA())</f>
        <v>1.2315550514110374E-2</v>
      </c>
      <c r="H942" s="49">
        <f>_xll.qlCalendarAdvance(IborCalendar,$H941,B942,"f",FALSE)</f>
        <v>45888</v>
      </c>
      <c r="I942" s="49">
        <f>_xll.qlInterestRateIndexValueDate(Index3M,$H942)</f>
        <v>45890</v>
      </c>
      <c r="J942" s="52">
        <f>IFERROR(_xll.qlIndexFixing(Index3M,H942,TRUE,_xll.ohTrigger(RecalcTrigger,Trigger3M)),NA())</f>
        <v>1.6900263142824421E-2</v>
      </c>
      <c r="K942" s="52">
        <f>IFERROR(_xll.qlIndexFixing(ONIndex3M,I942,TRUE,_xll.ohTrigger(RecalcTrigger,Trigger3M)),NA())</f>
        <v>1.6589066704799649E-2</v>
      </c>
      <c r="L942" s="52">
        <f>IFERROR(_xll.qlIndexFixing(Index6M,$H942,TRUE,_xll.ohTrigger(RecalcTrigger,Trigger6M)),NA())</f>
        <v>1.7781999502889209E-2</v>
      </c>
      <c r="M942" s="52">
        <f>IFERROR(_xll.qlIndexFixing(ONIndex6M,I942,TRUE,_xll.ohTrigger(RecalcTrigger,Trigger6M)),NA())</f>
        <v>1.7209901313801623E-2</v>
      </c>
    </row>
    <row r="943" spans="2:13" x14ac:dyDescent="0.2">
      <c r="B943" s="46" t="s">
        <v>49</v>
      </c>
      <c r="D943" s="49">
        <f>_xll.qlCalendarAdvance(LocalCalendar,$D942,B943,"f",FALSE)</f>
        <v>45959</v>
      </c>
      <c r="E943" s="49">
        <f>_xll.qlInterestRateIndexValueDate(IndexON,D943)</f>
        <v>45959</v>
      </c>
      <c r="F943" s="52">
        <f>IFERROR(_xll.qlIndexFixing(IndexON,D943,TRUE,_xll.ohTrigger(RecalcTrigger,TriggerON)),NA())</f>
        <v>1.2345911421588474E-2</v>
      </c>
      <c r="H943" s="49">
        <f>_xll.qlCalendarAdvance(IborCalendar,$H942,B943,"f",FALSE)</f>
        <v>45895</v>
      </c>
      <c r="I943" s="49">
        <f>_xll.qlInterestRateIndexValueDate(Index3M,$H943)</f>
        <v>45897</v>
      </c>
      <c r="J943" s="52">
        <f>IFERROR(_xll.qlIndexFixing(Index3M,H943,TRUE,_xll.ohTrigger(RecalcTrigger,Trigger3M)),NA())</f>
        <v>1.694253178681283E-2</v>
      </c>
      <c r="K943" s="52">
        <f>IFERROR(_xll.qlIndexFixing(ONIndex3M,I943,TRUE,_xll.ohTrigger(RecalcTrigger,Trigger3M)),NA())</f>
        <v>1.6631769974040367E-2</v>
      </c>
      <c r="L943" s="52">
        <f>IFERROR(_xll.qlIndexFixing(Index6M,$H943,TRUE,_xll.ohTrigger(RecalcTrigger,Trigger6M)),NA())</f>
        <v>1.7810109711639627E-2</v>
      </c>
      <c r="M943" s="52">
        <f>IFERROR(_xll.qlIndexFixing(ONIndex6M,I943,TRUE,_xll.ohTrigger(RecalcTrigger,Trigger6M)),NA())</f>
        <v>1.7247243970128778E-2</v>
      </c>
    </row>
    <row r="944" spans="2:13" x14ac:dyDescent="0.2">
      <c r="B944" s="46" t="s">
        <v>49</v>
      </c>
      <c r="D944" s="49">
        <f>_xll.qlCalendarAdvance(LocalCalendar,$D943,B944,"f",FALSE)</f>
        <v>45966</v>
      </c>
      <c r="E944" s="49">
        <f>_xll.qlInterestRateIndexValueDate(IndexON,D944)</f>
        <v>45966</v>
      </c>
      <c r="F944" s="52">
        <f>IFERROR(_xll.qlIndexFixing(IndexON,D944,TRUE,_xll.ohTrigger(RecalcTrigger,TriggerON)),NA())</f>
        <v>1.2376367648488928E-2</v>
      </c>
      <c r="H944" s="49">
        <f>_xll.qlCalendarAdvance(IborCalendar,$H943,B944,"f",FALSE)</f>
        <v>45902</v>
      </c>
      <c r="I944" s="49">
        <f>_xll.qlInterestRateIndexValueDate(Index3M,$H944)</f>
        <v>45904</v>
      </c>
      <c r="J944" s="52">
        <f>IFERROR(_xll.qlIndexFixing(Index3M,H944,TRUE,_xll.ohTrigger(RecalcTrigger,Trigger3M)),NA())</f>
        <v>1.6981311447576412E-2</v>
      </c>
      <c r="K944" s="52">
        <f>IFERROR(_xll.qlIndexFixing(ONIndex3M,I944,TRUE,_xll.ohTrigger(RecalcTrigger,Trigger3M)),NA())</f>
        <v>1.667437868196231E-2</v>
      </c>
      <c r="L944" s="52">
        <f>IFERROR(_xll.qlIndexFixing(Index6M,$H944,TRUE,_xll.ohTrigger(RecalcTrigger,Trigger6M)),NA())</f>
        <v>1.7841305599357263E-2</v>
      </c>
      <c r="M944" s="52">
        <f>IFERROR(_xll.qlIndexFixing(ONIndex6M,I944,TRUE,_xll.ohTrigger(RecalcTrigger,Trigger6M)),NA())</f>
        <v>1.728456745595075E-2</v>
      </c>
    </row>
    <row r="945" spans="2:13" x14ac:dyDescent="0.2">
      <c r="B945" s="46" t="s">
        <v>49</v>
      </c>
      <c r="D945" s="49">
        <f>_xll.qlCalendarAdvance(LocalCalendar,$D944,B945,"f",FALSE)</f>
        <v>45973</v>
      </c>
      <c r="E945" s="49">
        <f>_xll.qlInterestRateIndexValueDate(IndexON,D945)</f>
        <v>45973</v>
      </c>
      <c r="F945" s="52">
        <f>IFERROR(_xll.qlIndexFixing(IndexON,D945,TRUE,_xll.ohTrigger(RecalcTrigger,TriggerON)),NA())</f>
        <v>1.2406919194973831E-2</v>
      </c>
      <c r="H945" s="49">
        <f>_xll.qlCalendarAdvance(IborCalendar,$H944,B945,"f",FALSE)</f>
        <v>45909</v>
      </c>
      <c r="I945" s="49">
        <f>_xll.qlInterestRateIndexValueDate(Index3M,$H945)</f>
        <v>45911</v>
      </c>
      <c r="J945" s="52">
        <f>IFERROR(_xll.qlIndexFixing(Index3M,H945,TRUE,_xll.ohTrigger(RecalcTrigger,Trigger3M)),NA())</f>
        <v>1.7023395821335455E-2</v>
      </c>
      <c r="K945" s="52">
        <f>IFERROR(_xll.qlIndexFixing(ONIndex3M,I945,TRUE,_xll.ohTrigger(RecalcTrigger,Trigger3M)),NA())</f>
        <v>1.6716892828485541E-2</v>
      </c>
      <c r="L945" s="52">
        <f>IFERROR(_xll.qlIndexFixing(Index6M,$H945,TRUE,_xll.ohTrigger(RecalcTrigger,Trigger6M)),NA())</f>
        <v>1.7878694354805401E-2</v>
      </c>
      <c r="M945" s="52">
        <f>IFERROR(_xll.qlIndexFixing(ONIndex6M,I945,TRUE,_xll.ohTrigger(RecalcTrigger,Trigger6M)),NA())</f>
        <v>1.7321871771347475E-2</v>
      </c>
    </row>
    <row r="946" spans="2:13" x14ac:dyDescent="0.2">
      <c r="B946" s="46" t="s">
        <v>49</v>
      </c>
      <c r="D946" s="49">
        <f>_xll.qlCalendarAdvance(LocalCalendar,$D945,B946,"f",FALSE)</f>
        <v>45980</v>
      </c>
      <c r="E946" s="49">
        <f>_xll.qlInterestRateIndexValueDate(IndexON,D946)</f>
        <v>45980</v>
      </c>
      <c r="F946" s="52">
        <f>IFERROR(_xll.qlIndexFixing(IndexON,D946,TRUE,_xll.ohTrigger(RecalcTrigger,TriggerON)),NA())</f>
        <v>1.2437566060881089E-2</v>
      </c>
      <c r="H946" s="49">
        <f>_xll.qlCalendarAdvance(IborCalendar,$H945,B946,"f",FALSE)</f>
        <v>45916</v>
      </c>
      <c r="I946" s="49">
        <f>_xll.qlInterestRateIndexValueDate(Index3M,$H946)</f>
        <v>45918</v>
      </c>
      <c r="J946" s="52">
        <f>IFERROR(_xll.qlIndexFixing(Index3M,H946,TRUE,_xll.ohTrigger(RecalcTrigger,Trigger3M)),NA())</f>
        <v>1.7065385671013625E-2</v>
      </c>
      <c r="K946" s="52">
        <f>IFERROR(_xll.qlIndexFixing(ONIndex3M,I946,TRUE,_xll.ohTrigger(RecalcTrigger,Trigger3M)),NA())</f>
        <v>1.6759312413849869E-2</v>
      </c>
      <c r="L946" s="52">
        <f>IFERROR(_xll.qlIndexFixing(Index6M,$H946,TRUE,_xll.ohTrigger(RecalcTrigger,Trigger6M)),NA())</f>
        <v>1.7916064460707544E-2</v>
      </c>
      <c r="M946" s="52">
        <f>IFERROR(_xll.qlIndexFixing(ONIndex6M,I946,TRUE,_xll.ohTrigger(RecalcTrigger,Trigger6M)),NA())</f>
        <v>1.735915691615908E-2</v>
      </c>
    </row>
    <row r="947" spans="2:13" x14ac:dyDescent="0.2">
      <c r="B947" s="46" t="s">
        <v>49</v>
      </c>
      <c r="D947" s="49">
        <f>_xll.qlCalendarAdvance(LocalCalendar,$D946,B947,"f",FALSE)</f>
        <v>45987</v>
      </c>
      <c r="E947" s="49">
        <f>_xll.qlInterestRateIndexValueDate(IndexON,D947)</f>
        <v>45987</v>
      </c>
      <c r="F947" s="52">
        <f>IFERROR(_xll.qlIndexFixing(IndexON,D947,TRUE,_xll.ohTrigger(RecalcTrigger,TriggerON)),NA())</f>
        <v>1.2468308246372795E-2</v>
      </c>
      <c r="H947" s="49">
        <f>_xll.qlCalendarAdvance(IborCalendar,$H946,B947,"f",FALSE)</f>
        <v>45923</v>
      </c>
      <c r="I947" s="49">
        <f>_xll.qlInterestRateIndexValueDate(Index3M,$H947)</f>
        <v>45925</v>
      </c>
      <c r="J947" s="52">
        <f>IFERROR(_xll.qlIndexFixing(Index3M,H947,TRUE,_xll.ohTrigger(RecalcTrigger,Trigger3M)),NA())</f>
        <v>1.7120799543939514E-2</v>
      </c>
      <c r="K947" s="52">
        <f>IFERROR(_xll.qlIndexFixing(ONIndex3M,I947,TRUE,_xll.ohTrigger(RecalcTrigger,Trigger3M)),NA())</f>
        <v>1.680163743773555E-2</v>
      </c>
      <c r="L947" s="52">
        <f>IFERROR(_xll.qlIndexFixing(Index6M,$H947,TRUE,_xll.ohTrigger(RecalcTrigger,Trigger6M)),NA())</f>
        <v>1.7953415915996702E-2</v>
      </c>
      <c r="M947" s="52">
        <f>IFERROR(_xll.qlIndexFixing(ONIndex6M,I947,TRUE,_xll.ohTrigger(RecalcTrigger,Trigger6M)),NA())</f>
        <v>1.7396422890625374E-2</v>
      </c>
    </row>
    <row r="948" spans="2:13" x14ac:dyDescent="0.2">
      <c r="B948" s="46" t="s">
        <v>49</v>
      </c>
      <c r="D948" s="49">
        <f>_xll.qlCalendarAdvance(LocalCalendar,$D947,B948,"f",FALSE)</f>
        <v>45994</v>
      </c>
      <c r="E948" s="49">
        <f>_xll.qlInterestRateIndexValueDate(IndexON,D948)</f>
        <v>45994</v>
      </c>
      <c r="F948" s="52">
        <f>IFERROR(_xll.qlIndexFixing(IndexON,D948,TRUE,_xll.ohTrigger(RecalcTrigger,TriggerON)),NA())</f>
        <v>1.2499145751367902E-2</v>
      </c>
      <c r="H948" s="49">
        <f>_xll.qlCalendarAdvance(IborCalendar,$H947,B948,"f",FALSE)</f>
        <v>45930</v>
      </c>
      <c r="I948" s="49">
        <f>_xll.qlInterestRateIndexValueDate(Index3M,$H948)</f>
        <v>45932</v>
      </c>
      <c r="J948" s="52">
        <f>IFERROR(_xll.qlIndexFixing(Index3M,H948,TRUE,_xll.ohTrigger(RecalcTrigger,Trigger3M)),NA())</f>
        <v>1.7162581265849994E-2</v>
      </c>
      <c r="K948" s="52">
        <f>IFERROR(_xll.qlIndexFixing(ONIndex3M,I948,TRUE,_xll.ohTrigger(RecalcTrigger,Trigger3M)),NA())</f>
        <v>1.6843867900302456E-2</v>
      </c>
      <c r="L948" s="52">
        <f>IFERROR(_xll.qlIndexFixing(Index6M,$H948,TRUE,_xll.ohTrigger(RecalcTrigger,Trigger6M)),NA())</f>
        <v>1.7993856990850061E-2</v>
      </c>
      <c r="M948" s="52">
        <f>IFERROR(_xll.qlIndexFixing(ONIndex6M,I948,TRUE,_xll.ohTrigger(RecalcTrigger,Trigger6M)),NA())</f>
        <v>1.7433669694426612E-2</v>
      </c>
    </row>
    <row r="949" spans="2:13" x14ac:dyDescent="0.2">
      <c r="B949" s="46" t="s">
        <v>49</v>
      </c>
      <c r="D949" s="49">
        <f>_xll.qlCalendarAdvance(LocalCalendar,$D948,B949,"f",FALSE)</f>
        <v>46001</v>
      </c>
      <c r="E949" s="49">
        <f>_xll.qlInterestRateIndexValueDate(IndexON,D949)</f>
        <v>46001</v>
      </c>
      <c r="F949" s="52">
        <f>IFERROR(_xll.qlIndexFixing(IndexON,D949,TRUE,_xll.ohTrigger(RecalcTrigger,TriggerON)),NA())</f>
        <v>1.2530078575947456E-2</v>
      </c>
      <c r="H949" s="49">
        <f>_xll.qlCalendarAdvance(IborCalendar,$H948,B949,"f",FALSE)</f>
        <v>45937</v>
      </c>
      <c r="I949" s="49">
        <f>_xll.qlInterestRateIndexValueDate(Index3M,$H949)</f>
        <v>45939</v>
      </c>
      <c r="J949" s="52">
        <f>IFERROR(_xll.qlIndexFixing(Index3M,H949,TRUE,_xll.ohTrigger(RecalcTrigger,Trigger3M)),NA())</f>
        <v>1.7194158670939277E-2</v>
      </c>
      <c r="K949" s="52">
        <f>IFERROR(_xll.qlIndexFixing(ONIndex3M,I949,TRUE,_xll.ohTrigger(RecalcTrigger,Trigger3M)),NA())</f>
        <v>1.6886003801390714E-2</v>
      </c>
      <c r="L949" s="52">
        <f>IFERROR(_xll.qlIndexFixing(Index6M,$H949,TRUE,_xll.ohTrigger(RecalcTrigger,Trigger6M)),NA())</f>
        <v>1.803117166775536E-2</v>
      </c>
      <c r="M949" s="52">
        <f>IFERROR(_xll.qlIndexFixing(ONIndex6M,I949,TRUE,_xll.ohTrigger(RecalcTrigger,Trigger6M)),NA())</f>
        <v>1.747089732788254E-2</v>
      </c>
    </row>
    <row r="950" spans="2:13" x14ac:dyDescent="0.2">
      <c r="B950" s="46" t="s">
        <v>49</v>
      </c>
      <c r="D950" s="49">
        <f>_xll.qlCalendarAdvance(LocalCalendar,$D949,B950,"f",FALSE)</f>
        <v>46008</v>
      </c>
      <c r="E950" s="49">
        <f>_xll.qlInterestRateIndexValueDate(IndexON,D950)</f>
        <v>46008</v>
      </c>
      <c r="F950" s="52">
        <f>IFERROR(_xll.qlIndexFixing(IndexON,D950,TRUE,_xll.ohTrigger(RecalcTrigger,TriggerON)),NA())</f>
        <v>1.2561106720111459E-2</v>
      </c>
      <c r="H950" s="49">
        <f>_xll.qlCalendarAdvance(IborCalendar,$H949,B950,"f",FALSE)</f>
        <v>45944</v>
      </c>
      <c r="I950" s="49">
        <f>_xll.qlInterestRateIndexValueDate(Index3M,$H950)</f>
        <v>45946</v>
      </c>
      <c r="J950" s="52">
        <f>IFERROR(_xll.qlIndexFixing(Index3M,H950,TRUE,_xll.ohTrigger(RecalcTrigger,Trigger3M)),NA())</f>
        <v>1.7235765626661768E-2</v>
      </c>
      <c r="K950" s="52">
        <f>IFERROR(_xll.qlIndexFixing(ONIndex3M,I950,TRUE,_xll.ohTrigger(RecalcTrigger,Trigger3M)),NA())</f>
        <v>1.6928045141080261E-2</v>
      </c>
      <c r="L950" s="52">
        <f>IFERROR(_xll.qlIndexFixing(Index6M,$H950,TRUE,_xll.ohTrigger(RecalcTrigger,Trigger6M)),NA())</f>
        <v>1.8068467693671333E-2</v>
      </c>
      <c r="M950" s="52">
        <f>IFERROR(_xll.qlIndexFixing(ONIndex6M,I950,TRUE,_xll.ohTrigger(RecalcTrigger,Trigger6M)),NA())</f>
        <v>1.7508105790673412E-2</v>
      </c>
    </row>
    <row r="951" spans="2:13" x14ac:dyDescent="0.2">
      <c r="B951" s="46" t="s">
        <v>49</v>
      </c>
      <c r="D951" s="49">
        <f>_xll.qlCalendarAdvance(LocalCalendar,$D950,B951,"f",FALSE)</f>
        <v>46015</v>
      </c>
      <c r="E951" s="49">
        <f>_xll.qlInterestRateIndexValueDate(IndexON,D951)</f>
        <v>46015</v>
      </c>
      <c r="F951" s="52">
        <f>IFERROR(_xll.qlIndexFixing(IndexON,D951,TRUE,_xll.ohTrigger(RecalcTrigger,TriggerON)),NA())</f>
        <v>1.2592230183940956E-2</v>
      </c>
      <c r="H951" s="49">
        <f>_xll.qlCalendarAdvance(IborCalendar,$H950,B951,"f",FALSE)</f>
        <v>45951</v>
      </c>
      <c r="I951" s="49">
        <f>_xll.qlInterestRateIndexValueDate(Index3M,$H951)</f>
        <v>45953</v>
      </c>
      <c r="J951" s="52">
        <f>IFERROR(_xll.qlIndexFixing(Index3M,H951,TRUE,_xll.ohTrigger(RecalcTrigger,Trigger3M)),NA())</f>
        <v>1.7277278043387627E-2</v>
      </c>
      <c r="K951" s="52">
        <f>IFERROR(_xll.qlIndexFixing(ONIndex3M,I951,TRUE,_xll.ohTrigger(RecalcTrigger,Trigger3M)),NA())</f>
        <v>1.6969991919291161E-2</v>
      </c>
      <c r="L951" s="52">
        <f>IFERROR(_xll.qlIndexFixing(Index6M,$H951,TRUE,_xll.ohTrigger(RecalcTrigger,Trigger6M)),NA())</f>
        <v>1.8105745067527192E-2</v>
      </c>
      <c r="M951" s="52">
        <f>IFERROR(_xll.qlIndexFixing(ONIndex6M,I951,TRUE,_xll.ohTrigger(RecalcTrigger,Trigger6M)),NA())</f>
        <v>1.7545295083039036E-2</v>
      </c>
    </row>
    <row r="952" spans="2:13" x14ac:dyDescent="0.2">
      <c r="B952" s="46" t="s">
        <v>49</v>
      </c>
      <c r="D952" s="49">
        <f>_xll.qlCalendarAdvance(LocalCalendar,$D951,B952,"f",FALSE)</f>
        <v>46027</v>
      </c>
      <c r="E952" s="49">
        <f>_xll.qlInterestRateIndexValueDate(IndexON,D952)</f>
        <v>46027</v>
      </c>
      <c r="F952" s="52">
        <f>IFERROR(_xll.qlIndexFixing(IndexON,D952,TRUE,_xll.ohTrigger(RecalcTrigger,TriggerON)),NA())</f>
        <v>1.2645806457510789E-2</v>
      </c>
      <c r="H952" s="49">
        <f>_xll.qlCalendarAdvance(IborCalendar,$H951,B952,"f",FALSE)</f>
        <v>45958</v>
      </c>
      <c r="I952" s="49">
        <f>_xll.qlInterestRateIndexValueDate(Index3M,$H952)</f>
        <v>45960</v>
      </c>
      <c r="J952" s="52">
        <f>IFERROR(_xll.qlIndexFixing(Index3M,H952,TRUE,_xll.ohTrigger(RecalcTrigger,Trigger3M)),NA())</f>
        <v>1.7318695918111433E-2</v>
      </c>
      <c r="K952" s="52">
        <f>IFERROR(_xll.qlIndexFixing(ONIndex3M,I952,TRUE,_xll.ohTrigger(RecalcTrigger,Trigger3M)),NA())</f>
        <v>1.7011844135863541E-2</v>
      </c>
      <c r="L952" s="52">
        <f>IFERROR(_xll.qlIndexFixing(Index6M,$H952,TRUE,_xll.ohTrigger(RecalcTrigger,Trigger6M)),NA())</f>
        <v>1.8143003788251705E-2</v>
      </c>
      <c r="M952" s="52">
        <f>IFERROR(_xll.qlIndexFixing(ONIndex6M,I952,TRUE,_xll.ohTrigger(RecalcTrigger,Trigger6M)),NA())</f>
        <v>1.7582465204819542E-2</v>
      </c>
    </row>
    <row r="953" spans="2:13" x14ac:dyDescent="0.2">
      <c r="B953" s="46" t="s">
        <v>49</v>
      </c>
      <c r="D953" s="49">
        <f>_xll.qlCalendarAdvance(LocalCalendar,$D952,B953,"f",FALSE)</f>
        <v>46035</v>
      </c>
      <c r="E953" s="49">
        <f>_xll.qlInterestRateIndexValueDate(IndexON,D953)</f>
        <v>46035</v>
      </c>
      <c r="F953" s="52">
        <f>IFERROR(_xll.qlIndexFixing(IndexON,D953,TRUE,_xll.ohTrigger(RecalcTrigger,TriggerON)),NA())</f>
        <v>1.2681679597130735E-2</v>
      </c>
      <c r="H953" s="49">
        <f>_xll.qlCalendarAdvance(IborCalendar,$H952,B953,"f",FALSE)</f>
        <v>45965</v>
      </c>
      <c r="I953" s="49">
        <f>_xll.qlInterestRateIndexValueDate(Index3M,$H953)</f>
        <v>45967</v>
      </c>
      <c r="J953" s="52">
        <f>IFERROR(_xll.qlIndexFixing(Index3M,H953,TRUE,_xll.ohTrigger(RecalcTrigger,Trigger3M)),NA())</f>
        <v>1.736001924783645E-2</v>
      </c>
      <c r="K953" s="52">
        <f>IFERROR(_xll.qlIndexFixing(ONIndex3M,I953,TRUE,_xll.ohTrigger(RecalcTrigger,Trigger3M)),NA())</f>
        <v>1.7053601790957273E-2</v>
      </c>
      <c r="L953" s="52">
        <f>IFERROR(_xll.qlIndexFixing(Index6M,$H953,TRUE,_xll.ohTrigger(RecalcTrigger,Trigger6M)),NA())</f>
        <v>1.8180243854774077E-2</v>
      </c>
      <c r="M953" s="52">
        <f>IFERROR(_xll.qlIndexFixing(ONIndex6M,I953,TRUE,_xll.ohTrigger(RecalcTrigger,Trigger6M)),NA())</f>
        <v>1.76196161561748E-2</v>
      </c>
    </row>
    <row r="954" spans="2:13" x14ac:dyDescent="0.2">
      <c r="B954" s="46" t="s">
        <v>49</v>
      </c>
      <c r="D954" s="49">
        <f>_xll.qlCalendarAdvance(LocalCalendar,$D953,B954,"f",FALSE)</f>
        <v>46042</v>
      </c>
      <c r="E954" s="49">
        <f>_xll.qlInterestRateIndexValueDate(IndexON,D954)</f>
        <v>46042</v>
      </c>
      <c r="F954" s="52">
        <f>IFERROR(_xll.qlIndexFixing(IndexON,D954,TRUE,_xll.ohTrigger(RecalcTrigger,TriggerON)),NA())</f>
        <v>1.2713170722550293E-2</v>
      </c>
      <c r="H954" s="49">
        <f>_xll.qlCalendarAdvance(IborCalendar,$H953,B954,"f",FALSE)</f>
        <v>45972</v>
      </c>
      <c r="I954" s="49">
        <f>_xll.qlInterestRateIndexValueDate(Index3M,$H954)</f>
        <v>45974</v>
      </c>
      <c r="J954" s="52">
        <f>IFERROR(_xll.qlIndexFixing(Index3M,H954,TRUE,_xll.ohTrigger(RecalcTrigger,Trigger3M)),NA())</f>
        <v>1.7401248029569424E-2</v>
      </c>
      <c r="K954" s="52">
        <f>IFERROR(_xll.qlIndexFixing(ONIndex3M,I954,TRUE,_xll.ohTrigger(RecalcTrigger,Trigger3M)),NA())</f>
        <v>1.7095264884492423E-2</v>
      </c>
      <c r="L954" s="52">
        <f>IFERROR(_xll.qlIndexFixing(Index6M,$H954,TRUE,_xll.ohTrigger(RecalcTrigger,Trigger6M)),NA())</f>
        <v>1.8214353796261185E-2</v>
      </c>
      <c r="M954" s="52">
        <f>IFERROR(_xll.qlIndexFixing(ONIndex6M,I954,TRUE,_xll.ohTrigger(RecalcTrigger,Trigger6M)),NA())</f>
        <v>1.7656747936865003E-2</v>
      </c>
    </row>
    <row r="955" spans="2:13" x14ac:dyDescent="0.2">
      <c r="B955" s="46" t="s">
        <v>49</v>
      </c>
      <c r="D955" s="49">
        <f>_xll.qlCalendarAdvance(LocalCalendar,$D954,B955,"f",FALSE)</f>
        <v>46049</v>
      </c>
      <c r="E955" s="49">
        <f>_xll.qlInterestRateIndexValueDate(IndexON,D955)</f>
        <v>46049</v>
      </c>
      <c r="F955" s="52">
        <f>IFERROR(_xll.qlIndexFixing(IndexON,D955,TRUE,_xll.ohTrigger(RecalcTrigger,TriggerON)),NA())</f>
        <v>1.2744757167797438E-2</v>
      </c>
      <c r="H955" s="49">
        <f>_xll.qlCalendarAdvance(IborCalendar,$H954,B955,"f",FALSE)</f>
        <v>45979</v>
      </c>
      <c r="I955" s="49">
        <f>_xll.qlInterestRateIndexValueDate(Index3M,$H955)</f>
        <v>45981</v>
      </c>
      <c r="J955" s="52">
        <f>IFERROR(_xll.qlIndexFixing(Index3M,H955,TRUE,_xll.ohTrigger(RecalcTrigger,Trigger3M)),NA())</f>
        <v>1.7442382260327523E-2</v>
      </c>
      <c r="K955" s="52">
        <f>IFERROR(_xll.qlIndexFixing(ONIndex3M,I955,TRUE,_xll.ohTrigger(RecalcTrigger,Trigger3M)),NA())</f>
        <v>1.7136833416389052E-2</v>
      </c>
      <c r="L955" s="52">
        <f>IFERROR(_xll.qlIndexFixing(Index6M,$H955,TRUE,_xll.ohTrigger(RecalcTrigger,Trigger6M)),NA())</f>
        <v>1.8251556008265207E-2</v>
      </c>
      <c r="M955" s="52">
        <f>IFERROR(_xll.qlIndexFixing(ONIndex6M,I955,TRUE,_xll.ohTrigger(RecalcTrigger,Trigger6M)),NA())</f>
        <v>1.7693860547129958E-2</v>
      </c>
    </row>
    <row r="956" spans="2:13" x14ac:dyDescent="0.2">
      <c r="B956" s="46" t="s">
        <v>49</v>
      </c>
      <c r="D956" s="49">
        <f>_xll.qlCalendarAdvance(LocalCalendar,$D955,B956,"f",FALSE)</f>
        <v>46056</v>
      </c>
      <c r="E956" s="49">
        <f>_xll.qlInterestRateIndexValueDate(IndexON,D956)</f>
        <v>46056</v>
      </c>
      <c r="F956" s="52">
        <f>IFERROR(_xll.qlIndexFixing(IndexON,D956,TRUE,_xll.ohTrigger(RecalcTrigger,TriggerON)),NA())</f>
        <v>1.2776438932710077E-2</v>
      </c>
      <c r="H956" s="49">
        <f>_xll.qlCalendarAdvance(IborCalendar,$H955,B956,"f",FALSE)</f>
        <v>45986</v>
      </c>
      <c r="I956" s="49">
        <f>_xll.qlInterestRateIndexValueDate(Index3M,$H956)</f>
        <v>45988</v>
      </c>
      <c r="J956" s="52">
        <f>IFERROR(_xll.qlIndexFixing(Index3M,H956,TRUE,_xll.ohTrigger(RecalcTrigger,Trigger3M)),NA())</f>
        <v>1.7483421937133131E-2</v>
      </c>
      <c r="K956" s="52">
        <f>IFERROR(_xll.qlIndexFixing(ONIndex3M,I956,TRUE,_xll.ohTrigger(RecalcTrigger,Trigger3M)),NA())</f>
        <v>1.7178307386567226E-2</v>
      </c>
      <c r="L956" s="52">
        <f>IFERROR(_xll.qlIndexFixing(Index6M,$H956,TRUE,_xll.ohTrigger(RecalcTrigger,Trigger6M)),NA())</f>
        <v>1.8288739560069656E-2</v>
      </c>
      <c r="M956" s="52">
        <f>IFERROR(_xll.qlIndexFixing(ONIndex6M,I956,TRUE,_xll.ohTrigger(RecalcTrigger,Trigger6M)),NA())</f>
        <v>1.7730953986729858E-2</v>
      </c>
    </row>
    <row r="957" spans="2:13" x14ac:dyDescent="0.2">
      <c r="B957" s="46" t="s">
        <v>49</v>
      </c>
      <c r="D957" s="49">
        <f>_xll.qlCalendarAdvance(LocalCalendar,$D956,B957,"f",FALSE)</f>
        <v>46063</v>
      </c>
      <c r="E957" s="49">
        <f>_xll.qlInterestRateIndexValueDate(IndexON,D957)</f>
        <v>46063</v>
      </c>
      <c r="F957" s="52">
        <f>IFERROR(_xll.qlIndexFixing(IndexON,D957,TRUE,_xll.ohTrigger(RecalcTrigger,TriggerON)),NA())</f>
        <v>1.2810714506197307E-2</v>
      </c>
      <c r="H957" s="49">
        <f>_xll.qlCalendarAdvance(IborCalendar,$H956,B957,"f",FALSE)</f>
        <v>45993</v>
      </c>
      <c r="I957" s="49">
        <f>_xll.qlInterestRateIndexValueDate(Index3M,$H957)</f>
        <v>45995</v>
      </c>
      <c r="J957" s="52">
        <f>IFERROR(_xll.qlIndexFixing(Index3M,H957,TRUE,_xll.ohTrigger(RecalcTrigger,Trigger3M)),NA())</f>
        <v>1.7517701741462943E-2</v>
      </c>
      <c r="K957" s="52">
        <f>IFERROR(_xll.qlIndexFixing(ONIndex3M,I957,TRUE,_xll.ohTrigger(RecalcTrigger,Trigger3M)),NA())</f>
        <v>1.7219686795186817E-2</v>
      </c>
      <c r="L957" s="52">
        <f>IFERROR(_xll.qlIndexFixing(Index6M,$H957,TRUE,_xll.ohTrigger(RecalcTrigger,Trigger6M)),NA())</f>
        <v>1.8329017557452251E-2</v>
      </c>
      <c r="M957" s="52">
        <f>IFERROR(_xll.qlIndexFixing(ONIndex6M,I957,TRUE,_xll.ohTrigger(RecalcTrigger,Trigger6M)),NA())</f>
        <v>1.7768028255904511E-2</v>
      </c>
    </row>
    <row r="958" spans="2:13" x14ac:dyDescent="0.2">
      <c r="B958" s="46" t="s">
        <v>49</v>
      </c>
      <c r="D958" s="49">
        <f>_xll.qlCalendarAdvance(LocalCalendar,$D957,B958,"f",FALSE)</f>
        <v>46070</v>
      </c>
      <c r="E958" s="49">
        <f>_xll.qlInterestRateIndexValueDate(IndexON,D958)</f>
        <v>46070</v>
      </c>
      <c r="F958" s="52">
        <f>IFERROR(_xll.qlIndexFixing(IndexON,D958,TRUE,_xll.ohTrigger(RecalcTrigger,TriggerON)),NA())</f>
        <v>1.2840088422099161E-2</v>
      </c>
      <c r="H958" s="49">
        <f>_xll.qlCalendarAdvance(IborCalendar,$H957,B958,"f",FALSE)</f>
        <v>46000</v>
      </c>
      <c r="I958" s="49">
        <f>_xll.qlInterestRateIndexValueDate(Index3M,$H958)</f>
        <v>46002</v>
      </c>
      <c r="J958" s="52">
        <f>IFERROR(_xll.qlIndexFixing(Index3M,H958,TRUE,_xll.ohTrigger(RecalcTrigger,Trigger3M)),NA())</f>
        <v>1.7558561837843101E-2</v>
      </c>
      <c r="K958" s="52">
        <f>IFERROR(_xll.qlIndexFixing(ONIndex3M,I958,TRUE,_xll.ohTrigger(RecalcTrigger,Trigger3M)),NA())</f>
        <v>1.726097164192808E-2</v>
      </c>
      <c r="L958" s="52">
        <f>IFERROR(_xll.qlIndexFixing(Index6M,$H958,TRUE,_xll.ohTrigger(RecalcTrigger,Trigger6M)),NA())</f>
        <v>1.8366164336926206E-2</v>
      </c>
      <c r="M958" s="52">
        <f>IFERROR(_xll.qlIndexFixing(ONIndex6M,I958,TRUE,_xll.ohTrigger(RecalcTrigger,Trigger6M)),NA())</f>
        <v>1.7805083354414108E-2</v>
      </c>
    </row>
    <row r="959" spans="2:13" x14ac:dyDescent="0.2">
      <c r="B959" s="46" t="s">
        <v>49</v>
      </c>
      <c r="D959" s="49">
        <f>_xll.qlCalendarAdvance(LocalCalendar,$D958,B959,"f",FALSE)</f>
        <v>46077</v>
      </c>
      <c r="E959" s="49">
        <f>_xll.qlInterestRateIndexValueDate(IndexON,D959)</f>
        <v>46077</v>
      </c>
      <c r="F959" s="52">
        <f>IFERROR(_xll.qlIndexFixing(IndexON,D959,TRUE,_xll.ohTrigger(RecalcTrigger,TriggerON)),NA())</f>
        <v>1.2872056146494559E-2</v>
      </c>
      <c r="H959" s="49">
        <f>_xll.qlCalendarAdvance(IborCalendar,$H958,B959,"f",FALSE)</f>
        <v>46007</v>
      </c>
      <c r="I959" s="49">
        <f>_xll.qlInterestRateIndexValueDate(Index3M,$H959)</f>
        <v>46009</v>
      </c>
      <c r="J959" s="52">
        <f>IFERROR(_xll.qlIndexFixing(Index3M,H959,TRUE,_xll.ohTrigger(RecalcTrigger,Trigger3M)),NA())</f>
        <v>1.7599327371789819E-2</v>
      </c>
      <c r="K959" s="52">
        <f>IFERROR(_xll.qlIndexFixing(ONIndex3M,I959,TRUE,_xll.ohTrigger(RecalcTrigger,Trigger3M)),NA())</f>
        <v>1.7302161927030824E-2</v>
      </c>
      <c r="L959" s="52">
        <f>IFERROR(_xll.qlIndexFixing(Index6M,$H959,TRUE,_xll.ohTrigger(RecalcTrigger,Trigger6M)),NA())</f>
        <v>1.8403292455785571E-2</v>
      </c>
      <c r="M959" s="52">
        <f>IFERROR(_xll.qlIndexFixing(ONIndex6M,I959,TRUE,_xll.ohTrigger(RecalcTrigger,Trigger6M)),NA())</f>
        <v>1.7842119282418523E-2</v>
      </c>
    </row>
    <row r="960" spans="2:13" x14ac:dyDescent="0.2">
      <c r="B960" s="46" t="s">
        <v>49</v>
      </c>
      <c r="D960" s="49">
        <f>_xll.qlCalendarAdvance(LocalCalendar,$D959,B960,"f",FALSE)</f>
        <v>46084</v>
      </c>
      <c r="E960" s="49">
        <f>_xll.qlInterestRateIndexValueDate(IndexON,D960)</f>
        <v>46084</v>
      </c>
      <c r="F960" s="52">
        <f>IFERROR(_xll.qlIndexFixing(IndexON,D960,TRUE,_xll.ohTrigger(RecalcTrigger,TriggerON)),NA())</f>
        <v>1.2904119190798591E-2</v>
      </c>
      <c r="H960" s="49">
        <f>_xll.qlCalendarAdvance(IborCalendar,$H959,B960,"f",FALSE)</f>
        <v>46014</v>
      </c>
      <c r="I960" s="49">
        <f>_xll.qlInterestRateIndexValueDate(Index3M,$H960)</f>
        <v>46020</v>
      </c>
      <c r="J960" s="52">
        <f>IFERROR(_xll.qlIndexFixing(Index3M,H960,TRUE,_xll.ohTrigger(RecalcTrigger,Trigger3M)),NA())</f>
        <v>1.7666512236212097E-2</v>
      </c>
      <c r="K960" s="52">
        <f>IFERROR(_xll.qlIndexFixing(ONIndex3M,I960,TRUE,_xll.ohTrigger(RecalcTrigger,Trigger3M)),NA())</f>
        <v>1.7366698464424957E-2</v>
      </c>
      <c r="L960" s="52">
        <f>IFERROR(_xll.qlIndexFixing(Index6M,$H960,TRUE,_xll.ohTrigger(RecalcTrigger,Trigger6M)),NA())</f>
        <v>1.8461598937942289E-2</v>
      </c>
      <c r="M960" s="52">
        <f>IFERROR(_xll.qlIndexFixing(ONIndex6M,I960,TRUE,_xll.ohTrigger(RecalcTrigger,Trigger6M)),NA())</f>
        <v>1.7900279865488145E-2</v>
      </c>
    </row>
    <row r="961" spans="2:13" x14ac:dyDescent="0.2">
      <c r="B961" s="46" t="s">
        <v>49</v>
      </c>
      <c r="D961" s="49">
        <f>_xll.qlCalendarAdvance(LocalCalendar,$D960,B961,"f",FALSE)</f>
        <v>46091</v>
      </c>
      <c r="E961" s="49">
        <f>_xll.qlInterestRateIndexValueDate(IndexON,D961)</f>
        <v>46091</v>
      </c>
      <c r="F961" s="52">
        <f>IFERROR(_xll.qlIndexFixing(IndexON,D961,TRUE,_xll.ohTrigger(RecalcTrigger,TriggerON)),NA())</f>
        <v>1.2936277554930209E-2</v>
      </c>
      <c r="H961" s="49">
        <f>_xll.qlCalendarAdvance(IborCalendar,$H960,B961,"f",FALSE)</f>
        <v>46021</v>
      </c>
      <c r="I961" s="49">
        <f>_xll.qlInterestRateIndexValueDate(Index3M,$H961)</f>
        <v>46027</v>
      </c>
      <c r="J961" s="52">
        <f>IFERROR(_xll.qlIndexFixing(Index3M,H961,TRUE,_xll.ohTrigger(RecalcTrigger,Trigger3M)),NA())</f>
        <v>1.7710340511914086E-2</v>
      </c>
      <c r="K961" s="52">
        <f>IFERROR(_xll.qlIndexFixing(ONIndex3M,I961,TRUE,_xll.ohTrigger(RecalcTrigger,Trigger3M)),NA())</f>
        <v>1.7407645590514775E-2</v>
      </c>
      <c r="L961" s="52">
        <f>IFERROR(_xll.qlIndexFixing(Index6M,$H961,TRUE,_xll.ohTrigger(RecalcTrigger,Trigger6M)),NA())</f>
        <v>1.8498679067468708E-2</v>
      </c>
      <c r="M961" s="52">
        <f>IFERROR(_xll.qlIndexFixing(ONIndex6M,I961,TRUE,_xll.ohTrigger(RecalcTrigger,Trigger6M)),NA())</f>
        <v>1.7937266497645155E-2</v>
      </c>
    </row>
    <row r="962" spans="2:13" x14ac:dyDescent="0.2">
      <c r="B962" s="46" t="s">
        <v>49</v>
      </c>
      <c r="D962" s="49">
        <f>_xll.qlCalendarAdvance(LocalCalendar,$D961,B962,"f",FALSE)</f>
        <v>46098</v>
      </c>
      <c r="E962" s="49">
        <f>_xll.qlInterestRateIndexValueDate(IndexON,D962)</f>
        <v>46098</v>
      </c>
      <c r="F962" s="52">
        <f>IFERROR(_xll.qlIndexFixing(IndexON,D962,TRUE,_xll.ohTrigger(RecalcTrigger,TriggerON)),NA())</f>
        <v>1.2968531239051506E-2</v>
      </c>
      <c r="H962" s="49">
        <f>_xll.qlCalendarAdvance(IborCalendar,$H961,B962,"f",FALSE)</f>
        <v>46028</v>
      </c>
      <c r="I962" s="49">
        <f>_xll.qlInterestRateIndexValueDate(Index3M,$H962)</f>
        <v>46030</v>
      </c>
      <c r="J962" s="52">
        <f>IFERROR(_xll.qlIndexFixing(Index3M,H962,TRUE,_xll.ohTrigger(RecalcTrigger,Trigger3M)),NA())</f>
        <v>1.7721056570195515E-2</v>
      </c>
      <c r="K962" s="52">
        <f>IFERROR(_xll.qlIndexFixing(ONIndex3M,I962,TRUE,_xll.ohTrigger(RecalcTrigger,Trigger3M)),NA())</f>
        <v>1.7425165411388832E-2</v>
      </c>
      <c r="L962" s="52">
        <f>IFERROR(_xll.qlIndexFixing(Index6M,$H962,TRUE,_xll.ohTrigger(RecalcTrigger,Trigger6M)),NA())</f>
        <v>1.8511448947225374E-2</v>
      </c>
      <c r="M962" s="52">
        <f>IFERROR(_xll.qlIndexFixing(ONIndex6M,I962,TRUE,_xll.ohTrigger(RecalcTrigger,Trigger6M)),NA())</f>
        <v>1.7953112042921049E-2</v>
      </c>
    </row>
    <row r="963" spans="2:13" x14ac:dyDescent="0.2">
      <c r="B963" s="46" t="s">
        <v>49</v>
      </c>
      <c r="D963" s="49">
        <f>_xll.qlCalendarAdvance(LocalCalendar,$D962,B963,"f",FALSE)</f>
        <v>46105</v>
      </c>
      <c r="E963" s="49">
        <f>_xll.qlInterestRateIndexValueDate(IndexON,D963)</f>
        <v>46105</v>
      </c>
      <c r="F963" s="52">
        <f>IFERROR(_xll.qlIndexFixing(IndexON,D963,TRUE,_xll.ohTrigger(RecalcTrigger,TriggerON)),NA())</f>
        <v>1.3000880243081436E-2</v>
      </c>
      <c r="H963" s="49">
        <f>_xll.qlCalendarAdvance(IborCalendar,$H962,B963,"f",FALSE)</f>
        <v>46035</v>
      </c>
      <c r="I963" s="49">
        <f>_xll.qlInterestRateIndexValueDate(Index3M,$H963)</f>
        <v>46037</v>
      </c>
      <c r="J963" s="52">
        <f>IFERROR(_xll.qlIndexFixing(Index3M,H963,TRUE,_xll.ohTrigger(RecalcTrigger,Trigger3M)),NA())</f>
        <v>1.7761443825606626E-2</v>
      </c>
      <c r="K963" s="52">
        <f>IFERROR(_xll.qlIndexFixing(ONIndex3M,I963,TRUE,_xll.ohTrigger(RecalcTrigger,Trigger3M)),NA())</f>
        <v>1.7465977449138137E-2</v>
      </c>
      <c r="L963" s="52">
        <f>IFERROR(_xll.qlIndexFixing(Index6M,$H963,TRUE,_xll.ohTrigger(RecalcTrigger,Trigger6M)),NA())</f>
        <v>1.8548501847906313E-2</v>
      </c>
      <c r="M963" s="52">
        <f>IFERROR(_xll.qlIndexFixing(ONIndex6M,I963,TRUE,_xll.ohTrigger(RecalcTrigger,Trigger6M)),NA())</f>
        <v>1.7990071288664922E-2</v>
      </c>
    </row>
    <row r="964" spans="2:13" x14ac:dyDescent="0.2">
      <c r="B964" s="46" t="s">
        <v>49</v>
      </c>
      <c r="D964" s="49">
        <f>_xll.qlCalendarAdvance(LocalCalendar,$D963,B964,"f",FALSE)</f>
        <v>46112</v>
      </c>
      <c r="E964" s="49">
        <f>_xll.qlInterestRateIndexValueDate(IndexON,D964)</f>
        <v>46112</v>
      </c>
      <c r="F964" s="52">
        <f>IFERROR(_xll.qlIndexFixing(IndexON,D964,TRUE,_xll.ohTrigger(RecalcTrigger,TriggerON)),NA())</f>
        <v>1.3033324567101046E-2</v>
      </c>
      <c r="H964" s="49">
        <f>_xll.qlCalendarAdvance(IborCalendar,$H963,B964,"f",FALSE)</f>
        <v>46042</v>
      </c>
      <c r="I964" s="49">
        <f>_xll.qlInterestRateIndexValueDate(Index3M,$H964)</f>
        <v>46044</v>
      </c>
      <c r="J964" s="52">
        <f>IFERROR(_xll.qlIndexFixing(Index3M,H964,TRUE,_xll.ohTrigger(RecalcTrigger,Trigger3M)),NA())</f>
        <v>1.7801736504217125E-2</v>
      </c>
      <c r="K964" s="52">
        <f>IFERROR(_xll.qlIndexFixing(ONIndex3M,I964,TRUE,_xll.ohTrigger(RecalcTrigger,Trigger3M)),NA())</f>
        <v>1.7506694924929178E-2</v>
      </c>
      <c r="L964" s="52">
        <f>IFERROR(_xll.qlIndexFixing(Index6M,$H964,TRUE,_xll.ohTrigger(RecalcTrigger,Trigger6M)),NA())</f>
        <v>1.8585536079900763E-2</v>
      </c>
      <c r="M964" s="52">
        <f>IFERROR(_xll.qlIndexFixing(ONIndex6M,I964,TRUE,_xll.ohTrigger(RecalcTrigger,Trigger6M)),NA())</f>
        <v>1.8027011363663803E-2</v>
      </c>
    </row>
    <row r="965" spans="2:13" x14ac:dyDescent="0.2">
      <c r="B965" s="46" t="s">
        <v>49</v>
      </c>
      <c r="D965" s="49">
        <f>_xll.qlCalendarAdvance(LocalCalendar,$D964,B965,"f",FALSE)</f>
        <v>46119</v>
      </c>
      <c r="E965" s="49">
        <f>_xll.qlInterestRateIndexValueDate(IndexON,D965)</f>
        <v>46119</v>
      </c>
      <c r="F965" s="52">
        <f>IFERROR(_xll.qlIndexFixing(IndexON,D965,TRUE,_xll.ohTrigger(RecalcTrigger,TriggerON)),NA())</f>
        <v>1.3065864211110334E-2</v>
      </c>
      <c r="H965" s="49">
        <f>_xll.qlCalendarAdvance(IborCalendar,$H964,B965,"f",FALSE)</f>
        <v>46049</v>
      </c>
      <c r="I965" s="49">
        <f>_xll.qlInterestRateIndexValueDate(Index3M,$H965)</f>
        <v>46051</v>
      </c>
      <c r="J965" s="52">
        <f>IFERROR(_xll.qlIndexFixing(Index3M,H965,TRUE,_xll.ohTrigger(RecalcTrigger,Trigger3M)),NA())</f>
        <v>1.7845229281554985E-2</v>
      </c>
      <c r="K965" s="52">
        <f>IFERROR(_xll.qlIndexFixing(ONIndex3M,I965,TRUE,_xll.ohTrigger(RecalcTrigger,Trigger3M)),NA())</f>
        <v>1.7547317838841892E-2</v>
      </c>
      <c r="L965" s="52">
        <f>IFERROR(_xll.qlIndexFixing(Index6M,$H965,TRUE,_xll.ohTrigger(RecalcTrigger,Trigger6M)),NA())</f>
        <v>1.862255164215057E-2</v>
      </c>
      <c r="M965" s="52">
        <f>IFERROR(_xll.qlIndexFixing(ONIndex6M,I965,TRUE,_xll.ohTrigger(RecalcTrigger,Trigger6M)),NA())</f>
        <v>1.8063932268157501E-2</v>
      </c>
    </row>
    <row r="966" spans="2:13" x14ac:dyDescent="0.2">
      <c r="B966" s="46" t="s">
        <v>49</v>
      </c>
      <c r="D966" s="49">
        <f>_xll.qlCalendarAdvance(LocalCalendar,$D965,B966,"f",FALSE)</f>
        <v>46126</v>
      </c>
      <c r="E966" s="49">
        <f>_xll.qlInterestRateIndexValueDate(IndexON,D966)</f>
        <v>46126</v>
      </c>
      <c r="F966" s="52">
        <f>IFERROR(_xll.qlIndexFixing(IndexON,D966,TRUE,_xll.ohTrigger(RecalcTrigger,TriggerON)),NA())</f>
        <v>1.3098499175109302E-2</v>
      </c>
      <c r="H966" s="49">
        <f>_xll.qlCalendarAdvance(IborCalendar,$H965,B966,"f",FALSE)</f>
        <v>46056</v>
      </c>
      <c r="I966" s="49">
        <f>_xll.qlInterestRateIndexValueDate(Index3M,$H966)</f>
        <v>46058</v>
      </c>
      <c r="J966" s="52">
        <f>IFERROR(_xll.qlIndexFixing(Index3M,H966,TRUE,_xll.ohTrigger(RecalcTrigger,Trigger3M)),NA())</f>
        <v>1.7885328027263472E-2</v>
      </c>
      <c r="K966" s="52">
        <f>IFERROR(_xll.qlIndexFixing(ONIndex3M,I966,TRUE,_xll.ohTrigger(RecalcTrigger,Trigger3M)),NA())</f>
        <v>1.7587846190716405E-2</v>
      </c>
      <c r="L966" s="52">
        <f>IFERROR(_xll.qlIndexFixing(Index6M,$H966,TRUE,_xll.ohTrigger(RecalcTrigger,Trigger6M)),NA())</f>
        <v>1.8659548533598014E-2</v>
      </c>
      <c r="M966" s="52">
        <f>IFERROR(_xll.qlIndexFixing(ONIndex6M,I966,TRUE,_xll.ohTrigger(RecalcTrigger,Trigger6M)),NA())</f>
        <v>1.8100834001986144E-2</v>
      </c>
    </row>
    <row r="967" spans="2:13" x14ac:dyDescent="0.2">
      <c r="B967" s="46" t="s">
        <v>49</v>
      </c>
      <c r="D967" s="49">
        <f>_xll.qlCalendarAdvance(LocalCalendar,$D966,B967,"f",FALSE)</f>
        <v>46133</v>
      </c>
      <c r="E967" s="49">
        <f>_xll.qlInterestRateIndexValueDate(IndexON,D967)</f>
        <v>46133</v>
      </c>
      <c r="F967" s="52">
        <f>IFERROR(_xll.qlIndexFixing(IndexON,D967,TRUE,_xll.ohTrigger(RecalcTrigger,TriggerON)),NA())</f>
        <v>1.3131229459178995E-2</v>
      </c>
      <c r="H967" s="49">
        <f>_xll.qlCalendarAdvance(IborCalendar,$H966,B967,"f",FALSE)</f>
        <v>46063</v>
      </c>
      <c r="I967" s="49">
        <f>_xll.qlInterestRateIndexValueDate(Index3M,$H967)</f>
        <v>46065</v>
      </c>
      <c r="J967" s="52">
        <f>IFERROR(_xll.qlIndexFixing(Index3M,H967,TRUE,_xll.ohTrigger(RecalcTrigger,Trigger3M)),NA())</f>
        <v>1.7918761567028103E-2</v>
      </c>
      <c r="K967" s="52">
        <f>IFERROR(_xll.qlIndexFixing(ONIndex3M,I967,TRUE,_xll.ohTrigger(RecalcTrigger,Trigger3M)),NA())</f>
        <v>1.7628279980552719E-2</v>
      </c>
      <c r="L967" s="52">
        <f>IFERROR(_xll.qlIndexFixing(Index6M,$H967,TRUE,_xll.ohTrigger(RecalcTrigger,Trigger6M)),NA())</f>
        <v>1.8696526753185377E-2</v>
      </c>
      <c r="M967" s="52">
        <f>IFERROR(_xll.qlIndexFixing(ONIndex6M,I967,TRUE,_xll.ohTrigger(RecalcTrigger,Trigger6M)),NA())</f>
        <v>1.8137716565229667E-2</v>
      </c>
    </row>
    <row r="968" spans="2:13" x14ac:dyDescent="0.2">
      <c r="B968" s="46" t="s">
        <v>49</v>
      </c>
      <c r="D968" s="49">
        <f>_xll.qlCalendarAdvance(LocalCalendar,$D967,B968,"f",FALSE)</f>
        <v>46140</v>
      </c>
      <c r="E968" s="49">
        <f>_xll.qlInterestRateIndexValueDate(IndexON,D968)</f>
        <v>46140</v>
      </c>
      <c r="F968" s="52">
        <f>IFERROR(_xll.qlIndexFixing(IndexON,D968,TRUE,_xll.ohTrigger(RecalcTrigger,TriggerON)),NA())</f>
        <v>1.3166641111469479E-2</v>
      </c>
      <c r="H968" s="49">
        <f>_xll.qlCalendarAdvance(IborCalendar,$H967,B968,"f",FALSE)</f>
        <v>46070</v>
      </c>
      <c r="I968" s="49">
        <f>_xll.qlInterestRateIndexValueDate(Index3M,$H968)</f>
        <v>46072</v>
      </c>
      <c r="J968" s="52">
        <f>IFERROR(_xll.qlIndexFixing(Index3M,H968,TRUE,_xll.ohTrigger(RecalcTrigger,Trigger3M)),NA())</f>
        <v>1.7958680681688231E-2</v>
      </c>
      <c r="K968" s="52">
        <f>IFERROR(_xll.qlIndexFixing(ONIndex3M,I968,TRUE,_xll.ohTrigger(RecalcTrigger,Trigger3M)),NA())</f>
        <v>1.7668619208430769E-2</v>
      </c>
      <c r="L968" s="52">
        <f>IFERROR(_xll.qlIndexFixing(Index6M,$H968,TRUE,_xll.ohTrigger(RecalcTrigger,Trigger6M)),NA())</f>
        <v>1.8733486299856269E-2</v>
      </c>
      <c r="M968" s="52">
        <f>IFERROR(_xll.qlIndexFixing(ONIndex6M,I968,TRUE,_xll.ohTrigger(RecalcTrigger,Trigger6M)),NA())</f>
        <v>1.8174579957888071E-2</v>
      </c>
    </row>
    <row r="969" spans="2:13" x14ac:dyDescent="0.2">
      <c r="B969" s="46" t="s">
        <v>49</v>
      </c>
      <c r="D969" s="49">
        <f>_xll.qlCalendarAdvance(LocalCalendar,$D968,B969,"f",FALSE)</f>
        <v>46149</v>
      </c>
      <c r="E969" s="49">
        <f>_xll.qlInterestRateIndexValueDate(IndexON,D969)</f>
        <v>46149</v>
      </c>
      <c r="F969" s="52">
        <f>IFERROR(_xll.qlIndexFixing(IndexON,D969,TRUE,_xll.ohTrigger(RecalcTrigger,TriggerON)),NA())</f>
        <v>1.3206399473714159E-2</v>
      </c>
      <c r="H969" s="49">
        <f>_xll.qlCalendarAdvance(IborCalendar,$H968,B969,"f",FALSE)</f>
        <v>46077</v>
      </c>
      <c r="I969" s="49">
        <f>_xll.qlInterestRateIndexValueDate(Index3M,$H969)</f>
        <v>46079</v>
      </c>
      <c r="J969" s="52">
        <f>IFERROR(_xll.qlIndexFixing(Index3M,H969,TRUE,_xll.ohTrigger(RecalcTrigger,Trigger3M)),NA())</f>
        <v>1.7998505205859213E-2</v>
      </c>
      <c r="K969" s="52">
        <f>IFERROR(_xll.qlIndexFixing(ONIndex3M,I969,TRUE,_xll.ohTrigger(RecalcTrigger,Trigger3M)),NA())</f>
        <v>1.7708863874110747E-2</v>
      </c>
      <c r="L969" s="52">
        <f>IFERROR(_xll.qlIndexFixing(Index6M,$H969,TRUE,_xll.ohTrigger(RecalcTrigger,Trigger6M)),NA())</f>
        <v>1.8770427172553852E-2</v>
      </c>
      <c r="M969" s="52">
        <f>IFERROR(_xll.qlIndexFixing(ONIndex6M,I969,TRUE,_xll.ohTrigger(RecalcTrigger,Trigger6M)),NA())</f>
        <v>1.8211424179881419E-2</v>
      </c>
    </row>
    <row r="970" spans="2:13" x14ac:dyDescent="0.2">
      <c r="B970" s="46" t="s">
        <v>49</v>
      </c>
      <c r="D970" s="49">
        <f>_xll.qlCalendarAdvance(LocalCalendar,$D969,B970,"f",FALSE)</f>
        <v>46156</v>
      </c>
      <c r="E970" s="49">
        <f>_xll.qlInterestRateIndexValueDate(IndexON,D970)</f>
        <v>46156</v>
      </c>
      <c r="F970" s="52">
        <f>IFERROR(_xll.qlIndexFixing(IndexON,D970,TRUE,_xll.ohTrigger(RecalcTrigger,TriggerON)),NA())</f>
        <v>1.3239442952382996E-2</v>
      </c>
      <c r="H970" s="49">
        <f>_xll.qlCalendarAdvance(IborCalendar,$H969,B970,"f",FALSE)</f>
        <v>46084</v>
      </c>
      <c r="I970" s="49">
        <f>_xll.qlInterestRateIndexValueDate(Index3M,$H970)</f>
        <v>46086</v>
      </c>
      <c r="J970" s="52">
        <f>IFERROR(_xll.qlIndexFixing(Index3M,H970,TRUE,_xll.ohTrigger(RecalcTrigger,Trigger3M)),NA())</f>
        <v>1.8048047596124991E-2</v>
      </c>
      <c r="K970" s="52">
        <f>IFERROR(_xll.qlIndexFixing(ONIndex3M,I970,TRUE,_xll.ohTrigger(RecalcTrigger,Trigger3M)),NA())</f>
        <v>1.7749013977832462E-2</v>
      </c>
      <c r="L970" s="52">
        <f>IFERROR(_xll.qlIndexFixing(Index6M,$H970,TRUE,_xll.ohTrigger(RecalcTrigger,Trigger6M)),NA())</f>
        <v>1.8822953433658533E-2</v>
      </c>
      <c r="M970" s="52">
        <f>IFERROR(_xll.qlIndexFixing(ONIndex6M,I970,TRUE,_xll.ohTrigger(RecalcTrigger,Trigger6M)),NA())</f>
        <v>1.8248249231209712E-2</v>
      </c>
    </row>
    <row r="971" spans="2:13" x14ac:dyDescent="0.2">
      <c r="B971" s="46" t="s">
        <v>49</v>
      </c>
      <c r="D971" s="49">
        <f>_xll.qlCalendarAdvance(LocalCalendar,$D970,B971,"f",FALSE)</f>
        <v>46163</v>
      </c>
      <c r="E971" s="49">
        <f>_xll.qlInterestRateIndexValueDate(IndexON,D971)</f>
        <v>46163</v>
      </c>
      <c r="F971" s="52">
        <f>IFERROR(_xll.qlIndexFixing(IndexON,D971,TRUE,_xll.ohTrigger(RecalcTrigger,TriggerON)),NA())</f>
        <v>1.3272581751284651E-2</v>
      </c>
      <c r="H971" s="49">
        <f>_xll.qlCalendarAdvance(IborCalendar,$H970,B971,"f",FALSE)</f>
        <v>46091</v>
      </c>
      <c r="I971" s="49">
        <f>_xll.qlInterestRateIndexValueDate(Index3M,$H971)</f>
        <v>46093</v>
      </c>
      <c r="J971" s="52">
        <f>IFERROR(_xll.qlIndexFixing(Index3M,H971,TRUE,_xll.ohTrigger(RecalcTrigger,Trigger3M)),NA())</f>
        <v>1.8087668610961827E-2</v>
      </c>
      <c r="K971" s="52">
        <f>IFERROR(_xll.qlIndexFixing(ONIndex3M,I971,TRUE,_xll.ohTrigger(RecalcTrigger,Trigger3M)),NA())</f>
        <v>1.7789069519356104E-2</v>
      </c>
      <c r="L971" s="52">
        <f>IFERROR(_xll.qlIndexFixing(Index6M,$H971,TRUE,_xll.ohTrigger(RecalcTrigger,Trigger6M)),NA())</f>
        <v>1.8859859894357255E-2</v>
      </c>
      <c r="M971" s="52">
        <f>IFERROR(_xll.qlIndexFixing(ONIndex6M,I971,TRUE,_xll.ohTrigger(RecalcTrigger,Trigger6M)),NA())</f>
        <v>1.8285055112032822E-2</v>
      </c>
    </row>
    <row r="972" spans="2:13" x14ac:dyDescent="0.2">
      <c r="B972" s="46" t="s">
        <v>49</v>
      </c>
      <c r="D972" s="49">
        <f>_xll.qlCalendarAdvance(LocalCalendar,$D971,B972,"f",FALSE)</f>
        <v>46170</v>
      </c>
      <c r="E972" s="49">
        <f>_xll.qlInterestRateIndexValueDate(IndexON,D972)</f>
        <v>46170</v>
      </c>
      <c r="F972" s="52">
        <f>IFERROR(_xll.qlIndexFixing(IndexON,D972,TRUE,_xll.ohTrigger(RecalcTrigger,TriggerON)),NA())</f>
        <v>1.3305815870338078E-2</v>
      </c>
      <c r="H972" s="49">
        <f>_xll.qlCalendarAdvance(IborCalendar,$H971,B972,"f",FALSE)</f>
        <v>46098</v>
      </c>
      <c r="I972" s="49">
        <f>_xll.qlInterestRateIndexValueDate(Index3M,$H972)</f>
        <v>46100</v>
      </c>
      <c r="J972" s="52">
        <f>IFERROR(_xll.qlIndexFixing(Index3M,H972,TRUE,_xll.ohTrigger(RecalcTrigger,Trigger3M)),NA())</f>
        <v>1.8127195025133103E-2</v>
      </c>
      <c r="K972" s="52">
        <f>IFERROR(_xll.qlIndexFixing(ONIndex3M,I972,TRUE,_xll.ohTrigger(RecalcTrigger,Trigger3M)),NA())</f>
        <v>1.783890584748038E-2</v>
      </c>
      <c r="L972" s="52">
        <f>IFERROR(_xll.qlIndexFixing(Index6M,$H972,TRUE,_xll.ohTrigger(RecalcTrigger,Trigger6M)),NA())</f>
        <v>1.8906115627430609E-2</v>
      </c>
      <c r="M972" s="52">
        <f>IFERROR(_xll.qlIndexFixing(ONIndex6M,I972,TRUE,_xll.ohTrigger(RecalcTrigger,Trigger6M)),NA())</f>
        <v>1.8331121908630177E-2</v>
      </c>
    </row>
    <row r="973" spans="2:13" x14ac:dyDescent="0.2">
      <c r="B973" s="46" t="s">
        <v>49</v>
      </c>
      <c r="D973" s="49">
        <f>_xll.qlCalendarAdvance(LocalCalendar,$D972,B973,"f",FALSE)</f>
        <v>46177</v>
      </c>
      <c r="E973" s="49">
        <f>_xll.qlInterestRateIndexValueDate(IndexON,D973)</f>
        <v>46177</v>
      </c>
      <c r="F973" s="52">
        <f>IFERROR(_xll.qlIndexFixing(IndexON,D973,TRUE,_xll.ohTrigger(RecalcTrigger,TriggerON)),NA())</f>
        <v>1.3339145309543277E-2</v>
      </c>
      <c r="H973" s="49">
        <f>_xll.qlCalendarAdvance(IborCalendar,$H972,B973,"f",FALSE)</f>
        <v>46105</v>
      </c>
      <c r="I973" s="49">
        <f>_xll.qlInterestRateIndexValueDate(Index3M,$H973)</f>
        <v>46107</v>
      </c>
      <c r="J973" s="52">
        <f>IFERROR(_xll.qlIndexFixing(Index3M,H973,TRUE,_xll.ohTrigger(RecalcTrigger,Trigger3M)),NA())</f>
        <v>1.8166626835775888E-2</v>
      </c>
      <c r="K973" s="52">
        <f>IFERROR(_xll.qlIndexFixing(ONIndex3M,I973,TRUE,_xll.ohTrigger(RecalcTrigger,Trigger3M)),NA())</f>
        <v>1.7868896915809174E-2</v>
      </c>
      <c r="L973" s="52">
        <f>IFERROR(_xll.qlIndexFixing(Index6M,$H973,TRUE,_xll.ohTrigger(RecalcTrigger,Trigger6M)),NA())</f>
        <v>1.8933616823694675E-2</v>
      </c>
      <c r="M973" s="52">
        <f>IFERROR(_xll.qlIndexFixing(ONIndex6M,I973,TRUE,_xll.ohTrigger(RecalcTrigger,Trigger6M)),NA())</f>
        <v>1.8358609361524003E-2</v>
      </c>
    </row>
    <row r="974" spans="2:13" x14ac:dyDescent="0.2">
      <c r="B974" s="46" t="s">
        <v>49</v>
      </c>
      <c r="D974" s="49">
        <f>_xll.qlCalendarAdvance(LocalCalendar,$D973,B974,"f",FALSE)</f>
        <v>46184</v>
      </c>
      <c r="E974" s="49">
        <f>_xll.qlInterestRateIndexValueDate(IndexON,D974)</f>
        <v>46184</v>
      </c>
      <c r="F974" s="52">
        <f>IFERROR(_xll.qlIndexFixing(IndexON,D974,TRUE,_xll.ohTrigger(RecalcTrigger,TriggerON)),NA())</f>
        <v>1.3372570068981293E-2</v>
      </c>
      <c r="H974" s="49">
        <f>_xll.qlCalendarAdvance(IborCalendar,$H973,B974,"f",FALSE)</f>
        <v>46112</v>
      </c>
      <c r="I974" s="49">
        <f>_xll.qlInterestRateIndexValueDate(Index3M,$H974)</f>
        <v>46114</v>
      </c>
      <c r="J974" s="52">
        <f>IFERROR(_xll.qlIndexFixing(Index3M,H974,TRUE,_xll.ohTrigger(RecalcTrigger,Trigger3M)),NA())</f>
        <v>1.8202712664462054E-2</v>
      </c>
      <c r="K974" s="52">
        <f>IFERROR(_xll.qlIndexFixing(ONIndex3M,I974,TRUE,_xll.ohTrigger(RecalcTrigger,Trigger3M)),NA())</f>
        <v>1.7921796986293259E-2</v>
      </c>
      <c r="L974" s="52">
        <f>IFERROR(_xll.qlIndexFixing(Index6M,$H974,TRUE,_xll.ohTrigger(RecalcTrigger,Trigger6M)),NA())</f>
        <v>1.896109725646019E-2</v>
      </c>
      <c r="M974" s="52">
        <f>IFERROR(_xll.qlIndexFixing(ONIndex6M,I974,TRUE,_xll.ohTrigger(RecalcTrigger,Trigger6M)),NA())</f>
        <v>1.8407735533806147E-2</v>
      </c>
    </row>
    <row r="975" spans="2:13" x14ac:dyDescent="0.2">
      <c r="B975" s="46" t="s">
        <v>49</v>
      </c>
      <c r="D975" s="49">
        <f>_xll.qlCalendarAdvance(LocalCalendar,$D974,B975,"f",FALSE)</f>
        <v>46191</v>
      </c>
      <c r="E975" s="49">
        <f>_xll.qlInterestRateIndexValueDate(IndexON,D975)</f>
        <v>46191</v>
      </c>
      <c r="F975" s="52">
        <f>IFERROR(_xll.qlIndexFixing(IndexON,D975,TRUE,_xll.ohTrigger(RecalcTrigger,TriggerON)),NA())</f>
        <v>1.3406090148652128E-2</v>
      </c>
      <c r="H975" s="49">
        <f>_xll.qlCalendarAdvance(IborCalendar,$H974,B975,"f",FALSE)</f>
        <v>46119</v>
      </c>
      <c r="I975" s="49">
        <f>_xll.qlInterestRateIndexValueDate(Index3M,$H975)</f>
        <v>46121</v>
      </c>
      <c r="J975" s="52">
        <f>IFERROR(_xll.qlIndexFixing(Index3M,H975,TRUE,_xll.ohTrigger(RecalcTrigger,Trigger3M)),NA())</f>
        <v>1.8241960035438948E-2</v>
      </c>
      <c r="K975" s="52">
        <f>IFERROR(_xll.qlIndexFixing(ONIndex3M,I975,TRUE,_xll.ohTrigger(RecalcTrigger,Trigger3M)),NA())</f>
        <v>1.7948346063390019E-2</v>
      </c>
      <c r="L975" s="52">
        <f>IFERROR(_xll.qlIndexFixing(Index6M,$H975,TRUE,_xll.ohTrigger(RecalcTrigger,Trigger6M)),NA())</f>
        <v>1.8997927258848808E-2</v>
      </c>
      <c r="M975" s="52">
        <f>IFERROR(_xll.qlIndexFixing(ONIndex6M,I975,TRUE,_xll.ohTrigger(RecalcTrigger,Trigger6M)),NA())</f>
        <v>1.8432086928434899E-2</v>
      </c>
    </row>
    <row r="976" spans="2:13" x14ac:dyDescent="0.2">
      <c r="B976" s="46" t="s">
        <v>49</v>
      </c>
      <c r="D976" s="49">
        <f>_xll.qlCalendarAdvance(LocalCalendar,$D975,B976,"f",FALSE)</f>
        <v>46198</v>
      </c>
      <c r="E976" s="49">
        <f>_xll.qlInterestRateIndexValueDate(IndexON,D976)</f>
        <v>46198</v>
      </c>
      <c r="F976" s="52">
        <f>IFERROR(_xll.qlIndexFixing(IndexON,D976,TRUE,_xll.ohTrigger(RecalcTrigger,TriggerON)),NA())</f>
        <v>1.3439705548717873E-2</v>
      </c>
      <c r="H976" s="49">
        <f>_xll.qlCalendarAdvance(IborCalendar,$H975,B976,"f",FALSE)</f>
        <v>46126</v>
      </c>
      <c r="I976" s="49">
        <f>_xll.qlInterestRateIndexValueDate(Index3M,$H976)</f>
        <v>46128</v>
      </c>
      <c r="J976" s="52">
        <f>IFERROR(_xll.qlIndexFixing(Index3M,H976,TRUE,_xll.ohTrigger(RecalcTrigger,Trigger3M)),NA())</f>
        <v>1.8281112795079935E-2</v>
      </c>
      <c r="K976" s="52">
        <f>IFERROR(_xll.qlIndexFixing(ONIndex3M,I976,TRUE,_xll.ohTrigger(RecalcTrigger,Trigger3M)),NA())</f>
        <v>1.798792879376343E-2</v>
      </c>
      <c r="L976" s="52">
        <f>IFERROR(_xll.qlIndexFixing(Index6M,$H976,TRUE,_xll.ohTrigger(RecalcTrigger,Trigger6M)),NA())</f>
        <v>1.9034738585231113E-2</v>
      </c>
      <c r="M976" s="52">
        <f>IFERROR(_xll.qlIndexFixing(ONIndex6M,I976,TRUE,_xll.ohTrigger(RecalcTrigger,Trigger6M)),NA())</f>
        <v>1.8468796955932731E-2</v>
      </c>
    </row>
    <row r="977" spans="2:13" x14ac:dyDescent="0.2">
      <c r="B977" s="46" t="s">
        <v>49</v>
      </c>
      <c r="D977" s="49">
        <f>_xll.qlCalendarAdvance(LocalCalendar,$D976,B977,"f",FALSE)</f>
        <v>46205</v>
      </c>
      <c r="E977" s="49">
        <f>_xll.qlInterestRateIndexValueDate(IndexON,D977)</f>
        <v>46205</v>
      </c>
      <c r="F977" s="52">
        <f>IFERROR(_xll.qlIndexFixing(IndexON,D977,TRUE,_xll.ohTrigger(RecalcTrigger,TriggerON)),NA())</f>
        <v>1.3473416269016436E-2</v>
      </c>
      <c r="H977" s="49">
        <f>_xll.qlCalendarAdvance(IborCalendar,$H976,B977,"f",FALSE)</f>
        <v>46133</v>
      </c>
      <c r="I977" s="49">
        <f>_xll.qlInterestRateIndexValueDate(Index3M,$H977)</f>
        <v>46135</v>
      </c>
      <c r="J977" s="52">
        <f>IFERROR(_xll.qlIndexFixing(Index3M,H977,TRUE,_xll.ohTrigger(RecalcTrigger,Trigger3M)),NA())</f>
        <v>1.8320170940581981E-2</v>
      </c>
      <c r="K977" s="52">
        <f>IFERROR(_xll.qlIndexFixing(ONIndex3M,I977,TRUE,_xll.ohTrigger(RecalcTrigger,Trigger3M)),NA())</f>
        <v>1.8027416961778897E-2</v>
      </c>
      <c r="L977" s="52">
        <f>IFERROR(_xll.qlIndexFixing(Index6M,$H977,TRUE,_xll.ohTrigger(RecalcTrigger,Trigger6M)),NA())</f>
        <v>1.9071531234544345E-2</v>
      </c>
      <c r="M977" s="52">
        <f>IFERROR(_xll.qlIndexFixing(ONIndex6M,I977,TRUE,_xll.ohTrigger(RecalcTrigger,Trigger6M)),NA())</f>
        <v>1.8505487812765509E-2</v>
      </c>
    </row>
    <row r="978" spans="2:13" x14ac:dyDescent="0.2">
      <c r="B978" s="46" t="s">
        <v>49</v>
      </c>
      <c r="D978" s="49">
        <f>_xll.qlCalendarAdvance(LocalCalendar,$D977,B978,"f",FALSE)</f>
        <v>46212</v>
      </c>
      <c r="E978" s="49">
        <f>_xll.qlInterestRateIndexValueDate(IndexON,D978)</f>
        <v>46212</v>
      </c>
      <c r="F978" s="52">
        <f>IFERROR(_xll.qlIndexFixing(IndexON,D978,TRUE,_xll.ohTrigger(RecalcTrigger,TriggerON)),NA())</f>
        <v>1.350722230970991E-2</v>
      </c>
      <c r="H978" s="49">
        <f>_xll.qlCalendarAdvance(IborCalendar,$H977,B978,"f",FALSE)</f>
        <v>46140</v>
      </c>
      <c r="I978" s="49">
        <f>_xll.qlInterestRateIndexValueDate(Index3M,$H978)</f>
        <v>46142</v>
      </c>
      <c r="J978" s="52">
        <f>IFERROR(_xll.qlIndexFixing(Index3M,H978,TRUE,_xll.ohTrigger(RecalcTrigger,Trigger3M)),NA())</f>
        <v>1.836236673639003E-2</v>
      </c>
      <c r="K978" s="52">
        <f>IFERROR(_xll.qlIndexFixing(ONIndex3M,I978,TRUE,_xll.ohTrigger(RecalcTrigger,Trigger3M)),NA())</f>
        <v>1.8066810567516356E-2</v>
      </c>
      <c r="L978" s="52">
        <f>IFERROR(_xll.qlIndexFixing(Index6M,$H978,TRUE,_xll.ohTrigger(RecalcTrigger,Trigger6M)),NA())</f>
        <v>1.9108305205724877E-2</v>
      </c>
      <c r="M978" s="52">
        <f>IFERROR(_xll.qlIndexFixing(ONIndex6M,I978,TRUE,_xll.ohTrigger(RecalcTrigger,Trigger6M)),NA())</f>
        <v>1.8542159498773358E-2</v>
      </c>
    </row>
    <row r="979" spans="2:13" x14ac:dyDescent="0.2">
      <c r="B979" s="46" t="s">
        <v>49</v>
      </c>
      <c r="D979" s="49">
        <f>_xll.qlCalendarAdvance(LocalCalendar,$D978,B979,"f",FALSE)</f>
        <v>46219</v>
      </c>
      <c r="E979" s="49">
        <f>_xll.qlInterestRateIndexValueDate(IndexON,D979)</f>
        <v>46219</v>
      </c>
      <c r="F979" s="52">
        <f>IFERROR(_xll.qlIndexFixing(IndexON,D979,TRUE,_xll.ohTrigger(RecalcTrigger,TriggerON)),NA())</f>
        <v>1.3541123670717248E-2</v>
      </c>
      <c r="H979" s="49">
        <f>_xll.qlCalendarAdvance(IborCalendar,$H978,B979,"f",FALSE)</f>
        <v>46147</v>
      </c>
      <c r="I979" s="49">
        <f>_xll.qlInterestRateIndexValueDate(Index3M,$H979)</f>
        <v>46149</v>
      </c>
      <c r="J979" s="52">
        <f>IFERROR(_xll.qlIndexFixing(Index3M,H979,TRUE,_xll.ohTrigger(RecalcTrigger,Trigger3M)),NA())</f>
        <v>1.8401230866153119E-2</v>
      </c>
      <c r="K979" s="52">
        <f>IFERROR(_xll.qlIndexFixing(ONIndex3M,I979,TRUE,_xll.ohTrigger(RecalcTrigger,Trigger3M)),NA())</f>
        <v>1.8106109610735999E-2</v>
      </c>
      <c r="L979" s="52">
        <f>IFERROR(_xll.qlIndexFixing(Index6M,$H979,TRUE,_xll.ohTrigger(RecalcTrigger,Trigger6M)),NA())</f>
        <v>1.915443959731275E-2</v>
      </c>
      <c r="M979" s="52">
        <f>IFERROR(_xll.qlIndexFixing(ONIndex6M,I979,TRUE,_xll.ohTrigger(RecalcTrigger,Trigger6M)),NA())</f>
        <v>1.8578812014276025E-2</v>
      </c>
    </row>
    <row r="980" spans="2:13" x14ac:dyDescent="0.2">
      <c r="B980" s="46" t="s">
        <v>49</v>
      </c>
      <c r="D980" s="49">
        <f>_xll.qlCalendarAdvance(LocalCalendar,$D979,B980,"f",FALSE)</f>
        <v>46226</v>
      </c>
      <c r="E980" s="49">
        <f>_xll.qlInterestRateIndexValueDate(IndexON,D980)</f>
        <v>46226</v>
      </c>
      <c r="F980" s="52">
        <f>IFERROR(_xll.qlIndexFixing(IndexON,D980,TRUE,_xll.ohTrigger(RecalcTrigger,TriggerON)),NA())</f>
        <v>1.3575120352119496E-2</v>
      </c>
      <c r="H980" s="49">
        <f>_xll.qlCalendarAdvance(IborCalendar,$H979,B980,"f",FALSE)</f>
        <v>46154</v>
      </c>
      <c r="I980" s="49">
        <f>_xll.qlInterestRateIndexValueDate(Index3M,$H980)</f>
        <v>46156</v>
      </c>
      <c r="J980" s="52">
        <f>IFERROR(_xll.qlIndexFixing(Index3M,H980,TRUE,_xll.ohTrigger(RecalcTrigger,Trigger3M)),NA())</f>
        <v>1.8440000372548806E-2</v>
      </c>
      <c r="K980" s="52">
        <f>IFERROR(_xll.qlIndexFixing(ONIndex3M,I980,TRUE,_xll.ohTrigger(RecalcTrigger,Trigger3M)),NA())</f>
        <v>1.8145314091677633E-2</v>
      </c>
      <c r="L980" s="52">
        <f>IFERROR(_xll.qlIndexFixing(Index6M,$H980,TRUE,_xll.ohTrigger(RecalcTrigger,Trigger6M)),NA())</f>
        <v>1.9191178046134374E-2</v>
      </c>
      <c r="M980" s="52">
        <f>IFERROR(_xll.qlIndexFixing(ONIndex6M,I980,TRUE,_xll.ohTrigger(RecalcTrigger,Trigger6M)),NA())</f>
        <v>1.86154453590337E-2</v>
      </c>
    </row>
    <row r="981" spans="2:13" x14ac:dyDescent="0.2">
      <c r="B981" s="46" t="s">
        <v>49</v>
      </c>
      <c r="D981" s="49">
        <f>_xll.qlCalendarAdvance(LocalCalendar,$D980,B981,"f",FALSE)</f>
        <v>46233</v>
      </c>
      <c r="E981" s="49">
        <f>_xll.qlInterestRateIndexValueDate(IndexON,D981)</f>
        <v>46233</v>
      </c>
      <c r="F981" s="52">
        <f>IFERROR(_xll.qlIndexFixing(IndexON,D981,TRUE,_xll.ohTrigger(RecalcTrigger,TriggerON)),NA())</f>
        <v>1.3609212353916655E-2</v>
      </c>
      <c r="H981" s="49">
        <f>_xll.qlCalendarAdvance(IborCalendar,$H980,B981,"f",FALSE)</f>
        <v>46161</v>
      </c>
      <c r="I981" s="49">
        <f>_xll.qlInterestRateIndexValueDate(Index3M,$H981)</f>
        <v>46163</v>
      </c>
      <c r="J981" s="52">
        <f>IFERROR(_xll.qlIndexFixing(Index3M,H981,TRUE,_xll.ohTrigger(RecalcTrigger,Trigger3M)),NA())</f>
        <v>1.8478675252768903E-2</v>
      </c>
      <c r="K981" s="52">
        <f>IFERROR(_xll.qlIndexFixing(ONIndex3M,I981,TRUE,_xll.ohTrigger(RecalcTrigger,Trigger3M)),NA())</f>
        <v>1.8184424010101452E-2</v>
      </c>
      <c r="L981" s="52">
        <f>IFERROR(_xll.qlIndexFixing(Index6M,$H981,TRUE,_xll.ohTrigger(RecalcTrigger,Trigger6M)),NA())</f>
        <v>1.9231025751385033E-2</v>
      </c>
      <c r="M981" s="52">
        <f>IFERROR(_xll.qlIndexFixing(ONIndex6M,I981,TRUE,_xll.ohTrigger(RecalcTrigger,Trigger6M)),NA())</f>
        <v>1.8652059533126319E-2</v>
      </c>
    </row>
    <row r="982" spans="2:13" x14ac:dyDescent="0.2">
      <c r="B982" s="46" t="s">
        <v>49</v>
      </c>
      <c r="D982" s="49">
        <f>_xll.qlCalendarAdvance(LocalCalendar,$D981,B982,"f",FALSE)</f>
        <v>46240</v>
      </c>
      <c r="E982" s="49">
        <f>_xll.qlInterestRateIndexValueDate(IndexON,D982)</f>
        <v>46240</v>
      </c>
      <c r="F982" s="52">
        <f>IFERROR(_xll.qlIndexFixing(IndexON,D982,TRUE,_xll.ohTrigger(RecalcTrigger,TriggerON)),NA())</f>
        <v>1.3643399676270818E-2</v>
      </c>
      <c r="H982" s="49">
        <f>_xll.qlCalendarAdvance(IborCalendar,$H981,B982,"f",FALSE)</f>
        <v>46168</v>
      </c>
      <c r="I982" s="49">
        <f>_xll.qlInterestRateIndexValueDate(Index3M,$H982)</f>
        <v>46170</v>
      </c>
      <c r="J982" s="52">
        <f>IFERROR(_xll.qlIndexFixing(Index3M,H982,TRUE,_xll.ohTrigger(RecalcTrigger,Trigger3M)),NA())</f>
        <v>1.851725550401391E-2</v>
      </c>
      <c r="K982" s="52">
        <f>IFERROR(_xll.qlIndexFixing(ONIndex3M,I982,TRUE,_xll.ohTrigger(RecalcTrigger,Trigger3M)),NA())</f>
        <v>1.8223439366007455E-2</v>
      </c>
      <c r="L982" s="52">
        <f>IFERROR(_xll.qlIndexFixing(Index6M,$H982,TRUE,_xll.ohTrigger(RecalcTrigger,Trigger6M)),NA())</f>
        <v>1.9264598922536208E-2</v>
      </c>
      <c r="M982" s="52">
        <f>IFERROR(_xll.qlIndexFixing(ONIndex6M,I982,TRUE,_xll.ohTrigger(RecalcTrigger,Trigger6M)),NA())</f>
        <v>1.8688654536473948E-2</v>
      </c>
    </row>
    <row r="983" spans="2:13" x14ac:dyDescent="0.2">
      <c r="B983" s="46" t="s">
        <v>49</v>
      </c>
      <c r="D983" s="49">
        <f>_xll.qlCalendarAdvance(LocalCalendar,$D982,B983,"f",FALSE)</f>
        <v>46247</v>
      </c>
      <c r="E983" s="49">
        <f>_xll.qlInterestRateIndexValueDate(IndexON,D983)</f>
        <v>46247</v>
      </c>
      <c r="F983" s="52">
        <f>IFERROR(_xll.qlIndexFixing(IndexON,D983,TRUE,_xll.ohTrigger(RecalcTrigger,TriggerON)),NA())</f>
        <v>1.367768231901989E-2</v>
      </c>
      <c r="H983" s="49">
        <f>_xll.qlCalendarAdvance(IborCalendar,$H982,B983,"f",FALSE)</f>
        <v>46175</v>
      </c>
      <c r="I983" s="49">
        <f>_xll.qlInterestRateIndexValueDate(Index3M,$H983)</f>
        <v>46177</v>
      </c>
      <c r="J983" s="52">
        <f>IFERROR(_xll.qlIndexFixing(Index3M,H983,TRUE,_xll.ohTrigger(RecalcTrigger,Trigger3M)),NA())</f>
        <v>1.8555741123491277E-2</v>
      </c>
      <c r="K983" s="52">
        <f>IFERROR(_xll.qlIndexFixing(ONIndex3M,I983,TRUE,_xll.ohTrigger(RecalcTrigger,Trigger3M)),NA())</f>
        <v>1.8262360159475577E-2</v>
      </c>
      <c r="L983" s="52">
        <f>IFERROR(_xll.qlIndexFixing(Index6M,$H983,TRUE,_xll.ohTrigger(RecalcTrigger,Trigger6M)),NA())</f>
        <v>1.92918948524698E-2</v>
      </c>
      <c r="M983" s="52">
        <f>IFERROR(_xll.qlIndexFixing(ONIndex6M,I983,TRUE,_xll.ohTrigger(RecalcTrigger,Trigger6M)),NA())</f>
        <v>1.8725230369076584E-2</v>
      </c>
    </row>
    <row r="984" spans="2:13" x14ac:dyDescent="0.2">
      <c r="B984" s="46" t="s">
        <v>49</v>
      </c>
      <c r="D984" s="49">
        <f>_xll.qlCalendarAdvance(LocalCalendar,$D983,B984,"f",FALSE)</f>
        <v>46254</v>
      </c>
      <c r="E984" s="49">
        <f>_xll.qlInterestRateIndexValueDate(IndexON,D984)</f>
        <v>46254</v>
      </c>
      <c r="F984" s="52">
        <f>IFERROR(_xll.qlIndexFixing(IndexON,D984,TRUE,_xll.ohTrigger(RecalcTrigger,TriggerON)),NA())</f>
        <v>1.371206028224492E-2</v>
      </c>
      <c r="H984" s="49">
        <f>_xll.qlCalendarAdvance(IborCalendar,$H983,B984,"f",FALSE)</f>
        <v>46182</v>
      </c>
      <c r="I984" s="49">
        <f>_xll.qlInterestRateIndexValueDate(Index3M,$H984)</f>
        <v>46184</v>
      </c>
      <c r="J984" s="52">
        <f>IFERROR(_xll.qlIndexFixing(Index3M,H984,TRUE,_xll.ohTrigger(RecalcTrigger,Trigger3M)),NA())</f>
        <v>1.859413210841367E-2</v>
      </c>
      <c r="K984" s="52">
        <f>IFERROR(_xll.qlIndexFixing(ONIndex3M,I984,TRUE,_xll.ohTrigger(RecalcTrigger,Trigger3M)),NA())</f>
        <v>1.8301186390345947E-2</v>
      </c>
      <c r="L984" s="52">
        <f>IFERROR(_xll.qlIndexFixing(Index6M,$H984,TRUE,_xll.ohTrigger(RecalcTrigger,Trigger6M)),NA())</f>
        <v>1.9328556732559385E-2</v>
      </c>
      <c r="M984" s="52">
        <f>IFERROR(_xll.qlIndexFixing(ONIndex6M,I984,TRUE,_xll.ohTrigger(RecalcTrigger,Trigger6M)),NA())</f>
        <v>1.8761787031014165E-2</v>
      </c>
    </row>
    <row r="985" spans="2:13" x14ac:dyDescent="0.2">
      <c r="B985" s="46" t="s">
        <v>49</v>
      </c>
      <c r="D985" s="49">
        <f>_xll.qlCalendarAdvance(LocalCalendar,$D984,B985,"f",FALSE)</f>
        <v>46261</v>
      </c>
      <c r="E985" s="49">
        <f>_xll.qlInterestRateIndexValueDate(IndexON,D985)</f>
        <v>46261</v>
      </c>
      <c r="F985" s="52">
        <f>IFERROR(_xll.qlIndexFixing(IndexON,D985,TRUE,_xll.ohTrigger(RecalcTrigger,TriggerON)),NA())</f>
        <v>1.3746533566107999E-2</v>
      </c>
      <c r="H985" s="49">
        <f>_xll.qlCalendarAdvance(IborCalendar,$H984,B985,"f",FALSE)</f>
        <v>46189</v>
      </c>
      <c r="I985" s="49">
        <f>_xll.qlInterestRateIndexValueDate(Index3M,$H985)</f>
        <v>46191</v>
      </c>
      <c r="J985" s="52">
        <f>IFERROR(_xll.qlIndexFixing(Index3M,H985,TRUE,_xll.ohTrigger(RecalcTrigger,Trigger3M)),NA())</f>
        <v>1.8632428456002437E-2</v>
      </c>
      <c r="K985" s="52">
        <f>IFERROR(_xll.qlIndexFixing(ONIndex3M,I985,TRUE,_xll.ohTrigger(RecalcTrigger,Trigger3M)),NA())</f>
        <v>1.8339918058698501E-2</v>
      </c>
      <c r="L985" s="52">
        <f>IFERROR(_xll.qlIndexFixing(Index6M,$H985,TRUE,_xll.ohTrigger(RecalcTrigger,Trigger6M)),NA())</f>
        <v>1.936519992708877E-2</v>
      </c>
      <c r="M985" s="52">
        <f>IFERROR(_xll.qlIndexFixing(ONIndex6M,I985,TRUE,_xll.ohTrigger(RecalcTrigger,Trigger6M)),NA())</f>
        <v>1.8798324522206755E-2</v>
      </c>
    </row>
    <row r="986" spans="2:13" x14ac:dyDescent="0.2">
      <c r="B986" s="46" t="s">
        <v>49</v>
      </c>
      <c r="D986" s="49">
        <f>_xll.qlCalendarAdvance(LocalCalendar,$D985,B986,"f",FALSE)</f>
        <v>46268</v>
      </c>
      <c r="E986" s="49">
        <f>_xll.qlInterestRateIndexValueDate(IndexON,D986)</f>
        <v>46268</v>
      </c>
      <c r="F986" s="52">
        <f>IFERROR(_xll.qlIndexFixing(IndexON,D986,TRUE,_xll.ohTrigger(RecalcTrigger,TriggerON)),NA())</f>
        <v>1.3781102170365989E-2</v>
      </c>
      <c r="H986" s="49">
        <f>_xll.qlCalendarAdvance(IborCalendar,$H985,B986,"f",FALSE)</f>
        <v>46196</v>
      </c>
      <c r="I986" s="49">
        <f>_xll.qlInterestRateIndexValueDate(Index3M,$H986)</f>
        <v>46198</v>
      </c>
      <c r="J986" s="52">
        <f>IFERROR(_xll.qlIndexFixing(Index3M,H986,TRUE,_xll.ohTrigger(RecalcTrigger,Trigger3M)),NA())</f>
        <v>1.8670630163484154E-2</v>
      </c>
      <c r="K986" s="52">
        <f>IFERROR(_xll.qlIndexFixing(ONIndex3M,I986,TRUE,_xll.ohTrigger(RecalcTrigger,Trigger3M)),NA())</f>
        <v>1.8378555164373367E-2</v>
      </c>
      <c r="L986" s="52">
        <f>IFERROR(_xll.qlIndexFixing(Index6M,$H986,TRUE,_xll.ohTrigger(RecalcTrigger,Trigger6M)),NA())</f>
        <v>1.9414347609341166E-2</v>
      </c>
      <c r="M986" s="52">
        <f>IFERROR(_xll.qlIndexFixing(ONIndex6M,I986,TRUE,_xll.ohTrigger(RecalcTrigger,Trigger6M)),NA())</f>
        <v>1.883484284273429E-2</v>
      </c>
    </row>
    <row r="987" spans="2:13" x14ac:dyDescent="0.2">
      <c r="B987" s="46" t="s">
        <v>49</v>
      </c>
      <c r="D987" s="49">
        <f>_xll.qlCalendarAdvance(LocalCalendar,$D986,B987,"f",FALSE)</f>
        <v>46275</v>
      </c>
      <c r="E987" s="49">
        <f>_xll.qlInterestRateIndexValueDate(IndexON,D987)</f>
        <v>46275</v>
      </c>
      <c r="F987" s="52">
        <f>IFERROR(_xll.qlIndexFixing(IndexON,D987,TRUE,_xll.ohTrigger(RecalcTrigger,TriggerON)),NA())</f>
        <v>1.3815766095343074E-2</v>
      </c>
      <c r="H987" s="49">
        <f>_xll.qlCalendarAdvance(IborCalendar,$H986,B987,"f",FALSE)</f>
        <v>46203</v>
      </c>
      <c r="I987" s="49">
        <f>_xll.qlInterestRateIndexValueDate(Index3M,$H987)</f>
        <v>46205</v>
      </c>
      <c r="J987" s="52">
        <f>IFERROR(_xll.qlIndexFixing(Index3M,H987,TRUE,_xll.ohTrigger(RecalcTrigger,Trigger3M)),NA())</f>
        <v>1.8708737228092329E-2</v>
      </c>
      <c r="K987" s="52">
        <f>IFERROR(_xll.qlIndexFixing(ONIndex3M,I987,TRUE,_xll.ohTrigger(RecalcTrigger,Trigger3M)),NA())</f>
        <v>1.841709770745048E-2</v>
      </c>
      <c r="L987" s="52">
        <f>IFERROR(_xll.qlIndexFixing(Index6M,$H987,TRUE,_xll.ohTrigger(RecalcTrigger,Trigger6M)),NA())</f>
        <v>1.9447824272683403E-2</v>
      </c>
      <c r="M987" s="52">
        <f>IFERROR(_xll.qlIndexFixing(ONIndex6M,I987,TRUE,_xll.ohTrigger(RecalcTrigger,Trigger6M)),NA())</f>
        <v>1.8871341992516832E-2</v>
      </c>
    </row>
    <row r="988" spans="2:13" x14ac:dyDescent="0.2">
      <c r="B988" s="46" t="s">
        <v>49</v>
      </c>
      <c r="D988" s="49">
        <f>_xll.qlCalendarAdvance(LocalCalendar,$D987,B988,"f",FALSE)</f>
        <v>46282</v>
      </c>
      <c r="E988" s="49">
        <f>_xll.qlInterestRateIndexValueDate(IndexON,D988)</f>
        <v>46282</v>
      </c>
      <c r="F988" s="52">
        <f>IFERROR(_xll.qlIndexFixing(IndexON,D988,TRUE,_xll.ohTrigger(RecalcTrigger,TriggerON)),NA())</f>
        <v>1.3850525340796116E-2</v>
      </c>
      <c r="H988" s="49">
        <f>_xll.qlCalendarAdvance(IborCalendar,$H987,B988,"f",FALSE)</f>
        <v>46210</v>
      </c>
      <c r="I988" s="49">
        <f>_xll.qlInterestRateIndexValueDate(Index3M,$H988)</f>
        <v>46212</v>
      </c>
      <c r="J988" s="52">
        <f>IFERROR(_xll.qlIndexFixing(Index3M,H988,TRUE,_xll.ohTrigger(RecalcTrigger,Trigger3M)),NA())</f>
        <v>1.8746749647069173E-2</v>
      </c>
      <c r="K988" s="52">
        <f>IFERROR(_xll.qlIndexFixing(ONIndex3M,I988,TRUE,_xll.ohTrigger(RecalcTrigger,Trigger3M)),NA())</f>
        <v>1.8455545687849906E-2</v>
      </c>
      <c r="L988" s="52">
        <f>IFERROR(_xll.qlIndexFixing(Index6M,$H988,TRUE,_xll.ohTrigger(RecalcTrigger,Trigger6M)),NA())</f>
        <v>1.9487545619408506E-2</v>
      </c>
      <c r="M988" s="52">
        <f>IFERROR(_xll.qlIndexFixing(ONIndex6M,I988,TRUE,_xll.ohTrigger(RecalcTrigger,Trigger6M)),NA())</f>
        <v>1.8907821971474448E-2</v>
      </c>
    </row>
    <row r="989" spans="2:13" x14ac:dyDescent="0.2">
      <c r="B989" s="46" t="s">
        <v>49</v>
      </c>
      <c r="D989" s="49">
        <f>_xll.qlCalendarAdvance(LocalCalendar,$D988,B989,"f",FALSE)</f>
        <v>46289</v>
      </c>
      <c r="E989" s="49">
        <f>_xll.qlInterestRateIndexValueDate(IndexON,D989)</f>
        <v>46289</v>
      </c>
      <c r="F989" s="52">
        <f>IFERROR(_xll.qlIndexFixing(IndexON,D989,TRUE,_xll.ohTrigger(RecalcTrigger,TriggerON)),NA())</f>
        <v>1.38853799070493E-2</v>
      </c>
      <c r="H989" s="49">
        <f>_xll.qlCalendarAdvance(IborCalendar,$H988,B989,"f",FALSE)</f>
        <v>46217</v>
      </c>
      <c r="I989" s="49">
        <f>_xll.qlInterestRateIndexValueDate(Index3M,$H989)</f>
        <v>46219</v>
      </c>
      <c r="J989" s="52">
        <f>IFERROR(_xll.qlIndexFixing(Index3M,H989,TRUE,_xll.ohTrigger(RecalcTrigger,Trigger3M)),NA())</f>
        <v>1.8784667417661233E-2</v>
      </c>
      <c r="K989" s="52">
        <f>IFERROR(_xll.qlIndexFixing(ONIndex3M,I989,TRUE,_xll.ohTrigger(RecalcTrigger,Trigger3M)),NA())</f>
        <v>1.8493899105571643E-2</v>
      </c>
      <c r="L989" s="52">
        <f>IFERROR(_xll.qlIndexFixing(Index6M,$H989,TRUE,_xll.ohTrigger(RecalcTrigger,Trigger6M)),NA())</f>
        <v>1.9520983653799596E-2</v>
      </c>
      <c r="M989" s="52">
        <f>IFERROR(_xll.qlIndexFixing(ONIndex6M,I989,TRUE,_xll.ohTrigger(RecalcTrigger,Trigger6M)),NA())</f>
        <v>1.8944282779767008E-2</v>
      </c>
    </row>
    <row r="990" spans="2:13" x14ac:dyDescent="0.2">
      <c r="B990" s="46" t="s">
        <v>49</v>
      </c>
      <c r="D990" s="49">
        <f>_xll.qlCalendarAdvance(LocalCalendar,$D989,B990,"f",FALSE)</f>
        <v>46296</v>
      </c>
      <c r="E990" s="49">
        <f>_xll.qlInterestRateIndexValueDate(IndexON,D990)</f>
        <v>46296</v>
      </c>
      <c r="F990" s="52">
        <f>IFERROR(_xll.qlIndexFixing(IndexON,D990,TRUE,_xll.ohTrigger(RecalcTrigger,TriggerON)),NA())</f>
        <v>1.3920329793778441E-2</v>
      </c>
      <c r="H990" s="49">
        <f>_xll.qlCalendarAdvance(IborCalendar,$H989,B990,"f",FALSE)</f>
        <v>46224</v>
      </c>
      <c r="I990" s="49">
        <f>_xll.qlInterestRateIndexValueDate(Index3M,$H990)</f>
        <v>46226</v>
      </c>
      <c r="J990" s="52">
        <f>IFERROR(_xll.qlIndexFixing(Index3M,H990,TRUE,_xll.ohTrigger(RecalcTrigger,Trigger3M)),NA())</f>
        <v>1.8822490537123752E-2</v>
      </c>
      <c r="K990" s="52">
        <f>IFERROR(_xll.qlIndexFixing(ONIndex3M,I990,TRUE,_xll.ohTrigger(RecalcTrigger,Trigger3M)),NA())</f>
        <v>1.8532157960535756E-2</v>
      </c>
      <c r="L990" s="52">
        <f>IFERROR(_xll.qlIndexFixing(Index6M,$H990,TRUE,_xll.ohTrigger(RecalcTrigger,Trigger6M)),NA())</f>
        <v>1.9557535320284525E-2</v>
      </c>
      <c r="M990" s="52">
        <f>IFERROR(_xll.qlIndexFixing(ONIndex6M,I990,TRUE,_xll.ohTrigger(RecalcTrigger,Trigger6M)),NA())</f>
        <v>1.8980724417314576E-2</v>
      </c>
    </row>
    <row r="991" spans="2:13" x14ac:dyDescent="0.2">
      <c r="B991" s="46" t="s">
        <v>49</v>
      </c>
      <c r="D991" s="49">
        <f>_xll.qlCalendarAdvance(LocalCalendar,$D990,B991,"f",FALSE)</f>
        <v>46303</v>
      </c>
      <c r="E991" s="49">
        <f>_xll.qlInterestRateIndexValueDate(IndexON,D991)</f>
        <v>46303</v>
      </c>
      <c r="F991" s="52">
        <f>IFERROR(_xll.qlIndexFixing(IndexON,D991,TRUE,_xll.ohTrigger(RecalcTrigger,TriggerON)),NA())</f>
        <v>1.3955375001307724E-2</v>
      </c>
      <c r="H991" s="49">
        <f>_xll.qlCalendarAdvance(IborCalendar,$H990,B991,"f",FALSE)</f>
        <v>46231</v>
      </c>
      <c r="I991" s="49">
        <f>_xll.qlInterestRateIndexValueDate(Index3M,$H991)</f>
        <v>46233</v>
      </c>
      <c r="J991" s="52">
        <f>IFERROR(_xll.qlIndexFixing(Index3M,H991,TRUE,_xll.ohTrigger(RecalcTrigger,Trigger3M)),NA())</f>
        <v>1.8860219002718052E-2</v>
      </c>
      <c r="K991" s="52">
        <f>IFERROR(_xll.qlIndexFixing(ONIndex3M,I991,TRUE,_xll.ohTrigger(RecalcTrigger,Trigger3M)),NA())</f>
        <v>1.857032225282218E-2</v>
      </c>
      <c r="L991" s="52">
        <f>IFERROR(_xll.qlIndexFixing(Index6M,$H991,TRUE,_xll.ohTrigger(RecalcTrigger,Trigger6M)),NA())</f>
        <v>1.9584666638244604E-2</v>
      </c>
      <c r="M991" s="52">
        <f>IFERROR(_xll.qlIndexFixing(ONIndex6M,I991,TRUE,_xll.ohTrigger(RecalcTrigger,Trigger6M)),NA())</f>
        <v>1.9017146884117153E-2</v>
      </c>
    </row>
    <row r="992" spans="2:13" x14ac:dyDescent="0.2">
      <c r="B992" s="46" t="s">
        <v>49</v>
      </c>
      <c r="D992" s="49">
        <f>_xll.qlCalendarAdvance(LocalCalendar,$D991,B992,"f",FALSE)</f>
        <v>46310</v>
      </c>
      <c r="E992" s="49">
        <f>_xll.qlInterestRateIndexValueDate(IndexON,D992)</f>
        <v>46310</v>
      </c>
      <c r="F992" s="52">
        <f>IFERROR(_xll.qlIndexFixing(IndexON,D992,TRUE,_xll.ohTrigger(RecalcTrigger,TriggerON)),NA())</f>
        <v>1.3990515529556102E-2</v>
      </c>
      <c r="H992" s="49">
        <f>_xll.qlCalendarAdvance(IborCalendar,$H991,B992,"f",FALSE)</f>
        <v>46238</v>
      </c>
      <c r="I992" s="49">
        <f>_xll.qlInterestRateIndexValueDate(Index3M,$H992)</f>
        <v>46240</v>
      </c>
      <c r="J992" s="52">
        <f>IFERROR(_xll.qlIndexFixing(Index3M,H992,TRUE,_xll.ohTrigger(RecalcTrigger,Trigger3M)),NA())</f>
        <v>1.8897852811713269E-2</v>
      </c>
      <c r="K992" s="52">
        <f>IFERROR(_xll.qlIndexFixing(ONIndex3M,I992,TRUE,_xll.ohTrigger(RecalcTrigger,Trigger3M)),NA())</f>
        <v>1.8608391982271044E-2</v>
      </c>
      <c r="L992" s="52">
        <f>IFERROR(_xll.qlIndexFixing(Index6M,$H992,TRUE,_xll.ohTrigger(RecalcTrigger,Trigger6M)),NA())</f>
        <v>1.963058259974244E-2</v>
      </c>
      <c r="M992" s="52">
        <f>IFERROR(_xll.qlIndexFixing(ONIndex6M,I992,TRUE,_xll.ohTrigger(RecalcTrigger,Trigger6M)),NA())</f>
        <v>1.9053550180174739E-2</v>
      </c>
    </row>
    <row r="993" spans="2:13" x14ac:dyDescent="0.2">
      <c r="B993" s="46" t="s">
        <v>49</v>
      </c>
      <c r="D993" s="49">
        <f>_xll.qlCalendarAdvance(LocalCalendar,$D992,B993,"f",FALSE)</f>
        <v>46317</v>
      </c>
      <c r="E993" s="49">
        <f>_xll.qlInterestRateIndexValueDate(IndexON,D993)</f>
        <v>46317</v>
      </c>
      <c r="F993" s="52">
        <f>IFERROR(_xll.qlIndexFixing(IndexON,D993,TRUE,_xll.ohTrigger(RecalcTrigger,TriggerON)),NA())</f>
        <v>1.4025751378523577E-2</v>
      </c>
      <c r="H993" s="49">
        <f>_xll.qlCalendarAdvance(IborCalendar,$H992,B993,"f",FALSE)</f>
        <v>46245</v>
      </c>
      <c r="I993" s="49">
        <f>_xll.qlInterestRateIndexValueDate(Index3M,$H993)</f>
        <v>46247</v>
      </c>
      <c r="J993" s="52">
        <f>IFERROR(_xll.qlIndexFixing(Index3M,H993,TRUE,_xll.ohTrigger(RecalcTrigger,Trigger3M)),NA())</f>
        <v>1.8935391961382889E-2</v>
      </c>
      <c r="K993" s="52">
        <f>IFERROR(_xll.qlIndexFixing(ONIndex3M,I993,TRUE,_xll.ohTrigger(RecalcTrigger,Trigger3M)),NA())</f>
        <v>1.8646367148962284E-2</v>
      </c>
      <c r="L993" s="52">
        <f>IFERROR(_xll.qlIndexFixing(Index6M,$H993,TRUE,_xll.ohTrigger(RecalcTrigger,Trigger6M)),NA())</f>
        <v>1.9667078210569188E-2</v>
      </c>
      <c r="M993" s="52">
        <f>IFERROR(_xll.qlIndexFixing(ONIndex6M,I993,TRUE,_xll.ohTrigger(RecalcTrigger,Trigger6M)),NA())</f>
        <v>1.9089934305407397E-2</v>
      </c>
    </row>
    <row r="994" spans="2:13" x14ac:dyDescent="0.2">
      <c r="B994" s="46" t="s">
        <v>49</v>
      </c>
      <c r="D994" s="49">
        <f>_xll.qlCalendarAdvance(LocalCalendar,$D993,B994,"f",FALSE)</f>
        <v>46324</v>
      </c>
      <c r="E994" s="49">
        <f>_xll.qlInterestRateIndexValueDate(IndexON,D994)</f>
        <v>46324</v>
      </c>
      <c r="F994" s="52">
        <f>IFERROR(_xll.qlIndexFixing(IndexON,D994,TRUE,_xll.ohTrigger(RecalcTrigger,TriggerON)),NA())</f>
        <v>1.4061082548210146E-2</v>
      </c>
      <c r="H994" s="49">
        <f>_xll.qlCalendarAdvance(IborCalendar,$H993,B994,"f",FALSE)</f>
        <v>46252</v>
      </c>
      <c r="I994" s="49">
        <f>_xll.qlInterestRateIndexValueDate(Index3M,$H994)</f>
        <v>46254</v>
      </c>
      <c r="J994" s="52">
        <f>IFERROR(_xll.qlIndexFixing(Index3M,H994,TRUE,_xll.ohTrigger(RecalcTrigger,Trigger3M)),NA())</f>
        <v>1.897283644900909E-2</v>
      </c>
      <c r="K994" s="52">
        <f>IFERROR(_xll.qlIndexFixing(ONIndex3M,I994,TRUE,_xll.ohTrigger(RecalcTrigger,Trigger3M)),NA())</f>
        <v>1.8684247752736027E-2</v>
      </c>
      <c r="L994" s="52">
        <f>IFERROR(_xll.qlIndexFixing(Index6M,$H994,TRUE,_xll.ohTrigger(RecalcTrigger,Trigger6M)),NA())</f>
        <v>1.9703555134032023E-2</v>
      </c>
      <c r="M994" s="52">
        <f>IFERROR(_xll.qlIndexFixing(ONIndex6M,I994,TRUE,_xll.ohTrigger(RecalcTrigger,Trigger6M)),NA())</f>
        <v>1.9126299259895063E-2</v>
      </c>
    </row>
    <row r="995" spans="2:13" x14ac:dyDescent="0.2">
      <c r="B995" s="46" t="s">
        <v>49</v>
      </c>
      <c r="D995" s="49">
        <f>_xll.qlCalendarAdvance(LocalCalendar,$D994,B995,"f",FALSE)</f>
        <v>46331</v>
      </c>
      <c r="E995" s="49">
        <f>_xll.qlInterestRateIndexValueDate(IndexON,D995)</f>
        <v>46331</v>
      </c>
      <c r="F995" s="52">
        <f>IFERROR(_xll.qlIndexFixing(IndexON,D995,TRUE,_xll.ohTrigger(RecalcTrigger,TriggerON)),NA())</f>
        <v>1.4096509038777905E-2</v>
      </c>
      <c r="H995" s="49">
        <f>_xll.qlCalendarAdvance(IborCalendar,$H994,B995,"f",FALSE)</f>
        <v>46259</v>
      </c>
      <c r="I995" s="49">
        <f>_xll.qlInterestRateIndexValueDate(Index3M,$H995)</f>
        <v>46261</v>
      </c>
      <c r="J995" s="52">
        <f>IFERROR(_xll.qlIndexFixing(Index3M,H995,TRUE,_xll.ohTrigger(RecalcTrigger,Trigger3M)),NA())</f>
        <v>1.9010186271881863E-2</v>
      </c>
      <c r="K995" s="52">
        <f>IFERROR(_xll.qlIndexFixing(ONIndex3M,I995,TRUE,_xll.ohTrigger(RecalcTrigger,Trigger3M)),NA())</f>
        <v>1.8722033793592274E-2</v>
      </c>
      <c r="L995" s="52">
        <f>IFERROR(_xll.qlIndexFixing(Index6M,$H995,TRUE,_xll.ohTrigger(RecalcTrigger,Trigger6M)),NA())</f>
        <v>1.9730603933882384E-2</v>
      </c>
      <c r="M995" s="52">
        <f>IFERROR(_xll.qlIndexFixing(ONIndex6M,I995,TRUE,_xll.ohTrigger(RecalcTrigger,Trigger6M)),NA())</f>
        <v>1.9162645043557802E-2</v>
      </c>
    </row>
    <row r="996" spans="2:13" x14ac:dyDescent="0.2">
      <c r="B996" s="46" t="s">
        <v>49</v>
      </c>
      <c r="D996" s="49">
        <f>_xll.qlCalendarAdvance(LocalCalendar,$D995,B996,"f",FALSE)</f>
        <v>46338</v>
      </c>
      <c r="E996" s="49">
        <f>_xll.qlInterestRateIndexValueDate(IndexON,D996)</f>
        <v>46338</v>
      </c>
      <c r="F996" s="52">
        <f>IFERROR(_xll.qlIndexFixing(IndexON,D996,TRUE,_xll.ohTrigger(RecalcTrigger,TriggerON)),NA())</f>
        <v>1.4132030850145805E-2</v>
      </c>
      <c r="H996" s="49">
        <f>_xll.qlCalendarAdvance(IborCalendar,$H995,B996,"f",FALSE)</f>
        <v>46266</v>
      </c>
      <c r="I996" s="49">
        <f>_xll.qlInterestRateIndexValueDate(Index3M,$H996)</f>
        <v>46268</v>
      </c>
      <c r="J996" s="52">
        <f>IFERROR(_xll.qlIndexFixing(Index3M,H996,TRUE,_xll.ohTrigger(RecalcTrigger,Trigger3M)),NA())</f>
        <v>1.9044295339018445E-2</v>
      </c>
      <c r="K996" s="52">
        <f>IFERROR(_xll.qlIndexFixing(ONIndex3M,I996,TRUE,_xll.ohTrigger(RecalcTrigger,Trigger3M)),NA())</f>
        <v>1.8759725271610961E-2</v>
      </c>
      <c r="L996" s="52">
        <f>IFERROR(_xll.qlIndexFixing(Index6M,$H996,TRUE,_xll.ohTrigger(RecalcTrigger,Trigger6M)),NA())</f>
        <v>1.9760768127975687E-2</v>
      </c>
      <c r="M996" s="52">
        <f>IFERROR(_xll.qlIndexFixing(ONIndex6M,I996,TRUE,_xll.ohTrigger(RecalcTrigger,Trigger6M)),NA())</f>
        <v>1.9198971656555486E-2</v>
      </c>
    </row>
    <row r="997" spans="2:13" x14ac:dyDescent="0.2">
      <c r="B997" s="46" t="s">
        <v>49</v>
      </c>
      <c r="D997" s="49">
        <f>_xll.qlCalendarAdvance(LocalCalendar,$D996,B997,"f",FALSE)</f>
        <v>46345</v>
      </c>
      <c r="E997" s="49">
        <f>_xll.qlInterestRateIndexValueDate(IndexON,D997)</f>
        <v>46345</v>
      </c>
      <c r="F997" s="52">
        <f>IFERROR(_xll.qlIndexFixing(IndexON,D997,TRUE,_xll.ohTrigger(RecalcTrigger,TriggerON)),NA())</f>
        <v>1.4167647982313847E-2</v>
      </c>
      <c r="H997" s="49">
        <f>_xll.qlCalendarAdvance(IborCalendar,$H996,B997,"f",FALSE)</f>
        <v>46273</v>
      </c>
      <c r="I997" s="49">
        <f>_xll.qlInterestRateIndexValueDate(Index3M,$H997)</f>
        <v>46275</v>
      </c>
      <c r="J997" s="52">
        <f>IFERROR(_xll.qlIndexFixing(Index3M,H997,TRUE,_xll.ohTrigger(RecalcTrigger,Trigger3M)),NA())</f>
        <v>1.9081460623341921E-2</v>
      </c>
      <c r="K997" s="52">
        <f>IFERROR(_xll.qlIndexFixing(ONIndex3M,I997,TRUE,_xll.ohTrigger(RecalcTrigger,Trigger3M)),NA())</f>
        <v>1.8797322186712151E-2</v>
      </c>
      <c r="L997" s="52">
        <f>IFERROR(_xll.qlIndexFixing(Index6M,$H997,TRUE,_xll.ohTrigger(RecalcTrigger,Trigger6M)),NA())</f>
        <v>1.9797185702667679E-2</v>
      </c>
      <c r="M997" s="52">
        <f>IFERROR(_xll.qlIndexFixing(ONIndex6M,I997,TRUE,_xll.ohTrigger(RecalcTrigger,Trigger6M)),NA())</f>
        <v>1.9235279098648306E-2</v>
      </c>
    </row>
    <row r="998" spans="2:13" x14ac:dyDescent="0.2">
      <c r="B998" s="46" t="s">
        <v>49</v>
      </c>
      <c r="D998" s="49">
        <f>_xll.qlCalendarAdvance(LocalCalendar,$D997,B998,"f",FALSE)</f>
        <v>46352</v>
      </c>
      <c r="E998" s="49">
        <f>_xll.qlInterestRateIndexValueDate(IndexON,D998)</f>
        <v>46352</v>
      </c>
      <c r="F998" s="52">
        <f>IFERROR(_xll.qlIndexFixing(IndexON,D998,TRUE,_xll.ohTrigger(RecalcTrigger,TriggerON)),NA())</f>
        <v>1.4203360435444123E-2</v>
      </c>
      <c r="H998" s="49">
        <f>_xll.qlCalendarAdvance(IborCalendar,$H997,B998,"f",FALSE)</f>
        <v>46280</v>
      </c>
      <c r="I998" s="49">
        <f>_xll.qlInterestRateIndexValueDate(Index3M,$H998)</f>
        <v>46282</v>
      </c>
      <c r="J998" s="52">
        <f>IFERROR(_xll.qlIndexFixing(Index3M,H998,TRUE,_xll.ohTrigger(RecalcTrigger,Trigger3M)),NA())</f>
        <v>1.9118531236207034E-2</v>
      </c>
      <c r="K998" s="52">
        <f>IFERROR(_xll.qlIndexFixing(ONIndex3M,I998,TRUE,_xll.ohTrigger(RecalcTrigger,Trigger3M)),NA())</f>
        <v>1.8834824538815909E-2</v>
      </c>
      <c r="L998" s="52">
        <f>IFERROR(_xll.qlIndexFixing(Index6M,$H998,TRUE,_xll.ohTrigger(RecalcTrigger,Trigger6M)),NA())</f>
        <v>1.9833584572979748E-2</v>
      </c>
      <c r="M998" s="52">
        <f>IFERROR(_xll.qlIndexFixing(ONIndex6M,I998,TRUE,_xll.ohTrigger(RecalcTrigger,Trigger6M)),NA())</f>
        <v>1.9271567369996134E-2</v>
      </c>
    </row>
    <row r="999" spans="2:13" x14ac:dyDescent="0.2">
      <c r="B999" s="46" t="s">
        <v>49</v>
      </c>
      <c r="D999" s="49">
        <f>_xll.qlCalendarAdvance(LocalCalendar,$D998,B999,"f",FALSE)</f>
        <v>46359</v>
      </c>
      <c r="E999" s="49">
        <f>_xll.qlInterestRateIndexValueDate(IndexON,D999)</f>
        <v>46359</v>
      </c>
      <c r="F999" s="52">
        <f>IFERROR(_xll.qlIndexFixing(IndexON,D999,TRUE,_xll.ohTrigger(RecalcTrigger,TriggerON)),NA())</f>
        <v>1.4239168209455588E-2</v>
      </c>
      <c r="H999" s="49">
        <f>_xll.qlCalendarAdvance(IborCalendar,$H998,B999,"f",FALSE)</f>
        <v>46287</v>
      </c>
      <c r="I999" s="49">
        <f>_xll.qlInterestRateIndexValueDate(Index3M,$H999)</f>
        <v>46289</v>
      </c>
      <c r="J999" s="52">
        <f>IFERROR(_xll.qlIndexFixing(Index3M,H999,TRUE,_xll.ohTrigger(RecalcTrigger,Trigger3M)),NA())</f>
        <v>1.9155507174958324E-2</v>
      </c>
      <c r="K999" s="52">
        <f>IFERROR(_xll.qlIndexFixing(ONIndex3M,I999,TRUE,_xll.ohTrigger(RecalcTrigger,Trigger3M)),NA())</f>
        <v>1.887223232800217E-2</v>
      </c>
      <c r="L999" s="52">
        <f>IFERROR(_xll.qlIndexFixing(Index6M,$H999,TRUE,_xll.ohTrigger(RecalcTrigger,Trigger6M)),NA())</f>
        <v>1.9869964737870519E-2</v>
      </c>
      <c r="M999" s="52">
        <f>IFERROR(_xll.qlIndexFixing(ONIndex6M,I999,TRUE,_xll.ohTrigger(RecalcTrigger,Trigger6M)),NA())</f>
        <v>1.9307836470598971E-2</v>
      </c>
    </row>
    <row r="1000" spans="2:13" x14ac:dyDescent="0.2">
      <c r="B1000" s="46" t="s">
        <v>49</v>
      </c>
      <c r="D1000" s="49">
        <f>_xll.qlCalendarAdvance(LocalCalendar,$D999,B1000,"f",FALSE)</f>
        <v>46366</v>
      </c>
      <c r="E1000" s="49">
        <f>_xll.qlInterestRateIndexValueDate(IndexON,D1000)</f>
        <v>46366</v>
      </c>
      <c r="F1000" s="52">
        <f>IFERROR(_xll.qlIndexFixing(IndexON,D1000,TRUE,_xll.ohTrigger(RecalcTrigger,TriggerON)),NA())</f>
        <v>1.4275071304429288E-2</v>
      </c>
      <c r="H1000" s="49">
        <f>_xll.qlCalendarAdvance(IborCalendar,$H999,B1000,"f",FALSE)</f>
        <v>46294</v>
      </c>
      <c r="I1000" s="49">
        <f>_xll.qlInterestRateIndexValueDate(Index3M,$H1000)</f>
        <v>46296</v>
      </c>
      <c r="J1000" s="52">
        <f>IFERROR(_xll.qlIndexFixing(Index3M,H1000,TRUE,_xll.ohTrigger(RecalcTrigger,Trigger3M)),NA())</f>
        <v>1.9204893881328382E-2</v>
      </c>
      <c r="K1000" s="52">
        <f>IFERROR(_xll.qlIndexFixing(ONIndex3M,I1000,TRUE,_xll.ohTrigger(RecalcTrigger,Trigger3M)),NA())</f>
        <v>1.8909545554111062E-2</v>
      </c>
      <c r="L1000" s="52">
        <f>IFERROR(_xll.qlIndexFixing(Index6M,$H1000,TRUE,_xll.ohTrigger(RecalcTrigger,Trigger6M)),NA())</f>
        <v>1.9909465439219162E-2</v>
      </c>
      <c r="M1000" s="52">
        <f>IFERROR(_xll.qlIndexFixing(ONIndex6M,I1000,TRUE,_xll.ohTrigger(RecalcTrigger,Trigger6M)),NA())</f>
        <v>1.9344086400296945E-2</v>
      </c>
    </row>
    <row r="1001" spans="2:13" x14ac:dyDescent="0.2">
      <c r="B1001" s="46" t="s">
        <v>49</v>
      </c>
      <c r="D1001" s="49">
        <f>_xll.qlCalendarAdvance(LocalCalendar,$D1000,B1001,"f",FALSE)</f>
        <v>46373</v>
      </c>
      <c r="E1001" s="49">
        <f>_xll.qlInterestRateIndexValueDate(IndexON,D1001)</f>
        <v>46373</v>
      </c>
      <c r="F1001" s="52">
        <f>IFERROR(_xll.qlIndexFixing(IndexON,D1001,TRUE,_xll.ohTrigger(RecalcTrigger,TriggerON)),NA())</f>
        <v>1.4311069720284175E-2</v>
      </c>
      <c r="H1001" s="49">
        <f>_xll.qlCalendarAdvance(IborCalendar,$H1000,B1001,"f",FALSE)</f>
        <v>46301</v>
      </c>
      <c r="I1001" s="49">
        <f>_xll.qlInterestRateIndexValueDate(Index3M,$H1001)</f>
        <v>46303</v>
      </c>
      <c r="J1001" s="52">
        <f>IFERROR(_xll.qlIndexFixing(Index3M,H1001,TRUE,_xll.ohTrigger(RecalcTrigger,Trigger3M)),NA())</f>
        <v>1.9232297098311212E-2</v>
      </c>
      <c r="K1001" s="52">
        <f>IFERROR(_xll.qlIndexFixing(ONIndex3M,I1001,TRUE,_xll.ohTrigger(RecalcTrigger,Trigger3M)),NA())</f>
        <v>1.8946764217142587E-2</v>
      </c>
      <c r="L1001" s="52">
        <f>IFERROR(_xll.qlIndexFixing(Index6M,$H1001,TRUE,_xll.ohTrigger(RecalcTrigger,Trigger6M)),NA())</f>
        <v>1.9945808855402064E-2</v>
      </c>
      <c r="M1001" s="52">
        <f>IFERROR(_xll.qlIndexFixing(ONIndex6M,I1001,TRUE,_xll.ohTrigger(RecalcTrigger,Trigger6M)),NA())</f>
        <v>1.9380317159329863E-2</v>
      </c>
    </row>
    <row r="1002" spans="2:13" x14ac:dyDescent="0.2">
      <c r="B1002" s="46" t="s">
        <v>49</v>
      </c>
      <c r="D1002" s="49">
        <f>_xll.qlCalendarAdvance(LocalCalendar,$D1001,B1002,"f",FALSE)</f>
        <v>46380</v>
      </c>
      <c r="E1002" s="49">
        <f>_xll.qlInterestRateIndexValueDate(IndexON,D1002)</f>
        <v>46380</v>
      </c>
      <c r="F1002" s="52">
        <f>IFERROR(_xll.qlIndexFixing(IndexON,D1002,TRUE,_xll.ohTrigger(RecalcTrigger,TriggerON)),NA())</f>
        <v>1.434716345726339E-2</v>
      </c>
      <c r="H1002" s="49">
        <f>_xll.qlCalendarAdvance(IborCalendar,$H1001,B1002,"f",FALSE)</f>
        <v>46308</v>
      </c>
      <c r="I1002" s="49">
        <f>_xll.qlInterestRateIndexValueDate(Index3M,$H1002)</f>
        <v>46310</v>
      </c>
      <c r="J1002" s="52">
        <f>IFERROR(_xll.qlIndexFixing(Index3M,H1002,TRUE,_xll.ohTrigger(RecalcTrigger,Trigger3M)),NA())</f>
        <v>1.9268984192564176E-2</v>
      </c>
      <c r="K1002" s="52">
        <f>IFERROR(_xll.qlIndexFixing(ONIndex3M,I1002,TRUE,_xll.ohTrigger(RecalcTrigger,Trigger3M)),NA())</f>
        <v>1.8983888317096742E-2</v>
      </c>
      <c r="L1002" s="52">
        <f>IFERROR(_xll.qlIndexFixing(Index6M,$H1002,TRUE,_xll.ohTrigger(RecalcTrigger,Trigger6M)),NA())</f>
        <v>1.9982133565569764E-2</v>
      </c>
      <c r="M1002" s="52">
        <f>IFERROR(_xll.qlIndexFixing(ONIndex6M,I1002,TRUE,_xll.ohTrigger(RecalcTrigger,Trigger6M)),NA())</f>
        <v>1.9416528747298045E-2</v>
      </c>
    </row>
    <row r="1003" spans="2:13" x14ac:dyDescent="0.2">
      <c r="B1003" s="46" t="s">
        <v>49</v>
      </c>
      <c r="D1003" s="49">
        <f>_xll.qlCalendarAdvance(LocalCalendar,$D1002,B1003,"f",FALSE)</f>
        <v>46391</v>
      </c>
      <c r="E1003" s="49">
        <f>_xll.qlInterestRateIndexValueDate(IndexON,D1003)</f>
        <v>46391</v>
      </c>
      <c r="F1003" s="52">
        <f>IFERROR(_xll.qlIndexFixing(IndexON,D1003,TRUE,_xll.ohTrigger(RecalcTrigger,TriggerON)),NA())</f>
        <v>1.4404074774103659E-2</v>
      </c>
      <c r="H1003" s="49">
        <f>_xll.qlCalendarAdvance(IborCalendar,$H1002,B1003,"f",FALSE)</f>
        <v>46315</v>
      </c>
      <c r="I1003" s="49">
        <f>_xll.qlInterestRateIndexValueDate(Index3M,$H1003)</f>
        <v>46317</v>
      </c>
      <c r="J1003" s="52">
        <f>IFERROR(_xll.qlIndexFixing(Index3M,H1003,TRUE,_xll.ohTrigger(RecalcTrigger,Trigger3M)),NA())</f>
        <v>1.9305576600619129E-2</v>
      </c>
      <c r="K1003" s="52">
        <f>IFERROR(_xll.qlIndexFixing(ONIndex3M,I1003,TRUE,_xll.ohTrigger(RecalcTrigger,Trigger3M)),NA())</f>
        <v>1.9020917853973529E-2</v>
      </c>
      <c r="L1003" s="52">
        <f>IFERROR(_xll.qlIndexFixing(Index6M,$H1003,TRUE,_xll.ohTrigger(RecalcTrigger,Trigger6M)),NA())</f>
        <v>2.001843956867827E-2</v>
      </c>
      <c r="M1003" s="52">
        <f>IFERROR(_xll.qlIndexFixing(ONIndex6M,I1003,TRUE,_xll.ohTrigger(RecalcTrigger,Trigger6M)),NA())</f>
        <v>1.9452721164681108E-2</v>
      </c>
    </row>
    <row r="1004" spans="2:13" x14ac:dyDescent="0.2">
      <c r="B1004" s="46" t="s">
        <v>49</v>
      </c>
      <c r="D1004" s="49">
        <f>_xll.qlCalendarAdvance(LocalCalendar,$D1003,B1004,"f",FALSE)</f>
        <v>46399</v>
      </c>
      <c r="E1004" s="49">
        <f>_xll.qlInterestRateIndexValueDate(IndexON,D1004)</f>
        <v>46399</v>
      </c>
      <c r="F1004" s="52">
        <f>IFERROR(_xll.qlIndexFixing(IndexON,D1004,TRUE,_xll.ohTrigger(RecalcTrigger,TriggerON)),NA())</f>
        <v>1.4445612667590702E-2</v>
      </c>
      <c r="H1004" s="49">
        <f>_xll.qlCalendarAdvance(IborCalendar,$H1003,B1004,"f",FALSE)</f>
        <v>46322</v>
      </c>
      <c r="I1004" s="49">
        <f>_xll.qlInterestRateIndexValueDate(Index3M,$H1004)</f>
        <v>46324</v>
      </c>
      <c r="J1004" s="52">
        <f>IFERROR(_xll.qlIndexFixing(Index3M,H1004,TRUE,_xll.ohTrigger(RecalcTrigger,Trigger3M)),NA())</f>
        <v>1.9342074319826884E-2</v>
      </c>
      <c r="K1004" s="52">
        <f>IFERROR(_xll.qlIndexFixing(ONIndex3M,I1004,TRUE,_xll.ohTrigger(RecalcTrigger,Trigger3M)),NA())</f>
        <v>1.9057852827772948E-2</v>
      </c>
      <c r="L1004" s="52">
        <f>IFERROR(_xll.qlIndexFixing(Index6M,$H1004,TRUE,_xll.ohTrigger(RecalcTrigger,Trigger6M)),NA())</f>
        <v>2.0057868961515596E-2</v>
      </c>
      <c r="M1004" s="52">
        <f>IFERROR(_xll.qlIndexFixing(ONIndex6M,I1004,TRUE,_xll.ohTrigger(RecalcTrigger,Trigger6M)),NA())</f>
        <v>1.9488894411159308E-2</v>
      </c>
    </row>
    <row r="1005" spans="2:13" x14ac:dyDescent="0.2">
      <c r="B1005" s="46" t="s">
        <v>49</v>
      </c>
      <c r="D1005" s="49">
        <f>_xll.qlCalendarAdvance(LocalCalendar,$D1004,B1005,"f",FALSE)</f>
        <v>46406</v>
      </c>
      <c r="E1005" s="49">
        <f>_xll.qlInterestRateIndexValueDate(IndexON,D1005)</f>
        <v>46406</v>
      </c>
      <c r="F1005" s="52">
        <f>IFERROR(_xll.qlIndexFixing(IndexON,D1005,TRUE,_xll.ohTrigger(RecalcTrigger,TriggerON)),NA())</f>
        <v>1.4482060454193979E-2</v>
      </c>
      <c r="H1005" s="49">
        <f>_xll.qlCalendarAdvance(IborCalendar,$H1004,B1005,"f",FALSE)</f>
        <v>46329</v>
      </c>
      <c r="I1005" s="49">
        <f>_xll.qlInterestRateIndexValueDate(Index3M,$H1005)</f>
        <v>46331</v>
      </c>
      <c r="J1005" s="52">
        <f>IFERROR(_xll.qlIndexFixing(Index3M,H1005,TRUE,_xll.ohTrigger(RecalcTrigger,Trigger3M)),NA())</f>
        <v>1.9378477347543468E-2</v>
      </c>
      <c r="K1005" s="52">
        <f>IFERROR(_xll.qlIndexFixing(ONIndex3M,I1005,TRUE,_xll.ohTrigger(RecalcTrigger,Trigger3M)),NA())</f>
        <v>1.9094693238255189E-2</v>
      </c>
      <c r="L1005" s="52">
        <f>IFERROR(_xll.qlIndexFixing(Index6M,$H1005,TRUE,_xll.ohTrigger(RecalcTrigger,Trigger6M)),NA())</f>
        <v>2.009099544954256E-2</v>
      </c>
      <c r="M1005" s="52">
        <f>IFERROR(_xll.qlIndexFixing(ONIndex6M,I1005,TRUE,_xll.ohTrigger(RecalcTrigger,Trigger6M)),NA())</f>
        <v>1.9525048486732643E-2</v>
      </c>
    </row>
    <row r="1006" spans="2:13" x14ac:dyDescent="0.2">
      <c r="B1006" s="46" t="s">
        <v>49</v>
      </c>
      <c r="D1006" s="49">
        <f>_xll.qlCalendarAdvance(LocalCalendar,$D1005,B1006,"f",FALSE)</f>
        <v>46413</v>
      </c>
      <c r="E1006" s="49">
        <f>_xll.qlInterestRateIndexValueDate(IndexON,D1006)</f>
        <v>46413</v>
      </c>
      <c r="F1006" s="52">
        <f>IFERROR(_xll.qlIndexFixing(IndexON,D1006,TRUE,_xll.ohTrigger(RecalcTrigger,TriggerON)),NA())</f>
        <v>1.4518603561921584E-2</v>
      </c>
      <c r="H1006" s="49">
        <f>_xll.qlCalendarAdvance(IborCalendar,$H1005,B1006,"f",FALSE)</f>
        <v>46336</v>
      </c>
      <c r="I1006" s="49">
        <f>_xll.qlInterestRateIndexValueDate(Index3M,$H1006)</f>
        <v>46338</v>
      </c>
      <c r="J1006" s="52">
        <f>IFERROR(_xll.qlIndexFixing(Index3M,H1006,TRUE,_xll.ohTrigger(RecalcTrigger,Trigger3M)),NA())</f>
        <v>1.9414785681134465E-2</v>
      </c>
      <c r="K1006" s="52">
        <f>IFERROR(_xll.qlIndexFixing(ONIndex3M,I1006,TRUE,_xll.ohTrigger(RecalcTrigger,Trigger3M)),NA())</f>
        <v>1.9131439085660062E-2</v>
      </c>
      <c r="L1006" s="52">
        <f>IFERROR(_xll.qlIndexFixing(Index6M,$H1006,TRUE,_xll.ohTrigger(RecalcTrigger,Trigger6M)),NA())</f>
        <v>2.0124102053009164E-2</v>
      </c>
      <c r="M1006" s="52">
        <f>IFERROR(_xll.qlIndexFixing(ONIndex6M,I1006,TRUE,_xll.ohTrigger(RecalcTrigger,Trigger6M)),NA())</f>
        <v>1.9561183391560988E-2</v>
      </c>
    </row>
    <row r="1007" spans="2:13" x14ac:dyDescent="0.2">
      <c r="B1007" s="46" t="s">
        <v>49</v>
      </c>
      <c r="D1007" s="49">
        <f>_xll.qlCalendarAdvance(LocalCalendar,$D1006,B1007,"f",FALSE)</f>
        <v>46420</v>
      </c>
      <c r="E1007" s="49">
        <f>_xll.qlInterestRateIndexValueDate(IndexON,D1007)</f>
        <v>46420</v>
      </c>
      <c r="F1007" s="52">
        <f>IFERROR(_xll.qlIndexFixing(IndexON,D1007,TRUE,_xll.ohTrigger(RecalcTrigger,TriggerON)),NA())</f>
        <v>1.4555241990692469E-2</v>
      </c>
      <c r="H1007" s="49">
        <f>_xll.qlCalendarAdvance(IborCalendar,$H1006,B1007,"f",FALSE)</f>
        <v>46343</v>
      </c>
      <c r="I1007" s="49">
        <f>_xll.qlInterestRateIndexValueDate(Index3M,$H1007)</f>
        <v>46345</v>
      </c>
      <c r="J1007" s="52">
        <f>IFERROR(_xll.qlIndexFixing(Index3M,H1007,TRUE,_xll.ohTrigger(RecalcTrigger,Trigger3M)),NA())</f>
        <v>1.945099931796981E-2</v>
      </c>
      <c r="K1007" s="52">
        <f>IFERROR(_xll.qlIndexFixing(ONIndex3M,I1007,TRUE,_xll.ohTrigger(RecalcTrigger,Trigger3M)),NA())</f>
        <v>1.9168090369747759E-2</v>
      </c>
      <c r="L1007" s="52">
        <f>IFERROR(_xll.qlIndexFixing(Index6M,$H1007,TRUE,_xll.ohTrigger(RecalcTrigger,Trigger6M)),NA())</f>
        <v>2.0160332537129615E-2</v>
      </c>
      <c r="M1007" s="52">
        <f>IFERROR(_xll.qlIndexFixing(ONIndex6M,I1007,TRUE,_xll.ohTrigger(RecalcTrigger,Trigger6M)),NA())</f>
        <v>1.9597299125484469E-2</v>
      </c>
    </row>
    <row r="1008" spans="2:13" x14ac:dyDescent="0.2">
      <c r="B1008" s="46" t="s">
        <v>49</v>
      </c>
      <c r="D1008" s="49">
        <f>_xll.qlCalendarAdvance(LocalCalendar,$D1007,B1008,"f",FALSE)</f>
        <v>46427</v>
      </c>
      <c r="E1008" s="49">
        <f>_xll.qlInterestRateIndexValueDate(IndexON,D1008)</f>
        <v>46427</v>
      </c>
      <c r="F1008" s="52">
        <f>IFERROR(_xll.qlIndexFixing(IndexON,D1008,TRUE,_xll.ohTrigger(RecalcTrigger,TriggerON)),NA())</f>
        <v>1.459197574083082E-2</v>
      </c>
      <c r="H1008" s="49">
        <f>_xll.qlCalendarAdvance(IborCalendar,$H1007,B1008,"f",FALSE)</f>
        <v>46350</v>
      </c>
      <c r="I1008" s="49">
        <f>_xll.qlInterestRateIndexValueDate(Index3M,$H1008)</f>
        <v>46352</v>
      </c>
      <c r="J1008" s="52">
        <f>IFERROR(_xll.qlIndexFixing(Index3M,H1008,TRUE,_xll.ohTrigger(RecalcTrigger,Trigger3M)),NA())</f>
        <v>1.9487118255426383E-2</v>
      </c>
      <c r="K1008" s="52">
        <f>IFERROR(_xll.qlIndexFixing(ONIndex3M,I1008,TRUE,_xll.ohTrigger(RecalcTrigger,Trigger3M)),NA())</f>
        <v>1.9204647090598215E-2</v>
      </c>
      <c r="L1008" s="52">
        <f>IFERROR(_xll.qlIndexFixing(Index6M,$H1008,TRUE,_xll.ohTrigger(RecalcTrigger,Trigger6M)),NA())</f>
        <v>2.0196544306485518E-2</v>
      </c>
      <c r="M1008" s="52">
        <f>IFERROR(_xll.qlIndexFixing(ONIndex6M,I1008,TRUE,_xll.ohTrigger(RecalcTrigger,Trigger6M)),NA())</f>
        <v>1.9633395688503086E-2</v>
      </c>
    </row>
    <row r="1009" spans="2:13" x14ac:dyDescent="0.2">
      <c r="B1009" s="46" t="s">
        <v>49</v>
      </c>
      <c r="D1009" s="49">
        <f>_xll.qlCalendarAdvance(LocalCalendar,$D1008,B1009,"f",FALSE)</f>
        <v>46434</v>
      </c>
      <c r="E1009" s="49">
        <f>_xll.qlInterestRateIndexValueDate(IndexON,D1009)</f>
        <v>46434</v>
      </c>
      <c r="F1009" s="52">
        <f>IFERROR(_xll.qlIndexFixing(IndexON,D1009,TRUE,_xll.ohTrigger(RecalcTrigger,TriggerON)),NA())</f>
        <v>1.4628804812012453E-2</v>
      </c>
      <c r="H1009" s="49">
        <f>_xll.qlCalendarAdvance(IborCalendar,$H1008,B1009,"f",FALSE)</f>
        <v>46357</v>
      </c>
      <c r="I1009" s="49">
        <f>_xll.qlInterestRateIndexValueDate(Index3M,$H1009)</f>
        <v>46359</v>
      </c>
      <c r="J1009" s="52">
        <f>IFERROR(_xll.qlIndexFixing(Index3M,H1009,TRUE,_xll.ohTrigger(RecalcTrigger,Trigger3M)),NA())</f>
        <v>1.9516974973730505E-2</v>
      </c>
      <c r="K1009" s="52">
        <f>IFERROR(_xll.qlIndexFixing(ONIndex3M,I1009,TRUE,_xll.ohTrigger(RecalcTrigger,Trigger3M)),NA())</f>
        <v>1.924110924821143E-2</v>
      </c>
      <c r="L1009" s="52">
        <f>IFERROR(_xll.qlIndexFixing(Index6M,$H1009,TRUE,_xll.ohTrigger(RecalcTrigger,Trigger6M)),NA())</f>
        <v>2.0235882680668678E-2</v>
      </c>
      <c r="M1009" s="52">
        <f>IFERROR(_xll.qlIndexFixing(ONIndex6M,I1009,TRUE,_xll.ohTrigger(RecalcTrigger,Trigger6M)),NA())</f>
        <v>1.9669473080776712E-2</v>
      </c>
    </row>
    <row r="1010" spans="2:13" x14ac:dyDescent="0.2">
      <c r="B1010" s="46" t="s">
        <v>49</v>
      </c>
      <c r="D1010" s="49">
        <f>_xll.qlCalendarAdvance(LocalCalendar,$D1009,B1010,"f",FALSE)</f>
        <v>46441</v>
      </c>
      <c r="E1010" s="49">
        <f>_xll.qlInterestRateIndexValueDate(IndexON,D1010)</f>
        <v>46441</v>
      </c>
      <c r="F1010" s="52">
        <f>IFERROR(_xll.qlIndexFixing(IndexON,D1010,TRUE,_xll.ohTrigger(RecalcTrigger,TriggerON)),NA())</f>
        <v>1.4665729204561551E-2</v>
      </c>
      <c r="H1010" s="49">
        <f>_xll.qlCalendarAdvance(IborCalendar,$H1009,B1010,"f",FALSE)</f>
        <v>46364</v>
      </c>
      <c r="I1010" s="49">
        <f>_xll.qlInterestRateIndexValueDate(Index3M,$H1010)</f>
        <v>46366</v>
      </c>
      <c r="J1010" s="52">
        <f>IFERROR(_xll.qlIndexFixing(Index3M,H1010,TRUE,_xll.ohTrigger(RecalcTrigger,Trigger3M)),NA())</f>
        <v>1.9552914143145195E-2</v>
      </c>
      <c r="K1010" s="52">
        <f>IFERROR(_xll.qlIndexFixing(ONIndex3M,I1010,TRUE,_xll.ohTrigger(RecalcTrigger,Trigger3M)),NA())</f>
        <v>1.9277476842507468E-2</v>
      </c>
      <c r="L1010" s="52">
        <f>IFERROR(_xll.qlIndexFixing(Index6M,$H1010,TRUE,_xll.ohTrigger(RecalcTrigger,Trigger6M)),NA())</f>
        <v>2.0272057705165929E-2</v>
      </c>
      <c r="M1010" s="52">
        <f>IFERROR(_xll.qlIndexFixing(ONIndex6M,I1010,TRUE,_xll.ohTrigger(RecalcTrigger,Trigger6M)),NA())</f>
        <v>1.970553130222541E-2</v>
      </c>
    </row>
    <row r="1011" spans="2:13" x14ac:dyDescent="0.2">
      <c r="B1011" s="46" t="s">
        <v>49</v>
      </c>
      <c r="D1011" s="49">
        <f>_xll.qlCalendarAdvance(LocalCalendar,$D1010,B1011,"f",FALSE)</f>
        <v>46448</v>
      </c>
      <c r="E1011" s="49">
        <f>_xll.qlInterestRateIndexValueDate(IndexON,D1011)</f>
        <v>46448</v>
      </c>
      <c r="F1011" s="52">
        <f>IFERROR(_xll.qlIndexFixing(IndexON,D1011,TRUE,_xll.ohTrigger(RecalcTrigger,TriggerON)),NA())</f>
        <v>1.4702748918316022E-2</v>
      </c>
      <c r="H1011" s="49">
        <f>_xll.qlCalendarAdvance(IborCalendar,$H1010,B1011,"f",FALSE)</f>
        <v>46371</v>
      </c>
      <c r="I1011" s="49">
        <f>_xll.qlInterestRateIndexValueDate(Index3M,$H1011)</f>
        <v>46373</v>
      </c>
      <c r="J1011" s="52">
        <f>IFERROR(_xll.qlIndexFixing(Index3M,H1011,TRUE,_xll.ohTrigger(RecalcTrigger,Trigger3M)),NA())</f>
        <v>1.9588758608866108E-2</v>
      </c>
      <c r="K1011" s="52">
        <f>IFERROR(_xll.qlIndexFixing(ONIndex3M,I1011,TRUE,_xll.ohTrigger(RecalcTrigger,Trigger3M)),NA())</f>
        <v>1.9313749873406394E-2</v>
      </c>
      <c r="L1011" s="52">
        <f>IFERROR(_xll.qlIndexFixing(Index6M,$H1011,TRUE,_xll.ohTrigger(RecalcTrigger,Trigger6M)),NA())</f>
        <v>2.030821401426779E-2</v>
      </c>
      <c r="M1011" s="52">
        <f>IFERROR(_xll.qlIndexFixing(ONIndex6M,I1011,TRUE,_xll.ohTrigger(RecalcTrigger,Trigger6M)),NA())</f>
        <v>1.9741570352609372E-2</v>
      </c>
    </row>
    <row r="1012" spans="2:13" x14ac:dyDescent="0.2">
      <c r="B1012" s="46" t="s">
        <v>49</v>
      </c>
      <c r="D1012" s="49">
        <f>_xll.qlCalendarAdvance(LocalCalendar,$D1011,B1012,"f",FALSE)</f>
        <v>46455</v>
      </c>
      <c r="E1012" s="49">
        <f>_xll.qlInterestRateIndexValueDate(IndexON,D1012)</f>
        <v>46455</v>
      </c>
      <c r="F1012" s="52">
        <f>IFERROR(_xll.qlIndexFixing(IndexON,D1012,TRUE,_xll.ohTrigger(RecalcTrigger,TriggerON)),NA())</f>
        <v>1.4739863953437959E-2</v>
      </c>
      <c r="H1012" s="49">
        <f>_xll.qlCalendarAdvance(IborCalendar,$H1011,B1012,"f",FALSE)</f>
        <v>46378</v>
      </c>
      <c r="I1012" s="49">
        <f>_xll.qlInterestRateIndexValueDate(Index3M,$H1012)</f>
        <v>46380</v>
      </c>
      <c r="J1012" s="52">
        <f>IFERROR(_xll.qlIndexFixing(Index3M,H1012,TRUE,_xll.ohTrigger(RecalcTrigger,Trigger3M)),NA())</f>
        <v>1.9624508368354832E-2</v>
      </c>
      <c r="K1012" s="52">
        <f>IFERROR(_xll.qlIndexFixing(ONIndex3M,I1012,TRUE,_xll.ohTrigger(RecalcTrigger,Trigger3M)),NA())</f>
        <v>1.936232818768957E-2</v>
      </c>
      <c r="L1012" s="52">
        <f>IFERROR(_xll.qlIndexFixing(Index6M,$H1012,TRUE,_xll.ohTrigger(RecalcTrigger,Trigger6M)),NA())</f>
        <v>2.0344351606935537E-2</v>
      </c>
      <c r="M1012" s="52">
        <f>IFERROR(_xll.qlIndexFixing(ONIndex6M,I1012,TRUE,_xll.ohTrigger(RecalcTrigger,Trigger6M)),NA())</f>
        <v>1.9790053167444199E-2</v>
      </c>
    </row>
    <row r="1013" spans="2:13" x14ac:dyDescent="0.2">
      <c r="B1013" s="46" t="s">
        <v>49</v>
      </c>
      <c r="D1013" s="49">
        <f>_xll.qlCalendarAdvance(LocalCalendar,$D1012,B1013,"f",FALSE)</f>
        <v>46462</v>
      </c>
      <c r="E1013" s="49">
        <f>_xll.qlInterestRateIndexValueDate(IndexON,D1013)</f>
        <v>46462</v>
      </c>
      <c r="F1013" s="52">
        <f>IFERROR(_xll.qlIndexFixing(IndexON,D1013,TRUE,_xll.ohTrigger(RecalcTrigger,TriggerON)),NA())</f>
        <v>1.4777074309846316E-2</v>
      </c>
      <c r="H1013" s="49">
        <f>_xll.qlCalendarAdvance(IborCalendar,$H1012,B1013,"f",FALSE)</f>
        <v>46385</v>
      </c>
      <c r="I1013" s="49">
        <f>_xll.qlInterestRateIndexValueDate(Index3M,$H1013)</f>
        <v>46391</v>
      </c>
      <c r="J1013" s="52">
        <f>IFERROR(_xll.qlIndexFixing(Index3M,H1013,TRUE,_xll.ohTrigger(RecalcTrigger,Trigger3M)),NA())</f>
        <v>1.9683557098559942E-2</v>
      </c>
      <c r="K1013" s="52">
        <f>IFERROR(_xll.qlIndexFixing(ONIndex3M,I1013,TRUE,_xll.ohTrigger(RecalcTrigger,Trigger3M)),NA())</f>
        <v>1.9406589161903298E-2</v>
      </c>
      <c r="L1013" s="52">
        <f>IFERROR(_xll.qlIndexFixing(Index6M,$H1013,TRUE,_xll.ohTrigger(RecalcTrigger,Trigger6M)),NA())</f>
        <v>2.0401101048729678E-2</v>
      </c>
      <c r="M1013" s="52">
        <f>IFERROR(_xll.qlIndexFixing(ONIndex6M,I1013,TRUE,_xll.ohTrigger(RecalcTrigger,Trigger6M)),NA())</f>
        <v>1.9834154167224227E-2</v>
      </c>
    </row>
    <row r="1014" spans="2:13" x14ac:dyDescent="0.2">
      <c r="B1014" s="46" t="s">
        <v>49</v>
      </c>
      <c r="D1014" s="49">
        <f>_xll.qlCalendarAdvance(LocalCalendar,$D1013,B1014,"f",FALSE)</f>
        <v>46469</v>
      </c>
      <c r="E1014" s="49">
        <f>_xll.qlInterestRateIndexValueDate(IndexON,D1014)</f>
        <v>46469</v>
      </c>
      <c r="F1014" s="52">
        <f>IFERROR(_xll.qlIndexFixing(IndexON,D1014,TRUE,_xll.ohTrigger(RecalcTrigger,TriggerON)),NA())</f>
        <v>1.4814379987622139E-2</v>
      </c>
      <c r="H1014" s="49">
        <f>_xll.qlCalendarAdvance(IborCalendar,$H1013,B1014,"f",FALSE)</f>
        <v>46392</v>
      </c>
      <c r="I1014" s="49">
        <f>_xll.qlInterestRateIndexValueDate(Index3M,$H1014)</f>
        <v>46394</v>
      </c>
      <c r="J1014" s="52">
        <f>IFERROR(_xll.qlIndexFixing(Index3M,H1014,TRUE,_xll.ohTrigger(RecalcTrigger,Trigger3M)),NA())</f>
        <v>1.9695723758511363E-2</v>
      </c>
      <c r="K1014" s="52">
        <f>IFERROR(_xll.qlIndexFixing(ONIndex3M,I1014,TRUE,_xll.ohTrigger(RecalcTrigger,Trigger3M)),NA())</f>
        <v>1.9422001585880366E-2</v>
      </c>
      <c r="L1014" s="52">
        <f>IFERROR(_xll.qlIndexFixing(Index6M,$H1014,TRUE,_xll.ohTrigger(RecalcTrigger,Trigger6M)),NA())</f>
        <v>2.041342093349189E-2</v>
      </c>
      <c r="M1014" s="52">
        <f>IFERROR(_xll.qlIndexFixing(ONIndex6M,I1014,TRUE,_xll.ohTrigger(RecalcTrigger,Trigger6M)),NA())</f>
        <v>1.9849572478891631E-2</v>
      </c>
    </row>
    <row r="1015" spans="2:13" x14ac:dyDescent="0.2">
      <c r="B1015" s="46" t="s">
        <v>49</v>
      </c>
      <c r="D1015" s="49">
        <f>_xll.qlCalendarAdvance(LocalCalendar,$D1014,B1015,"f",FALSE)</f>
        <v>46476</v>
      </c>
      <c r="E1015" s="49">
        <f>_xll.qlInterestRateIndexValueDate(IndexON,D1015)</f>
        <v>46476</v>
      </c>
      <c r="F1015" s="52">
        <f>IFERROR(_xll.qlIndexFixing(IndexON,D1015,TRUE,_xll.ohTrigger(RecalcTrigger,TriggerON)),NA())</f>
        <v>1.4851780986765428E-2</v>
      </c>
      <c r="H1015" s="49">
        <f>_xll.qlCalendarAdvance(IborCalendar,$H1014,B1015,"f",FALSE)</f>
        <v>46399</v>
      </c>
      <c r="I1015" s="49">
        <f>_xll.qlInterestRateIndexValueDate(Index3M,$H1015)</f>
        <v>46401</v>
      </c>
      <c r="J1015" s="52">
        <f>IFERROR(_xll.qlIndexFixing(Index3M,H1015,TRUE,_xll.ohTrigger(RecalcTrigger,Trigger3M)),NA())</f>
        <v>1.973118938413343E-2</v>
      </c>
      <c r="K1015" s="52">
        <f>IFERROR(_xll.qlIndexFixing(ONIndex3M,I1015,TRUE,_xll.ohTrigger(RecalcTrigger,Trigger3M)),NA())</f>
        <v>1.9457896363190841E-2</v>
      </c>
      <c r="L1015" s="52">
        <f>IFERROR(_xll.qlIndexFixing(Index6M,$H1015,TRUE,_xll.ohTrigger(RecalcTrigger,Trigger6M)),NA())</f>
        <v>2.0449496519591742E-2</v>
      </c>
      <c r="M1015" s="52">
        <f>IFERROR(_xll.qlIndexFixing(ONIndex6M,I1015,TRUE,_xll.ohTrigger(RecalcTrigger,Trigger6M)),NA())</f>
        <v>1.9885534845816011E-2</v>
      </c>
    </row>
    <row r="1016" spans="2:13" x14ac:dyDescent="0.2">
      <c r="B1016" s="46" t="s">
        <v>49</v>
      </c>
      <c r="D1016" s="49">
        <f>_xll.qlCalendarAdvance(LocalCalendar,$D1015,B1016,"f",FALSE)</f>
        <v>46483</v>
      </c>
      <c r="E1016" s="49">
        <f>_xll.qlInterestRateIndexValueDate(IndexON,D1016)</f>
        <v>46483</v>
      </c>
      <c r="F1016" s="52">
        <f>IFERROR(_xll.qlIndexFixing(IndexON,D1016,TRUE,_xll.ohTrigger(RecalcTrigger,TriggerON)),NA())</f>
        <v>1.4889277307357229E-2</v>
      </c>
      <c r="H1016" s="49">
        <f>_xll.qlCalendarAdvance(IborCalendar,$H1015,B1016,"f",FALSE)</f>
        <v>46406</v>
      </c>
      <c r="I1016" s="49">
        <f>_xll.qlInterestRateIndexValueDate(Index3M,$H1016)</f>
        <v>46408</v>
      </c>
      <c r="J1016" s="52">
        <f>IFERROR(_xll.qlIndexFixing(Index3M,H1016,TRUE,_xll.ohTrigger(RecalcTrigger,Trigger3M)),NA())</f>
        <v>1.9766560293433599E-2</v>
      </c>
      <c r="K1016" s="52">
        <f>IFERROR(_xll.qlIndexFixing(ONIndex3M,I1016,TRUE,_xll.ohTrigger(RecalcTrigger,Trigger3M)),NA())</f>
        <v>1.949369657694433E-2</v>
      </c>
      <c r="L1016" s="52">
        <f>IFERROR(_xll.qlIndexFixing(Index6M,$H1016,TRUE,_xll.ohTrigger(RecalcTrigger,Trigger6M)),NA())</f>
        <v>2.0485545448138083E-2</v>
      </c>
      <c r="M1016" s="52">
        <f>IFERROR(_xll.qlIndexFixing(ONIndex6M,I1016,TRUE,_xll.ohTrigger(RecalcTrigger,Trigger6M)),NA())</f>
        <v>1.9921478041915464E-2</v>
      </c>
    </row>
    <row r="1017" spans="2:13" x14ac:dyDescent="0.2">
      <c r="B1017" s="46" t="s">
        <v>49</v>
      </c>
      <c r="D1017" s="49">
        <f>_xll.qlCalendarAdvance(LocalCalendar,$D1016,B1017,"f",FALSE)</f>
        <v>46490</v>
      </c>
      <c r="E1017" s="49">
        <f>_xll.qlInterestRateIndexValueDate(IndexON,D1017)</f>
        <v>46490</v>
      </c>
      <c r="F1017" s="52">
        <f>IFERROR(_xll.qlIndexFixing(IndexON,D1017,TRUE,_xll.ohTrigger(RecalcTrigger,TriggerON)),NA())</f>
        <v>1.4926868949397543E-2</v>
      </c>
      <c r="H1017" s="49">
        <f>_xll.qlCalendarAdvance(IborCalendar,$H1016,B1017,"f",FALSE)</f>
        <v>46413</v>
      </c>
      <c r="I1017" s="49">
        <f>_xll.qlInterestRateIndexValueDate(Index3M,$H1017)</f>
        <v>46415</v>
      </c>
      <c r="J1017" s="52">
        <f>IFERROR(_xll.qlIndexFixing(Index3M,H1017,TRUE,_xll.ohTrigger(RecalcTrigger,Trigger3M)),NA())</f>
        <v>1.9801836483904545E-2</v>
      </c>
      <c r="K1017" s="52">
        <f>IFERROR(_xll.qlIndexFixing(ONIndex3M,I1017,TRUE,_xll.ohTrigger(RecalcTrigger,Trigger3M)),NA())</f>
        <v>1.9529402227220771E-2</v>
      </c>
      <c r="L1017" s="52">
        <f>IFERROR(_xll.qlIndexFixing(Index6M,$H1017,TRUE,_xll.ohTrigger(RecalcTrigger,Trigger6M)),NA())</f>
        <v>2.052156401491563E-2</v>
      </c>
      <c r="M1017" s="52">
        <f>IFERROR(_xll.qlIndexFixing(ONIndex6M,I1017,TRUE,_xll.ohTrigger(RecalcTrigger,Trigger6M)),NA())</f>
        <v>1.9957402067030117E-2</v>
      </c>
    </row>
    <row r="1018" spans="2:13" x14ac:dyDescent="0.2">
      <c r="B1018" s="46" t="s">
        <v>49</v>
      </c>
      <c r="D1018" s="49">
        <f>_xll.qlCalendarAdvance(LocalCalendar,$D1017,B1018,"f",FALSE)</f>
        <v>46497</v>
      </c>
      <c r="E1018" s="49">
        <f>_xll.qlInterestRateIndexValueDate(IndexON,D1018)</f>
        <v>46497</v>
      </c>
      <c r="F1018" s="52">
        <f>IFERROR(_xll.qlIndexFixing(IndexON,D1018,TRUE,_xll.ohTrigger(RecalcTrigger,TriggerON)),NA())</f>
        <v>1.4964555912886368E-2</v>
      </c>
      <c r="H1018" s="49">
        <f>_xll.qlCalendarAdvance(IborCalendar,$H1017,B1018,"f",FALSE)</f>
        <v>46420</v>
      </c>
      <c r="I1018" s="49">
        <f>_xll.qlInterestRateIndexValueDate(Index3M,$H1018)</f>
        <v>46422</v>
      </c>
      <c r="J1018" s="52">
        <f>IFERROR(_xll.qlIndexFixing(Index3M,H1018,TRUE,_xll.ohTrigger(RecalcTrigger,Trigger3M)),NA())</f>
        <v>1.9840058447950098E-2</v>
      </c>
      <c r="K1018" s="52">
        <f>IFERROR(_xll.qlIndexFixing(ONIndex3M,I1018,TRUE,_xll.ohTrigger(RecalcTrigger,Trigger3M)),NA())</f>
        <v>1.9565013314020163E-2</v>
      </c>
      <c r="L1018" s="52">
        <f>IFERROR(_xll.qlIndexFixing(Index6M,$H1018,TRUE,_xll.ohTrigger(RecalcTrigger,Trigger6M)),NA())</f>
        <v>2.05575485154459E-2</v>
      </c>
      <c r="M1018" s="52">
        <f>IFERROR(_xll.qlIndexFixing(ONIndex6M,I1018,TRUE,_xll.ohTrigger(RecalcTrigger,Trigger6M)),NA())</f>
        <v>1.9993306921319842E-2</v>
      </c>
    </row>
    <row r="1019" spans="2:13" x14ac:dyDescent="0.2">
      <c r="B1019" s="46" t="s">
        <v>49</v>
      </c>
      <c r="D1019" s="49">
        <f>_xll.qlCalendarAdvance(LocalCalendar,$D1018,B1019,"f",FALSE)</f>
        <v>46504</v>
      </c>
      <c r="E1019" s="49">
        <f>_xll.qlInterestRateIndexValueDate(IndexON,D1019)</f>
        <v>46504</v>
      </c>
      <c r="F1019" s="52">
        <f>IFERROR(_xll.qlIndexFixing(IndexON,D1019,TRUE,_xll.ohTrigger(RecalcTrigger,TriggerON)),NA())</f>
        <v>1.5002338197904752E-2</v>
      </c>
      <c r="H1019" s="49">
        <f>_xll.qlCalendarAdvance(IborCalendar,$H1018,B1019,"f",FALSE)</f>
        <v>46427</v>
      </c>
      <c r="I1019" s="49">
        <f>_xll.qlInterestRateIndexValueDate(Index3M,$H1019)</f>
        <v>46430</v>
      </c>
      <c r="J1019" s="52">
        <f>IFERROR(_xll.qlIndexFixing(Index3M,H1019,TRUE,_xll.ohTrigger(RecalcTrigger,Trigger3M)),NA())</f>
        <v>1.9874074039136592E-2</v>
      </c>
      <c r="K1019" s="52">
        <f>IFERROR(_xll.qlIndexFixing(ONIndex3M,I1019,TRUE,_xll.ohTrigger(RecalcTrigger,Trigger3M)),NA())</f>
        <v>1.9611727694597292E-2</v>
      </c>
      <c r="L1019" s="52">
        <f>IFERROR(_xll.qlIndexFixing(Index6M,$H1019,TRUE,_xll.ohTrigger(RecalcTrigger,Trigger6M)),NA())</f>
        <v>2.0598627192685799E-2</v>
      </c>
      <c r="M1019" s="52">
        <f>IFERROR(_xll.qlIndexFixing(ONIndex6M,I1019,TRUE,_xll.ohTrigger(RecalcTrigger,Trigger6M)),NA())</f>
        <v>2.0040557524003688E-2</v>
      </c>
    </row>
    <row r="1020" spans="2:13" x14ac:dyDescent="0.2">
      <c r="B1020" s="46" t="s">
        <v>49</v>
      </c>
      <c r="D1020" s="49">
        <f>_xll.qlCalendarAdvance(LocalCalendar,$D1019,B1020,"f",FALSE)</f>
        <v>46513</v>
      </c>
      <c r="E1020" s="49">
        <f>_xll.qlInterestRateIndexValueDate(IndexON,D1020)</f>
        <v>46513</v>
      </c>
      <c r="F1020" s="52">
        <f>IFERROR(_xll.qlIndexFixing(IndexON,D1020,TRUE,_xll.ohTrigger(RecalcTrigger,TriggerON)),NA())</f>
        <v>1.505105548580965E-2</v>
      </c>
      <c r="H1020" s="49">
        <f>_xll.qlCalendarAdvance(IborCalendar,$H1019,B1020,"f",FALSE)</f>
        <v>46434</v>
      </c>
      <c r="I1020" s="49">
        <f>_xll.qlInterestRateIndexValueDate(Index3M,$H1020)</f>
        <v>46436</v>
      </c>
      <c r="J1020" s="52">
        <f>IFERROR(_xll.qlIndexFixing(Index3M,H1020,TRUE,_xll.ohTrigger(RecalcTrigger,Trigger3M)),NA())</f>
        <v>1.9904065545487366E-2</v>
      </c>
      <c r="K1020" s="52">
        <f>IFERROR(_xll.qlIndexFixing(ONIndex3M,I1020,TRUE,_xll.ohTrigger(RecalcTrigger,Trigger3M)),NA())</f>
        <v>1.9635951796708184E-2</v>
      </c>
      <c r="L1020" s="52">
        <f>IFERROR(_xll.qlIndexFixing(Index6M,$H1020,TRUE,_xll.ohTrigger(RecalcTrigger,Trigger6M)),NA())</f>
        <v>2.0629400498533221E-2</v>
      </c>
      <c r="M1020" s="52">
        <f>IFERROR(_xll.qlIndexFixing(ONIndex6M,I1020,TRUE,_xll.ohTrigger(RecalcTrigger,Trigger6M)),NA())</f>
        <v>2.0065059117104767E-2</v>
      </c>
    </row>
    <row r="1021" spans="2:13" x14ac:dyDescent="0.2">
      <c r="B1021" s="46" t="s">
        <v>49</v>
      </c>
      <c r="D1021" s="49">
        <f>_xll.qlCalendarAdvance(LocalCalendar,$D1020,B1021,"f",FALSE)</f>
        <v>46520</v>
      </c>
      <c r="E1021" s="49">
        <f>_xll.qlInterestRateIndexValueDate(IndexON,D1021)</f>
        <v>46520</v>
      </c>
      <c r="F1021" s="52">
        <f>IFERROR(_xll.qlIndexFixing(IndexON,D1021,TRUE,_xll.ohTrigger(RecalcTrigger,TriggerON)),NA())</f>
        <v>1.508905564867935E-2</v>
      </c>
      <c r="H1021" s="49">
        <f>_xll.qlCalendarAdvance(IborCalendar,$H1020,B1021,"f",FALSE)</f>
        <v>46441</v>
      </c>
      <c r="I1021" s="49">
        <f>_xll.qlInterestRateIndexValueDate(Index3M,$H1021)</f>
        <v>46443</v>
      </c>
      <c r="J1021" s="52">
        <f>IFERROR(_xll.qlIndexFixing(Index3M,H1021,TRUE,_xll.ohTrigger(RecalcTrigger,Trigger3M)),NA())</f>
        <v>1.9938967675558826E-2</v>
      </c>
      <c r="K1021" s="52">
        <f>IFERROR(_xll.qlIndexFixing(ONIndex3M,I1021,TRUE,_xll.ohTrigger(RecalcTrigger,Trigger3M)),NA())</f>
        <v>1.9671279192756685E-2</v>
      </c>
      <c r="L1021" s="52">
        <f>IFERROR(_xll.qlIndexFixing(Index6M,$H1021,TRUE,_xll.ohTrigger(RecalcTrigger,Trigger6M)),NA())</f>
        <v>2.0665260570816777E-2</v>
      </c>
      <c r="M1021" s="52">
        <f>IFERROR(_xll.qlIndexFixing(ONIndex6M,I1021,TRUE,_xll.ohTrigger(RecalcTrigger,Trigger6M)),NA())</f>
        <v>2.0100906458520029E-2</v>
      </c>
    </row>
    <row r="1022" spans="2:13" x14ac:dyDescent="0.2">
      <c r="B1022" s="46" t="s">
        <v>49</v>
      </c>
      <c r="D1022" s="49">
        <f>_xll.qlCalendarAdvance(LocalCalendar,$D1021,B1022,"f",FALSE)</f>
        <v>46527</v>
      </c>
      <c r="E1022" s="49">
        <f>_xll.qlInterestRateIndexValueDate(IndexON,D1022)</f>
        <v>46527</v>
      </c>
      <c r="F1022" s="52">
        <f>IFERROR(_xll.qlIndexFixing(IndexON,D1022,TRUE,_xll.ohTrigger(RecalcTrigger,TriggerON)),NA())</f>
        <v>1.5127151133078609E-2</v>
      </c>
      <c r="H1022" s="49">
        <f>_xll.qlCalendarAdvance(IborCalendar,$H1021,B1022,"f",FALSE)</f>
        <v>46448</v>
      </c>
      <c r="I1022" s="49">
        <f>_xll.qlInterestRateIndexValueDate(Index3M,$H1022)</f>
        <v>46450</v>
      </c>
      <c r="J1022" s="52">
        <f>IFERROR(_xll.qlIndexFixing(Index3M,H1022,TRUE,_xll.ohTrigger(RecalcTrigger,Trigger3M)),NA())</f>
        <v>1.9982838492922664E-2</v>
      </c>
      <c r="K1022" s="52">
        <f>IFERROR(_xll.qlIndexFixing(ONIndex3M,I1022,TRUE,_xll.ohTrigger(RecalcTrigger,Trigger3M)),NA())</f>
        <v>1.970651202508833E-2</v>
      </c>
      <c r="L1022" s="52">
        <f>IFERROR(_xll.qlIndexFixing(Index6M,$H1022,TRUE,_xll.ohTrigger(RecalcTrigger,Trigger6M)),NA())</f>
        <v>2.071674220113064E-2</v>
      </c>
      <c r="M1022" s="52">
        <f>IFERROR(_xll.qlIndexFixing(ONIndex6M,I1022,TRUE,_xll.ohTrigger(RecalcTrigger,Trigger6M)),NA())</f>
        <v>2.0136734629110364E-2</v>
      </c>
    </row>
    <row r="1023" spans="2:13" x14ac:dyDescent="0.2">
      <c r="B1023" s="46" t="s">
        <v>49</v>
      </c>
      <c r="D1023" s="49">
        <f>_xll.qlCalendarAdvance(LocalCalendar,$D1022,B1023,"f",FALSE)</f>
        <v>46534</v>
      </c>
      <c r="E1023" s="49">
        <f>_xll.qlInterestRateIndexValueDate(IndexON,D1023)</f>
        <v>46534</v>
      </c>
      <c r="F1023" s="52">
        <f>IFERROR(_xll.qlIndexFixing(IndexON,D1023,TRUE,_xll.ohTrigger(RecalcTrigger,TriggerON)),NA())</f>
        <v>1.5165341939250565E-2</v>
      </c>
      <c r="H1023" s="49">
        <f>_xll.qlCalendarAdvance(IborCalendar,$H1022,B1023,"f",FALSE)</f>
        <v>46455</v>
      </c>
      <c r="I1023" s="49">
        <f>_xll.qlInterestRateIndexValueDate(Index3M,$H1023)</f>
        <v>46457</v>
      </c>
      <c r="J1023" s="52">
        <f>IFERROR(_xll.qlIndexFixing(Index3M,H1023,TRUE,_xll.ohTrigger(RecalcTrigger,Trigger3M)),NA())</f>
        <v>2.001753662968388E-2</v>
      </c>
      <c r="K1023" s="52">
        <f>IFERROR(_xll.qlIndexFixing(ONIndex3M,I1023,TRUE,_xll.ohTrigger(RecalcTrigger,Trigger3M)),NA())</f>
        <v>1.9741650293623181E-2</v>
      </c>
      <c r="L1023" s="52">
        <f>IFERROR(_xll.qlIndexFixing(Index6M,$H1023,TRUE,_xll.ohTrigger(RecalcTrigger,Trigger6M)),NA())</f>
        <v>2.0752483229614111E-2</v>
      </c>
      <c r="M1023" s="52">
        <f>IFERROR(_xll.qlIndexFixing(ONIndex6M,I1023,TRUE,_xll.ohTrigger(RecalcTrigger,Trigger6M)),NA())</f>
        <v>2.01725436287159E-2</v>
      </c>
    </row>
    <row r="1024" spans="2:13" x14ac:dyDescent="0.2">
      <c r="B1024" s="46" t="s">
        <v>49</v>
      </c>
      <c r="D1024" s="49">
        <f>_xll.qlCalendarAdvance(LocalCalendar,$D1023,B1024,"f",FALSE)</f>
        <v>46541</v>
      </c>
      <c r="E1024" s="49">
        <f>_xll.qlInterestRateIndexValueDate(IndexON,D1024)</f>
        <v>46541</v>
      </c>
      <c r="F1024" s="52">
        <f>IFERROR(_xll.qlIndexFixing(IndexON,D1024,TRUE,_xll.ohTrigger(RecalcTrigger,TriggerON)),NA())</f>
        <v>1.520362806695208E-2</v>
      </c>
      <c r="H1024" s="49">
        <f>_xll.qlCalendarAdvance(IborCalendar,$H1023,B1024,"f",FALSE)</f>
        <v>46462</v>
      </c>
      <c r="I1024" s="49">
        <f>_xll.qlInterestRateIndexValueDate(Index3M,$H1024)</f>
        <v>46464</v>
      </c>
      <c r="J1024" s="52">
        <f>IFERROR(_xll.qlIndexFixing(Index3M,H1024,TRUE,_xll.ohTrigger(RecalcTrigger,Trigger3M)),NA())</f>
        <v>2.0052140026040877E-2</v>
      </c>
      <c r="K1024" s="52">
        <f>IFERROR(_xll.qlIndexFixing(ONIndex3M,I1024,TRUE,_xll.ohTrigger(RecalcTrigger,Trigger3M)),NA())</f>
        <v>1.9776693998521111E-2</v>
      </c>
      <c r="L1024" s="52">
        <f>IFERROR(_xll.qlIndexFixing(Index6M,$H1024,TRUE,_xll.ohTrigger(RecalcTrigger,Trigger6M)),NA())</f>
        <v>2.0791292083833793E-2</v>
      </c>
      <c r="M1024" s="52">
        <f>IFERROR(_xll.qlIndexFixing(ONIndex6M,I1024,TRUE,_xll.ohTrigger(RecalcTrigger,Trigger6M)),NA())</f>
        <v>2.0208333457416572E-2</v>
      </c>
    </row>
    <row r="1025" spans="2:13" x14ac:dyDescent="0.2">
      <c r="B1025" s="46" t="s">
        <v>49</v>
      </c>
      <c r="D1025" s="49">
        <f>_xll.qlCalendarAdvance(LocalCalendar,$D1024,B1025,"f",FALSE)</f>
        <v>46548</v>
      </c>
      <c r="E1025" s="49">
        <f>_xll.qlInterestRateIndexValueDate(IndexON,D1025)</f>
        <v>46548</v>
      </c>
      <c r="F1025" s="52">
        <f>IFERROR(_xll.qlIndexFixing(IndexON,D1025,TRUE,_xll.ohTrigger(RecalcTrigger,TriggerON)),NA())</f>
        <v>1.5242009516426291E-2</v>
      </c>
      <c r="H1025" s="49">
        <f>_xll.qlCalendarAdvance(IborCalendar,$H1024,B1025,"f",FALSE)</f>
        <v>46469</v>
      </c>
      <c r="I1025" s="49">
        <f>_xll.qlInterestRateIndexValueDate(Index3M,$H1025)</f>
        <v>46471</v>
      </c>
      <c r="J1025" s="52">
        <f>IFERROR(_xll.qlIndexFixing(Index3M,H1025,TRUE,_xll.ohTrigger(RecalcTrigger,Trigger3M)),NA())</f>
        <v>2.0086648679487836E-2</v>
      </c>
      <c r="K1025" s="52">
        <f>IFERROR(_xll.qlIndexFixing(ONIndex3M,I1025,TRUE,_xll.ohTrigger(RecalcTrigger,Trigger3M)),NA())</f>
        <v>1.982379218667063E-2</v>
      </c>
      <c r="L1025" s="52">
        <f>IFERROR(_xll.qlIndexFixing(Index6M,$H1025,TRUE,_xll.ohTrigger(RecalcTrigger,Trigger6M)),NA())</f>
        <v>2.0823788088406209E-2</v>
      </c>
      <c r="M1025" s="52">
        <f>IFERROR(_xll.qlIndexFixing(ONIndex6M,I1025,TRUE,_xll.ohTrigger(RecalcTrigger,Trigger6M)),NA())</f>
        <v>2.0256599616006454E-2</v>
      </c>
    </row>
    <row r="1026" spans="2:13" x14ac:dyDescent="0.2">
      <c r="B1026" s="46" t="s">
        <v>49</v>
      </c>
      <c r="D1026" s="49">
        <f>_xll.qlCalendarAdvance(LocalCalendar,$D1025,B1026,"f",FALSE)</f>
        <v>46555</v>
      </c>
      <c r="E1026" s="49">
        <f>_xll.qlInterestRateIndexValueDate(IndexON,D1026)</f>
        <v>46555</v>
      </c>
      <c r="F1026" s="52">
        <f>IFERROR(_xll.qlIndexFixing(IndexON,D1026,TRUE,_xll.ohTrigger(RecalcTrigger,TriggerON)),NA())</f>
        <v>1.5280486287592154E-2</v>
      </c>
      <c r="H1026" s="49">
        <f>_xll.qlCalendarAdvance(IborCalendar,$H1025,B1026,"f",FALSE)</f>
        <v>46476</v>
      </c>
      <c r="I1026" s="49">
        <f>_xll.qlInterestRateIndexValueDate(Index3M,$H1026)</f>
        <v>46478</v>
      </c>
      <c r="J1026" s="52">
        <f>IFERROR(_xll.qlIndexFixing(Index3M,H1026,TRUE,_xll.ohTrigger(RecalcTrigger,Trigger3M)),NA())</f>
        <v>2.0118061190183355E-2</v>
      </c>
      <c r="K1026" s="52">
        <f>IFERROR(_xll.qlIndexFixing(ONIndex3M,I1026,TRUE,_xll.ohTrigger(RecalcTrigger,Trigger3M)),NA())</f>
        <v>1.98464977171664E-2</v>
      </c>
      <c r="L1026" s="52">
        <f>IFERROR(_xll.qlIndexFixing(Index6M,$H1026,TRUE,_xll.ohTrigger(RecalcTrigger,Trigger6M)),NA())</f>
        <v>2.0849991164809043E-2</v>
      </c>
      <c r="M1026" s="52">
        <f>IFERROR(_xll.qlIndexFixing(ONIndex6M,I1026,TRUE,_xll.ohTrigger(RecalcTrigger,Trigger6M)),NA())</f>
        <v>2.0279855601943453E-2</v>
      </c>
    </row>
    <row r="1027" spans="2:13" x14ac:dyDescent="0.2">
      <c r="B1027" s="46" t="s">
        <v>49</v>
      </c>
      <c r="D1027" s="49">
        <f>_xll.qlCalendarAdvance(LocalCalendar,$D1026,B1027,"f",FALSE)</f>
        <v>46562</v>
      </c>
      <c r="E1027" s="49">
        <f>_xll.qlInterestRateIndexValueDate(IndexON,D1027)</f>
        <v>46562</v>
      </c>
      <c r="F1027" s="52">
        <f>IFERROR(_xll.qlIndexFixing(IndexON,D1027,TRUE,_xll.ohTrigger(RecalcTrigger,TriggerON)),NA())</f>
        <v>1.5319058380530715E-2</v>
      </c>
      <c r="H1027" s="49">
        <f>_xll.qlCalendarAdvance(IborCalendar,$H1026,B1027,"f",FALSE)</f>
        <v>46483</v>
      </c>
      <c r="I1027" s="49">
        <f>_xll.qlInterestRateIndexValueDate(Index3M,$H1027)</f>
        <v>46485</v>
      </c>
      <c r="J1027" s="52">
        <f>IFERROR(_xll.qlIndexFixing(Index3M,H1027,TRUE,_xll.ohTrigger(RecalcTrigger,Trigger3M)),NA())</f>
        <v>2.0152385203270964E-2</v>
      </c>
      <c r="K1027" s="52">
        <f>IFERROR(_xll.qlIndexFixing(ONIndex3M,I1027,TRUE,_xll.ohTrigger(RecalcTrigger,Trigger3M)),NA())</f>
        <v>1.9881257730753887E-2</v>
      </c>
      <c r="L1027" s="52">
        <f>IFERROR(_xll.qlIndexFixing(Index6M,$H1027,TRUE,_xll.ohTrigger(RecalcTrigger,Trigger6M)),NA())</f>
        <v>2.0885493080215197E-2</v>
      </c>
      <c r="M1027" s="52">
        <f>IFERROR(_xll.qlIndexFixing(ONIndex6M,I1027,TRUE,_xll.ohTrigger(RecalcTrigger,Trigger6M)),NA())</f>
        <v>2.0315587917769662E-2</v>
      </c>
    </row>
    <row r="1028" spans="2:13" x14ac:dyDescent="0.2">
      <c r="B1028" s="46" t="s">
        <v>49</v>
      </c>
      <c r="D1028" s="49">
        <f>_xll.qlCalendarAdvance(LocalCalendar,$D1027,B1028,"f",FALSE)</f>
        <v>46569</v>
      </c>
      <c r="E1028" s="49">
        <f>_xll.qlInterestRateIndexValueDate(IndexON,D1028)</f>
        <v>46569</v>
      </c>
      <c r="F1028" s="52">
        <f>IFERROR(_xll.qlIndexFixing(IndexON,D1028,TRUE,_xll.ohTrigger(RecalcTrigger,TriggerON)),NA())</f>
        <v>1.5357709123940966E-2</v>
      </c>
      <c r="H1028" s="49">
        <f>_xll.qlCalendarAdvance(IborCalendar,$H1027,B1028,"f",FALSE)</f>
        <v>46490</v>
      </c>
      <c r="I1028" s="49">
        <f>_xll.qlInterestRateIndexValueDate(Index3M,$H1028)</f>
        <v>46492</v>
      </c>
      <c r="J1028" s="52">
        <f>IFERROR(_xll.qlIndexFixing(Index3M,H1028,TRUE,_xll.ohTrigger(RecalcTrigger,Trigger3M)),NA())</f>
        <v>2.0186614468191456E-2</v>
      </c>
      <c r="K1028" s="52">
        <f>IFERROR(_xll.qlIndexFixing(ONIndex3M,I1028,TRUE,_xll.ohTrigger(RecalcTrigger,Trigger3M)),NA())</f>
        <v>1.9915923180624517E-2</v>
      </c>
      <c r="L1028" s="52">
        <f>IFERROR(_xll.qlIndexFixing(Index6M,$H1028,TRUE,_xll.ohTrigger(RecalcTrigger,Trigger6M)),NA())</f>
        <v>2.0920923394078732E-2</v>
      </c>
      <c r="M1028" s="52">
        <f>IFERROR(_xll.qlIndexFixing(ONIndex6M,I1028,TRUE,_xll.ohTrigger(RecalcTrigger,Trigger6M)),NA())</f>
        <v>2.0351301062531135E-2</v>
      </c>
    </row>
    <row r="1029" spans="2:13" x14ac:dyDescent="0.2">
      <c r="B1029" s="46" t="s">
        <v>49</v>
      </c>
      <c r="D1029" s="49">
        <f>_xll.qlCalendarAdvance(LocalCalendar,$D1028,B1029,"f",FALSE)</f>
        <v>46576</v>
      </c>
      <c r="E1029" s="49">
        <f>_xll.qlInterestRateIndexValueDate(IndexON,D1029)</f>
        <v>46576</v>
      </c>
      <c r="F1029" s="52">
        <f>IFERROR(_xll.qlIndexFixing(IndexON,D1029,TRUE,_xll.ohTrigger(RecalcTrigger,TriggerON)),NA())</f>
        <v>1.5396250745342011E-2</v>
      </c>
      <c r="H1029" s="49">
        <f>_xll.qlCalendarAdvance(IborCalendar,$H1028,B1029,"f",FALSE)</f>
        <v>46497</v>
      </c>
      <c r="I1029" s="49">
        <f>_xll.qlInterestRateIndexValueDate(Index3M,$H1029)</f>
        <v>46499</v>
      </c>
      <c r="J1029" s="52">
        <f>IFERROR(_xll.qlIndexFixing(Index3M,H1029,TRUE,_xll.ohTrigger(RecalcTrigger,Trigger3M)),NA())</f>
        <v>2.0220748982492293E-2</v>
      </c>
      <c r="K1029" s="52">
        <f>IFERROR(_xll.qlIndexFixing(ONIndex3M,I1029,TRUE,_xll.ohTrigger(RecalcTrigger,Trigger3M)),NA())</f>
        <v>1.9950494066538482E-2</v>
      </c>
      <c r="L1029" s="52">
        <f>IFERROR(_xll.qlIndexFixing(Index6M,$H1029,TRUE,_xll.ohTrigger(RecalcTrigger,Trigger6M)),NA())</f>
        <v>2.0956278439046891E-2</v>
      </c>
      <c r="M1029" s="52">
        <f>IFERROR(_xll.qlIndexFixing(ONIndex6M,I1029,TRUE,_xll.ohTrigger(RecalcTrigger,Trigger6M)),NA())</f>
        <v>2.0386995036547617E-2</v>
      </c>
    </row>
    <row r="1030" spans="2:13" x14ac:dyDescent="0.2">
      <c r="B1030" s="46" t="s">
        <v>49</v>
      </c>
      <c r="D1030" s="49">
        <f>_xll.qlCalendarAdvance(LocalCalendar,$D1029,B1030,"f",FALSE)</f>
        <v>46583</v>
      </c>
      <c r="E1030" s="49">
        <f>_xll.qlInterestRateIndexValueDate(IndexON,D1030)</f>
        <v>46583</v>
      </c>
      <c r="F1030" s="52">
        <f>IFERROR(_xll.qlIndexFixing(IndexON,D1030,TRUE,_xll.ohTrigger(RecalcTrigger,TriggerON)),NA())</f>
        <v>1.5434629721040594E-2</v>
      </c>
      <c r="H1030" s="49">
        <f>_xll.qlCalendarAdvance(IborCalendar,$H1029,B1030,"f",FALSE)</f>
        <v>46504</v>
      </c>
      <c r="I1030" s="49">
        <f>_xll.qlInterestRateIndexValueDate(Index3M,$H1030)</f>
        <v>46507</v>
      </c>
      <c r="J1030" s="52">
        <f>IFERROR(_xll.qlIndexFixing(Index3M,H1030,TRUE,_xll.ohTrigger(RecalcTrigger,Trigger3M)),NA())</f>
        <v>2.0259643831676329E-2</v>
      </c>
      <c r="K1030" s="52">
        <f>IFERROR(_xll.qlIndexFixing(ONIndex3M,I1030,TRUE,_xll.ohTrigger(RecalcTrigger,Trigger3M)),NA())</f>
        <v>2.0004948860239402E-2</v>
      </c>
      <c r="L1030" s="52">
        <f>IFERROR(_xll.qlIndexFixing(Index6M,$H1030,TRUE,_xll.ohTrigger(RecalcTrigger,Trigger6M)),NA())</f>
        <v>2.0993489334606479E-2</v>
      </c>
      <c r="M1030" s="52">
        <f>IFERROR(_xll.qlIndexFixing(ONIndex6M,I1030,TRUE,_xll.ohTrigger(RecalcTrigger,Trigger6M)),NA())</f>
        <v>2.0443401186938104E-2</v>
      </c>
    </row>
    <row r="1031" spans="2:13" x14ac:dyDescent="0.2">
      <c r="B1031" s="46" t="s">
        <v>49</v>
      </c>
      <c r="D1031" s="49">
        <f>_xll.qlCalendarAdvance(LocalCalendar,$D1030,B1031,"f",FALSE)</f>
        <v>46590</v>
      </c>
      <c r="E1031" s="49">
        <f>_xll.qlInterestRateIndexValueDate(IndexON,D1031)</f>
        <v>46590</v>
      </c>
      <c r="F1031" s="52">
        <f>IFERROR(_xll.qlIndexFixing(IndexON,D1031,TRUE,_xll.ohTrigger(RecalcTrigger,TriggerON)),NA())</f>
        <v>1.5472846050793576E-2</v>
      </c>
      <c r="H1031" s="49">
        <f>_xll.qlCalendarAdvance(IborCalendar,$H1030,B1031,"f",FALSE)</f>
        <v>46511</v>
      </c>
      <c r="I1031" s="49">
        <f>_xll.qlInterestRateIndexValueDate(Index3M,$H1031)</f>
        <v>46513</v>
      </c>
      <c r="J1031" s="52">
        <f>IFERROR(_xll.qlIndexFixing(Index3M,H1031,TRUE,_xll.ohTrigger(RecalcTrigger,Trigger3M)),NA())</f>
        <v>2.0291710859574694E-2</v>
      </c>
      <c r="K1031" s="52">
        <f>IFERROR(_xll.qlIndexFixing(ONIndex3M,I1031,TRUE,_xll.ohTrigger(RecalcTrigger,Trigger3M)),NA())</f>
        <v>2.0019352146816161E-2</v>
      </c>
      <c r="L1031" s="52">
        <f>IFERROR(_xll.qlIndexFixing(Index6M,$H1031,TRUE,_xll.ohTrigger(RecalcTrigger,Trigger6M)),NA())</f>
        <v>2.1036025272331765E-2</v>
      </c>
      <c r="M1031" s="52">
        <f>IFERROR(_xll.qlIndexFixing(ONIndex6M,I1031,TRUE,_xll.ohTrigger(RecalcTrigger,Trigger6M)),NA())</f>
        <v>2.0458325471226502E-2</v>
      </c>
    </row>
    <row r="1032" spans="2:13" x14ac:dyDescent="0.2">
      <c r="B1032" s="46" t="s">
        <v>49</v>
      </c>
      <c r="D1032" s="49">
        <f>_xll.qlCalendarAdvance(LocalCalendar,$D1031,B1032,"f",FALSE)</f>
        <v>46597</v>
      </c>
      <c r="E1032" s="49">
        <f>_xll.qlInterestRateIndexValueDate(IndexON,D1032)</f>
        <v>46597</v>
      </c>
      <c r="F1032" s="52">
        <f>IFERROR(_xll.qlIndexFixing(IndexON,D1032,TRUE,_xll.ohTrigger(RecalcTrigger,TriggerON)),NA())</f>
        <v>1.5510899734682004E-2</v>
      </c>
      <c r="H1032" s="49">
        <f>_xll.qlCalendarAdvance(IborCalendar,$H1031,B1032,"f",FALSE)</f>
        <v>46518</v>
      </c>
      <c r="I1032" s="49">
        <f>_xll.qlInterestRateIndexValueDate(Index3M,$H1032)</f>
        <v>46520</v>
      </c>
      <c r="J1032" s="52">
        <f>IFERROR(_xll.qlIndexFixing(Index3M,H1032,TRUE,_xll.ohTrigger(RecalcTrigger,Trigger3M)),NA())</f>
        <v>2.0325556243054876E-2</v>
      </c>
      <c r="K1032" s="52">
        <f>IFERROR(_xll.qlIndexFixing(ONIndex3M,I1032,TRUE,_xll.ohTrigger(RecalcTrigger,Trigger3M)),NA())</f>
        <v>2.0053639341099938E-2</v>
      </c>
      <c r="L1032" s="52">
        <f>IFERROR(_xll.qlIndexFixing(Index6M,$H1032,TRUE,_xll.ohTrigger(RecalcTrigger,Trigger6M)),NA())</f>
        <v>2.1071115621398222E-2</v>
      </c>
      <c r="M1032" s="52">
        <f>IFERROR(_xll.qlIndexFixing(ONIndex6M,I1032,TRUE,_xll.ohTrigger(RecalcTrigger,Trigger6M)),NA())</f>
        <v>2.0493961932208649E-2</v>
      </c>
    </row>
    <row r="1033" spans="2:13" x14ac:dyDescent="0.2">
      <c r="B1033" s="46" t="s">
        <v>49</v>
      </c>
      <c r="D1033" s="49">
        <f>_xll.qlCalendarAdvance(LocalCalendar,$D1032,B1033,"f",FALSE)</f>
        <v>46604</v>
      </c>
      <c r="E1033" s="49">
        <f>_xll.qlInterestRateIndexValueDate(IndexON,D1033)</f>
        <v>46604</v>
      </c>
      <c r="F1033" s="52">
        <f>IFERROR(_xll.qlIndexFixing(IndexON,D1033,TRUE,_xll.ohTrigger(RecalcTrigger,TriggerON)),NA())</f>
        <v>1.5548790772543786E-2</v>
      </c>
      <c r="H1033" s="49">
        <f>_xll.qlCalendarAdvance(IborCalendar,$H1032,B1033,"f",FALSE)</f>
        <v>46525</v>
      </c>
      <c r="I1033" s="49">
        <f>_xll.qlInterestRateIndexValueDate(Index3M,$H1033)</f>
        <v>46527</v>
      </c>
      <c r="J1033" s="52">
        <f>IFERROR(_xll.qlIndexFixing(Index3M,H1033,TRUE,_xll.ohTrigger(RecalcTrigger,Trigger3M)),NA())</f>
        <v>2.0359306863823472E-2</v>
      </c>
      <c r="K1033" s="52">
        <f>IFERROR(_xll.qlIndexFixing(ONIndex3M,I1033,TRUE,_xll.ohTrigger(RecalcTrigger,Trigger3M)),NA())</f>
        <v>2.008783197142705E-2</v>
      </c>
      <c r="L1033" s="52">
        <f>IFERROR(_xll.qlIndexFixing(Index6M,$H1033,TRUE,_xll.ohTrigger(RecalcTrigger,Trigger6M)),NA())</f>
        <v>2.1106115626069059E-2</v>
      </c>
      <c r="M1033" s="52">
        <f>IFERROR(_xll.qlIndexFixing(ONIndex6M,I1033,TRUE,_xll.ohTrigger(RecalcTrigger,Trigger6M)),NA())</f>
        <v>2.0529579222046124E-2</v>
      </c>
    </row>
    <row r="1034" spans="2:13" x14ac:dyDescent="0.2">
      <c r="B1034" s="46" t="s">
        <v>49</v>
      </c>
      <c r="D1034" s="49">
        <f>_xll.qlCalendarAdvance(LocalCalendar,$D1033,B1034,"f",FALSE)</f>
        <v>46611</v>
      </c>
      <c r="E1034" s="49">
        <f>_xll.qlInterestRateIndexValueDate(IndexON,D1034)</f>
        <v>46611</v>
      </c>
      <c r="F1034" s="52">
        <f>IFERROR(_xll.qlIndexFixing(IndexON,D1034,TRUE,_xll.ohTrigger(RecalcTrigger,TriggerON)),NA())</f>
        <v>1.5586519164459967E-2</v>
      </c>
      <c r="H1034" s="49">
        <f>_xll.qlCalendarAdvance(IborCalendar,$H1033,B1034,"f",FALSE)</f>
        <v>46532</v>
      </c>
      <c r="I1034" s="49">
        <f>_xll.qlInterestRateIndexValueDate(Index3M,$H1034)</f>
        <v>46534</v>
      </c>
      <c r="J1034" s="52">
        <f>IFERROR(_xll.qlIndexFixing(Index3M,H1034,TRUE,_xll.ohTrigger(RecalcTrigger,Trigger3M)),NA())</f>
        <v>2.0392962719436341E-2</v>
      </c>
      <c r="K1034" s="52">
        <f>IFERROR(_xll.qlIndexFixing(ONIndex3M,I1034,TRUE,_xll.ohTrigger(RecalcTrigger,Trigger3M)),NA())</f>
        <v>2.0121930037717561E-2</v>
      </c>
      <c r="L1034" s="52">
        <f>IFERROR(_xll.qlIndexFixing(Index6M,$H1034,TRUE,_xll.ohTrigger(RecalcTrigger,Trigger6M)),NA())</f>
        <v>2.1141021676095832E-2</v>
      </c>
      <c r="M1034" s="52">
        <f>IFERROR(_xll.qlIndexFixing(ONIndex6M,I1034,TRUE,_xll.ohTrigger(RecalcTrigger,Trigger6M)),NA())</f>
        <v>2.0565177341058671E-2</v>
      </c>
    </row>
    <row r="1035" spans="2:13" x14ac:dyDescent="0.2">
      <c r="B1035" s="46" t="s">
        <v>49</v>
      </c>
      <c r="D1035" s="49">
        <f>_xll.qlCalendarAdvance(LocalCalendar,$D1034,B1035,"f",FALSE)</f>
        <v>46618</v>
      </c>
      <c r="E1035" s="49">
        <f>_xll.qlInterestRateIndexValueDate(IndexON,D1035)</f>
        <v>46618</v>
      </c>
      <c r="F1035" s="52">
        <f>IFERROR(_xll.qlIndexFixing(IndexON,D1035,TRUE,_xll.ohTrigger(RecalcTrigger,TriggerON)),NA())</f>
        <v>1.5624084910268454E-2</v>
      </c>
      <c r="H1035" s="49">
        <f>_xll.qlCalendarAdvance(IborCalendar,$H1034,B1035,"f",FALSE)</f>
        <v>46539</v>
      </c>
      <c r="I1035" s="49">
        <f>_xll.qlInterestRateIndexValueDate(Index3M,$H1035)</f>
        <v>46541</v>
      </c>
      <c r="J1035" s="52">
        <f>IFERROR(_xll.qlIndexFixing(Index3M,H1035,TRUE,_xll.ohTrigger(RecalcTrigger,Trigger3M)),NA())</f>
        <v>2.0426523807455438E-2</v>
      </c>
      <c r="K1035" s="52">
        <f>IFERROR(_xll.qlIndexFixing(ONIndex3M,I1035,TRUE,_xll.ohTrigger(RecalcTrigger,Trigger3M)),NA())</f>
        <v>2.0155933540051407E-2</v>
      </c>
      <c r="L1035" s="52">
        <f>IFERROR(_xll.qlIndexFixing(Index6M,$H1035,TRUE,_xll.ohTrigger(RecalcTrigger,Trigger6M)),NA())</f>
        <v>2.1166622658591212E-2</v>
      </c>
      <c r="M1035" s="52">
        <f>IFERROR(_xll.qlIndexFixing(ONIndex6M,I1035,TRUE,_xll.ohTrigger(RecalcTrigger,Trigger6M)),NA())</f>
        <v>2.0600756289006483E-2</v>
      </c>
    </row>
    <row r="1036" spans="2:13" x14ac:dyDescent="0.2">
      <c r="B1036" s="46" t="s">
        <v>49</v>
      </c>
      <c r="D1036" s="49">
        <f>_xll.qlCalendarAdvance(LocalCalendar,$D1035,B1036,"f",FALSE)</f>
        <v>46625</v>
      </c>
      <c r="E1036" s="49">
        <f>_xll.qlInterestRateIndexValueDate(IndexON,D1036)</f>
        <v>46625</v>
      </c>
      <c r="F1036" s="52">
        <f>IFERROR(_xll.qlIndexFixing(IndexON,D1036,TRUE,_xll.ohTrigger(RecalcTrigger,TriggerON)),NA())</f>
        <v>1.5661488009969249E-2</v>
      </c>
      <c r="H1036" s="49">
        <f>_xll.qlCalendarAdvance(IborCalendar,$H1035,B1036,"f",FALSE)</f>
        <v>46546</v>
      </c>
      <c r="I1036" s="49">
        <f>_xll.qlInterestRateIndexValueDate(Index3M,$H1036)</f>
        <v>46548</v>
      </c>
      <c r="J1036" s="52">
        <f>IFERROR(_xll.qlIndexFixing(Index3M,H1036,TRUE,_xll.ohTrigger(RecalcTrigger,Trigger3M)),NA())</f>
        <v>2.0459990125449665E-2</v>
      </c>
      <c r="K1036" s="52">
        <f>IFERROR(_xll.qlIndexFixing(ONIndex3M,I1036,TRUE,_xll.ohTrigger(RecalcTrigger,Trigger3M)),NA())</f>
        <v>2.0189842478348652E-2</v>
      </c>
      <c r="L1036" s="52">
        <f>IFERROR(_xll.qlIndexFixing(Index6M,$H1036,TRUE,_xll.ohTrigger(RecalcTrigger,Trigger6M)),NA())</f>
        <v>2.1201348114361109E-2</v>
      </c>
      <c r="M1036" s="52">
        <f>IFERROR(_xll.qlIndexFixing(ONIndex6M,I1036,TRUE,_xll.ohTrigger(RecalcTrigger,Trigger6M)),NA())</f>
        <v>2.0636316065809623E-2</v>
      </c>
    </row>
    <row r="1037" spans="2:13" x14ac:dyDescent="0.2">
      <c r="B1037" s="46" t="s">
        <v>49</v>
      </c>
      <c r="D1037" s="49">
        <f>_xll.qlCalendarAdvance(LocalCalendar,$D1036,B1037,"f",FALSE)</f>
        <v>46632</v>
      </c>
      <c r="E1037" s="49">
        <f>_xll.qlInterestRateIndexValueDate(IndexON,D1037)</f>
        <v>46632</v>
      </c>
      <c r="F1037" s="52">
        <f>IFERROR(_xll.qlIndexFixing(IndexON,D1037,TRUE,_xll.ohTrigger(RecalcTrigger,TriggerON)),NA())</f>
        <v>1.569872846356235E-2</v>
      </c>
      <c r="H1037" s="49">
        <f>_xll.qlCalendarAdvance(IborCalendar,$H1036,B1037,"f",FALSE)</f>
        <v>46553</v>
      </c>
      <c r="I1037" s="49">
        <f>_xll.qlInterestRateIndexValueDate(Index3M,$H1037)</f>
        <v>46555</v>
      </c>
      <c r="J1037" s="52">
        <f>IFERROR(_xll.qlIndexFixing(Index3M,H1037,TRUE,_xll.ohTrigger(RecalcTrigger,Trigger3M)),NA())</f>
        <v>2.0493361670996611E-2</v>
      </c>
      <c r="K1037" s="52">
        <f>IFERROR(_xll.qlIndexFixing(ONIndex3M,I1037,TRUE,_xll.ohTrigger(RecalcTrigger,Trigger3M)),NA())</f>
        <v>2.0223656852609295E-2</v>
      </c>
      <c r="L1037" s="52">
        <f>IFERROR(_xll.qlIndexFixing(Index6M,$H1037,TRUE,_xll.ohTrigger(RecalcTrigger,Trigger6M)),NA())</f>
        <v>2.1235968953446292E-2</v>
      </c>
      <c r="M1037" s="52">
        <f>IFERROR(_xll.qlIndexFixing(ONIndex6M,I1037,TRUE,_xll.ohTrigger(RecalcTrigger,Trigger6M)),NA())</f>
        <v>2.0671856671787836E-2</v>
      </c>
    </row>
    <row r="1038" spans="2:13" x14ac:dyDescent="0.2">
      <c r="B1038" s="46" t="s">
        <v>49</v>
      </c>
      <c r="D1038" s="49">
        <f>_xll.qlCalendarAdvance(LocalCalendar,$D1037,B1038,"f",FALSE)</f>
        <v>46639</v>
      </c>
      <c r="E1038" s="49">
        <f>_xll.qlInterestRateIndexValueDate(IndexON,D1038)</f>
        <v>46639</v>
      </c>
      <c r="F1038" s="52">
        <f>IFERROR(_xll.qlIndexFixing(IndexON,D1038,TRUE,_xll.ohTrigger(RecalcTrigger,TriggerON)),NA())</f>
        <v>1.573580627080462E-2</v>
      </c>
      <c r="H1038" s="49">
        <f>_xll.qlCalendarAdvance(IborCalendar,$H1037,B1038,"f",FALSE)</f>
        <v>46560</v>
      </c>
      <c r="I1038" s="49">
        <f>_xll.qlInterestRateIndexValueDate(Index3M,$H1038)</f>
        <v>46562</v>
      </c>
      <c r="J1038" s="52">
        <f>IFERROR(_xll.qlIndexFixing(Index3M,H1038,TRUE,_xll.ohTrigger(RecalcTrigger,Trigger3M)),NA())</f>
        <v>2.052663844167734E-2</v>
      </c>
      <c r="K1038" s="52">
        <f>IFERROR(_xll.qlIndexFixing(ONIndex3M,I1038,TRUE,_xll.ohTrigger(RecalcTrigger,Trigger3M)),NA())</f>
        <v>2.0257376662753401E-2</v>
      </c>
      <c r="L1038" s="52">
        <f>IFERROR(_xll.qlIndexFixing(Index6M,$H1038,TRUE,_xll.ohTrigger(RecalcTrigger,Trigger6M)),NA())</f>
        <v>2.1270481506278065E-2</v>
      </c>
      <c r="M1038" s="52">
        <f>IFERROR(_xll.qlIndexFixing(ONIndex6M,I1038,TRUE,_xll.ohTrigger(RecalcTrigger,Trigger6M)),NA())</f>
        <v>2.0707378106621377E-2</v>
      </c>
    </row>
    <row r="1039" spans="2:13" x14ac:dyDescent="0.2">
      <c r="B1039" s="46" t="s">
        <v>49</v>
      </c>
      <c r="D1039" s="49">
        <f>_xll.qlCalendarAdvance(LocalCalendar,$D1038,B1039,"f",FALSE)</f>
        <v>46646</v>
      </c>
      <c r="E1039" s="49">
        <f>_xll.qlInterestRateIndexValueDate(IndexON,D1039)</f>
        <v>46646</v>
      </c>
      <c r="F1039" s="52">
        <f>IFERROR(_xll.qlIndexFixing(IndexON,D1039,TRUE,_xll.ohTrigger(RecalcTrigger,TriggerON)),NA())</f>
        <v>1.5772721431939196E-2</v>
      </c>
      <c r="H1039" s="49">
        <f>_xll.qlCalendarAdvance(IborCalendar,$H1038,B1039,"f",FALSE)</f>
        <v>46567</v>
      </c>
      <c r="I1039" s="49">
        <f>_xll.qlInterestRateIndexValueDate(Index3M,$H1039)</f>
        <v>46569</v>
      </c>
      <c r="J1039" s="52">
        <f>IFERROR(_xll.qlIndexFixing(Index3M,H1039,TRUE,_xll.ohTrigger(RecalcTrigger,Trigger3M)),NA())</f>
        <v>2.0559820435083344E-2</v>
      </c>
      <c r="K1039" s="52">
        <f>IFERROR(_xll.qlIndexFixing(ONIndex3M,I1039,TRUE,_xll.ohTrigger(RecalcTrigger,Trigger3M)),NA())</f>
        <v>2.029100190878097E-2</v>
      </c>
      <c r="L1039" s="52">
        <f>IFERROR(_xll.qlIndexFixing(Index6M,$H1039,TRUE,_xll.ohTrigger(RecalcTrigger,Trigger6M)),NA())</f>
        <v>2.1317060011166285E-2</v>
      </c>
      <c r="M1039" s="52">
        <f>IFERROR(_xll.qlIndexFixing(ONIndex6M,I1039,TRUE,_xll.ohTrigger(RecalcTrigger,Trigger6M)),NA())</f>
        <v>2.0742874245849308E-2</v>
      </c>
    </row>
    <row r="1040" spans="2:13" x14ac:dyDescent="0.2">
      <c r="B1040" s="46" t="s">
        <v>49</v>
      </c>
      <c r="D1040" s="49">
        <f>_xll.qlCalendarAdvance(LocalCalendar,$D1039,B1040,"f",FALSE)</f>
        <v>46654</v>
      </c>
      <c r="E1040" s="49">
        <f>_xll.qlInterestRateIndexValueDate(IndexON,D1040)</f>
        <v>46654</v>
      </c>
      <c r="F1040" s="52">
        <f>IFERROR(_xll.qlIndexFixing(IndexON,D1040,TRUE,_xll.ohTrigger(RecalcTrigger,TriggerON)),NA())</f>
        <v>1.582062936769435E-2</v>
      </c>
      <c r="H1040" s="49">
        <f>_xll.qlCalendarAdvance(IborCalendar,$H1039,B1040,"f",FALSE)</f>
        <v>46574</v>
      </c>
      <c r="I1040" s="49">
        <f>_xll.qlInterestRateIndexValueDate(Index3M,$H1040)</f>
        <v>46576</v>
      </c>
      <c r="J1040" s="52">
        <f>IFERROR(_xll.qlIndexFixing(Index3M,H1040,TRUE,_xll.ohTrigger(RecalcTrigger,Trigger3M)),NA())</f>
        <v>2.0592907648811332E-2</v>
      </c>
      <c r="K1040" s="52">
        <f>IFERROR(_xll.qlIndexFixing(ONIndex3M,I1040,TRUE,_xll.ohTrigger(RecalcTrigger,Trigger3M)),NA())</f>
        <v>2.0324532590692002E-2</v>
      </c>
      <c r="L1040" s="52">
        <f>IFERROR(_xll.qlIndexFixing(Index6M,$H1040,TRUE,_xll.ohTrigger(RecalcTrigger,Trigger6M)),NA())</f>
        <v>2.1351321601032227E-2</v>
      </c>
      <c r="M1040" s="52">
        <f>IFERROR(_xll.qlIndexFixing(ONIndex6M,I1040,TRUE,_xll.ohTrigger(RecalcTrigger,Trigger6M)),NA())</f>
        <v>2.0778276106812044E-2</v>
      </c>
    </row>
    <row r="1041" spans="2:13" x14ac:dyDescent="0.2">
      <c r="B1041" s="46" t="s">
        <v>49</v>
      </c>
      <c r="D1041" s="49">
        <f>_xll.qlCalendarAdvance(LocalCalendar,$D1040,B1041,"f",FALSE)</f>
        <v>46661</v>
      </c>
      <c r="E1041" s="49">
        <f>_xll.qlInterestRateIndexValueDate(IndexON,D1041)</f>
        <v>46661</v>
      </c>
      <c r="F1041" s="52">
        <f>IFERROR(_xll.qlIndexFixing(IndexON,D1041,TRUE,_xll.ohTrigger(RecalcTrigger,TriggerON)),NA())</f>
        <v>1.5857175937178763E-2</v>
      </c>
      <c r="H1041" s="49">
        <f>_xll.qlCalendarAdvance(IborCalendar,$H1040,B1041,"f",FALSE)</f>
        <v>46581</v>
      </c>
      <c r="I1041" s="49">
        <f>_xll.qlInterestRateIndexValueDate(Index3M,$H1041)</f>
        <v>46583</v>
      </c>
      <c r="J1041" s="52">
        <f>IFERROR(_xll.qlIndexFixing(Index3M,H1041,TRUE,_xll.ohTrigger(RecalcTrigger,Trigger3M)),NA())</f>
        <v>2.0625900080464086E-2</v>
      </c>
      <c r="K1041" s="52">
        <f>IFERROR(_xll.qlIndexFixing(ONIndex3M,I1041,TRUE,_xll.ohTrigger(RecalcTrigger,Trigger3M)),NA())</f>
        <v>2.035796870840656E-2</v>
      </c>
      <c r="L1041" s="52">
        <f>IFERROR(_xll.qlIndexFixing(Index6M,$H1041,TRUE,_xll.ohTrigger(RecalcTrigger,Trigger6M)),NA())</f>
        <v>2.1382437161145029E-2</v>
      </c>
      <c r="M1041" s="52">
        <f>IFERROR(_xll.qlIndexFixing(ONIndex6M,I1041,TRUE,_xll.ohTrigger(RecalcTrigger,Trigger6M)),NA())</f>
        <v>2.0813564026438414E-2</v>
      </c>
    </row>
    <row r="1042" spans="2:13" x14ac:dyDescent="0.2">
      <c r="B1042" s="46" t="s">
        <v>49</v>
      </c>
      <c r="D1042" s="49">
        <f>_xll.qlCalendarAdvance(LocalCalendar,$D1041,B1042,"f",FALSE)</f>
        <v>46668</v>
      </c>
      <c r="E1042" s="49">
        <f>_xll.qlInterestRateIndexValueDate(IndexON,D1042)</f>
        <v>46668</v>
      </c>
      <c r="F1042" s="52">
        <f>IFERROR(_xll.qlIndexFixing(IndexON,D1042,TRUE,_xll.ohTrigger(RecalcTrigger,TriggerON)),NA())</f>
        <v>1.589649764967227E-2</v>
      </c>
      <c r="H1042" s="49">
        <f>_xll.qlCalendarAdvance(IborCalendar,$H1041,B1042,"f",FALSE)</f>
        <v>46588</v>
      </c>
      <c r="I1042" s="49">
        <f>_xll.qlInterestRateIndexValueDate(Index3M,$H1042)</f>
        <v>46590</v>
      </c>
      <c r="J1042" s="52">
        <f>IFERROR(_xll.qlIndexFixing(Index3M,H1042,TRUE,_xll.ohTrigger(RecalcTrigger,Trigger3M)),NA())</f>
        <v>2.0658797727652216E-2</v>
      </c>
      <c r="K1042" s="52">
        <f>IFERROR(_xll.qlIndexFixing(ONIndex3M,I1042,TRUE,_xll.ohTrigger(RecalcTrigger,Trigger3M)),NA())</f>
        <v>2.0391310261924644E-2</v>
      </c>
      <c r="L1042" s="52">
        <f>IFERROR(_xll.qlIndexFixing(Index6M,$H1042,TRUE,_xll.ohTrigger(RecalcTrigger,Trigger6M)),NA())</f>
        <v>2.141647571772913E-2</v>
      </c>
      <c r="M1042" s="52">
        <f>IFERROR(_xll.qlIndexFixing(ONIndex6M,I1042,TRUE,_xll.ohTrigger(RecalcTrigger,Trigger6M)),NA())</f>
        <v>2.0848738004488609E-2</v>
      </c>
    </row>
    <row r="1043" spans="2:13" x14ac:dyDescent="0.2">
      <c r="B1043" s="46" t="s">
        <v>49</v>
      </c>
      <c r="D1043" s="49">
        <f>_xll.qlCalendarAdvance(LocalCalendar,$D1042,B1043,"f",FALSE)</f>
        <v>46675</v>
      </c>
      <c r="E1043" s="49">
        <f>_xll.qlInterestRateIndexValueDate(IndexON,D1043)</f>
        <v>46675</v>
      </c>
      <c r="F1043" s="52">
        <f>IFERROR(_xll.qlIndexFixing(IndexON,D1043,TRUE,_xll.ohTrigger(RecalcTrigger,TriggerON)),NA())</f>
        <v>1.5929781116131119E-2</v>
      </c>
      <c r="H1043" s="49">
        <f>_xll.qlCalendarAdvance(IborCalendar,$H1042,B1043,"f",FALSE)</f>
        <v>46595</v>
      </c>
      <c r="I1043" s="49">
        <f>_xll.qlInterestRateIndexValueDate(Index3M,$H1043)</f>
        <v>46597</v>
      </c>
      <c r="J1043" s="52">
        <f>IFERROR(_xll.qlIndexFixing(Index3M,H1043,TRUE,_xll.ohTrigger(RecalcTrigger,Trigger3M)),NA())</f>
        <v>2.0691600587993277E-2</v>
      </c>
      <c r="K1043" s="52">
        <f>IFERROR(_xll.qlIndexFixing(ONIndex3M,I1043,TRUE,_xll.ohTrigger(RecalcTrigger,Trigger3M)),NA())</f>
        <v>2.0424557251246256E-2</v>
      </c>
      <c r="L1043" s="52">
        <f>IFERROR(_xll.qlIndexFixing(Index6M,$H1043,TRUE,_xll.ohTrigger(RecalcTrigger,Trigger6M)),NA())</f>
        <v>2.1450399665276131E-2</v>
      </c>
      <c r="M1043" s="52">
        <f>IFERROR(_xll.qlIndexFixing(ONIndex6M,I1043,TRUE,_xll.ohTrigger(RecalcTrigger,Trigger6M)),NA())</f>
        <v>2.0883798040962631E-2</v>
      </c>
    </row>
    <row r="1044" spans="2:13" x14ac:dyDescent="0.2">
      <c r="B1044" s="46" t="s">
        <v>49</v>
      </c>
      <c r="D1044" s="49">
        <f>_xll.qlCalendarAdvance(LocalCalendar,$D1043,B1044,"f",FALSE)</f>
        <v>46682</v>
      </c>
      <c r="E1044" s="49">
        <f>_xll.qlInterestRateIndexValueDate(IndexON,D1044)</f>
        <v>46682</v>
      </c>
      <c r="F1044" s="52">
        <f>IFERROR(_xll.qlIndexFixing(IndexON,D1044,TRUE,_xll.ohTrigger(RecalcTrigger,TriggerON)),NA())</f>
        <v>1.5965839725328911E-2</v>
      </c>
      <c r="H1044" s="49">
        <f>_xll.qlCalendarAdvance(IborCalendar,$H1043,B1044,"f",FALSE)</f>
        <v>46602</v>
      </c>
      <c r="I1044" s="49">
        <f>_xll.qlInterestRateIndexValueDate(Index3M,$H1044)</f>
        <v>46604</v>
      </c>
      <c r="J1044" s="52">
        <f>IFERROR(_xll.qlIndexFixing(Index3M,H1044,TRUE,_xll.ohTrigger(RecalcTrigger,Trigger3M)),NA())</f>
        <v>2.0724308659111783E-2</v>
      </c>
      <c r="K1044" s="52">
        <f>IFERROR(_xll.qlIndexFixing(ONIndex3M,I1044,TRUE,_xll.ohTrigger(RecalcTrigger,Trigger3M)),NA())</f>
        <v>2.0457709676291458E-2</v>
      </c>
      <c r="L1044" s="52">
        <f>IFERROR(_xll.qlIndexFixing(Index6M,$H1044,TRUE,_xll.ohTrigger(RecalcTrigger,Trigger6M)),NA())</f>
        <v>2.1484208997804583E-2</v>
      </c>
      <c r="M1044" s="52">
        <f>IFERROR(_xll.qlIndexFixing(ONIndex6M,I1044,TRUE,_xll.ohTrigger(RecalcTrigger,Trigger6M)),NA())</f>
        <v>2.0918744135860479E-2</v>
      </c>
    </row>
    <row r="1045" spans="2:13" x14ac:dyDescent="0.2">
      <c r="B1045" s="46" t="s">
        <v>49</v>
      </c>
      <c r="D1045" s="49">
        <f>_xll.qlCalendarAdvance(LocalCalendar,$D1044,B1045,"f",FALSE)</f>
        <v>46689</v>
      </c>
      <c r="E1045" s="49">
        <f>_xll.qlInterestRateIndexValueDate(IndexON,D1045)</f>
        <v>46689</v>
      </c>
      <c r="F1045" s="52">
        <f>IFERROR(_xll.qlIndexFixing(IndexON,D1045,TRUE,_xll.ohTrigger(RecalcTrigger,TriggerON)),NA())</f>
        <v>1.6001735680827672E-2</v>
      </c>
      <c r="H1045" s="49">
        <f>_xll.qlCalendarAdvance(IborCalendar,$H1044,B1045,"f",FALSE)</f>
        <v>46609</v>
      </c>
      <c r="I1045" s="49">
        <f>_xll.qlInterestRateIndexValueDate(Index3M,$H1045)</f>
        <v>46611</v>
      </c>
      <c r="J1045" s="52">
        <f>IFERROR(_xll.qlIndexFixing(Index3M,H1045,TRUE,_xll.ohTrigger(RecalcTrigger,Trigger3M)),NA())</f>
        <v>2.0756921938638317E-2</v>
      </c>
      <c r="K1045" s="52">
        <f>IFERROR(_xll.qlIndexFixing(ONIndex3M,I1045,TRUE,_xll.ohTrigger(RecalcTrigger,Trigger3M)),NA())</f>
        <v>2.049076753706025E-2</v>
      </c>
      <c r="L1045" s="52">
        <f>IFERROR(_xll.qlIndexFixing(Index6M,$H1045,TRUE,_xll.ohTrigger(RecalcTrigger,Trigger6M)),NA())</f>
        <v>2.1517903709353657E-2</v>
      </c>
      <c r="M1045" s="52">
        <f>IFERROR(_xll.qlIndexFixing(ONIndex6M,I1045,TRUE,_xll.ohTrigger(RecalcTrigger,Trigger6M)),NA())</f>
        <v>2.0953576289182152E-2</v>
      </c>
    </row>
    <row r="1046" spans="2:13" x14ac:dyDescent="0.2">
      <c r="B1046" s="46" t="s">
        <v>49</v>
      </c>
      <c r="D1046" s="49">
        <f>_xll.qlCalendarAdvance(LocalCalendar,$D1045,B1046,"f",FALSE)</f>
        <v>46696</v>
      </c>
      <c r="E1046" s="49">
        <f>_xll.qlInterestRateIndexValueDate(IndexON,D1046)</f>
        <v>46696</v>
      </c>
      <c r="F1046" s="52">
        <f>IFERROR(_xll.qlIndexFixing(IndexON,D1046,TRUE,_xll.ohTrigger(RecalcTrigger,TriggerON)),NA())</f>
        <v>1.6037468982465313E-2</v>
      </c>
      <c r="H1046" s="49">
        <f>_xll.qlCalendarAdvance(IborCalendar,$H1045,B1046,"f",FALSE)</f>
        <v>46616</v>
      </c>
      <c r="I1046" s="49">
        <f>_xll.qlInterestRateIndexValueDate(Index3M,$H1046)</f>
        <v>46618</v>
      </c>
      <c r="J1046" s="52">
        <f>IFERROR(_xll.qlIndexFixing(Index3M,H1046,TRUE,_xll.ohTrigger(RecalcTrigger,Trigger3M)),NA())</f>
        <v>2.078944042421043E-2</v>
      </c>
      <c r="K1046" s="52">
        <f>IFERROR(_xll.qlIndexFixing(ONIndex3M,I1046,TRUE,_xll.ohTrigger(RecalcTrigger,Trigger3M)),NA())</f>
        <v>2.052373083363257E-2</v>
      </c>
      <c r="L1046" s="52">
        <f>IFERROR(_xll.qlIndexFixing(Index6M,$H1046,TRUE,_xll.ohTrigger(RecalcTrigger,Trigger6M)),NA())</f>
        <v>2.1551483793982733E-2</v>
      </c>
      <c r="M1046" s="52">
        <f>IFERROR(_xll.qlIndexFixing(ONIndex6M,I1046,TRUE,_xll.ohTrigger(RecalcTrigger,Trigger6M)),NA())</f>
        <v>2.0988294500847715E-2</v>
      </c>
    </row>
    <row r="1047" spans="2:13" x14ac:dyDescent="0.2">
      <c r="B1047" s="46" t="s">
        <v>49</v>
      </c>
      <c r="D1047" s="49">
        <f>_xll.qlCalendarAdvance(LocalCalendar,$D1046,B1047,"f",FALSE)</f>
        <v>46703</v>
      </c>
      <c r="E1047" s="49">
        <f>_xll.qlInterestRateIndexValueDate(IndexON,D1047)</f>
        <v>46703</v>
      </c>
      <c r="F1047" s="52">
        <f>IFERROR(_xll.qlIndexFixing(IndexON,D1047,TRUE,_xll.ohTrigger(RecalcTrigger,TriggerON)),NA())</f>
        <v>1.6073039630106756E-2</v>
      </c>
      <c r="H1047" s="49">
        <f>_xll.qlCalendarAdvance(IborCalendar,$H1046,B1047,"f",FALSE)</f>
        <v>46623</v>
      </c>
      <c r="I1047" s="49">
        <f>_xll.qlInterestRateIndexValueDate(Index3M,$H1047)</f>
        <v>46625</v>
      </c>
      <c r="J1047" s="52">
        <f>IFERROR(_xll.qlIndexFixing(Index3M,H1047,TRUE,_xll.ohTrigger(RecalcTrigger,Trigger3M)),NA())</f>
        <v>2.082186411347348E-2</v>
      </c>
      <c r="K1047" s="52">
        <f>IFERROR(_xll.qlIndexFixing(ONIndex3M,I1047,TRUE,_xll.ohTrigger(RecalcTrigger,Trigger3M)),NA())</f>
        <v>2.0556599565768607E-2</v>
      </c>
      <c r="L1047" s="52">
        <f>IFERROR(_xll.qlIndexFixing(Index6M,$H1047,TRUE,_xll.ohTrigger(RecalcTrigger,Trigger6M)),NA())</f>
        <v>2.1584949245771388E-2</v>
      </c>
      <c r="M1047" s="52">
        <f>IFERROR(_xll.qlIndexFixing(ONIndex6M,I1047,TRUE,_xll.ohTrigger(RecalcTrigger,Trigger6M)),NA())</f>
        <v>2.1022898770857168E-2</v>
      </c>
    </row>
    <row r="1048" spans="2:13" x14ac:dyDescent="0.2">
      <c r="B1048" s="46" t="s">
        <v>49</v>
      </c>
      <c r="D1048" s="49">
        <f>_xll.qlCalendarAdvance(LocalCalendar,$D1047,B1048,"f",FALSE)</f>
        <v>46710</v>
      </c>
      <c r="E1048" s="49">
        <f>_xll.qlInterestRateIndexValueDate(IndexON,D1048)</f>
        <v>46710</v>
      </c>
      <c r="F1048" s="52">
        <f>IFERROR(_xll.qlIndexFixing(IndexON,D1048,TRUE,_xll.ohTrigger(RecalcTrigger,TriggerON)),NA())</f>
        <v>1.6108447623616927E-2</v>
      </c>
      <c r="H1048" s="49">
        <f>_xll.qlCalendarAdvance(IborCalendar,$H1047,B1048,"f",FALSE)</f>
        <v>46630</v>
      </c>
      <c r="I1048" s="49">
        <f>_xll.qlInterestRateIndexValueDate(Index3M,$H1048)</f>
        <v>46632</v>
      </c>
      <c r="J1048" s="52">
        <f>IFERROR(_xll.qlIndexFixing(Index3M,H1048,TRUE,_xll.ohTrigger(RecalcTrigger,Trigger3M)),NA())</f>
        <v>2.0851298924941891E-2</v>
      </c>
      <c r="K1048" s="52">
        <f>IFERROR(_xll.qlIndexFixing(ONIndex3M,I1048,TRUE,_xll.ohTrigger(RecalcTrigger,Trigger3M)),NA())</f>
        <v>2.0589373733628236E-2</v>
      </c>
      <c r="L1048" s="52">
        <f>IFERROR(_xll.qlIndexFixing(Index6M,$H1048,TRUE,_xll.ohTrigger(RecalcTrigger,Trigger6M)),NA())</f>
        <v>2.1606342825840022E-2</v>
      </c>
      <c r="M1048" s="52">
        <f>IFERROR(_xll.qlIndexFixing(ONIndex6M,I1048,TRUE,_xll.ohTrigger(RecalcTrigger,Trigger6M)),NA())</f>
        <v>2.1057389099130575E-2</v>
      </c>
    </row>
    <row r="1049" spans="2:13" x14ac:dyDescent="0.2">
      <c r="B1049" s="46" t="s">
        <v>49</v>
      </c>
      <c r="D1049" s="49">
        <f>_xll.qlCalendarAdvance(LocalCalendar,$D1048,B1049,"f",FALSE)</f>
        <v>46717</v>
      </c>
      <c r="E1049" s="49">
        <f>_xll.qlInterestRateIndexValueDate(IndexON,D1049)</f>
        <v>46717</v>
      </c>
      <c r="F1049" s="52">
        <f>IFERROR(_xll.qlIndexFixing(IndexON,D1049,TRUE,_xll.ohTrigger(RecalcTrigger,TriggerON)),NA())</f>
        <v>1.6143692962833727E-2</v>
      </c>
      <c r="H1049" s="49">
        <f>_xll.qlCalendarAdvance(IborCalendar,$H1048,B1049,"f",FALSE)</f>
        <v>46637</v>
      </c>
      <c r="I1049" s="49">
        <f>_xll.qlInterestRateIndexValueDate(Index3M,$H1049)</f>
        <v>46639</v>
      </c>
      <c r="J1049" s="52">
        <f>IFERROR(_xll.qlIndexFixing(Index3M,H1049,TRUE,_xll.ohTrigger(RecalcTrigger,Trigger3M)),NA())</f>
        <v>2.0883537922369595E-2</v>
      </c>
      <c r="K1049" s="52">
        <f>IFERROR(_xll.qlIndexFixing(ONIndex3M,I1049,TRUE,_xll.ohTrigger(RecalcTrigger,Trigger3M)),NA())</f>
        <v>2.0622053337051582E-2</v>
      </c>
      <c r="L1049" s="52">
        <f>IFERROR(_xll.qlIndexFixing(Index6M,$H1049,TRUE,_xll.ohTrigger(RecalcTrigger,Trigger6M)),NA())</f>
        <v>2.1639603804211111E-2</v>
      </c>
      <c r="M1049" s="52">
        <f>IFERROR(_xll.qlIndexFixing(ONIndex6M,I1049,TRUE,_xll.ohTrigger(RecalcTrigger,Trigger6M)),NA())</f>
        <v>2.1091765485667935E-2</v>
      </c>
    </row>
    <row r="1050" spans="2:13" x14ac:dyDescent="0.2">
      <c r="B1050" s="46" t="s">
        <v>49</v>
      </c>
      <c r="D1050" s="49">
        <f>_xll.qlCalendarAdvance(LocalCalendar,$D1049,B1050,"f",FALSE)</f>
        <v>46724</v>
      </c>
      <c r="E1050" s="49">
        <f>_xll.qlInterestRateIndexValueDate(IndexON,D1050)</f>
        <v>46724</v>
      </c>
      <c r="F1050" s="52">
        <f>IFERROR(_xll.qlIndexFixing(IndexON,D1050,TRUE,_xll.ohTrigger(RecalcTrigger,TriggerON)),NA())</f>
        <v>1.6178775647622084E-2</v>
      </c>
      <c r="H1050" s="49">
        <f>_xll.qlCalendarAdvance(IborCalendar,$H1049,B1050,"f",FALSE)</f>
        <v>46644</v>
      </c>
      <c r="I1050" s="49">
        <f>_xll.qlInterestRateIndexValueDate(Index3M,$H1050)</f>
        <v>46646</v>
      </c>
      <c r="J1050" s="52">
        <f>IFERROR(_xll.qlIndexFixing(Index3M,H1050,TRUE,_xll.ohTrigger(RecalcTrigger,Trigger3M)),NA())</f>
        <v>2.0915682119249223E-2</v>
      </c>
      <c r="K1050" s="52">
        <f>IFERROR(_xll.qlIndexFixing(ONIndex3M,I1050,TRUE,_xll.ohTrigger(RecalcTrigger,Trigger3M)),NA())</f>
        <v>2.0654638376038648E-2</v>
      </c>
      <c r="L1050" s="52">
        <f>IFERROR(_xll.qlIndexFixing(Index6M,$H1050,TRUE,_xll.ohTrigger(RecalcTrigger,Trigger6M)),NA())</f>
        <v>2.1672750149060626E-2</v>
      </c>
      <c r="M1050" s="52">
        <f>IFERROR(_xll.qlIndexFixing(ONIndex6M,I1050,TRUE,_xll.ohTrigger(RecalcTrigger,Trigger6M)),NA())</f>
        <v>2.1126027930389313E-2</v>
      </c>
    </row>
    <row r="1051" spans="2:13" x14ac:dyDescent="0.2">
      <c r="B1051" s="46" t="s">
        <v>49</v>
      </c>
      <c r="D1051" s="49">
        <f>_xll.qlCalendarAdvance(LocalCalendar,$D1050,B1051,"f",FALSE)</f>
        <v>46731</v>
      </c>
      <c r="E1051" s="49">
        <f>_xll.qlInterestRateIndexValueDate(IndexON,D1051)</f>
        <v>46731</v>
      </c>
      <c r="F1051" s="52">
        <f>IFERROR(_xll.qlIndexFixing(IndexON,D1051,TRUE,_xll.ohTrigger(RecalcTrigger,TriggerON)),NA())</f>
        <v>1.6213695677873934E-2</v>
      </c>
      <c r="H1051" s="49">
        <f>_xll.qlCalendarAdvance(IborCalendar,$H1050,B1051,"f",FALSE)</f>
        <v>46651</v>
      </c>
      <c r="I1051" s="49">
        <f>_xll.qlInterestRateIndexValueDate(Index3M,$H1051)</f>
        <v>46654</v>
      </c>
      <c r="J1051" s="52">
        <f>IFERROR(_xll.qlIndexFixing(Index3M,H1051,TRUE,_xll.ohTrigger(RecalcTrigger,Trigger3M)),NA())</f>
        <v>2.0952302258999703E-2</v>
      </c>
      <c r="K1051" s="52">
        <f>IFERROR(_xll.qlIndexFixing(ONIndex3M,I1051,TRUE,_xll.ohTrigger(RecalcTrigger,Trigger3M)),NA())</f>
        <v>2.0697583689237575E-2</v>
      </c>
      <c r="L1051" s="52">
        <f>IFERROR(_xll.qlIndexFixing(Index6M,$H1051,TRUE,_xll.ohTrigger(RecalcTrigger,Trigger6M)),NA())</f>
        <v>2.1710491311119493E-2</v>
      </c>
      <c r="M1051" s="52">
        <f>IFERROR(_xll.qlIndexFixing(ONIndex6M,I1051,TRUE,_xll.ohTrigger(RecalcTrigger,Trigger6M)),NA())</f>
        <v>2.1171156372892241E-2</v>
      </c>
    </row>
    <row r="1052" spans="2:13" x14ac:dyDescent="0.2">
      <c r="B1052" s="46" t="s">
        <v>49</v>
      </c>
      <c r="D1052" s="49">
        <f>_xll.qlCalendarAdvance(LocalCalendar,$D1051,B1052,"f",FALSE)</f>
        <v>46738</v>
      </c>
      <c r="E1052" s="49">
        <f>_xll.qlInterestRateIndexValueDate(IndexON,D1052)</f>
        <v>46738</v>
      </c>
      <c r="F1052" s="52">
        <f>IFERROR(_xll.qlIndexFixing(IndexON,D1052,TRUE,_xll.ohTrigger(RecalcTrigger,TriggerON)),NA())</f>
        <v>1.6248453053400169E-2</v>
      </c>
      <c r="H1052" s="49">
        <f>_xll.qlCalendarAdvance(IborCalendar,$H1051,B1052,"f",FALSE)</f>
        <v>46658</v>
      </c>
      <c r="I1052" s="49">
        <f>_xll.qlInterestRateIndexValueDate(Index3M,$H1052)</f>
        <v>46660</v>
      </c>
      <c r="J1052" s="52">
        <f>IFERROR(_xll.qlIndexFixing(Index3M,H1052,TRUE,_xll.ohTrigger(RecalcTrigger,Trigger3M)),NA())</f>
        <v>2.0979686102165478E-2</v>
      </c>
      <c r="K1052" s="52">
        <f>IFERROR(_xll.qlIndexFixing(ONIndex3M,I1052,TRUE,_xll.ohTrigger(RecalcTrigger,Trigger3M)),NA())</f>
        <v>2.0719524760863806E-2</v>
      </c>
      <c r="L1052" s="52">
        <f>IFERROR(_xll.qlIndexFixing(Index6M,$H1052,TRUE,_xll.ohTrigger(RecalcTrigger,Trigger6M)),NA())</f>
        <v>2.1741664103908556E-2</v>
      </c>
      <c r="M1052" s="52">
        <f>IFERROR(_xll.qlIndexFixing(ONIndex6M,I1052,TRUE,_xll.ohTrigger(RecalcTrigger,Trigger6M)),NA())</f>
        <v>2.1194210994543994E-2</v>
      </c>
    </row>
    <row r="1053" spans="2:13" x14ac:dyDescent="0.2">
      <c r="B1053" s="46" t="s">
        <v>49</v>
      </c>
      <c r="D1053" s="49">
        <f>_xll.qlCalendarAdvance(LocalCalendar,$D1052,B1053,"f",FALSE)</f>
        <v>46745</v>
      </c>
      <c r="E1053" s="49">
        <f>_xll.qlInterestRateIndexValueDate(IndexON,D1053)</f>
        <v>46745</v>
      </c>
      <c r="F1053" s="52">
        <f>IFERROR(_xll.qlIndexFixing(IndexON,D1053,TRUE,_xll.ohTrigger(RecalcTrigger,TriggerON)),NA())</f>
        <v>1.6283047774092729E-2</v>
      </c>
      <c r="H1053" s="49">
        <f>_xll.qlCalendarAdvance(IborCalendar,$H1052,B1053,"f",FALSE)</f>
        <v>46665</v>
      </c>
      <c r="I1053" s="49">
        <f>_xll.qlInterestRateIndexValueDate(Index3M,$H1053)</f>
        <v>46667</v>
      </c>
      <c r="J1053" s="52">
        <f>IFERROR(_xll.qlIndexFixing(Index3M,H1053,TRUE,_xll.ohTrigger(RecalcTrigger,Trigger3M)),NA())</f>
        <v>2.1014415395521915E-2</v>
      </c>
      <c r="K1053" s="52">
        <f>IFERROR(_xll.qlIndexFixing(ONIndex3M,I1053,TRUE,_xll.ohTrigger(RecalcTrigger,Trigger3M)),NA())</f>
        <v>2.075182610646209E-2</v>
      </c>
      <c r="L1053" s="52">
        <f>IFERROR(_xll.qlIndexFixing(Index6M,$H1053,TRUE,_xll.ohTrigger(RecalcTrigger,Trigger6M)),NA())</f>
        <v>2.1774460295056731E-2</v>
      </c>
      <c r="M1053" s="52">
        <f>IFERROR(_xll.qlIndexFixing(ONIndex6M,I1053,TRUE,_xll.ohTrigger(RecalcTrigger,Trigger6M)),NA())</f>
        <v>2.1228131613737489E-2</v>
      </c>
    </row>
    <row r="1054" spans="2:13" x14ac:dyDescent="0.2">
      <c r="B1054" s="46" t="s">
        <v>49</v>
      </c>
      <c r="D1054" s="49">
        <f>_xll.qlCalendarAdvance(LocalCalendar,$D1053,B1054,"f",FALSE)</f>
        <v>46756</v>
      </c>
      <c r="E1054" s="49">
        <f>_xll.qlInterestRateIndexValueDate(IndexON,D1054)</f>
        <v>46756</v>
      </c>
      <c r="F1054" s="52">
        <f>IFERROR(_xll.qlIndexFixing(IndexON,D1054,TRUE,_xll.ohTrigger(RecalcTrigger,TriggerON)),NA())</f>
        <v>1.6331457012540573E-2</v>
      </c>
      <c r="H1054" s="49">
        <f>_xll.qlCalendarAdvance(IborCalendar,$H1053,B1054,"f",FALSE)</f>
        <v>46672</v>
      </c>
      <c r="I1054" s="49">
        <f>_xll.qlInterestRateIndexValueDate(Index3M,$H1054)</f>
        <v>46674</v>
      </c>
      <c r="J1054" s="52">
        <f>IFERROR(_xll.qlIndexFixing(Index3M,H1054,TRUE,_xll.ohTrigger(RecalcTrigger,Trigger3M)),NA())</f>
        <v>2.1046175445246857E-2</v>
      </c>
      <c r="K1054" s="52">
        <f>IFERROR(_xll.qlIndexFixing(ONIndex3M,I1054,TRUE,_xll.ohTrigger(RecalcTrigger,Trigger3M)),NA())</f>
        <v>2.0784032887704029E-2</v>
      </c>
      <c r="L1054" s="52">
        <f>IFERROR(_xll.qlIndexFixing(Index6M,$H1054,TRUE,_xll.ohTrigger(RecalcTrigger,Trigger6M)),NA())</f>
        <v>2.1818948029076496E-2</v>
      </c>
      <c r="M1054" s="52">
        <f>IFERROR(_xll.qlIndexFixing(ONIndex6M,I1054,TRUE,_xll.ohTrigger(RecalcTrigger,Trigger6M)),NA())</f>
        <v>2.1261938291115001E-2</v>
      </c>
    </row>
    <row r="1055" spans="2:13" x14ac:dyDescent="0.2">
      <c r="B1055" s="46" t="s">
        <v>49</v>
      </c>
      <c r="D1055" s="49">
        <f>_xll.qlCalendarAdvance(LocalCalendar,$D1054,B1055,"f",FALSE)</f>
        <v>46763</v>
      </c>
      <c r="E1055" s="49">
        <f>_xll.qlInterestRateIndexValueDate(IndexON,D1055)</f>
        <v>46763</v>
      </c>
      <c r="F1055" s="52">
        <f>IFERROR(_xll.qlIndexFixing(IndexON,D1055,TRUE,_xll.ohTrigger(RecalcTrigger,TriggerON)),NA())</f>
        <v>1.636565365035425E-2</v>
      </c>
      <c r="H1055" s="49">
        <f>_xll.qlCalendarAdvance(IborCalendar,$H1054,B1055,"f",FALSE)</f>
        <v>46679</v>
      </c>
      <c r="I1055" s="49">
        <f>_xll.qlInterestRateIndexValueDate(Index3M,$H1055)</f>
        <v>46681</v>
      </c>
      <c r="J1055" s="52">
        <f>IFERROR(_xll.qlIndexFixing(Index3M,H1055,TRUE,_xll.ohTrigger(RecalcTrigger,Trigger3M)),NA())</f>
        <v>2.1077840680067177E-2</v>
      </c>
      <c r="K1055" s="52">
        <f>IFERROR(_xll.qlIndexFixing(ONIndex3M,I1055,TRUE,_xll.ohTrigger(RecalcTrigger,Trigger3M)),NA())</f>
        <v>2.0816145104349815E-2</v>
      </c>
      <c r="L1055" s="52">
        <f>IFERROR(_xll.qlIndexFixing(Index6M,$H1055,TRUE,_xll.ohTrigger(RecalcTrigger,Trigger6M)),NA())</f>
        <v>2.1839708689788094E-2</v>
      </c>
      <c r="M1055" s="52">
        <f>IFERROR(_xll.qlIndexFixing(ONIndex6M,I1055,TRUE,_xll.ohTrigger(RecalcTrigger,Trigger6M)),NA())</f>
        <v>2.1295631026516659E-2</v>
      </c>
    </row>
    <row r="1056" spans="2:13" x14ac:dyDescent="0.2">
      <c r="B1056" s="46" t="s">
        <v>49</v>
      </c>
      <c r="D1056" s="49">
        <f>_xll.qlCalendarAdvance(LocalCalendar,$D1055,B1056,"f",FALSE)</f>
        <v>46770</v>
      </c>
      <c r="E1056" s="49">
        <f>_xll.qlInterestRateIndexValueDate(IndexON,D1056)</f>
        <v>46770</v>
      </c>
      <c r="F1056" s="52">
        <f>IFERROR(_xll.qlIndexFixing(IndexON,D1056,TRUE,_xll.ohTrigger(RecalcTrigger,TriggerON)),NA())</f>
        <v>1.6399687641006633E-2</v>
      </c>
      <c r="H1056" s="49">
        <f>_xll.qlCalendarAdvance(IborCalendar,$H1055,B1056,"f",FALSE)</f>
        <v>46686</v>
      </c>
      <c r="I1056" s="49">
        <f>_xll.qlInterestRateIndexValueDate(Index3M,$H1056)</f>
        <v>46688</v>
      </c>
      <c r="J1056" s="52">
        <f>IFERROR(_xll.qlIndexFixing(Index3M,H1056,TRUE,_xll.ohTrigger(RecalcTrigger,Trigger3M)),NA())</f>
        <v>2.1109411097688189E-2</v>
      </c>
      <c r="K1056" s="52">
        <f>IFERROR(_xll.qlIndexFixing(ONIndex3M,I1056,TRUE,_xll.ohTrigger(RecalcTrigger,Trigger3M)),NA())</f>
        <v>2.0848162756399446E-2</v>
      </c>
      <c r="L1056" s="52">
        <f>IFERROR(_xll.qlIndexFixing(Index6M,$H1056,TRUE,_xll.ohTrigger(RecalcTrigger,Trigger6M)),NA())</f>
        <v>2.1872160882051375E-2</v>
      </c>
      <c r="M1056" s="52">
        <f>IFERROR(_xll.qlIndexFixing(ONIndex6M,I1056,TRUE,_xll.ohTrigger(RecalcTrigger,Trigger6M)),NA())</f>
        <v>2.1329209819942463E-2</v>
      </c>
    </row>
    <row r="1057" spans="2:13" x14ac:dyDescent="0.2">
      <c r="B1057" s="46" t="s">
        <v>49</v>
      </c>
      <c r="D1057" s="49">
        <f>_xll.qlCalendarAdvance(LocalCalendar,$D1056,B1057,"f",FALSE)</f>
        <v>46777</v>
      </c>
      <c r="E1057" s="49">
        <f>_xll.qlInterestRateIndexValueDate(IndexON,D1057)</f>
        <v>46777</v>
      </c>
      <c r="F1057" s="52">
        <f>IFERROR(_xll.qlIndexFixing(IndexON,D1057,TRUE,_xll.ohTrigger(RecalcTrigger,TriggerON)),NA())</f>
        <v>1.643355898449772E-2</v>
      </c>
      <c r="H1057" s="49">
        <f>_xll.qlCalendarAdvance(IborCalendar,$H1056,B1057,"f",FALSE)</f>
        <v>46693</v>
      </c>
      <c r="I1057" s="49">
        <f>_xll.qlInterestRateIndexValueDate(Index3M,$H1057)</f>
        <v>46695</v>
      </c>
      <c r="J1057" s="52">
        <f>IFERROR(_xll.qlIndexFixing(Index3M,H1057,TRUE,_xll.ohTrigger(RecalcTrigger,Trigger3M)),NA())</f>
        <v>2.1140886695825631E-2</v>
      </c>
      <c r="K1057" s="52">
        <f>IFERROR(_xll.qlIndexFixing(ONIndex3M,I1057,TRUE,_xll.ohTrigger(RecalcTrigger,Trigger3M)),NA())</f>
        <v>2.0880085844012797E-2</v>
      </c>
      <c r="L1057" s="52">
        <f>IFERROR(_xll.qlIndexFixing(Index6M,$H1057,TRUE,_xll.ohTrigger(RecalcTrigger,Trigger6M)),NA())</f>
        <v>2.1913297669329469E-2</v>
      </c>
      <c r="M1057" s="52">
        <f>IFERROR(_xll.qlIndexFixing(ONIndex6M,I1057,TRUE,_xll.ohTrigger(RecalcTrigger,Trigger6M)),NA())</f>
        <v>2.1362674671392412E-2</v>
      </c>
    </row>
    <row r="1058" spans="2:13" x14ac:dyDescent="0.2">
      <c r="B1058" s="46" t="s">
        <v>49</v>
      </c>
      <c r="D1058" s="49">
        <f>_xll.qlCalendarAdvance(LocalCalendar,$D1057,B1058,"f",FALSE)</f>
        <v>46784</v>
      </c>
      <c r="E1058" s="49">
        <f>_xll.qlInterestRateIndexValueDate(IndexON,D1058)</f>
        <v>46784</v>
      </c>
      <c r="F1058" s="52">
        <f>IFERROR(_xll.qlIndexFixing(IndexON,D1058,TRUE,_xll.ohTrigger(RecalcTrigger,TriggerON)),NA())</f>
        <v>1.6467267680827513E-2</v>
      </c>
      <c r="H1058" s="49">
        <f>_xll.qlCalendarAdvance(IborCalendar,$H1057,B1058,"f",FALSE)</f>
        <v>46700</v>
      </c>
      <c r="I1058" s="49">
        <f>_xll.qlInterestRateIndexValueDate(Index3M,$H1058)</f>
        <v>46702</v>
      </c>
      <c r="J1058" s="52">
        <f>IFERROR(_xll.qlIndexFixing(Index3M,H1058,TRUE,_xll.ohTrigger(RecalcTrigger,Trigger3M)),NA())</f>
        <v>2.1180799927170736E-2</v>
      </c>
      <c r="K1058" s="52">
        <f>IFERROR(_xll.qlIndexFixing(ONIndex3M,I1058,TRUE,_xll.ohTrigger(RecalcTrigger,Trigger3M)),NA())</f>
        <v>2.0911914366870121E-2</v>
      </c>
      <c r="L1058" s="52">
        <f>IFERROR(_xll.qlIndexFixing(Index6M,$H1058,TRUE,_xll.ohTrigger(RecalcTrigger,Trigger6M)),NA())</f>
        <v>2.1933793418972881E-2</v>
      </c>
      <c r="M1058" s="52">
        <f>IFERROR(_xll.qlIndexFixing(ONIndex6M,I1058,TRUE,_xll.ohTrigger(RecalcTrigger,Trigger6M)),NA())</f>
        <v>2.1396025580866507E-2</v>
      </c>
    </row>
    <row r="1059" spans="2:13" x14ac:dyDescent="0.2">
      <c r="B1059" s="46" t="s">
        <v>49</v>
      </c>
      <c r="D1059" s="49">
        <f>_xll.qlCalendarAdvance(LocalCalendar,$D1058,B1059,"f",FALSE)</f>
        <v>46791</v>
      </c>
      <c r="E1059" s="49">
        <f>_xll.qlInterestRateIndexValueDate(IndexON,D1059)</f>
        <v>46791</v>
      </c>
      <c r="F1059" s="52">
        <f>IFERROR(_xll.qlIndexFixing(IndexON,D1059,TRUE,_xll.ohTrigger(RecalcTrigger,TriggerON)),NA())</f>
        <v>1.6500813729914965E-2</v>
      </c>
      <c r="H1059" s="49">
        <f>_xll.qlCalendarAdvance(IborCalendar,$H1058,B1059,"f",FALSE)</f>
        <v>46707</v>
      </c>
      <c r="I1059" s="49">
        <f>_xll.qlInterestRateIndexValueDate(Index3M,$H1059)</f>
        <v>46709</v>
      </c>
      <c r="J1059" s="52">
        <f>IFERROR(_xll.qlIndexFixing(Index3M,H1059,TRUE,_xll.ohTrigger(RecalcTrigger,Trigger3M)),NA())</f>
        <v>2.1203553424529273E-2</v>
      </c>
      <c r="K1059" s="52">
        <f>IFERROR(_xll.qlIndexFixing(ONIndex3M,I1059,TRUE,_xll.ohTrigger(RecalcTrigger,Trigger3M)),NA())</f>
        <v>2.0943648325131292E-2</v>
      </c>
      <c r="L1059" s="52">
        <f>IFERROR(_xll.qlIndexFixing(Index6M,$H1059,TRUE,_xll.ohTrigger(RecalcTrigger,Trigger6M)),NA())</f>
        <v>2.1965907807150631E-2</v>
      </c>
      <c r="M1059" s="52">
        <f>IFERROR(_xll.qlIndexFixing(ONIndex6M,I1059,TRUE,_xll.ohTrigger(RecalcTrigger,Trigger6M)),NA())</f>
        <v>2.1429262548204875E-2</v>
      </c>
    </row>
    <row r="1060" spans="2:13" x14ac:dyDescent="0.2">
      <c r="B1060" s="46" t="s">
        <v>49</v>
      </c>
      <c r="D1060" s="49">
        <f>_xll.qlCalendarAdvance(LocalCalendar,$D1059,B1060,"f",FALSE)</f>
        <v>46798</v>
      </c>
      <c r="E1060" s="49">
        <f>_xll.qlInterestRateIndexValueDate(IndexON,D1060)</f>
        <v>46798</v>
      </c>
      <c r="F1060" s="52">
        <f>IFERROR(_xll.qlIndexFixing(IndexON,D1060,TRUE,_xll.ohTrigger(RecalcTrigger,TriggerON)),NA())</f>
        <v>1.6534197131679029E-2</v>
      </c>
      <c r="H1060" s="49">
        <f>_xll.qlCalendarAdvance(IborCalendar,$H1059,B1060,"f",FALSE)</f>
        <v>46714</v>
      </c>
      <c r="I1060" s="49">
        <f>_xll.qlInterestRateIndexValueDate(Index3M,$H1060)</f>
        <v>46716</v>
      </c>
      <c r="J1060" s="52">
        <f>IFERROR(_xll.qlIndexFixing(Index3M,H1060,TRUE,_xll.ohTrigger(RecalcTrigger,Trigger3M)),NA())</f>
        <v>2.1234744550558238E-2</v>
      </c>
      <c r="K1060" s="52">
        <f>IFERROR(_xll.qlIndexFixing(ONIndex3M,I1060,TRUE,_xll.ohTrigger(RecalcTrigger,Trigger3M)),NA())</f>
        <v>2.0975287718796309E-2</v>
      </c>
      <c r="L1060" s="52">
        <f>IFERROR(_xll.qlIndexFixing(Index6M,$H1060,TRUE,_xll.ohTrigger(RecalcTrigger,Trigger6M)),NA())</f>
        <v>2.1997907505506346E-2</v>
      </c>
      <c r="M1060" s="52">
        <f>IFERROR(_xll.qlIndexFixing(ONIndex6M,I1060,TRUE,_xll.ohTrigger(RecalcTrigger,Trigger6M)),NA())</f>
        <v>2.1462385573487452E-2</v>
      </c>
    </row>
    <row r="1061" spans="2:13" x14ac:dyDescent="0.2">
      <c r="B1061" s="46" t="s">
        <v>49</v>
      </c>
      <c r="D1061" s="49">
        <f>_xll.qlCalendarAdvance(LocalCalendar,$D1060,B1061,"f",FALSE)</f>
        <v>46805</v>
      </c>
      <c r="E1061" s="49">
        <f>_xll.qlInterestRateIndexValueDate(IndexON,D1061)</f>
        <v>46805</v>
      </c>
      <c r="F1061" s="52">
        <f>IFERROR(_xll.qlIndexFixing(IndexON,D1061,TRUE,_xll.ohTrigger(RecalcTrigger,TriggerON)),NA())</f>
        <v>1.6567417886119706E-2</v>
      </c>
      <c r="H1061" s="49">
        <f>_xll.qlCalendarAdvance(IborCalendar,$H1060,B1061,"f",FALSE)</f>
        <v>46721</v>
      </c>
      <c r="I1061" s="49">
        <f>_xll.qlInterestRateIndexValueDate(Index3M,$H1061)</f>
        <v>46723</v>
      </c>
      <c r="J1061" s="52">
        <f>IFERROR(_xll.qlIndexFixing(Index3M,H1061,TRUE,_xll.ohTrigger(RecalcTrigger,Trigger3M)),NA())</f>
        <v>2.1263010795067903E-2</v>
      </c>
      <c r="K1061" s="52">
        <f>IFERROR(_xll.qlIndexFixing(ONIndex3M,I1061,TRUE,_xll.ohTrigger(RecalcTrigger,Trigger3M)),NA())</f>
        <v>2.1006832547785237E-2</v>
      </c>
      <c r="L1061" s="52">
        <f>IFERROR(_xll.qlIndexFixing(Index6M,$H1061,TRUE,_xll.ohTrigger(RecalcTrigger,Trigger6M)),NA())</f>
        <v>2.2032701567729112E-2</v>
      </c>
      <c r="M1061" s="52">
        <f>IFERROR(_xll.qlIndexFixing(ONIndex6M,I1061,TRUE,_xll.ohTrigger(RecalcTrigger,Trigger6M)),NA())</f>
        <v>2.1495394656554367E-2</v>
      </c>
    </row>
    <row r="1062" spans="2:13" x14ac:dyDescent="0.2">
      <c r="B1062" s="46" t="s">
        <v>49</v>
      </c>
      <c r="D1062" s="49">
        <f>_xll.qlCalendarAdvance(LocalCalendar,$D1061,B1062,"f",FALSE)</f>
        <v>46812</v>
      </c>
      <c r="E1062" s="49">
        <f>_xll.qlInterestRateIndexValueDate(IndexON,D1062)</f>
        <v>46812</v>
      </c>
      <c r="F1062" s="52">
        <f>IFERROR(_xll.qlIndexFixing(IndexON,D1062,TRUE,_xll.ohTrigger(RecalcTrigger,TriggerON)),NA())</f>
        <v>1.6600475993236996E-2</v>
      </c>
      <c r="H1062" s="49">
        <f>_xll.qlCalendarAdvance(IborCalendar,$H1061,B1062,"f",FALSE)</f>
        <v>46728</v>
      </c>
      <c r="I1062" s="49">
        <f>_xll.qlInterestRateIndexValueDate(Index3M,$H1062)</f>
        <v>46730</v>
      </c>
      <c r="J1062" s="52">
        <f>IFERROR(_xll.qlIndexFixing(Index3M,H1062,TRUE,_xll.ohTrigger(RecalcTrigger,Trigger3M)),NA())</f>
        <v>2.1294017207699179E-2</v>
      </c>
      <c r="K1062" s="52">
        <f>IFERROR(_xll.qlIndexFixing(ONIndex3M,I1062,TRUE,_xll.ohTrigger(RecalcTrigger,Trigger3M)),NA())</f>
        <v>2.1038282811938203E-2</v>
      </c>
      <c r="L1062" s="52">
        <f>IFERROR(_xll.qlIndexFixing(Index6M,$H1062,TRUE,_xll.ohTrigger(RecalcTrigger,Trigger6M)),NA())</f>
        <v>2.2064465610742896E-2</v>
      </c>
      <c r="M1062" s="52">
        <f>IFERROR(_xll.qlIndexFixing(ONIndex6M,I1062,TRUE,_xll.ohTrigger(RecalcTrigger,Trigger6M)),NA())</f>
        <v>2.1528289797565492E-2</v>
      </c>
    </row>
    <row r="1063" spans="2:13" x14ac:dyDescent="0.2">
      <c r="B1063" s="46" t="s">
        <v>49</v>
      </c>
      <c r="D1063" s="49">
        <f>_xll.qlCalendarAdvance(LocalCalendar,$D1062,B1063,"f",FALSE)</f>
        <v>46819</v>
      </c>
      <c r="E1063" s="49">
        <f>_xll.qlInterestRateIndexValueDate(IndexON,D1063)</f>
        <v>46819</v>
      </c>
      <c r="F1063" s="52">
        <f>IFERROR(_xll.qlIndexFixing(IndexON,D1063,TRUE,_xll.ohTrigger(RecalcTrigger,TriggerON)),NA())</f>
        <v>1.6633371452868806E-2</v>
      </c>
      <c r="H1063" s="49">
        <f>_xll.qlCalendarAdvance(IborCalendar,$H1062,B1063,"f",FALSE)</f>
        <v>46735</v>
      </c>
      <c r="I1063" s="49">
        <f>_xll.qlInterestRateIndexValueDate(Index3M,$H1063)</f>
        <v>46737</v>
      </c>
      <c r="J1063" s="52">
        <f>IFERROR(_xll.qlIndexFixing(Index3M,H1063,TRUE,_xll.ohTrigger(RecalcTrigger,Trigger3M)),NA())</f>
        <v>2.1324928790374696E-2</v>
      </c>
      <c r="K1063" s="52">
        <f>IFERROR(_xll.qlIndexFixing(ONIndex3M,I1063,TRUE,_xll.ohTrigger(RecalcTrigger,Trigger3M)),NA())</f>
        <v>2.1069638511495015E-2</v>
      </c>
      <c r="L1063" s="52">
        <f>IFERROR(_xll.qlIndexFixing(Index6M,$H1063,TRUE,_xll.ohTrigger(RecalcTrigger,Trigger6M)),NA())</f>
        <v>2.2096114942810798E-2</v>
      </c>
      <c r="M1063" s="52">
        <f>IFERROR(_xll.qlIndexFixing(ONIndex6M,I1063,TRUE,_xll.ohTrigger(RecalcTrigger,Trigger6M)),NA())</f>
        <v>2.1561070996360954E-2</v>
      </c>
    </row>
    <row r="1064" spans="2:13" x14ac:dyDescent="0.2">
      <c r="B1064" s="46" t="s">
        <v>49</v>
      </c>
      <c r="D1064" s="49">
        <f>_xll.qlCalendarAdvance(LocalCalendar,$D1063,B1064,"f",FALSE)</f>
        <v>46826</v>
      </c>
      <c r="E1064" s="49">
        <f>_xll.qlInterestRateIndexValueDate(IndexON,D1064)</f>
        <v>46826</v>
      </c>
      <c r="F1064" s="52">
        <f>IFERROR(_xll.qlIndexFixing(IndexON,D1064,TRUE,_xll.ohTrigger(RecalcTrigger,TriggerON)),NA())</f>
        <v>1.6666104265096182E-2</v>
      </c>
      <c r="H1064" s="49">
        <f>_xll.qlCalendarAdvance(IborCalendar,$H1063,B1064,"f",FALSE)</f>
        <v>46742</v>
      </c>
      <c r="I1064" s="49">
        <f>_xll.qlInterestRateIndexValueDate(Index3M,$H1064)</f>
        <v>46745</v>
      </c>
      <c r="J1064" s="52">
        <f>IFERROR(_xll.qlIndexFixing(Index3M,H1064,TRUE,_xll.ohTrigger(RecalcTrigger,Trigger3M)),NA())</f>
        <v>2.13601401922788E-2</v>
      </c>
      <c r="K1064" s="52">
        <f>IFERROR(_xll.qlIndexFixing(ONIndex3M,I1064,TRUE,_xll.ohTrigger(RecalcTrigger,Trigger3M)),NA())</f>
        <v>2.111674327705515E-2</v>
      </c>
      <c r="L1064" s="52">
        <f>IFERROR(_xll.qlIndexFixing(Index6M,$H1064,TRUE,_xll.ohTrigger(RecalcTrigger,Trigger6M)),NA())</f>
        <v>2.213792243255357E-2</v>
      </c>
      <c r="M1064" s="52">
        <f>IFERROR(_xll.qlIndexFixing(ONIndex6M,I1064,TRUE,_xll.ohTrigger(RecalcTrigger,Trigger6M)),NA())</f>
        <v>2.1610295304398619E-2</v>
      </c>
    </row>
    <row r="1065" spans="2:13" x14ac:dyDescent="0.2">
      <c r="B1065" s="46" t="s">
        <v>49</v>
      </c>
      <c r="D1065" s="49">
        <f>_xll.qlCalendarAdvance(LocalCalendar,$D1064,B1065,"f",FALSE)</f>
        <v>46833</v>
      </c>
      <c r="E1065" s="49">
        <f>_xll.qlInterestRateIndexValueDate(IndexON,D1065)</f>
        <v>46833</v>
      </c>
      <c r="F1065" s="52">
        <f>IFERROR(_xll.qlIndexFixing(IndexON,D1065,TRUE,_xll.ohTrigger(RecalcTrigger,TriggerON)),NA())</f>
        <v>1.6698674429757032E-2</v>
      </c>
      <c r="H1065" s="49">
        <f>_xll.qlCalendarAdvance(IborCalendar,$H1064,B1065,"f",FALSE)</f>
        <v>46750</v>
      </c>
      <c r="I1065" s="49">
        <f>_xll.qlInterestRateIndexValueDate(Index3M,$H1065)</f>
        <v>46756</v>
      </c>
      <c r="J1065" s="52">
        <f>IFERROR(_xll.qlIndexFixing(Index3M,H1065,TRUE,_xll.ohTrigger(RecalcTrigger,Trigger3M)),NA())</f>
        <v>2.1408353619727032E-2</v>
      </c>
      <c r="K1065" s="52">
        <f>IFERROR(_xll.qlIndexFixing(ONIndex3M,I1065,TRUE,_xll.ohTrigger(RecalcTrigger,Trigger3M)),NA())</f>
        <v>2.1154270155108179E-2</v>
      </c>
      <c r="L1065" s="52">
        <f>IFERROR(_xll.qlIndexFixing(Index6M,$H1065,TRUE,_xll.ohTrigger(RecalcTrigger,Trigger6M)),NA())</f>
        <v>2.2178562481358927E-2</v>
      </c>
      <c r="M1065" s="52">
        <f>IFERROR(_xll.qlIndexFixing(ONIndex6M,I1065,TRUE,_xll.ohTrigger(RecalcTrigger,Trigger6M)),NA())</f>
        <v>2.1649474174099126E-2</v>
      </c>
    </row>
    <row r="1066" spans="2:13" x14ac:dyDescent="0.2">
      <c r="B1066" s="46" t="s">
        <v>49</v>
      </c>
      <c r="D1066" s="49">
        <f>_xll.qlCalendarAdvance(LocalCalendar,$D1065,B1066,"f",FALSE)</f>
        <v>46840</v>
      </c>
      <c r="E1066" s="49">
        <f>_xll.qlInterestRateIndexValueDate(IndexON,D1066)</f>
        <v>46840</v>
      </c>
      <c r="F1066" s="52">
        <f>IFERROR(_xll.qlIndexFixing(IndexON,D1066,TRUE,_xll.ohTrigger(RecalcTrigger,TriggerON)),NA())</f>
        <v>1.6731081946851356E-2</v>
      </c>
      <c r="H1066" s="49">
        <f>_xll.qlCalendarAdvance(IborCalendar,$H1065,B1066,"f",FALSE)</f>
        <v>46757</v>
      </c>
      <c r="I1066" s="49">
        <f>_xll.qlInterestRateIndexValueDate(Index3M,$H1066)</f>
        <v>46759</v>
      </c>
      <c r="J1066" s="52">
        <f>IFERROR(_xll.qlIndexFixing(Index3M,H1066,TRUE,_xll.ohTrigger(RecalcTrigger,Trigger3M)),NA())</f>
        <v>2.1421462091741259E-2</v>
      </c>
      <c r="K1066" s="52">
        <f>IFERROR(_xll.qlIndexFixing(ONIndex3M,I1066,TRUE,_xll.ohTrigger(RecalcTrigger,Trigger3M)),NA())</f>
        <v>2.1176079429074957E-2</v>
      </c>
      <c r="L1066" s="52">
        <f>IFERROR(_xll.qlIndexFixing(Index6M,$H1066,TRUE,_xll.ohTrigger(RecalcTrigger,Trigger6M)),NA())</f>
        <v>2.2191960599575122E-2</v>
      </c>
      <c r="M1066" s="52">
        <f>IFERROR(_xll.qlIndexFixing(ONIndex6M,I1066,TRUE,_xll.ohTrigger(RecalcTrigger,Trigger6M)),NA())</f>
        <v>2.1672244113193351E-2</v>
      </c>
    </row>
    <row r="1067" spans="2:13" x14ac:dyDescent="0.2">
      <c r="B1067" s="46" t="s">
        <v>49</v>
      </c>
      <c r="D1067" s="49">
        <f>_xll.qlCalendarAdvance(LocalCalendar,$D1066,B1067,"f",FALSE)</f>
        <v>46847</v>
      </c>
      <c r="E1067" s="49">
        <f>_xll.qlInterestRateIndexValueDate(IndexON,D1067)</f>
        <v>46847</v>
      </c>
      <c r="F1067" s="52">
        <f>IFERROR(_xll.qlIndexFixing(IndexON,D1067,TRUE,_xll.ohTrigger(RecalcTrigger,TriggerON)),NA())</f>
        <v>1.6763326816379154E-2</v>
      </c>
      <c r="H1067" s="49">
        <f>_xll.qlCalendarAdvance(IborCalendar,$H1066,B1067,"f",FALSE)</f>
        <v>46764</v>
      </c>
      <c r="I1067" s="49">
        <f>_xll.qlInterestRateIndexValueDate(Index3M,$H1067)</f>
        <v>46766</v>
      </c>
      <c r="J1067" s="52">
        <f>IFERROR(_xll.qlIndexFixing(Index3M,H1067,TRUE,_xll.ohTrigger(RecalcTrigger,Trigger3M)),NA())</f>
        <v>2.1463177086875337E-2</v>
      </c>
      <c r="K1067" s="52">
        <f>IFERROR(_xll.qlIndexFixing(ONIndex3M,I1067,TRUE,_xll.ohTrigger(RecalcTrigger,Trigger3M)),NA())</f>
        <v>2.1204197162862926E-2</v>
      </c>
      <c r="L1067" s="52">
        <f>IFERROR(_xll.qlIndexFixing(Index6M,$H1067,TRUE,_xll.ohTrigger(RecalcTrigger,Trigger6M)),NA())</f>
        <v>2.2223140925516086E-2</v>
      </c>
      <c r="M1067" s="52">
        <f>IFERROR(_xll.qlIndexFixing(ONIndex6M,I1067,TRUE,_xll.ohTrigger(RecalcTrigger,Trigger6M)),NA())</f>
        <v>2.1701578589441439E-2</v>
      </c>
    </row>
    <row r="1068" spans="2:13" x14ac:dyDescent="0.2">
      <c r="B1068" s="46" t="s">
        <v>49</v>
      </c>
      <c r="D1068" s="49">
        <f>_xll.qlCalendarAdvance(LocalCalendar,$D1067,B1068,"f",FALSE)</f>
        <v>46854</v>
      </c>
      <c r="E1068" s="49">
        <f>_xll.qlInterestRateIndexValueDate(IndexON,D1068)</f>
        <v>46854</v>
      </c>
      <c r="F1068" s="52">
        <f>IFERROR(_xll.qlIndexFixing(IndexON,D1068,TRUE,_xll.ohTrigger(RecalcTrigger,TriggerON)),NA())</f>
        <v>1.6795409038259379E-2</v>
      </c>
      <c r="H1068" s="49">
        <f>_xll.qlCalendarAdvance(IborCalendar,$H1067,B1068,"f",FALSE)</f>
        <v>46771</v>
      </c>
      <c r="I1068" s="49">
        <f>_xll.qlInterestRateIndexValueDate(Index3M,$H1068)</f>
        <v>46773</v>
      </c>
      <c r="J1068" s="52">
        <f>IFERROR(_xll.qlIndexFixing(Index3M,H1068,TRUE,_xll.ohTrigger(RecalcTrigger,Trigger3M)),NA())</f>
        <v>2.1482404634861337E-2</v>
      </c>
      <c r="K1068" s="52">
        <f>IFERROR(_xll.qlIndexFixing(ONIndex3M,I1068,TRUE,_xll.ohTrigger(RecalcTrigger,Trigger3M)),NA())</f>
        <v>2.1235056657236129E-2</v>
      </c>
      <c r="L1068" s="52">
        <f>IFERROR(_xll.qlIndexFixing(Index6M,$H1068,TRUE,_xll.ohTrigger(RecalcTrigger,Trigger6M)),NA())</f>
        <v>2.2254206517247663E-2</v>
      </c>
      <c r="M1068" s="52">
        <f>IFERROR(_xll.qlIndexFixing(ONIndex6M,I1068,TRUE,_xll.ohTrigger(RecalcTrigger,Trigger6M)),NA())</f>
        <v>2.1733761404254537E-2</v>
      </c>
    </row>
    <row r="1069" spans="2:13" x14ac:dyDescent="0.2">
      <c r="B1069" s="46" t="s">
        <v>49</v>
      </c>
      <c r="D1069" s="49">
        <f>_xll.qlCalendarAdvance(LocalCalendar,$D1068,B1069,"f",FALSE)</f>
        <v>46861</v>
      </c>
      <c r="E1069" s="49">
        <f>_xll.qlInterestRateIndexValueDate(IndexON,D1069)</f>
        <v>46861</v>
      </c>
      <c r="F1069" s="52">
        <f>IFERROR(_xll.qlIndexFixing(IndexON,D1069,TRUE,_xll.ohTrigger(RecalcTrigger,TriggerON)),NA())</f>
        <v>1.6827328612410986E-2</v>
      </c>
      <c r="H1069" s="49">
        <f>_xll.qlCalendarAdvance(IborCalendar,$H1068,B1069,"f",FALSE)</f>
        <v>46778</v>
      </c>
      <c r="I1069" s="49">
        <f>_xll.qlInterestRateIndexValueDate(Index3M,$H1069)</f>
        <v>46780</v>
      </c>
      <c r="J1069" s="52">
        <f>IFERROR(_xll.qlIndexFixing(Index3M,H1069,TRUE,_xll.ohTrigger(RecalcTrigger,Trigger3M)),NA())</f>
        <v>2.151273364233032E-2</v>
      </c>
      <c r="K1069" s="52">
        <f>IFERROR(_xll.qlIndexFixing(ONIndex3M,I1069,TRUE,_xll.ohTrigger(RecalcTrigger,Trigger3M)),NA())</f>
        <v>2.1265821580831457E-2</v>
      </c>
      <c r="L1069" s="52">
        <f>IFERROR(_xll.qlIndexFixing(Index6M,$H1069,TRUE,_xll.ohTrigger(RecalcTrigger,Trigger6M)),NA())</f>
        <v>2.2285157369409309E-2</v>
      </c>
      <c r="M1069" s="52">
        <f>IFERROR(_xll.qlIndexFixing(ONIndex6M,I1069,TRUE,_xll.ohTrigger(RecalcTrigger,Trigger6M)),NA())</f>
        <v>2.1765830268671849E-2</v>
      </c>
    </row>
    <row r="1070" spans="2:13" x14ac:dyDescent="0.2">
      <c r="B1070" s="46" t="s">
        <v>49</v>
      </c>
      <c r="D1070" s="49">
        <f>_xll.qlCalendarAdvance(LocalCalendar,$D1069,B1070,"f",FALSE)</f>
        <v>46868</v>
      </c>
      <c r="E1070" s="49">
        <f>_xll.qlInterestRateIndexValueDate(IndexON,D1070)</f>
        <v>46868</v>
      </c>
      <c r="F1070" s="52">
        <f>IFERROR(_xll.qlIndexFixing(IndexON,D1070,TRUE,_xll.ohTrigger(RecalcTrigger,TriggerON)),NA())</f>
        <v>1.685908553891502E-2</v>
      </c>
      <c r="H1070" s="49">
        <f>_xll.qlCalendarAdvance(IborCalendar,$H1069,B1070,"f",FALSE)</f>
        <v>46785</v>
      </c>
      <c r="I1070" s="49">
        <f>_xll.qlInterestRateIndexValueDate(Index3M,$H1070)</f>
        <v>46787</v>
      </c>
      <c r="J1070" s="52">
        <f>IFERROR(_xll.qlIndexFixing(Index3M,H1070,TRUE,_xll.ohTrigger(RecalcTrigger,Trigger3M)),NA())</f>
        <v>2.1551320855157603E-2</v>
      </c>
      <c r="K1070" s="52">
        <f>IFERROR(_xll.qlIndexFixing(ONIndex3M,I1070,TRUE,_xll.ohTrigger(RecalcTrigger,Trigger3M)),NA())</f>
        <v>2.1296491933568973E-2</v>
      </c>
      <c r="L1070" s="52">
        <f>IFERROR(_xll.qlIndexFixing(Index6M,$H1070,TRUE,_xll.ohTrigger(RecalcTrigger,Trigger6M)),NA())</f>
        <v>2.2315993476659357E-2</v>
      </c>
      <c r="M1070" s="52">
        <f>IFERROR(_xll.qlIndexFixing(ONIndex6M,I1070,TRUE,_xll.ohTrigger(RecalcTrigger,Trigger6M)),NA())</f>
        <v>2.1797785182560148E-2</v>
      </c>
    </row>
    <row r="1071" spans="2:13" x14ac:dyDescent="0.2">
      <c r="B1071" s="46" t="s">
        <v>49</v>
      </c>
      <c r="D1071" s="49">
        <f>_xll.qlCalendarAdvance(LocalCalendar,$D1070,B1071,"f",FALSE)</f>
        <v>46875</v>
      </c>
      <c r="E1071" s="49">
        <f>_xll.qlInterestRateIndexValueDate(IndexON,D1071)</f>
        <v>46875</v>
      </c>
      <c r="F1071" s="52">
        <f>IFERROR(_xll.qlIndexFixing(IndexON,D1071,TRUE,_xll.ohTrigger(RecalcTrigger,TriggerON)),NA())</f>
        <v>1.6903876028628306E-2</v>
      </c>
      <c r="H1071" s="49">
        <f>_xll.qlCalendarAdvance(IborCalendar,$H1070,B1071,"f",FALSE)</f>
        <v>46792</v>
      </c>
      <c r="I1071" s="49">
        <f>_xll.qlInterestRateIndexValueDate(Index3M,$H1071)</f>
        <v>46797</v>
      </c>
      <c r="J1071" s="52">
        <f>IFERROR(_xll.qlIndexFixing(Index3M,H1071,TRUE,_xll.ohTrigger(RecalcTrigger,Trigger3M)),NA())</f>
        <v>2.1585994931525479E-2</v>
      </c>
      <c r="K1071" s="52">
        <f>IFERROR(_xll.qlIndexFixing(ONIndex3M,I1071,TRUE,_xll.ohTrigger(RecalcTrigger,Trigger3M)),NA())</f>
        <v>2.1334522562828084E-2</v>
      </c>
      <c r="L1071" s="52">
        <f>IFERROR(_xll.qlIndexFixing(Index6M,$H1071,TRUE,_xll.ohTrigger(RecalcTrigger,Trigger6M)),NA())</f>
        <v>2.2359846000605102E-2</v>
      </c>
      <c r="M1071" s="52">
        <f>IFERROR(_xll.qlIndexFixing(ONIndex6M,I1071,TRUE,_xll.ohTrigger(RecalcTrigger,Trigger6M)),NA())</f>
        <v>2.1837378740725555E-2</v>
      </c>
    </row>
    <row r="1072" spans="2:13" x14ac:dyDescent="0.2">
      <c r="B1072" s="46" t="s">
        <v>49</v>
      </c>
      <c r="D1072" s="49">
        <f>_xll.qlCalendarAdvance(LocalCalendar,$D1071,B1072,"f",FALSE)</f>
        <v>46882</v>
      </c>
      <c r="E1072" s="49">
        <f>_xll.qlInterestRateIndexValueDate(IndexON,D1072)</f>
        <v>46882</v>
      </c>
      <c r="F1072" s="52">
        <f>IFERROR(_xll.qlIndexFixing(IndexON,D1072,TRUE,_xll.ohTrigger(RecalcTrigger,TriggerON)),NA())</f>
        <v>1.6922111448494093E-2</v>
      </c>
      <c r="H1072" s="49">
        <f>_xll.qlCalendarAdvance(IborCalendar,$H1071,B1072,"f",FALSE)</f>
        <v>46799</v>
      </c>
      <c r="I1072" s="49">
        <f>_xll.qlInterestRateIndexValueDate(Index3M,$H1072)</f>
        <v>46801</v>
      </c>
      <c r="J1072" s="52">
        <f>IFERROR(_xll.qlIndexFixing(Index3M,H1072,TRUE,_xll.ohTrigger(RecalcTrigger,Trigger3M)),NA())</f>
        <v>2.1600376456219372E-2</v>
      </c>
      <c r="K1072" s="52">
        <f>IFERROR(_xll.qlIndexFixing(ONIndex3M,I1072,TRUE,_xll.ohTrigger(RecalcTrigger,Trigger3M)),NA())</f>
        <v>2.1357548926284053E-2</v>
      </c>
      <c r="L1072" s="52">
        <f>IFERROR(_xll.qlIndexFixing(Index6M,$H1072,TRUE,_xll.ohTrigger(RecalcTrigger,Trigger6M)),NA())</f>
        <v>2.2377321435160802E-2</v>
      </c>
      <c r="M1072" s="52">
        <f>IFERROR(_xll.qlIndexFixing(ONIndex6M,I1072,TRUE,_xll.ohTrigger(RecalcTrigger,Trigger6M)),NA())</f>
        <v>2.186135315856319E-2</v>
      </c>
    </row>
    <row r="1073" spans="2:13" x14ac:dyDescent="0.2">
      <c r="B1073" s="46" t="s">
        <v>49</v>
      </c>
      <c r="D1073" s="49">
        <f>_xll.qlCalendarAdvance(LocalCalendar,$D1072,B1073,"f",FALSE)</f>
        <v>46889</v>
      </c>
      <c r="E1073" s="49">
        <f>_xll.qlInterestRateIndexValueDate(IndexON,D1073)</f>
        <v>46889</v>
      </c>
      <c r="F1073" s="52">
        <f>IFERROR(_xll.qlIndexFixing(IndexON,D1073,TRUE,_xll.ohTrigger(RecalcTrigger,TriggerON)),NA())</f>
        <v>1.6953380431569132E-2</v>
      </c>
      <c r="H1073" s="49">
        <f>_xll.qlCalendarAdvance(IborCalendar,$H1072,B1073,"f",FALSE)</f>
        <v>46806</v>
      </c>
      <c r="I1073" s="49">
        <f>_xll.qlInterestRateIndexValueDate(Index3M,$H1073)</f>
        <v>46808</v>
      </c>
      <c r="J1073" s="52">
        <f>IFERROR(_xll.qlIndexFixing(Index3M,H1073,TRUE,_xll.ohTrigger(RecalcTrigger,Trigger3M)),NA())</f>
        <v>2.1630331049776963E-2</v>
      </c>
      <c r="K1073" s="52">
        <f>IFERROR(_xll.qlIndexFixing(ONIndex3M,I1073,TRUE,_xll.ohTrigger(RecalcTrigger,Trigger3M)),NA())</f>
        <v>2.13879355660751E-2</v>
      </c>
      <c r="L1073" s="52">
        <f>IFERROR(_xll.qlIndexFixing(Index6M,$H1073,TRUE,_xll.ohTrigger(RecalcTrigger,Trigger6M)),NA())</f>
        <v>2.24078132758277E-2</v>
      </c>
      <c r="M1073" s="52">
        <f>IFERROR(_xll.qlIndexFixing(ONIndex6M,I1073,TRUE,_xll.ohTrigger(RecalcTrigger,Trigger6M)),NA())</f>
        <v>2.1892966220438126E-2</v>
      </c>
    </row>
    <row r="1074" spans="2:13" x14ac:dyDescent="0.2">
      <c r="B1074" s="46" t="s">
        <v>49</v>
      </c>
      <c r="D1074" s="49">
        <f>_xll.qlCalendarAdvance(LocalCalendar,$D1073,B1074,"f",FALSE)</f>
        <v>46896</v>
      </c>
      <c r="E1074" s="49">
        <f>_xll.qlInterestRateIndexValueDate(IndexON,D1074)</f>
        <v>46896</v>
      </c>
      <c r="F1074" s="52">
        <f>IFERROR(_xll.qlIndexFixing(IndexON,D1074,TRUE,_xll.ohTrigger(RecalcTrigger,TriggerON)),NA())</f>
        <v>1.6984486766753459E-2</v>
      </c>
      <c r="H1074" s="49">
        <f>_xll.qlCalendarAdvance(IborCalendar,$H1073,B1074,"f",FALSE)</f>
        <v>46813</v>
      </c>
      <c r="I1074" s="49">
        <f>_xll.qlInterestRateIndexValueDate(Index3M,$H1074)</f>
        <v>46815</v>
      </c>
      <c r="J1074" s="52">
        <f>IFERROR(_xll.qlIndexFixing(Index3M,H1074,TRUE,_xll.ohTrigger(RecalcTrigger,Trigger3M)),NA())</f>
        <v>2.1671249235422546E-2</v>
      </c>
      <c r="K1074" s="52">
        <f>IFERROR(_xll.qlIndexFixing(ONIndex3M,I1074,TRUE,_xll.ohTrigger(RecalcTrigger,Trigger3M)),NA())</f>
        <v>2.1418227634741882E-2</v>
      </c>
      <c r="L1074" s="52">
        <f>IFERROR(_xll.qlIndexFixing(Index6M,$H1074,TRUE,_xll.ohTrigger(RecalcTrigger,Trigger6M)),NA())</f>
        <v>2.2446668140824473E-2</v>
      </c>
      <c r="M1074" s="52">
        <f>IFERROR(_xll.qlIndexFixing(ONIndex6M,I1074,TRUE,_xll.ohTrigger(RecalcTrigger,Trigger6M)),NA())</f>
        <v>2.1924465331437659E-2</v>
      </c>
    </row>
    <row r="1075" spans="2:13" x14ac:dyDescent="0.2">
      <c r="B1075" s="46" t="s">
        <v>49</v>
      </c>
      <c r="D1075" s="49">
        <f>_xll.qlCalendarAdvance(LocalCalendar,$D1074,B1075,"f",FALSE)</f>
        <v>46903</v>
      </c>
      <c r="E1075" s="49">
        <f>_xll.qlInterestRateIndexValueDate(IndexON,D1075)</f>
        <v>46903</v>
      </c>
      <c r="F1075" s="52">
        <f>IFERROR(_xll.qlIndexFixing(IndexON,D1075,TRUE,_xll.ohTrigger(RecalcTrigger,TriggerON)),NA())</f>
        <v>1.7015430453966029E-2</v>
      </c>
      <c r="H1075" s="49">
        <f>_xll.qlCalendarAdvance(IborCalendar,$H1074,B1075,"f",FALSE)</f>
        <v>46820</v>
      </c>
      <c r="I1075" s="49">
        <f>_xll.qlInterestRateIndexValueDate(Index3M,$H1075)</f>
        <v>46822</v>
      </c>
      <c r="J1075" s="52">
        <f>IFERROR(_xll.qlIndexFixing(Index3M,H1075,TRUE,_xll.ohTrigger(RecalcTrigger,Trigger3M)),NA())</f>
        <v>2.1700994169579147E-2</v>
      </c>
      <c r="K1075" s="52">
        <f>IFERROR(_xll.qlIndexFixing(ONIndex3M,I1075,TRUE,_xll.ohTrigger(RecalcTrigger,Trigger3M)),NA())</f>
        <v>2.1448425132231108E-2</v>
      </c>
      <c r="L1075" s="52">
        <f>IFERROR(_xll.qlIndexFixing(Index6M,$H1075,TRUE,_xll.ohTrigger(RecalcTrigger,Trigger6M)),NA())</f>
        <v>2.2476911475976157E-2</v>
      </c>
      <c r="M1075" s="52">
        <f>IFERROR(_xll.qlIndexFixing(ONIndex6M,I1075,TRUE,_xll.ohTrigger(RecalcTrigger,Trigger6M)),NA())</f>
        <v>2.1955850491481854E-2</v>
      </c>
    </row>
    <row r="1076" spans="2:13" x14ac:dyDescent="0.2">
      <c r="B1076" s="46" t="s">
        <v>49</v>
      </c>
      <c r="D1076" s="49">
        <f>_xll.qlCalendarAdvance(LocalCalendar,$D1075,B1076,"f",FALSE)</f>
        <v>46910</v>
      </c>
      <c r="E1076" s="49">
        <f>_xll.qlInterestRateIndexValueDate(IndexON,D1076)</f>
        <v>46910</v>
      </c>
      <c r="F1076" s="52">
        <f>IFERROR(_xll.qlIndexFixing(IndexON,D1076,TRUE,_xll.ohTrigger(RecalcTrigger,TriggerON)),NA())</f>
        <v>1.7046211493206842E-2</v>
      </c>
      <c r="H1076" s="49">
        <f>_xll.qlCalendarAdvance(IborCalendar,$H1075,B1076,"f",FALSE)</f>
        <v>46827</v>
      </c>
      <c r="I1076" s="49">
        <f>_xll.qlInterestRateIndexValueDate(Index3M,$H1076)</f>
        <v>46829</v>
      </c>
      <c r="J1076" s="52">
        <f>IFERROR(_xll.qlIndexFixing(Index3M,H1076,TRUE,_xll.ohTrigger(RecalcTrigger,Trigger3M)),NA())</f>
        <v>2.1730644234957384E-2</v>
      </c>
      <c r="K1076" s="52">
        <f>IFERROR(_xll.qlIndexFixing(ONIndex3M,I1076,TRUE,_xll.ohTrigger(RecalcTrigger,Trigger3M)),NA())</f>
        <v>2.1481314920397399E-2</v>
      </c>
      <c r="L1076" s="52">
        <f>IFERROR(_xll.qlIndexFixing(Index6M,$H1076,TRUE,_xll.ohTrigger(RecalcTrigger,Trigger6M)),NA())</f>
        <v>2.2509852319066811E-2</v>
      </c>
      <c r="M1076" s="52">
        <f>IFERROR(_xll.qlIndexFixing(ONIndex6M,I1076,TRUE,_xll.ohTrigger(RecalcTrigger,Trigger6M)),NA())</f>
        <v>2.1990021863826925E-2</v>
      </c>
    </row>
    <row r="1077" spans="2:13" x14ac:dyDescent="0.2">
      <c r="B1077" s="46" t="s">
        <v>49</v>
      </c>
      <c r="D1077" s="49">
        <f>_xll.qlCalendarAdvance(LocalCalendar,$D1076,B1077,"f",FALSE)</f>
        <v>46917</v>
      </c>
      <c r="E1077" s="49">
        <f>_xll.qlInterestRateIndexValueDate(IndexON,D1077)</f>
        <v>46917</v>
      </c>
      <c r="F1077" s="52">
        <f>IFERROR(_xll.qlIndexFixing(IndexON,D1077,TRUE,_xll.ohTrigger(RecalcTrigger,TriggerON)),NA())</f>
        <v>1.7076829884475897E-2</v>
      </c>
      <c r="H1077" s="49">
        <f>_xll.qlCalendarAdvance(IborCalendar,$H1076,B1077,"f",FALSE)</f>
        <v>46834</v>
      </c>
      <c r="I1077" s="49">
        <f>_xll.qlInterestRateIndexValueDate(Index3M,$H1077)</f>
        <v>46836</v>
      </c>
      <c r="J1077" s="52">
        <f>IFERROR(_xll.qlIndexFixing(Index3M,H1077,TRUE,_xll.ohTrigger(RecalcTrigger,Trigger3M)),NA())</f>
        <v>2.1760199429364115E-2</v>
      </c>
      <c r="K1077" s="52">
        <f>IFERROR(_xll.qlIndexFixing(ONIndex3M,I1077,TRUE,_xll.ohTrigger(RecalcTrigger,Trigger3M)),NA())</f>
        <v>2.1508536413303858E-2</v>
      </c>
      <c r="L1077" s="52">
        <f>IFERROR(_xll.qlIndexFixing(Index6M,$H1077,TRUE,_xll.ohTrigger(RecalcTrigger,Trigger6M)),NA())</f>
        <v>2.2537053766422569E-2</v>
      </c>
      <c r="M1077" s="52">
        <f>IFERROR(_xll.qlIndexFixing(ONIndex6M,I1077,TRUE,_xll.ohTrigger(RecalcTrigger,Trigger6M)),NA())</f>
        <v>2.201827895841113E-2</v>
      </c>
    </row>
    <row r="1078" spans="2:13" x14ac:dyDescent="0.2">
      <c r="B1078" s="46" t="s">
        <v>49</v>
      </c>
      <c r="D1078" s="49">
        <f>_xll.qlCalendarAdvance(LocalCalendar,$D1077,B1078,"f",FALSE)</f>
        <v>46924</v>
      </c>
      <c r="E1078" s="49">
        <f>_xll.qlInterestRateIndexValueDate(IndexON,D1078)</f>
        <v>46924</v>
      </c>
      <c r="F1078" s="52">
        <f>IFERROR(_xll.qlIndexFixing(IndexON,D1078,TRUE,_xll.ohTrigger(RecalcTrigger,TriggerON)),NA())</f>
        <v>1.7107285627611102E-2</v>
      </c>
      <c r="H1078" s="49">
        <f>_xll.qlCalendarAdvance(IborCalendar,$H1077,B1078,"f",FALSE)</f>
        <v>46841</v>
      </c>
      <c r="I1078" s="49">
        <f>_xll.qlInterestRateIndexValueDate(Index3M,$H1078)</f>
        <v>46843</v>
      </c>
      <c r="J1078" s="52">
        <f>IFERROR(_xll.qlIndexFixing(Index3M,H1078,TRUE,_xll.ohTrigger(RecalcTrigger,Trigger3M)),NA())</f>
        <v>2.1781426397804914E-2</v>
      </c>
      <c r="K1078" s="52">
        <f>IFERROR(_xll.qlIndexFixing(ONIndex3M,I1078,TRUE,_xll.ohTrigger(RecalcTrigger,Trigger3M)),NA())</f>
        <v>2.1538450196754155E-2</v>
      </c>
      <c r="L1078" s="52">
        <f>IFERROR(_xll.qlIndexFixing(Index6M,$H1078,TRUE,_xll.ohTrigger(RecalcTrigger,Trigger6M)),NA())</f>
        <v>2.2558550883441691E-2</v>
      </c>
      <c r="M1078" s="52">
        <f>IFERROR(_xll.qlIndexFixing(ONIndex6M,I1078,TRUE,_xll.ohTrigger(RecalcTrigger,Trigger6M)),NA())</f>
        <v>2.2049322265109694E-2</v>
      </c>
    </row>
    <row r="1079" spans="2:13" x14ac:dyDescent="0.2">
      <c r="B1079" s="46" t="s">
        <v>49</v>
      </c>
      <c r="D1079" s="49">
        <f>_xll.qlCalendarAdvance(LocalCalendar,$D1078,B1079,"f",FALSE)</f>
        <v>46931</v>
      </c>
      <c r="E1079" s="49">
        <f>_xll.qlInterestRateIndexValueDate(IndexON,D1079)</f>
        <v>46931</v>
      </c>
      <c r="F1079" s="52">
        <f>IFERROR(_xll.qlIndexFixing(IndexON,D1079,TRUE,_xll.ohTrigger(RecalcTrigger,TriggerON)),NA())</f>
        <v>1.7137578722693503E-2</v>
      </c>
      <c r="H1079" s="49">
        <f>_xll.qlCalendarAdvance(IborCalendar,$H1078,B1079,"f",FALSE)</f>
        <v>46848</v>
      </c>
      <c r="I1079" s="49">
        <f>_xll.qlInterestRateIndexValueDate(Index3M,$H1079)</f>
        <v>46850</v>
      </c>
      <c r="J1079" s="52">
        <f>IFERROR(_xll.qlIndexFixing(Index3M,H1079,TRUE,_xll.ohTrigger(RecalcTrigger,Trigger3M)),NA())</f>
        <v>2.1810806852333085E-2</v>
      </c>
      <c r="K1079" s="52">
        <f>IFERROR(_xll.qlIndexFixing(ONIndex3M,I1079,TRUE,_xll.ohTrigger(RecalcTrigger,Trigger3M)),NA())</f>
        <v>2.1568269408707152E-2</v>
      </c>
      <c r="L1079" s="52">
        <f>IFERROR(_xll.qlIndexFixing(Index6M,$H1079,TRUE,_xll.ohTrigger(RecalcTrigger,Trigger6M)),NA())</f>
        <v>2.2599530131178516E-2</v>
      </c>
      <c r="M1079" s="52">
        <f>IFERROR(_xll.qlIndexFixing(ONIndex6M,I1079,TRUE,_xll.ohTrigger(RecalcTrigger,Trigger6M)),NA())</f>
        <v>2.2080251620479885E-2</v>
      </c>
    </row>
    <row r="1080" spans="2:13" x14ac:dyDescent="0.2">
      <c r="B1080" s="46" t="s">
        <v>49</v>
      </c>
      <c r="D1080" s="49">
        <f>_xll.qlCalendarAdvance(LocalCalendar,$D1079,B1080,"f",FALSE)</f>
        <v>46938</v>
      </c>
      <c r="E1080" s="49">
        <f>_xll.qlInterestRateIndexValueDate(IndexON,D1080)</f>
        <v>46938</v>
      </c>
      <c r="F1080" s="52">
        <f>IFERROR(_xll.qlIndexFixing(IndexON,D1080,TRUE,_xll.ohTrigger(RecalcTrigger,TriggerON)),NA())</f>
        <v>1.7167709169642054E-2</v>
      </c>
      <c r="H1080" s="49">
        <f>_xll.qlCalendarAdvance(IborCalendar,$H1079,B1080,"f",FALSE)</f>
        <v>46855</v>
      </c>
      <c r="I1080" s="49">
        <f>_xll.qlInterestRateIndexValueDate(Index3M,$H1080)</f>
        <v>46861</v>
      </c>
      <c r="J1080" s="52">
        <f>IFERROR(_xll.qlIndexFixing(Index3M,H1080,TRUE,_xll.ohTrigger(RecalcTrigger,Trigger3M)),NA())</f>
        <v>2.18567844671834E-2</v>
      </c>
      <c r="K1080" s="52">
        <f>IFERROR(_xll.qlIndexFixing(ONIndex3M,I1080,TRUE,_xll.ohTrigger(RecalcTrigger,Trigger3M)),NA())</f>
        <v>2.1609407718505835E-2</v>
      </c>
      <c r="L1080" s="52">
        <f>IFERROR(_xll.qlIndexFixing(Index6M,$H1080,TRUE,_xll.ohTrigger(RecalcTrigger,Trigger6M)),NA())</f>
        <v>2.2637740438167388E-2</v>
      </c>
      <c r="M1080" s="52">
        <f>IFERROR(_xll.qlIndexFixing(ONIndex6M,I1080,TRUE,_xll.ohTrigger(RecalcTrigger,Trigger6M)),NA())</f>
        <v>2.2122879985371213E-2</v>
      </c>
    </row>
    <row r="1081" spans="2:13" x14ac:dyDescent="0.2">
      <c r="B1081" s="46" t="s">
        <v>49</v>
      </c>
      <c r="D1081" s="49">
        <f>_xll.qlCalendarAdvance(LocalCalendar,$D1080,B1081,"f",FALSE)</f>
        <v>46945</v>
      </c>
      <c r="E1081" s="49">
        <f>_xll.qlInterestRateIndexValueDate(IndexON,D1081)</f>
        <v>46945</v>
      </c>
      <c r="F1081" s="52">
        <f>IFERROR(_xll.qlIndexFixing(IndexON,D1081,TRUE,_xll.ohTrigger(RecalcTrigger,TriggerON)),NA())</f>
        <v>1.7197676968375708E-2</v>
      </c>
      <c r="H1081" s="49">
        <f>_xll.qlCalendarAdvance(IborCalendar,$H1080,B1081,"f",FALSE)</f>
        <v>46862</v>
      </c>
      <c r="I1081" s="49">
        <f>_xll.qlInterestRateIndexValueDate(Index3M,$H1081)</f>
        <v>46864</v>
      </c>
      <c r="J1081" s="52">
        <f>IFERROR(_xll.qlIndexFixing(Index3M,H1081,TRUE,_xll.ohTrigger(RecalcTrigger,Trigger3M)),NA())</f>
        <v>2.1869283158337974E-2</v>
      </c>
      <c r="K1081" s="52">
        <f>IFERROR(_xll.qlIndexFixing(ONIndex3M,I1081,TRUE,_xll.ohTrigger(RecalcTrigger,Trigger3M)),NA())</f>
        <v>2.1627624117934729E-2</v>
      </c>
      <c r="L1081" s="52">
        <f>IFERROR(_xll.qlIndexFixing(Index6M,$H1081,TRUE,_xll.ohTrigger(RecalcTrigger,Trigger6M)),NA())</f>
        <v>2.2655960680599989E-2</v>
      </c>
      <c r="M1081" s="52">
        <f>IFERROR(_xll.qlIndexFixing(ONIndex6M,I1081,TRUE,_xll.ohTrigger(RecalcTrigger,Trigger6M)),NA())</f>
        <v>2.2141768476968693E-2</v>
      </c>
    </row>
    <row r="1082" spans="2:13" x14ac:dyDescent="0.2">
      <c r="B1082" s="46" t="s">
        <v>49</v>
      </c>
      <c r="D1082" s="49">
        <f>_xll.qlCalendarAdvance(LocalCalendar,$D1081,B1082,"f",FALSE)</f>
        <v>46952</v>
      </c>
      <c r="E1082" s="49">
        <f>_xll.qlInterestRateIndexValueDate(IndexON,D1082)</f>
        <v>46952</v>
      </c>
      <c r="F1082" s="52">
        <f>IFERROR(_xll.qlIndexFixing(IndexON,D1082,TRUE,_xll.ohTrigger(RecalcTrigger,TriggerON)),NA())</f>
        <v>1.7227482118894466E-2</v>
      </c>
      <c r="H1082" s="49">
        <f>_xll.qlCalendarAdvance(IborCalendar,$H1081,B1082,"f",FALSE)</f>
        <v>46869</v>
      </c>
      <c r="I1082" s="49">
        <f>_xll.qlInterestRateIndexValueDate(Index3M,$H1082)</f>
        <v>46871</v>
      </c>
      <c r="J1082" s="52">
        <f>IFERROR(_xll.qlIndexFixing(Index3M,H1082,TRUE,_xll.ohTrigger(RecalcTrigger,Trigger3M)),NA())</f>
        <v>2.1906552260495631E-2</v>
      </c>
      <c r="K1082" s="52">
        <f>IFERROR(_xll.qlIndexFixing(ONIndex3M,I1082,TRUE,_xll.ohTrigger(RecalcTrigger,Trigger3M)),NA())</f>
        <v>2.1659916646266097E-2</v>
      </c>
      <c r="L1082" s="52">
        <f>IFERROR(_xll.qlIndexFixing(Index6M,$H1082,TRUE,_xll.ohTrigger(RecalcTrigger,Trigger6M)),NA())</f>
        <v>2.2688174584511462E-2</v>
      </c>
      <c r="M1082" s="52">
        <f>IFERROR(_xll.qlIndexFixing(ONIndex6M,I1082,TRUE,_xll.ohTrigger(RecalcTrigger,Trigger6M)),NA())</f>
        <v>2.2175218663222918E-2</v>
      </c>
    </row>
    <row r="1083" spans="2:13" x14ac:dyDescent="0.2">
      <c r="B1083" s="46" t="s">
        <v>49</v>
      </c>
      <c r="D1083" s="49">
        <f>_xll.qlCalendarAdvance(LocalCalendar,$D1082,B1083,"f",FALSE)</f>
        <v>46959</v>
      </c>
      <c r="E1083" s="49">
        <f>_xll.qlInterestRateIndexValueDate(IndexON,D1083)</f>
        <v>46959</v>
      </c>
      <c r="F1083" s="52">
        <f>IFERROR(_xll.qlIndexFixing(IndexON,D1083,TRUE,_xll.ohTrigger(RecalcTrigger,TriggerON)),NA())</f>
        <v>1.7257124621198328E-2</v>
      </c>
      <c r="H1083" s="49">
        <f>_xll.qlCalendarAdvance(IborCalendar,$H1082,B1083,"f",FALSE)</f>
        <v>46876</v>
      </c>
      <c r="I1083" s="49">
        <f>_xll.qlInterestRateIndexValueDate(Index3M,$H1083)</f>
        <v>46881</v>
      </c>
      <c r="J1083" s="52">
        <f>IFERROR(_xll.qlIndexFixing(Index3M,H1083,TRUE,_xll.ohTrigger(RecalcTrigger,Trigger3M)),NA())</f>
        <v>2.1942497544726013E-2</v>
      </c>
      <c r="K1083" s="52">
        <f>IFERROR(_xll.qlIndexFixing(ONIndex3M,I1083,TRUE,_xll.ohTrigger(RecalcTrigger,Trigger3M)),NA())</f>
        <v>2.1693688213169082E-2</v>
      </c>
      <c r="L1083" s="52">
        <f>IFERROR(_xll.qlIndexFixing(Index6M,$H1083,TRUE,_xll.ohTrigger(RecalcTrigger,Trigger6M)),NA())</f>
        <v>2.2724492243205864E-2</v>
      </c>
      <c r="M1083" s="52">
        <f>IFERROR(_xll.qlIndexFixing(ONIndex6M,I1083,TRUE,_xll.ohTrigger(RecalcTrigger,Trigger6M)),NA())</f>
        <v>2.2210145821128791E-2</v>
      </c>
    </row>
    <row r="1084" spans="2:13" x14ac:dyDescent="0.2">
      <c r="B1084" s="46" t="s">
        <v>49</v>
      </c>
      <c r="D1084" s="49">
        <f>_xll.qlCalendarAdvance(LocalCalendar,$D1083,B1084,"f",FALSE)</f>
        <v>46966</v>
      </c>
      <c r="E1084" s="49">
        <f>_xll.qlInterestRateIndexValueDate(IndexON,D1084)</f>
        <v>46966</v>
      </c>
      <c r="F1084" s="52">
        <f>IFERROR(_xll.qlIndexFixing(IndexON,D1084,TRUE,_xll.ohTrigger(RecalcTrigger,TriggerON)),NA())</f>
        <v>1.72866044751252E-2</v>
      </c>
      <c r="H1084" s="49">
        <f>_xll.qlCalendarAdvance(IborCalendar,$H1083,B1084,"f",FALSE)</f>
        <v>46883</v>
      </c>
      <c r="I1084" s="49">
        <f>_xll.qlInterestRateIndexValueDate(Index3M,$H1084)</f>
        <v>46885</v>
      </c>
      <c r="J1084" s="52">
        <f>IFERROR(_xll.qlIndexFixing(Index3M,H1084,TRUE,_xll.ohTrigger(RecalcTrigger,Trigger3M)),NA())</f>
        <v>2.1964429220120523E-2</v>
      </c>
      <c r="K1084" s="52">
        <f>IFERROR(_xll.qlIndexFixing(ONIndex3M,I1084,TRUE,_xll.ohTrigger(RecalcTrigger,Trigger3M)),NA())</f>
        <v>2.1715946893854365E-2</v>
      </c>
      <c r="L1084" s="52">
        <f>IFERROR(_xll.qlIndexFixing(Index6M,$H1084,TRUE,_xll.ohTrigger(RecalcTrigger,Trigger6M)),NA())</f>
        <v>2.2743935243746124E-2</v>
      </c>
      <c r="M1084" s="52">
        <f>IFERROR(_xll.qlIndexFixing(ONIndex6M,I1084,TRUE,_xll.ohTrigger(RecalcTrigger,Trigger6M)),NA())</f>
        <v>2.2233189124687414E-2</v>
      </c>
    </row>
    <row r="1085" spans="2:13" x14ac:dyDescent="0.2">
      <c r="B1085" s="46" t="s">
        <v>49</v>
      </c>
      <c r="D1085" s="49">
        <f>_xll.qlCalendarAdvance(LocalCalendar,$D1084,B1085,"f",FALSE)</f>
        <v>46973</v>
      </c>
      <c r="E1085" s="49">
        <f>_xll.qlInterestRateIndexValueDate(IndexON,D1085)</f>
        <v>46973</v>
      </c>
      <c r="F1085" s="52">
        <f>IFERROR(_xll.qlIndexFixing(IndexON,D1085,TRUE,_xll.ohTrigger(RecalcTrigger,TriggerON)),NA())</f>
        <v>1.731592168075613E-2</v>
      </c>
      <c r="H1085" s="49">
        <f>_xll.qlCalendarAdvance(IborCalendar,$H1084,B1085,"f",FALSE)</f>
        <v>46890</v>
      </c>
      <c r="I1085" s="49">
        <f>_xll.qlInterestRateIndexValueDate(Index3M,$H1085)</f>
        <v>46892</v>
      </c>
      <c r="J1085" s="52">
        <f>IFERROR(_xll.qlIndexFixing(Index3M,H1085,TRUE,_xll.ohTrigger(RecalcTrigger,Trigger3M)),NA())</f>
        <v>2.199322536858796E-2</v>
      </c>
      <c r="K1085" s="52">
        <f>IFERROR(_xll.qlIndexFixing(ONIndex3M,I1085,TRUE,_xll.ohTrigger(RecalcTrigger,Trigger3M)),NA())</f>
        <v>2.174519867546465E-2</v>
      </c>
      <c r="L1085" s="52">
        <f>IFERROR(_xll.qlIndexFixing(Index6M,$H1085,TRUE,_xll.ohTrigger(RecalcTrigger,Trigger6M)),NA())</f>
        <v>2.2773030428232241E-2</v>
      </c>
      <c r="M1085" s="52">
        <f>IFERROR(_xll.qlIndexFixing(ONIndex6M,I1085,TRUE,_xll.ohTrigger(RecalcTrigger,Trigger6M)),NA())</f>
        <v>2.2263434770408708E-2</v>
      </c>
    </row>
    <row r="1086" spans="2:13" x14ac:dyDescent="0.2">
      <c r="B1086" s="46" t="s">
        <v>49</v>
      </c>
      <c r="D1086" s="49">
        <f>_xll.qlCalendarAdvance(LocalCalendar,$D1085,B1086,"f",FALSE)</f>
        <v>46980</v>
      </c>
      <c r="E1086" s="49">
        <f>_xll.qlInterestRateIndexValueDate(IndexON,D1086)</f>
        <v>46980</v>
      </c>
      <c r="F1086" s="52">
        <f>IFERROR(_xll.qlIndexFixing(IndexON,D1086,TRUE,_xll.ohTrigger(RecalcTrigger,TriggerON)),NA())</f>
        <v>1.7345076238010071E-2</v>
      </c>
      <c r="H1086" s="49">
        <f>_xll.qlCalendarAdvance(IborCalendar,$H1085,B1086,"f",FALSE)</f>
        <v>46897</v>
      </c>
      <c r="I1086" s="49">
        <f>_xll.qlInterestRateIndexValueDate(Index3M,$H1086)</f>
        <v>46899</v>
      </c>
      <c r="J1086" s="52">
        <f>IFERROR(_xll.qlIndexFixing(Index3M,H1086,TRUE,_xll.ohTrigger(RecalcTrigger,Trigger3M)),NA())</f>
        <v>2.2024630213688622E-2</v>
      </c>
      <c r="K1086" s="52">
        <f>IFERROR(_xll.qlIndexFixing(ONIndex3M,I1086,TRUE,_xll.ohTrigger(RecalcTrigger,Trigger3M)),NA())</f>
        <v>2.1777092963874978E-2</v>
      </c>
      <c r="L1086" s="52">
        <f>IFERROR(_xll.qlIndexFixing(Index6M,$H1086,TRUE,_xll.ohTrigger(RecalcTrigger,Trigger6M)),NA())</f>
        <v>2.2802010769246112E-2</v>
      </c>
      <c r="M1086" s="52">
        <f>IFERROR(_xll.qlIndexFixing(ONIndex6M,I1086,TRUE,_xll.ohTrigger(RecalcTrigger,Trigger6M)),NA())</f>
        <v>2.2296404075867748E-2</v>
      </c>
    </row>
    <row r="1087" spans="2:13" x14ac:dyDescent="0.2">
      <c r="B1087" s="46" t="s">
        <v>49</v>
      </c>
      <c r="D1087" s="49">
        <f>_xll.qlCalendarAdvance(LocalCalendar,$D1086,B1087,"f",FALSE)</f>
        <v>46987</v>
      </c>
      <c r="E1087" s="49">
        <f>_xll.qlInterestRateIndexValueDate(IndexON,D1087)</f>
        <v>46987</v>
      </c>
      <c r="F1087" s="52">
        <f>IFERROR(_xll.qlIndexFixing(IndexON,D1087,TRUE,_xll.ohTrigger(RecalcTrigger,TriggerON)),NA())</f>
        <v>1.7374068146805977E-2</v>
      </c>
      <c r="H1087" s="49">
        <f>_xll.qlCalendarAdvance(IborCalendar,$H1086,B1087,"f",FALSE)</f>
        <v>46904</v>
      </c>
      <c r="I1087" s="49">
        <f>_xll.qlInterestRateIndexValueDate(Index3M,$H1087)</f>
        <v>46906</v>
      </c>
      <c r="J1087" s="52">
        <f>IFERROR(_xll.qlIndexFixing(Index3M,H1087,TRUE,_xll.ohTrigger(RecalcTrigger,Trigger3M)),NA())</f>
        <v>2.2050532992177515E-2</v>
      </c>
      <c r="K1087" s="52">
        <f>IFERROR(_xll.qlIndexFixing(ONIndex3M,I1087,TRUE,_xll.ohTrigger(RecalcTrigger,Trigger3M)),NA())</f>
        <v>2.1803418522701179E-2</v>
      </c>
      <c r="L1087" s="52">
        <f>IFERROR(_xll.qlIndexFixing(Index6M,$H1087,TRUE,_xll.ohTrigger(RecalcTrigger,Trigger6M)),NA())</f>
        <v>2.2830876261703371E-2</v>
      </c>
      <c r="M1087" s="52">
        <f>IFERROR(_xll.qlIndexFixing(ONIndex6M,I1087,TRUE,_xll.ohTrigger(RecalcTrigger,Trigger6M)),NA())</f>
        <v>2.2323584205974356E-2</v>
      </c>
    </row>
    <row r="1088" spans="2:13" x14ac:dyDescent="0.2">
      <c r="B1088" s="46" t="s">
        <v>49</v>
      </c>
      <c r="D1088" s="49">
        <f>_xll.qlCalendarAdvance(LocalCalendar,$D1087,B1088,"f",FALSE)</f>
        <v>46994</v>
      </c>
      <c r="E1088" s="49">
        <f>_xll.qlInterestRateIndexValueDate(IndexON,D1088)</f>
        <v>46994</v>
      </c>
      <c r="F1088" s="52">
        <f>IFERROR(_xll.qlIndexFixing(IndexON,D1088,TRUE,_xll.ohTrigger(RecalcTrigger,TriggerON)),NA())</f>
        <v>1.7402897407224893E-2</v>
      </c>
      <c r="H1088" s="49">
        <f>_xll.qlCalendarAdvance(IborCalendar,$H1087,B1088,"f",FALSE)</f>
        <v>46911</v>
      </c>
      <c r="I1088" s="49">
        <f>_xll.qlInterestRateIndexValueDate(Index3M,$H1088)</f>
        <v>46913</v>
      </c>
      <c r="J1088" s="52">
        <f>IFERROR(_xll.qlIndexFixing(Index3M,H1088,TRUE,_xll.ohTrigger(RecalcTrigger,Trigger3M)),NA())</f>
        <v>2.2079044463056217E-2</v>
      </c>
      <c r="K1088" s="52">
        <f>IFERROR(_xll.qlIndexFixing(ONIndex3M,I1088,TRUE,_xll.ohTrigger(RecalcTrigger,Trigger3M)),NA())</f>
        <v>2.1832386588167552E-2</v>
      </c>
      <c r="L1088" s="52">
        <f>IFERROR(_xll.qlIndexFixing(Index6M,$H1088,TRUE,_xll.ohTrigger(RecalcTrigger,Trigger6M)),NA())</f>
        <v>2.2859626900540393E-2</v>
      </c>
      <c r="M1088" s="52">
        <f>IFERROR(_xll.qlIndexFixing(ONIndex6M,I1088,TRUE,_xll.ohTrigger(RecalcTrigger,Trigger6M)),NA())</f>
        <v>2.2353487995685484E-2</v>
      </c>
    </row>
    <row r="1089" spans="2:13" x14ac:dyDescent="0.2">
      <c r="B1089" s="46" t="s">
        <v>49</v>
      </c>
      <c r="D1089" s="49">
        <f>_xll.qlCalendarAdvance(LocalCalendar,$D1088,B1089,"f",FALSE)</f>
        <v>47001</v>
      </c>
      <c r="E1089" s="49">
        <f>_xll.qlInterestRateIndexValueDate(IndexON,D1089)</f>
        <v>47001</v>
      </c>
      <c r="F1089" s="52">
        <f>IFERROR(_xll.qlIndexFixing(IndexON,D1089,TRUE,_xll.ohTrigger(RecalcTrigger,TriggerON)),NA())</f>
        <v>1.7431564019104728E-2</v>
      </c>
      <c r="H1089" s="49">
        <f>_xll.qlCalendarAdvance(IborCalendar,$H1088,B1089,"f",FALSE)</f>
        <v>46918</v>
      </c>
      <c r="I1089" s="49">
        <f>_xll.qlInterestRateIndexValueDate(Index3M,$H1089)</f>
        <v>46920</v>
      </c>
      <c r="J1089" s="52">
        <f>IFERROR(_xll.qlIndexFixing(Index3M,H1089,TRUE,_xll.ohTrigger(RecalcTrigger,Trigger3M)),NA())</f>
        <v>2.2110149515890947E-2</v>
      </c>
      <c r="K1089" s="52">
        <f>IFERROR(_xll.qlIndexFixing(ONIndex3M,I1089,TRUE,_xll.ohTrigger(RecalcTrigger,Trigger3M)),NA())</f>
        <v>2.186126008147049E-2</v>
      </c>
      <c r="L1089" s="52">
        <f>IFERROR(_xll.qlIndexFixing(Index6M,$H1089,TRUE,_xll.ohTrigger(RecalcTrigger,Trigger6M)),NA())</f>
        <v>2.2888262680712566E-2</v>
      </c>
      <c r="M1089" s="52">
        <f>IFERROR(_xll.qlIndexFixing(ONIndex6M,I1089,TRUE,_xll.ohTrigger(RecalcTrigger,Trigger6M)),NA())</f>
        <v>2.2383277833215587E-2</v>
      </c>
    </row>
    <row r="1090" spans="2:13" x14ac:dyDescent="0.2">
      <c r="B1090" s="46" t="s">
        <v>49</v>
      </c>
      <c r="D1090" s="49">
        <f>_xll.qlCalendarAdvance(LocalCalendar,$D1089,B1090,"f",FALSE)</f>
        <v>47008</v>
      </c>
      <c r="E1090" s="49">
        <f>_xll.qlInterestRateIndexValueDate(IndexON,D1090)</f>
        <v>47008</v>
      </c>
      <c r="F1090" s="52">
        <f>IFERROR(_xll.qlIndexFixing(IndexON,D1090,TRUE,_xll.ohTrigger(RecalcTrigger,TriggerON)),NA())</f>
        <v>1.7460067982526528E-2</v>
      </c>
      <c r="H1090" s="49">
        <f>_xll.qlCalendarAdvance(IborCalendar,$H1089,B1090,"f",FALSE)</f>
        <v>46925</v>
      </c>
      <c r="I1090" s="49">
        <f>_xll.qlInterestRateIndexValueDate(Index3M,$H1090)</f>
        <v>46927</v>
      </c>
      <c r="J1090" s="52">
        <f>IFERROR(_xll.qlIndexFixing(Index3M,H1090,TRUE,_xll.ohTrigger(RecalcTrigger,Trigger3M)),NA())</f>
        <v>2.213578271243246E-2</v>
      </c>
      <c r="K1090" s="52">
        <f>IFERROR(_xll.qlIndexFixing(ONIndex3M,I1090,TRUE,_xll.ohTrigger(RecalcTrigger,Trigger3M)),NA())</f>
        <v>2.189003900253006E-2</v>
      </c>
      <c r="L1090" s="52">
        <f>IFERROR(_xll.qlIndexFixing(Index6M,$H1090,TRUE,_xll.ohTrigger(RecalcTrigger,Trigger6M)),NA())</f>
        <v>2.2922229408370281E-2</v>
      </c>
      <c r="M1090" s="52">
        <f>IFERROR(_xll.qlIndexFixing(ONIndex6M,I1090,TRUE,_xll.ohTrigger(RecalcTrigger,Trigger6M)),NA())</f>
        <v>2.2412953718484729E-2</v>
      </c>
    </row>
    <row r="1091" spans="2:13" x14ac:dyDescent="0.2">
      <c r="B1091" s="46" t="s">
        <v>49</v>
      </c>
      <c r="D1091" s="49">
        <f>_xll.qlCalendarAdvance(LocalCalendar,$D1090,B1091,"f",FALSE)</f>
        <v>47015</v>
      </c>
      <c r="E1091" s="49">
        <f>_xll.qlInterestRateIndexValueDate(IndexON,D1091)</f>
        <v>47015</v>
      </c>
      <c r="F1091" s="52">
        <f>IFERROR(_xll.qlIndexFixing(IndexON,D1091,TRUE,_xll.ohTrigger(RecalcTrigger,TriggerON)),NA())</f>
        <v>1.7488409297247154E-2</v>
      </c>
      <c r="H1091" s="49">
        <f>_xll.qlCalendarAdvance(IborCalendar,$H1090,B1091,"f",FALSE)</f>
        <v>46932</v>
      </c>
      <c r="I1091" s="49">
        <f>_xll.qlInterestRateIndexValueDate(Index3M,$H1091)</f>
        <v>46934</v>
      </c>
      <c r="J1091" s="52">
        <f>IFERROR(_xll.qlIndexFixing(Index3M,H1091,TRUE,_xll.ohTrigger(RecalcTrigger,Trigger3M)),NA())</f>
        <v>2.2155972086550076E-2</v>
      </c>
      <c r="K1091" s="52">
        <f>IFERROR(_xll.qlIndexFixing(ONIndex3M,I1091,TRUE,_xll.ohTrigger(RecalcTrigger,Trigger3M)),NA())</f>
        <v>2.1918723351266323E-2</v>
      </c>
      <c r="L1091" s="52">
        <f>IFERROR(_xll.qlIndexFixing(Index6M,$H1091,TRUE,_xll.ohTrigger(RecalcTrigger,Trigger6M)),NA())</f>
        <v>2.2937036405219859E-2</v>
      </c>
      <c r="M1091" s="52">
        <f>IFERROR(_xll.qlIndexFixing(ONIndex6M,I1091,TRUE,_xll.ohTrigger(RecalcTrigger,Trigger6M)),NA())</f>
        <v>2.2442515651412975E-2</v>
      </c>
    </row>
    <row r="1092" spans="2:13" x14ac:dyDescent="0.2">
      <c r="B1092" s="46" t="s">
        <v>49</v>
      </c>
      <c r="D1092" s="49">
        <f>_xll.qlCalendarAdvance(LocalCalendar,$D1091,B1092,"f",FALSE)</f>
        <v>47022</v>
      </c>
      <c r="E1092" s="49">
        <f>_xll.qlInterestRateIndexValueDate(IndexON,D1092)</f>
        <v>47022</v>
      </c>
      <c r="F1092" s="52">
        <f>IFERROR(_xll.qlIndexFixing(IndexON,D1092,TRUE,_xll.ohTrigger(RecalcTrigger,TriggerON)),NA())</f>
        <v>1.7516587963428698E-2</v>
      </c>
      <c r="H1092" s="49">
        <f>_xll.qlCalendarAdvance(IborCalendar,$H1091,B1092,"f",FALSE)</f>
        <v>46939</v>
      </c>
      <c r="I1092" s="49">
        <f>_xll.qlInterestRateIndexValueDate(Index3M,$H1092)</f>
        <v>46941</v>
      </c>
      <c r="J1092" s="52">
        <f>IFERROR(_xll.qlIndexFixing(Index3M,H1092,TRUE,_xll.ohTrigger(RecalcTrigger,Trigger3M)),NA())</f>
        <v>2.2194814694714089E-2</v>
      </c>
      <c r="K1092" s="52">
        <f>IFERROR(_xll.qlIndexFixing(ONIndex3M,I1092,TRUE,_xll.ohTrigger(RecalcTrigger,Trigger3M)),NA())</f>
        <v>2.1947313127625989E-2</v>
      </c>
      <c r="L1092" s="52">
        <f>IFERROR(_xll.qlIndexFixing(Index6M,$H1092,TRUE,_xll.ohTrigger(RecalcTrigger,Trigger6M)),NA())</f>
        <v>2.2976191154447538E-2</v>
      </c>
      <c r="M1092" s="52">
        <f>IFERROR(_xll.qlIndexFixing(ONIndex6M,I1092,TRUE,_xll.ohTrigger(RecalcTrigger,Trigger6M)),NA())</f>
        <v>2.2471963631920389E-2</v>
      </c>
    </row>
    <row r="1093" spans="2:13" x14ac:dyDescent="0.2">
      <c r="B1093" s="46" t="s">
        <v>49</v>
      </c>
      <c r="D1093" s="49">
        <f>_xll.qlCalendarAdvance(LocalCalendar,$D1092,B1093,"f",FALSE)</f>
        <v>47029</v>
      </c>
      <c r="E1093" s="49">
        <f>_xll.qlInterestRateIndexValueDate(IndexON,D1093)</f>
        <v>47029</v>
      </c>
      <c r="F1093" s="52">
        <f>IFERROR(_xll.qlIndexFixing(IndexON,D1093,TRUE,_xll.ohTrigger(RecalcTrigger,TriggerON)),NA())</f>
        <v>1.7544603980990114E-2</v>
      </c>
      <c r="H1093" s="49">
        <f>_xll.qlCalendarAdvance(IborCalendar,$H1092,B1093,"f",FALSE)</f>
        <v>46946</v>
      </c>
      <c r="I1093" s="49">
        <f>_xll.qlInterestRateIndexValueDate(Index3M,$H1093)</f>
        <v>46948</v>
      </c>
      <c r="J1093" s="52">
        <f>IFERROR(_xll.qlIndexFixing(Index3M,H1093,TRUE,_xll.ohTrigger(RecalcTrigger,Trigger3M)),NA())</f>
        <v>2.2220178324096746E-2</v>
      </c>
      <c r="K1093" s="52">
        <f>IFERROR(_xll.qlIndexFixing(ONIndex3M,I1093,TRUE,_xll.ohTrigger(RecalcTrigger,Trigger3M)),NA())</f>
        <v>2.1978510362774539E-2</v>
      </c>
      <c r="L1093" s="52">
        <f>IFERROR(_xll.qlIndexFixing(Index6M,$H1093,TRUE,_xll.ohTrigger(RecalcTrigger,Trigger6M)),NA())</f>
        <v>2.3001657114577762E-2</v>
      </c>
      <c r="M1093" s="52">
        <f>IFERROR(_xll.qlIndexFixing(ONIndex6M,I1093,TRUE,_xll.ohTrigger(RecalcTrigger,Trigger6M)),NA())</f>
        <v>2.2504091216313249E-2</v>
      </c>
    </row>
    <row r="1094" spans="2:13" x14ac:dyDescent="0.2">
      <c r="B1094" s="46" t="s">
        <v>49</v>
      </c>
      <c r="D1094" s="49">
        <f>_xll.qlCalendarAdvance(LocalCalendar,$D1093,B1094,"f",FALSE)</f>
        <v>47036</v>
      </c>
      <c r="E1094" s="49">
        <f>_xll.qlInterestRateIndexValueDate(IndexON,D1094)</f>
        <v>47036</v>
      </c>
      <c r="F1094" s="52">
        <f>IFERROR(_xll.qlIndexFixing(IndexON,D1094,TRUE,_xll.ohTrigger(RecalcTrigger,TriggerON)),NA())</f>
        <v>1.7572457349850357E-2</v>
      </c>
      <c r="H1094" s="49">
        <f>_xll.qlCalendarAdvance(IborCalendar,$H1093,B1094,"f",FALSE)</f>
        <v>46953</v>
      </c>
      <c r="I1094" s="49">
        <f>_xll.qlInterestRateIndexValueDate(Index3M,$H1094)</f>
        <v>46955</v>
      </c>
      <c r="J1094" s="52">
        <f>IFERROR(_xll.qlIndexFixing(Index3M,H1094,TRUE,_xll.ohTrigger(RecalcTrigger,Trigger3M)),NA())</f>
        <v>2.224812038300851E-2</v>
      </c>
      <c r="K1094" s="52">
        <f>IFERROR(_xll.qlIndexFixing(ONIndex3M,I1094,TRUE,_xll.ohTrigger(RecalcTrigger,Trigger3M)),NA())</f>
        <v>2.2004208962922434E-2</v>
      </c>
      <c r="L1094" s="52">
        <f>IFERROR(_xll.qlIndexFixing(Index6M,$H1094,TRUE,_xll.ohTrigger(RecalcTrigger,Trigger6M)),NA())</f>
        <v>2.3029718526469432E-2</v>
      </c>
      <c r="M1094" s="52">
        <f>IFERROR(_xll.qlIndexFixing(ONIndex6M,I1094,TRUE,_xll.ohTrigger(RecalcTrigger,Trigger6M)),NA())</f>
        <v>2.2530517735326328E-2</v>
      </c>
    </row>
    <row r="1095" spans="2:13" x14ac:dyDescent="0.2">
      <c r="B1095" s="46" t="s">
        <v>49</v>
      </c>
      <c r="D1095" s="49">
        <f>_xll.qlCalendarAdvance(LocalCalendar,$D1094,B1095,"f",FALSE)</f>
        <v>47043</v>
      </c>
      <c r="E1095" s="49">
        <f>_xll.qlInterestRateIndexValueDate(IndexON,D1095)</f>
        <v>47043</v>
      </c>
      <c r="F1095" s="52">
        <f>IFERROR(_xll.qlIndexFixing(IndexON,D1095,TRUE,_xll.ohTrigger(RecalcTrigger,TriggerON)),NA())</f>
        <v>1.7600148070009425E-2</v>
      </c>
      <c r="H1095" s="49">
        <f>_xll.qlCalendarAdvance(IborCalendar,$H1094,B1095,"f",FALSE)</f>
        <v>46960</v>
      </c>
      <c r="I1095" s="49">
        <f>_xll.qlInterestRateIndexValueDate(Index3M,$H1095)</f>
        <v>46962</v>
      </c>
      <c r="J1095" s="52">
        <f>IFERROR(_xll.qlIndexFixing(Index3M,H1095,TRUE,_xll.ohTrigger(RecalcTrigger,Trigger3M)),NA())</f>
        <v>2.2275967532645789E-2</v>
      </c>
      <c r="K1095" s="52">
        <f>IFERROR(_xll.qlIndexFixing(ONIndex3M,I1095,TRUE,_xll.ohTrigger(RecalcTrigger,Trigger3M)),NA())</f>
        <v>2.2032515021725985E-2</v>
      </c>
      <c r="L1095" s="52">
        <f>IFERROR(_xll.qlIndexFixing(Index6M,$H1095,TRUE,_xll.ohTrigger(RecalcTrigger,Trigger6M)),NA())</f>
        <v>2.3057665049854178E-2</v>
      </c>
      <c r="M1095" s="52">
        <f>IFERROR(_xll.qlIndexFixing(ONIndex6M,I1095,TRUE,_xll.ohTrigger(RecalcTrigger,Trigger6M)),NA())</f>
        <v>2.2559623858038336E-2</v>
      </c>
    </row>
    <row r="1096" spans="2:13" x14ac:dyDescent="0.2">
      <c r="B1096" s="46" t="s">
        <v>49</v>
      </c>
      <c r="D1096" s="49">
        <f>_xll.qlCalendarAdvance(LocalCalendar,$D1095,B1096,"f",FALSE)</f>
        <v>47050</v>
      </c>
      <c r="E1096" s="49">
        <f>_xll.qlInterestRateIndexValueDate(IndexON,D1096)</f>
        <v>47050</v>
      </c>
      <c r="F1096" s="52">
        <f>IFERROR(_xll.qlIndexFixing(IndexON,D1096,TRUE,_xll.ohTrigger(RecalcTrigger,TriggerON)),NA())</f>
        <v>1.7627676141305226E-2</v>
      </c>
      <c r="H1096" s="49">
        <f>_xll.qlCalendarAdvance(IborCalendar,$H1095,B1096,"f",FALSE)</f>
        <v>46967</v>
      </c>
      <c r="I1096" s="49">
        <f>_xll.qlInterestRateIndexValueDate(Index3M,$H1096)</f>
        <v>46969</v>
      </c>
      <c r="J1096" s="52">
        <f>IFERROR(_xll.qlIndexFixing(Index3M,H1096,TRUE,_xll.ohTrigger(RecalcTrigger,Trigger3M)),NA())</f>
        <v>2.2303719770946407E-2</v>
      </c>
      <c r="K1096" s="52">
        <f>IFERROR(_xll.qlIndexFixing(ONIndex3M,I1096,TRUE,_xll.ohTrigger(RecalcTrigger,Trigger3M)),NA())</f>
        <v>2.2060726507886486E-2</v>
      </c>
      <c r="L1096" s="52">
        <f>IFERROR(_xll.qlIndexFixing(Index6M,$H1096,TRUE,_xll.ohTrigger(RecalcTrigger,Trigger6M)),NA())</f>
        <v>2.3085496679828676E-2</v>
      </c>
      <c r="M1096" s="52">
        <f>IFERROR(_xll.qlIndexFixing(ONIndex6M,I1096,TRUE,_xll.ohTrigger(RecalcTrigger,Trigger6M)),NA())</f>
        <v>2.2588616028009767E-2</v>
      </c>
    </row>
    <row r="1097" spans="2:13" x14ac:dyDescent="0.2">
      <c r="B1097" s="46" t="s">
        <v>49</v>
      </c>
      <c r="D1097" s="49">
        <f>_xll.qlCalendarAdvance(LocalCalendar,$D1096,B1097,"f",FALSE)</f>
        <v>47057</v>
      </c>
      <c r="E1097" s="49">
        <f>_xll.qlInterestRateIndexValueDate(IndexON,D1097)</f>
        <v>47057</v>
      </c>
      <c r="F1097" s="52">
        <f>IFERROR(_xll.qlIndexFixing(IndexON,D1097,TRUE,_xll.ohTrigger(RecalcTrigger,TriggerON)),NA())</f>
        <v>1.7655041563899854E-2</v>
      </c>
      <c r="H1097" s="49">
        <f>_xll.qlCalendarAdvance(IborCalendar,$H1096,B1097,"f",FALSE)</f>
        <v>46974</v>
      </c>
      <c r="I1097" s="49">
        <f>_xll.qlInterestRateIndexValueDate(Index3M,$H1097)</f>
        <v>46979</v>
      </c>
      <c r="J1097" s="52">
        <f>IFERROR(_xll.qlIndexFixing(Index3M,H1097,TRUE,_xll.ohTrigger(RecalcTrigger,Trigger3M)),NA())</f>
        <v>2.2337908353619765E-2</v>
      </c>
      <c r="K1097" s="52">
        <f>IFERROR(_xll.qlIndexFixing(ONIndex3M,I1097,TRUE,_xll.ohTrigger(RecalcTrigger,Trigger3M)),NA())</f>
        <v>2.2095503927790361E-2</v>
      </c>
      <c r="L1097" s="52">
        <f>IFERROR(_xll.qlIndexFixing(Index6M,$H1097,TRUE,_xll.ohTrigger(RecalcTrigger,Trigger6M)),NA())</f>
        <v>2.3122380904465518E-2</v>
      </c>
      <c r="M1097" s="52">
        <f>IFERROR(_xll.qlIndexFixing(ONIndex6M,I1097,TRUE,_xll.ohTrigger(RecalcTrigger,Trigger6M)),NA())</f>
        <v>2.2624303148841562E-2</v>
      </c>
    </row>
    <row r="1098" spans="2:13" x14ac:dyDescent="0.2">
      <c r="B1098" s="46" t="s">
        <v>49</v>
      </c>
      <c r="D1098" s="49">
        <f>_xll.qlCalendarAdvance(LocalCalendar,$D1097,B1098,"f",FALSE)</f>
        <v>47064</v>
      </c>
      <c r="E1098" s="49">
        <f>_xll.qlInterestRateIndexValueDate(IndexON,D1098)</f>
        <v>47064</v>
      </c>
      <c r="F1098" s="52">
        <f>IFERROR(_xll.qlIndexFixing(IndexON,D1098,TRUE,_xll.ohTrigger(RecalcTrigger,TriggerON)),NA())</f>
        <v>1.7682244337631214E-2</v>
      </c>
      <c r="H1098" s="49">
        <f>_xll.qlCalendarAdvance(IborCalendar,$H1097,B1098,"f",FALSE)</f>
        <v>46981</v>
      </c>
      <c r="I1098" s="49">
        <f>_xll.qlInterestRateIndexValueDate(Index3M,$H1098)</f>
        <v>46983</v>
      </c>
      <c r="J1098" s="52">
        <f>IFERROR(_xll.qlIndexFixing(Index3M,H1098,TRUE,_xll.ohTrigger(RecalcTrigger,Trigger3M)),NA())</f>
        <v>2.2358939505332305E-2</v>
      </c>
      <c r="K1098" s="52">
        <f>IFERROR(_xll.qlIndexFixing(ONIndex3M,I1098,TRUE,_xll.ohTrigger(RecalcTrigger,Trigger3M)),NA())</f>
        <v>2.2116865761985238E-2</v>
      </c>
      <c r="L1098" s="52">
        <f>IFERROR(_xll.qlIndexFixing(Index6M,$H1098,TRUE,_xll.ohTrigger(RecalcTrigger,Trigger6M)),NA())</f>
        <v>2.3140815240035199E-2</v>
      </c>
      <c r="M1098" s="52">
        <f>IFERROR(_xll.qlIndexFixing(ONIndex6M,I1098,TRUE,_xll.ohTrigger(RecalcTrigger,Trigger6M)),NA())</f>
        <v>2.2646258509331219E-2</v>
      </c>
    </row>
    <row r="1099" spans="2:13" x14ac:dyDescent="0.2">
      <c r="B1099" s="46" t="s">
        <v>49</v>
      </c>
      <c r="D1099" s="49">
        <f>_xll.qlCalendarAdvance(LocalCalendar,$D1098,B1099,"f",FALSE)</f>
        <v>47071</v>
      </c>
      <c r="E1099" s="49">
        <f>_xll.qlInterestRateIndexValueDate(IndexON,D1099)</f>
        <v>47071</v>
      </c>
      <c r="F1099" s="52">
        <f>IFERROR(_xll.qlIndexFixing(IndexON,D1099,TRUE,_xll.ohTrigger(RecalcTrigger,TriggerON)),NA())</f>
        <v>1.7709284462499308E-2</v>
      </c>
      <c r="H1099" s="49">
        <f>_xll.qlCalendarAdvance(IborCalendar,$H1098,B1099,"f",FALSE)</f>
        <v>46988</v>
      </c>
      <c r="I1099" s="49">
        <f>_xll.qlInterestRateIndexValueDate(Index3M,$H1099)</f>
        <v>46990</v>
      </c>
      <c r="J1099" s="52">
        <f>IFERROR(_xll.qlIndexFixing(Index3M,H1099,TRUE,_xll.ohTrigger(RecalcTrigger,Trigger3M)),NA())</f>
        <v>2.2386406997328093E-2</v>
      </c>
      <c r="K1099" s="52">
        <f>IFERROR(_xll.qlIndexFixing(ONIndex3M,I1099,TRUE,_xll.ohTrigger(RecalcTrigger,Trigger3M)),NA())</f>
        <v>2.2147465382869047E-2</v>
      </c>
      <c r="L1099" s="52">
        <f>IFERROR(_xll.qlIndexFixing(Index6M,$H1099,TRUE,_xll.ohTrigger(RecalcTrigger,Trigger6M)),NA())</f>
        <v>2.3168302160561254E-2</v>
      </c>
      <c r="M1099" s="52">
        <f>IFERROR(_xll.qlIndexFixing(ONIndex6M,I1099,TRUE,_xll.ohTrigger(RecalcTrigger,Trigger6M)),NA())</f>
        <v>2.2677664430454936E-2</v>
      </c>
    </row>
    <row r="1100" spans="2:13" x14ac:dyDescent="0.2">
      <c r="B1100" s="46" t="s">
        <v>49</v>
      </c>
      <c r="D1100" s="49">
        <f>_xll.qlCalendarAdvance(LocalCalendar,$D1099,B1100,"f",FALSE)</f>
        <v>47078</v>
      </c>
      <c r="E1100" s="49">
        <f>_xll.qlInterestRateIndexValueDate(IndexON,D1100)</f>
        <v>47078</v>
      </c>
      <c r="F1100" s="52">
        <f>IFERROR(_xll.qlIndexFixing(IndexON,D1100,TRUE,_xll.ohTrigger(RecalcTrigger,TriggerON)),NA())</f>
        <v>1.7736161938504136E-2</v>
      </c>
      <c r="H1100" s="49">
        <f>_xll.qlCalendarAdvance(IborCalendar,$H1099,B1100,"f",FALSE)</f>
        <v>46995</v>
      </c>
      <c r="I1100" s="49">
        <f>_xll.qlInterestRateIndexValueDate(Index3M,$H1100)</f>
        <v>46997</v>
      </c>
      <c r="J1100" s="52">
        <f>IFERROR(_xll.qlIndexFixing(Index3M,H1100,TRUE,_xll.ohTrigger(RecalcTrigger,Trigger3M)),NA())</f>
        <v>2.2405878941946934E-2</v>
      </c>
      <c r="K1100" s="52">
        <f>IFERROR(_xll.qlIndexFixing(ONIndex3M,I1100,TRUE,_xll.ohTrigger(RecalcTrigger,Trigger3M)),NA())</f>
        <v>2.2172626724685784E-2</v>
      </c>
      <c r="L1100" s="52">
        <f>IFERROR(_xll.qlIndexFixing(Index6M,$H1100,TRUE,_xll.ohTrigger(RecalcTrigger,Trigger6M)),NA())</f>
        <v>2.3185033769584213E-2</v>
      </c>
      <c r="M1100" s="52">
        <f>IFERROR(_xll.qlIndexFixing(ONIndex6M,I1100,TRUE,_xll.ohTrigger(RecalcTrigger,Trigger6M)),NA())</f>
        <v>2.2703445178677839E-2</v>
      </c>
    </row>
    <row r="1101" spans="2:13" x14ac:dyDescent="0.2">
      <c r="B1101" s="46" t="s">
        <v>49</v>
      </c>
      <c r="D1101" s="49">
        <f>_xll.qlCalendarAdvance(LocalCalendar,$D1100,B1101,"f",FALSE)</f>
        <v>47085</v>
      </c>
      <c r="E1101" s="49">
        <f>_xll.qlInterestRateIndexValueDate(IndexON,D1101)</f>
        <v>47085</v>
      </c>
      <c r="F1101" s="52">
        <f>IFERROR(_xll.qlIndexFixing(IndexON,D1101,TRUE,_xll.ohTrigger(RecalcTrigger,TriggerON)),NA())</f>
        <v>1.7762876765483604E-2</v>
      </c>
      <c r="H1101" s="49">
        <f>_xll.qlCalendarAdvance(IborCalendar,$H1100,B1101,"f",FALSE)</f>
        <v>47002</v>
      </c>
      <c r="I1101" s="49">
        <f>_xll.qlInterestRateIndexValueDate(Index3M,$H1101)</f>
        <v>47004</v>
      </c>
      <c r="J1101" s="52">
        <f>IFERROR(_xll.qlIndexFixing(Index3M,H1101,TRUE,_xll.ohTrigger(RecalcTrigger,Trigger3M)),NA())</f>
        <v>2.2433171848517317E-2</v>
      </c>
      <c r="K1101" s="52">
        <f>IFERROR(_xll.qlIndexFixing(ONIndex3M,I1101,TRUE,_xll.ohTrigger(RecalcTrigger,Trigger3M)),NA())</f>
        <v>2.2200365346591866E-2</v>
      </c>
      <c r="L1101" s="52">
        <f>IFERROR(_xll.qlIndexFixing(Index6M,$H1101,TRUE,_xll.ohTrigger(RecalcTrigger,Trigger6M)),NA())</f>
        <v>2.3212316703016673E-2</v>
      </c>
      <c r="M1101" s="52">
        <f>IFERROR(_xll.qlIndexFixing(ONIndex6M,I1101,TRUE,_xll.ohTrigger(RecalcTrigger,Trigger6M)),NA())</f>
        <v>2.2731867583614118E-2</v>
      </c>
    </row>
    <row r="1102" spans="2:13" x14ac:dyDescent="0.2">
      <c r="B1102" s="46" t="s">
        <v>49</v>
      </c>
      <c r="D1102" s="49">
        <f>_xll.qlCalendarAdvance(LocalCalendar,$D1101,B1102,"f",FALSE)</f>
        <v>47092</v>
      </c>
      <c r="E1102" s="49">
        <f>_xll.qlInterestRateIndexValueDate(IndexON,D1102)</f>
        <v>47092</v>
      </c>
      <c r="F1102" s="52">
        <f>IFERROR(_xll.qlIndexFixing(IndexON,D1102,TRUE,_xll.ohTrigger(RecalcTrigger,TriggerON)),NA())</f>
        <v>1.7789428943599805E-2</v>
      </c>
      <c r="H1102" s="49">
        <f>_xll.qlCalendarAdvance(IborCalendar,$H1101,B1102,"f",FALSE)</f>
        <v>47009</v>
      </c>
      <c r="I1102" s="49">
        <f>_xll.qlInterestRateIndexValueDate(Index3M,$H1102)</f>
        <v>47011</v>
      </c>
      <c r="J1102" s="52">
        <f>IFERROR(_xll.qlIndexFixing(Index3M,H1102,TRUE,_xll.ohTrigger(RecalcTrigger,Trigger3M)),NA())</f>
        <v>2.2460369843504926E-2</v>
      </c>
      <c r="K1102" s="52">
        <f>IFERROR(_xll.qlIndexFixing(ONIndex3M,I1102,TRUE,_xll.ohTrigger(RecalcTrigger,Trigger3M)),NA())</f>
        <v>2.2230666110256703E-2</v>
      </c>
      <c r="L1102" s="52">
        <f>IFERROR(_xll.qlIndexFixing(Index6M,$H1102,TRUE,_xll.ohTrigger(RecalcTrigger,Trigger6M)),NA())</f>
        <v>2.3239484736720505E-2</v>
      </c>
      <c r="M1102" s="52">
        <f>IFERROR(_xll.qlIndexFixing(ONIndex6M,I1102,TRUE,_xll.ohTrigger(RecalcTrigger,Trigger6M)),NA())</f>
        <v>2.2762912605993613E-2</v>
      </c>
    </row>
    <row r="1103" spans="2:13" x14ac:dyDescent="0.2">
      <c r="B1103" s="46" t="s">
        <v>49</v>
      </c>
      <c r="D1103" s="49">
        <f>_xll.qlCalendarAdvance(LocalCalendar,$D1102,B1103,"f",FALSE)</f>
        <v>47099</v>
      </c>
      <c r="E1103" s="49">
        <f>_xll.qlInterestRateIndexValueDate(IndexON,D1103)</f>
        <v>47099</v>
      </c>
      <c r="F1103" s="52">
        <f>IFERROR(_xll.qlIndexFixing(IndexON,D1103,TRUE,_xll.ohTrigger(RecalcTrigger,TriggerON)),NA())</f>
        <v>1.7815818472609601E-2</v>
      </c>
      <c r="H1103" s="49">
        <f>_xll.qlCalendarAdvance(IborCalendar,$H1102,B1103,"f",FALSE)</f>
        <v>47016</v>
      </c>
      <c r="I1103" s="49">
        <f>_xll.qlInterestRateIndexValueDate(Index3M,$H1103)</f>
        <v>47021</v>
      </c>
      <c r="J1103" s="52">
        <f>IFERROR(_xll.qlIndexFixing(Index3M,H1103,TRUE,_xll.ohTrigger(RecalcTrigger,Trigger3M)),NA())</f>
        <v>2.2504292035871648E-2</v>
      </c>
      <c r="K1103" s="52">
        <f>IFERROR(_xll.qlIndexFixing(ONIndex3M,I1103,TRUE,_xll.ohTrigger(RecalcTrigger,Trigger3M)),NA())</f>
        <v>2.2262036732536572E-2</v>
      </c>
      <c r="L1103" s="52">
        <f>IFERROR(_xll.qlIndexFixing(Index6M,$H1103,TRUE,_xll.ohTrigger(RecalcTrigger,Trigger6M)),NA())</f>
        <v>2.3280735574144385E-2</v>
      </c>
      <c r="M1103" s="52">
        <f>IFERROR(_xll.qlIndexFixing(ONIndex6M,I1103,TRUE,_xll.ohTrigger(RecalcTrigger,Trigger6M)),NA())</f>
        <v>2.2794962557206588E-2</v>
      </c>
    </row>
    <row r="1104" spans="2:13" x14ac:dyDescent="0.2">
      <c r="B1104" s="46" t="s">
        <v>49</v>
      </c>
      <c r="D1104" s="49">
        <f>_xll.qlCalendarAdvance(LocalCalendar,$D1103,B1104,"f",FALSE)</f>
        <v>47106</v>
      </c>
      <c r="E1104" s="49">
        <f>_xll.qlInterestRateIndexValueDate(IndexON,D1104)</f>
        <v>47106</v>
      </c>
      <c r="F1104" s="52">
        <f>IFERROR(_xll.qlIndexFixing(IndexON,D1104,TRUE,_xll.ohTrigger(RecalcTrigger,TriggerON)),NA())</f>
        <v>1.7842045352675084E-2</v>
      </c>
      <c r="H1104" s="49">
        <f>_xll.qlCalendarAdvance(IborCalendar,$H1103,B1104,"f",FALSE)</f>
        <v>47023</v>
      </c>
      <c r="I1104" s="49">
        <f>_xll.qlInterestRateIndexValueDate(Index3M,$H1104)</f>
        <v>47025</v>
      </c>
      <c r="J1104" s="52">
        <f>IFERROR(_xll.qlIndexFixing(Index3M,H1104,TRUE,_xll.ohTrigger(RecalcTrigger,Trigger3M)),NA())</f>
        <v>2.251448109094115E-2</v>
      </c>
      <c r="K1104" s="52">
        <f>IFERROR(_xll.qlIndexFixing(ONIndex3M,I1104,TRUE,_xll.ohTrigger(RecalcTrigger,Trigger3M)),NA())</f>
        <v>2.2283013773760629E-2</v>
      </c>
      <c r="L1104" s="52">
        <f>IFERROR(_xll.qlIndexFixing(Index6M,$H1104,TRUE,_xll.ohTrigger(RecalcTrigger,Trigger6M)),NA())</f>
        <v>2.3293476086307916E-2</v>
      </c>
      <c r="M1104" s="52">
        <f>IFERROR(_xll.qlIndexFixing(ONIndex6M,I1104,TRUE,_xll.ohTrigger(RecalcTrigger,Trigger6M)),NA())</f>
        <v>2.2816451078595534E-2</v>
      </c>
    </row>
    <row r="1105" spans="2:13" x14ac:dyDescent="0.2">
      <c r="B1105" s="46" t="s">
        <v>49</v>
      </c>
      <c r="D1105" s="49">
        <f>_xll.qlCalendarAdvance(LocalCalendar,$D1104,B1105,"f",FALSE)</f>
        <v>47113</v>
      </c>
      <c r="E1105" s="49">
        <f>_xll.qlInterestRateIndexValueDate(IndexON,D1105)</f>
        <v>47113</v>
      </c>
      <c r="F1105" s="52">
        <f>IFERROR(_xll.qlIndexFixing(IndexON,D1105,TRUE,_xll.ohTrigger(RecalcTrigger,TriggerON)),NA())</f>
        <v>1.7868109583553116E-2</v>
      </c>
      <c r="H1105" s="49">
        <f>_xll.qlCalendarAdvance(IborCalendar,$H1104,B1105,"f",FALSE)</f>
        <v>47030</v>
      </c>
      <c r="I1105" s="49">
        <f>_xll.qlInterestRateIndexValueDate(Index3M,$H1105)</f>
        <v>47032</v>
      </c>
      <c r="J1105" s="52">
        <f>IFERROR(_xll.qlIndexFixing(Index3M,H1105,TRUE,_xll.ohTrigger(RecalcTrigger,Trigger3M)),NA())</f>
        <v>2.2551825887243773E-2</v>
      </c>
      <c r="K1105" s="52">
        <f>IFERROR(_xll.qlIndexFixing(ONIndex3M,I1105,TRUE,_xll.ohTrigger(RecalcTrigger,Trigger3M)),NA())</f>
        <v>2.231301564608712E-2</v>
      </c>
      <c r="L1105" s="52">
        <f>IFERROR(_xll.qlIndexFixing(Index6M,$H1105,TRUE,_xll.ohTrigger(RecalcTrigger,Trigger6M)),NA())</f>
        <v>2.3322927894322262E-2</v>
      </c>
      <c r="M1105" s="52">
        <f>IFERROR(_xll.qlIndexFixing(ONIndex6M,I1105,TRUE,_xll.ohTrigger(RecalcTrigger,Trigger6M)),NA())</f>
        <v>2.2847135156587317E-2</v>
      </c>
    </row>
    <row r="1106" spans="2:13" x14ac:dyDescent="0.2">
      <c r="B1106" s="46" t="s">
        <v>49</v>
      </c>
      <c r="D1106" s="49">
        <f>_xll.qlCalendarAdvance(LocalCalendar,$D1105,B1106,"f",FALSE)</f>
        <v>47122</v>
      </c>
      <c r="E1106" s="49">
        <f>_xll.qlInterestRateIndexValueDate(IndexON,D1106)</f>
        <v>47122</v>
      </c>
      <c r="F1106" s="52">
        <f>IFERROR(_xll.qlIndexFixing(IndexON,D1106,TRUE,_xll.ohTrigger(RecalcTrigger,TriggerON)),NA())</f>
        <v>1.7901381742975175E-2</v>
      </c>
      <c r="H1106" s="49">
        <f>_xll.qlCalendarAdvance(IborCalendar,$H1105,B1106,"f",FALSE)</f>
        <v>47037</v>
      </c>
      <c r="I1106" s="49">
        <f>_xll.qlInterestRateIndexValueDate(Index3M,$H1106)</f>
        <v>47039</v>
      </c>
      <c r="J1106" s="52">
        <f>IFERROR(_xll.qlIndexFixing(Index3M,H1106,TRUE,_xll.ohTrigger(RecalcTrigger,Trigger3M)),NA())</f>
        <v>2.2576021582022092E-2</v>
      </c>
      <c r="K1106" s="52">
        <f>IFERROR(_xll.qlIndexFixing(ONIndex3M,I1106,TRUE,_xll.ohTrigger(RecalcTrigger,Trigger3M)),NA())</f>
        <v>2.2337639859095759E-2</v>
      </c>
      <c r="L1106" s="52">
        <f>IFERROR(_xll.qlIndexFixing(Index6M,$H1106,TRUE,_xll.ohTrigger(RecalcTrigger,Trigger6M)),NA())</f>
        <v>2.3349629794286349E-2</v>
      </c>
      <c r="M1106" s="52">
        <f>IFERROR(_xll.qlIndexFixing(ONIndex6M,I1106,TRUE,_xll.ohTrigger(RecalcTrigger,Trigger6M)),NA())</f>
        <v>2.2872270307967568E-2</v>
      </c>
    </row>
    <row r="1107" spans="2:13" x14ac:dyDescent="0.2">
      <c r="B1107" s="46" t="s">
        <v>49</v>
      </c>
      <c r="D1107" s="49">
        <f>_xll.qlCalendarAdvance(LocalCalendar,$D1106,B1107,"f",FALSE)</f>
        <v>47129</v>
      </c>
      <c r="E1107" s="49">
        <f>_xll.qlInterestRateIndexValueDate(IndexON,D1107)</f>
        <v>47129</v>
      </c>
      <c r="F1107" s="52">
        <f>IFERROR(_xll.qlIndexFixing(IndexON,D1107,TRUE,_xll.ohTrigger(RecalcTrigger,TriggerON)),NA())</f>
        <v>1.7927074204432403E-2</v>
      </c>
      <c r="H1107" s="49">
        <f>_xll.qlCalendarAdvance(IborCalendar,$H1106,B1107,"f",FALSE)</f>
        <v>47044</v>
      </c>
      <c r="I1107" s="49">
        <f>_xll.qlInterestRateIndexValueDate(Index3M,$H1107)</f>
        <v>47046</v>
      </c>
      <c r="J1107" s="52">
        <f>IFERROR(_xll.qlIndexFixing(Index3M,H1107,TRUE,_xll.ohTrigger(RecalcTrigger,Trigger3M)),NA())</f>
        <v>2.2602729661591318E-2</v>
      </c>
      <c r="K1107" s="52">
        <f>IFERROR(_xll.qlIndexFixing(ONIndex3M,I1107,TRUE,_xll.ohTrigger(RecalcTrigger,Trigger3M)),NA())</f>
        <v>2.2364811041732935E-2</v>
      </c>
      <c r="L1107" s="52">
        <f>IFERROR(_xll.qlIndexFixing(Index6M,$H1107,TRUE,_xll.ohTrigger(RecalcTrigger,Trigger6M)),NA())</f>
        <v>2.3376216765612402E-2</v>
      </c>
      <c r="M1107" s="52">
        <f>IFERROR(_xll.qlIndexFixing(ONIndex6M,I1107,TRUE,_xll.ohTrigger(RecalcTrigger,Trigger6M)),NA())</f>
        <v>2.2900008992223775E-2</v>
      </c>
    </row>
    <row r="1108" spans="2:13" x14ac:dyDescent="0.2">
      <c r="B1108" s="46" t="s">
        <v>49</v>
      </c>
      <c r="D1108" s="49">
        <f>_xll.qlCalendarAdvance(LocalCalendar,$D1107,B1108,"f",FALSE)</f>
        <v>47136</v>
      </c>
      <c r="E1108" s="49">
        <f>_xll.qlInterestRateIndexValueDate(IndexON,D1108)</f>
        <v>47136</v>
      </c>
      <c r="F1108" s="52">
        <f>IFERROR(_xll.qlIndexFixing(IndexON,D1108,TRUE,_xll.ohTrigger(RecalcTrigger,TriggerON)),NA())</f>
        <v>1.7952604016702178E-2</v>
      </c>
      <c r="H1108" s="49">
        <f>_xll.qlCalendarAdvance(IborCalendar,$H1107,B1108,"f",FALSE)</f>
        <v>47051</v>
      </c>
      <c r="I1108" s="49">
        <f>_xll.qlInterestRateIndexValueDate(Index3M,$H1108)</f>
        <v>47053</v>
      </c>
      <c r="J1108" s="52">
        <f>IFERROR(_xll.qlIndexFixing(Index3M,H1108,TRUE,_xll.ohTrigger(RecalcTrigger,Trigger3M)),NA())</f>
        <v>2.2629342805636419E-2</v>
      </c>
      <c r="K1108" s="52">
        <f>IFERROR(_xll.qlIndexFixing(ONIndex3M,I1108,TRUE,_xll.ohTrigger(RecalcTrigger,Trigger3M)),NA())</f>
        <v>2.2391887650954345E-2</v>
      </c>
      <c r="L1108" s="52">
        <f>IFERROR(_xll.qlIndexFixing(Index6M,$H1108,TRUE,_xll.ohTrigger(RecalcTrigger,Trigger6M)),NA())</f>
        <v>2.3402688803711127E-2</v>
      </c>
      <c r="M1108" s="52">
        <f>IFERROR(_xll.qlIndexFixing(ONIndex6M,I1108,TRUE,_xll.ohTrigger(RecalcTrigger,Trigger6M)),NA())</f>
        <v>2.2927633722726881E-2</v>
      </c>
    </row>
    <row r="1109" spans="2:13" x14ac:dyDescent="0.2">
      <c r="B1109" s="46" t="s">
        <v>49</v>
      </c>
      <c r="D1109" s="49">
        <f>_xll.qlCalendarAdvance(LocalCalendar,$D1108,B1109,"f",FALSE)</f>
        <v>47143</v>
      </c>
      <c r="E1109" s="49">
        <f>_xll.qlInterestRateIndexValueDate(IndexON,D1109)</f>
        <v>47143</v>
      </c>
      <c r="F1109" s="52">
        <f>IFERROR(_xll.qlIndexFixing(IndexON,D1109,TRUE,_xll.ohTrigger(RecalcTrigger,TriggerON)),NA())</f>
        <v>1.7977971179703456E-2</v>
      </c>
      <c r="H1109" s="49">
        <f>_xll.qlCalendarAdvance(IborCalendar,$H1108,B1109,"f",FALSE)</f>
        <v>47058</v>
      </c>
      <c r="I1109" s="49">
        <f>_xll.qlInterestRateIndexValueDate(Index3M,$H1109)</f>
        <v>47063</v>
      </c>
      <c r="J1109" s="52">
        <f>IFERROR(_xll.qlIndexFixing(Index3M,H1109,TRUE,_xll.ohTrigger(RecalcTrigger,Trigger3M)),NA())</f>
        <v>2.2662026404498162E-2</v>
      </c>
      <c r="K1109" s="52">
        <f>IFERROR(_xll.qlIndexFixing(ONIndex3M,I1109,TRUE,_xll.ohTrigger(RecalcTrigger,Trigger3M)),NA())</f>
        <v>2.2425165172252903E-2</v>
      </c>
      <c r="L1109" s="52">
        <f>IFERROR(_xll.qlIndexFixing(Index6M,$H1109,TRUE,_xll.ohTrigger(RecalcTrigger,Trigger6M)),NA())</f>
        <v>2.344290582938946E-2</v>
      </c>
      <c r="M1109" s="52">
        <f>IFERROR(_xll.qlIndexFixing(ONIndex6M,I1109,TRUE,_xll.ohTrigger(RecalcTrigger,Trigger6M)),NA())</f>
        <v>2.2961520003441649E-2</v>
      </c>
    </row>
    <row r="1110" spans="2:13" x14ac:dyDescent="0.2">
      <c r="B1110" s="46" t="s">
        <v>49</v>
      </c>
      <c r="D1110" s="49">
        <f>_xll.qlCalendarAdvance(LocalCalendar,$D1109,B1110,"f",FALSE)</f>
        <v>47150</v>
      </c>
      <c r="E1110" s="49">
        <f>_xll.qlInterestRateIndexValueDate(IndexON,D1110)</f>
        <v>47150</v>
      </c>
      <c r="F1110" s="52">
        <f>IFERROR(_xll.qlIndexFixing(IndexON,D1110,TRUE,_xll.ohTrigger(RecalcTrigger,TriggerON)),NA())</f>
        <v>1.8003175693517282E-2</v>
      </c>
      <c r="H1110" s="49">
        <f>_xll.qlCalendarAdvance(IborCalendar,$H1109,B1110,"f",FALSE)</f>
        <v>47065</v>
      </c>
      <c r="I1110" s="49">
        <f>_xll.qlInterestRateIndexValueDate(Index3M,$H1110)</f>
        <v>47067</v>
      </c>
      <c r="J1110" s="52">
        <f>IFERROR(_xll.qlIndexFixing(Index3M,H1110,TRUE,_xll.ohTrigger(RecalcTrigger,Trigger3M)),NA())</f>
        <v>2.2684866024808001E-2</v>
      </c>
      <c r="K1110" s="52">
        <f>IFERROR(_xll.qlIndexFixing(ONIndex3M,I1110,TRUE,_xll.ohTrigger(RecalcTrigger,Trigger3M)),NA())</f>
        <v>2.244575714880348E-2</v>
      </c>
      <c r="L1110" s="52">
        <f>IFERROR(_xll.qlIndexFixing(Index6M,$H1110,TRUE,_xll.ohTrigger(RecalcTrigger,Trigger6M)),NA())</f>
        <v>2.3452692060590186E-2</v>
      </c>
      <c r="M1110" s="52">
        <f>IFERROR(_xll.qlIndexFixing(ONIndex6M,I1110,TRUE,_xll.ohTrigger(RecalcTrigger,Trigger6M)),NA())</f>
        <v>2.298254132226063E-2</v>
      </c>
    </row>
    <row r="1111" spans="2:13" x14ac:dyDescent="0.2">
      <c r="B1111" s="46" t="s">
        <v>49</v>
      </c>
      <c r="D1111" s="49">
        <f>_xll.qlCalendarAdvance(LocalCalendar,$D1110,B1111,"f",FALSE)</f>
        <v>47157</v>
      </c>
      <c r="E1111" s="49">
        <f>_xll.qlInterestRateIndexValueDate(IndexON,D1111)</f>
        <v>47157</v>
      </c>
      <c r="F1111" s="52">
        <f>IFERROR(_xll.qlIndexFixing(IndexON,D1111,TRUE,_xll.ohTrigger(RecalcTrigger,TriggerON)),NA())</f>
        <v>1.8028217557981563E-2</v>
      </c>
      <c r="H1111" s="49">
        <f>_xll.qlCalendarAdvance(IborCalendar,$H1110,B1111,"f",FALSE)</f>
        <v>47072</v>
      </c>
      <c r="I1111" s="49">
        <f>_xll.qlInterestRateIndexValueDate(Index3M,$H1111)</f>
        <v>47074</v>
      </c>
      <c r="J1111" s="52">
        <f>IFERROR(_xll.qlIndexFixing(Index3M,H1111,TRUE,_xll.ohTrigger(RecalcTrigger,Trigger3M)),NA())</f>
        <v>2.2708612604962722E-2</v>
      </c>
      <c r="K1111" s="52">
        <f>IFERROR(_xll.qlIndexFixing(ONIndex3M,I1111,TRUE,_xll.ohTrigger(RecalcTrigger,Trigger3M)),NA())</f>
        <v>2.2472550037324623E-2</v>
      </c>
      <c r="L1111" s="52">
        <f>IFERROR(_xll.qlIndexFixing(Index6M,$H1111,TRUE,_xll.ohTrigger(RecalcTrigger,Trigger6M)),NA())</f>
        <v>2.3478825789221492E-2</v>
      </c>
      <c r="M1111" s="52">
        <f>IFERROR(_xll.qlIndexFixing(ONIndex6M,I1111,TRUE,_xll.ohTrigger(RecalcTrigger,Trigger6M)),NA())</f>
        <v>2.3009824191104755E-2</v>
      </c>
    </row>
    <row r="1112" spans="2:13" x14ac:dyDescent="0.2">
      <c r="B1112" s="46" t="s">
        <v>49</v>
      </c>
      <c r="D1112" s="49">
        <f>_xll.qlCalendarAdvance(LocalCalendar,$D1111,B1112,"f",FALSE)</f>
        <v>47164</v>
      </c>
      <c r="E1112" s="49">
        <f>_xll.qlInterestRateIndexValueDate(IndexON,D1112)</f>
        <v>47164</v>
      </c>
      <c r="F1112" s="52">
        <f>IFERROR(_xll.qlIndexFixing(IndexON,D1112,TRUE,_xll.ohTrigger(RecalcTrigger,TriggerON)),NA())</f>
        <v>1.80530967730963E-2</v>
      </c>
      <c r="H1112" s="49">
        <f>_xll.qlCalendarAdvance(IborCalendar,$H1111,B1112,"f",FALSE)</f>
        <v>47079</v>
      </c>
      <c r="I1112" s="49">
        <f>_xll.qlInterestRateIndexValueDate(Index3M,$H1112)</f>
        <v>47081</v>
      </c>
      <c r="J1112" s="52">
        <f>IFERROR(_xll.qlIndexFixing(Index3M,H1112,TRUE,_xll.ohTrigger(RecalcTrigger,Trigger3M)),NA())</f>
        <v>2.2734845987281076E-2</v>
      </c>
      <c r="K1112" s="52">
        <f>IFERROR(_xll.qlIndexFixing(ONIndex3M,I1112,TRUE,_xll.ohTrigger(RecalcTrigger,Trigger3M)),NA())</f>
        <v>2.2499248352136902E-2</v>
      </c>
      <c r="L1112" s="52">
        <f>IFERROR(_xll.qlIndexFixing(Index6M,$H1112,TRUE,_xll.ohTrigger(RecalcTrigger,Trigger6M)),NA())</f>
        <v>2.3504844572369829E-2</v>
      </c>
      <c r="M1112" s="52">
        <f>IFERROR(_xll.qlIndexFixing(ONIndex6M,I1112,TRUE,_xll.ohTrigger(RecalcTrigger,Trigger6M)),NA())</f>
        <v>2.3036993105929326E-2</v>
      </c>
    </row>
    <row r="1113" spans="2:13" x14ac:dyDescent="0.2">
      <c r="B1113" s="46" t="s">
        <v>49</v>
      </c>
      <c r="D1113" s="49">
        <f>_xll.qlCalendarAdvance(LocalCalendar,$D1112,B1113,"f",FALSE)</f>
        <v>47171</v>
      </c>
      <c r="E1113" s="49">
        <f>_xll.qlInterestRateIndexValueDate(IndexON,D1113)</f>
        <v>47171</v>
      </c>
      <c r="F1113" s="52">
        <f>IFERROR(_xll.qlIndexFixing(IndexON,D1113,TRUE,_xll.ohTrigger(RecalcTrigger,TriggerON)),NA())</f>
        <v>1.8077813338942539E-2</v>
      </c>
      <c r="H1113" s="49">
        <f>_xll.qlCalendarAdvance(IborCalendar,$H1112,B1113,"f",FALSE)</f>
        <v>47086</v>
      </c>
      <c r="I1113" s="49">
        <f>_xll.qlInterestRateIndexValueDate(Index3M,$H1113)</f>
        <v>47088</v>
      </c>
      <c r="J1113" s="52">
        <f>IFERROR(_xll.qlIndexFixing(Index3M,H1113,TRUE,_xll.ohTrigger(RecalcTrigger,Trigger3M)),NA())</f>
        <v>2.2750715188028181E-2</v>
      </c>
      <c r="K1113" s="52">
        <f>IFERROR(_xll.qlIndexFixing(ONIndex3M,I1113,TRUE,_xll.ohTrigger(RecalcTrigger,Trigger3M)),NA())</f>
        <v>2.2525852093213672E-2</v>
      </c>
      <c r="L1113" s="52">
        <f>IFERROR(_xll.qlIndexFixing(Index6M,$H1113,TRUE,_xll.ohTrigger(RecalcTrigger,Trigger6M)),NA())</f>
        <v>2.3533324836537989E-2</v>
      </c>
      <c r="M1113" s="52">
        <f>IFERROR(_xll.qlIndexFixing(ONIndex6M,I1113,TRUE,_xll.ohTrigger(RecalcTrigger,Trigger6M)),NA())</f>
        <v>2.3064048066627763E-2</v>
      </c>
    </row>
    <row r="1114" spans="2:13" x14ac:dyDescent="0.2">
      <c r="B1114" s="46" t="s">
        <v>49</v>
      </c>
      <c r="D1114" s="49">
        <f>_xll.qlCalendarAdvance(LocalCalendar,$D1113,B1114,"f",FALSE)</f>
        <v>47178</v>
      </c>
      <c r="E1114" s="49">
        <f>_xll.qlInterestRateIndexValueDate(IndexON,D1114)</f>
        <v>47178</v>
      </c>
      <c r="F1114" s="52">
        <f>IFERROR(_xll.qlIndexFixing(IndexON,D1114,TRUE,_xll.ohTrigger(RecalcTrigger,TriggerON)),NA())</f>
        <v>1.8102367255277141E-2</v>
      </c>
      <c r="H1114" s="49">
        <f>_xll.qlCalendarAdvance(IborCalendar,$H1113,B1114,"f",FALSE)</f>
        <v>47093</v>
      </c>
      <c r="I1114" s="49">
        <f>_xll.qlInterestRateIndexValueDate(Index3M,$H1114)</f>
        <v>47095</v>
      </c>
      <c r="J1114" s="52">
        <f>IFERROR(_xll.qlIndexFixing(Index3M,H1114,TRUE,_xll.ohTrigger(RecalcTrigger,Trigger3M)),NA())</f>
        <v>2.2776779231652888E-2</v>
      </c>
      <c r="K1114" s="52">
        <f>IFERROR(_xll.qlIndexFixing(ONIndex3M,I1114,TRUE,_xll.ohTrigger(RecalcTrigger,Trigger3M)),NA())</f>
        <v>2.255236126044835E-2</v>
      </c>
      <c r="L1114" s="52">
        <f>IFERROR(_xll.qlIndexFixing(Index6M,$H1114,TRUE,_xll.ohTrigger(RecalcTrigger,Trigger6M)),NA())</f>
        <v>2.355910717999685E-2</v>
      </c>
      <c r="M1114" s="52">
        <f>IFERROR(_xll.qlIndexFixing(ONIndex6M,I1114,TRUE,_xll.ohTrigger(RecalcTrigger,Trigger6M)),NA())</f>
        <v>2.3090989073120127E-2</v>
      </c>
    </row>
    <row r="1115" spans="2:13" x14ac:dyDescent="0.2">
      <c r="B1115" s="46" t="s">
        <v>49</v>
      </c>
      <c r="D1115" s="49">
        <f>_xll.qlCalendarAdvance(LocalCalendar,$D1114,B1115,"f",FALSE)</f>
        <v>47185</v>
      </c>
      <c r="E1115" s="49">
        <f>_xll.qlInterestRateIndexValueDate(IndexON,D1115)</f>
        <v>47185</v>
      </c>
      <c r="F1115" s="52">
        <f>IFERROR(_xll.qlIndexFixing(IndexON,D1115,TRUE,_xll.ohTrigger(RecalcTrigger,TriggerON)),NA())</f>
        <v>1.8126758522262199E-2</v>
      </c>
      <c r="H1115" s="49">
        <f>_xll.qlCalendarAdvance(IborCalendar,$H1114,B1115,"f",FALSE)</f>
        <v>47100</v>
      </c>
      <c r="I1115" s="49">
        <f>_xll.qlInterestRateIndexValueDate(Index3M,$H1115)</f>
        <v>47102</v>
      </c>
      <c r="J1115" s="52">
        <f>IFERROR(_xll.qlIndexFixing(Index3M,H1115,TRUE,_xll.ohTrigger(RecalcTrigger,Trigger3M)),NA())</f>
        <v>2.2802748343139001E-2</v>
      </c>
      <c r="K1115" s="52">
        <f>IFERROR(_xll.qlIndexFixing(ONIndex3M,I1115,TRUE,_xll.ohTrigger(RecalcTrigger,Trigger3M)),NA())</f>
        <v>2.2578775853840938E-2</v>
      </c>
      <c r="L1115" s="52">
        <f>IFERROR(_xll.qlIndexFixing(Index6M,$H1115,TRUE,_xll.ohTrigger(RecalcTrigger,Trigger6M)),NA())</f>
        <v>2.3584774558654955E-2</v>
      </c>
      <c r="M1115" s="52">
        <f>IFERROR(_xll.qlIndexFixing(ONIndex6M,I1115,TRUE,_xll.ohTrigger(RecalcTrigger,Trigger6M)),NA())</f>
        <v>2.3117816125379775E-2</v>
      </c>
    </row>
    <row r="1116" spans="2:13" x14ac:dyDescent="0.2">
      <c r="B1116" s="46" t="s">
        <v>49</v>
      </c>
      <c r="D1116" s="49">
        <f>_xll.qlCalendarAdvance(LocalCalendar,$D1115,B1116,"f",FALSE)</f>
        <v>47192</v>
      </c>
      <c r="E1116" s="49">
        <f>_xll.qlInterestRateIndexValueDate(IndexON,D1116)</f>
        <v>47192</v>
      </c>
      <c r="F1116" s="52">
        <f>IFERROR(_xll.qlIndexFixing(IndexON,D1116,TRUE,_xll.ohTrigger(RecalcTrigger,TriggerON)),NA())</f>
        <v>1.8150987139735619E-2</v>
      </c>
      <c r="H1116" s="49">
        <f>_xll.qlCalendarAdvance(IborCalendar,$H1115,B1116,"f",FALSE)</f>
        <v>47107</v>
      </c>
      <c r="I1116" s="49">
        <f>_xll.qlInterestRateIndexValueDate(Index3M,$H1116)</f>
        <v>47109</v>
      </c>
      <c r="J1116" s="52">
        <f>IFERROR(_xll.qlIndexFixing(Index3M,H1116,TRUE,_xll.ohTrigger(RecalcTrigger,Trigger3M)),NA())</f>
        <v>2.2828622520646213E-2</v>
      </c>
      <c r="K1116" s="52">
        <f>IFERROR(_xll.qlIndexFixing(ONIndex3M,I1116,TRUE,_xll.ohTrigger(RecalcTrigger,Trigger3M)),NA())</f>
        <v>2.2610266727967954E-2</v>
      </c>
      <c r="L1116" s="52">
        <f>IFERROR(_xll.qlIndexFixing(Index6M,$H1116,TRUE,_xll.ohTrigger(RecalcTrigger,Trigger6M)),NA())</f>
        <v>2.3610326968079805E-2</v>
      </c>
      <c r="M1116" s="52">
        <f>IFERROR(_xll.qlIndexFixing(ONIndex6M,I1116,TRUE,_xll.ohTrigger(RecalcTrigger,Trigger6M)),NA())</f>
        <v>2.3149822954721344E-2</v>
      </c>
    </row>
    <row r="1117" spans="2:13" x14ac:dyDescent="0.2">
      <c r="B1117" s="46" t="s">
        <v>49</v>
      </c>
      <c r="D1117" s="49">
        <f>_xll.qlCalendarAdvance(LocalCalendar,$D1116,B1117,"f",FALSE)</f>
        <v>47199</v>
      </c>
      <c r="E1117" s="49">
        <f>_xll.qlInterestRateIndexValueDate(IndexON,D1117)</f>
        <v>47199</v>
      </c>
      <c r="F1117" s="52">
        <f>IFERROR(_xll.qlIndexFixing(IndexON,D1117,TRUE,_xll.ohTrigger(RecalcTrigger,TriggerON)),NA())</f>
        <v>1.8175053107778449E-2</v>
      </c>
      <c r="H1117" s="49">
        <f>_xll.qlCalendarAdvance(IborCalendar,$H1116,B1117,"f",FALSE)</f>
        <v>47114</v>
      </c>
      <c r="I1117" s="49">
        <f>_xll.qlInterestRateIndexValueDate(Index3M,$H1117)</f>
        <v>47116</v>
      </c>
      <c r="J1117" s="52">
        <f>IFERROR(_xll.qlIndexFixing(Index3M,H1117,TRUE,_xll.ohTrigger(RecalcTrigger,Trigger3M)),NA())</f>
        <v>2.2854401762340437E-2</v>
      </c>
      <c r="K1117" s="52">
        <f>IFERROR(_xll.qlIndexFixing(ONIndex3M,I1117,TRUE,_xll.ohTrigger(RecalcTrigger,Trigger3M)),NA())</f>
        <v>2.2639061708109587E-2</v>
      </c>
      <c r="L1117" s="52">
        <f>IFERROR(_xll.qlIndexFixing(Index6M,$H1117,TRUE,_xll.ohTrigger(RecalcTrigger,Trigger6M)),NA())</f>
        <v>2.363576440386218E-2</v>
      </c>
      <c r="M1117" s="52">
        <f>IFERROR(_xll.qlIndexFixing(ONIndex6M,I1117,TRUE,_xll.ohTrigger(RecalcTrigger,Trigger6M)),NA())</f>
        <v>2.317904892666256E-2</v>
      </c>
    </row>
    <row r="1118" spans="2:13" x14ac:dyDescent="0.2">
      <c r="B1118" s="46" t="s">
        <v>49</v>
      </c>
      <c r="D1118" s="49">
        <f>_xll.qlCalendarAdvance(LocalCalendar,$D1117,B1118,"f",FALSE)</f>
        <v>47206</v>
      </c>
      <c r="E1118" s="49">
        <f>_xll.qlInterestRateIndexValueDate(IndexON,D1118)</f>
        <v>47206</v>
      </c>
      <c r="F1118" s="52">
        <f>IFERROR(_xll.qlIndexFixing(IndexON,D1118,TRUE,_xll.ohTrigger(RecalcTrigger,TriggerON)),NA())</f>
        <v>1.8198956426228596E-2</v>
      </c>
      <c r="H1118" s="49">
        <f>_xll.qlCalendarAdvance(IborCalendar,$H1117,B1118,"f",FALSE)</f>
        <v>47121</v>
      </c>
      <c r="I1118" s="49">
        <f>_xll.qlInterestRateIndexValueDate(Index3M,$H1118)</f>
        <v>47123</v>
      </c>
      <c r="J1118" s="52">
        <f>IFERROR(_xll.qlIndexFixing(Index3M,H1118,TRUE,_xll.ohTrigger(RecalcTrigger,Trigger3M)),NA())</f>
        <v>2.2880086066394689E-2</v>
      </c>
      <c r="K1118" s="52">
        <f>IFERROR(_xll.qlIndexFixing(ONIndex3M,I1118,TRUE,_xll.ohTrigger(RecalcTrigger,Trigger3M)),NA())</f>
        <v>2.2660027586489662E-2</v>
      </c>
      <c r="L1118" s="52">
        <f>IFERROR(_xll.qlIndexFixing(Index6M,$H1118,TRUE,_xll.ohTrigger(RecalcTrigger,Trigger6M)),NA())</f>
        <v>2.3658543167341103E-2</v>
      </c>
      <c r="M1118" s="52">
        <f>IFERROR(_xll.qlIndexFixing(ONIndex6M,I1118,TRUE,_xll.ohTrigger(RecalcTrigger,Trigger6M)),NA())</f>
        <v>2.3200247807266816E-2</v>
      </c>
    </row>
    <row r="1119" spans="2:13" x14ac:dyDescent="0.2">
      <c r="B1119" s="46" t="s">
        <v>49</v>
      </c>
      <c r="D1119" s="49">
        <f>_xll.qlCalendarAdvance(LocalCalendar,$D1118,B1119,"f",FALSE)</f>
        <v>47213</v>
      </c>
      <c r="E1119" s="49">
        <f>_xll.qlInterestRateIndexValueDate(IndexON,D1119)</f>
        <v>47213</v>
      </c>
      <c r="F1119" s="52">
        <f>IFERROR(_xll.qlIndexFixing(IndexON,D1119,TRUE,_xll.ohTrigger(RecalcTrigger,TriggerON)),NA())</f>
        <v>1.8222697095167106E-2</v>
      </c>
      <c r="H1119" s="49">
        <f>_xll.qlCalendarAdvance(IborCalendar,$H1118,B1119,"f",FALSE)</f>
        <v>47128</v>
      </c>
      <c r="I1119" s="49">
        <f>_xll.qlInterestRateIndexValueDate(Index3M,$H1119)</f>
        <v>47130</v>
      </c>
      <c r="J1119" s="52">
        <f>IFERROR(_xll.qlIndexFixing(Index3M,H1119,TRUE,_xll.ohTrigger(RecalcTrigger,Trigger3M)),NA())</f>
        <v>2.2905675430987316E-2</v>
      </c>
      <c r="K1119" s="52">
        <f>IFERROR(_xll.qlIndexFixing(ONIndex3M,I1119,TRUE,_xll.ohTrigger(RecalcTrigger,Trigger3M)),NA())</f>
        <v>2.2683488487285075E-2</v>
      </c>
      <c r="L1119" s="52">
        <f>IFERROR(_xll.qlIndexFixing(Index6M,$H1119,TRUE,_xll.ohTrigger(RecalcTrigger,Trigger6M)),NA())</f>
        <v>2.3683757208133153E-2</v>
      </c>
      <c r="M1119" s="52">
        <f>IFERROR(_xll.qlIndexFixing(ONIndex6M,I1119,TRUE,_xll.ohTrigger(RecalcTrigger,Trigger6M)),NA())</f>
        <v>2.3223984790039509E-2</v>
      </c>
    </row>
    <row r="1120" spans="2:13" x14ac:dyDescent="0.2">
      <c r="B1120" s="46" t="s">
        <v>49</v>
      </c>
      <c r="D1120" s="49">
        <f>_xll.qlCalendarAdvance(LocalCalendar,$D1119,B1120,"f",FALSE)</f>
        <v>47220</v>
      </c>
      <c r="E1120" s="49">
        <f>_xll.qlInterestRateIndexValueDate(IndexON,D1120)</f>
        <v>47220</v>
      </c>
      <c r="F1120" s="52">
        <f>IFERROR(_xll.qlIndexFixing(IndexON,D1120,TRUE,_xll.ohTrigger(RecalcTrigger,TriggerON)),NA())</f>
        <v>1.8246275114512933E-2</v>
      </c>
      <c r="H1120" s="49">
        <f>_xll.qlCalendarAdvance(IborCalendar,$H1119,B1120,"f",FALSE)</f>
        <v>47135</v>
      </c>
      <c r="I1120" s="49">
        <f>_xll.qlInterestRateIndexValueDate(Index3M,$H1120)</f>
        <v>47137</v>
      </c>
      <c r="J1120" s="52">
        <f>IFERROR(_xll.qlIndexFixing(Index3M,H1120,TRUE,_xll.ohTrigger(RecalcTrigger,Trigger3M)),NA())</f>
        <v>2.2931169854305544E-2</v>
      </c>
      <c r="K1120" s="52">
        <f>IFERROR(_xll.qlIndexFixing(ONIndex3M,I1120,TRUE,_xll.ohTrigger(RecalcTrigger,Trigger3M)),NA())</f>
        <v>2.2709430210348103E-2</v>
      </c>
      <c r="L1120" s="52">
        <f>IFERROR(_xll.qlIndexFixing(Index6M,$H1120,TRUE,_xll.ohTrigger(RecalcTrigger,Trigger6M)),NA())</f>
        <v>2.3708856268256681E-2</v>
      </c>
      <c r="M1120" s="52">
        <f>IFERROR(_xll.qlIndexFixing(ONIndex6M,I1120,TRUE,_xll.ohTrigger(RecalcTrigger,Trigger6M)),NA())</f>
        <v>2.3250242069776661E-2</v>
      </c>
    </row>
    <row r="1121" spans="2:13" x14ac:dyDescent="0.2">
      <c r="B1121" s="46" t="s">
        <v>49</v>
      </c>
      <c r="D1121" s="49">
        <f>_xll.qlCalendarAdvance(LocalCalendar,$D1120,B1121,"f",FALSE)</f>
        <v>47227</v>
      </c>
      <c r="E1121" s="49">
        <f>_xll.qlInterestRateIndexValueDate(IndexON,D1121)</f>
        <v>47227</v>
      </c>
      <c r="F1121" s="52">
        <f>IFERROR(_xll.qlIndexFixing(IndexON,D1121,TRUE,_xll.ohTrigger(RecalcTrigger,TriggerON)),NA())</f>
        <v>1.826969048418503E-2</v>
      </c>
      <c r="H1121" s="49">
        <f>_xll.qlCalendarAdvance(IborCalendar,$H1120,B1121,"f",FALSE)</f>
        <v>47142</v>
      </c>
      <c r="I1121" s="49">
        <f>_xll.qlInterestRateIndexValueDate(Index3M,$H1121)</f>
        <v>47144</v>
      </c>
      <c r="J1121" s="52">
        <f>IFERROR(_xll.qlIndexFixing(Index3M,H1121,TRUE,_xll.ohTrigger(RecalcTrigger,Trigger3M)),NA())</f>
        <v>2.2956569334541044E-2</v>
      </c>
      <c r="K1121" s="52">
        <f>IFERROR(_xll.qlIndexFixing(ONIndex3M,I1121,TRUE,_xll.ohTrigger(RecalcTrigger,Trigger3M)),NA())</f>
        <v>2.2735277359142714E-2</v>
      </c>
      <c r="L1121" s="52">
        <f>IFERROR(_xll.qlIndexFixing(Index6M,$H1121,TRUE,_xll.ohTrigger(RecalcTrigger,Trigger6M)),NA())</f>
        <v>2.3733840343402205E-2</v>
      </c>
      <c r="M1121" s="52">
        <f>IFERROR(_xll.qlIndexFixing(ONIndex6M,I1121,TRUE,_xll.ohTrigger(RecalcTrigger,Trigger6M)),NA())</f>
        <v>2.3276385394774834E-2</v>
      </c>
    </row>
    <row r="1122" spans="2:13" x14ac:dyDescent="0.2">
      <c r="B1122" s="46" t="s">
        <v>49</v>
      </c>
      <c r="D1122" s="49">
        <f>_xll.qlCalendarAdvance(LocalCalendar,$D1121,B1122,"f",FALSE)</f>
        <v>47234</v>
      </c>
      <c r="E1122" s="49">
        <f>_xll.qlInterestRateIndexValueDate(IndexON,D1122)</f>
        <v>47234</v>
      </c>
      <c r="F1122" s="52">
        <f>IFERROR(_xll.qlIndexFixing(IndexON,D1122,TRUE,_xll.ohTrigger(RecalcTrigger,TriggerON)),NA())</f>
        <v>1.8292943204183398E-2</v>
      </c>
      <c r="H1122" s="49">
        <f>_xll.qlCalendarAdvance(IborCalendar,$H1121,B1122,"f",FALSE)</f>
        <v>47149</v>
      </c>
      <c r="I1122" s="49">
        <f>_xll.qlInterestRateIndexValueDate(Index3M,$H1122)</f>
        <v>47151</v>
      </c>
      <c r="J1122" s="52">
        <f>IFERROR(_xll.qlIndexFixing(Index3M,H1122,TRUE,_xll.ohTrigger(RecalcTrigger,Trigger3M)),NA())</f>
        <v>2.2979351993569746E-2</v>
      </c>
      <c r="K1122" s="52">
        <f>IFERROR(_xll.qlIndexFixing(ONIndex3M,I1122,TRUE,_xll.ohTrigger(RecalcTrigger,Trigger3M)),NA())</f>
        <v>2.2761029933588972E-2</v>
      </c>
      <c r="L1122" s="52">
        <f>IFERROR(_xll.qlIndexFixing(Index6M,$H1122,TRUE,_xll.ohTrigger(RecalcTrigger,Trigger6M)),NA())</f>
        <v>2.3758709429279677E-2</v>
      </c>
      <c r="M1122" s="52">
        <f>IFERROR(_xll.qlIndexFixing(ONIndex6M,I1122,TRUE,_xll.ohTrigger(RecalcTrigger,Trigger6M)),NA())</f>
        <v>2.3302414764954094E-2</v>
      </c>
    </row>
    <row r="1123" spans="2:13" x14ac:dyDescent="0.2">
      <c r="B1123" s="46" t="s">
        <v>49</v>
      </c>
      <c r="D1123" s="49">
        <f>_xll.qlCalendarAdvance(LocalCalendar,$D1122,B1123,"f",FALSE)</f>
        <v>47245</v>
      </c>
      <c r="E1123" s="49">
        <f>_xll.qlInterestRateIndexValueDate(IndexON,D1123)</f>
        <v>47245</v>
      </c>
      <c r="F1123" s="52">
        <f>IFERROR(_xll.qlIndexFixing(IndexON,D1123,TRUE,_xll.ohTrigger(RecalcTrigger,TriggerON)),NA())</f>
        <v>1.8329154574165951E-2</v>
      </c>
      <c r="H1123" s="49">
        <f>_xll.qlCalendarAdvance(IborCalendar,$H1122,B1123,"f",FALSE)</f>
        <v>47156</v>
      </c>
      <c r="I1123" s="49">
        <f>_xll.qlInterestRateIndexValueDate(Index3M,$H1123)</f>
        <v>47158</v>
      </c>
      <c r="J1123" s="52">
        <f>IFERROR(_xll.qlIndexFixing(Index3M,H1123,TRUE,_xll.ohTrigger(RecalcTrigger,Trigger3M)),NA())</f>
        <v>2.3004566758431873E-2</v>
      </c>
      <c r="K1123" s="52">
        <f>IFERROR(_xll.qlIndexFixing(ONIndex3M,I1123,TRUE,_xll.ohTrigger(RecalcTrigger,Trigger3M)),NA())</f>
        <v>2.2789237708551457E-2</v>
      </c>
      <c r="L1123" s="52">
        <f>IFERROR(_xll.qlIndexFixing(Index6M,$H1123,TRUE,_xll.ohTrigger(RecalcTrigger,Trigger6M)),NA())</f>
        <v>2.3783463521619808E-2</v>
      </c>
      <c r="M1123" s="52">
        <f>IFERROR(_xll.qlIndexFixing(ONIndex6M,I1123,TRUE,_xll.ohTrigger(RecalcTrigger,Trigger6M)),NA())</f>
        <v>2.3330932178091679E-2</v>
      </c>
    </row>
    <row r="1124" spans="2:13" x14ac:dyDescent="0.2">
      <c r="B1124" s="46" t="s">
        <v>49</v>
      </c>
      <c r="D1124" s="49">
        <f>_xll.qlCalendarAdvance(LocalCalendar,$D1123,B1124,"f",FALSE)</f>
        <v>47252</v>
      </c>
      <c r="E1124" s="49">
        <f>_xll.qlInterestRateIndexValueDate(IndexON,D1124)</f>
        <v>47252</v>
      </c>
      <c r="F1124" s="52">
        <f>IFERROR(_xll.qlIndexFixing(IndexON,D1124,TRUE,_xll.ohTrigger(RecalcTrigger,TriggerON)),NA())</f>
        <v>1.8351989052076689E-2</v>
      </c>
      <c r="H1124" s="49">
        <f>_xll.qlCalendarAdvance(IborCalendar,$H1123,B1124,"f",FALSE)</f>
        <v>47163</v>
      </c>
      <c r="I1124" s="49">
        <f>_xll.qlInterestRateIndexValueDate(Index3M,$H1124)</f>
        <v>47165</v>
      </c>
      <c r="J1124" s="52">
        <f>IFERROR(_xll.qlIndexFixing(Index3M,H1124,TRUE,_xll.ohTrigger(RecalcTrigger,Trigger3M)),NA())</f>
        <v>2.3029686579259342E-2</v>
      </c>
      <c r="K1124" s="52">
        <f>IFERROR(_xll.qlIndexFixing(ONIndex3M,I1124,TRUE,_xll.ohTrigger(RecalcTrigger,Trigger3M)),NA())</f>
        <v>2.281225135938314E-2</v>
      </c>
      <c r="L1124" s="52">
        <f>IFERROR(_xll.qlIndexFixing(Index6M,$H1124,TRUE,_xll.ohTrigger(RecalcTrigger,Trigger6M)),NA())</f>
        <v>2.3808102616171403E-2</v>
      </c>
      <c r="M1124" s="52">
        <f>IFERROR(_xll.qlIndexFixing(ONIndex6M,I1124,TRUE,_xll.ohTrigger(RecalcTrigger,Trigger6M)),NA())</f>
        <v>2.3354131640669351E-2</v>
      </c>
    </row>
    <row r="1125" spans="2:13" x14ac:dyDescent="0.2">
      <c r="B1125" s="46" t="s">
        <v>49</v>
      </c>
      <c r="D1125" s="49">
        <f>_xll.qlCalendarAdvance(LocalCalendar,$D1124,B1125,"f",FALSE)</f>
        <v>47259</v>
      </c>
      <c r="E1125" s="49">
        <f>_xll.qlInterestRateIndexValueDate(IndexON,D1125)</f>
        <v>47259</v>
      </c>
      <c r="F1125" s="52">
        <f>IFERROR(_xll.qlIndexFixing(IndexON,D1125,TRUE,_xll.ohTrigger(RecalcTrigger,TriggerON)),NA())</f>
        <v>1.8374660880232652E-2</v>
      </c>
      <c r="H1125" s="49">
        <f>_xll.qlCalendarAdvance(IborCalendar,$H1124,B1125,"f",FALSE)</f>
        <v>47170</v>
      </c>
      <c r="I1125" s="49">
        <f>_xll.qlInterestRateIndexValueDate(Index3M,$H1125)</f>
        <v>47172</v>
      </c>
      <c r="J1125" s="52">
        <f>IFERROR(_xll.qlIndexFixing(Index3M,H1125,TRUE,_xll.ohTrigger(RecalcTrigger,Trigger3M)),NA())</f>
        <v>2.3054711454290864E-2</v>
      </c>
      <c r="K1125" s="52">
        <f>IFERROR(_xll.qlIndexFixing(ONIndex3M,I1125,TRUE,_xll.ohTrigger(RecalcTrigger,Trigger3M)),NA())</f>
        <v>2.2837720210544532E-2</v>
      </c>
      <c r="L1125" s="52">
        <f>IFERROR(_xll.qlIndexFixing(Index6M,$H1125,TRUE,_xll.ohTrigger(RecalcTrigger,Trigger6M)),NA())</f>
        <v>2.3832626708703161E-2</v>
      </c>
      <c r="M1125" s="52">
        <f>IFERROR(_xll.qlIndexFixing(ONIndex6M,I1125,TRUE,_xll.ohTrigger(RecalcTrigger,Trigger6M)),NA())</f>
        <v>2.3379819146018832E-2</v>
      </c>
    </row>
    <row r="1126" spans="2:13" x14ac:dyDescent="0.2">
      <c r="B1126" s="46" t="s">
        <v>49</v>
      </c>
      <c r="D1126" s="49">
        <f>_xll.qlCalendarAdvance(LocalCalendar,$D1125,B1126,"f",FALSE)</f>
        <v>47266</v>
      </c>
      <c r="E1126" s="49">
        <f>_xll.qlInterestRateIndexValueDate(IndexON,D1126)</f>
        <v>47266</v>
      </c>
      <c r="F1126" s="52">
        <f>IFERROR(_xll.qlIndexFixing(IndexON,D1126,TRUE,_xll.ohTrigger(RecalcTrigger,TriggerON)),NA())</f>
        <v>1.8397170058633838E-2</v>
      </c>
      <c r="H1126" s="49">
        <f>_xll.qlCalendarAdvance(IborCalendar,$H1125,B1126,"f",FALSE)</f>
        <v>47177</v>
      </c>
      <c r="I1126" s="49">
        <f>_xll.qlInterestRateIndexValueDate(Index3M,$H1126)</f>
        <v>47179</v>
      </c>
      <c r="J1126" s="52">
        <f>IFERROR(_xll.qlIndexFixing(Index3M,H1126,TRUE,_xll.ohTrigger(RecalcTrigger,Trigger3M)),NA())</f>
        <v>2.3092143211997644E-2</v>
      </c>
      <c r="K1126" s="52">
        <f>IFERROR(_xll.qlIndexFixing(ONIndex3M,I1126,TRUE,_xll.ohTrigger(RecalcTrigger,Trigger3M)),NA())</f>
        <v>2.2863094487197699E-2</v>
      </c>
      <c r="L1126" s="52">
        <f>IFERROR(_xll.qlIndexFixing(Index6M,$H1126,TRUE,_xll.ohTrigger(RecalcTrigger,Trigger6M)),NA())</f>
        <v>2.3866996646245836E-2</v>
      </c>
      <c r="M1126" s="52">
        <f>IFERROR(_xll.qlIndexFixing(ONIndex6M,I1126,TRUE,_xll.ohTrigger(RecalcTrigger,Trigger6M)),NA())</f>
        <v>2.3405392696282945E-2</v>
      </c>
    </row>
    <row r="1127" spans="2:13" x14ac:dyDescent="0.2">
      <c r="B1127" s="46" t="s">
        <v>49</v>
      </c>
      <c r="D1127" s="49">
        <f>_xll.qlCalendarAdvance(LocalCalendar,$D1126,B1127,"f",FALSE)</f>
        <v>47273</v>
      </c>
      <c r="E1127" s="49">
        <f>_xll.qlInterestRateIndexValueDate(IndexON,D1127)</f>
        <v>47273</v>
      </c>
      <c r="F1127" s="52">
        <f>IFERROR(_xll.qlIndexFixing(IndexON,D1127,TRUE,_xll.ohTrigger(RecalcTrigger,TriggerON)),NA())</f>
        <v>1.8419516587199203E-2</v>
      </c>
      <c r="H1127" s="49">
        <f>_xll.qlCalendarAdvance(IborCalendar,$H1126,B1127,"f",FALSE)</f>
        <v>47184</v>
      </c>
      <c r="I1127" s="49">
        <f>_xll.qlInterestRateIndexValueDate(Index3M,$H1127)</f>
        <v>47186</v>
      </c>
      <c r="J1127" s="52">
        <f>IFERROR(_xll.qlIndexFixing(Index3M,H1127,TRUE,_xll.ohTrigger(RecalcTrigger,Trigger3M)),NA())</f>
        <v>2.3116952214779978E-2</v>
      </c>
      <c r="K1127" s="52">
        <f>IFERROR(_xll.qlIndexFixing(ONIndex3M,I1127,TRUE,_xll.ohTrigger(RecalcTrigger,Trigger3M)),NA())</f>
        <v>2.2888374189209415E-2</v>
      </c>
      <c r="L1127" s="52">
        <f>IFERROR(_xll.qlIndexFixing(Index6M,$H1127,TRUE,_xll.ohTrigger(RecalcTrigger,Trigger6M)),NA())</f>
        <v>2.3891264258251804E-2</v>
      </c>
      <c r="M1127" s="52">
        <f>IFERROR(_xll.qlIndexFixing(ONIndex6M,I1127,TRUE,_xll.ohTrigger(RecalcTrigger,Trigger6M)),NA())</f>
        <v>2.3430852291381754E-2</v>
      </c>
    </row>
    <row r="1128" spans="2:13" x14ac:dyDescent="0.2">
      <c r="B1128" s="46" t="s">
        <v>49</v>
      </c>
      <c r="D1128" s="49">
        <f>_xll.qlCalendarAdvance(LocalCalendar,$D1127,B1128,"f",FALSE)</f>
        <v>47280</v>
      </c>
      <c r="E1128" s="49">
        <f>_xll.qlInterestRateIndexValueDate(IndexON,D1128)</f>
        <v>47280</v>
      </c>
      <c r="F1128" s="52">
        <f>IFERROR(_xll.qlIndexFixing(IndexON,D1128,TRUE,_xll.ohTrigger(RecalcTrigger,TriggerON)),NA())</f>
        <v>1.8441700465928745E-2</v>
      </c>
      <c r="H1128" s="49">
        <f>_xll.qlCalendarAdvance(IborCalendar,$H1127,B1128,"f",FALSE)</f>
        <v>47191</v>
      </c>
      <c r="I1128" s="49">
        <f>_xll.qlInterestRateIndexValueDate(Index3M,$H1128)</f>
        <v>47193</v>
      </c>
      <c r="J1128" s="52">
        <f>IFERROR(_xll.qlIndexFixing(Index3M,H1128,TRUE,_xll.ohTrigger(RecalcTrigger,Trigger3M)),NA())</f>
        <v>2.3141666243970769E-2</v>
      </c>
      <c r="K1128" s="52">
        <f>IFERROR(_xll.qlIndexFixing(ONIndex3M,I1128,TRUE,_xll.ohTrigger(RecalcTrigger,Trigger3M)),NA())</f>
        <v>2.2913559316553034E-2</v>
      </c>
      <c r="L1128" s="52">
        <f>IFERROR(_xll.qlIndexFixing(Index6M,$H1128,TRUE,_xll.ohTrigger(RecalcTrigger,Trigger6M)),NA())</f>
        <v>2.391789249085681E-2</v>
      </c>
      <c r="M1128" s="52">
        <f>IFERROR(_xll.qlIndexFixing(ONIndex6M,I1128,TRUE,_xll.ohTrigger(RecalcTrigger,Trigger6M)),NA())</f>
        <v>2.3456197931235323E-2</v>
      </c>
    </row>
    <row r="1129" spans="2:13" x14ac:dyDescent="0.2">
      <c r="B1129" s="46" t="s">
        <v>49</v>
      </c>
      <c r="D1129" s="49">
        <f>_xll.qlCalendarAdvance(LocalCalendar,$D1128,B1129,"f",FALSE)</f>
        <v>47287</v>
      </c>
      <c r="E1129" s="49">
        <f>_xll.qlInterestRateIndexValueDate(IndexON,D1129)</f>
        <v>47287</v>
      </c>
      <c r="F1129" s="52">
        <f>IFERROR(_xll.qlIndexFixing(IndexON,D1129,TRUE,_xll.ohTrigger(RecalcTrigger,TriggerON)),NA())</f>
        <v>1.846372169474142E-2</v>
      </c>
      <c r="H1129" s="49">
        <f>_xll.qlCalendarAdvance(IborCalendar,$H1128,B1129,"f",FALSE)</f>
        <v>47198</v>
      </c>
      <c r="I1129" s="49">
        <f>_xll.qlInterestRateIndexValueDate(Index3M,$H1129)</f>
        <v>47200</v>
      </c>
      <c r="J1129" s="52">
        <f>IFERROR(_xll.qlIndexFixing(Index3M,H1129,TRUE,_xll.ohTrigger(RecalcTrigger,Trigger3M)),NA())</f>
        <v>2.3166285297739991E-2</v>
      </c>
      <c r="K1129" s="52">
        <f>IFERROR(_xll.qlIndexFixing(ONIndex3M,I1129,TRUE,_xll.ohTrigger(RecalcTrigger,Trigger3M)),NA())</f>
        <v>2.2938649869121974E-2</v>
      </c>
      <c r="L1129" s="52">
        <f>IFERROR(_xll.qlIndexFixing(Index6M,$H1129,TRUE,_xll.ohTrigger(RecalcTrigger,Trigger6M)),NA())</f>
        <v>2.3941923388750345E-2</v>
      </c>
      <c r="M1129" s="52">
        <f>IFERROR(_xll.qlIndexFixing(ONIndex6M,I1129,TRUE,_xll.ohTrigger(RecalcTrigger,Trigger6M)),NA())</f>
        <v>2.3481429615790361E-2</v>
      </c>
    </row>
    <row r="1130" spans="2:13" x14ac:dyDescent="0.2">
      <c r="B1130" s="46" t="s">
        <v>49</v>
      </c>
      <c r="D1130" s="49">
        <f>_xll.qlCalendarAdvance(LocalCalendar,$D1129,B1130,"f",FALSE)</f>
        <v>47294</v>
      </c>
      <c r="E1130" s="49">
        <f>_xll.qlInterestRateIndexValueDate(IndexON,D1130)</f>
        <v>47294</v>
      </c>
      <c r="F1130" s="52">
        <f>IFERROR(_xll.qlIndexFixing(IndexON,D1130,TRUE,_xll.ohTrigger(RecalcTrigger,TriggerON)),NA())</f>
        <v>1.8485580273637225E-2</v>
      </c>
      <c r="H1130" s="49">
        <f>_xll.qlCalendarAdvance(IborCalendar,$H1129,B1130,"f",FALSE)</f>
        <v>47205</v>
      </c>
      <c r="I1130" s="49">
        <f>_xll.qlInterestRateIndexValueDate(Index3M,$H1130)</f>
        <v>47211</v>
      </c>
      <c r="J1130" s="52">
        <f>IFERROR(_xll.qlIndexFixing(Index3M,H1130,TRUE,_xll.ohTrigger(RecalcTrigger,Trigger3M)),NA())</f>
        <v>2.3197351924127158E-2</v>
      </c>
      <c r="K1130" s="52">
        <f>IFERROR(_xll.qlIndexFixing(ONIndex3M,I1130,TRUE,_xll.ohTrigger(RecalcTrigger,Trigger3M)),NA())</f>
        <v>2.297286409047139E-2</v>
      </c>
      <c r="L1130" s="52">
        <f>IFERROR(_xll.qlIndexFixing(Index6M,$H1130,TRUE,_xll.ohTrigger(RecalcTrigger,Trigger6M)),NA())</f>
        <v>2.3972076393259014E-2</v>
      </c>
      <c r="M1130" s="52">
        <f>IFERROR(_xll.qlIndexFixing(ONIndex6M,I1130,TRUE,_xll.ohTrigger(RecalcTrigger,Trigger6M)),NA())</f>
        <v>2.3515741859849726E-2</v>
      </c>
    </row>
    <row r="1131" spans="2:13" x14ac:dyDescent="0.2">
      <c r="B1131" s="46" t="s">
        <v>49</v>
      </c>
      <c r="D1131" s="49">
        <f>_xll.qlCalendarAdvance(LocalCalendar,$D1130,B1131,"f",FALSE)</f>
        <v>47301</v>
      </c>
      <c r="E1131" s="49">
        <f>_xll.qlInterestRateIndexValueDate(IndexON,D1131)</f>
        <v>47301</v>
      </c>
      <c r="F1131" s="52">
        <f>IFERROR(_xll.qlIndexFixing(IndexON,D1131,TRUE,_xll.ohTrigger(RecalcTrigger,TriggerON)),NA())</f>
        <v>1.8507276202616163E-2</v>
      </c>
      <c r="H1131" s="49">
        <f>_xll.qlCalendarAdvance(IborCalendar,$H1130,B1131,"f",FALSE)</f>
        <v>47212</v>
      </c>
      <c r="I1131" s="49">
        <f>_xll.qlInterestRateIndexValueDate(Index3M,$H1131)</f>
        <v>47214</v>
      </c>
      <c r="J1131" s="52">
        <f>IFERROR(_xll.qlIndexFixing(Index3M,H1131,TRUE,_xll.ohTrigger(RecalcTrigger,Trigger3M)),NA())</f>
        <v>2.3207816612241014E-2</v>
      </c>
      <c r="K1131" s="52">
        <f>IFERROR(_xll.qlIndexFixing(ONIndex3M,I1131,TRUE,_xll.ohTrigger(RecalcTrigger,Trigger3M)),NA())</f>
        <v>2.2988547249882529E-2</v>
      </c>
      <c r="L1131" s="52">
        <f>IFERROR(_xll.qlIndexFixing(Index6M,$H1131,TRUE,_xll.ohTrigger(RecalcTrigger,Trigger6M)),NA())</f>
        <v>2.3989640016898434E-2</v>
      </c>
      <c r="M1131" s="52">
        <f>IFERROR(_xll.qlIndexFixing(ONIndex6M,I1131,TRUE,_xll.ohTrigger(RecalcTrigger,Trigger6M)),NA())</f>
        <v>2.353155111863181E-2</v>
      </c>
    </row>
    <row r="1132" spans="2:13" x14ac:dyDescent="0.2">
      <c r="B1132" s="46" t="s">
        <v>49</v>
      </c>
      <c r="D1132" s="49">
        <f>_xll.qlCalendarAdvance(LocalCalendar,$D1131,B1132,"f",FALSE)</f>
        <v>47308</v>
      </c>
      <c r="E1132" s="49">
        <f>_xll.qlInterestRateIndexValueDate(IndexON,D1132)</f>
        <v>47308</v>
      </c>
      <c r="F1132" s="52">
        <f>IFERROR(_xll.qlIndexFixing(IndexON,D1132,TRUE,_xll.ohTrigger(RecalcTrigger,TriggerON)),NA())</f>
        <v>1.8528809481597186E-2</v>
      </c>
      <c r="H1132" s="49">
        <f>_xll.qlCalendarAdvance(IborCalendar,$H1131,B1132,"f",FALSE)</f>
        <v>47219</v>
      </c>
      <c r="I1132" s="49">
        <f>_xll.qlInterestRateIndexValueDate(Index3M,$H1132)</f>
        <v>47221</v>
      </c>
      <c r="J1132" s="52">
        <f>IFERROR(_xll.qlIndexFixing(Index3M,H1132,TRUE,_xll.ohTrigger(RecalcTrigger,Trigger3M)),NA())</f>
        <v>2.3232166383960837E-2</v>
      </c>
      <c r="K1132" s="52">
        <f>IFERROR(_xll.qlIndexFixing(ONIndex3M,I1132,TRUE,_xll.ohTrigger(RecalcTrigger,Trigger3M)),NA())</f>
        <v>2.3013354077940917E-2</v>
      </c>
      <c r="L1132" s="52">
        <f>IFERROR(_xll.qlIndexFixing(Index6M,$H1132,TRUE,_xll.ohTrigger(RecalcTrigger,Trigger6M)),NA())</f>
        <v>2.401087663846508E-2</v>
      </c>
      <c r="M1132" s="52">
        <f>IFERROR(_xll.qlIndexFixing(ONIndex6M,I1132,TRUE,_xll.ohTrigger(RecalcTrigger,Trigger6M)),NA())</f>
        <v>2.3556440936784995E-2</v>
      </c>
    </row>
    <row r="1133" spans="2:13" x14ac:dyDescent="0.2">
      <c r="B1133" s="46" t="s">
        <v>49</v>
      </c>
      <c r="D1133" s="49">
        <f>_xll.qlCalendarAdvance(LocalCalendar,$D1132,B1133,"f",FALSE)</f>
        <v>47316</v>
      </c>
      <c r="E1133" s="49">
        <f>_xll.qlInterestRateIndexValueDate(IndexON,D1133)</f>
        <v>47316</v>
      </c>
      <c r="F1133" s="52">
        <f>IFERROR(_xll.qlIndexFixing(IndexON,D1133,TRUE,_xll.ohTrigger(RecalcTrigger,TriggerON)),NA())</f>
        <v>1.8553219780113039E-2</v>
      </c>
      <c r="H1133" s="49">
        <f>_xll.qlCalendarAdvance(IborCalendar,$H1132,B1133,"f",FALSE)</f>
        <v>47226</v>
      </c>
      <c r="I1133" s="49">
        <f>_xll.qlInterestRateIndexValueDate(Index3M,$H1133)</f>
        <v>47228</v>
      </c>
      <c r="J1133" s="52">
        <f>IFERROR(_xll.qlIndexFixing(Index3M,H1133,TRUE,_xll.ohTrigger(RecalcTrigger,Trigger3M)),NA())</f>
        <v>2.3256421186834686E-2</v>
      </c>
      <c r="K1133" s="52">
        <f>IFERROR(_xll.qlIndexFixing(ONIndex3M,I1133,TRUE,_xll.ohTrigger(RecalcTrigger,Trigger3M)),NA())</f>
        <v>2.3038066331011464E-2</v>
      </c>
      <c r="L1133" s="52">
        <f>IFERROR(_xll.qlIndexFixing(Index6M,$H1133,TRUE,_xll.ohTrigger(RecalcTrigger,Trigger6M)),NA())</f>
        <v>2.4034453949154398E-2</v>
      </c>
      <c r="M1133" s="52">
        <f>IFERROR(_xll.qlIndexFixing(ONIndex6M,I1133,TRUE,_xll.ohTrigger(RecalcTrigger,Trigger6M)),NA())</f>
        <v>2.3581216799373195E-2</v>
      </c>
    </row>
    <row r="1134" spans="2:13" x14ac:dyDescent="0.2">
      <c r="B1134" s="46" t="s">
        <v>49</v>
      </c>
      <c r="D1134" s="49">
        <f>_xll.qlCalendarAdvance(LocalCalendar,$D1133,B1134,"f",FALSE)</f>
        <v>47323</v>
      </c>
      <c r="E1134" s="49">
        <f>_xll.qlInterestRateIndexValueDate(IndexON,D1134)</f>
        <v>47323</v>
      </c>
      <c r="F1134" s="52">
        <f>IFERROR(_xll.qlIndexFixing(IndexON,D1134,TRUE,_xll.ohTrigger(RecalcTrigger,TriggerON)),NA())</f>
        <v>1.8574404523372667E-2</v>
      </c>
      <c r="H1134" s="49">
        <f>_xll.qlCalendarAdvance(IborCalendar,$H1133,B1134,"f",FALSE)</f>
        <v>47233</v>
      </c>
      <c r="I1134" s="49">
        <f>_xll.qlInterestRateIndexValueDate(Index3M,$H1134)</f>
        <v>47235</v>
      </c>
      <c r="J1134" s="52">
        <f>IFERROR(_xll.qlIndexFixing(Index3M,H1134,TRUE,_xll.ohTrigger(RecalcTrigger,Trigger3M)),NA())</f>
        <v>2.3290413367931532E-2</v>
      </c>
      <c r="K1134" s="52">
        <f>IFERROR(_xll.qlIndexFixing(ONIndex3M,I1134,TRUE,_xll.ohTrigger(RecalcTrigger,Trigger3M)),NA())</f>
        <v>2.3065177046051044E-2</v>
      </c>
      <c r="L1134" s="52">
        <f>IFERROR(_xll.qlIndexFixing(Index6M,$H1134,TRUE,_xll.ohTrigger(RecalcTrigger,Trigger6M)),NA())</f>
        <v>2.4062787228329392E-2</v>
      </c>
      <c r="M1134" s="52">
        <f>IFERROR(_xll.qlIndexFixing(ONIndex6M,I1134,TRUE,_xll.ohTrigger(RecalcTrigger,Trigger6M)),NA())</f>
        <v>2.3608409254507468E-2</v>
      </c>
    </row>
    <row r="1135" spans="2:13" x14ac:dyDescent="0.2">
      <c r="B1135" s="46" t="s">
        <v>49</v>
      </c>
      <c r="D1135" s="49">
        <f>_xll.qlCalendarAdvance(LocalCalendar,$D1134,B1135,"f",FALSE)</f>
        <v>47330</v>
      </c>
      <c r="E1135" s="49">
        <f>_xll.qlInterestRateIndexValueDate(IndexON,D1135)</f>
        <v>47330</v>
      </c>
      <c r="F1135" s="52">
        <f>IFERROR(_xll.qlIndexFixing(IndexON,D1135,TRUE,_xll.ohTrigger(RecalcTrigger,TriggerON)),NA())</f>
        <v>1.8595426616553334E-2</v>
      </c>
      <c r="H1135" s="49">
        <f>_xll.qlCalendarAdvance(IborCalendar,$H1134,B1135,"f",FALSE)</f>
        <v>47240</v>
      </c>
      <c r="I1135" s="49">
        <f>_xll.qlInterestRateIndexValueDate(Index3M,$H1135)</f>
        <v>47246</v>
      </c>
      <c r="J1135" s="52">
        <f>IFERROR(_xll.qlIndexFixing(Index3M,H1135,TRUE,_xll.ohTrigger(RecalcTrigger,Trigger3M)),NA())</f>
        <v>2.3320805041159156E-2</v>
      </c>
      <c r="K1135" s="52">
        <f>IFERROR(_xll.qlIndexFixing(ONIndex3M,I1135,TRUE,_xll.ohTrigger(RecalcTrigger,Trigger3M)),NA())</f>
        <v>2.3096206910109274E-2</v>
      </c>
      <c r="L1135" s="52">
        <f>IFERROR(_xll.qlIndexFixing(Index6M,$H1135,TRUE,_xll.ohTrigger(RecalcTrigger,Trigger6M)),NA())</f>
        <v>2.4092127119280226E-2</v>
      </c>
      <c r="M1135" s="52">
        <f>IFERROR(_xll.qlIndexFixing(ONIndex6M,I1135,TRUE,_xll.ohTrigger(RecalcTrigger,Trigger6M)),NA())</f>
        <v>2.3639360788703101E-2</v>
      </c>
    </row>
    <row r="1136" spans="2:13" x14ac:dyDescent="0.2">
      <c r="B1136" s="46" t="s">
        <v>49</v>
      </c>
      <c r="D1136" s="49">
        <f>_xll.qlCalendarAdvance(LocalCalendar,$D1135,B1136,"f",FALSE)</f>
        <v>47337</v>
      </c>
      <c r="E1136" s="49">
        <f>_xll.qlInterestRateIndexValueDate(IndexON,D1136)</f>
        <v>47337</v>
      </c>
      <c r="F1136" s="52">
        <f>IFERROR(_xll.qlIndexFixing(IndexON,D1136,TRUE,_xll.ohTrigger(RecalcTrigger,TriggerON)),NA())</f>
        <v>1.8616286059655041E-2</v>
      </c>
      <c r="H1136" s="49">
        <f>_xll.qlCalendarAdvance(IborCalendar,$H1135,B1136,"f",FALSE)</f>
        <v>47247</v>
      </c>
      <c r="I1136" s="49">
        <f>_xll.qlInterestRateIndexValueDate(Index3M,$H1136)</f>
        <v>47249</v>
      </c>
      <c r="J1136" s="52">
        <f>IFERROR(_xll.qlIndexFixing(Index3M,H1136,TRUE,_xll.ohTrigger(RecalcTrigger,Trigger3M)),NA())</f>
        <v>2.3335959210126576E-2</v>
      </c>
      <c r="K1136" s="52">
        <f>IFERROR(_xll.qlIndexFixing(ONIndex3M,I1136,TRUE,_xll.ohTrigger(RecalcTrigger,Trigger3M)),NA())</f>
        <v>2.3111635639843087E-2</v>
      </c>
      <c r="L1136" s="52">
        <f>IFERROR(_xll.qlIndexFixing(Index6M,$H1136,TRUE,_xll.ohTrigger(RecalcTrigger,Trigger6M)),NA())</f>
        <v>2.4104495475848833E-2</v>
      </c>
      <c r="M1136" s="52">
        <f>IFERROR(_xll.qlIndexFixing(ONIndex6M,I1136,TRUE,_xll.ohTrigger(RecalcTrigger,Trigger6M)),NA())</f>
        <v>2.3654860652815302E-2</v>
      </c>
    </row>
    <row r="1137" spans="2:13" x14ac:dyDescent="0.2">
      <c r="B1137" s="46" t="s">
        <v>49</v>
      </c>
      <c r="D1137" s="49">
        <f>_xll.qlCalendarAdvance(LocalCalendar,$D1136,B1137,"f",FALSE)</f>
        <v>47344</v>
      </c>
      <c r="E1137" s="49">
        <f>_xll.qlInterestRateIndexValueDate(IndexON,D1137)</f>
        <v>47344</v>
      </c>
      <c r="F1137" s="52">
        <f>IFERROR(_xll.qlIndexFixing(IndexON,D1137,TRUE,_xll.ohTrigger(RecalcTrigger,TriggerON)),NA())</f>
        <v>1.863698285259674E-2</v>
      </c>
      <c r="H1137" s="49">
        <f>_xll.qlCalendarAdvance(IborCalendar,$H1136,B1137,"f",FALSE)</f>
        <v>47254</v>
      </c>
      <c r="I1137" s="49">
        <f>_xll.qlInterestRateIndexValueDate(Index3M,$H1137)</f>
        <v>47256</v>
      </c>
      <c r="J1137" s="52">
        <f>IFERROR(_xll.qlIndexFixing(Index3M,H1137,TRUE,_xll.ohTrigger(RecalcTrigger,Trigger3M)),NA())</f>
        <v>2.3359818395504609E-2</v>
      </c>
      <c r="K1137" s="52">
        <f>IFERROR(_xll.qlIndexFixing(ONIndex3M,I1137,TRUE,_xll.ohTrigger(RecalcTrigger,Trigger3M)),NA())</f>
        <v>2.3135969592456007E-2</v>
      </c>
      <c r="L1137" s="52">
        <f>IFERROR(_xll.qlIndexFixing(Index6M,$H1137,TRUE,_xll.ohTrigger(RecalcTrigger,Trigger6M)),NA())</f>
        <v>2.4127612502629431E-2</v>
      </c>
      <c r="M1137" s="52">
        <f>IFERROR(_xll.qlIndexFixing(ONIndex6M,I1137,TRUE,_xll.ohTrigger(RecalcTrigger,Trigger6M)),NA())</f>
        <v>2.3679180692290913E-2</v>
      </c>
    </row>
    <row r="1138" spans="2:13" x14ac:dyDescent="0.2">
      <c r="B1138" s="46" t="s">
        <v>49</v>
      </c>
      <c r="D1138" s="49">
        <f>_xll.qlCalendarAdvance(LocalCalendar,$D1137,B1138,"f",FALSE)</f>
        <v>47351</v>
      </c>
      <c r="E1138" s="49">
        <f>_xll.qlInterestRateIndexValueDate(IndexON,D1138)</f>
        <v>47351</v>
      </c>
      <c r="F1138" s="52">
        <f>IFERROR(_xll.qlIndexFixing(IndexON,D1138,TRUE,_xll.ohTrigger(RecalcTrigger,TriggerON)),NA())</f>
        <v>1.8657516995459478E-2</v>
      </c>
      <c r="H1138" s="49">
        <f>_xll.qlCalendarAdvance(IborCalendar,$H1137,B1138,"f",FALSE)</f>
        <v>47261</v>
      </c>
      <c r="I1138" s="49">
        <f>_xll.qlInterestRateIndexValueDate(Index3M,$H1138)</f>
        <v>47263</v>
      </c>
      <c r="J1138" s="52">
        <f>IFERROR(_xll.qlIndexFixing(Index3M,H1138,TRUE,_xll.ohTrigger(RecalcTrigger,Trigger3M)),NA())</f>
        <v>2.3386019123933198E-2</v>
      </c>
      <c r="K1138" s="52">
        <f>IFERROR(_xll.qlIndexFixing(ONIndex3M,I1138,TRUE,_xll.ohTrigger(RecalcTrigger,Trigger3M)),NA())</f>
        <v>2.3162681244586203E-2</v>
      </c>
      <c r="L1138" s="52">
        <f>IFERROR(_xll.qlIndexFixing(Index6M,$H1138,TRUE,_xll.ohTrigger(RecalcTrigger,Trigger6M)),NA())</f>
        <v>2.4150614448239495E-2</v>
      </c>
      <c r="M1138" s="52">
        <f>IFERROR(_xll.qlIndexFixing(ONIndex6M,I1138,TRUE,_xll.ohTrigger(RecalcTrigger,Trigger6M)),NA())</f>
        <v>2.3705891170127114E-2</v>
      </c>
    </row>
    <row r="1139" spans="2:13" x14ac:dyDescent="0.2">
      <c r="B1139" s="46" t="s">
        <v>49</v>
      </c>
      <c r="D1139" s="49">
        <f>_xll.qlCalendarAdvance(LocalCalendar,$D1138,B1139,"f",FALSE)</f>
        <v>47358</v>
      </c>
      <c r="E1139" s="49">
        <f>_xll.qlInterestRateIndexValueDate(IndexON,D1139)</f>
        <v>47358</v>
      </c>
      <c r="F1139" s="52">
        <f>IFERROR(_xll.qlIndexFixing(IndexON,D1139,TRUE,_xll.ohTrigger(RecalcTrigger,TriggerON)),NA())</f>
        <v>1.8677888488162209E-2</v>
      </c>
      <c r="H1139" s="49">
        <f>_xll.qlCalendarAdvance(IborCalendar,$H1138,B1139,"f",FALSE)</f>
        <v>47268</v>
      </c>
      <c r="I1139" s="49">
        <f>_xll.qlInterestRateIndexValueDate(Index3M,$H1139)</f>
        <v>47270</v>
      </c>
      <c r="J1139" s="52">
        <f>IFERROR(_xll.qlIndexFixing(Index3M,H1139,TRUE,_xll.ohTrigger(RecalcTrigger,Trigger3M)),NA())</f>
        <v>2.3407251789786768E-2</v>
      </c>
      <c r="K1139" s="52">
        <f>IFERROR(_xll.qlIndexFixing(ONIndex3M,I1139,TRUE,_xll.ohTrigger(RecalcTrigger,Trigger3M)),NA())</f>
        <v>2.3184353771865673E-2</v>
      </c>
      <c r="L1139" s="52">
        <f>IFERROR(_xll.qlIndexFixing(Index6M,$H1139,TRUE,_xll.ohTrigger(RecalcTrigger,Trigger6M)),NA())</f>
        <v>2.4173501308640735E-2</v>
      </c>
      <c r="M1139" s="52">
        <f>IFERROR(_xll.qlIndexFixing(ONIndex6M,I1139,TRUE,_xll.ohTrigger(RecalcTrigger,Trigger6M)),NA())</f>
        <v>2.3727478903321497E-2</v>
      </c>
    </row>
    <row r="1140" spans="2:13" x14ac:dyDescent="0.2">
      <c r="B1140" s="46" t="s">
        <v>49</v>
      </c>
      <c r="D1140" s="49">
        <f>_xll.qlCalendarAdvance(LocalCalendar,$D1139,B1140,"f",FALSE)</f>
        <v>47365</v>
      </c>
      <c r="E1140" s="49">
        <f>_xll.qlInterestRateIndexValueDate(IndexON,D1140)</f>
        <v>47365</v>
      </c>
      <c r="F1140" s="52">
        <f>IFERROR(_xll.qlIndexFixing(IndexON,D1140,TRUE,_xll.ohTrigger(RecalcTrigger,TriggerON)),NA())</f>
        <v>1.8698097330704933E-2</v>
      </c>
      <c r="H1140" s="49">
        <f>_xll.qlCalendarAdvance(IborCalendar,$H1139,B1140,"f",FALSE)</f>
        <v>47275</v>
      </c>
      <c r="I1140" s="49">
        <f>_xll.qlInterestRateIndexValueDate(Index3M,$H1140)</f>
        <v>47277</v>
      </c>
      <c r="J1140" s="52">
        <f>IFERROR(_xll.qlIndexFixing(Index3M,H1140,TRUE,_xll.ohTrigger(RecalcTrigger,Trigger3M)),NA())</f>
        <v>2.3430825995178806E-2</v>
      </c>
      <c r="K1140" s="52">
        <f>IFERROR(_xll.qlIndexFixing(ONIndex3M,I1140,TRUE,_xll.ohTrigger(RecalcTrigger,Trigger3M)),NA())</f>
        <v>2.3208403998529192E-2</v>
      </c>
      <c r="L1140" s="52">
        <f>IFERROR(_xll.qlIndexFixing(Index6M,$H1140,TRUE,_xll.ohTrigger(RecalcTrigger,Trigger6M)),NA())</f>
        <v>2.4196273079816904E-2</v>
      </c>
      <c r="M1140" s="52">
        <f>IFERROR(_xll.qlIndexFixing(ONIndex6M,I1140,TRUE,_xll.ohTrigger(RecalcTrigger,Trigger6M)),NA())</f>
        <v>2.3751457074769888E-2</v>
      </c>
    </row>
    <row r="1141" spans="2:13" x14ac:dyDescent="0.2">
      <c r="B1141" s="46" t="s">
        <v>49</v>
      </c>
      <c r="D1141" s="49">
        <f>_xll.qlCalendarAdvance(LocalCalendar,$D1140,B1141,"f",FALSE)</f>
        <v>47372</v>
      </c>
      <c r="E1141" s="49">
        <f>_xll.qlInterestRateIndexValueDate(IndexON,D1141)</f>
        <v>47372</v>
      </c>
      <c r="F1141" s="52">
        <f>IFERROR(_xll.qlIndexFixing(IndexON,D1141,TRUE,_xll.ohTrigger(RecalcTrigger,TriggerON)),NA())</f>
        <v>1.8718143522925557E-2</v>
      </c>
      <c r="H1141" s="49">
        <f>_xll.qlCalendarAdvance(IborCalendar,$H1140,B1141,"f",FALSE)</f>
        <v>47282</v>
      </c>
      <c r="I1141" s="49">
        <f>_xll.qlInterestRateIndexValueDate(Index3M,$H1141)</f>
        <v>47284</v>
      </c>
      <c r="J1141" s="52">
        <f>IFERROR(_xll.qlIndexFixing(Index3M,H1141,TRUE,_xll.ohTrigger(RecalcTrigger,Trigger3M)),NA())</f>
        <v>2.3456725967630283E-2</v>
      </c>
      <c r="K1141" s="52">
        <f>IFERROR(_xll.qlIndexFixing(ONIndex3M,I1141,TRUE,_xll.ohTrigger(RecalcTrigger,Trigger3M)),NA())</f>
        <v>2.3232359649751899E-2</v>
      </c>
      <c r="L1141" s="52">
        <f>IFERROR(_xll.qlIndexFixing(Index6M,$H1141,TRUE,_xll.ohTrigger(RecalcTrigger,Trigger6M)),NA())</f>
        <v>2.421892975777034E-2</v>
      </c>
      <c r="M1141" s="52">
        <f>IFERROR(_xll.qlIndexFixing(ONIndex6M,I1141,TRUE,_xll.ohTrigger(RecalcTrigger,Trigger6M)),NA())</f>
        <v>2.3775321290013807E-2</v>
      </c>
    </row>
    <row r="1142" spans="2:13" x14ac:dyDescent="0.2">
      <c r="B1142" s="46" t="s">
        <v>49</v>
      </c>
      <c r="D1142" s="49">
        <f>_xll.qlCalendarAdvance(LocalCalendar,$D1141,B1142,"f",FALSE)</f>
        <v>47379</v>
      </c>
      <c r="E1142" s="49">
        <f>_xll.qlInterestRateIndexValueDate(IndexON,D1142)</f>
        <v>47379</v>
      </c>
      <c r="F1142" s="52">
        <f>IFERROR(_xll.qlIndexFixing(IndexON,D1142,TRUE,_xll.ohTrigger(RecalcTrigger,TriggerON)),NA())</f>
        <v>1.8738027064905127E-2</v>
      </c>
      <c r="H1142" s="49">
        <f>_xll.qlCalendarAdvance(IborCalendar,$H1141,B1142,"f",FALSE)</f>
        <v>47289</v>
      </c>
      <c r="I1142" s="49">
        <f>_xll.qlInterestRateIndexValueDate(Index3M,$H1142)</f>
        <v>47291</v>
      </c>
      <c r="J1142" s="52">
        <f>IFERROR(_xll.qlIndexFixing(Index3M,H1142,TRUE,_xll.ohTrigger(RecalcTrigger,Trigger3M)),NA())</f>
        <v>2.3480104911181056E-2</v>
      </c>
      <c r="K1142" s="52">
        <f>IFERROR(_xll.qlIndexFixing(ONIndex3M,I1142,TRUE,_xll.ohTrigger(RecalcTrigger,Trigger3M)),NA())</f>
        <v>2.3256220725507148E-2</v>
      </c>
      <c r="L1142" s="52">
        <f>IFERROR(_xll.qlIndexFixing(Index6M,$H1142,TRUE,_xll.ohTrigger(RecalcTrigger,Trigger6M)),NA())</f>
        <v>2.4248616476657995E-2</v>
      </c>
      <c r="M1142" s="52">
        <f>IFERROR(_xll.qlIndexFixing(ONIndex6M,I1142,TRUE,_xll.ohTrigger(RecalcTrigger,Trigger6M)),NA())</f>
        <v>2.3799071549106543E-2</v>
      </c>
    </row>
    <row r="1143" spans="2:13" x14ac:dyDescent="0.2">
      <c r="B1143" s="46" t="s">
        <v>49</v>
      </c>
      <c r="D1143" s="49">
        <f>_xll.qlCalendarAdvance(LocalCalendar,$D1142,B1143,"f",FALSE)</f>
        <v>47386</v>
      </c>
      <c r="E1143" s="49">
        <f>_xll.qlInterestRateIndexValueDate(IndexON,D1143)</f>
        <v>47386</v>
      </c>
      <c r="F1143" s="52">
        <f>IFERROR(_xll.qlIndexFixing(IndexON,D1143,TRUE,_xll.ohTrigger(RecalcTrigger,TriggerON)),NA())</f>
        <v>1.8757747956643644E-2</v>
      </c>
      <c r="H1143" s="49">
        <f>_xll.qlCalendarAdvance(IborCalendar,$H1142,B1143,"f",FALSE)</f>
        <v>47296</v>
      </c>
      <c r="I1143" s="49">
        <f>_xll.qlInterestRateIndexValueDate(Index3M,$H1143)</f>
        <v>47298</v>
      </c>
      <c r="J1143" s="52">
        <f>IFERROR(_xll.qlIndexFixing(Index3M,H1143,TRUE,_xll.ohTrigger(RecalcTrigger,Trigger3M)),NA())</f>
        <v>2.3493745550042289E-2</v>
      </c>
      <c r="K1143" s="52">
        <f>IFERROR(_xll.qlIndexFixing(ONIndex3M,I1143,TRUE,_xll.ohTrigger(RecalcTrigger,Trigger3M)),NA())</f>
        <v>2.3279987225688359E-2</v>
      </c>
      <c r="L1143" s="52">
        <f>IFERROR(_xll.qlIndexFixing(Index6M,$H1143,TRUE,_xll.ohTrigger(RecalcTrigger,Trigger6M)),NA())</f>
        <v>2.4256768004033785E-2</v>
      </c>
      <c r="M1143" s="52">
        <f>IFERROR(_xll.qlIndexFixing(ONIndex6M,I1143,TRUE,_xll.ohTrigger(RecalcTrigger,Trigger6M)),NA())</f>
        <v>2.382270785186158E-2</v>
      </c>
    </row>
    <row r="1144" spans="2:13" x14ac:dyDescent="0.2">
      <c r="B1144" s="46" t="s">
        <v>49</v>
      </c>
      <c r="D1144" s="49">
        <f>_xll.qlCalendarAdvance(LocalCalendar,$D1143,B1144,"f",FALSE)</f>
        <v>47393</v>
      </c>
      <c r="E1144" s="49">
        <f>_xll.qlInterestRateIndexValueDate(IndexON,D1144)</f>
        <v>47393</v>
      </c>
      <c r="F1144" s="52">
        <f>IFERROR(_xll.qlIndexFixing(IndexON,D1144,TRUE,_xll.ohTrigger(RecalcTrigger,TriggerON)),NA())</f>
        <v>1.8777306198060062E-2</v>
      </c>
      <c r="H1144" s="49">
        <f>_xll.qlCalendarAdvance(IborCalendar,$H1143,B1144,"f",FALSE)</f>
        <v>47303</v>
      </c>
      <c r="I1144" s="49">
        <f>_xll.qlInterestRateIndexValueDate(Index3M,$H1144)</f>
        <v>47305</v>
      </c>
      <c r="J1144" s="52">
        <f>IFERROR(_xll.qlIndexFixing(Index3M,H1144,TRUE,_xll.ohTrigger(RecalcTrigger,Trigger3M)),NA())</f>
        <v>2.3526577781252837E-2</v>
      </c>
      <c r="K1144" s="52">
        <f>IFERROR(_xll.qlIndexFixing(ONIndex3M,I1144,TRUE,_xll.ohTrigger(RecalcTrigger,Trigger3M)),NA())</f>
        <v>2.330365915029553E-2</v>
      </c>
      <c r="L1144" s="52">
        <f>IFERROR(_xll.qlIndexFixing(Index6M,$H1144,TRUE,_xll.ohTrigger(RecalcTrigger,Trigger6M)),NA())</f>
        <v>2.4286209192629953E-2</v>
      </c>
      <c r="M1144" s="52">
        <f>IFERROR(_xll.qlIndexFixing(ONIndex6M,I1144,TRUE,_xll.ohTrigger(RecalcTrigger,Trigger6M)),NA())</f>
        <v>2.3846230198252272E-2</v>
      </c>
    </row>
    <row r="1145" spans="2:13" x14ac:dyDescent="0.2">
      <c r="B1145" s="46" t="s">
        <v>49</v>
      </c>
      <c r="D1145" s="49">
        <f>_xll.qlCalendarAdvance(LocalCalendar,$D1144,B1145,"f",FALSE)</f>
        <v>47400</v>
      </c>
      <c r="E1145" s="49">
        <f>_xll.qlInterestRateIndexValueDate(IndexON,D1145)</f>
        <v>47400</v>
      </c>
      <c r="F1145" s="52">
        <f>IFERROR(_xll.qlIndexFixing(IndexON,D1145,TRUE,_xll.ohTrigger(RecalcTrigger,TriggerON)),NA())</f>
        <v>1.8796701789073333E-2</v>
      </c>
      <c r="H1145" s="49">
        <f>_xll.qlCalendarAdvance(IborCalendar,$H1144,B1145,"f",FALSE)</f>
        <v>47310</v>
      </c>
      <c r="I1145" s="49">
        <f>_xll.qlInterestRateIndexValueDate(Index3M,$H1145)</f>
        <v>47312</v>
      </c>
      <c r="J1145" s="52">
        <f>IFERROR(_xll.qlIndexFixing(Index3M,H1145,TRUE,_xll.ohTrigger(RecalcTrigger,Trigger3M)),NA())</f>
        <v>2.3547272035048982E-2</v>
      </c>
      <c r="K1145" s="52">
        <f>IFERROR(_xll.qlIndexFixing(ONIndex3M,I1145,TRUE,_xll.ohTrigger(RecalcTrigger,Trigger3M)),NA())</f>
        <v>2.3329672267595747E-2</v>
      </c>
      <c r="L1145" s="52">
        <f>IFERROR(_xll.qlIndexFixing(Index6M,$H1145,TRUE,_xll.ohTrigger(RecalcTrigger,Trigger6M)),NA())</f>
        <v>2.4310767525290492E-2</v>
      </c>
      <c r="M1145" s="52">
        <f>IFERROR(_xll.qlIndexFixing(ONIndex6M,I1145,TRUE,_xll.ohTrigger(RecalcTrigger,Trigger6M)),NA())</f>
        <v>2.3872096985577684E-2</v>
      </c>
    </row>
    <row r="1146" spans="2:13" x14ac:dyDescent="0.2">
      <c r="B1146" s="46" t="s">
        <v>49</v>
      </c>
      <c r="D1146" s="49">
        <f>_xll.qlCalendarAdvance(LocalCalendar,$D1145,B1146,"f",FALSE)</f>
        <v>47407</v>
      </c>
      <c r="E1146" s="49">
        <f>_xll.qlInterestRateIndexValueDate(IndexON,D1146)</f>
        <v>47407</v>
      </c>
      <c r="F1146" s="52">
        <f>IFERROR(_xll.qlIndexFixing(IndexON,D1146,TRUE,_xll.ohTrigger(RecalcTrigger,TriggerON)),NA())</f>
        <v>1.8815934729845551E-2</v>
      </c>
      <c r="H1146" s="49">
        <f>_xll.qlCalendarAdvance(IborCalendar,$H1145,B1146,"f",FALSE)</f>
        <v>47317</v>
      </c>
      <c r="I1146" s="49">
        <f>_xll.qlInterestRateIndexValueDate(Index3M,$H1146)</f>
        <v>47319</v>
      </c>
      <c r="J1146" s="52">
        <f>IFERROR(_xll.qlIndexFixing(Index3M,H1146,TRUE,_xll.ohTrigger(RecalcTrigger,Trigger3M)),NA())</f>
        <v>2.3570276233535515E-2</v>
      </c>
      <c r="K1146" s="52">
        <f>IFERROR(_xll.qlIndexFixing(ONIndex3M,I1146,TRUE,_xll.ohTrigger(RecalcTrigger,Trigger3M)),NA())</f>
        <v>2.3350719272494658E-2</v>
      </c>
      <c r="L1146" s="52">
        <f>IFERROR(_xll.qlIndexFixing(Index6M,$H1146,TRUE,_xll.ohTrigger(RecalcTrigger,Trigger6M)),NA())</f>
        <v>2.4330486610721725E-2</v>
      </c>
      <c r="M1146" s="52">
        <f>IFERROR(_xll.qlIndexFixing(ONIndex6M,I1146,TRUE,_xll.ohTrigger(RecalcTrigger,Trigger6M)),NA())</f>
        <v>2.3892933021754104E-2</v>
      </c>
    </row>
    <row r="1147" spans="2:13" x14ac:dyDescent="0.2">
      <c r="B1147" s="46" t="s">
        <v>49</v>
      </c>
      <c r="D1147" s="49">
        <f>_xll.qlCalendarAdvance(LocalCalendar,$D1146,B1147,"f",FALSE)</f>
        <v>47414</v>
      </c>
      <c r="E1147" s="49">
        <f>_xll.qlInterestRateIndexValueDate(IndexON,D1147)</f>
        <v>47414</v>
      </c>
      <c r="F1147" s="52">
        <f>IFERROR(_xll.qlIndexFixing(IndexON,D1147,TRUE,_xll.ohTrigger(RecalcTrigger,TriggerON)),NA())</f>
        <v>1.8835005020214624E-2</v>
      </c>
      <c r="H1147" s="49">
        <f>_xll.qlCalendarAdvance(IborCalendar,$H1146,B1147,"f",FALSE)</f>
        <v>47324</v>
      </c>
      <c r="I1147" s="49">
        <f>_xll.qlInterestRateIndexValueDate(Index3M,$H1147)</f>
        <v>47326</v>
      </c>
      <c r="J1147" s="52">
        <f>IFERROR(_xll.qlIndexFixing(Index3M,H1147,TRUE,_xll.ohTrigger(RecalcTrigger,Trigger3M)),NA())</f>
        <v>2.3593185424867567E-2</v>
      </c>
      <c r="K1147" s="52">
        <f>IFERROR(_xll.qlIndexFixing(ONIndex3M,I1147,TRUE,_xll.ohTrigger(RecalcTrigger,Trigger3M)),NA())</f>
        <v>2.3374107469953387E-2</v>
      </c>
      <c r="L1147" s="52">
        <f>IFERROR(_xll.qlIndexFixing(Index6M,$H1147,TRUE,_xll.ohTrigger(RecalcTrigger,Trigger6M)),NA())</f>
        <v>2.4352452646534493E-2</v>
      </c>
      <c r="M1147" s="52">
        <f>IFERROR(_xll.qlIndexFixing(ONIndex6M,I1147,TRUE,_xll.ohTrigger(RecalcTrigger,Trigger6M)),NA())</f>
        <v>2.3916113498678726E-2</v>
      </c>
    </row>
    <row r="1148" spans="2:13" x14ac:dyDescent="0.2">
      <c r="B1148" s="46" t="s">
        <v>49</v>
      </c>
      <c r="D1148" s="49">
        <f>_xll.qlCalendarAdvance(LocalCalendar,$D1147,B1148,"f",FALSE)</f>
        <v>47421</v>
      </c>
      <c r="E1148" s="49">
        <f>_xll.qlInterestRateIndexValueDate(IndexON,D1148)</f>
        <v>47421</v>
      </c>
      <c r="F1148" s="52">
        <f>IFERROR(_xll.qlIndexFixing(IndexON,D1148,TRUE,_xll.ohTrigger(RecalcTrigger,TriggerON)),NA())</f>
        <v>1.8853912660099503E-2</v>
      </c>
      <c r="H1148" s="49">
        <f>_xll.qlCalendarAdvance(IborCalendar,$H1147,B1148,"f",FALSE)</f>
        <v>47331</v>
      </c>
      <c r="I1148" s="49">
        <f>_xll.qlInterestRateIndexValueDate(Index3M,$H1148)</f>
        <v>47333</v>
      </c>
      <c r="J1148" s="52">
        <f>IFERROR(_xll.qlIndexFixing(Index3M,H1148,TRUE,_xll.ohTrigger(RecalcTrigger,Trigger3M)),NA())</f>
        <v>2.3615999607352018E-2</v>
      </c>
      <c r="K1148" s="52">
        <f>IFERROR(_xll.qlIndexFixing(ONIndex3M,I1148,TRUE,_xll.ohTrigger(RecalcTrigger,Trigger3M)),NA())</f>
        <v>2.3397401091624914E-2</v>
      </c>
      <c r="L1148" s="52">
        <f>IFERROR(_xll.qlIndexFixing(Index6M,$H1148,TRUE,_xll.ohTrigger(RecalcTrigger,Trigger6M)),NA())</f>
        <v>2.4374303561711642E-2</v>
      </c>
      <c r="M1148" s="52">
        <f>IFERROR(_xll.qlIndexFixing(ONIndex6M,I1148,TRUE,_xll.ohTrigger(RecalcTrigger,Trigger6M)),NA())</f>
        <v>2.3939180018999195E-2</v>
      </c>
    </row>
    <row r="1149" spans="2:13" x14ac:dyDescent="0.2">
      <c r="B1149" s="46" t="s">
        <v>49</v>
      </c>
      <c r="D1149" s="49">
        <f>_xll.qlCalendarAdvance(LocalCalendar,$D1148,B1149,"f",FALSE)</f>
        <v>47428</v>
      </c>
      <c r="E1149" s="49">
        <f>_xll.qlInterestRateIndexValueDate(IndexON,D1149)</f>
        <v>47428</v>
      </c>
      <c r="F1149" s="52">
        <f>IFERROR(_xll.qlIndexFixing(IndexON,D1149,TRUE,_xll.ohTrigger(RecalcTrigger,TriggerON)),NA())</f>
        <v>1.8872657649662283E-2</v>
      </c>
      <c r="H1149" s="49">
        <f>_xll.qlCalendarAdvance(IborCalendar,$H1148,B1149,"f",FALSE)</f>
        <v>47338</v>
      </c>
      <c r="I1149" s="49">
        <f>_xll.qlInterestRateIndexValueDate(Index3M,$H1149)</f>
        <v>47340</v>
      </c>
      <c r="J1149" s="52">
        <f>IFERROR(_xll.qlIndexFixing(Index3M,H1149,TRUE,_xll.ohTrigger(RecalcTrigger,Trigger3M)),NA())</f>
        <v>2.3638718779296609E-2</v>
      </c>
      <c r="K1149" s="52">
        <f>IFERROR(_xll.qlIndexFixing(ONIndex3M,I1149,TRUE,_xll.ohTrigger(RecalcTrigger,Trigger3M)),NA())</f>
        <v>2.3420600137376013E-2</v>
      </c>
      <c r="L1149" s="52">
        <f>IFERROR(_xll.qlIndexFixing(Index6M,$H1149,TRUE,_xll.ohTrigger(RecalcTrigger,Trigger6M)),NA())</f>
        <v>2.4398374415883627E-2</v>
      </c>
      <c r="M1149" s="52">
        <f>IFERROR(_xll.qlIndexFixing(ONIndex6M,I1149,TRUE,_xll.ohTrigger(RecalcTrigger,Trigger6M)),NA())</f>
        <v>2.3962132582635576E-2</v>
      </c>
    </row>
    <row r="1150" spans="2:13" x14ac:dyDescent="0.2">
      <c r="B1150" s="46" t="s">
        <v>49</v>
      </c>
      <c r="D1150" s="49">
        <f>_xll.qlCalendarAdvance(LocalCalendar,$D1149,B1150,"f",FALSE)</f>
        <v>47435</v>
      </c>
      <c r="E1150" s="49">
        <f>_xll.qlInterestRateIndexValueDate(IndexON,D1150)</f>
        <v>47435</v>
      </c>
      <c r="F1150" s="52">
        <f>IFERROR(_xll.qlIndexFixing(IndexON,D1150,TRUE,_xll.ohTrigger(RecalcTrigger,TriggerON)),NA())</f>
        <v>1.8891239988659825E-2</v>
      </c>
      <c r="H1150" s="49">
        <f>_xll.qlCalendarAdvance(IborCalendar,$H1149,B1150,"f",FALSE)</f>
        <v>47345</v>
      </c>
      <c r="I1150" s="49">
        <f>_xll.qlInterestRateIndexValueDate(Index3M,$H1150)</f>
        <v>47347</v>
      </c>
      <c r="J1150" s="52">
        <f>IFERROR(_xll.qlIndexFixing(Index3M,H1150,TRUE,_xll.ohTrigger(RecalcTrigger,Trigger3M)),NA())</f>
        <v>2.3661342939020984E-2</v>
      </c>
      <c r="K1150" s="52">
        <f>IFERROR(_xll.qlIndexFixing(ONIndex3M,I1150,TRUE,_xll.ohTrigger(RecalcTrigger,Trigger3M)),NA())</f>
        <v>2.3443704607206683E-2</v>
      </c>
      <c r="L1150" s="52">
        <f>IFERROR(_xll.qlIndexFixing(Index6M,$H1150,TRUE,_xll.ohTrigger(RecalcTrigger,Trigger6M)),NA())</f>
        <v>2.4417660014835557E-2</v>
      </c>
      <c r="M1150" s="52">
        <f>IFERROR(_xll.qlIndexFixing(ONIndex6M,I1150,TRUE,_xll.ohTrigger(RecalcTrigger,Trigger6M)),NA())</f>
        <v>2.3984971189481286E-2</v>
      </c>
    </row>
    <row r="1151" spans="2:13" x14ac:dyDescent="0.2">
      <c r="B1151" s="46" t="s">
        <v>49</v>
      </c>
      <c r="D1151" s="49">
        <f>_xll.qlCalendarAdvance(LocalCalendar,$D1150,B1151,"f",FALSE)</f>
        <v>47442</v>
      </c>
      <c r="E1151" s="49">
        <f>_xll.qlInterestRateIndexValueDate(IndexON,D1151)</f>
        <v>47442</v>
      </c>
      <c r="F1151" s="52">
        <f>IFERROR(_xll.qlIndexFixing(IndexON,D1151,TRUE,_xll.ohTrigger(RecalcTrigger,TriggerON)),NA())</f>
        <v>1.890965967725422E-2</v>
      </c>
      <c r="H1151" s="49">
        <f>_xll.qlCalendarAdvance(IborCalendar,$H1150,B1151,"f",FALSE)</f>
        <v>47352</v>
      </c>
      <c r="I1151" s="49">
        <f>_xll.qlInterestRateIndexValueDate(Index3M,$H1151)</f>
        <v>47354</v>
      </c>
      <c r="J1151" s="52">
        <f>IFERROR(_xll.qlIndexFixing(Index3M,H1151,TRUE,_xll.ohTrigger(RecalcTrigger,Trigger3M)),NA())</f>
        <v>2.3683872084849882E-2</v>
      </c>
      <c r="K1151" s="52">
        <f>IFERROR(_xll.qlIndexFixing(ONIndex3M,I1151,TRUE,_xll.ohTrigger(RecalcTrigger,Trigger3M)),NA())</f>
        <v>2.3469118799197553E-2</v>
      </c>
      <c r="L1151" s="52">
        <f>IFERROR(_xll.qlIndexFixing(Index6M,$H1151,TRUE,_xll.ohTrigger(RecalcTrigger,Trigger6M)),NA())</f>
        <v>2.4439165545171546E-2</v>
      </c>
      <c r="M1151" s="52">
        <f>IFERROR(_xll.qlIndexFixing(ONIndex6M,I1151,TRUE,_xll.ohTrigger(RecalcTrigger,Trigger6M)),NA())</f>
        <v>2.4010114575354624E-2</v>
      </c>
    </row>
    <row r="1152" spans="2:13" x14ac:dyDescent="0.2">
      <c r="B1152" s="46" t="s">
        <v>49</v>
      </c>
      <c r="D1152" s="49">
        <f>_xll.qlCalendarAdvance(LocalCalendar,$D1151,B1152,"f",FALSE)</f>
        <v>47449</v>
      </c>
      <c r="E1152" s="49">
        <f>_xll.qlInterestRateIndexValueDate(IndexON,D1152)</f>
        <v>47449</v>
      </c>
      <c r="F1152" s="52">
        <f>IFERROR(_xll.qlIndexFixing(IndexON,D1152,TRUE,_xll.ohTrigger(RecalcTrigger,TriggerON)),NA())</f>
        <v>1.8927916715364423E-2</v>
      </c>
      <c r="H1152" s="49">
        <f>_xll.qlCalendarAdvance(IborCalendar,$H1151,B1152,"f",FALSE)</f>
        <v>47359</v>
      </c>
      <c r="I1152" s="49">
        <f>_xll.qlInterestRateIndexValueDate(Index3M,$H1152)</f>
        <v>47361</v>
      </c>
      <c r="J1152" s="52">
        <f>IFERROR(_xll.qlIndexFixing(Index3M,H1152,TRUE,_xll.ohTrigger(RecalcTrigger,Trigger3M)),NA())</f>
        <v>2.3699216089593744E-2</v>
      </c>
      <c r="K1152" s="52">
        <f>IFERROR(_xll.qlIndexFixing(ONIndex3M,I1152,TRUE,_xll.ohTrigger(RecalcTrigger,Trigger3M)),NA())</f>
        <v>2.3489629818866931E-2</v>
      </c>
      <c r="L1152" s="52">
        <f>IFERROR(_xll.qlIndexFixing(Index6M,$H1152,TRUE,_xll.ohTrigger(RecalcTrigger,Trigger6M)),NA())</f>
        <v>2.4451291525239657E-2</v>
      </c>
      <c r="M1152" s="52">
        <f>IFERROR(_xll.qlIndexFixing(ONIndex6M,I1152,TRUE,_xll.ohTrigger(RecalcTrigger,Trigger6M)),NA())</f>
        <v>2.4030306532694112E-2</v>
      </c>
    </row>
    <row r="1153" spans="2:13" x14ac:dyDescent="0.2">
      <c r="B1153" s="46" t="s">
        <v>49</v>
      </c>
      <c r="D1153" s="49">
        <f>_xll.qlCalendarAdvance(LocalCalendar,$D1152,B1153,"f",FALSE)</f>
        <v>47456</v>
      </c>
      <c r="E1153" s="49">
        <f>_xll.qlInterestRateIndexValueDate(IndexON,D1153)</f>
        <v>47456</v>
      </c>
      <c r="F1153" s="52">
        <f>IFERROR(_xll.qlIndexFixing(IndexON,D1153,TRUE,_xll.ohTrigger(RecalcTrigger,TriggerON)),NA())</f>
        <v>1.8946011102828342E-2</v>
      </c>
      <c r="H1153" s="49">
        <f>_xll.qlCalendarAdvance(IborCalendar,$H1152,B1153,"f",FALSE)</f>
        <v>47366</v>
      </c>
      <c r="I1153" s="49">
        <f>_xll.qlInterestRateIndexValueDate(Index3M,$H1153)</f>
        <v>47368</v>
      </c>
      <c r="J1153" s="52">
        <f>IFERROR(_xll.qlIndexFixing(Index3M,H1153,TRUE,_xll.ohTrigger(RecalcTrigger,Trigger3M)),NA())</f>
        <v>2.3721571159555956E-2</v>
      </c>
      <c r="K1153" s="52">
        <f>IFERROR(_xll.qlIndexFixing(ONIndex3M,I1153,TRUE,_xll.ohTrigger(RecalcTrigger,Trigger3M)),NA())</f>
        <v>2.3512450560589926E-2</v>
      </c>
      <c r="L1153" s="52">
        <f>IFERROR(_xll.qlIndexFixing(Index6M,$H1153,TRUE,_xll.ohTrigger(RecalcTrigger,Trigger6M)),NA())</f>
        <v>2.4472593923634312E-2</v>
      </c>
      <c r="M1153" s="52">
        <f>IFERROR(_xll.qlIndexFixing(ONIndex6M,I1153,TRUE,_xll.ohTrigger(RecalcTrigger,Trigger6M)),NA())</f>
        <v>2.4052803268928002E-2</v>
      </c>
    </row>
    <row r="1154" spans="2:13" x14ac:dyDescent="0.2">
      <c r="B1154" s="46" t="s">
        <v>49</v>
      </c>
      <c r="D1154" s="49">
        <f>_xll.qlCalendarAdvance(LocalCalendar,$D1153,B1154,"f",FALSE)</f>
        <v>47463</v>
      </c>
      <c r="E1154" s="49">
        <f>_xll.qlInterestRateIndexValueDate(IndexON,D1154)</f>
        <v>47463</v>
      </c>
      <c r="F1154" s="52">
        <f>IFERROR(_xll.qlIndexFixing(IndexON,D1154,TRUE,_xll.ohTrigger(RecalcTrigger,TriggerON)),NA())</f>
        <v>1.8963942839808068E-2</v>
      </c>
      <c r="H1154" s="49">
        <f>_xll.qlCalendarAdvance(IborCalendar,$H1153,B1154,"f",FALSE)</f>
        <v>47373</v>
      </c>
      <c r="I1154" s="49">
        <f>_xll.qlInterestRateIndexValueDate(Index3M,$H1154)</f>
        <v>47375</v>
      </c>
      <c r="J1154" s="52">
        <f>IFERROR(_xll.qlIndexFixing(Index3M,H1154,TRUE,_xll.ohTrigger(RecalcTrigger,Trigger3M)),NA())</f>
        <v>2.3743831225595195E-2</v>
      </c>
      <c r="K1154" s="52">
        <f>IFERROR(_xll.qlIndexFixing(ONIndex3M,I1154,TRUE,_xll.ohTrigger(RecalcTrigger,Trigger3M)),NA())</f>
        <v>2.3537565225904E-2</v>
      </c>
      <c r="L1154" s="52">
        <f>IFERROR(_xll.qlIndexFixing(Index6M,$H1154,TRUE,_xll.ohTrigger(RecalcTrigger,Trigger6M)),NA())</f>
        <v>2.4493781205898856E-2</v>
      </c>
      <c r="M1154" s="52">
        <f>IFERROR(_xll.qlIndexFixing(ONIndex6M,I1154,TRUE,_xll.ohTrigger(RecalcTrigger,Trigger6M)),NA())</f>
        <v>2.4077584870085822E-2</v>
      </c>
    </row>
    <row r="1155" spans="2:13" x14ac:dyDescent="0.2">
      <c r="B1155" s="46" t="s">
        <v>49</v>
      </c>
      <c r="D1155" s="49">
        <f>_xll.qlCalendarAdvance(LocalCalendar,$D1154,B1155,"f",FALSE)</f>
        <v>47470</v>
      </c>
      <c r="E1155" s="49">
        <f>_xll.qlInterestRateIndexValueDate(IndexON,D1155)</f>
        <v>47470</v>
      </c>
      <c r="F1155" s="52">
        <f>IFERROR(_xll.qlIndexFixing(IndexON,D1155,TRUE,_xll.ohTrigger(RecalcTrigger,TriggerON)),NA())</f>
        <v>1.8981711926141509E-2</v>
      </c>
      <c r="H1155" s="49">
        <f>_xll.qlCalendarAdvance(IborCalendar,$H1154,B1155,"f",FALSE)</f>
        <v>47380</v>
      </c>
      <c r="I1155" s="49">
        <f>_xll.qlInterestRateIndexValueDate(Index3M,$H1155)</f>
        <v>47382</v>
      </c>
      <c r="J1155" s="52">
        <f>IFERROR(_xll.qlIndexFixing(Index3M,H1155,TRUE,_xll.ohTrigger(RecalcTrigger,Trigger3M)),NA())</f>
        <v>2.3765996286115379E-2</v>
      </c>
      <c r="K1155" s="52">
        <f>IFERROR(_xll.qlIndexFixing(ONIndex3M,I1155,TRUE,_xll.ohTrigger(RecalcTrigger,Trigger3M)),NA())</f>
        <v>2.3560191539646613E-2</v>
      </c>
      <c r="L1155" s="52">
        <f>IFERROR(_xll.qlIndexFixing(Index6M,$H1155,TRUE,_xll.ohTrigger(RecalcTrigger,Trigger6M)),NA())</f>
        <v>2.4514853368394658E-2</v>
      </c>
      <c r="M1155" s="52">
        <f>IFERROR(_xll.qlIndexFixing(ONIndex6M,I1155,TRUE,_xll.ohTrigger(RecalcTrigger,Trigger6M)),NA())</f>
        <v>2.4099847041811895E-2</v>
      </c>
    </row>
    <row r="1156" spans="2:13" x14ac:dyDescent="0.2">
      <c r="B1156" s="46" t="s">
        <v>49</v>
      </c>
      <c r="D1156" s="49">
        <f>_xll.qlCalendarAdvance(LocalCalendar,$D1155,B1156,"f",FALSE)</f>
        <v>47477</v>
      </c>
      <c r="E1156" s="49">
        <f>_xll.qlInterestRateIndexValueDate(IndexON,D1156)</f>
        <v>47477</v>
      </c>
      <c r="F1156" s="52">
        <f>IFERROR(_xll.qlIndexFixing(IndexON,D1156,TRUE,_xll.ohTrigger(RecalcTrigger,TriggerON)),NA())</f>
        <v>1.8999318361909712E-2</v>
      </c>
      <c r="H1156" s="49">
        <f>_xll.qlCalendarAdvance(IborCalendar,$H1155,B1156,"f",FALSE)</f>
        <v>47387</v>
      </c>
      <c r="I1156" s="49">
        <f>_xll.qlInterestRateIndexValueDate(Index3M,$H1156)</f>
        <v>47389</v>
      </c>
      <c r="J1156" s="52">
        <f>IFERROR(_xll.qlIndexFixing(Index3M,H1156,TRUE,_xll.ohTrigger(RecalcTrigger,Trigger3M)),NA())</f>
        <v>2.3788066339529203E-2</v>
      </c>
      <c r="K1156" s="52">
        <f>IFERROR(_xll.qlIndexFixing(ONIndex3M,I1156,TRUE,_xll.ohTrigger(RecalcTrigger,Trigger3M)),NA())</f>
        <v>2.3580345328584329E-2</v>
      </c>
      <c r="L1156" s="52">
        <f>IFERROR(_xll.qlIndexFixing(Index6M,$H1156,TRUE,_xll.ohTrigger(RecalcTrigger,Trigger6M)),NA())</f>
        <v>2.4538100149767629E-2</v>
      </c>
      <c r="M1156" s="52">
        <f>IFERROR(_xll.qlIndexFixing(ONIndex6M,I1156,TRUE,_xll.ohTrigger(RecalcTrigger,Trigger6M)),NA())</f>
        <v>2.4119609735286929E-2</v>
      </c>
    </row>
    <row r="1157" spans="2:13" x14ac:dyDescent="0.2">
      <c r="B1157" s="46" t="s">
        <v>49</v>
      </c>
      <c r="D1157" s="49">
        <f>_xll.qlCalendarAdvance(LocalCalendar,$D1156,B1157,"f",FALSE)</f>
        <v>47487</v>
      </c>
      <c r="E1157" s="49">
        <f>_xll.qlInterestRateIndexValueDate(IndexON,D1157)</f>
        <v>47487</v>
      </c>
      <c r="F1157" s="52">
        <f>IFERROR(_xll.qlIndexFixing(IndexON,D1157,TRUE,_xll.ohTrigger(RecalcTrigger,TriggerON)),NA())</f>
        <v>1.9027647726437284E-2</v>
      </c>
      <c r="H1157" s="49">
        <f>_xll.qlCalendarAdvance(IborCalendar,$H1156,B1157,"f",FALSE)</f>
        <v>47394</v>
      </c>
      <c r="I1157" s="49">
        <f>_xll.qlInterestRateIndexValueDate(Index3M,$H1157)</f>
        <v>47396</v>
      </c>
      <c r="J1157" s="52">
        <f>IFERROR(_xll.qlIndexFixing(Index3M,H1157,TRUE,_xll.ohTrigger(RecalcTrigger,Trigger3M)),NA())</f>
        <v>2.3817051575096032E-2</v>
      </c>
      <c r="K1157" s="52">
        <f>IFERROR(_xll.qlIndexFixing(ONIndex3M,I1157,TRUE,_xll.ohTrigger(RecalcTrigger,Trigger3M)),NA())</f>
        <v>2.3605160423942895E-2</v>
      </c>
      <c r="L1157" s="52">
        <f>IFERROR(_xll.qlIndexFixing(Index6M,$H1157,TRUE,_xll.ohTrigger(RecalcTrigger,Trigger6M)),NA())</f>
        <v>2.4558935249986803E-2</v>
      </c>
      <c r="M1157" s="52">
        <f>IFERROR(_xll.qlIndexFixing(ONIndex6M,I1157,TRUE,_xll.ohTrigger(RecalcTrigger,Trigger6M)),NA())</f>
        <v>2.4144029494967967E-2</v>
      </c>
    </row>
    <row r="1158" spans="2:13" x14ac:dyDescent="0.2">
      <c r="B1158" s="46" t="s">
        <v>49</v>
      </c>
      <c r="D1158" s="49">
        <f>_xll.qlCalendarAdvance(LocalCalendar,$D1157,B1158,"f",FALSE)</f>
        <v>47494</v>
      </c>
      <c r="E1158" s="49">
        <f>_xll.qlInterestRateIndexValueDate(IndexON,D1158)</f>
        <v>47494</v>
      </c>
      <c r="F1158" s="52">
        <f>IFERROR(_xll.qlIndexFixing(IndexON,D1158,TRUE,_xll.ohTrigger(RecalcTrigger,TriggerON)),NA())</f>
        <v>1.9046555277515698E-2</v>
      </c>
      <c r="H1158" s="49">
        <f>_xll.qlCalendarAdvance(IborCalendar,$H1157,B1158,"f",FALSE)</f>
        <v>47401</v>
      </c>
      <c r="I1158" s="49">
        <f>_xll.qlInterestRateIndexValueDate(Index3M,$H1158)</f>
        <v>47403</v>
      </c>
      <c r="J1158" s="52">
        <f>IFERROR(_xll.qlIndexFixing(Index3M,H1158,TRUE,_xll.ohTrigger(RecalcTrigger,Trigger3M)),NA())</f>
        <v>2.3841246147173336E-2</v>
      </c>
      <c r="K1158" s="52">
        <f>IFERROR(_xll.qlIndexFixing(ONIndex3M,I1158,TRUE,_xll.ohTrigger(RecalcTrigger,Trigger3M)),NA())</f>
        <v>2.362513562584212E-2</v>
      </c>
      <c r="L1158" s="52">
        <f>IFERROR(_xll.qlIndexFixing(Index6M,$H1158,TRUE,_xll.ohTrigger(RecalcTrigger,Trigger6M)),NA())</f>
        <v>2.457965521276442E-2</v>
      </c>
      <c r="M1158" s="52">
        <f>IFERROR(_xll.qlIndexFixing(ONIndex6M,I1158,TRUE,_xll.ohTrigger(RecalcTrigger,Trigger6M)),NA())</f>
        <v>2.4163577593601104E-2</v>
      </c>
    </row>
    <row r="1159" spans="2:13" x14ac:dyDescent="0.2">
      <c r="B1159" s="46" t="s">
        <v>49</v>
      </c>
      <c r="D1159" s="49">
        <f>_xll.qlCalendarAdvance(LocalCalendar,$D1158,B1159,"f",FALSE)</f>
        <v>47501</v>
      </c>
      <c r="E1159" s="49">
        <f>_xll.qlInterestRateIndexValueDate(IndexON,D1159)</f>
        <v>47501</v>
      </c>
      <c r="F1159" s="52">
        <f>IFERROR(_xll.qlIndexFixing(IndexON,D1159,TRUE,_xll.ohTrigger(RecalcTrigger,TriggerON)),NA())</f>
        <v>1.9061865028540129E-2</v>
      </c>
      <c r="H1159" s="49">
        <f>_xll.qlCalendarAdvance(IborCalendar,$H1158,B1159,"f",FALSE)</f>
        <v>47408</v>
      </c>
      <c r="I1159" s="49">
        <f>_xll.qlInterestRateIndexValueDate(Index3M,$H1159)</f>
        <v>47410</v>
      </c>
      <c r="J1159" s="52">
        <f>IFERROR(_xll.qlIndexFixing(Index3M,H1159,TRUE,_xll.ohTrigger(RecalcTrigger,Trigger3M)),NA())</f>
        <v>2.3860684552549295E-2</v>
      </c>
      <c r="K1159" s="52">
        <f>IFERROR(_xll.qlIndexFixing(ONIndex3M,I1159,TRUE,_xll.ohTrigger(RecalcTrigger,Trigger3M)),NA())</f>
        <v>2.3647388909857625E-2</v>
      </c>
      <c r="L1159" s="52">
        <f>IFERROR(_xll.qlIndexFixing(Index6M,$H1159,TRUE,_xll.ohTrigger(RecalcTrigger,Trigger6M)),NA())</f>
        <v>2.4609331664229721E-2</v>
      </c>
      <c r="M1159" s="52">
        <f>IFERROR(_xll.qlIndexFixing(ONIndex6M,I1159,TRUE,_xll.ohTrigger(RecalcTrigger,Trigger6M)),NA())</f>
        <v>2.4185390586772826E-2</v>
      </c>
    </row>
    <row r="1160" spans="2:13" x14ac:dyDescent="0.2">
      <c r="B1160" s="46" t="s">
        <v>49</v>
      </c>
      <c r="D1160" s="49">
        <f>_xll.qlCalendarAdvance(LocalCalendar,$D1159,B1160,"f",FALSE)</f>
        <v>47508</v>
      </c>
      <c r="E1160" s="49">
        <f>_xll.qlInterestRateIndexValueDate(IndexON,D1160)</f>
        <v>47508</v>
      </c>
      <c r="F1160" s="52">
        <f>IFERROR(_xll.qlIndexFixing(IndexON,D1160,TRUE,_xll.ohTrigger(RecalcTrigger,TriggerON)),NA())</f>
        <v>1.9078729680442889E-2</v>
      </c>
      <c r="H1160" s="49">
        <f>_xll.qlCalendarAdvance(IborCalendar,$H1159,B1160,"f",FALSE)</f>
        <v>47415</v>
      </c>
      <c r="I1160" s="49">
        <f>_xll.qlInterestRateIndexValueDate(Index3M,$H1160)</f>
        <v>47417</v>
      </c>
      <c r="J1160" s="52">
        <f>IFERROR(_xll.qlIndexFixing(Index3M,H1160,TRUE,_xll.ohTrigger(RecalcTrigger,Trigger3M)),NA())</f>
        <v>2.388235849909829E-2</v>
      </c>
      <c r="K1160" s="52">
        <f>IFERROR(_xll.qlIndexFixing(ONIndex3M,I1160,TRUE,_xll.ohTrigger(RecalcTrigger,Trigger3M)),NA())</f>
        <v>2.366954761739315E-2</v>
      </c>
      <c r="L1160" s="52">
        <f>IFERROR(_xll.qlIndexFixing(Index6M,$H1160,TRUE,_xll.ohTrigger(RecalcTrigger,Trigger6M)),NA())</f>
        <v>2.4620749711702229E-2</v>
      </c>
      <c r="M1160" s="52">
        <f>IFERROR(_xll.qlIndexFixing(ONIndex6M,I1160,TRUE,_xll.ohTrigger(RecalcTrigger,Trigger6M)),NA())</f>
        <v>2.4207089622594324E-2</v>
      </c>
    </row>
    <row r="1161" spans="2:13" x14ac:dyDescent="0.2">
      <c r="B1161" s="46" t="s">
        <v>49</v>
      </c>
      <c r="D1161" s="49">
        <f>_xll.qlCalendarAdvance(LocalCalendar,$D1160,B1161,"f",FALSE)</f>
        <v>47515</v>
      </c>
      <c r="E1161" s="49">
        <f>_xll.qlInterestRateIndexValueDate(IndexON,D1161)</f>
        <v>47515</v>
      </c>
      <c r="F1161" s="52">
        <f>IFERROR(_xll.qlIndexFixing(IndexON,D1161,TRUE,_xll.ohTrigger(RecalcTrigger,TriggerON)),NA())</f>
        <v>1.9095431666138477E-2</v>
      </c>
      <c r="H1161" s="49">
        <f>_xll.qlCalendarAdvance(IborCalendar,$H1160,B1161,"f",FALSE)</f>
        <v>47422</v>
      </c>
      <c r="I1161" s="49">
        <f>_xll.qlInterestRateIndexValueDate(Index3M,$H1161)</f>
        <v>47424</v>
      </c>
      <c r="J1161" s="52">
        <f>IFERROR(_xll.qlIndexFixing(Index3M,H1161,TRUE,_xll.ohTrigger(RecalcTrigger,Trigger3M)),NA())</f>
        <v>2.3903937415388727E-2</v>
      </c>
      <c r="K1161" s="52">
        <f>IFERROR(_xll.qlIndexFixing(ONIndex3M,I1161,TRUE,_xll.ohTrigger(RecalcTrigger,Trigger3M)),NA())</f>
        <v>2.3691611748422048E-2</v>
      </c>
      <c r="L1161" s="52">
        <f>IFERROR(_xll.qlIndexFixing(Index6M,$H1161,TRUE,_xll.ohTrigger(RecalcTrigger,Trigger6M)),NA())</f>
        <v>2.4638868626935335E-2</v>
      </c>
      <c r="M1161" s="52">
        <f>IFERROR(_xll.qlIndexFixing(ONIndex6M,I1161,TRUE,_xll.ohTrigger(RecalcTrigger,Trigger6M)),NA())</f>
        <v>2.4228674700959019E-2</v>
      </c>
    </row>
    <row r="1162" spans="2:13" x14ac:dyDescent="0.2">
      <c r="B1162" s="46" t="s">
        <v>49</v>
      </c>
      <c r="D1162" s="49">
        <f>_xll.qlCalendarAdvance(LocalCalendar,$D1161,B1162,"f",FALSE)</f>
        <v>47522</v>
      </c>
      <c r="E1162" s="49">
        <f>_xll.qlInterestRateIndexValueDate(IndexON,D1162)</f>
        <v>47522</v>
      </c>
      <c r="F1162" s="52">
        <f>IFERROR(_xll.qlIndexFixing(IndexON,D1162,TRUE,_xll.ohTrigger(RecalcTrigger,TriggerON)),NA())</f>
        <v>1.9113645583149486E-2</v>
      </c>
      <c r="H1162" s="49">
        <f>_xll.qlCalendarAdvance(IborCalendar,$H1161,B1162,"f",FALSE)</f>
        <v>47429</v>
      </c>
      <c r="I1162" s="49">
        <f>_xll.qlInterestRateIndexValueDate(Index3M,$H1162)</f>
        <v>47431</v>
      </c>
      <c r="J1162" s="52">
        <f>IFERROR(_xll.qlIndexFixing(Index3M,H1162,TRUE,_xll.ohTrigger(RecalcTrigger,Trigger3M)),NA())</f>
        <v>2.3927730437461728E-2</v>
      </c>
      <c r="K1162" s="52">
        <f>IFERROR(_xll.qlIndexFixing(ONIndex3M,I1162,TRUE,_xll.ohTrigger(RecalcTrigger,Trigger3M)),NA())</f>
        <v>2.3713581302864384E-2</v>
      </c>
      <c r="L1162" s="52">
        <f>IFERROR(_xll.qlIndexFixing(Index6M,$H1162,TRUE,_xll.ohTrigger(RecalcTrigger,Trigger6M)),NA())</f>
        <v>2.4659134850820261E-2</v>
      </c>
      <c r="M1162" s="52">
        <f>IFERROR(_xll.qlIndexFixing(ONIndex6M,I1162,TRUE,_xll.ohTrigger(RecalcTrigger,Trigger6M)),NA())</f>
        <v>2.4250145821813618E-2</v>
      </c>
    </row>
    <row r="1163" spans="2:13" x14ac:dyDescent="0.2">
      <c r="B1163" s="46" t="s">
        <v>49</v>
      </c>
      <c r="D1163" s="49">
        <f>_xll.qlCalendarAdvance(LocalCalendar,$D1162,B1163,"f",FALSE)</f>
        <v>47529</v>
      </c>
      <c r="E1163" s="49">
        <f>_xll.qlInterestRateIndexValueDate(IndexON,D1163)</f>
        <v>47529</v>
      </c>
      <c r="F1163" s="52">
        <f>IFERROR(_xll.qlIndexFixing(IndexON,D1163,TRUE,_xll.ohTrigger(RecalcTrigger,TriggerON)),NA())</f>
        <v>1.9128347638692016E-2</v>
      </c>
      <c r="H1163" s="49">
        <f>_xll.qlCalendarAdvance(IborCalendar,$H1162,B1163,"f",FALSE)</f>
        <v>47436</v>
      </c>
      <c r="I1163" s="49">
        <f>_xll.qlInterestRateIndexValueDate(Index3M,$H1163)</f>
        <v>47438</v>
      </c>
      <c r="J1163" s="52">
        <f>IFERROR(_xll.qlIndexFixing(Index3M,H1163,TRUE,_xll.ohTrigger(RecalcTrigger,Trigger3M)),NA())</f>
        <v>2.3946810150805856E-2</v>
      </c>
      <c r="K1163" s="52">
        <f>IFERROR(_xll.qlIndexFixing(ONIndex3M,I1163,TRUE,_xll.ohTrigger(RecalcTrigger,Trigger3M)),NA())</f>
        <v>2.3735456280693512E-2</v>
      </c>
      <c r="L1163" s="52">
        <f>IFERROR(_xll.qlIndexFixing(Index6M,$H1163,TRUE,_xll.ohTrigger(RecalcTrigger,Trigger6M)),NA())</f>
        <v>2.4679285926536614E-2</v>
      </c>
      <c r="M1163" s="52">
        <f>IFERROR(_xll.qlIndexFixing(ONIndex6M,I1163,TRUE,_xll.ohTrigger(RecalcTrigger,Trigger6M)),NA())</f>
        <v>2.4271502985078186E-2</v>
      </c>
    </row>
    <row r="1164" spans="2:13" x14ac:dyDescent="0.2">
      <c r="B1164" s="46" t="s">
        <v>49</v>
      </c>
      <c r="D1164" s="49">
        <f>_xll.qlCalendarAdvance(LocalCalendar,$D1163,B1164,"f",FALSE)</f>
        <v>47536</v>
      </c>
      <c r="E1164" s="49">
        <f>_xll.qlInterestRateIndexValueDate(IndexON,D1164)</f>
        <v>47536</v>
      </c>
      <c r="F1164" s="52">
        <f>IFERROR(_xll.qlIndexFixing(IndexON,D1164,TRUE,_xll.ohTrigger(RecalcTrigger,TriggerON)),NA())</f>
        <v>1.9144561625414894E-2</v>
      </c>
      <c r="H1164" s="49">
        <f>_xll.qlCalendarAdvance(IborCalendar,$H1163,B1164,"f",FALSE)</f>
        <v>47443</v>
      </c>
      <c r="I1164" s="49">
        <f>_xll.qlInterestRateIndexValueDate(Index3M,$H1164)</f>
        <v>47448</v>
      </c>
      <c r="J1164" s="52">
        <f>IFERROR(_xll.qlIndexFixing(Index3M,H1164,TRUE,_xll.ohTrigger(RecalcTrigger,Trigger3M)),NA())</f>
        <v>2.3972607387930899E-2</v>
      </c>
      <c r="K1164" s="52">
        <f>IFERROR(_xll.qlIndexFixing(ONIndex3M,I1164,TRUE,_xll.ohTrigger(RecalcTrigger,Trigger3M)),NA())</f>
        <v>2.3761874483811951E-2</v>
      </c>
      <c r="L1164" s="52">
        <f>IFERROR(_xll.qlIndexFixing(Index6M,$H1164,TRUE,_xll.ohTrigger(RecalcTrigger,Trigger6M)),NA())</f>
        <v>2.471233709023157E-2</v>
      </c>
      <c r="M1164" s="52">
        <f>IFERROR(_xll.qlIndexFixing(ONIndex6M,I1164,TRUE,_xll.ohTrigger(RecalcTrigger,Trigger6M)),NA())</f>
        <v>2.4297155619388278E-2</v>
      </c>
    </row>
    <row r="1165" spans="2:13" x14ac:dyDescent="0.2">
      <c r="B1165" s="46" t="s">
        <v>49</v>
      </c>
      <c r="D1165" s="49">
        <f>_xll.qlCalendarAdvance(LocalCalendar,$D1164,B1165,"f",FALSE)</f>
        <v>47543</v>
      </c>
      <c r="E1165" s="49">
        <f>_xll.qlInterestRateIndexValueDate(IndexON,D1165)</f>
        <v>47543</v>
      </c>
      <c r="F1165" s="52">
        <f>IFERROR(_xll.qlIndexFixing(IndexON,D1165,TRUE,_xll.ohTrigger(RecalcTrigger,TriggerON)),NA())</f>
        <v>1.9160612945687459E-2</v>
      </c>
      <c r="H1165" s="49">
        <f>_xll.qlCalendarAdvance(IborCalendar,$H1164,B1165,"f",FALSE)</f>
        <v>47450</v>
      </c>
      <c r="I1165" s="49">
        <f>_xll.qlInterestRateIndexValueDate(Index3M,$H1165)</f>
        <v>47452</v>
      </c>
      <c r="J1165" s="52">
        <f>IFERROR(_xll.qlIndexFixing(Index3M,H1165,TRUE,_xll.ohTrigger(RecalcTrigger,Trigger3M)),NA())</f>
        <v>2.3980126581888861E-2</v>
      </c>
      <c r="K1165" s="52">
        <f>IFERROR(_xll.qlIndexFixing(ONIndex3M,I1165,TRUE,_xll.ohTrigger(RecalcTrigger,Trigger3M)),NA())</f>
        <v>2.3778922506245692E-2</v>
      </c>
      <c r="L1165" s="52">
        <f>IFERROR(_xll.qlIndexFixing(Index6M,$H1165,TRUE,_xll.ohTrigger(RecalcTrigger,Trigger6M)),NA())</f>
        <v>2.4721470805773492E-2</v>
      </c>
      <c r="M1165" s="52">
        <f>IFERROR(_xll.qlIndexFixing(ONIndex6M,I1165,TRUE,_xll.ohTrigger(RecalcTrigger,Trigger6M)),NA())</f>
        <v>2.4313875438650712E-2</v>
      </c>
    </row>
    <row r="1166" spans="2:13" x14ac:dyDescent="0.2">
      <c r="B1166" s="46" t="s">
        <v>49</v>
      </c>
      <c r="D1166" s="49">
        <f>_xll.qlCalendarAdvance(LocalCalendar,$D1165,B1166,"f",FALSE)</f>
        <v>47550</v>
      </c>
      <c r="E1166" s="49">
        <f>_xll.qlInterestRateIndexValueDate(IndexON,D1166)</f>
        <v>47550</v>
      </c>
      <c r="F1166" s="52">
        <f>IFERROR(_xll.qlIndexFixing(IndexON,D1166,TRUE,_xll.ohTrigger(RecalcTrigger,TriggerON)),NA())</f>
        <v>1.9176501599428668E-2</v>
      </c>
      <c r="H1166" s="49">
        <f>_xll.qlCalendarAdvance(IborCalendar,$H1165,B1166,"f",FALSE)</f>
        <v>47457</v>
      </c>
      <c r="I1166" s="49">
        <f>_xll.qlInterestRateIndexValueDate(Index3M,$H1166)</f>
        <v>47459</v>
      </c>
      <c r="J1166" s="52">
        <f>IFERROR(_xll.qlIndexFixing(Index3M,H1166,TRUE,_xll.ohTrigger(RecalcTrigger,Trigger3M)),NA())</f>
        <v>2.4001251862157069E-2</v>
      </c>
      <c r="K1166" s="52">
        <f>IFERROR(_xll.qlIndexFixing(ONIndex3M,I1166,TRUE,_xll.ohTrigger(RecalcTrigger,Trigger3M)),NA())</f>
        <v>2.3800513753915453E-2</v>
      </c>
      <c r="L1166" s="52">
        <f>IFERROR(_xll.qlIndexFixing(Index6M,$H1166,TRUE,_xll.ohTrigger(RecalcTrigger,Trigger6M)),NA())</f>
        <v>2.4741269541868914E-2</v>
      </c>
      <c r="M1166" s="52">
        <f>IFERROR(_xll.qlIndexFixing(ONIndex6M,I1166,TRUE,_xll.ohTrigger(RecalcTrigger,Trigger6M)),NA())</f>
        <v>2.4334890728852088E-2</v>
      </c>
    </row>
    <row r="1167" spans="2:13" x14ac:dyDescent="0.2">
      <c r="B1167" s="46" t="s">
        <v>49</v>
      </c>
      <c r="D1167" s="49">
        <f>_xll.qlCalendarAdvance(LocalCalendar,$D1166,B1167,"f",FALSE)</f>
        <v>47557</v>
      </c>
      <c r="E1167" s="49">
        <f>_xll.qlInterestRateIndexValueDate(IndexON,D1167)</f>
        <v>47557</v>
      </c>
      <c r="F1167" s="52">
        <f>IFERROR(_xll.qlIndexFixing(IndexON,D1167,TRUE,_xll.ohTrigger(RecalcTrigger,TriggerON)),NA())</f>
        <v>1.9192227586611509E-2</v>
      </c>
      <c r="H1167" s="49">
        <f>_xll.qlCalendarAdvance(IborCalendar,$H1166,B1167,"f",FALSE)</f>
        <v>47464</v>
      </c>
      <c r="I1167" s="49">
        <f>_xll.qlInterestRateIndexValueDate(Index3M,$H1167)</f>
        <v>47466</v>
      </c>
      <c r="J1167" s="52">
        <f>IFERROR(_xll.qlIndexFixing(Index3M,H1167,TRUE,_xll.ohTrigger(RecalcTrigger,Trigger3M)),NA())</f>
        <v>2.402228212348767E-2</v>
      </c>
      <c r="K1167" s="52">
        <f>IFERROR(_xll.qlIndexFixing(ONIndex3M,I1167,TRUE,_xll.ohTrigger(RecalcTrigger,Trigger3M)),NA())</f>
        <v>2.3822010424732198E-2</v>
      </c>
      <c r="L1167" s="52">
        <f>IFERROR(_xll.qlIndexFixing(Index6M,$H1167,TRUE,_xll.ohTrigger(RecalcTrigger,Trigger6M)),NA())</f>
        <v>2.4760953109033243E-2</v>
      </c>
      <c r="M1167" s="52">
        <f>IFERROR(_xll.qlIndexFixing(ONIndex6M,I1167,TRUE,_xll.ohTrigger(RecalcTrigger,Trigger6M)),NA())</f>
        <v>2.4355792061196979E-2</v>
      </c>
    </row>
    <row r="1168" spans="2:13" x14ac:dyDescent="0.2">
      <c r="B1168" s="46" t="s">
        <v>49</v>
      </c>
      <c r="D1168" s="49">
        <f>_xll.qlCalendarAdvance(LocalCalendar,$D1167,B1168,"f",FALSE)</f>
        <v>47564</v>
      </c>
      <c r="E1168" s="49">
        <f>_xll.qlInterestRateIndexValueDate(IndexON,D1168)</f>
        <v>47564</v>
      </c>
      <c r="F1168" s="52">
        <f>IFERROR(_xll.qlIndexFixing(IndexON,D1168,TRUE,_xll.ohTrigger(RecalcTrigger,TriggerON)),NA())</f>
        <v>1.92077909071009E-2</v>
      </c>
      <c r="H1168" s="49">
        <f>_xll.qlCalendarAdvance(IborCalendar,$H1167,B1168,"f",FALSE)</f>
        <v>47471</v>
      </c>
      <c r="I1168" s="49">
        <f>_xll.qlInterestRateIndexValueDate(Index3M,$H1168)</f>
        <v>47473</v>
      </c>
      <c r="J1168" s="52">
        <f>IFERROR(_xll.qlIndexFixing(Index3M,H1168,TRUE,_xll.ohTrigger(RecalcTrigger,Trigger3M)),NA())</f>
        <v>2.4043217364390301E-2</v>
      </c>
      <c r="K1168" s="52">
        <f>IFERROR(_xll.qlIndexFixing(ONIndex3M,I1168,TRUE,_xll.ohTrigger(RecalcTrigger,Trigger3M)),NA())</f>
        <v>2.3850353898620114E-2</v>
      </c>
      <c r="L1168" s="52">
        <f>IFERROR(_xll.qlIndexFixing(Index6M,$H1168,TRUE,_xll.ohTrigger(RecalcTrigger,Trigger6M)),NA())</f>
        <v>2.4780521503866559E-2</v>
      </c>
      <c r="M1168" s="52">
        <f>IFERROR(_xll.qlIndexFixing(ONIndex6M,I1168,TRUE,_xll.ohTrigger(RecalcTrigger,Trigger6M)),NA())</f>
        <v>2.4383493238642195E-2</v>
      </c>
    </row>
    <row r="1169" spans="2:13" x14ac:dyDescent="0.2">
      <c r="B1169" s="46" t="s">
        <v>49</v>
      </c>
      <c r="D1169" s="49">
        <f>_xll.qlCalendarAdvance(LocalCalendar,$D1168,B1169,"f",FALSE)</f>
        <v>47571</v>
      </c>
      <c r="E1169" s="49">
        <f>_xll.qlInterestRateIndexValueDate(IndexON,D1169)</f>
        <v>47571</v>
      </c>
      <c r="F1169" s="52">
        <f>IFERROR(_xll.qlIndexFixing(IndexON,D1169,TRUE,_xll.ohTrigger(RecalcTrigger,TriggerON)),NA())</f>
        <v>1.9223191560923857E-2</v>
      </c>
      <c r="H1169" s="49">
        <f>_xll.qlCalendarAdvance(IborCalendar,$H1168,B1169,"f",FALSE)</f>
        <v>47479</v>
      </c>
      <c r="I1169" s="49">
        <f>_xll.qlInterestRateIndexValueDate(Index3M,$H1169)</f>
        <v>47487</v>
      </c>
      <c r="J1169" s="52">
        <f>IFERROR(_xll.qlIndexFixing(Index3M,H1169,TRUE,_xll.ohTrigger(RecalcTrigger,Trigger3M)),NA())</f>
        <v>2.4084802778980396E-2</v>
      </c>
      <c r="K1169" s="52">
        <f>IFERROR(_xll.qlIndexFixing(ONIndex3M,I1169,TRUE,_xll.ohTrigger(RecalcTrigger,Trigger3M)),NA())</f>
        <v>2.3885932975664659E-2</v>
      </c>
      <c r="L1169" s="52">
        <f>IFERROR(_xll.qlIndexFixing(Index6M,$H1169,TRUE,_xll.ohTrigger(RecalcTrigger,Trigger6M)),NA())</f>
        <v>2.481711903574119E-2</v>
      </c>
      <c r="M1169" s="52">
        <f>IFERROR(_xll.qlIndexFixing(ONIndex6M,I1169,TRUE,_xll.ohTrigger(RecalcTrigger,Trigger6M)),NA())</f>
        <v>2.4417812310799647E-2</v>
      </c>
    </row>
    <row r="1170" spans="2:13" x14ac:dyDescent="0.2">
      <c r="B1170" s="46" t="s">
        <v>49</v>
      </c>
      <c r="D1170" s="49">
        <f>_xll.qlCalendarAdvance(LocalCalendar,$D1169,B1170,"f",FALSE)</f>
        <v>47578</v>
      </c>
      <c r="E1170" s="49">
        <f>_xll.qlInterestRateIndexValueDate(IndexON,D1170)</f>
        <v>47578</v>
      </c>
      <c r="F1170" s="52">
        <f>IFERROR(_xll.qlIndexFixing(IndexON,D1170,TRUE,_xll.ohTrigger(RecalcTrigger,TriggerON)),NA())</f>
        <v>1.9238429547945305E-2</v>
      </c>
      <c r="H1170" s="49">
        <f>_xll.qlCalendarAdvance(IborCalendar,$H1169,B1170,"f",FALSE)</f>
        <v>47486</v>
      </c>
      <c r="I1170" s="49">
        <f>_xll.qlInterestRateIndexValueDate(Index3M,$H1170)</f>
        <v>47490</v>
      </c>
      <c r="J1170" s="52">
        <f>IFERROR(_xll.qlIndexFixing(Index3M,H1170,TRUE,_xll.ohTrigger(RecalcTrigger,Trigger3M)),NA())</f>
        <v>2.4095929858610574E-2</v>
      </c>
      <c r="K1170" s="52">
        <f>IFERROR(_xll.qlIndexFixing(ONIndex3M,I1170,TRUE,_xll.ohTrigger(RecalcTrigger,Trigger3M)),NA())</f>
        <v>2.3890391633774044E-2</v>
      </c>
      <c r="L1170" s="52">
        <f>IFERROR(_xll.qlIndexFixing(Index6M,$H1170,TRUE,_xll.ohTrigger(RecalcTrigger,Trigger6M)),NA())</f>
        <v>2.4827565309147762E-2</v>
      </c>
      <c r="M1170" s="52">
        <f>IFERROR(_xll.qlIndexFixing(ONIndex6M,I1170,TRUE,_xll.ohTrigger(RecalcTrigger,Trigger6M)),NA())</f>
        <v>2.4422009485913776E-2</v>
      </c>
    </row>
    <row r="1171" spans="2:13" x14ac:dyDescent="0.2">
      <c r="B1171" s="46" t="s">
        <v>49</v>
      </c>
      <c r="D1171" s="49">
        <f>_xll.qlCalendarAdvance(LocalCalendar,$D1170,B1171,"f",FALSE)</f>
        <v>47585</v>
      </c>
      <c r="E1171" s="49">
        <f>_xll.qlInterestRateIndexValueDate(IndexON,D1171)</f>
        <v>47585</v>
      </c>
      <c r="F1171" s="52">
        <f>IFERROR(_xll.qlIndexFixing(IndexON,D1171,TRUE,_xll.ohTrigger(RecalcTrigger,TriggerON)),NA())</f>
        <v>1.9253504868138226E-2</v>
      </c>
      <c r="H1171" s="49">
        <f>_xll.qlCalendarAdvance(IborCalendar,$H1170,B1171,"f",FALSE)</f>
        <v>47493</v>
      </c>
      <c r="I1171" s="49">
        <f>_xll.qlInterestRateIndexValueDate(Index3M,$H1171)</f>
        <v>47498</v>
      </c>
      <c r="J1171" s="52">
        <f>IFERROR(_xll.qlIndexFixing(Index3M,H1171,TRUE,_xll.ohTrigger(RecalcTrigger,Trigger3M)),NA())</f>
        <v>2.4117210382497589E-2</v>
      </c>
      <c r="K1171" s="52">
        <f>IFERROR(_xll.qlIndexFixing(ONIndex3M,I1171,TRUE,_xll.ohTrigger(RecalcTrigger,Trigger3M)),NA())</f>
        <v>2.3914485103393446E-2</v>
      </c>
      <c r="L1171" s="52">
        <f>IFERROR(_xll.qlIndexFixing(Index6M,$H1171,TRUE,_xll.ohTrigger(RecalcTrigger,Trigger6M)),NA())</f>
        <v>2.484946882873354E-2</v>
      </c>
      <c r="M1171" s="52">
        <f>IFERROR(_xll.qlIndexFixing(ONIndex6M,I1171,TRUE,_xll.ohTrigger(RecalcTrigger,Trigger6M)),NA())</f>
        <v>2.444532609351846E-2</v>
      </c>
    </row>
    <row r="1172" spans="2:13" x14ac:dyDescent="0.2">
      <c r="B1172" s="46" t="s">
        <v>49</v>
      </c>
      <c r="D1172" s="49">
        <f>_xll.qlCalendarAdvance(LocalCalendar,$D1171,B1172,"f",FALSE)</f>
        <v>47592</v>
      </c>
      <c r="E1172" s="49">
        <f>_xll.qlInterestRateIndexValueDate(IndexON,D1172)</f>
        <v>47592</v>
      </c>
      <c r="F1172" s="52">
        <f>IFERROR(_xll.qlIndexFixing(IndexON,D1172,TRUE,_xll.ohTrigger(RecalcTrigger,TriggerON)),NA())</f>
        <v>1.9268417521448592E-2</v>
      </c>
      <c r="H1172" s="49">
        <f>_xll.qlCalendarAdvance(IborCalendar,$H1171,B1172,"f",FALSE)</f>
        <v>47500</v>
      </c>
      <c r="I1172" s="49">
        <f>_xll.qlInterestRateIndexValueDate(Index3M,$H1172)</f>
        <v>47504</v>
      </c>
      <c r="J1172" s="52">
        <f>IFERROR(_xll.qlIndexFixing(Index3M,H1172,TRUE,_xll.ohTrigger(RecalcTrigger,Trigger3M)),NA())</f>
        <v>2.4139297016347681E-2</v>
      </c>
      <c r="K1172" s="52">
        <f>IFERROR(_xll.qlIndexFixing(ONIndex3M,I1172,TRUE,_xll.ohTrigger(RecalcTrigger,Trigger3M)),NA())</f>
        <v>2.393247414812727E-2</v>
      </c>
      <c r="L1172" s="52">
        <f>IFERROR(_xll.qlIndexFixing(Index6M,$H1172,TRUE,_xll.ohTrigger(RecalcTrigger,Trigger6M)),NA())</f>
        <v>2.4865798061357629E-2</v>
      </c>
      <c r="M1172" s="52">
        <f>IFERROR(_xll.qlIndexFixing(ONIndex6M,I1172,TRUE,_xll.ohTrigger(RecalcTrigger,Trigger6M)),NA())</f>
        <v>2.4462715882167529E-2</v>
      </c>
    </row>
    <row r="1173" spans="2:13" x14ac:dyDescent="0.2">
      <c r="B1173" s="46" t="s">
        <v>49</v>
      </c>
      <c r="D1173" s="49">
        <f>_xll.qlCalendarAdvance(LocalCalendar,$D1172,B1173,"f",FALSE)</f>
        <v>47599</v>
      </c>
      <c r="E1173" s="49">
        <f>_xll.qlInterestRateIndexValueDate(IndexON,D1173)</f>
        <v>47599</v>
      </c>
      <c r="F1173" s="52">
        <f>IFERROR(_xll.qlIndexFixing(IndexON,D1173,TRUE,_xll.ohTrigger(RecalcTrigger,TriggerON)),NA())</f>
        <v>1.9284723293435668E-2</v>
      </c>
      <c r="H1173" s="49">
        <f>_xll.qlCalendarAdvance(IborCalendar,$H1172,B1173,"f",FALSE)</f>
        <v>47507</v>
      </c>
      <c r="I1173" s="49">
        <f>_xll.qlInterestRateIndexValueDate(Index3M,$H1173)</f>
        <v>47511</v>
      </c>
      <c r="J1173" s="52">
        <f>IFERROR(_xll.qlIndexFixing(Index3M,H1173,TRUE,_xll.ohTrigger(RecalcTrigger,Trigger3M)),NA())</f>
        <v>2.4159705560082654E-2</v>
      </c>
      <c r="K1173" s="52">
        <f>IFERROR(_xll.qlIndexFixing(ONIndex3M,I1173,TRUE,_xll.ohTrigger(RecalcTrigger,Trigger3M)),NA())</f>
        <v>2.3953373554812529E-2</v>
      </c>
      <c r="L1173" s="52">
        <f>IFERROR(_xll.qlIndexFixing(Index6M,$H1173,TRUE,_xll.ohTrigger(RecalcTrigger,Trigger6M)),NA())</f>
        <v>2.4884742364199672E-2</v>
      </c>
      <c r="M1173" s="52">
        <f>IFERROR(_xll.qlIndexFixing(ONIndex6M,I1173,TRUE,_xll.ohTrigger(RecalcTrigger,Trigger6M)),NA())</f>
        <v>2.4482898162814237E-2</v>
      </c>
    </row>
    <row r="1174" spans="2:13" x14ac:dyDescent="0.2">
      <c r="B1174" s="46" t="s">
        <v>49</v>
      </c>
      <c r="D1174" s="49">
        <f>_xll.qlCalendarAdvance(LocalCalendar,$D1173,B1174,"f",FALSE)</f>
        <v>47610</v>
      </c>
      <c r="E1174" s="49">
        <f>_xll.qlInterestRateIndexValueDate(IndexON,D1174)</f>
        <v>47610</v>
      </c>
      <c r="F1174" s="52">
        <f>IFERROR(_xll.qlIndexFixing(IndexON,D1174,TRUE,_xll.ohTrigger(RecalcTrigger,TriggerON)),NA())</f>
        <v>1.9302936996747899E-2</v>
      </c>
      <c r="H1174" s="49">
        <f>_xll.qlCalendarAdvance(IborCalendar,$H1173,B1174,"f",FALSE)</f>
        <v>47514</v>
      </c>
      <c r="I1174" s="49">
        <f>_xll.qlInterestRateIndexValueDate(Index3M,$H1174)</f>
        <v>47518</v>
      </c>
      <c r="J1174" s="52">
        <f>IFERROR(_xll.qlIndexFixing(Index3M,H1174,TRUE,_xll.ohTrigger(RecalcTrigger,Trigger3M)),NA())</f>
        <v>2.4180019063331712E-2</v>
      </c>
      <c r="K1174" s="52">
        <f>IFERROR(_xll.qlIndexFixing(ONIndex3M,I1174,TRUE,_xll.ohTrigger(RecalcTrigger,Trigger3M)),NA())</f>
        <v>2.3974178394503554E-2</v>
      </c>
      <c r="L1174" s="52">
        <f>IFERROR(_xll.qlIndexFixing(Index6M,$H1174,TRUE,_xll.ohTrigger(RecalcTrigger,Trigger6M)),NA())</f>
        <v>2.4903572151291426E-2</v>
      </c>
      <c r="M1174" s="52">
        <f>IFERROR(_xll.qlIndexFixing(ONIndex6M,I1174,TRUE,_xll.ohTrigger(RecalcTrigger,Trigger6M)),NA())</f>
        <v>2.4502966498527456E-2</v>
      </c>
    </row>
    <row r="1175" spans="2:13" x14ac:dyDescent="0.2">
      <c r="B1175" s="46" t="s">
        <v>49</v>
      </c>
      <c r="D1175" s="49">
        <f>_xll.qlCalendarAdvance(LocalCalendar,$D1174,B1175,"f",FALSE)</f>
        <v>47617</v>
      </c>
      <c r="E1175" s="49">
        <f>_xll.qlInterestRateIndexValueDate(IndexON,D1175)</f>
        <v>47617</v>
      </c>
      <c r="F1175" s="52">
        <f>IFERROR(_xll.qlIndexFixing(IndexON,D1175,TRUE,_xll.ohTrigger(RecalcTrigger,TriggerON)),NA())</f>
        <v>1.9317290415862276E-2</v>
      </c>
      <c r="H1175" s="49">
        <f>_xll.qlCalendarAdvance(IborCalendar,$H1174,B1175,"f",FALSE)</f>
        <v>47521</v>
      </c>
      <c r="I1175" s="49">
        <f>_xll.qlInterestRateIndexValueDate(Index3M,$H1175)</f>
        <v>47526</v>
      </c>
      <c r="J1175" s="52">
        <f>IFERROR(_xll.qlIndexFixing(Index3M,H1175,TRUE,_xll.ohTrigger(RecalcTrigger,Trigger3M)),NA())</f>
        <v>2.4198643577059364E-2</v>
      </c>
      <c r="K1175" s="52">
        <f>IFERROR(_xll.qlIndexFixing(ONIndex3M,I1175,TRUE,_xll.ohTrigger(RecalcTrigger,Trigger3M)),NA())</f>
        <v>2.3997839557692302E-2</v>
      </c>
      <c r="L1175" s="52">
        <f>IFERROR(_xll.qlIndexFixing(Index6M,$H1175,TRUE,_xll.ohTrigger(RecalcTrigger,Trigger6M)),NA())</f>
        <v>2.4922796296688504E-2</v>
      </c>
      <c r="M1175" s="52">
        <f>IFERROR(_xll.qlIndexFixing(ONIndex6M,I1175,TRUE,_xll.ohTrigger(RecalcTrigger,Trigger6M)),NA())</f>
        <v>2.4525762214722135E-2</v>
      </c>
    </row>
    <row r="1176" spans="2:13" x14ac:dyDescent="0.2">
      <c r="B1176" s="46" t="s">
        <v>49</v>
      </c>
      <c r="D1176" s="49">
        <f>_xll.qlCalendarAdvance(LocalCalendar,$D1175,B1176,"f",FALSE)</f>
        <v>47624</v>
      </c>
      <c r="E1176" s="49">
        <f>_xll.qlInterestRateIndexValueDate(IndexON,D1176)</f>
        <v>47624</v>
      </c>
      <c r="F1176" s="52">
        <f>IFERROR(_xll.qlIndexFixing(IndexON,D1176,TRUE,_xll.ohTrigger(RecalcTrigger,TriggerON)),NA())</f>
        <v>1.933148118384409E-2</v>
      </c>
      <c r="H1176" s="49">
        <f>_xll.qlCalendarAdvance(IborCalendar,$H1175,B1176,"f",FALSE)</f>
        <v>47528</v>
      </c>
      <c r="I1176" s="49">
        <f>_xll.qlInterestRateIndexValueDate(Index3M,$H1176)</f>
        <v>47532</v>
      </c>
      <c r="J1176" s="52">
        <f>IFERROR(_xll.qlIndexFixing(Index3M,H1176,TRUE,_xll.ohTrigger(RecalcTrigger,Trigger3M)),NA())</f>
        <v>2.4218128544606123E-2</v>
      </c>
      <c r="K1176" s="52">
        <f>IFERROR(_xll.qlIndexFixing(ONIndex3M,I1176,TRUE,_xll.ohTrigger(RecalcTrigger,Trigger3M)),NA())</f>
        <v>2.4015504372583152E-2</v>
      </c>
      <c r="L1176" s="52">
        <f>IFERROR(_xll.qlIndexFixing(Index6M,$H1176,TRUE,_xll.ohTrigger(RecalcTrigger,Trigger6M)),NA())</f>
        <v>2.49408887776571E-2</v>
      </c>
      <c r="M1176" s="52">
        <f>IFERROR(_xll.qlIndexFixing(ONIndex6M,I1176,TRUE,_xll.ohTrigger(RecalcTrigger,Trigger6M)),NA())</f>
        <v>2.4542761334753749E-2</v>
      </c>
    </row>
    <row r="1177" spans="2:13" x14ac:dyDescent="0.2">
      <c r="B1177" s="46" t="s">
        <v>49</v>
      </c>
      <c r="D1177" s="49">
        <f>_xll.qlCalendarAdvance(LocalCalendar,$D1176,B1177,"f",FALSE)</f>
        <v>47631</v>
      </c>
      <c r="E1177" s="49">
        <f>_xll.qlInterestRateIndexValueDate(IndexON,D1177)</f>
        <v>47631</v>
      </c>
      <c r="F1177" s="52">
        <f>IFERROR(_xll.qlIndexFixing(IndexON,D1177,TRUE,_xll.ohTrigger(RecalcTrigger,TriggerON)),NA())</f>
        <v>1.9345509300693342E-2</v>
      </c>
      <c r="H1177" s="49">
        <f>_xll.qlCalendarAdvance(IborCalendar,$H1176,B1177,"f",FALSE)</f>
        <v>47535</v>
      </c>
      <c r="I1177" s="49">
        <f>_xll.qlInterestRateIndexValueDate(Index3M,$H1177)</f>
        <v>47539</v>
      </c>
      <c r="J1177" s="52">
        <f>IFERROR(_xll.qlIndexFixing(Index3M,H1177,TRUE,_xll.ohTrigger(RecalcTrigger,Trigger3M)),NA())</f>
        <v>2.4240389315481219E-2</v>
      </c>
      <c r="K1177" s="52">
        <f>IFERROR(_xll.qlIndexFixing(ONIndex3M,I1177,TRUE,_xll.ohTrigger(RecalcTrigger,Trigger3M)),NA())</f>
        <v>2.4036025511051662E-2</v>
      </c>
      <c r="L1177" s="52">
        <f>IFERROR(_xll.qlIndexFixing(Index6M,$H1177,TRUE,_xll.ohTrigger(RecalcTrigger,Trigger6M)),NA())</f>
        <v>2.4961518294878741E-2</v>
      </c>
      <c r="M1177" s="52">
        <f>IFERROR(_xll.qlIndexFixing(ONIndex6M,I1177,TRUE,_xll.ohTrigger(RecalcTrigger,Trigger6M)),NA())</f>
        <v>2.4562487835426694E-2</v>
      </c>
    </row>
    <row r="1178" spans="2:13" x14ac:dyDescent="0.2">
      <c r="B1178" s="46" t="s">
        <v>49</v>
      </c>
      <c r="D1178" s="49">
        <f>_xll.qlCalendarAdvance(LocalCalendar,$D1177,B1178,"f",FALSE)</f>
        <v>47638</v>
      </c>
      <c r="E1178" s="49">
        <f>_xll.qlInterestRateIndexValueDate(IndexON,D1178)</f>
        <v>47638</v>
      </c>
      <c r="F1178" s="52">
        <f>IFERROR(_xll.qlIndexFixing(IndexON,D1178,TRUE,_xll.ohTrigger(RecalcTrigger,TriggerON)),NA())</f>
        <v>1.9359374766491078E-2</v>
      </c>
      <c r="H1178" s="49">
        <f>_xll.qlCalendarAdvance(IborCalendar,$H1177,B1178,"f",FALSE)</f>
        <v>47542</v>
      </c>
      <c r="I1178" s="49">
        <f>_xll.qlInterestRateIndexValueDate(Index3M,$H1178)</f>
        <v>47546</v>
      </c>
      <c r="J1178" s="52">
        <f>IFERROR(_xll.qlIndexFixing(Index3M,H1178,TRUE,_xll.ohTrigger(RecalcTrigger,Trigger3M)),NA())</f>
        <v>2.4260322642137459E-2</v>
      </c>
      <c r="K1178" s="52">
        <f>IFERROR(_xll.qlIndexFixing(ONIndex3M,I1178,TRUE,_xll.ohTrigger(RecalcTrigger,Trigger3M)),NA())</f>
        <v>2.4056452082446E-2</v>
      </c>
      <c r="L1178" s="52">
        <f>IFERROR(_xll.qlIndexFixing(Index6M,$H1178,TRUE,_xll.ohTrigger(RecalcTrigger,Trigger6M)),NA())</f>
        <v>2.4982019744694925E-2</v>
      </c>
      <c r="M1178" s="52">
        <f>IFERROR(_xll.qlIndexFixing(ONIndex6M,I1178,TRUE,_xll.ohTrigger(RecalcTrigger,Trigger6M)),NA())</f>
        <v>2.4582100390926342E-2</v>
      </c>
    </row>
    <row r="1179" spans="2:13" x14ac:dyDescent="0.2">
      <c r="B1179" s="46" t="s">
        <v>49</v>
      </c>
      <c r="D1179" s="49">
        <f>_xll.qlCalendarAdvance(LocalCalendar,$D1178,B1179,"f",FALSE)</f>
        <v>47645</v>
      </c>
      <c r="E1179" s="49">
        <f>_xll.qlInterestRateIndexValueDate(IndexON,D1179)</f>
        <v>47645</v>
      </c>
      <c r="F1179" s="52">
        <f>IFERROR(_xll.qlIndexFixing(IndexON,D1179,TRUE,_xll.ohTrigger(RecalcTrigger,TriggerON)),NA())</f>
        <v>1.9373077581237297E-2</v>
      </c>
      <c r="H1179" s="49">
        <f>_xll.qlCalendarAdvance(IborCalendar,$H1178,B1179,"f",FALSE)</f>
        <v>47549</v>
      </c>
      <c r="I1179" s="49">
        <f>_xll.qlInterestRateIndexValueDate(Index3M,$H1179)</f>
        <v>47553</v>
      </c>
      <c r="J1179" s="52">
        <f>IFERROR(_xll.qlIndexFixing(Index3M,H1179,TRUE,_xll.ohTrigger(RecalcTrigger,Trigger3M)),NA())</f>
        <v>2.4280160921016227E-2</v>
      </c>
      <c r="K1179" s="52">
        <f>IFERROR(_xll.qlIndexFixing(ONIndex3M,I1179,TRUE,_xll.ohTrigger(RecalcTrigger,Trigger3M)),NA())</f>
        <v>2.4076784086766168E-2</v>
      </c>
      <c r="L1179" s="52">
        <f>IFERROR(_xll.qlIndexFixing(Index6M,$H1179,TRUE,_xll.ohTrigger(RecalcTrigger,Trigger6M)),NA())</f>
        <v>2.5000265612571067E-2</v>
      </c>
      <c r="M1179" s="52">
        <f>IFERROR(_xll.qlIndexFixing(ONIndex6M,I1179,TRUE,_xll.ohTrigger(RecalcTrigger,Trigger6M)),NA())</f>
        <v>2.460159900133263E-2</v>
      </c>
    </row>
    <row r="1180" spans="2:13" x14ac:dyDescent="0.2">
      <c r="B1180" s="46" t="s">
        <v>49</v>
      </c>
      <c r="D1180" s="49">
        <f>_xll.qlCalendarAdvance(LocalCalendar,$D1179,B1180,"f",FALSE)</f>
        <v>47652</v>
      </c>
      <c r="E1180" s="49">
        <f>_xll.qlInterestRateIndexValueDate(IndexON,D1180)</f>
        <v>47652</v>
      </c>
      <c r="F1180" s="52">
        <f>IFERROR(_xll.qlIndexFixing(IndexON,D1180,TRUE,_xll.ohTrigger(RecalcTrigger,TriggerON)),NA())</f>
        <v>1.9386617744769907E-2</v>
      </c>
      <c r="H1180" s="49">
        <f>_xll.qlCalendarAdvance(IborCalendar,$H1179,B1180,"f",FALSE)</f>
        <v>47556</v>
      </c>
      <c r="I1180" s="49">
        <f>_xll.qlInterestRateIndexValueDate(Index3M,$H1180)</f>
        <v>47560</v>
      </c>
      <c r="J1180" s="52">
        <f>IFERROR(_xll.qlIndexFixing(Index3M,H1180,TRUE,_xll.ohTrigger(RecalcTrigger,Trigger3M)),NA())</f>
        <v>2.4299904150679539E-2</v>
      </c>
      <c r="K1180" s="52">
        <f>IFERROR(_xll.qlIndexFixing(ONIndex3M,I1180,TRUE,_xll.ohTrigger(RecalcTrigger,Trigger3M)),NA())</f>
        <v>2.4097021523852291E-2</v>
      </c>
      <c r="L1180" s="52">
        <f>IFERROR(_xll.qlIndexFixing(Index6M,$H1180,TRUE,_xll.ohTrigger(RecalcTrigger,Trigger6M)),NA())</f>
        <v>2.5018397875795871E-2</v>
      </c>
      <c r="M1180" s="52">
        <f>IFERROR(_xll.qlIndexFixing(ONIndex6M,I1180,TRUE,_xll.ohTrigger(RecalcTrigger,Trigger6M)),NA())</f>
        <v>2.4620983666725493E-2</v>
      </c>
    </row>
    <row r="1181" spans="2:13" x14ac:dyDescent="0.2">
      <c r="B1181" s="46" t="s">
        <v>49</v>
      </c>
      <c r="D1181" s="49">
        <f>_xll.qlCalendarAdvance(LocalCalendar,$D1180,B1181,"f",FALSE)</f>
        <v>47659</v>
      </c>
      <c r="E1181" s="49">
        <f>_xll.qlInterestRateIndexValueDate(IndexON,D1181)</f>
        <v>47659</v>
      </c>
      <c r="F1181" s="52">
        <f>IFERROR(_xll.qlIndexFixing(IndexON,D1181,TRUE,_xll.ohTrigger(RecalcTrigger,TriggerON)),NA())</f>
        <v>1.9399995257251001E-2</v>
      </c>
      <c r="H1181" s="49">
        <f>_xll.qlCalendarAdvance(IborCalendar,$H1180,B1181,"f",FALSE)</f>
        <v>47563</v>
      </c>
      <c r="I1181" s="49">
        <f>_xll.qlInterestRateIndexValueDate(Index3M,$H1181)</f>
        <v>47567</v>
      </c>
      <c r="J1181" s="52">
        <f>IFERROR(_xll.qlIndexFixing(Index3M,H1181,TRUE,_xll.ohTrigger(RecalcTrigger,Trigger3M)),NA())</f>
        <v>2.4319552329697236E-2</v>
      </c>
      <c r="K1181" s="52">
        <f>IFERROR(_xll.qlIndexFixing(ONIndex3M,I1181,TRUE,_xll.ohTrigger(RecalcTrigger,Trigger3M)),NA())</f>
        <v>2.4117164393864243E-2</v>
      </c>
      <c r="L1181" s="52">
        <f>IFERROR(_xll.qlIndexFixing(Index6M,$H1181,TRUE,_xll.ohTrigger(RecalcTrigger,Trigger6M)),NA())</f>
        <v>2.5036416682695906E-2</v>
      </c>
      <c r="M1181" s="52">
        <f>IFERROR(_xll.qlIndexFixing(ONIndex6M,I1181,TRUE,_xll.ohTrigger(RecalcTrigger,Trigger6M)),NA())</f>
        <v>2.4640254386865124E-2</v>
      </c>
    </row>
    <row r="1182" spans="2:13" x14ac:dyDescent="0.2">
      <c r="B1182" s="46" t="s">
        <v>49</v>
      </c>
      <c r="D1182" s="49">
        <f>_xll.qlCalendarAdvance(LocalCalendar,$D1181,B1182,"f",FALSE)</f>
        <v>47666</v>
      </c>
      <c r="E1182" s="49">
        <f>_xll.qlInterestRateIndexValueDate(IndexON,D1182)</f>
        <v>47666</v>
      </c>
      <c r="F1182" s="52">
        <f>IFERROR(_xll.qlIndexFixing(IndexON,D1182,TRUE,_xll.ohTrigger(RecalcTrigger,TriggerON)),NA())</f>
        <v>1.9413229687791356E-2</v>
      </c>
      <c r="H1182" s="49">
        <f>_xll.qlCalendarAdvance(IborCalendar,$H1181,B1182,"f",FALSE)</f>
        <v>47570</v>
      </c>
      <c r="I1182" s="49">
        <f>_xll.qlInterestRateIndexValueDate(Index3M,$H1182)</f>
        <v>47574</v>
      </c>
      <c r="J1182" s="52">
        <f>IFERROR(_xll.qlIndexFixing(Index3M,H1182,TRUE,_xll.ohTrigger(RecalcTrigger,Trigger3M)),NA())</f>
        <v>2.4336905790399748E-2</v>
      </c>
      <c r="K1182" s="52">
        <f>IFERROR(_xll.qlIndexFixing(ONIndex3M,I1182,TRUE,_xll.ohTrigger(RecalcTrigger,Trigger3M)),NA())</f>
        <v>2.4137212696722088E-2</v>
      </c>
      <c r="L1182" s="52">
        <f>IFERROR(_xll.qlIndexFixing(Index6M,$H1182,TRUE,_xll.ohTrigger(RecalcTrigger,Trigger6M)),NA())</f>
        <v>2.5052214299328791E-2</v>
      </c>
      <c r="M1182" s="52">
        <f>IFERROR(_xll.qlIndexFixing(ONIndex6M,I1182,TRUE,_xll.ohTrigger(RecalcTrigger,Trigger6M)),NA())</f>
        <v>2.4659411161911393E-2</v>
      </c>
    </row>
    <row r="1183" spans="2:13" x14ac:dyDescent="0.2">
      <c r="B1183" s="46" t="s">
        <v>49</v>
      </c>
      <c r="D1183" s="49">
        <f>_xll.qlCalendarAdvance(LocalCalendar,$D1182,B1183,"f",FALSE)</f>
        <v>47673</v>
      </c>
      <c r="E1183" s="49">
        <f>_xll.qlInterestRateIndexValueDate(IndexON,D1183)</f>
        <v>47673</v>
      </c>
      <c r="F1183" s="52">
        <f>IFERROR(_xll.qlIndexFixing(IndexON,D1183,TRUE,_xll.ohTrigger(RecalcTrigger,TriggerON)),NA())</f>
        <v>1.9426389689722878E-2</v>
      </c>
      <c r="H1183" s="49">
        <f>_xll.qlCalendarAdvance(IborCalendar,$H1182,B1183,"f",FALSE)</f>
        <v>47577</v>
      </c>
      <c r="I1183" s="49">
        <f>_xll.qlInterestRateIndexValueDate(Index3M,$H1183)</f>
        <v>47581</v>
      </c>
      <c r="J1183" s="52">
        <f>IFERROR(_xll.qlIndexFixing(Index3M,H1183,TRUE,_xll.ohTrigger(RecalcTrigger,Trigger3M)),NA())</f>
        <v>2.4356368680986847E-2</v>
      </c>
      <c r="K1183" s="52">
        <f>IFERROR(_xll.qlIndexFixing(ONIndex3M,I1183,TRUE,_xll.ohTrigger(RecalcTrigger,Trigger3M)),NA())</f>
        <v>2.4157166432425825E-2</v>
      </c>
      <c r="L1183" s="52">
        <f>IFERROR(_xll.qlIndexFixing(Index6M,$H1183,TRUE,_xll.ohTrigger(RecalcTrigger,Trigger6M)),NA())</f>
        <v>2.5070013414959787E-2</v>
      </c>
      <c r="M1183" s="52">
        <f>IFERROR(_xll.qlIndexFixing(ONIndex6M,I1183,TRUE,_xll.ohTrigger(RecalcTrigger,Trigger6M)),NA())</f>
        <v>2.4678453991784366E-2</v>
      </c>
    </row>
    <row r="1184" spans="2:13" x14ac:dyDescent="0.2">
      <c r="B1184" s="46" t="s">
        <v>49</v>
      </c>
      <c r="D1184" s="49">
        <f>_xll.qlCalendarAdvance(LocalCalendar,$D1183,B1184,"f",FALSE)</f>
        <v>47680</v>
      </c>
      <c r="E1184" s="49">
        <f>_xll.qlInterestRateIndexValueDate(IndexON,D1184)</f>
        <v>47680</v>
      </c>
      <c r="F1184" s="52">
        <f>IFERROR(_xll.qlIndexFixing(IndexON,D1184,TRUE,_xll.ohTrigger(RecalcTrigger,TriggerON)),NA())</f>
        <v>1.9439481358293209E-2</v>
      </c>
      <c r="H1184" s="49">
        <f>_xll.qlCalendarAdvance(IborCalendar,$H1183,B1184,"f",FALSE)</f>
        <v>47584</v>
      </c>
      <c r="I1184" s="49">
        <f>_xll.qlInterestRateIndexValueDate(Index3M,$H1184)</f>
        <v>47588</v>
      </c>
      <c r="J1184" s="52">
        <f>IFERROR(_xll.qlIndexFixing(Index3M,H1184,TRUE,_xll.ohTrigger(RecalcTrigger,Trigger3M)),NA())</f>
        <v>2.4377922634226185E-2</v>
      </c>
      <c r="K1184" s="52">
        <f>IFERROR(_xll.qlIndexFixing(ONIndex3M,I1184,TRUE,_xll.ohTrigger(RecalcTrigger,Trigger3M)),NA())</f>
        <v>2.4177025600895519E-2</v>
      </c>
      <c r="L1184" s="52">
        <f>IFERROR(_xll.qlIndexFixing(Index6M,$H1184,TRUE,_xll.ohTrigger(RecalcTrigger,Trigger6M)),NA())</f>
        <v>2.5087699516995361E-2</v>
      </c>
      <c r="M1184" s="52">
        <f>IFERROR(_xll.qlIndexFixing(ONIndex6M,I1184,TRUE,_xll.ohTrigger(RecalcTrigger,Trigger6M)),NA())</f>
        <v>2.4697382876484042E-2</v>
      </c>
    </row>
    <row r="1185" spans="2:13" x14ac:dyDescent="0.2">
      <c r="B1185" s="46" t="s">
        <v>49</v>
      </c>
      <c r="D1185" s="49">
        <f>_xll.qlCalendarAdvance(LocalCalendar,$D1184,B1185,"f",FALSE)</f>
        <v>47687</v>
      </c>
      <c r="E1185" s="49">
        <f>_xll.qlInterestRateIndexValueDate(IndexON,D1185)</f>
        <v>47687</v>
      </c>
      <c r="F1185" s="52">
        <f>IFERROR(_xll.qlIndexFixing(IndexON,D1185,TRUE,_xll.ohTrigger(RecalcTrigger,TriggerON)),NA())</f>
        <v>1.9452504693502348E-2</v>
      </c>
      <c r="H1185" s="49">
        <f>_xll.qlCalendarAdvance(IborCalendar,$H1184,B1185,"f",FALSE)</f>
        <v>47591</v>
      </c>
      <c r="I1185" s="49">
        <f>_xll.qlInterestRateIndexValueDate(Index3M,$H1185)</f>
        <v>47597</v>
      </c>
      <c r="J1185" s="52">
        <f>IFERROR(_xll.qlIndexFixing(Index3M,H1185,TRUE,_xll.ohTrigger(RecalcTrigger,Trigger3M)),NA())</f>
        <v>2.4400488627150149E-2</v>
      </c>
      <c r="K1185" s="52">
        <f>IFERROR(_xll.qlIndexFixing(ONIndex3M,I1185,TRUE,_xll.ohTrigger(RecalcTrigger,Trigger3M)),NA())</f>
        <v>2.4202419861589775E-2</v>
      </c>
      <c r="L1185" s="52">
        <f>IFERROR(_xll.qlIndexFixing(Index6M,$H1185,TRUE,_xll.ohTrigger(RecalcTrigger,Trigger6M)),NA())</f>
        <v>2.5110272970457231E-2</v>
      </c>
      <c r="M1185" s="52">
        <f>IFERROR(_xll.qlIndexFixing(ONIndex6M,I1185,TRUE,_xll.ohTrigger(RecalcTrigger,Trigger6M)),NA())</f>
        <v>2.4721552584319184E-2</v>
      </c>
    </row>
    <row r="1186" spans="2:13" x14ac:dyDescent="0.2">
      <c r="B1186" s="46" t="s">
        <v>49</v>
      </c>
      <c r="D1186" s="49">
        <f>_xll.qlCalendarAdvance(LocalCalendar,$D1185,B1186,"f",FALSE)</f>
        <v>47694</v>
      </c>
      <c r="E1186" s="49">
        <f>_xll.qlInterestRateIndexValueDate(IndexON,D1186)</f>
        <v>47694</v>
      </c>
      <c r="F1186" s="52">
        <f>IFERROR(_xll.qlIndexFixing(IndexON,D1186,TRUE,_xll.ohTrigger(RecalcTrigger,TriggerON)),NA())</f>
        <v>1.9465459695350296E-2</v>
      </c>
      <c r="H1186" s="49">
        <f>_xll.qlCalendarAdvance(IborCalendar,$H1185,B1186,"f",FALSE)</f>
        <v>47598</v>
      </c>
      <c r="I1186" s="49">
        <f>_xll.qlInterestRateIndexValueDate(Index3M,$H1186)</f>
        <v>47603</v>
      </c>
      <c r="J1186" s="52">
        <f>IFERROR(_xll.qlIndexFixing(Index3M,H1186,TRUE,_xll.ohTrigger(RecalcTrigger,Trigger3M)),NA())</f>
        <v>2.4419074520762866E-2</v>
      </c>
      <c r="K1186" s="52">
        <f>IFERROR(_xll.qlIndexFixing(ONIndex3M,I1186,TRUE,_xll.ohTrigger(RecalcTrigger,Trigger3M)),NA())</f>
        <v>2.421926252133666E-2</v>
      </c>
      <c r="L1186" s="52">
        <f>IFERROR(_xll.qlIndexFixing(Index6M,$H1186,TRUE,_xll.ohTrigger(RecalcTrigger,Trigger6M)),NA())</f>
        <v>2.512729826606263E-2</v>
      </c>
      <c r="M1186" s="52">
        <f>IFERROR(_xll.qlIndexFixing(ONIndex6M,I1186,TRUE,_xll.ohTrigger(RecalcTrigger,Trigger6M)),NA())</f>
        <v>2.4737561079328785E-2</v>
      </c>
    </row>
    <row r="1187" spans="2:13" x14ac:dyDescent="0.2">
      <c r="B1187" s="46" t="s">
        <v>49</v>
      </c>
      <c r="D1187" s="49">
        <f>_xll.qlCalendarAdvance(LocalCalendar,$D1186,B1187,"f",FALSE)</f>
        <v>47701</v>
      </c>
      <c r="E1187" s="49">
        <f>_xll.qlInterestRateIndexValueDate(IndexON,D1187)</f>
        <v>47701</v>
      </c>
      <c r="F1187" s="52">
        <f>IFERROR(_xll.qlIndexFixing(IndexON,D1187,TRUE,_xll.ohTrigger(RecalcTrigger,TriggerON)),NA())</f>
        <v>1.9478346363837051E-2</v>
      </c>
      <c r="H1187" s="49">
        <f>_xll.qlCalendarAdvance(IborCalendar,$H1186,B1187,"f",FALSE)</f>
        <v>47605</v>
      </c>
      <c r="I1187" s="49">
        <f>_xll.qlInterestRateIndexValueDate(Index3M,$H1187)</f>
        <v>47610</v>
      </c>
      <c r="J1187" s="52">
        <f>IFERROR(_xll.qlIndexFixing(Index3M,H1187,TRUE,_xll.ohTrigger(RecalcTrigger,Trigger3M)),NA())</f>
        <v>2.4438119949932266E-2</v>
      </c>
      <c r="K1187" s="52">
        <f>IFERROR(_xll.qlIndexFixing(ONIndex3M,I1187,TRUE,_xll.ohTrigger(RecalcTrigger,Trigger3M)),NA())</f>
        <v>2.4238824478590715E-2</v>
      </c>
      <c r="L1187" s="52">
        <f>IFERROR(_xll.qlIndexFixing(Index6M,$H1187,TRUE,_xll.ohTrigger(RecalcTrigger,Trigger6M)),NA())</f>
        <v>2.5144623382590995E-2</v>
      </c>
      <c r="M1187" s="52">
        <f>IFERROR(_xll.qlIndexFixing(ONIndex6M,I1187,TRUE,_xll.ohTrigger(RecalcTrigger,Trigger6M)),NA())</f>
        <v>2.4756131850489638E-2</v>
      </c>
    </row>
    <row r="1188" spans="2:13" x14ac:dyDescent="0.2">
      <c r="B1188" s="46" t="s">
        <v>49</v>
      </c>
      <c r="D1188" s="49">
        <f>_xll.qlCalendarAdvance(LocalCalendar,$D1187,B1188,"f",FALSE)</f>
        <v>47708</v>
      </c>
      <c r="E1188" s="49">
        <f>_xll.qlInterestRateIndexValueDate(IndexON,D1188)</f>
        <v>47708</v>
      </c>
      <c r="F1188" s="52">
        <f>IFERROR(_xll.qlIndexFixing(IndexON,D1188,TRUE,_xll.ohTrigger(RecalcTrigger,TriggerON)),NA())</f>
        <v>1.9491164698962615E-2</v>
      </c>
      <c r="H1188" s="49">
        <f>_xll.qlCalendarAdvance(IborCalendar,$H1187,B1188,"f",FALSE)</f>
        <v>47612</v>
      </c>
      <c r="I1188" s="49">
        <f>_xll.qlInterestRateIndexValueDate(Index3M,$H1188)</f>
        <v>47616</v>
      </c>
      <c r="J1188" s="52">
        <f>IFERROR(_xll.qlIndexFixing(Index3M,H1188,TRUE,_xll.ohTrigger(RecalcTrigger,Trigger3M)),NA())</f>
        <v>2.44543627126723E-2</v>
      </c>
      <c r="K1188" s="52">
        <f>IFERROR(_xll.qlIndexFixing(ONIndex3M,I1188,TRUE,_xll.ohTrigger(RecalcTrigger,Trigger3M)),NA())</f>
        <v>2.4255516602673666E-2</v>
      </c>
      <c r="L1188" s="52">
        <f>IFERROR(_xll.qlIndexFixing(Index6M,$H1188,TRUE,_xll.ohTrigger(RecalcTrigger,Trigger6M)),NA())</f>
        <v>2.515938401871003E-2</v>
      </c>
      <c r="M1188" s="52">
        <f>IFERROR(_xll.qlIndexFixing(ONIndex6M,I1188,TRUE,_xll.ohTrigger(RecalcTrigger,Trigger6M)),NA())</f>
        <v>2.4771958963230034E-2</v>
      </c>
    </row>
    <row r="1189" spans="2:13" x14ac:dyDescent="0.2">
      <c r="B1189" s="46" t="s">
        <v>49</v>
      </c>
      <c r="D1189" s="49">
        <f>_xll.qlCalendarAdvance(LocalCalendar,$D1188,B1189,"f",FALSE)</f>
        <v>47715</v>
      </c>
      <c r="E1189" s="49">
        <f>_xll.qlInterestRateIndexValueDate(IndexON,D1189)</f>
        <v>47715</v>
      </c>
      <c r="F1189" s="52">
        <f>IFERROR(_xll.qlIndexFixing(IndexON,D1189,TRUE,_xll.ohTrigger(RecalcTrigger,TriggerON)),NA())</f>
        <v>1.9503914700726988E-2</v>
      </c>
      <c r="H1189" s="49">
        <f>_xll.qlCalendarAdvance(IborCalendar,$H1188,B1189,"f",FALSE)</f>
        <v>47619</v>
      </c>
      <c r="I1189" s="49">
        <f>_xll.qlInterestRateIndexValueDate(Index3M,$H1189)</f>
        <v>47623</v>
      </c>
      <c r="J1189" s="52">
        <f>IFERROR(_xll.qlIndexFixing(Index3M,H1189,TRUE,_xll.ohTrigger(RecalcTrigger,Trigger3M)),NA())</f>
        <v>2.4473215840299187E-2</v>
      </c>
      <c r="K1189" s="52">
        <f>IFERROR(_xll.qlIndexFixing(ONIndex3M,I1189,TRUE,_xll.ohTrigger(RecalcTrigger,Trigger3M)),NA())</f>
        <v>2.4274902934973142E-2</v>
      </c>
      <c r="L1189" s="52">
        <f>IFERROR(_xll.qlIndexFixing(Index6M,$H1189,TRUE,_xll.ohTrigger(RecalcTrigger,Trigger6M)),NA())</f>
        <v>2.5176500517811153E-2</v>
      </c>
      <c r="M1189" s="52">
        <f>IFERROR(_xll.qlIndexFixing(ONIndex6M,I1189,TRUE,_xll.ohTrigger(RecalcTrigger,Trigger6M)),NA())</f>
        <v>2.4790318121823418E-2</v>
      </c>
    </row>
    <row r="1190" spans="2:13" x14ac:dyDescent="0.2">
      <c r="B1190" s="46" t="s">
        <v>49</v>
      </c>
      <c r="D1190" s="49">
        <f>_xll.qlCalendarAdvance(LocalCalendar,$D1189,B1190,"f",FALSE)</f>
        <v>47722</v>
      </c>
      <c r="E1190" s="49">
        <f>_xll.qlInterestRateIndexValueDate(IndexON,D1190)</f>
        <v>47722</v>
      </c>
      <c r="F1190" s="52">
        <f>IFERROR(_xll.qlIndexFixing(IndexON,D1190,TRUE,_xll.ohTrigger(RecalcTrigger,TriggerON)),NA())</f>
        <v>1.9516596369049122E-2</v>
      </c>
      <c r="H1190" s="49">
        <f>_xll.qlCalendarAdvance(IborCalendar,$H1189,B1190,"f",FALSE)</f>
        <v>47626</v>
      </c>
      <c r="I1190" s="49">
        <f>_xll.qlInterestRateIndexValueDate(Index3M,$H1190)</f>
        <v>47631</v>
      </c>
      <c r="J1190" s="52">
        <f>IFERROR(_xll.qlIndexFixing(Index3M,H1190,TRUE,_xll.ohTrigger(RecalcTrigger,Trigger3M)),NA())</f>
        <v>2.4494632980006988E-2</v>
      </c>
      <c r="K1190" s="52">
        <f>IFERROR(_xll.qlIndexFixing(ONIndex3M,I1190,TRUE,_xll.ohTrigger(RecalcTrigger,Trigger3M)),NA())</f>
        <v>2.429694294670881E-2</v>
      </c>
      <c r="L1190" s="52">
        <f>IFERROR(_xll.qlIndexFixing(Index6M,$H1190,TRUE,_xll.ohTrigger(RecalcTrigger,Trigger6M)),NA())</f>
        <v>2.5195924949622868E-2</v>
      </c>
      <c r="M1190" s="52">
        <f>IFERROR(_xll.qlIndexFixing(ONIndex6M,I1190,TRUE,_xll.ohTrigger(RecalcTrigger,Trigger6M)),NA())</f>
        <v>2.48111604924528E-2</v>
      </c>
    </row>
    <row r="1191" spans="2:13" x14ac:dyDescent="0.2">
      <c r="B1191" s="46" t="s">
        <v>49</v>
      </c>
      <c r="D1191" s="49">
        <f>_xll.qlCalendarAdvance(LocalCalendar,$D1190,B1191,"f",FALSE)</f>
        <v>47729</v>
      </c>
      <c r="E1191" s="49">
        <f>_xll.qlInterestRateIndexValueDate(IndexON,D1191)</f>
        <v>47729</v>
      </c>
      <c r="F1191" s="52">
        <f>IFERROR(_xll.qlIndexFixing(IndexON,D1191,TRUE,_xll.ohTrigger(RecalcTrigger,TriggerON)),NA())</f>
        <v>1.9529209704010064E-2</v>
      </c>
      <c r="H1191" s="49">
        <f>_xll.qlCalendarAdvance(IborCalendar,$H1190,B1191,"f",FALSE)</f>
        <v>47633</v>
      </c>
      <c r="I1191" s="49">
        <f>_xll.qlInterestRateIndexValueDate(Index3M,$H1191)</f>
        <v>47637</v>
      </c>
      <c r="J1191" s="52">
        <f>IFERROR(_xll.qlIndexFixing(Index3M,H1191,TRUE,_xll.ohTrigger(RecalcTrigger,Trigger3M)),NA())</f>
        <v>2.4510604145150432E-2</v>
      </c>
      <c r="K1191" s="52">
        <f>IFERROR(_xll.qlIndexFixing(ONIndex3M,I1191,TRUE,_xll.ohTrigger(RecalcTrigger,Trigger3M)),NA())</f>
        <v>2.4313391897790027E-2</v>
      </c>
      <c r="L1191" s="52">
        <f>IFERROR(_xll.qlIndexFixing(Index6M,$H1191,TRUE,_xll.ohTrigger(RecalcTrigger,Trigger6M)),NA())</f>
        <v>2.5208350391449762E-2</v>
      </c>
      <c r="M1191" s="52">
        <f>IFERROR(_xll.qlIndexFixing(ONIndex6M,I1191,TRUE,_xll.ohTrigger(RecalcTrigger,Trigger6M)),NA())</f>
        <v>2.4826694603010679E-2</v>
      </c>
    </row>
    <row r="1192" spans="2:13" x14ac:dyDescent="0.2">
      <c r="B1192" s="46" t="s">
        <v>49</v>
      </c>
      <c r="D1192" s="49">
        <f>_xll.qlCalendarAdvance(LocalCalendar,$D1191,B1192,"f",FALSE)</f>
        <v>47736</v>
      </c>
      <c r="E1192" s="49">
        <f>_xll.qlInterestRateIndexValueDate(IndexON,D1192)</f>
        <v>47736</v>
      </c>
      <c r="F1192" s="52">
        <f>IFERROR(_xll.qlIndexFixing(IndexON,D1192,TRUE,_xll.ohTrigger(RecalcTrigger,TriggerON)),NA())</f>
        <v>1.9541754705609815E-2</v>
      </c>
      <c r="H1192" s="49">
        <f>_xll.qlCalendarAdvance(IborCalendar,$H1191,B1192,"f",FALSE)</f>
        <v>47640</v>
      </c>
      <c r="I1192" s="49">
        <f>_xll.qlInterestRateIndexValueDate(Index3M,$H1192)</f>
        <v>47644</v>
      </c>
      <c r="J1192" s="52">
        <f>IFERROR(_xll.qlIndexFixing(Index3M,H1192,TRUE,_xll.ohTrigger(RecalcTrigger,Trigger3M)),NA())</f>
        <v>2.4529136556582849E-2</v>
      </c>
      <c r="K1192" s="52">
        <f>IFERROR(_xll.qlIndexFixing(ONIndex3M,I1192,TRUE,_xll.ohTrigger(RecalcTrigger,Trigger3M)),NA())</f>
        <v>2.43324945282275E-2</v>
      </c>
      <c r="L1192" s="52">
        <f>IFERROR(_xll.qlIndexFixing(Index6M,$H1192,TRUE,_xll.ohTrigger(RecalcTrigger,Trigger6M)),NA())</f>
        <v>2.5225137760117391E-2</v>
      </c>
      <c r="M1192" s="52">
        <f>IFERROR(_xll.qlIndexFixing(ONIndex6M,I1192,TRUE,_xll.ohTrigger(RecalcTrigger,Trigger6M)),NA())</f>
        <v>2.4844711925684493E-2</v>
      </c>
    </row>
    <row r="1193" spans="2:13" x14ac:dyDescent="0.2">
      <c r="B1193" s="46" t="s">
        <v>49</v>
      </c>
      <c r="D1193" s="49">
        <f>_xll.qlCalendarAdvance(LocalCalendar,$D1192,B1193,"f",FALSE)</f>
        <v>47743</v>
      </c>
      <c r="E1193" s="49">
        <f>_xll.qlInterestRateIndexValueDate(IndexON,D1193)</f>
        <v>47743</v>
      </c>
      <c r="F1193" s="52">
        <f>IFERROR(_xll.qlIndexFixing(IndexON,D1193,TRUE,_xll.ohTrigger(RecalcTrigger,TriggerON)),NA())</f>
        <v>1.9554231373848374E-2</v>
      </c>
      <c r="H1193" s="49">
        <f>_xll.qlCalendarAdvance(IborCalendar,$H1192,B1193,"f",FALSE)</f>
        <v>47647</v>
      </c>
      <c r="I1193" s="49">
        <f>_xll.qlInterestRateIndexValueDate(Index3M,$H1193)</f>
        <v>47651</v>
      </c>
      <c r="J1193" s="52">
        <f>IFERROR(_xll.qlIndexFixing(Index3M,H1193,TRUE,_xll.ohTrigger(RecalcTrigger,Trigger3M)),NA())</f>
        <v>2.454755929679794E-2</v>
      </c>
      <c r="K1193" s="52">
        <f>IFERROR(_xll.qlIndexFixing(ONIndex3M,I1193,TRUE,_xll.ohTrigger(RecalcTrigger,Trigger3M)),NA())</f>
        <v>2.4351502591350993E-2</v>
      </c>
      <c r="L1193" s="52">
        <f>IFERROR(_xll.qlIndexFixing(Index6M,$H1193,TRUE,_xll.ohTrigger(RecalcTrigger,Trigger6M)),NA())</f>
        <v>2.524181345940308E-2</v>
      </c>
      <c r="M1193" s="52">
        <f>IFERROR(_xll.qlIndexFixing(ONIndex6M,I1193,TRUE,_xll.ohTrigger(RecalcTrigger,Trigger6M)),NA())</f>
        <v>2.4862615303025137E-2</v>
      </c>
    </row>
    <row r="1194" spans="2:13" x14ac:dyDescent="0.2">
      <c r="B1194" s="46" t="s">
        <v>49</v>
      </c>
      <c r="D1194" s="49">
        <f>_xll.qlCalendarAdvance(LocalCalendar,$D1193,B1194,"f",FALSE)</f>
        <v>47750</v>
      </c>
      <c r="E1194" s="49">
        <f>_xll.qlInterestRateIndexValueDate(IndexON,D1194)</f>
        <v>47750</v>
      </c>
      <c r="F1194" s="52">
        <f>IFERROR(_xll.qlIndexFixing(IndexON,D1194,TRUE,_xll.ohTrigger(RecalcTrigger,TriggerON)),NA())</f>
        <v>1.9566639708482603E-2</v>
      </c>
      <c r="H1194" s="49">
        <f>_xll.qlCalendarAdvance(IborCalendar,$H1193,B1194,"f",FALSE)</f>
        <v>47654</v>
      </c>
      <c r="I1194" s="49">
        <f>_xll.qlInterestRateIndexValueDate(Index3M,$H1194)</f>
        <v>47658</v>
      </c>
      <c r="J1194" s="52">
        <f>IFERROR(_xll.qlIndexFixing(Index3M,H1194,TRUE,_xll.ohTrigger(RecalcTrigger,Trigger3M)),NA())</f>
        <v>2.4565870982854988E-2</v>
      </c>
      <c r="K1194" s="52">
        <f>IFERROR(_xll.qlIndexFixing(ONIndex3M,I1194,TRUE,_xll.ohTrigger(RecalcTrigger,Trigger3M)),NA())</f>
        <v>2.4370416087080571E-2</v>
      </c>
      <c r="L1194" s="52">
        <f>IFERROR(_xll.qlIndexFixing(Index6M,$H1194,TRUE,_xll.ohTrigger(RecalcTrigger,Trigger6M)),NA())</f>
        <v>2.5258377638784642E-2</v>
      </c>
      <c r="M1194" s="52">
        <f>IFERROR(_xll.qlIndexFixing(ONIndex6M,I1194,TRUE,_xll.ohTrigger(RecalcTrigger,Trigger6M)),NA())</f>
        <v>2.4880404734952677E-2</v>
      </c>
    </row>
    <row r="1195" spans="2:13" x14ac:dyDescent="0.2">
      <c r="B1195" s="46" t="s">
        <v>49</v>
      </c>
      <c r="D1195" s="49">
        <f>_xll.qlCalendarAdvance(LocalCalendar,$D1194,B1195,"f",FALSE)</f>
        <v>47757</v>
      </c>
      <c r="E1195" s="49">
        <f>_xll.qlInterestRateIndexValueDate(IndexON,D1195)</f>
        <v>47757</v>
      </c>
      <c r="F1195" s="52">
        <f>IFERROR(_xll.qlIndexFixing(IndexON,D1195,TRUE,_xll.ohTrigger(RecalcTrigger,TriggerON)),NA())</f>
        <v>1.9578979709836686E-2</v>
      </c>
      <c r="H1195" s="49">
        <f>_xll.qlCalendarAdvance(IborCalendar,$H1194,B1195,"f",FALSE)</f>
        <v>47661</v>
      </c>
      <c r="I1195" s="49">
        <f>_xll.qlInterestRateIndexValueDate(Index3M,$H1195)</f>
        <v>47665</v>
      </c>
      <c r="J1195" s="52">
        <f>IFERROR(_xll.qlIndexFixing(Index3M,H1195,TRUE,_xll.ohTrigger(RecalcTrigger,Trigger3M)),NA())</f>
        <v>2.4584070249923134E-2</v>
      </c>
      <c r="K1195" s="52">
        <f>IFERROR(_xll.qlIndexFixing(ONIndex3M,I1195,TRUE,_xll.ohTrigger(RecalcTrigger,Trigger3M)),NA())</f>
        <v>2.438923274467264E-2</v>
      </c>
      <c r="L1195" s="52">
        <f>IFERROR(_xll.qlIndexFixing(Index6M,$H1195,TRUE,_xll.ohTrigger(RecalcTrigger,Trigger6M)),NA())</f>
        <v>2.5286940518370299E-2</v>
      </c>
      <c r="M1195" s="52">
        <f>IFERROR(_xll.qlIndexFixing(ONIndex6M,I1195,TRUE,_xll.ohTrigger(RecalcTrigger,Trigger6M)),NA())</f>
        <v>2.4898080716271309E-2</v>
      </c>
    </row>
    <row r="1196" spans="2:13" x14ac:dyDescent="0.2">
      <c r="B1196" s="46" t="s">
        <v>49</v>
      </c>
      <c r="D1196" s="49">
        <f>_xll.qlCalendarAdvance(LocalCalendar,$D1195,B1196,"f",FALSE)</f>
        <v>47764</v>
      </c>
      <c r="E1196" s="49">
        <f>_xll.qlInterestRateIndexValueDate(IndexON,D1196)</f>
        <v>47764</v>
      </c>
      <c r="F1196" s="52">
        <f>IFERROR(_xll.qlIndexFixing(IndexON,D1196,TRUE,_xll.ohTrigger(RecalcTrigger,TriggerON)),NA())</f>
        <v>1.9591251377748531E-2</v>
      </c>
      <c r="H1196" s="49">
        <f>_xll.qlCalendarAdvance(IborCalendar,$H1195,B1196,"f",FALSE)</f>
        <v>47668</v>
      </c>
      <c r="I1196" s="49">
        <f>_xll.qlInterestRateIndexValueDate(Index3M,$H1196)</f>
        <v>47672</v>
      </c>
      <c r="J1196" s="52">
        <f>IFERROR(_xll.qlIndexFixing(Index3M,H1196,TRUE,_xll.ohTrigger(RecalcTrigger,Trigger3M)),NA())</f>
        <v>2.4602156331902152E-2</v>
      </c>
      <c r="K1196" s="52">
        <f>IFERROR(_xll.qlIndexFixing(ONIndex3M,I1196,TRUE,_xll.ohTrigger(RecalcTrigger,Trigger3M)),NA())</f>
        <v>2.4407939062287554E-2</v>
      </c>
      <c r="L1196" s="52">
        <f>IFERROR(_xll.qlIndexFixing(Index6M,$H1196,TRUE,_xll.ohTrigger(RecalcTrigger,Trigger6M)),NA())</f>
        <v>2.5293184892593992E-2</v>
      </c>
      <c r="M1196" s="52">
        <f>IFERROR(_xll.qlIndexFixing(ONIndex6M,I1196,TRUE,_xll.ohTrigger(RecalcTrigger,Trigger6M)),NA())</f>
        <v>2.4915646188388152E-2</v>
      </c>
    </row>
    <row r="1197" spans="2:13" x14ac:dyDescent="0.2">
      <c r="B1197" s="46" t="s">
        <v>49</v>
      </c>
      <c r="D1197" s="49">
        <f>_xll.qlCalendarAdvance(LocalCalendar,$D1196,B1197,"f",FALSE)</f>
        <v>47771</v>
      </c>
      <c r="E1197" s="49">
        <f>_xll.qlInterestRateIndexValueDate(IndexON,D1197)</f>
        <v>47771</v>
      </c>
      <c r="F1197" s="52">
        <f>IFERROR(_xll.qlIndexFixing(IndexON,D1197,TRUE,_xll.ohTrigger(RecalcTrigger,TriggerON)),NA())</f>
        <v>1.9603454712137092E-2</v>
      </c>
      <c r="H1197" s="49">
        <f>_xll.qlCalendarAdvance(IborCalendar,$H1196,B1197,"f",FALSE)</f>
        <v>47675</v>
      </c>
      <c r="I1197" s="49">
        <f>_xll.qlInterestRateIndexValueDate(Index3M,$H1197)</f>
        <v>47680</v>
      </c>
      <c r="J1197" s="52">
        <f>IFERROR(_xll.qlIndexFixing(Index3M,H1197,TRUE,_xll.ohTrigger(RecalcTrigger,Trigger3M)),NA())</f>
        <v>2.4622687491284326E-2</v>
      </c>
      <c r="K1197" s="52">
        <f>IFERROR(_xll.qlIndexFixing(ONIndex3M,I1197,TRUE,_xll.ohTrigger(RecalcTrigger,Trigger3M)),NA())</f>
        <v>2.4429179820080194E-2</v>
      </c>
      <c r="L1197" s="52">
        <f>IFERROR(_xll.qlIndexFixing(Index6M,$H1197,TRUE,_xll.ohTrigger(RecalcTrigger,Trigger6M)),NA())</f>
        <v>2.5311716847584566E-2</v>
      </c>
      <c r="M1197" s="52">
        <f>IFERROR(_xll.qlIndexFixing(ONIndex6M,I1197,TRUE,_xll.ohTrigger(RecalcTrigger,Trigger6M)),NA())</f>
        <v>2.4935586302108348E-2</v>
      </c>
    </row>
    <row r="1198" spans="2:13" x14ac:dyDescent="0.2">
      <c r="B1198" s="46" t="s">
        <v>49</v>
      </c>
      <c r="D1198" s="49">
        <f>_xll.qlCalendarAdvance(LocalCalendar,$D1197,B1198,"f",FALSE)</f>
        <v>47778</v>
      </c>
      <c r="E1198" s="49">
        <f>_xll.qlInterestRateIndexValueDate(IndexON,D1198)</f>
        <v>47778</v>
      </c>
      <c r="F1198" s="52">
        <f>IFERROR(_xll.qlIndexFixing(IndexON,D1198,TRUE,_xll.ohTrigger(RecalcTrigger,TriggerON)),NA())</f>
        <v>1.9615589713164461E-2</v>
      </c>
      <c r="H1198" s="49">
        <f>_xll.qlCalendarAdvance(IborCalendar,$H1197,B1198,"f",FALSE)</f>
        <v>47682</v>
      </c>
      <c r="I1198" s="49">
        <f>_xll.qlInterestRateIndexValueDate(Index3M,$H1198)</f>
        <v>47686</v>
      </c>
      <c r="J1198" s="52">
        <f>IFERROR(_xll.qlIndexFixing(Index3M,H1198,TRUE,_xll.ohTrigger(RecalcTrigger,Trigger3M)),NA())</f>
        <v>2.4637988805476546E-2</v>
      </c>
      <c r="K1198" s="52">
        <f>IFERROR(_xll.qlIndexFixing(ONIndex3M,I1198,TRUE,_xll.ohTrigger(RecalcTrigger,Trigger3M)),NA())</f>
        <v>2.4445013864795584E-2</v>
      </c>
      <c r="L1198" s="52">
        <f>IFERROR(_xll.qlIndexFixing(Index6M,$H1198,TRUE,_xll.ohTrigger(RecalcTrigger,Trigger6M)),NA())</f>
        <v>2.5325520414698249E-2</v>
      </c>
      <c r="M1198" s="52">
        <f>IFERROR(_xll.qlIndexFixing(ONIndex6M,I1198,TRUE,_xll.ohTrigger(RecalcTrigger,Trigger6M)),NA())</f>
        <v>2.495044708926919E-2</v>
      </c>
    </row>
    <row r="1199" spans="2:13" x14ac:dyDescent="0.2">
      <c r="B1199" s="46" t="s">
        <v>49</v>
      </c>
      <c r="D1199" s="49">
        <f>_xll.qlCalendarAdvance(LocalCalendar,$D1198,B1199,"f",FALSE)</f>
        <v>47785</v>
      </c>
      <c r="E1199" s="49">
        <f>_xll.qlInterestRateIndexValueDate(IndexON,D1199)</f>
        <v>47785</v>
      </c>
      <c r="F1199" s="52">
        <f>IFERROR(_xll.qlIndexFixing(IndexON,D1199,TRUE,_xll.ohTrigger(RecalcTrigger,TriggerON)),NA())</f>
        <v>1.9627656380749592E-2</v>
      </c>
      <c r="H1199" s="49">
        <f>_xll.qlCalendarAdvance(IborCalendar,$H1198,B1199,"f",FALSE)</f>
        <v>47689</v>
      </c>
      <c r="I1199" s="49">
        <f>_xll.qlInterestRateIndexValueDate(Index3M,$H1199)</f>
        <v>47693</v>
      </c>
      <c r="J1199" s="52">
        <f>IFERROR(_xll.qlIndexFixing(Index3M,H1199,TRUE,_xll.ohTrigger(RecalcTrigger,Trigger3M)),NA())</f>
        <v>2.4655735193981346E-2</v>
      </c>
      <c r="K1199" s="52">
        <f>IFERROR(_xll.qlIndexFixing(ONIndex3M,I1199,TRUE,_xll.ohTrigger(RecalcTrigger,Trigger3M)),NA())</f>
        <v>2.4463382349768636E-2</v>
      </c>
      <c r="L1199" s="52">
        <f>IFERROR(_xll.qlIndexFixing(Index6M,$H1199,TRUE,_xll.ohTrigger(RecalcTrigger,Trigger6M)),NA())</f>
        <v>2.5341521224751265E-2</v>
      </c>
      <c r="M1199" s="52">
        <f>IFERROR(_xll.qlIndexFixing(ONIndex6M,I1199,TRUE,_xll.ohTrigger(RecalcTrigger,Trigger6M)),NA())</f>
        <v>2.4967682517953449E-2</v>
      </c>
    </row>
    <row r="1200" spans="2:13" x14ac:dyDescent="0.2">
      <c r="B1200" s="46" t="s">
        <v>49</v>
      </c>
      <c r="D1200" s="49">
        <f>_xll.qlCalendarAdvance(LocalCalendar,$D1199,B1200,"f",FALSE)</f>
        <v>47792</v>
      </c>
      <c r="E1200" s="49">
        <f>_xll.qlInterestRateIndexValueDate(IndexON,D1200)</f>
        <v>47792</v>
      </c>
      <c r="F1200" s="52">
        <f>IFERROR(_xll.qlIndexFixing(IndexON,D1200,TRUE,_xll.ohTrigger(RecalcTrigger,TriggerON)),NA())</f>
        <v>1.9639654714811439E-2</v>
      </c>
      <c r="H1200" s="49">
        <f>_xll.qlCalendarAdvance(IborCalendar,$H1199,B1200,"f",FALSE)</f>
        <v>47696</v>
      </c>
      <c r="I1200" s="49">
        <f>_xll.qlInterestRateIndexValueDate(Index3M,$H1200)</f>
        <v>47700</v>
      </c>
      <c r="J1200" s="52">
        <f>IFERROR(_xll.qlIndexFixing(Index3M,H1200,TRUE,_xll.ohTrigger(RecalcTrigger,Trigger3M)),NA())</f>
        <v>2.4673368348250246E-2</v>
      </c>
      <c r="K1200" s="52">
        <f>IFERROR(_xll.qlIndexFixing(ONIndex3M,I1200,TRUE,_xll.ohTrigger(RecalcTrigger,Trigger3M)),NA())</f>
        <v>2.4481638223701196E-2</v>
      </c>
      <c r="L1200" s="52">
        <f>IFERROR(_xll.qlIndexFixing(Index6M,$H1200,TRUE,_xll.ohTrigger(RecalcTrigger,Trigger6M)),NA())</f>
        <v>2.5357410730535438E-2</v>
      </c>
      <c r="M1200" s="52">
        <f>IFERROR(_xll.qlIndexFixing(ONIndex6M,I1200,TRUE,_xll.ohTrigger(RecalcTrigger,Trigger6M)),NA())</f>
        <v>2.498480793216018E-2</v>
      </c>
    </row>
    <row r="1201" spans="2:13" x14ac:dyDescent="0.2">
      <c r="B1201" s="46" t="s">
        <v>49</v>
      </c>
      <c r="D1201" s="49">
        <f>_xll.qlCalendarAdvance(LocalCalendar,$D1200,B1201,"f",FALSE)</f>
        <v>47799</v>
      </c>
      <c r="E1201" s="49">
        <f>_xll.qlInterestRateIndexValueDate(IndexON,D1201)</f>
        <v>47799</v>
      </c>
      <c r="F1201" s="52">
        <f>IFERROR(_xll.qlIndexFixing(IndexON,D1201,TRUE,_xll.ohTrigger(RecalcTrigger,TriggerON)),NA())</f>
        <v>1.9651584715512094E-2</v>
      </c>
      <c r="H1201" s="49">
        <f>_xll.qlCalendarAdvance(IborCalendar,$H1200,B1201,"f",FALSE)</f>
        <v>47703</v>
      </c>
      <c r="I1201" s="49">
        <f>_xll.qlInterestRateIndexValueDate(Index3M,$H1201)</f>
        <v>47707</v>
      </c>
      <c r="J1201" s="52">
        <f>IFERROR(_xll.qlIndexFixing(Index3M,H1201,TRUE,_xll.ohTrigger(RecalcTrigger,Trigger3M)),NA())</f>
        <v>2.4690888266763588E-2</v>
      </c>
      <c r="K1201" s="52">
        <f>IFERROR(_xll.qlIndexFixing(ONIndex3M,I1201,TRUE,_xll.ohTrigger(RecalcTrigger,Trigger3M)),NA())</f>
        <v>2.4499781486833072E-2</v>
      </c>
      <c r="L1201" s="52">
        <f>IFERROR(_xll.qlIndexFixing(Index6M,$H1201,TRUE,_xll.ohTrigger(RecalcTrigger,Trigger6M)),NA())</f>
        <v>2.5373188929371168E-2</v>
      </c>
      <c r="M1201" s="52">
        <f>IFERROR(_xll.qlIndexFixing(ONIndex6M,I1201,TRUE,_xll.ohTrigger(RecalcTrigger,Trigger6M)),NA())</f>
        <v>2.5001823331809447E-2</v>
      </c>
    </row>
    <row r="1202" spans="2:13" x14ac:dyDescent="0.2">
      <c r="B1202" s="46" t="s">
        <v>49</v>
      </c>
      <c r="D1202" s="49">
        <f>_xll.qlCalendarAdvance(LocalCalendar,$D1201,B1202,"f",FALSE)</f>
        <v>47806</v>
      </c>
      <c r="E1202" s="49">
        <f>_xll.qlInterestRateIndexValueDate(IndexON,D1202)</f>
        <v>47806</v>
      </c>
      <c r="F1202" s="52">
        <f>IFERROR(_xll.qlIndexFixing(IndexON,D1202,TRUE,_xll.ohTrigger(RecalcTrigger,TriggerON)),NA())</f>
        <v>1.9663446382689465E-2</v>
      </c>
      <c r="H1202" s="49">
        <f>_xll.qlCalendarAdvance(IborCalendar,$H1201,B1202,"f",FALSE)</f>
        <v>47710</v>
      </c>
      <c r="I1202" s="49">
        <f>_xll.qlInterestRateIndexValueDate(Index3M,$H1202)</f>
        <v>47714</v>
      </c>
      <c r="J1202" s="52">
        <f>IFERROR(_xll.qlIndexFixing(Index3M,H1202,TRUE,_xll.ohTrigger(RecalcTrigger,Trigger3M)),NA())</f>
        <v>2.4708294948008677E-2</v>
      </c>
      <c r="K1202" s="52">
        <f>IFERROR(_xll.qlIndexFixing(ONIndex3M,I1202,TRUE,_xll.ohTrigger(RecalcTrigger,Trigger3M)),NA())</f>
        <v>2.4517812138924455E-2</v>
      </c>
      <c r="L1202" s="52">
        <f>IFERROR(_xll.qlIndexFixing(Index6M,$H1202,TRUE,_xll.ohTrigger(RecalcTrigger,Trigger6M)),NA())</f>
        <v>2.5388855818597976E-2</v>
      </c>
      <c r="M1202" s="52">
        <f>IFERROR(_xll.qlIndexFixing(ONIndex6M,I1202,TRUE,_xll.ohTrigger(RecalcTrigger,Trigger6M)),NA())</f>
        <v>2.5018728716901251E-2</v>
      </c>
    </row>
    <row r="1203" spans="2:13" x14ac:dyDescent="0.2">
      <c r="B1203" s="46" t="s">
        <v>49</v>
      </c>
      <c r="D1203" s="49">
        <f>_xll.qlCalendarAdvance(LocalCalendar,$D1202,B1203,"f",FALSE)</f>
        <v>47813</v>
      </c>
      <c r="E1203" s="49">
        <f>_xll.qlInterestRateIndexValueDate(IndexON,D1203)</f>
        <v>47813</v>
      </c>
      <c r="F1203" s="52">
        <f>IFERROR(_xll.qlIndexFixing(IndexON,D1203,TRUE,_xll.ohTrigger(RecalcTrigger,TriggerON)),NA())</f>
        <v>1.9675239716424597E-2</v>
      </c>
      <c r="H1203" s="49">
        <f>_xll.qlCalendarAdvance(IborCalendar,$H1202,B1203,"f",FALSE)</f>
        <v>47717</v>
      </c>
      <c r="I1203" s="49">
        <f>_xll.qlInterestRateIndexValueDate(Index3M,$H1203)</f>
        <v>47722</v>
      </c>
      <c r="J1203" s="52">
        <f>IFERROR(_xll.qlIndexFixing(Index3M,H1203,TRUE,_xll.ohTrigger(RecalcTrigger,Trigger3M)),NA())</f>
        <v>2.4728049638195821E-2</v>
      </c>
      <c r="K1203" s="52">
        <f>IFERROR(_xll.qlIndexFixing(ONIndex3M,I1203,TRUE,_xll.ohTrigger(RecalcTrigger,Trigger3M)),NA())</f>
        <v>2.4538280707524507E-2</v>
      </c>
      <c r="L1203" s="52">
        <f>IFERROR(_xll.qlIndexFixing(Index6M,$H1203,TRUE,_xll.ohTrigger(RecalcTrigger,Trigger6M)),NA())</f>
        <v>2.5406624533989203E-2</v>
      </c>
      <c r="M1203" s="52">
        <f>IFERROR(_xll.qlIndexFixing(ONIndex6M,I1203,TRUE,_xll.ohTrigger(RecalcTrigger,Trigger6M)),NA())</f>
        <v>2.5037914445267262E-2</v>
      </c>
    </row>
    <row r="1204" spans="2:13" x14ac:dyDescent="0.2">
      <c r="B1204" s="46" t="s">
        <v>49</v>
      </c>
      <c r="D1204" s="49">
        <f>_xll.qlCalendarAdvance(LocalCalendar,$D1203,B1204,"f",FALSE)</f>
        <v>47820</v>
      </c>
      <c r="E1204" s="49">
        <f>_xll.qlInterestRateIndexValueDate(IndexON,D1204)</f>
        <v>47820</v>
      </c>
      <c r="F1204" s="52">
        <f>IFERROR(_xll.qlIndexFixing(IndexON,D1204,TRUE,_xll.ohTrigger(RecalcTrigger,TriggerON)),NA())</f>
        <v>1.9686964716636446E-2</v>
      </c>
      <c r="H1204" s="49">
        <f>_xll.qlCalendarAdvance(IborCalendar,$H1203,B1204,"f",FALSE)</f>
        <v>47724</v>
      </c>
      <c r="I1204" s="49">
        <f>_xll.qlInterestRateIndexValueDate(Index3M,$H1204)</f>
        <v>47728</v>
      </c>
      <c r="J1204" s="52">
        <f>IFERROR(_xll.qlIndexFixing(Index3M,H1204,TRUE,_xll.ohTrigger(RecalcTrigger,Trigger3M)),NA())</f>
        <v>2.4740714428569413E-2</v>
      </c>
      <c r="K1204" s="52">
        <f>IFERROR(_xll.qlIndexFixing(ONIndex3M,I1204,TRUE,_xll.ohTrigger(RecalcTrigger,Trigger3M)),NA())</f>
        <v>2.4553535610225552E-2</v>
      </c>
      <c r="L1204" s="52">
        <f>IFERROR(_xll.qlIndexFixing(Index6M,$H1204,TRUE,_xll.ohTrigger(RecalcTrigger,Trigger6M)),NA())</f>
        <v>2.5415938705317713E-2</v>
      </c>
      <c r="M1204" s="52">
        <f>IFERROR(_xll.qlIndexFixing(ONIndex6M,I1204,TRUE,_xll.ohTrigger(RecalcTrigger,Trigger6M)),NA())</f>
        <v>2.5052209443412465E-2</v>
      </c>
    </row>
    <row r="1205" spans="2:13" x14ac:dyDescent="0.2">
      <c r="B1205" s="46" t="s">
        <v>49</v>
      </c>
      <c r="D1205" s="49">
        <f>_xll.qlCalendarAdvance(LocalCalendar,$D1204,B1205,"f",FALSE)</f>
        <v>47827</v>
      </c>
      <c r="E1205" s="49">
        <f>_xll.qlInterestRateIndexValueDate(IndexON,D1205)</f>
        <v>47827</v>
      </c>
      <c r="F1205" s="52">
        <f>IFERROR(_xll.qlIndexFixing(IndexON,D1205,TRUE,_xll.ohTrigger(RecalcTrigger,TriggerON)),NA())</f>
        <v>1.969862138332501E-2</v>
      </c>
      <c r="H1205" s="49">
        <f>_xll.qlCalendarAdvance(IborCalendar,$H1204,B1205,"f",FALSE)</f>
        <v>47731</v>
      </c>
      <c r="I1205" s="49">
        <f>_xll.qlInterestRateIndexValueDate(Index3M,$H1205)</f>
        <v>47735</v>
      </c>
      <c r="J1205" s="52">
        <f>IFERROR(_xll.qlIndexFixing(Index3M,H1205,TRUE,_xll.ohTrigger(RecalcTrigger,Trigger3M)),NA())</f>
        <v>2.4757788307677317E-2</v>
      </c>
      <c r="K1205" s="52">
        <f>IFERROR(_xll.qlIndexFixing(ONIndex3M,I1205,TRUE,_xll.ohTrigger(RecalcTrigger,Trigger3M)),NA())</f>
        <v>2.457122842935533E-2</v>
      </c>
      <c r="L1205" s="52">
        <f>IFERROR(_xll.qlIndexFixing(Index6M,$H1205,TRUE,_xll.ohTrigger(RecalcTrigger,Trigger6M)),NA())</f>
        <v>2.543128539919386E-2</v>
      </c>
      <c r="M1205" s="52">
        <f>IFERROR(_xll.qlIndexFixing(ONIndex6M,I1205,TRUE,_xll.ohTrigger(RecalcTrigger,Trigger6M)),NA())</f>
        <v>2.5068784784831877E-2</v>
      </c>
    </row>
    <row r="1206" spans="2:13" x14ac:dyDescent="0.2">
      <c r="B1206" s="46" t="s">
        <v>49</v>
      </c>
      <c r="D1206" s="49">
        <f>_xll.qlCalendarAdvance(LocalCalendar,$D1205,B1206,"f",FALSE)</f>
        <v>47834</v>
      </c>
      <c r="E1206" s="49">
        <f>_xll.qlInterestRateIndexValueDate(IndexON,D1206)</f>
        <v>47834</v>
      </c>
      <c r="F1206" s="52">
        <f>IFERROR(_xll.qlIndexFixing(IndexON,D1206,TRUE,_xll.ohTrigger(RecalcTrigger,TriggerON)),NA())</f>
        <v>1.9710209716571336E-2</v>
      </c>
      <c r="H1206" s="49">
        <f>_xll.qlCalendarAdvance(IborCalendar,$H1205,B1206,"f",FALSE)</f>
        <v>47738</v>
      </c>
      <c r="I1206" s="49">
        <f>_xll.qlInterestRateIndexValueDate(Index3M,$H1206)</f>
        <v>47743</v>
      </c>
      <c r="J1206" s="52">
        <f>IFERROR(_xll.qlIndexFixing(Index3M,H1206,TRUE,_xll.ohTrigger(RecalcTrigger,Trigger3M)),NA())</f>
        <v>2.4777162655775908E-2</v>
      </c>
      <c r="K1206" s="52">
        <f>IFERROR(_xll.qlIndexFixing(ONIndex3M,I1206,TRUE,_xll.ohTrigger(RecalcTrigger,Trigger3M)),NA())</f>
        <v>2.4591310903119279E-2</v>
      </c>
      <c r="L1206" s="52">
        <f>IFERROR(_xll.qlIndexFixing(Index6M,$H1206,TRUE,_xll.ohTrigger(RecalcTrigger,Trigger6M)),NA())</f>
        <v>2.5446743597391342E-2</v>
      </c>
      <c r="M1206" s="52">
        <f>IFERROR(_xll.qlIndexFixing(ONIndex6M,I1206,TRUE,_xll.ohTrigger(RecalcTrigger,Trigger6M)),NA())</f>
        <v>2.508759332044086E-2</v>
      </c>
    </row>
    <row r="1207" spans="2:13" x14ac:dyDescent="0.2">
      <c r="B1207" s="46" t="s">
        <v>49</v>
      </c>
      <c r="D1207" s="49">
        <f>_xll.qlCalendarAdvance(LocalCalendar,$D1206,B1207,"f",FALSE)</f>
        <v>47841</v>
      </c>
      <c r="E1207" s="49">
        <f>_xll.qlInterestRateIndexValueDate(IndexON,D1207)</f>
        <v>47841</v>
      </c>
      <c r="F1207" s="52">
        <f>IFERROR(_xll.qlIndexFixing(IndexON,D1207,TRUE,_xll.ohTrigger(RecalcTrigger,TriggerON)),NA())</f>
        <v>1.9721729716294378E-2</v>
      </c>
      <c r="H1207" s="49">
        <f>_xll.qlCalendarAdvance(IborCalendar,$H1206,B1207,"f",FALSE)</f>
        <v>47745</v>
      </c>
      <c r="I1207" s="49">
        <f>_xll.qlInterestRateIndexValueDate(Index3M,$H1207)</f>
        <v>47750</v>
      </c>
      <c r="J1207" s="52">
        <f>IFERROR(_xll.qlIndexFixing(Index3M,H1207,TRUE,_xll.ohTrigger(RecalcTrigger,Trigger3M)),NA())</f>
        <v>2.4793993884216783E-2</v>
      </c>
      <c r="K1207" s="52">
        <f>IFERROR(_xll.qlIndexFixing(ONIndex3M,I1207,TRUE,_xll.ohTrigger(RecalcTrigger,Trigger3M)),NA())</f>
        <v>2.4608762412956509E-2</v>
      </c>
      <c r="L1207" s="52">
        <f>IFERROR(_xll.qlIndexFixing(Index6M,$H1207,TRUE,_xll.ohTrigger(RecalcTrigger,Trigger6M)),NA())</f>
        <v>2.5461858665627054E-2</v>
      </c>
      <c r="M1207" s="52">
        <f>IFERROR(_xll.qlIndexFixing(ONIndex6M,I1207,TRUE,_xll.ohTrigger(RecalcTrigger,Trigger6M)),NA())</f>
        <v>2.510393291619728E-2</v>
      </c>
    </row>
    <row r="1208" spans="2:13" x14ac:dyDescent="0.2">
      <c r="B1208" s="46" t="s">
        <v>49</v>
      </c>
      <c r="D1208" s="49">
        <f>_xll.qlCalendarAdvance(LocalCalendar,$D1207,B1208,"f",FALSE)</f>
        <v>47854</v>
      </c>
      <c r="E1208" s="49">
        <f>_xll.qlInterestRateIndexValueDate(IndexON,D1208)</f>
        <v>47854</v>
      </c>
      <c r="F1208" s="52">
        <f>IFERROR(_xll.qlIndexFixing(IndexON,D1208,TRUE,_xll.ohTrigger(RecalcTrigger,TriggerON)),NA())</f>
        <v>1.9742942708559363E-2</v>
      </c>
      <c r="H1208" s="49">
        <f>_xll.qlCalendarAdvance(IborCalendar,$H1207,B1208,"f",FALSE)</f>
        <v>47752</v>
      </c>
      <c r="I1208" s="49">
        <f>_xll.qlInterestRateIndexValueDate(Index3M,$H1208)</f>
        <v>47756</v>
      </c>
      <c r="J1208" s="52">
        <f>IFERROR(_xll.qlIndexFixing(Index3M,H1208,TRUE,_xll.ohTrigger(RecalcTrigger,Trigger3M)),NA())</f>
        <v>2.4808330522312374E-2</v>
      </c>
      <c r="K1208" s="52">
        <f>IFERROR(_xll.qlIndexFixing(ONIndex3M,I1208,TRUE,_xll.ohTrigger(RecalcTrigger,Trigger3M)),NA())</f>
        <v>2.4623631220741515E-2</v>
      </c>
      <c r="L1208" s="52">
        <f>IFERROR(_xll.qlIndexFixing(Index6M,$H1208,TRUE,_xll.ohTrigger(RecalcTrigger,Trigger6M)),NA())</f>
        <v>2.5476657638547628E-2</v>
      </c>
      <c r="M1208" s="52">
        <f>IFERROR(_xll.qlIndexFixing(ONIndex6M,I1208,TRUE,_xll.ohTrigger(RecalcTrigger,Trigger6M)),NA())</f>
        <v>2.5117850721345647E-2</v>
      </c>
    </row>
    <row r="1209" spans="2:13" x14ac:dyDescent="0.2">
      <c r="B1209" s="46" t="s">
        <v>49</v>
      </c>
      <c r="D1209" s="49">
        <f>_xll.qlCalendarAdvance(LocalCalendar,$D1208,B1209,"f",FALSE)</f>
        <v>47862</v>
      </c>
      <c r="E1209" s="49">
        <f>_xll.qlInterestRateIndexValueDate(IndexON,D1209)</f>
        <v>47862</v>
      </c>
      <c r="F1209" s="52">
        <f>IFERROR(_xll.qlIndexFixing(IndexON,D1209,TRUE,_xll.ohTrigger(RecalcTrigger,TriggerON)),NA())</f>
        <v>1.9755879714404845E-2</v>
      </c>
      <c r="H1209" s="49">
        <f>_xll.qlCalendarAdvance(IborCalendar,$H1208,B1209,"f",FALSE)</f>
        <v>47759</v>
      </c>
      <c r="I1209" s="49">
        <f>_xll.qlInterestRateIndexValueDate(Index3M,$H1209)</f>
        <v>47763</v>
      </c>
      <c r="J1209" s="52">
        <f>IFERROR(_xll.qlIndexFixing(Index3M,H1209,TRUE,_xll.ohTrigger(RecalcTrigger,Trigger3M)),NA())</f>
        <v>2.4826970948233038E-2</v>
      </c>
      <c r="K1209" s="52">
        <f>IFERROR(_xll.qlIndexFixing(ONIndex3M,I1209,TRUE,_xll.ohTrigger(RecalcTrigger,Trigger3M)),NA())</f>
        <v>2.4640873595789259E-2</v>
      </c>
      <c r="L1209" s="52">
        <f>IFERROR(_xll.qlIndexFixing(Index6M,$H1209,TRUE,_xll.ohTrigger(RecalcTrigger,Trigger6M)),NA())</f>
        <v>2.549155909583244E-2</v>
      </c>
      <c r="M1209" s="52">
        <f>IFERROR(_xll.qlIndexFixing(ONIndex6M,I1209,TRUE,_xll.ohTrigger(RecalcTrigger,Trigger6M)),NA())</f>
        <v>2.5133986004215458E-2</v>
      </c>
    </row>
    <row r="1210" spans="2:13" x14ac:dyDescent="0.2">
      <c r="B1210" s="46" t="s">
        <v>49</v>
      </c>
      <c r="D1210" s="49">
        <f>_xll.qlCalendarAdvance(LocalCalendar,$D1209,B1210,"f",FALSE)</f>
        <v>47869</v>
      </c>
      <c r="E1210" s="49">
        <f>_xll.qlInterestRateIndexValueDate(IndexON,D1210)</f>
        <v>47869</v>
      </c>
      <c r="F1210" s="52">
        <f>IFERROR(_xll.qlIndexFixing(IndexON,D1210,TRUE,_xll.ohTrigger(RecalcTrigger,TriggerON)),NA())</f>
        <v>1.976712638003475E-2</v>
      </c>
      <c r="H1210" s="49">
        <f>_xll.qlCalendarAdvance(IborCalendar,$H1209,B1210,"f",FALSE)</f>
        <v>47766</v>
      </c>
      <c r="I1210" s="49">
        <f>_xll.qlInterestRateIndexValueDate(Index3M,$H1210)</f>
        <v>47771</v>
      </c>
      <c r="J1210" s="52">
        <f>IFERROR(_xll.qlIndexFixing(Index3M,H1210,TRUE,_xll.ohTrigger(RecalcTrigger,Trigger3M)),NA())</f>
        <v>2.484581968028211E-2</v>
      </c>
      <c r="K1210" s="52">
        <f>IFERROR(_xll.qlIndexFixing(ONIndex3M,I1210,TRUE,_xll.ohTrigger(RecalcTrigger,Trigger3M)),NA())</f>
        <v>2.4660441275985434E-2</v>
      </c>
      <c r="L1210" s="52">
        <f>IFERROR(_xll.qlIndexFixing(Index6M,$H1210,TRUE,_xll.ohTrigger(RecalcTrigger,Trigger6M)),NA())</f>
        <v>2.5508453028003874E-2</v>
      </c>
      <c r="M1210" s="52">
        <f>IFERROR(_xll.qlIndexFixing(ONIndex6M,I1210,TRUE,_xll.ohTrigger(RecalcTrigger,Trigger6M)),NA())</f>
        <v>2.5152291615642142E-2</v>
      </c>
    </row>
    <row r="1211" spans="2:13" x14ac:dyDescent="0.2">
      <c r="B1211" s="46" t="s">
        <v>49</v>
      </c>
      <c r="D1211" s="49">
        <f>_xll.qlCalendarAdvance(LocalCalendar,$D1210,B1211,"f",FALSE)</f>
        <v>47876</v>
      </c>
      <c r="E1211" s="49">
        <f>_xll.qlInterestRateIndexValueDate(IndexON,D1211)</f>
        <v>47876</v>
      </c>
      <c r="F1211" s="52">
        <f>IFERROR(_xll.qlIndexFixing(IndexON,D1211,TRUE,_xll.ohTrigger(RecalcTrigger,TriggerON)),NA())</f>
        <v>1.9778304712222416E-2</v>
      </c>
      <c r="H1211" s="49">
        <f>_xll.qlCalendarAdvance(IborCalendar,$H1210,B1211,"f",FALSE)</f>
        <v>47773</v>
      </c>
      <c r="I1211" s="49">
        <f>_xll.qlInterestRateIndexValueDate(Index3M,$H1211)</f>
        <v>47777</v>
      </c>
      <c r="J1211" s="52">
        <f>IFERROR(_xll.qlIndexFixing(Index3M,H1211,TRUE,_xll.ohTrigger(RecalcTrigger,Trigger3M)),NA())</f>
        <v>2.4859859157456844E-2</v>
      </c>
      <c r="K1211" s="52">
        <f>IFERROR(_xll.qlIndexFixing(ONIndex3M,I1211,TRUE,_xll.ohTrigger(RecalcTrigger,Trigger3M)),NA())</f>
        <v>2.4675020512443524E-2</v>
      </c>
      <c r="L1211" s="52">
        <f>IFERROR(_xll.qlIndexFixing(Index6M,$H1211,TRUE,_xll.ohTrigger(RecalcTrigger,Trigger6M)),NA())</f>
        <v>2.5521028061711391E-2</v>
      </c>
      <c r="M1211" s="52">
        <f>IFERROR(_xll.qlIndexFixing(ONIndex6M,I1211,TRUE,_xll.ohTrigger(RecalcTrigger,Trigger6M)),NA())</f>
        <v>2.5165926526042881E-2</v>
      </c>
    </row>
    <row r="1212" spans="2:13" x14ac:dyDescent="0.2">
      <c r="B1212" s="46" t="s">
        <v>49</v>
      </c>
      <c r="D1212" s="49">
        <f>_xll.qlCalendarAdvance(LocalCalendar,$D1211,B1212,"f",FALSE)</f>
        <v>47883</v>
      </c>
      <c r="E1212" s="49">
        <f>_xll.qlInterestRateIndexValueDate(IndexON,D1212)</f>
        <v>47883</v>
      </c>
      <c r="F1212" s="52">
        <f>IFERROR(_xll.qlIndexFixing(IndexON,D1212,TRUE,_xll.ohTrigger(RecalcTrigger,TriggerON)),NA())</f>
        <v>1.9789414710805753E-2</v>
      </c>
      <c r="H1212" s="49">
        <f>_xll.qlCalendarAdvance(IborCalendar,$H1211,B1212,"f",FALSE)</f>
        <v>47780</v>
      </c>
      <c r="I1212" s="49">
        <f>_xll.qlInterestRateIndexValueDate(Index3M,$H1212)</f>
        <v>47784</v>
      </c>
      <c r="J1212" s="52">
        <f>IFERROR(_xll.qlIndexFixing(Index3M,H1212,TRUE,_xll.ohTrigger(RecalcTrigger,Trigger3M)),NA())</f>
        <v>2.4876133384997209E-2</v>
      </c>
      <c r="K1212" s="52">
        <f>IFERROR(_xll.qlIndexFixing(ONIndex3M,I1212,TRUE,_xll.ohTrigger(RecalcTrigger,Trigger3M)),NA())</f>
        <v>2.4691925054129982E-2</v>
      </c>
      <c r="L1212" s="52">
        <f>IFERROR(_xll.qlIndexFixing(Index6M,$H1212,TRUE,_xll.ohTrigger(RecalcTrigger,Trigger6M)),NA())</f>
        <v>2.5535595565390336E-2</v>
      </c>
      <c r="M1212" s="52">
        <f>IFERROR(_xll.qlIndexFixing(ONIndex6M,I1212,TRUE,_xll.ohTrigger(RecalcTrigger,Trigger6M)),NA())</f>
        <v>2.518173176484062E-2</v>
      </c>
    </row>
    <row r="1213" spans="2:13" x14ac:dyDescent="0.2">
      <c r="B1213" s="46" t="s">
        <v>49</v>
      </c>
      <c r="D1213" s="49">
        <f>_xll.qlCalendarAdvance(LocalCalendar,$D1212,B1213,"f",FALSE)</f>
        <v>47891</v>
      </c>
      <c r="E1213" s="49">
        <f>_xll.qlInterestRateIndexValueDate(IndexON,D1213)</f>
        <v>47891</v>
      </c>
      <c r="F1213" s="52">
        <f>IFERROR(_xll.qlIndexFixing(IndexON,D1213,TRUE,_xll.ohTrigger(RecalcTrigger,TriggerON)),NA())</f>
        <v>1.9802028178277364E-2</v>
      </c>
      <c r="H1213" s="49">
        <f>_xll.qlCalendarAdvance(IborCalendar,$H1212,B1213,"f",FALSE)</f>
        <v>47787</v>
      </c>
      <c r="I1213" s="49">
        <f>_xll.qlInterestRateIndexValueDate(Index3M,$H1213)</f>
        <v>47792</v>
      </c>
      <c r="J1213" s="52">
        <f>IFERROR(_xll.qlIndexFixing(Index3M,H1213,TRUE,_xll.ohTrigger(RecalcTrigger,Trigger3M)),NA())</f>
        <v>2.4894593824647177E-2</v>
      </c>
      <c r="K1213" s="52">
        <f>IFERROR(_xll.qlIndexFixing(ONIndex3M,I1213,TRUE,_xll.ohTrigger(RecalcTrigger,Trigger3M)),NA())</f>
        <v>2.471110663917031E-2</v>
      </c>
      <c r="L1213" s="52">
        <f>IFERROR(_xll.qlIndexFixing(Index6M,$H1213,TRUE,_xll.ohTrigger(RecalcTrigger,Trigger6M)),NA())</f>
        <v>2.5554003462447652E-2</v>
      </c>
      <c r="M1213" s="52">
        <f>IFERROR(_xll.qlIndexFixing(ONIndex6M,I1213,TRUE,_xll.ohTrigger(RecalcTrigger,Trigger6M)),NA())</f>
        <v>2.5199660183030659E-2</v>
      </c>
    </row>
    <row r="1214" spans="2:13" x14ac:dyDescent="0.2">
      <c r="B1214" s="46" t="s">
        <v>49</v>
      </c>
      <c r="D1214" s="49">
        <f>_xll.qlCalendarAdvance(LocalCalendar,$D1213,B1214,"f",FALSE)</f>
        <v>47898</v>
      </c>
      <c r="E1214" s="49">
        <f>_xll.qlInterestRateIndexValueDate(IndexON,D1214)</f>
        <v>47898</v>
      </c>
      <c r="F1214" s="52">
        <f>IFERROR(_xll.qlIndexFixing(IndexON,D1214,TRUE,_xll.ohTrigger(RecalcTrigger,TriggerON)),NA())</f>
        <v>1.981299174778961E-2</v>
      </c>
      <c r="H1214" s="49">
        <f>_xll.qlCalendarAdvance(IborCalendar,$H1213,B1214,"f",FALSE)</f>
        <v>47794</v>
      </c>
      <c r="I1214" s="49">
        <f>_xll.qlInterestRateIndexValueDate(Index3M,$H1214)</f>
        <v>47798</v>
      </c>
      <c r="J1214" s="52">
        <f>IFERROR(_xll.qlIndexFixing(Index3M,H1214,TRUE,_xll.ohTrigger(RecalcTrigger,Trigger3M)),NA())</f>
        <v>2.4910326160803232E-2</v>
      </c>
      <c r="K1214" s="52">
        <f>IFERROR(_xll.qlIndexFixing(ONIndex3M,I1214,TRUE,_xll.ohTrigger(RecalcTrigger,Trigger3M)),NA())</f>
        <v>2.4725396304141611E-2</v>
      </c>
      <c r="L1214" s="52">
        <f>IFERROR(_xll.qlIndexFixing(Index6M,$H1214,TRUE,_xll.ohTrigger(RecalcTrigger,Trigger6M)),NA())</f>
        <v>2.5564396602079088E-2</v>
      </c>
      <c r="M1214" s="52">
        <f>IFERROR(_xll.qlIndexFixing(ONIndex6M,I1214,TRUE,_xll.ohTrigger(RecalcTrigger,Trigger6M)),NA())</f>
        <v>2.5213012198364027E-2</v>
      </c>
    </row>
    <row r="1215" spans="2:13" x14ac:dyDescent="0.2">
      <c r="B1215" s="46" t="s">
        <v>49</v>
      </c>
      <c r="D1215" s="49">
        <f>_xll.qlCalendarAdvance(LocalCalendar,$D1214,B1215,"f",FALSE)</f>
        <v>47905</v>
      </c>
      <c r="E1215" s="49">
        <f>_xll.qlInterestRateIndexValueDate(IndexON,D1215)</f>
        <v>47905</v>
      </c>
      <c r="F1215" s="52">
        <f>IFERROR(_xll.qlIndexFixing(IndexON,D1215,TRUE,_xll.ohTrigger(RecalcTrigger,TriggerON)),NA())</f>
        <v>1.9823886983778571E-2</v>
      </c>
      <c r="H1215" s="49">
        <f>_xll.qlCalendarAdvance(IborCalendar,$H1214,B1215,"f",FALSE)</f>
        <v>47801</v>
      </c>
      <c r="I1215" s="49">
        <f>_xll.qlInterestRateIndexValueDate(Index3M,$H1215)</f>
        <v>47805</v>
      </c>
      <c r="J1215" s="52">
        <f>IFERROR(_xll.qlIndexFixing(Index3M,H1215,TRUE,_xll.ohTrigger(RecalcTrigger,Trigger3M)),NA())</f>
        <v>2.4924276542504727E-2</v>
      </c>
      <c r="K1215" s="52">
        <f>IFERROR(_xll.qlIndexFixing(ONIndex3M,I1215,TRUE,_xll.ohTrigger(RecalcTrigger,Trigger3M)),NA())</f>
        <v>2.4741963012386847E-2</v>
      </c>
      <c r="L1215" s="52">
        <f>IFERROR(_xll.qlIndexFixing(Index6M,$H1215,TRUE,_xll.ohTrigger(RecalcTrigger,Trigger6M)),NA())</f>
        <v>2.557863013028526E-2</v>
      </c>
      <c r="M1215" s="52">
        <f>IFERROR(_xll.qlIndexFixing(ONIndex6M,I1215,TRUE,_xll.ohTrigger(RecalcTrigger,Trigger6M)),NA())</f>
        <v>2.5228487393089694E-2</v>
      </c>
    </row>
    <row r="1216" spans="2:13" x14ac:dyDescent="0.2">
      <c r="B1216" s="46" t="s">
        <v>49</v>
      </c>
      <c r="D1216" s="49">
        <f>_xll.qlCalendarAdvance(LocalCalendar,$D1215,B1216,"f",FALSE)</f>
        <v>47912</v>
      </c>
      <c r="E1216" s="49">
        <f>_xll.qlInterestRateIndexValueDate(IndexON,D1216)</f>
        <v>47912</v>
      </c>
      <c r="F1216" s="52">
        <f>IFERROR(_xll.qlIndexFixing(IndexON,D1216,TRUE,_xll.ohTrigger(RecalcTrigger,TriggerON)),NA())</f>
        <v>1.9834713886244248E-2</v>
      </c>
      <c r="H1216" s="49">
        <f>_xll.qlCalendarAdvance(IborCalendar,$H1215,B1216,"f",FALSE)</f>
        <v>47808</v>
      </c>
      <c r="I1216" s="49">
        <f>_xll.qlInterestRateIndexValueDate(Index3M,$H1216)</f>
        <v>47812</v>
      </c>
      <c r="J1216" s="52">
        <f>IFERROR(_xll.qlIndexFixing(Index3M,H1216,TRUE,_xll.ohTrigger(RecalcTrigger,Trigger3M)),NA())</f>
        <v>2.4940097748685535E-2</v>
      </c>
      <c r="K1216" s="52">
        <f>IFERROR(_xll.qlIndexFixing(ONIndex3M,I1216,TRUE,_xll.ohTrigger(RecalcTrigger,Trigger3M)),NA())</f>
        <v>2.4758417109511655E-2</v>
      </c>
      <c r="L1216" s="52">
        <f>IFERROR(_xll.qlIndexFixing(Index6M,$H1216,TRUE,_xll.ohTrigger(RecalcTrigger,Trigger6M)),NA())</f>
        <v>2.5594628110062072E-2</v>
      </c>
      <c r="M1216" s="52">
        <f>IFERROR(_xll.qlIndexFixing(ONIndex6M,I1216,TRUE,_xll.ohTrigger(RecalcTrigger,Trigger6M)),NA())</f>
        <v>2.5243852573018088E-2</v>
      </c>
    </row>
    <row r="1217" spans="2:13" x14ac:dyDescent="0.2">
      <c r="B1217" s="46" t="s">
        <v>49</v>
      </c>
      <c r="D1217" s="49">
        <f>_xll.qlCalendarAdvance(LocalCalendar,$D1216,B1217,"f",FALSE)</f>
        <v>47919</v>
      </c>
      <c r="E1217" s="49">
        <f>_xll.qlInterestRateIndexValueDate(IndexON,D1217)</f>
        <v>47919</v>
      </c>
      <c r="F1217" s="52">
        <f>IFERROR(_xll.qlIndexFixing(IndexON,D1217,TRUE,_xll.ohTrigger(RecalcTrigger,TriggerON)),NA())</f>
        <v>1.9845472455105595E-2</v>
      </c>
      <c r="H1217" s="49">
        <f>_xll.qlCalendarAdvance(IborCalendar,$H1216,B1217,"f",FALSE)</f>
        <v>47815</v>
      </c>
      <c r="I1217" s="49">
        <f>_xll.qlInterestRateIndexValueDate(Index3M,$H1217)</f>
        <v>47819</v>
      </c>
      <c r="J1217" s="52">
        <f>IFERROR(_xll.qlIndexFixing(Index3M,H1217,TRUE,_xll.ohTrigger(RecalcTrigger,Trigger3M)),NA())</f>
        <v>2.4953842029974891E-2</v>
      </c>
      <c r="K1217" s="52">
        <f>IFERROR(_xll.qlIndexFixing(ONIndex3M,I1217,TRUE,_xll.ohTrigger(RecalcTrigger,Trigger3M)),NA())</f>
        <v>2.4774758595356161E-2</v>
      </c>
      <c r="L1217" s="52">
        <f>IFERROR(_xll.qlIndexFixing(Index6M,$H1217,TRUE,_xll.ohTrigger(RecalcTrigger,Trigger6M)),NA())</f>
        <v>2.5606763194549825E-2</v>
      </c>
      <c r="M1217" s="52">
        <f>IFERROR(_xll.qlIndexFixing(ONIndex6M,I1217,TRUE,_xll.ohTrigger(RecalcTrigger,Trigger6M)),NA())</f>
        <v>2.5259107738149211E-2</v>
      </c>
    </row>
    <row r="1218" spans="2:13" x14ac:dyDescent="0.2">
      <c r="B1218" s="46" t="s">
        <v>49</v>
      </c>
      <c r="D1218" s="49">
        <f>_xll.qlCalendarAdvance(LocalCalendar,$D1217,B1218,"f",FALSE)</f>
        <v>47926</v>
      </c>
      <c r="E1218" s="49">
        <f>_xll.qlInterestRateIndexValueDate(IndexON,D1218)</f>
        <v>47926</v>
      </c>
      <c r="F1218" s="52">
        <f>IFERROR(_xll.qlIndexFixing(IndexON,D1218,TRUE,_xll.ohTrigger(RecalcTrigger,TriggerON)),NA())</f>
        <v>1.9856162690443657E-2</v>
      </c>
      <c r="H1218" s="49">
        <f>_xll.qlCalendarAdvance(IborCalendar,$H1217,B1218,"f",FALSE)</f>
        <v>47822</v>
      </c>
      <c r="I1218" s="49">
        <f>_xll.qlInterestRateIndexValueDate(Index3M,$H1218)</f>
        <v>47826</v>
      </c>
      <c r="J1218" s="52">
        <f>IFERROR(_xll.qlIndexFixing(Index3M,H1218,TRUE,_xll.ohTrigger(RecalcTrigger,Trigger3M)),NA())</f>
        <v>2.4969443728939732E-2</v>
      </c>
      <c r="K1218" s="52">
        <f>IFERROR(_xll.qlIndexFixing(ONIndex3M,I1218,TRUE,_xll.ohTrigger(RecalcTrigger,Trigger3M)),NA())</f>
        <v>2.4790987470080239E-2</v>
      </c>
      <c r="L1218" s="52">
        <f>IFERROR(_xll.qlIndexFixing(Index6M,$H1218,TRUE,_xll.ohTrigger(RecalcTrigger,Trigger6M)),NA())</f>
        <v>2.5620662725915705E-2</v>
      </c>
      <c r="M1218" s="52">
        <f>IFERROR(_xll.qlIndexFixing(ONIndex6M,I1218,TRUE,_xll.ohTrigger(RecalcTrigger,Trigger6M)),NA())</f>
        <v>2.5274252888562998E-2</v>
      </c>
    </row>
    <row r="1219" spans="2:13" x14ac:dyDescent="0.2">
      <c r="B1219" s="46" t="s">
        <v>49</v>
      </c>
      <c r="D1219" s="49">
        <f>_xll.qlCalendarAdvance(LocalCalendar,$D1218,B1219,"f",FALSE)</f>
        <v>47933</v>
      </c>
      <c r="E1219" s="49">
        <f>_xll.qlInterestRateIndexValueDate(IndexON,D1219)</f>
        <v>47933</v>
      </c>
      <c r="F1219" s="52">
        <f>IFERROR(_xll.qlIndexFixing(IndexON,D1219,TRUE,_xll.ohTrigger(RecalcTrigger,TriggerON)),NA())</f>
        <v>1.9866784592096343E-2</v>
      </c>
      <c r="H1219" s="49">
        <f>_xll.qlCalendarAdvance(IborCalendar,$H1218,B1219,"f",FALSE)</f>
        <v>47829</v>
      </c>
      <c r="I1219" s="49">
        <f>_xll.qlInterestRateIndexValueDate(Index3M,$H1219)</f>
        <v>47833</v>
      </c>
      <c r="J1219" s="52">
        <f>IFERROR(_xll.qlIndexFixing(Index3M,H1219,TRUE,_xll.ohTrigger(RecalcTrigger,Trigger3M)),NA())</f>
        <v>2.4984932173683624E-2</v>
      </c>
      <c r="K1219" s="52">
        <f>IFERROR(_xll.qlIndexFixing(ONIndex3M,I1219,TRUE,_xll.ohTrigger(RecalcTrigger,Trigger3M)),NA())</f>
        <v>2.4807103733524016E-2</v>
      </c>
      <c r="L1219" s="52">
        <f>IFERROR(_xll.qlIndexFixing(Index6M,$H1219,TRUE,_xll.ohTrigger(RecalcTrigger,Trigger6M)),NA())</f>
        <v>2.5634450920340598E-2</v>
      </c>
      <c r="M1219" s="52">
        <f>IFERROR(_xll.qlIndexFixing(ONIndex6M,I1219,TRUE,_xll.ohTrigger(RecalcTrigger,Trigger6M)),NA())</f>
        <v>2.5289288024179513E-2</v>
      </c>
    </row>
    <row r="1220" spans="2:13" x14ac:dyDescent="0.2">
      <c r="B1220" s="46" t="s">
        <v>49</v>
      </c>
      <c r="D1220" s="49">
        <f>_xll.qlCalendarAdvance(LocalCalendar,$D1219,B1220,"f",FALSE)</f>
        <v>47940</v>
      </c>
      <c r="E1220" s="49">
        <f>_xll.qlInterestRateIndexValueDate(IndexON,D1220)</f>
        <v>47940</v>
      </c>
      <c r="F1220" s="52">
        <f>IFERROR(_xll.qlIndexFixing(IndexON,D1220,TRUE,_xll.ohTrigger(RecalcTrigger,TriggerON)),NA())</f>
        <v>1.9877338160144697E-2</v>
      </c>
      <c r="H1220" s="49">
        <f>_xll.qlCalendarAdvance(IborCalendar,$H1219,B1220,"f",FALSE)</f>
        <v>47836</v>
      </c>
      <c r="I1220" s="49">
        <f>_xll.qlInterestRateIndexValueDate(Index3M,$H1220)</f>
        <v>47841</v>
      </c>
      <c r="J1220" s="52">
        <f>IFERROR(_xll.qlIndexFixing(Index3M,H1220,TRUE,_xll.ohTrigger(RecalcTrigger,Trigger3M)),NA())</f>
        <v>2.5000552386527986E-2</v>
      </c>
      <c r="K1220" s="52">
        <f>IFERROR(_xll.qlIndexFixing(ONIndex3M,I1220,TRUE,_xll.ohTrigger(RecalcTrigger,Trigger3M)),NA())</f>
        <v>2.482937070467095E-2</v>
      </c>
      <c r="L1220" s="52">
        <f>IFERROR(_xll.qlIndexFixing(Index6M,$H1220,TRUE,_xll.ohTrigger(RecalcTrigger,Trigger6M)),NA())</f>
        <v>2.5650072522927485E-2</v>
      </c>
      <c r="M1220" s="52">
        <f>IFERROR(_xll.qlIndexFixing(ONIndex6M,I1220,TRUE,_xll.ohTrigger(RecalcTrigger,Trigger6M)),NA())</f>
        <v>2.5310235768252198E-2</v>
      </c>
    </row>
    <row r="1221" spans="2:13" x14ac:dyDescent="0.2">
      <c r="B1221" s="46" t="s">
        <v>49</v>
      </c>
      <c r="D1221" s="49">
        <f>_xll.qlCalendarAdvance(LocalCalendar,$D1220,B1221,"f",FALSE)</f>
        <v>47947</v>
      </c>
      <c r="E1221" s="49">
        <f>_xll.qlInterestRateIndexValueDate(IndexON,D1221)</f>
        <v>47947</v>
      </c>
      <c r="F1221" s="52">
        <f>IFERROR(_xll.qlIndexFixing(IndexON,D1221,TRUE,_xll.ohTrigger(RecalcTrigger,TriggerON)),NA())</f>
        <v>1.9887823394669768E-2</v>
      </c>
      <c r="H1221" s="49">
        <f>_xll.qlCalendarAdvance(IborCalendar,$H1220,B1221,"f",FALSE)</f>
        <v>47844</v>
      </c>
      <c r="I1221" s="49">
        <f>_xll.qlInterestRateIndexValueDate(Index3M,$H1221)</f>
        <v>47854</v>
      </c>
      <c r="J1221" s="52">
        <f>IFERROR(_xll.qlIndexFixing(Index3M,H1221,TRUE,_xll.ohTrigger(RecalcTrigger,Trigger3M)),NA())</f>
        <v>2.5030717969412471E-2</v>
      </c>
      <c r="K1221" s="52">
        <f>IFERROR(_xll.qlIndexFixing(ONIndex3M,I1221,TRUE,_xll.ohTrigger(RecalcTrigger,Trigger3M)),NA())</f>
        <v>2.4854776856413352E-2</v>
      </c>
      <c r="L1221" s="52">
        <f>IFERROR(_xll.qlIndexFixing(Index6M,$H1221,TRUE,_xll.ohTrigger(RecalcTrigger,Trigger6M)),NA())</f>
        <v>2.5675147459059345E-2</v>
      </c>
      <c r="M1221" s="52">
        <f>IFERROR(_xll.qlIndexFixing(ONIndex6M,I1221,TRUE,_xll.ohTrigger(RecalcTrigger,Trigger6M)),NA())</f>
        <v>2.5333733342085551E-2</v>
      </c>
    </row>
    <row r="1222" spans="2:13" x14ac:dyDescent="0.2">
      <c r="B1222" s="46" t="s">
        <v>49</v>
      </c>
      <c r="D1222" s="49">
        <f>_xll.qlCalendarAdvance(LocalCalendar,$D1221,B1222,"f",FALSE)</f>
        <v>47954</v>
      </c>
      <c r="E1222" s="49">
        <f>_xll.qlInterestRateIndexValueDate(IndexON,D1222)</f>
        <v>47954</v>
      </c>
      <c r="F1222" s="52">
        <f>IFERROR(_xll.qlIndexFixing(IndexON,D1222,TRUE,_xll.ohTrigger(RecalcTrigger,TriggerON)),NA())</f>
        <v>1.9898240295590508E-2</v>
      </c>
      <c r="H1222" s="49">
        <f>_xll.qlCalendarAdvance(IborCalendar,$H1221,B1222,"f",FALSE)</f>
        <v>47851</v>
      </c>
      <c r="I1222" s="49">
        <f>_xll.qlInterestRateIndexValueDate(Index3M,$H1222)</f>
        <v>47855</v>
      </c>
      <c r="J1222" s="52">
        <f>IFERROR(_xll.qlIndexFixing(Index3M,H1222,TRUE,_xll.ohTrigger(RecalcTrigger,Trigger3M)),NA())</f>
        <v>2.5030944708042568E-2</v>
      </c>
      <c r="K1222" s="52">
        <f>IFERROR(_xll.qlIndexFixing(ONIndex3M,I1222,TRUE,_xll.ohTrigger(RecalcTrigger,Trigger3M)),NA())</f>
        <v>2.4857021725024353E-2</v>
      </c>
      <c r="L1222" s="52">
        <f>IFERROR(_xll.qlIndexFixing(Index6M,$H1222,TRUE,_xll.ohTrigger(RecalcTrigger,Trigger6M)),NA())</f>
        <v>2.5675226921142644E-2</v>
      </c>
      <c r="M1222" s="52">
        <f>IFERROR(_xll.qlIndexFixing(ONIndex6M,I1222,TRUE,_xll.ohTrigger(RecalcTrigger,Trigger6M)),NA())</f>
        <v>2.5335825088541597E-2</v>
      </c>
    </row>
    <row r="1223" spans="2:13" x14ac:dyDescent="0.2">
      <c r="B1223" s="46" t="s">
        <v>49</v>
      </c>
      <c r="D1223" s="49">
        <f>_xll.qlCalendarAdvance(LocalCalendar,$D1222,B1223,"f",FALSE)</f>
        <v>47961</v>
      </c>
      <c r="E1223" s="49">
        <f>_xll.qlInterestRateIndexValueDate(IndexON,D1223)</f>
        <v>47961</v>
      </c>
      <c r="F1223" s="52">
        <f>IFERROR(_xll.qlIndexFixing(IndexON,D1223,TRUE,_xll.ohTrigger(RecalcTrigger,TriggerON)),NA())</f>
        <v>1.9908588862906917E-2</v>
      </c>
      <c r="H1223" s="49">
        <f>_xll.qlCalendarAdvance(IborCalendar,$H1222,B1223,"f",FALSE)</f>
        <v>47858</v>
      </c>
      <c r="I1223" s="49">
        <f>_xll.qlInterestRateIndexValueDate(Index3M,$H1223)</f>
        <v>47862</v>
      </c>
      <c r="J1223" s="52">
        <f>IFERROR(_xll.qlIndexFixing(Index3M,H1223,TRUE,_xll.ohTrigger(RecalcTrigger,Trigger3M)),NA())</f>
        <v>2.504789205479091E-2</v>
      </c>
      <c r="K1223" s="52">
        <f>IFERROR(_xll.qlIndexFixing(ONIndex3M,I1223,TRUE,_xll.ohTrigger(RecalcTrigger,Trigger3M)),NA())</f>
        <v>2.4872671456055429E-2</v>
      </c>
      <c r="L1223" s="52">
        <f>IFERROR(_xll.qlIndexFixing(Index6M,$H1223,TRUE,_xll.ohTrigger(RecalcTrigger,Trigger6M)),NA())</f>
        <v>2.5688560846676298E-2</v>
      </c>
      <c r="M1223" s="52">
        <f>IFERROR(_xll.qlIndexFixing(ONIndex6M,I1223,TRUE,_xll.ohTrigger(RecalcTrigger,Trigger6M)),NA())</f>
        <v>2.535040444842096E-2</v>
      </c>
    </row>
    <row r="1224" spans="2:13" x14ac:dyDescent="0.2">
      <c r="B1224" s="46" t="s">
        <v>49</v>
      </c>
      <c r="D1224" s="49">
        <f>_xll.qlCalendarAdvance(LocalCalendar,$D1223,B1224,"f",FALSE)</f>
        <v>47968</v>
      </c>
      <c r="E1224" s="49">
        <f>_xll.qlInterestRateIndexValueDate(IndexON,D1224)</f>
        <v>47968</v>
      </c>
      <c r="F1224" s="52">
        <f>IFERROR(_xll.qlIndexFixing(IndexON,D1224,TRUE,_xll.ohTrigger(RecalcTrigger,TriggerON)),NA())</f>
        <v>1.991886909653795E-2</v>
      </c>
      <c r="H1224" s="49">
        <f>_xll.qlCalendarAdvance(IborCalendar,$H1223,B1224,"f",FALSE)</f>
        <v>47865</v>
      </c>
      <c r="I1224" s="49">
        <f>_xll.qlInterestRateIndexValueDate(Index3M,$H1224)</f>
        <v>47869</v>
      </c>
      <c r="J1224" s="52">
        <f>IFERROR(_xll.qlIndexFixing(Index3M,H1224,TRUE,_xll.ohTrigger(RecalcTrigger,Trigger3M)),NA())</f>
        <v>2.5060884020276397E-2</v>
      </c>
      <c r="K1224" s="52">
        <f>IFERROR(_xll.qlIndexFixing(ONIndex3M,I1224,TRUE,_xll.ohTrigger(RecalcTrigger,Trigger3M)),NA())</f>
        <v>2.4888208575886139E-2</v>
      </c>
      <c r="L1224" s="52">
        <f>IFERROR(_xll.qlIndexFixing(Index6M,$H1224,TRUE,_xll.ohTrigger(RecalcTrigger,Trigger6M)),NA())</f>
        <v>2.5703602879512243E-2</v>
      </c>
      <c r="M1224" s="52">
        <f>IFERROR(_xll.qlIndexFixing(ONIndex6M,I1224,TRUE,_xll.ohTrigger(RecalcTrigger,Trigger6M)),NA())</f>
        <v>2.5364873793503051E-2</v>
      </c>
    </row>
    <row r="1225" spans="2:13" x14ac:dyDescent="0.2">
      <c r="B1225" s="46" t="s">
        <v>49</v>
      </c>
      <c r="D1225" s="49">
        <f>_xll.qlCalendarAdvance(LocalCalendar,$D1224,B1225,"f",FALSE)</f>
        <v>47975</v>
      </c>
      <c r="E1225" s="49">
        <f>_xll.qlInterestRateIndexValueDate(IndexON,D1225)</f>
        <v>47975</v>
      </c>
      <c r="F1225" s="52">
        <f>IFERROR(_xll.qlIndexFixing(IndexON,D1225,TRUE,_xll.ohTrigger(RecalcTrigger,TriggerON)),NA())</f>
        <v>1.9929080996645698E-2</v>
      </c>
      <c r="H1225" s="49">
        <f>_xll.qlCalendarAdvance(IborCalendar,$H1224,B1225,"f",FALSE)</f>
        <v>47872</v>
      </c>
      <c r="I1225" s="49">
        <f>_xll.qlInterestRateIndexValueDate(Index3M,$H1225)</f>
        <v>47876</v>
      </c>
      <c r="J1225" s="52">
        <f>IFERROR(_xll.qlIndexFixing(Index3M,H1225,TRUE,_xll.ohTrigger(RecalcTrigger,Trigger3M)),NA())</f>
        <v>2.507568379474634E-2</v>
      </c>
      <c r="K1225" s="52">
        <f>IFERROR(_xll.qlIndexFixing(ONIndex3M,I1225,TRUE,_xll.ohTrigger(RecalcTrigger,Trigger3M)),NA())</f>
        <v>2.4903633084356613E-2</v>
      </c>
      <c r="L1225" s="52">
        <f>IFERROR(_xll.qlIndexFixing(Index6M,$H1225,TRUE,_xll.ohTrigger(RecalcTrigger,Trigger6M)),NA())</f>
        <v>2.5714894672536556E-2</v>
      </c>
      <c r="M1225" s="52">
        <f>IFERROR(_xll.qlIndexFixing(ONIndex6M,I1225,TRUE,_xll.ohTrigger(RecalcTrigger,Trigger6M)),NA())</f>
        <v>2.5379233123627998E-2</v>
      </c>
    </row>
    <row r="1226" spans="2:13" x14ac:dyDescent="0.2">
      <c r="B1226" s="46" t="s">
        <v>49</v>
      </c>
      <c r="D1226" s="49">
        <f>_xll.qlCalendarAdvance(LocalCalendar,$D1225,B1226,"f",FALSE)</f>
        <v>47982</v>
      </c>
      <c r="E1226" s="49">
        <f>_xll.qlInterestRateIndexValueDate(IndexON,D1226)</f>
        <v>47982</v>
      </c>
      <c r="F1226" s="52">
        <f>IFERROR(_xll.qlIndexFixing(IndexON,D1226,TRUE,_xll.ohTrigger(RecalcTrigger,TriggerON)),NA())</f>
        <v>1.9939224562987024E-2</v>
      </c>
      <c r="H1226" s="49">
        <f>_xll.qlCalendarAdvance(IborCalendar,$H1225,B1226,"f",FALSE)</f>
        <v>47879</v>
      </c>
      <c r="I1226" s="49">
        <f>_xll.qlInterestRateIndexValueDate(Index3M,$H1226)</f>
        <v>47883</v>
      </c>
      <c r="J1226" s="52">
        <f>IFERROR(_xll.qlIndexFixing(Index3M,H1226,TRUE,_xll.ohTrigger(RecalcTrigger,Trigger3M)),NA())</f>
        <v>2.5094169476053963E-2</v>
      </c>
      <c r="K1226" s="52">
        <f>IFERROR(_xll.qlIndexFixing(ONIndex3M,I1226,TRUE,_xll.ohTrigger(RecalcTrigger,Trigger3M)),NA())</f>
        <v>2.4918944981466851E-2</v>
      </c>
      <c r="L1226" s="52">
        <f>IFERROR(_xll.qlIndexFixing(Index6M,$H1226,TRUE,_xll.ohTrigger(RecalcTrigger,Trigger6M)),NA())</f>
        <v>2.572789456849494E-2</v>
      </c>
      <c r="M1226" s="52">
        <f>IFERROR(_xll.qlIndexFixing(ONIndex6M,I1226,TRUE,_xll.ohTrigger(RecalcTrigger,Trigger6M)),NA())</f>
        <v>2.5393482438875736E-2</v>
      </c>
    </row>
    <row r="1227" spans="2:13" x14ac:dyDescent="0.2">
      <c r="B1227" s="46" t="s">
        <v>49</v>
      </c>
      <c r="D1227" s="49">
        <f>_xll.qlCalendarAdvance(LocalCalendar,$D1226,B1227,"f",FALSE)</f>
        <v>47989</v>
      </c>
      <c r="E1227" s="49">
        <f>_xll.qlInterestRateIndexValueDate(IndexON,D1227)</f>
        <v>47989</v>
      </c>
      <c r="F1227" s="52">
        <f>IFERROR(_xll.qlIndexFixing(IndexON,D1227,TRUE,_xll.ohTrigger(RecalcTrigger,TriggerON)),NA())</f>
        <v>1.9949299795805064E-2</v>
      </c>
      <c r="H1227" s="49">
        <f>_xll.qlCalendarAdvance(IborCalendar,$H1226,B1227,"f",FALSE)</f>
        <v>47886</v>
      </c>
      <c r="I1227" s="49">
        <f>_xll.qlInterestRateIndexValueDate(Index3M,$H1227)</f>
        <v>47891</v>
      </c>
      <c r="J1227" s="52">
        <f>IFERROR(_xll.qlIndexFixing(Index3M,H1227,TRUE,_xll.ohTrigger(RecalcTrigger,Trigger3M)),NA())</f>
        <v>2.5105123848646566E-2</v>
      </c>
      <c r="K1227" s="52">
        <f>IFERROR(_xll.qlIndexFixing(ONIndex3M,I1227,TRUE,_xll.ohTrigger(RecalcTrigger,Trigger3M)),NA())</f>
        <v>2.4936306401048824E-2</v>
      </c>
      <c r="L1227" s="52">
        <f>IFERROR(_xll.qlIndexFixing(Index6M,$H1227,TRUE,_xll.ohTrigger(RecalcTrigger,Trigger6M)),NA())</f>
        <v>2.5742615248408873E-2</v>
      </c>
      <c r="M1227" s="52">
        <f>IFERROR(_xll.qlIndexFixing(ONIndex6M,I1227,TRUE,_xll.ohTrigger(RecalcTrigger,Trigger6M)),NA())</f>
        <v>2.5409632658437431E-2</v>
      </c>
    </row>
    <row r="1228" spans="2:13" x14ac:dyDescent="0.2">
      <c r="B1228" s="46" t="s">
        <v>49</v>
      </c>
      <c r="D1228" s="49">
        <f>_xll.qlCalendarAdvance(LocalCalendar,$D1227,B1228,"f",FALSE)</f>
        <v>47996</v>
      </c>
      <c r="E1228" s="49">
        <f>_xll.qlInterestRateIndexValueDate(IndexON,D1228)</f>
        <v>47996</v>
      </c>
      <c r="F1228" s="52">
        <f>IFERROR(_xll.qlIndexFixing(IndexON,D1228,TRUE,_xll.ohTrigger(RecalcTrigger,TriggerON)),NA())</f>
        <v>1.9959306695018775E-2</v>
      </c>
      <c r="H1228" s="49">
        <f>_xll.qlCalendarAdvance(IborCalendar,$H1227,B1228,"f",FALSE)</f>
        <v>47893</v>
      </c>
      <c r="I1228" s="49">
        <f>_xll.qlInterestRateIndexValueDate(Index3M,$H1228)</f>
        <v>47897</v>
      </c>
      <c r="J1228" s="52">
        <f>IFERROR(_xll.qlIndexFixing(Index3M,H1228,TRUE,_xll.ohTrigger(RecalcTrigger,Trigger3M)),NA())</f>
        <v>2.5119403576601584E-2</v>
      </c>
      <c r="K1228" s="52">
        <f>IFERROR(_xll.qlIndexFixing(ONIndex3M,I1228,TRUE,_xll.ohTrigger(RecalcTrigger,Trigger3M)),NA())</f>
        <v>2.4949230941686551E-2</v>
      </c>
      <c r="L1228" s="52">
        <f>IFERROR(_xll.qlIndexFixing(Index6M,$H1228,TRUE,_xll.ohTrigger(RecalcTrigger,Trigger6M)),NA())</f>
        <v>2.5753560315685244E-2</v>
      </c>
      <c r="M1228" s="52">
        <f>IFERROR(_xll.qlIndexFixing(ONIndex6M,I1228,TRUE,_xll.ohTrigger(RecalcTrigger,Trigger6M)),NA())</f>
        <v>2.5421651024659653E-2</v>
      </c>
    </row>
    <row r="1229" spans="2:13" x14ac:dyDescent="0.2">
      <c r="B1229" s="46" t="s">
        <v>49</v>
      </c>
      <c r="D1229" s="49">
        <f>_xll.qlCalendarAdvance(LocalCalendar,$D1228,B1229,"f",FALSE)</f>
        <v>48003</v>
      </c>
      <c r="E1229" s="49">
        <f>_xll.qlInterestRateIndexValueDate(IndexON,D1229)</f>
        <v>48003</v>
      </c>
      <c r="F1229" s="52">
        <f>IFERROR(_xll.qlIndexFixing(IndexON,D1229,TRUE,_xll.ohTrigger(RecalcTrigger,TriggerON)),NA())</f>
        <v>1.9969245260547108E-2</v>
      </c>
      <c r="H1229" s="49">
        <f>_xll.qlCalendarAdvance(IborCalendar,$H1228,B1229,"f",FALSE)</f>
        <v>47900</v>
      </c>
      <c r="I1229" s="49">
        <f>_xll.qlInterestRateIndexValueDate(Index3M,$H1229)</f>
        <v>47904</v>
      </c>
      <c r="J1229" s="52">
        <f>IFERROR(_xll.qlIndexFixing(Index3M,H1229,TRUE,_xll.ohTrigger(RecalcTrigger,Trigger3M)),NA())</f>
        <v>2.513562893952765E-2</v>
      </c>
      <c r="K1229" s="52">
        <f>IFERROR(_xll.qlIndexFixing(ONIndex3M,I1229,TRUE,_xll.ohTrigger(RecalcTrigger,Trigger3M)),NA())</f>
        <v>2.4964205004796014E-2</v>
      </c>
      <c r="L1229" s="52">
        <f>IFERROR(_xll.qlIndexFixing(Index6M,$H1229,TRUE,_xll.ohTrigger(RecalcTrigger,Trigger6M)),NA())</f>
        <v>2.5768010417019562E-2</v>
      </c>
      <c r="M1229" s="52">
        <f>IFERROR(_xll.qlIndexFixing(ONIndex6M,I1229,TRUE,_xll.ohTrigger(RecalcTrigger,Trigger6M)),NA())</f>
        <v>2.5435570295195831E-2</v>
      </c>
    </row>
    <row r="1230" spans="2:13" x14ac:dyDescent="0.2">
      <c r="B1230" s="46" t="s">
        <v>49</v>
      </c>
      <c r="D1230" s="49">
        <f>_xll.qlCalendarAdvance(LocalCalendar,$D1229,B1230,"f",FALSE)</f>
        <v>48010</v>
      </c>
      <c r="E1230" s="49">
        <f>_xll.qlInterestRateIndexValueDate(IndexON,D1230)</f>
        <v>48010</v>
      </c>
      <c r="F1230" s="52">
        <f>IFERROR(_xll.qlIndexFixing(IndexON,D1230,TRUE,_xll.ohTrigger(RecalcTrigger,TriggerON)),NA())</f>
        <v>1.9979115492390065E-2</v>
      </c>
      <c r="H1230" s="49">
        <f>_xll.qlCalendarAdvance(IborCalendar,$H1229,B1230,"f",FALSE)</f>
        <v>47907</v>
      </c>
      <c r="I1230" s="49">
        <f>_xll.qlInterestRateIndexValueDate(Index3M,$H1230)</f>
        <v>47911</v>
      </c>
      <c r="J1230" s="52">
        <f>IFERROR(_xll.qlIndexFixing(Index3M,H1230,TRUE,_xll.ohTrigger(RecalcTrigger,Trigger3M)),NA())</f>
        <v>2.5151726250511781E-2</v>
      </c>
      <c r="K1230" s="52">
        <f>IFERROR(_xll.qlIndexFixing(ONIndex3M,I1230,TRUE,_xll.ohTrigger(RecalcTrigger,Trigger3M)),NA())</f>
        <v>2.4979066456385368E-2</v>
      </c>
      <c r="L1230" s="52">
        <f>IFERROR(_xll.qlIndexFixing(Index6M,$H1230,TRUE,_xll.ohTrigger(RecalcTrigger,Trigger6M)),NA())</f>
        <v>2.5784110457660749E-2</v>
      </c>
      <c r="M1230" s="52">
        <f>IFERROR(_xll.qlIndexFixing(ONIndex6M,I1230,TRUE,_xll.ohTrigger(RecalcTrigger,Trigger6M)),NA())</f>
        <v>2.5449379550774864E-2</v>
      </c>
    </row>
    <row r="1231" spans="2:13" x14ac:dyDescent="0.2">
      <c r="B1231" s="46" t="s">
        <v>49</v>
      </c>
      <c r="D1231" s="49">
        <f>_xll.qlCalendarAdvance(LocalCalendar,$D1230,B1231,"f",FALSE)</f>
        <v>48017</v>
      </c>
      <c r="E1231" s="49">
        <f>_xll.qlInterestRateIndexValueDate(IndexON,D1231)</f>
        <v>48017</v>
      </c>
      <c r="F1231" s="52">
        <f>IFERROR(_xll.qlIndexFixing(IndexON,D1231,TRUE,_xll.ohTrigger(RecalcTrigger,TriggerON)),NA())</f>
        <v>1.9988917390628691E-2</v>
      </c>
      <c r="H1231" s="49">
        <f>_xll.qlCalendarAdvance(IborCalendar,$H1230,B1231,"f",FALSE)</f>
        <v>47914</v>
      </c>
      <c r="I1231" s="49">
        <f>_xll.qlInterestRateIndexValueDate(Index3M,$H1231)</f>
        <v>47918</v>
      </c>
      <c r="J1231" s="52">
        <f>IFERROR(_xll.qlIndexFixing(Index3M,H1231,TRUE,_xll.ohTrigger(RecalcTrigger,Trigger3M)),NA())</f>
        <v>2.5165832254593973E-2</v>
      </c>
      <c r="K1231" s="52">
        <f>IFERROR(_xll.qlIndexFixing(ONIndex3M,I1231,TRUE,_xll.ohTrigger(RecalcTrigger,Trigger3M)),NA())</f>
        <v>2.4993815296694422E-2</v>
      </c>
      <c r="L1231" s="52">
        <f>IFERROR(_xll.qlIndexFixing(Index6M,$H1231,TRUE,_xll.ohTrigger(RecalcTrigger,Trigger6M)),NA())</f>
        <v>2.5796532383860579E-2</v>
      </c>
      <c r="M1231" s="52">
        <f>IFERROR(_xll.qlIndexFixing(ONIndex6M,I1231,TRUE,_xll.ohTrigger(RecalcTrigger,Trigger6M)),NA())</f>
        <v>2.5463078791396754E-2</v>
      </c>
    </row>
    <row r="1232" spans="2:13" x14ac:dyDescent="0.2">
      <c r="B1232" s="46" t="s">
        <v>49</v>
      </c>
      <c r="D1232" s="49">
        <f>_xll.qlCalendarAdvance(LocalCalendar,$D1231,B1232,"f",FALSE)</f>
        <v>48024</v>
      </c>
      <c r="E1232" s="49">
        <f>_xll.qlInterestRateIndexValueDate(IndexON,D1232)</f>
        <v>48024</v>
      </c>
      <c r="F1232" s="52">
        <f>IFERROR(_xll.qlIndexFixing(IndexON,D1232,TRUE,_xll.ohTrigger(RecalcTrigger,TriggerON)),NA())</f>
        <v>1.9998650955262987E-2</v>
      </c>
      <c r="H1232" s="49">
        <f>_xll.qlCalendarAdvance(IborCalendar,$H1231,B1232,"f",FALSE)</f>
        <v>47921</v>
      </c>
      <c r="I1232" s="49">
        <f>_xll.qlInterestRateIndexValueDate(Index3M,$H1232)</f>
        <v>47925</v>
      </c>
      <c r="J1232" s="52">
        <f>IFERROR(_xll.qlIndexFixing(Index3M,H1232,TRUE,_xll.ohTrigger(RecalcTrigger,Trigger3M)),NA())</f>
        <v>2.5179824980413747E-2</v>
      </c>
      <c r="K1232" s="52">
        <f>IFERROR(_xll.qlIndexFixing(ONIndex3M,I1232,TRUE,_xll.ohTrigger(RecalcTrigger,Trigger3M)),NA())</f>
        <v>2.5008451525563302E-2</v>
      </c>
      <c r="L1232" s="52">
        <f>IFERROR(_xll.qlIndexFixing(Index6M,$H1232,TRUE,_xll.ohTrigger(RecalcTrigger,Trigger6M)),NA())</f>
        <v>2.5808842929064681E-2</v>
      </c>
      <c r="M1232" s="52">
        <f>IFERROR(_xll.qlIndexFixing(ONIndex6M,I1232,TRUE,_xll.ohTrigger(RecalcTrigger,Trigger6M)),NA())</f>
        <v>2.5476668017061499E-2</v>
      </c>
    </row>
    <row r="1233" spans="2:13" x14ac:dyDescent="0.2">
      <c r="B1233" s="46" t="s">
        <v>49</v>
      </c>
      <c r="D1233" s="49">
        <f>_xll.qlCalendarAdvance(LocalCalendar,$D1232,B1233,"f",FALSE)</f>
        <v>48031</v>
      </c>
      <c r="E1233" s="49">
        <f>_xll.qlInterestRateIndexValueDate(IndexON,D1233)</f>
        <v>48031</v>
      </c>
      <c r="F1233" s="52">
        <f>IFERROR(_xll.qlIndexFixing(IndexON,D1233,TRUE,_xll.ohTrigger(RecalcTrigger,TriggerON)),NA())</f>
        <v>2.0008316186130859E-2</v>
      </c>
      <c r="H1233" s="49">
        <f>_xll.qlCalendarAdvance(IborCalendar,$H1232,B1233,"f",FALSE)</f>
        <v>47928</v>
      </c>
      <c r="I1233" s="49">
        <f>_xll.qlInterestRateIndexValueDate(Index3M,$H1233)</f>
        <v>47932</v>
      </c>
      <c r="J1233" s="52">
        <f>IFERROR(_xll.qlIndexFixing(Index3M,H1233,TRUE,_xll.ohTrigger(RecalcTrigger,Trigger3M)),NA())</f>
        <v>2.5193704426762501E-2</v>
      </c>
      <c r="K1233" s="52">
        <f>IFERROR(_xll.qlIndexFixing(ONIndex3M,I1233,TRUE,_xll.ohTrigger(RecalcTrigger,Trigger3M)),NA())</f>
        <v>2.502297514299201E-2</v>
      </c>
      <c r="L1233" s="52">
        <f>IFERROR(_xll.qlIndexFixing(Index6M,$H1233,TRUE,_xll.ohTrigger(RecalcTrigger,Trigger6M)),NA())</f>
        <v>2.5821042091195581E-2</v>
      </c>
      <c r="M1233" s="52">
        <f>IFERROR(_xll.qlIndexFixing(ONIndex6M,I1233,TRUE,_xll.ohTrigger(RecalcTrigger,Trigger6M)),NA())</f>
        <v>2.5490147227689164E-2</v>
      </c>
    </row>
    <row r="1234" spans="2:13" x14ac:dyDescent="0.2">
      <c r="B1234" s="46" t="s">
        <v>49</v>
      </c>
      <c r="D1234" s="49">
        <f>_xll.qlCalendarAdvance(LocalCalendar,$D1233,B1234,"f",FALSE)</f>
        <v>48038</v>
      </c>
      <c r="E1234" s="49">
        <f>_xll.qlInterestRateIndexValueDate(IndexON,D1234)</f>
        <v>48038</v>
      </c>
      <c r="F1234" s="52">
        <f>IFERROR(_xll.qlIndexFixing(IndexON,D1234,TRUE,_xll.ohTrigger(RecalcTrigger,TriggerON)),NA())</f>
        <v>2.0017913083313355E-2</v>
      </c>
      <c r="H1234" s="49">
        <f>_xll.qlCalendarAdvance(IborCalendar,$H1233,B1234,"f",FALSE)</f>
        <v>47935</v>
      </c>
      <c r="I1234" s="49">
        <f>_xll.qlInterestRateIndexValueDate(Index3M,$H1234)</f>
        <v>47939</v>
      </c>
      <c r="J1234" s="52">
        <f>IFERROR(_xll.qlIndexFixing(Index3M,H1234,TRUE,_xll.ohTrigger(RecalcTrigger,Trigger3M)),NA())</f>
        <v>2.5205628140720891E-2</v>
      </c>
      <c r="K1234" s="52">
        <f>IFERROR(_xll.qlIndexFixing(ONIndex3M,I1234,TRUE,_xll.ohTrigger(RecalcTrigger,Trigger3M)),NA())</f>
        <v>2.5037386148980545E-2</v>
      </c>
      <c r="L1234" s="52">
        <f>IFERROR(_xll.qlIndexFixing(Index6M,$H1234,TRUE,_xll.ohTrigger(RecalcTrigger,Trigger6M)),NA())</f>
        <v>2.5831382190973938E-2</v>
      </c>
      <c r="M1234" s="52">
        <f>IFERROR(_xll.qlIndexFixing(ONIndex6M,I1234,TRUE,_xll.ohTrigger(RecalcTrigger,Trigger6M)),NA())</f>
        <v>2.5503516423439621E-2</v>
      </c>
    </row>
    <row r="1235" spans="2:13" x14ac:dyDescent="0.2">
      <c r="B1235" s="46" t="s">
        <v>49</v>
      </c>
      <c r="D1235" s="49">
        <f>_xll.qlCalendarAdvance(LocalCalendar,$D1234,B1235,"f",FALSE)</f>
        <v>48045</v>
      </c>
      <c r="E1235" s="49">
        <f>_xll.qlInterestRateIndexValueDate(IndexON,D1235)</f>
        <v>48045</v>
      </c>
      <c r="F1235" s="52">
        <f>IFERROR(_xll.qlIndexFixing(IndexON,D1235,TRUE,_xll.ohTrigger(RecalcTrigger,TriggerON)),NA())</f>
        <v>2.002744164689152E-2</v>
      </c>
      <c r="H1235" s="49">
        <f>_xll.qlCalendarAdvance(IborCalendar,$H1234,B1235,"f",FALSE)</f>
        <v>47942</v>
      </c>
      <c r="I1235" s="49">
        <f>_xll.qlInterestRateIndexValueDate(Index3M,$H1235)</f>
        <v>47946</v>
      </c>
      <c r="J1235" s="52">
        <f>IFERROR(_xll.qlIndexFixing(Index3M,H1235,TRUE,_xll.ohTrigger(RecalcTrigger,Trigger3M)),NA())</f>
        <v>2.521928816253436E-2</v>
      </c>
      <c r="K1235" s="52">
        <f>IFERROR(_xll.qlIndexFixing(ONIndex3M,I1235,TRUE,_xll.ohTrigger(RecalcTrigger,Trigger3M)),NA())</f>
        <v>2.5051684543528907E-2</v>
      </c>
      <c r="L1235" s="52">
        <f>IFERROR(_xll.qlIndexFixing(Index6M,$H1235,TRUE,_xll.ohTrigger(RecalcTrigger,Trigger6M)),NA())</f>
        <v>2.5843365682818673E-2</v>
      </c>
      <c r="M1235" s="52">
        <f>IFERROR(_xll.qlIndexFixing(ONIndex6M,I1235,TRUE,_xll.ohTrigger(RecalcTrigger,Trigger6M)),NA())</f>
        <v>2.5516775604073061E-2</v>
      </c>
    </row>
    <row r="1236" spans="2:13" x14ac:dyDescent="0.2">
      <c r="B1236" s="46" t="s">
        <v>49</v>
      </c>
      <c r="D1236" s="49">
        <f>_xll.qlCalendarAdvance(LocalCalendar,$D1235,B1236,"f",FALSE)</f>
        <v>48052</v>
      </c>
      <c r="E1236" s="49">
        <f>_xll.qlInterestRateIndexValueDate(IndexON,D1236)</f>
        <v>48052</v>
      </c>
      <c r="F1236" s="52">
        <f>IFERROR(_xll.qlIndexFixing(IndexON,D1236,TRUE,_xll.ohTrigger(RecalcTrigger,TriggerON)),NA())</f>
        <v>2.0036901876784308E-2</v>
      </c>
      <c r="H1236" s="49">
        <f>_xll.qlCalendarAdvance(IborCalendar,$H1235,B1236,"f",FALSE)</f>
        <v>47953</v>
      </c>
      <c r="I1236" s="49">
        <f>_xll.qlInterestRateIndexValueDate(Index3M,$H1236)</f>
        <v>47955</v>
      </c>
      <c r="J1236" s="52">
        <f>IFERROR(_xll.qlIndexFixing(Index3M,H1236,TRUE,_xll.ohTrigger(RecalcTrigger,Trigger3M)),NA())</f>
        <v>2.5236684601851137E-2</v>
      </c>
      <c r="K1236" s="52">
        <f>IFERROR(_xll.qlIndexFixing(ONIndex3M,I1236,TRUE,_xll.ohTrigger(RecalcTrigger,Trigger3M)),NA())</f>
        <v>2.5069902723773296E-2</v>
      </c>
      <c r="L1236" s="52">
        <f>IFERROR(_xll.qlIndexFixing(Index6M,$H1236,TRUE,_xll.ohTrigger(RecalcTrigger,Trigger6M)),NA())</f>
        <v>2.585860936659666E-2</v>
      </c>
      <c r="M1236" s="52">
        <f>IFERROR(_xll.qlIndexFixing(ONIndex6M,I1236,TRUE,_xll.ohTrigger(RecalcTrigger,Trigger6M)),NA())</f>
        <v>2.5533661467420643E-2</v>
      </c>
    </row>
    <row r="1237" spans="2:13" x14ac:dyDescent="0.2">
      <c r="B1237" s="46" t="s">
        <v>49</v>
      </c>
      <c r="D1237" s="49">
        <f>_xll.qlCalendarAdvance(LocalCalendar,$D1236,B1237,"f",FALSE)</f>
        <v>48059</v>
      </c>
      <c r="E1237" s="49">
        <f>_xll.qlInterestRateIndexValueDate(IndexON,D1237)</f>
        <v>48059</v>
      </c>
      <c r="F1237" s="52">
        <f>IFERROR(_xll.qlIndexFixing(IndexON,D1237,TRUE,_xll.ohTrigger(RecalcTrigger,TriggerON)),NA())</f>
        <v>2.0046293772991719E-2</v>
      </c>
      <c r="H1237" s="49">
        <f>_xll.qlCalendarAdvance(IborCalendar,$H1236,B1237,"f",FALSE)</f>
        <v>47960</v>
      </c>
      <c r="I1237" s="49">
        <f>_xll.qlInterestRateIndexValueDate(Index3M,$H1237)</f>
        <v>47962</v>
      </c>
      <c r="J1237" s="52">
        <f>IFERROR(_xll.qlIndexFixing(Index3M,H1237,TRUE,_xll.ohTrigger(RecalcTrigger,Trigger3M)),NA())</f>
        <v>2.5250085706417406E-2</v>
      </c>
      <c r="K1237" s="52">
        <f>IFERROR(_xll.qlIndexFixing(ONIndex3M,I1237,TRUE,_xll.ohTrigger(RecalcTrigger,Trigger3M)),NA())</f>
        <v>2.5083943720618507E-2</v>
      </c>
      <c r="L1237" s="52">
        <f>IFERROR(_xll.qlIndexFixing(Index6M,$H1237,TRUE,_xll.ohTrigger(RecalcTrigger,Trigger6M)),NA())</f>
        <v>2.5870338269250139E-2</v>
      </c>
      <c r="M1237" s="52">
        <f>IFERROR(_xll.qlIndexFixing(ONIndex6M,I1237,TRUE,_xll.ohTrigger(RecalcTrigger,Trigger6M)),NA())</f>
        <v>2.5546669185123605E-2</v>
      </c>
    </row>
    <row r="1238" spans="2:13" x14ac:dyDescent="0.2">
      <c r="B1238" s="46" t="s">
        <v>49</v>
      </c>
      <c r="D1238" s="49">
        <f>_xll.qlCalendarAdvance(LocalCalendar,$D1237,B1238,"f",FALSE)</f>
        <v>48066</v>
      </c>
      <c r="E1238" s="49">
        <f>_xll.qlInterestRateIndexValueDate(IndexON,D1238)</f>
        <v>48066</v>
      </c>
      <c r="F1238" s="52">
        <f>IFERROR(_xll.qlIndexFixing(IndexON,D1238,TRUE,_xll.ohTrigger(RecalcTrigger,TriggerON)),NA())</f>
        <v>2.0055617335513753E-2</v>
      </c>
      <c r="H1238" s="49">
        <f>_xll.qlCalendarAdvance(IborCalendar,$H1237,B1238,"f",FALSE)</f>
        <v>47967</v>
      </c>
      <c r="I1238" s="49">
        <f>_xll.qlInterestRateIndexValueDate(Index3M,$H1238)</f>
        <v>47969</v>
      </c>
      <c r="J1238" s="52">
        <f>IFERROR(_xll.qlIndexFixing(Index3M,H1238,TRUE,_xll.ohTrigger(RecalcTrigger,Trigger3M)),NA())</f>
        <v>2.5265185340389816E-2</v>
      </c>
      <c r="K1238" s="52">
        <f>IFERROR(_xll.qlIndexFixing(ONIndex3M,I1238,TRUE,_xll.ohTrigger(RecalcTrigger,Trigger3M)),NA())</f>
        <v>2.5097872105943608E-2</v>
      </c>
      <c r="L1238" s="52">
        <f>IFERROR(_xll.qlIndexFixing(Index6M,$H1238,TRUE,_xll.ohTrigger(RecalcTrigger,Trigger6M)),NA())</f>
        <v>2.5888820923386898E-2</v>
      </c>
      <c r="M1238" s="52">
        <f>IFERROR(_xll.qlIndexFixing(ONIndex6M,I1238,TRUE,_xll.ohTrigger(RecalcTrigger,Trigger6M)),NA())</f>
        <v>2.5559566887869423E-2</v>
      </c>
    </row>
    <row r="1239" spans="2:13" x14ac:dyDescent="0.2">
      <c r="B1239" s="46" t="s">
        <v>49</v>
      </c>
      <c r="D1239" s="49">
        <f>_xll.qlCalendarAdvance(LocalCalendar,$D1238,B1239,"f",FALSE)</f>
        <v>48073</v>
      </c>
      <c r="E1239" s="49">
        <f>_xll.qlInterestRateIndexValueDate(IndexON,D1239)</f>
        <v>48073</v>
      </c>
      <c r="F1239" s="52">
        <f>IFERROR(_xll.qlIndexFixing(IndexON,D1239,TRUE,_xll.ohTrigger(RecalcTrigger,TriggerON)),NA())</f>
        <v>2.0064872564269365E-2</v>
      </c>
      <c r="H1239" s="49">
        <f>_xll.qlCalendarAdvance(IborCalendar,$H1238,B1239,"f",FALSE)</f>
        <v>47974</v>
      </c>
      <c r="I1239" s="49">
        <f>_xll.qlInterestRateIndexValueDate(Index3M,$H1239)</f>
        <v>47976</v>
      </c>
      <c r="J1239" s="52">
        <f>IFERROR(_xll.qlIndexFixing(Index3M,H1239,TRUE,_xll.ohTrigger(RecalcTrigger,Trigger3M)),NA())</f>
        <v>2.5278352717315142E-2</v>
      </c>
      <c r="K1239" s="52">
        <f>IFERROR(_xll.qlIndexFixing(ONIndex3M,I1239,TRUE,_xll.ohTrigger(RecalcTrigger,Trigger3M)),NA())</f>
        <v>2.5111687879828537E-2</v>
      </c>
      <c r="L1239" s="52">
        <f>IFERROR(_xll.qlIndexFixing(Index6M,$H1239,TRUE,_xll.ohTrigger(RecalcTrigger,Trigger6M)),NA())</f>
        <v>2.58985902609527E-2</v>
      </c>
      <c r="M1239" s="52">
        <f>IFERROR(_xll.qlIndexFixing(ONIndex6M,I1239,TRUE,_xll.ohTrigger(RecalcTrigger,Trigger6M)),NA())</f>
        <v>2.557235457557816E-2</v>
      </c>
    </row>
    <row r="1240" spans="2:13" x14ac:dyDescent="0.2">
      <c r="B1240" s="46" t="s">
        <v>49</v>
      </c>
      <c r="D1240" s="49">
        <f>_xll.qlCalendarAdvance(LocalCalendar,$D1239,B1240,"f",FALSE)</f>
        <v>48080</v>
      </c>
      <c r="E1240" s="49">
        <f>_xll.qlInterestRateIndexValueDate(IndexON,D1240)</f>
        <v>48080</v>
      </c>
      <c r="F1240" s="52">
        <f>IFERROR(_xll.qlIndexFixing(IndexON,D1240,TRUE,_xll.ohTrigger(RecalcTrigger,TriggerON)),NA())</f>
        <v>2.0074059459420646E-2</v>
      </c>
      <c r="H1240" s="49">
        <f>_xll.qlCalendarAdvance(IborCalendar,$H1239,B1240,"f",FALSE)</f>
        <v>47981</v>
      </c>
      <c r="I1240" s="49">
        <f>_xll.qlInterestRateIndexValueDate(Index3M,$H1240)</f>
        <v>47983</v>
      </c>
      <c r="J1240" s="52">
        <f>IFERROR(_xll.qlIndexFixing(Index3M,H1240,TRUE,_xll.ohTrigger(RecalcTrigger,Trigger3M)),NA())</f>
        <v>2.5291406806263211E-2</v>
      </c>
      <c r="K1240" s="52">
        <f>IFERROR(_xll.qlIndexFixing(ONIndex3M,I1240,TRUE,_xll.ohTrigger(RecalcTrigger,Trigger3M)),NA())</f>
        <v>2.5125391042113421E-2</v>
      </c>
      <c r="L1240" s="52">
        <f>IFERROR(_xll.qlIndexFixing(Index6M,$H1240,TRUE,_xll.ohTrigger(RecalcTrigger,Trigger6M)),NA())</f>
        <v>2.5909963568217703E-2</v>
      </c>
      <c r="M1240" s="52">
        <f>IFERROR(_xll.qlIndexFixing(ONIndex6M,I1240,TRUE,_xll.ohTrigger(RecalcTrigger,Trigger6M)),NA())</f>
        <v>2.5585032248169881E-2</v>
      </c>
    </row>
    <row r="1241" spans="2:13" x14ac:dyDescent="0.2">
      <c r="B1241" s="46" t="s">
        <v>49</v>
      </c>
      <c r="D1241" s="49">
        <f>_xll.qlCalendarAdvance(LocalCalendar,$D1240,B1241,"f",FALSE)</f>
        <v>48087</v>
      </c>
      <c r="E1241" s="49">
        <f>_xll.qlInterestRateIndexValueDate(IndexON,D1241)</f>
        <v>48087</v>
      </c>
      <c r="F1241" s="52">
        <f>IFERROR(_xll.qlIndexFixing(IndexON,D1241,TRUE,_xll.ohTrigger(RecalcTrigger,TriggerON)),NA())</f>
        <v>2.0083178020724457E-2</v>
      </c>
      <c r="H1241" s="49">
        <f>_xll.qlCalendarAdvance(IborCalendar,$H1240,B1241,"f",FALSE)</f>
        <v>47988</v>
      </c>
      <c r="I1241" s="49">
        <f>_xll.qlInterestRateIndexValueDate(Index3M,$H1241)</f>
        <v>47990</v>
      </c>
      <c r="J1241" s="52">
        <f>IFERROR(_xll.qlIndexFixing(Index3M,H1241,TRUE,_xll.ohTrigger(RecalcTrigger,Trigger3M)),NA())</f>
        <v>2.5304347606111437E-2</v>
      </c>
      <c r="K1241" s="52">
        <f>IFERROR(_xll.qlIndexFixing(ONIndex3M,I1241,TRUE,_xll.ohTrigger(RecalcTrigger,Trigger3M)),NA())</f>
        <v>2.5138981592958132E-2</v>
      </c>
      <c r="L1241" s="52">
        <f>IFERROR(_xll.qlIndexFixing(Index6M,$H1241,TRUE,_xll.ohTrigger(RecalcTrigger,Trigger6M)),NA())</f>
        <v>2.5922919405470583E-2</v>
      </c>
      <c r="M1241" s="52">
        <f>IFERROR(_xll.qlIndexFixing(ONIndex6M,I1241,TRUE,_xll.ohTrigger(RecalcTrigger,Trigger6M)),NA())</f>
        <v>2.5597599905724522E-2</v>
      </c>
    </row>
    <row r="1242" spans="2:13" x14ac:dyDescent="0.2">
      <c r="B1242" s="46" t="s">
        <v>49</v>
      </c>
      <c r="D1242" s="49">
        <f>_xll.qlCalendarAdvance(LocalCalendar,$D1241,B1242,"f",FALSE)</f>
        <v>48094</v>
      </c>
      <c r="E1242" s="49">
        <f>_xll.qlInterestRateIndexValueDate(IndexON,D1242)</f>
        <v>48094</v>
      </c>
      <c r="F1242" s="52">
        <f>IFERROR(_xll.qlIndexFixing(IndexON,D1242,TRUE,_xll.ohTrigger(RecalcTrigger,TriggerON)),NA())</f>
        <v>2.0092228248504984E-2</v>
      </c>
      <c r="H1242" s="49">
        <f>_xll.qlCalendarAdvance(IborCalendar,$H1241,B1242,"f",FALSE)</f>
        <v>47995</v>
      </c>
      <c r="I1242" s="49">
        <f>_xll.qlInterestRateIndexValueDate(Index3M,$H1242)</f>
        <v>47997</v>
      </c>
      <c r="J1242" s="52">
        <f>IFERROR(_xll.qlIndexFixing(Index3M,H1242,TRUE,_xll.ohTrigger(RecalcTrigger,Trigger3M)),NA())</f>
        <v>2.5317175115739849E-2</v>
      </c>
      <c r="K1242" s="52">
        <f>IFERROR(_xll.qlIndexFixing(ONIndex3M,I1242,TRUE,_xll.ohTrigger(RecalcTrigger,Trigger3M)),NA())</f>
        <v>2.5152459532282734E-2</v>
      </c>
      <c r="L1242" s="52">
        <f>IFERROR(_xll.qlIndexFixing(Index6M,$H1242,TRUE,_xll.ohTrigger(RecalcTrigger,Trigger6M)),NA())</f>
        <v>2.5927311953582655E-2</v>
      </c>
      <c r="M1242" s="52">
        <f>IFERROR(_xll.qlIndexFixing(ONIndex6M,I1242,TRUE,_xll.ohTrigger(RecalcTrigger,Trigger6M)),NA())</f>
        <v>2.561005754808221E-2</v>
      </c>
    </row>
    <row r="1243" spans="2:13" x14ac:dyDescent="0.2">
      <c r="B1243" s="46" t="s">
        <v>49</v>
      </c>
      <c r="D1243" s="49">
        <f>_xll.qlCalendarAdvance(LocalCalendar,$D1242,B1243,"f",FALSE)</f>
        <v>48101</v>
      </c>
      <c r="E1243" s="49">
        <f>_xll.qlInterestRateIndexValueDate(IndexON,D1243)</f>
        <v>48101</v>
      </c>
      <c r="F1243" s="52">
        <f>IFERROR(_xll.qlIndexFixing(IndexON,D1243,TRUE,_xll.ohTrigger(RecalcTrigger,TriggerON)),NA())</f>
        <v>2.0101210142438042E-2</v>
      </c>
      <c r="H1243" s="49">
        <f>_xll.qlCalendarAdvance(IborCalendar,$H1242,B1243,"f",FALSE)</f>
        <v>48002</v>
      </c>
      <c r="I1243" s="49">
        <f>_xll.qlInterestRateIndexValueDate(Index3M,$H1243)</f>
        <v>48004</v>
      </c>
      <c r="J1243" s="52">
        <f>IFERROR(_xll.qlIndexFixing(Index3M,H1243,TRUE,_xll.ohTrigger(RecalcTrigger,Trigger3M)),NA())</f>
        <v>2.5329889334041504E-2</v>
      </c>
      <c r="K1243" s="52">
        <f>IFERROR(_xll.qlIndexFixing(ONIndex3M,I1243,TRUE,_xll.ohTrigger(RecalcTrigger,Trigger3M)),NA())</f>
        <v>2.5165824859927355E-2</v>
      </c>
      <c r="L1243" s="52">
        <f>IFERROR(_xll.qlIndexFixing(Index6M,$H1243,TRUE,_xll.ohTrigger(RecalcTrigger,Trigger6M)),NA())</f>
        <v>2.593837251128342E-2</v>
      </c>
      <c r="M1243" s="52">
        <f>IFERROR(_xll.qlIndexFixing(ONIndex6M,I1243,TRUE,_xll.ohTrigger(RecalcTrigger,Trigger6M)),NA())</f>
        <v>2.5622405175482754E-2</v>
      </c>
    </row>
    <row r="1244" spans="2:13" x14ac:dyDescent="0.2">
      <c r="B1244" s="46" t="s">
        <v>49</v>
      </c>
      <c r="D1244" s="49">
        <f>_xll.qlCalendarAdvance(LocalCalendar,$D1243,B1244,"f",FALSE)</f>
        <v>48108</v>
      </c>
      <c r="E1244" s="49">
        <f>_xll.qlInterestRateIndexValueDate(IndexON,D1244)</f>
        <v>48108</v>
      </c>
      <c r="F1244" s="52">
        <f>IFERROR(_xll.qlIndexFixing(IndexON,D1244,TRUE,_xll.ohTrigger(RecalcTrigger,TriggerON)),NA())</f>
        <v>2.0110123702766769E-2</v>
      </c>
      <c r="H1244" s="49">
        <f>_xll.qlCalendarAdvance(IborCalendar,$H1243,B1244,"f",FALSE)</f>
        <v>48009</v>
      </c>
      <c r="I1244" s="49">
        <f>_xll.qlInterestRateIndexValueDate(Index3M,$H1244)</f>
        <v>48011</v>
      </c>
      <c r="J1244" s="52">
        <f>IFERROR(_xll.qlIndexFixing(Index3M,H1244,TRUE,_xll.ohTrigger(RecalcTrigger,Trigger3M)),NA())</f>
        <v>2.5342490259919026E-2</v>
      </c>
      <c r="K1244" s="52">
        <f>IFERROR(_xll.qlIndexFixing(ONIndex3M,I1244,TRUE,_xll.ohTrigger(RecalcTrigger,Trigger3M)),NA())</f>
        <v>2.5179077575971931E-2</v>
      </c>
      <c r="L1244" s="52">
        <f>IFERROR(_xll.qlIndexFixing(Index6M,$H1244,TRUE,_xll.ohTrigger(RecalcTrigger,Trigger6M)),NA())</f>
        <v>2.5949321671556506E-2</v>
      </c>
      <c r="M1244" s="52">
        <f>IFERROR(_xll.qlIndexFixing(ONIndex6M,I1244,TRUE,_xll.ohTrigger(RecalcTrigger,Trigger6M)),NA())</f>
        <v>2.5634642787686346E-2</v>
      </c>
    </row>
    <row r="1245" spans="2:13" x14ac:dyDescent="0.2">
      <c r="B1245" s="46" t="s">
        <v>49</v>
      </c>
      <c r="D1245" s="49">
        <f>_xll.qlCalendarAdvance(LocalCalendar,$D1244,B1245,"f",FALSE)</f>
        <v>48115</v>
      </c>
      <c r="E1245" s="49">
        <f>_xll.qlInterestRateIndexValueDate(IndexON,D1245)</f>
        <v>48115</v>
      </c>
      <c r="F1245" s="52">
        <f>IFERROR(_xll.qlIndexFixing(IndexON,D1245,TRUE,_xll.ohTrigger(RecalcTrigger,TriggerON)),NA())</f>
        <v>2.0118968929248027E-2</v>
      </c>
      <c r="H1245" s="49">
        <f>_xll.qlCalendarAdvance(IborCalendar,$H1244,B1245,"f",FALSE)</f>
        <v>48016</v>
      </c>
      <c r="I1245" s="49">
        <f>_xll.qlInterestRateIndexValueDate(Index3M,$H1245)</f>
        <v>48018</v>
      </c>
      <c r="J1245" s="52">
        <f>IFERROR(_xll.qlIndexFixing(Index3M,H1245,TRUE,_xll.ohTrigger(RecalcTrigger,Trigger3M)),NA())</f>
        <v>2.5354977892286319E-2</v>
      </c>
      <c r="K1245" s="52">
        <f>IFERROR(_xll.qlIndexFixing(ONIndex3M,I1245,TRUE,_xll.ohTrigger(RecalcTrigger,Trigger3M)),NA())</f>
        <v>2.5192217680576334E-2</v>
      </c>
      <c r="L1245" s="52">
        <f>IFERROR(_xll.qlIndexFixing(Index6M,$H1245,TRUE,_xll.ohTrigger(RecalcTrigger,Trigger6M)),NA())</f>
        <v>2.5960159432565137E-2</v>
      </c>
      <c r="M1245" s="52">
        <f>IFERROR(_xll.qlIndexFixing(ONIndex6M,I1245,TRUE,_xll.ohTrigger(RecalcTrigger,Trigger6M)),NA())</f>
        <v>2.5646770384852857E-2</v>
      </c>
    </row>
    <row r="1246" spans="2:13" x14ac:dyDescent="0.2">
      <c r="B1246" s="46" t="s">
        <v>49</v>
      </c>
      <c r="D1246" s="49">
        <f>_xll.qlCalendarAdvance(LocalCalendar,$D1245,B1246,"f",FALSE)</f>
        <v>48122</v>
      </c>
      <c r="E1246" s="49">
        <f>_xll.qlInterestRateIndexValueDate(IndexON,D1246)</f>
        <v>48122</v>
      </c>
      <c r="F1246" s="52">
        <f>IFERROR(_xll.qlIndexFixing(IndexON,D1246,TRUE,_xll.ohTrigger(RecalcTrigger,TriggerON)),NA())</f>
        <v>2.0127745821962861E-2</v>
      </c>
      <c r="H1246" s="49">
        <f>_xll.qlCalendarAdvance(IborCalendar,$H1245,B1246,"f",FALSE)</f>
        <v>48023</v>
      </c>
      <c r="I1246" s="49">
        <f>_xll.qlInterestRateIndexValueDate(Index3M,$H1246)</f>
        <v>48025</v>
      </c>
      <c r="J1246" s="52">
        <f>IFERROR(_xll.qlIndexFixing(Index3M,H1246,TRUE,_xll.ohTrigger(RecalcTrigger,Trigger3M)),NA())</f>
        <v>2.5367352230063384E-2</v>
      </c>
      <c r="K1246" s="52">
        <f>IFERROR(_xll.qlIndexFixing(ONIndex3M,I1246,TRUE,_xll.ohTrigger(RecalcTrigger,Trigger3M)),NA())</f>
        <v>2.520524517342082E-2</v>
      </c>
      <c r="L1246" s="52">
        <f>IFERROR(_xll.qlIndexFixing(Index6M,$H1246,TRUE,_xll.ohTrigger(RecalcTrigger,Trigger6M)),NA())</f>
        <v>2.5975863629259376E-2</v>
      </c>
      <c r="M1246" s="52">
        <f>IFERROR(_xll.qlIndexFixing(ONIndex6M,I1246,TRUE,_xll.ohTrigger(RecalcTrigger,Trigger6M)),NA())</f>
        <v>2.5658787966822416E-2</v>
      </c>
    </row>
    <row r="1247" spans="2:13" x14ac:dyDescent="0.2">
      <c r="B1247" s="46" t="s">
        <v>49</v>
      </c>
      <c r="D1247" s="49">
        <f>_xll.qlCalendarAdvance(LocalCalendar,$D1246,B1247,"f",FALSE)</f>
        <v>48129</v>
      </c>
      <c r="E1247" s="49">
        <f>_xll.qlInterestRateIndexValueDate(IndexON,D1247)</f>
        <v>48129</v>
      </c>
      <c r="F1247" s="52">
        <f>IFERROR(_xll.qlIndexFixing(IndexON,D1247,TRUE,_xll.ohTrigger(RecalcTrigger,TriggerON)),NA())</f>
        <v>2.0136454381073365E-2</v>
      </c>
      <c r="H1247" s="49">
        <f>_xll.qlCalendarAdvance(IborCalendar,$H1246,B1247,"f",FALSE)</f>
        <v>48030</v>
      </c>
      <c r="I1247" s="49">
        <f>_xll.qlInterestRateIndexValueDate(Index3M,$H1247)</f>
        <v>48032</v>
      </c>
      <c r="J1247" s="52">
        <f>IFERROR(_xll.qlIndexFixing(Index3M,H1247,TRUE,_xll.ohTrigger(RecalcTrigger,Trigger3M)),NA())</f>
        <v>2.5379613272181505E-2</v>
      </c>
      <c r="K1247" s="52">
        <f>IFERROR(_xll.qlIndexFixing(ONIndex3M,I1247,TRUE,_xll.ohTrigger(RecalcTrigger,Trigger3M)),NA())</f>
        <v>2.5218160054745198E-2</v>
      </c>
      <c r="L1247" s="52">
        <f>IFERROR(_xll.qlIndexFixing(Index6M,$H1247,TRUE,_xll.ohTrigger(RecalcTrigger,Trigger6M)),NA())</f>
        <v>2.5986456991532778E-2</v>
      </c>
      <c r="M1247" s="52">
        <f>IFERROR(_xll.qlIndexFixing(ONIndex6M,I1247,TRUE,_xll.ohTrigger(RecalcTrigger,Trigger6M)),NA())</f>
        <v>2.5670695533674959E-2</v>
      </c>
    </row>
    <row r="1248" spans="2:13" x14ac:dyDescent="0.2">
      <c r="B1248" s="46" t="s">
        <v>49</v>
      </c>
      <c r="D1248" s="49">
        <f>_xll.qlCalendarAdvance(LocalCalendar,$D1247,B1248,"f",FALSE)</f>
        <v>48136</v>
      </c>
      <c r="E1248" s="49">
        <f>_xll.qlInterestRateIndexValueDate(IndexON,D1248)</f>
        <v>48136</v>
      </c>
      <c r="F1248" s="52">
        <f>IFERROR(_xll.qlIndexFixing(IndexON,D1248,TRUE,_xll.ohTrigger(RecalcTrigger,TriggerON)),NA())</f>
        <v>2.0145094606417446E-2</v>
      </c>
      <c r="H1248" s="49">
        <f>_xll.qlCalendarAdvance(IborCalendar,$H1247,B1248,"f",FALSE)</f>
        <v>48037</v>
      </c>
      <c r="I1248" s="49">
        <f>_xll.qlInterestRateIndexValueDate(Index3M,$H1248)</f>
        <v>48039</v>
      </c>
      <c r="J1248" s="52">
        <f>IFERROR(_xll.qlIndexFixing(Index3M,H1248,TRUE,_xll.ohTrigger(RecalcTrigger,Trigger3M)),NA())</f>
        <v>2.5391761017585876E-2</v>
      </c>
      <c r="K1248" s="52">
        <f>IFERROR(_xll.qlIndexFixing(ONIndex3M,I1248,TRUE,_xll.ohTrigger(RecalcTrigger,Trigger3M)),NA())</f>
        <v>2.523096232446953E-2</v>
      </c>
      <c r="L1248" s="52">
        <f>IFERROR(_xll.qlIndexFixing(Index6M,$H1248,TRUE,_xll.ohTrigger(RecalcTrigger,Trigger6M)),NA())</f>
        <v>2.5998582577262726E-2</v>
      </c>
      <c r="M1248" s="52">
        <f>IFERROR(_xll.qlIndexFixing(ONIndex6M,I1248,TRUE,_xll.ohTrigger(RecalcTrigger,Trigger6M)),NA())</f>
        <v>2.5682493085330549E-2</v>
      </c>
    </row>
    <row r="1249" spans="2:13" x14ac:dyDescent="0.2">
      <c r="B1249" s="46" t="s">
        <v>49</v>
      </c>
      <c r="D1249" s="49">
        <f>_xll.qlCalendarAdvance(LocalCalendar,$D1248,B1249,"f",FALSE)</f>
        <v>48143</v>
      </c>
      <c r="E1249" s="49">
        <f>_xll.qlInterestRateIndexValueDate(IndexON,D1249)</f>
        <v>48143</v>
      </c>
      <c r="F1249" s="52">
        <f>IFERROR(_xll.qlIndexFixing(IndexON,D1249,TRUE,_xll.ohTrigger(RecalcTrigger,TriggerON)),NA())</f>
        <v>2.0153666497995104E-2</v>
      </c>
      <c r="H1249" s="49">
        <f>_xll.qlCalendarAdvance(IborCalendar,$H1248,B1249,"f",FALSE)</f>
        <v>48044</v>
      </c>
      <c r="I1249" s="49">
        <f>_xll.qlInterestRateIndexValueDate(Index3M,$H1249)</f>
        <v>48046</v>
      </c>
      <c r="J1249" s="52">
        <f>IFERROR(_xll.qlIndexFixing(Index3M,H1249,TRUE,_xll.ohTrigger(RecalcTrigger,Trigger3M)),NA())</f>
        <v>2.5403795465223429E-2</v>
      </c>
      <c r="K1249" s="52">
        <f>IFERROR(_xll.qlIndexFixing(ONIndex3M,I1249,TRUE,_xll.ohTrigger(RecalcTrigger,Trigger3M)),NA())</f>
        <v>2.5243651982433946E-2</v>
      </c>
      <c r="L1249" s="52">
        <f>IFERROR(_xll.qlIndexFixing(Index6M,$H1249,TRUE,_xll.ohTrigger(RecalcTrigger,Trigger6M)),NA())</f>
        <v>2.6007309430024401E-2</v>
      </c>
      <c r="M1249" s="52">
        <f>IFERROR(_xll.qlIndexFixing(ONIndex6M,I1249,TRUE,_xll.ohTrigger(RecalcTrigger,Trigger6M)),NA())</f>
        <v>2.5694180621789187E-2</v>
      </c>
    </row>
    <row r="1250" spans="2:13" x14ac:dyDescent="0.2">
      <c r="B1250" s="46" t="s">
        <v>49</v>
      </c>
      <c r="D1250" s="49">
        <f>_xll.qlCalendarAdvance(LocalCalendar,$D1249,B1250,"f",FALSE)</f>
        <v>48150</v>
      </c>
      <c r="E1250" s="49">
        <f>_xll.qlInterestRateIndexValueDate(IndexON,D1250)</f>
        <v>48150</v>
      </c>
      <c r="F1250" s="52">
        <f>IFERROR(_xll.qlIndexFixing(IndexON,D1250,TRUE,_xll.ohTrigger(RecalcTrigger,TriggerON)),NA())</f>
        <v>2.0162170055806339E-2</v>
      </c>
      <c r="H1250" s="49">
        <f>_xll.qlCalendarAdvance(IborCalendar,$H1249,B1250,"f",FALSE)</f>
        <v>48051</v>
      </c>
      <c r="I1250" s="49">
        <f>_xll.qlInterestRateIndexValueDate(Index3M,$H1250)</f>
        <v>48053</v>
      </c>
      <c r="J1250" s="52">
        <f>IFERROR(_xll.qlIndexFixing(Index3M,H1250,TRUE,_xll.ohTrigger(RecalcTrigger,Trigger3M)),NA())</f>
        <v>2.5415716614059336E-2</v>
      </c>
      <c r="K1250" s="52">
        <f>IFERROR(_xll.qlIndexFixing(ONIndex3M,I1250,TRUE,_xll.ohTrigger(RecalcTrigger,Trigger3M)),NA())</f>
        <v>2.5256229028958188E-2</v>
      </c>
      <c r="L1250" s="52">
        <f>IFERROR(_xll.qlIndexFixing(Index6M,$H1250,TRUE,_xll.ohTrigger(RecalcTrigger,Trigger6M)),NA())</f>
        <v>2.6017568502688909E-2</v>
      </c>
      <c r="M1250" s="52">
        <f>IFERROR(_xll.qlIndexFixing(ONIndex6M,I1250,TRUE,_xll.ohTrigger(RecalcTrigger,Trigger6M)),NA())</f>
        <v>2.5705758143210744E-2</v>
      </c>
    </row>
    <row r="1251" spans="2:13" x14ac:dyDescent="0.2">
      <c r="B1251" s="46" t="s">
        <v>49</v>
      </c>
      <c r="D1251" s="49">
        <f>_xll.qlCalendarAdvance(LocalCalendar,$D1250,B1251,"f",FALSE)</f>
        <v>48157</v>
      </c>
      <c r="E1251" s="49">
        <f>_xll.qlInterestRateIndexValueDate(IndexON,D1251)</f>
        <v>48157</v>
      </c>
      <c r="F1251" s="52">
        <f>IFERROR(_xll.qlIndexFixing(IndexON,D1251,TRUE,_xll.ohTrigger(RecalcTrigger,TriggerON)),NA())</f>
        <v>2.017060527985115E-2</v>
      </c>
      <c r="H1251" s="49">
        <f>_xll.qlCalendarAdvance(IborCalendar,$H1250,B1251,"f",FALSE)</f>
        <v>48058</v>
      </c>
      <c r="I1251" s="49">
        <f>_xll.qlInterestRateIndexValueDate(Index3M,$H1251)</f>
        <v>48060</v>
      </c>
      <c r="J1251" s="52">
        <f>IFERROR(_xll.qlIndexFixing(Index3M,H1251,TRUE,_xll.ohTrigger(RecalcTrigger,Trigger3M)),NA())</f>
        <v>2.5427524463062248E-2</v>
      </c>
      <c r="K1251" s="52">
        <f>IFERROR(_xll.qlIndexFixing(ONIndex3M,I1251,TRUE,_xll.ohTrigger(RecalcTrigger,Trigger3M)),NA())</f>
        <v>2.5268693463562641E-2</v>
      </c>
      <c r="L1251" s="52">
        <f>IFERROR(_xll.qlIndexFixing(Index6M,$H1251,TRUE,_xll.ohTrigger(RecalcTrigger,Trigger6M)),NA())</f>
        <v>2.6022846513581062E-2</v>
      </c>
      <c r="M1251" s="52">
        <f>IFERROR(_xll.qlIndexFixing(ONIndex6M,I1251,TRUE,_xll.ohTrigger(RecalcTrigger,Trigger6M)),NA())</f>
        <v>2.5717225649275477E-2</v>
      </c>
    </row>
    <row r="1252" spans="2:13" x14ac:dyDescent="0.2">
      <c r="B1252" s="46" t="s">
        <v>49</v>
      </c>
      <c r="D1252" s="49">
        <f>_xll.qlCalendarAdvance(LocalCalendar,$D1251,B1252,"f",FALSE)</f>
        <v>48164</v>
      </c>
      <c r="E1252" s="49">
        <f>_xll.qlInterestRateIndexValueDate(IndexON,D1252)</f>
        <v>48164</v>
      </c>
      <c r="F1252" s="52">
        <f>IFERROR(_xll.qlIndexFixing(IndexON,D1252,TRUE,_xll.ohTrigger(RecalcTrigger,TriggerON)),NA())</f>
        <v>2.0178972170129539E-2</v>
      </c>
      <c r="H1252" s="49">
        <f>_xll.qlCalendarAdvance(IborCalendar,$H1251,B1252,"f",FALSE)</f>
        <v>48065</v>
      </c>
      <c r="I1252" s="49">
        <f>_xll.qlInterestRateIndexValueDate(Index3M,$H1252)</f>
        <v>48067</v>
      </c>
      <c r="J1252" s="52">
        <f>IFERROR(_xll.qlIndexFixing(Index3M,H1252,TRUE,_xll.ohTrigger(RecalcTrigger,Trigger3M)),NA())</f>
        <v>2.5439219011212981E-2</v>
      </c>
      <c r="K1252" s="52">
        <f>IFERROR(_xll.qlIndexFixing(ONIndex3M,I1252,TRUE,_xll.ohTrigger(RecalcTrigger,Trigger3M)),NA())</f>
        <v>2.5281045286726922E-2</v>
      </c>
      <c r="L1252" s="52">
        <f>IFERROR(_xll.qlIndexFixing(Index6M,$H1252,TRUE,_xll.ohTrigger(RecalcTrigger,Trigger6M)),NA())</f>
        <v>2.6037752346107463E-2</v>
      </c>
      <c r="M1252" s="52">
        <f>IFERROR(_xll.qlIndexFixing(ONIndex6M,I1252,TRUE,_xll.ohTrigger(RecalcTrigger,Trigger6M)),NA())</f>
        <v>2.5728583140223193E-2</v>
      </c>
    </row>
    <row r="1253" spans="2:13" x14ac:dyDescent="0.2">
      <c r="B1253" s="46" t="s">
        <v>49</v>
      </c>
      <c r="D1253" s="49">
        <f>_xll.qlCalendarAdvance(LocalCalendar,$D1252,B1253,"f",FALSE)</f>
        <v>48171</v>
      </c>
      <c r="E1253" s="49">
        <f>_xll.qlInterestRateIndexValueDate(IndexON,D1253)</f>
        <v>48171</v>
      </c>
      <c r="F1253" s="52">
        <f>IFERROR(_xll.qlIndexFixing(IndexON,D1253,TRUE,_xll.ohTrigger(RecalcTrigger,TriggerON)),NA())</f>
        <v>2.0187270726641504E-2</v>
      </c>
      <c r="H1253" s="49">
        <f>_xll.qlCalendarAdvance(IborCalendar,$H1252,B1253,"f",FALSE)</f>
        <v>48072</v>
      </c>
      <c r="I1253" s="49">
        <f>_xll.qlInterestRateIndexValueDate(Index3M,$H1253)</f>
        <v>48074</v>
      </c>
      <c r="J1253" s="52">
        <f>IFERROR(_xll.qlIndexFixing(Index3M,H1253,TRUE,_xll.ohTrigger(RecalcTrigger,Trigger3M)),NA())</f>
        <v>2.5450800257503649E-2</v>
      </c>
      <c r="K1253" s="52">
        <f>IFERROR(_xll.qlIndexFixing(ONIndex3M,I1253,TRUE,_xll.ohTrigger(RecalcTrigger,Trigger3M)),NA())</f>
        <v>2.5293284498051349E-2</v>
      </c>
      <c r="L1253" s="52">
        <f>IFERROR(_xll.qlIndexFixing(Index6M,$H1253,TRUE,_xll.ohTrigger(RecalcTrigger,Trigger6M)),NA())</f>
        <v>2.6047677113421253E-2</v>
      </c>
      <c r="M1253" s="52">
        <f>IFERROR(_xll.qlIndexFixing(ONIndex6M,I1253,TRUE,_xll.ohTrigger(RecalcTrigger,Trigger6M)),NA())</f>
        <v>2.5739830615973958E-2</v>
      </c>
    </row>
    <row r="1254" spans="2:13" x14ac:dyDescent="0.2">
      <c r="B1254" s="46" t="s">
        <v>49</v>
      </c>
      <c r="D1254" s="49">
        <f>_xll.qlCalendarAdvance(LocalCalendar,$D1253,B1254,"f",FALSE)</f>
        <v>48178</v>
      </c>
      <c r="E1254" s="49">
        <f>_xll.qlInterestRateIndexValueDate(IndexON,D1254)</f>
        <v>48178</v>
      </c>
      <c r="F1254" s="52">
        <f>IFERROR(_xll.qlIndexFixing(IndexON,D1254,TRUE,_xll.ohTrigger(RecalcTrigger,TriggerON)),NA())</f>
        <v>2.0195500949468093E-2</v>
      </c>
      <c r="H1254" s="49">
        <f>_xll.qlCalendarAdvance(IborCalendar,$H1253,B1254,"f",FALSE)</f>
        <v>48079</v>
      </c>
      <c r="I1254" s="49">
        <f>_xll.qlInterestRateIndexValueDate(Index3M,$H1254)</f>
        <v>48081</v>
      </c>
      <c r="J1254" s="52">
        <f>IFERROR(_xll.qlIndexFixing(Index3M,H1254,TRUE,_xll.ohTrigger(RecalcTrigger,Trigger3M)),NA())</f>
        <v>2.5462268200932441E-2</v>
      </c>
      <c r="K1254" s="52">
        <f>IFERROR(_xll.qlIndexFixing(ONIndex3M,I1254,TRUE,_xll.ohTrigger(RecalcTrigger,Trigger3M)),NA())</f>
        <v>2.5305411097775732E-2</v>
      </c>
      <c r="L1254" s="52">
        <f>IFERROR(_xll.qlIndexFixing(Index6M,$H1254,TRUE,_xll.ohTrigger(RecalcTrigger,Trigger6M)),NA())</f>
        <v>2.6057490442209112E-2</v>
      </c>
      <c r="M1254" s="52">
        <f>IFERROR(_xll.qlIndexFixing(ONIndex6M,I1254,TRUE,_xll.ohTrigger(RecalcTrigger,Trigger6M)),NA())</f>
        <v>2.5750968076447833E-2</v>
      </c>
    </row>
    <row r="1255" spans="2:13" x14ac:dyDescent="0.2">
      <c r="B1255" s="46" t="s">
        <v>49</v>
      </c>
      <c r="D1255" s="49">
        <f>_xll.qlCalendarAdvance(LocalCalendar,$D1254,B1255,"f",FALSE)</f>
        <v>48185</v>
      </c>
      <c r="E1255" s="49">
        <f>_xll.qlInterestRateIndexValueDate(IndexON,D1255)</f>
        <v>48185</v>
      </c>
      <c r="F1255" s="52">
        <f>IFERROR(_xll.qlIndexFixing(IndexON,D1255,TRUE,_xll.ohTrigger(RecalcTrigger,TriggerON)),NA())</f>
        <v>2.0203662838447212E-2</v>
      </c>
      <c r="H1255" s="49">
        <f>_xll.qlCalendarAdvance(IborCalendar,$H1254,B1255,"f",FALSE)</f>
        <v>48086</v>
      </c>
      <c r="I1255" s="49">
        <f>_xll.qlInterestRateIndexValueDate(Index3M,$H1255)</f>
        <v>48088</v>
      </c>
      <c r="J1255" s="52">
        <f>IFERROR(_xll.qlIndexFixing(Index3M,H1255,TRUE,_xll.ohTrigger(RecalcTrigger,Trigger3M)),NA())</f>
        <v>2.5473622840510583E-2</v>
      </c>
      <c r="K1255" s="52">
        <f>IFERROR(_xll.qlIndexFixing(ONIndex3M,I1255,TRUE,_xll.ohTrigger(RecalcTrigger,Trigger3M)),NA())</f>
        <v>2.5317425085740197E-2</v>
      </c>
      <c r="L1255" s="52">
        <f>IFERROR(_xll.qlIndexFixing(Index6M,$H1255,TRUE,_xll.ohTrigger(RecalcTrigger,Trigger6M)),NA())</f>
        <v>2.6062409692449579E-2</v>
      </c>
      <c r="M1255" s="52">
        <f>IFERROR(_xll.qlIndexFixing(ONIndex6M,I1255,TRUE,_xll.ohTrigger(RecalcTrigger,Trigger6M)),NA())</f>
        <v>2.5761995521724756E-2</v>
      </c>
    </row>
    <row r="1256" spans="2:13" x14ac:dyDescent="0.2">
      <c r="B1256" s="46" t="s">
        <v>49</v>
      </c>
      <c r="D1256" s="49">
        <f>_xll.qlCalendarAdvance(LocalCalendar,$D1255,B1256,"f",FALSE)</f>
        <v>48192</v>
      </c>
      <c r="E1256" s="49">
        <f>_xll.qlInterestRateIndexValueDate(IndexON,D1256)</f>
        <v>48192</v>
      </c>
      <c r="F1256" s="52">
        <f>IFERROR(_xll.qlIndexFixing(IndexON,D1256,TRUE,_xll.ohTrigger(RecalcTrigger,TriggerON)),NA())</f>
        <v>2.0211756393578861E-2</v>
      </c>
      <c r="H1256" s="49">
        <f>_xll.qlCalendarAdvance(IborCalendar,$H1255,B1256,"f",FALSE)</f>
        <v>48093</v>
      </c>
      <c r="I1256" s="49">
        <f>_xll.qlInterestRateIndexValueDate(Index3M,$H1256)</f>
        <v>48095</v>
      </c>
      <c r="J1256" s="52">
        <f>IFERROR(_xll.qlIndexFixing(Index3M,H1256,TRUE,_xll.ohTrigger(RecalcTrigger,Trigger3M)),NA())</f>
        <v>2.5483182592138689E-2</v>
      </c>
      <c r="K1256" s="52">
        <f>IFERROR(_xll.qlIndexFixing(ONIndex3M,I1256,TRUE,_xll.ohTrigger(RecalcTrigger,Trigger3M)),NA())</f>
        <v>2.5329326462024682E-2</v>
      </c>
      <c r="L1256" s="52">
        <f>IFERROR(_xll.qlIndexFixing(Index6M,$H1256,TRUE,_xll.ohTrigger(RecalcTrigger,Trigger6M)),NA())</f>
        <v>2.607043376214873E-2</v>
      </c>
      <c r="M1256" s="52">
        <f>IFERROR(_xll.qlIndexFixing(ONIndex6M,I1256,TRUE,_xll.ohTrigger(RecalcTrigger,Trigger6M)),NA())</f>
        <v>2.5772912951804727E-2</v>
      </c>
    </row>
    <row r="1257" spans="2:13" x14ac:dyDescent="0.2">
      <c r="B1257" s="46" t="s">
        <v>49</v>
      </c>
      <c r="D1257" s="49">
        <f>_xll.qlCalendarAdvance(LocalCalendar,$D1256,B1257,"f",FALSE)</f>
        <v>48199</v>
      </c>
      <c r="E1257" s="49">
        <f>_xll.qlInterestRateIndexValueDate(IndexON,D1257)</f>
        <v>48199</v>
      </c>
      <c r="F1257" s="52">
        <f>IFERROR(_xll.qlIndexFixing(IndexON,D1257,TRUE,_xll.ohTrigger(RecalcTrigger,TriggerON)),NA())</f>
        <v>2.021978161510618E-2</v>
      </c>
      <c r="H1257" s="49">
        <f>_xll.qlCalendarAdvance(IborCalendar,$H1256,B1257,"f",FALSE)</f>
        <v>48100</v>
      </c>
      <c r="I1257" s="49">
        <f>_xll.qlInterestRateIndexValueDate(Index3M,$H1257)</f>
        <v>48102</v>
      </c>
      <c r="J1257" s="52">
        <f>IFERROR(_xll.qlIndexFixing(Index3M,H1257,TRUE,_xll.ohTrigger(RecalcTrigger,Trigger3M)),NA())</f>
        <v>2.5494317928534072E-2</v>
      </c>
      <c r="K1257" s="52">
        <f>IFERROR(_xll.qlIndexFixing(ONIndex3M,I1257,TRUE,_xll.ohTrigger(RecalcTrigger,Trigger3M)),NA())</f>
        <v>2.5341115226549249E-2</v>
      </c>
      <c r="L1257" s="52">
        <f>IFERROR(_xll.qlIndexFixing(Index6M,$H1257,TRUE,_xll.ohTrigger(RecalcTrigger,Trigger6M)),NA())</f>
        <v>2.6079941870110354E-2</v>
      </c>
      <c r="M1257" s="52">
        <f>IFERROR(_xll.qlIndexFixing(ONIndex6M,I1257,TRUE,_xll.ohTrigger(RecalcTrigger,Trigger6M)),NA())</f>
        <v>2.578372036660781E-2</v>
      </c>
    </row>
    <row r="1258" spans="2:13" x14ac:dyDescent="0.2">
      <c r="B1258" s="46" t="s">
        <v>49</v>
      </c>
      <c r="D1258" s="49">
        <f>_xll.qlCalendarAdvance(LocalCalendar,$D1257,B1258,"f",FALSE)</f>
        <v>48206</v>
      </c>
      <c r="E1258" s="49">
        <f>_xll.qlInterestRateIndexValueDate(IndexON,D1258)</f>
        <v>48206</v>
      </c>
      <c r="F1258" s="52">
        <f>IFERROR(_xll.qlIndexFixing(IndexON,D1258,TRUE,_xll.ohTrigger(RecalcTrigger,TriggerON)),NA())</f>
        <v>2.0227738502704984E-2</v>
      </c>
      <c r="H1258" s="49">
        <f>_xll.qlCalendarAdvance(IborCalendar,$H1257,B1258,"f",FALSE)</f>
        <v>48107</v>
      </c>
      <c r="I1258" s="49">
        <f>_xll.qlInterestRateIndexValueDate(Index3M,$H1258)</f>
        <v>48109</v>
      </c>
      <c r="J1258" s="52">
        <f>IFERROR(_xll.qlIndexFixing(Index3M,H1258,TRUE,_xll.ohTrigger(RecalcTrigger,Trigger3M)),NA())</f>
        <v>2.5505339965893364E-2</v>
      </c>
      <c r="K1258" s="52">
        <f>IFERROR(_xll.qlIndexFixing(ONIndex3M,I1258,TRUE,_xll.ohTrigger(RecalcTrigger,Trigger3M)),NA())</f>
        <v>2.5352791379313899E-2</v>
      </c>
      <c r="L1258" s="52">
        <f>IFERROR(_xll.qlIndexFixing(Index6M,$H1258,TRUE,_xll.ohTrigger(RecalcTrigger,Trigger6M)),NA())</f>
        <v>2.6089338564517551E-2</v>
      </c>
      <c r="M1258" s="52">
        <f>IFERROR(_xll.qlIndexFixing(ONIndex6M,I1258,TRUE,_xll.ohTrigger(RecalcTrigger,Trigger6M)),NA())</f>
        <v>2.5794417766134004E-2</v>
      </c>
    </row>
    <row r="1259" spans="2:13" x14ac:dyDescent="0.2">
      <c r="B1259" s="46" t="s">
        <v>49</v>
      </c>
      <c r="D1259" s="49">
        <f>_xll.qlCalendarAdvance(LocalCalendar,$D1258,B1259,"f",FALSE)</f>
        <v>48218</v>
      </c>
      <c r="E1259" s="49">
        <f>_xll.qlInterestRateIndexValueDate(IndexON,D1259)</f>
        <v>48218</v>
      </c>
      <c r="F1259" s="52">
        <f>IFERROR(_xll.qlIndexFixing(IndexON,D1259,TRUE,_xll.ohTrigger(RecalcTrigger,TriggerON)),NA())</f>
        <v>2.0241219900876128E-2</v>
      </c>
      <c r="H1259" s="49">
        <f>_xll.qlCalendarAdvance(IborCalendar,$H1258,B1259,"f",FALSE)</f>
        <v>48114</v>
      </c>
      <c r="I1259" s="49">
        <f>_xll.qlInterestRateIndexValueDate(Index3M,$H1259)</f>
        <v>48116</v>
      </c>
      <c r="J1259" s="52">
        <f>IFERROR(_xll.qlIndexFixing(Index3M,H1259,TRUE,_xll.ohTrigger(RecalcTrigger,Trigger3M)),NA())</f>
        <v>2.5522883524720635E-2</v>
      </c>
      <c r="K1259" s="52">
        <f>IFERROR(_xll.qlIndexFixing(ONIndex3M,I1259,TRUE,_xll.ohTrigger(RecalcTrigger,Trigger3M)),NA())</f>
        <v>2.5364354920398569E-2</v>
      </c>
      <c r="L1259" s="52">
        <f>IFERROR(_xll.qlIndexFixing(Index6M,$H1259,TRUE,_xll.ohTrigger(RecalcTrigger,Trigger6M)),NA())</f>
        <v>2.6098623843803664E-2</v>
      </c>
      <c r="M1259" s="52">
        <f>IFERROR(_xll.qlIndexFixing(ONIndex6M,I1259,TRUE,_xll.ohTrigger(RecalcTrigger,Trigger6M)),NA())</f>
        <v>2.5805005150463245E-2</v>
      </c>
    </row>
    <row r="1260" spans="2:13" x14ac:dyDescent="0.2">
      <c r="B1260" s="46" t="s">
        <v>49</v>
      </c>
      <c r="D1260" s="49">
        <f>_xll.qlCalendarAdvance(LocalCalendar,$D1259,B1260,"f",FALSE)</f>
        <v>48226</v>
      </c>
      <c r="E1260" s="49">
        <f>_xll.qlInterestRateIndexValueDate(IndexON,D1260)</f>
        <v>48226</v>
      </c>
      <c r="F1260" s="52">
        <f>IFERROR(_xll.qlIndexFixing(IndexON,D1260,TRUE,_xll.ohTrigger(RecalcTrigger,TriggerON)),NA())</f>
        <v>2.0250095934264412E-2</v>
      </c>
      <c r="H1260" s="49">
        <f>_xll.qlCalendarAdvance(IborCalendar,$H1259,B1260,"f",FALSE)</f>
        <v>48121</v>
      </c>
      <c r="I1260" s="49">
        <f>_xll.qlInterestRateIndexValueDate(Index3M,$H1260)</f>
        <v>48123</v>
      </c>
      <c r="J1260" s="52">
        <f>IFERROR(_xll.qlIndexFixing(Index3M,H1260,TRUE,_xll.ohTrigger(RecalcTrigger,Trigger3M)),NA())</f>
        <v>2.5533649632254532E-2</v>
      </c>
      <c r="K1260" s="52">
        <f>IFERROR(_xll.qlIndexFixing(ONIndex3M,I1260,TRUE,_xll.ohTrigger(RecalcTrigger,Trigger3M)),NA())</f>
        <v>2.5375805849643385E-2</v>
      </c>
      <c r="L1260" s="52">
        <f>IFERROR(_xll.qlIndexFixing(Index6M,$H1260,TRUE,_xll.ohTrigger(RecalcTrigger,Trigger6M)),NA())</f>
        <v>2.6109356744331007E-2</v>
      </c>
      <c r="M1260" s="52">
        <f>IFERROR(_xll.qlIndexFixing(ONIndex6M,I1260,TRUE,_xll.ohTrigger(RecalcTrigger,Trigger6M)),NA())</f>
        <v>2.5815482519435662E-2</v>
      </c>
    </row>
    <row r="1261" spans="2:13" x14ac:dyDescent="0.2">
      <c r="B1261" s="46" t="s">
        <v>49</v>
      </c>
      <c r="D1261" s="49">
        <f>_xll.qlCalendarAdvance(LocalCalendar,$D1260,B1261,"f",FALSE)</f>
        <v>48233</v>
      </c>
      <c r="E1261" s="49">
        <f>_xll.qlInterestRateIndexValueDate(IndexON,D1261)</f>
        <v>48233</v>
      </c>
      <c r="F1261" s="52">
        <f>IFERROR(_xll.qlIndexFixing(IndexON,D1261,TRUE,_xll.ohTrigger(RecalcTrigger,TriggerON)),NA())</f>
        <v>2.0257789248659952E-2</v>
      </c>
      <c r="H1261" s="49">
        <f>_xll.qlCalendarAdvance(IborCalendar,$H1260,B1261,"f",FALSE)</f>
        <v>48128</v>
      </c>
      <c r="I1261" s="49">
        <f>_xll.qlInterestRateIndexValueDate(Index3M,$H1261)</f>
        <v>48130</v>
      </c>
      <c r="J1261" s="52">
        <f>IFERROR(_xll.qlIndexFixing(Index3M,H1261,TRUE,_xll.ohTrigger(RecalcTrigger,Trigger3M)),NA())</f>
        <v>2.5539371242906107E-2</v>
      </c>
      <c r="K1261" s="52">
        <f>IFERROR(_xll.qlIndexFixing(ONIndex3M,I1261,TRUE,_xll.ohTrigger(RecalcTrigger,Trigger3M)),NA())</f>
        <v>2.5387144167128284E-2</v>
      </c>
      <c r="L1261" s="52">
        <f>IFERROR(_xll.qlIndexFixing(Index6M,$H1261,TRUE,_xll.ohTrigger(RecalcTrigger,Trigger6M)),NA())</f>
        <v>2.6118411882589895E-2</v>
      </c>
      <c r="M1261" s="52">
        <f>IFERROR(_xll.qlIndexFixing(ONIndex6M,I1261,TRUE,_xll.ohTrigger(RecalcTrigger,Trigger6M)),NA())</f>
        <v>2.5825849873051254E-2</v>
      </c>
    </row>
    <row r="1262" spans="2:13" x14ac:dyDescent="0.2">
      <c r="B1262" s="46" t="s">
        <v>49</v>
      </c>
      <c r="D1262" s="49">
        <f>_xll.qlCalendarAdvance(LocalCalendar,$D1261,B1262,"f",FALSE)</f>
        <v>48240</v>
      </c>
      <c r="E1262" s="49">
        <f>_xll.qlInterestRateIndexValueDate(IndexON,D1262)</f>
        <v>48240</v>
      </c>
      <c r="F1262" s="52">
        <f>IFERROR(_xll.qlIndexFixing(IndexON,D1262,TRUE,_xll.ohTrigger(RecalcTrigger,TriggerON)),NA())</f>
        <v>2.0265414229289069E-2</v>
      </c>
      <c r="H1262" s="49">
        <f>_xll.qlCalendarAdvance(IborCalendar,$H1261,B1262,"f",FALSE)</f>
        <v>48135</v>
      </c>
      <c r="I1262" s="49">
        <f>_xll.qlInterestRateIndexValueDate(Index3M,$H1262)</f>
        <v>48137</v>
      </c>
      <c r="J1262" s="52">
        <f>IFERROR(_xll.qlIndexFixing(Index3M,H1262,TRUE,_xll.ohTrigger(RecalcTrigger,Trigger3M)),NA())</f>
        <v>2.5549932728631219E-2</v>
      </c>
      <c r="K1262" s="52">
        <f>IFERROR(_xll.qlIndexFixing(ONIndex3M,I1262,TRUE,_xll.ohTrigger(RecalcTrigger,Trigger3M)),NA())</f>
        <v>2.5398369872853266E-2</v>
      </c>
      <c r="L1262" s="52">
        <f>IFERROR(_xll.qlIndexFixing(Index6M,$H1262,TRUE,_xll.ohTrigger(RecalcTrigger,Trigger6M)),NA())</f>
        <v>2.6127355593222754E-2</v>
      </c>
      <c r="M1262" s="52">
        <f>IFERROR(_xll.qlIndexFixing(ONIndex6M,I1262,TRUE,_xll.ohTrigger(RecalcTrigger,Trigger6M)),NA())</f>
        <v>2.5836107211469894E-2</v>
      </c>
    </row>
    <row r="1263" spans="2:13" x14ac:dyDescent="0.2">
      <c r="B1263" s="46" t="s">
        <v>49</v>
      </c>
      <c r="D1263" s="49">
        <f>_xll.qlCalendarAdvance(LocalCalendar,$D1262,B1263,"f",FALSE)</f>
        <v>48247</v>
      </c>
      <c r="E1263" s="49">
        <f>_xll.qlInterestRateIndexValueDate(IndexON,D1263)</f>
        <v>48247</v>
      </c>
      <c r="F1263" s="52">
        <f>IFERROR(_xll.qlIndexFixing(IndexON,D1263,TRUE,_xll.ohTrigger(RecalcTrigger,TriggerON)),NA())</f>
        <v>2.0272970876070717E-2</v>
      </c>
      <c r="H1263" s="49">
        <f>_xll.qlCalendarAdvance(IborCalendar,$H1262,B1263,"f",FALSE)</f>
        <v>48142</v>
      </c>
      <c r="I1263" s="49">
        <f>_xll.qlInterestRateIndexValueDate(Index3M,$H1263)</f>
        <v>48144</v>
      </c>
      <c r="J1263" s="52">
        <f>IFERROR(_xll.qlIndexFixing(Index3M,H1263,TRUE,_xll.ohTrigger(RecalcTrigger,Trigger3M)),NA())</f>
        <v>2.556038090293869E-2</v>
      </c>
      <c r="K1263" s="52">
        <f>IFERROR(_xll.qlIndexFixing(ONIndex3M,I1263,TRUE,_xll.ohTrigger(RecalcTrigger,Trigger3M)),NA())</f>
        <v>2.5409482966738395E-2</v>
      </c>
      <c r="L1263" s="52">
        <f>IFERROR(_xll.qlIndexFixing(Index6M,$H1263,TRUE,_xll.ohTrigger(RecalcTrigger,Trigger6M)),NA())</f>
        <v>2.6136187874727827E-2</v>
      </c>
      <c r="M1263" s="52">
        <f>IFERROR(_xll.qlIndexFixing(ONIndex6M,I1263,TRUE,_xll.ohTrigger(RecalcTrigger,Trigger6M)),NA())</f>
        <v>2.584625453453171E-2</v>
      </c>
    </row>
    <row r="1264" spans="2:13" x14ac:dyDescent="0.2">
      <c r="B1264" s="46" t="s">
        <v>49</v>
      </c>
      <c r="D1264" s="49">
        <f>_xll.qlCalendarAdvance(LocalCalendar,$D1263,B1264,"f",FALSE)</f>
        <v>48254</v>
      </c>
      <c r="E1264" s="49">
        <f>_xll.qlInterestRateIndexValueDate(IndexON,D1264)</f>
        <v>48254</v>
      </c>
      <c r="F1264" s="52">
        <f>IFERROR(_xll.qlIndexFixing(IndexON,D1264,TRUE,_xll.ohTrigger(RecalcTrigger,TriggerON)),NA())</f>
        <v>2.0281554729512097E-2</v>
      </c>
      <c r="H1264" s="49">
        <f>_xll.qlCalendarAdvance(IborCalendar,$H1263,B1264,"f",FALSE)</f>
        <v>48149</v>
      </c>
      <c r="I1264" s="49">
        <f>_xll.qlInterestRateIndexValueDate(Index3M,$H1264)</f>
        <v>48151</v>
      </c>
      <c r="J1264" s="52">
        <f>IFERROR(_xll.qlIndexFixing(Index3M,H1264,TRUE,_xll.ohTrigger(RecalcTrigger,Trigger3M)),NA())</f>
        <v>2.557071576492663E-2</v>
      </c>
      <c r="K1264" s="52">
        <f>IFERROR(_xll.qlIndexFixing(ONIndex3M,I1264,TRUE,_xll.ohTrigger(RecalcTrigger,Trigger3M)),NA())</f>
        <v>2.5420483448863607E-2</v>
      </c>
      <c r="L1264" s="52">
        <f>IFERROR(_xll.qlIndexFixing(Index6M,$H1264,TRUE,_xll.ohTrigger(RecalcTrigger,Trigger6M)),NA())</f>
        <v>2.6144908725625207E-2</v>
      </c>
      <c r="M1264" s="52">
        <f>IFERROR(_xll.qlIndexFixing(ONIndex6M,I1264,TRUE,_xll.ohTrigger(RecalcTrigger,Trigger6M)),NA())</f>
        <v>2.5856291842316637E-2</v>
      </c>
    </row>
    <row r="1265" spans="2:13" x14ac:dyDescent="0.2">
      <c r="B1265" s="46" t="s">
        <v>49</v>
      </c>
      <c r="D1265" s="49">
        <f>_xll.qlCalendarAdvance(LocalCalendar,$D1264,B1265,"f",FALSE)</f>
        <v>48261</v>
      </c>
      <c r="E1265" s="49">
        <f>_xll.qlInterestRateIndexValueDate(IndexON,D1265)</f>
        <v>48261</v>
      </c>
      <c r="F1265" s="52">
        <f>IFERROR(_xll.qlIndexFixing(IndexON,D1265,TRUE,_xll.ohTrigger(RecalcTrigger,TriggerON)),NA())</f>
        <v>2.0287879168172651E-2</v>
      </c>
      <c r="H1265" s="49">
        <f>_xll.qlCalendarAdvance(IborCalendar,$H1264,B1265,"f",FALSE)</f>
        <v>48156</v>
      </c>
      <c r="I1265" s="49">
        <f>_xll.qlInterestRateIndexValueDate(Index3M,$H1265)</f>
        <v>48158</v>
      </c>
      <c r="J1265" s="52">
        <f>IFERROR(_xll.qlIndexFixing(Index3M,H1265,TRUE,_xll.ohTrigger(RecalcTrigger,Trigger3M)),NA())</f>
        <v>2.558093731370098E-2</v>
      </c>
      <c r="K1265" s="52">
        <f>IFERROR(_xll.qlIndexFixing(ONIndex3M,I1265,TRUE,_xll.ohTrigger(RecalcTrigger,Trigger3M)),NA())</f>
        <v>2.5431371319228901E-2</v>
      </c>
      <c r="L1265" s="52">
        <f>IFERROR(_xll.qlIndexFixing(Index6M,$H1265,TRUE,_xll.ohTrigger(RecalcTrigger,Trigger6M)),NA())</f>
        <v>2.6151995716526346E-2</v>
      </c>
      <c r="M1265" s="52">
        <f>IFERROR(_xll.qlIndexFixing(ONIndex6M,I1265,TRUE,_xll.ohTrigger(RecalcTrigger,Trigger6M)),NA())</f>
        <v>2.5866219134744739E-2</v>
      </c>
    </row>
    <row r="1266" spans="2:13" x14ac:dyDescent="0.2">
      <c r="B1266" s="46" t="s">
        <v>49</v>
      </c>
      <c r="D1266" s="49">
        <f>_xll.qlCalendarAdvance(LocalCalendar,$D1265,B1266,"f",FALSE)</f>
        <v>48268</v>
      </c>
      <c r="E1266" s="49">
        <f>_xll.qlInterestRateIndexValueDate(IndexON,D1266)</f>
        <v>48268</v>
      </c>
      <c r="F1266" s="52">
        <f>IFERROR(_xll.qlIndexFixing(IndexON,D1266,TRUE,_xll.ohTrigger(RecalcTrigger,TriggerON)),NA())</f>
        <v>2.0295230813492937E-2</v>
      </c>
      <c r="H1266" s="49">
        <f>_xll.qlCalendarAdvance(IborCalendar,$H1265,B1266,"f",FALSE)</f>
        <v>48163</v>
      </c>
      <c r="I1266" s="49">
        <f>_xll.qlInterestRateIndexValueDate(Index3M,$H1266)</f>
        <v>48165</v>
      </c>
      <c r="J1266" s="52">
        <f>IFERROR(_xll.qlIndexFixing(Index3M,H1266,TRUE,_xll.ohTrigger(RecalcTrigger,Trigger3M)),NA())</f>
        <v>2.5591045548381569E-2</v>
      </c>
      <c r="K1266" s="52">
        <f>IFERROR(_xll.qlIndexFixing(ONIndex3M,I1266,TRUE,_xll.ohTrigger(RecalcTrigger,Trigger3M)),NA())</f>
        <v>2.5442146577754343E-2</v>
      </c>
      <c r="L1266" s="52">
        <f>IFERROR(_xll.qlIndexFixing(Index6M,$H1266,TRUE,_xll.ohTrigger(RecalcTrigger,Trigger6M)),NA())</f>
        <v>2.6160501047631256E-2</v>
      </c>
      <c r="M1266" s="52">
        <f>IFERROR(_xll.qlIndexFixing(ONIndex6M,I1266,TRUE,_xll.ohTrigger(RecalcTrigger,Trigger6M)),NA())</f>
        <v>2.5876036411975889E-2</v>
      </c>
    </row>
    <row r="1267" spans="2:13" x14ac:dyDescent="0.2">
      <c r="B1267" s="46" t="s">
        <v>49</v>
      </c>
      <c r="D1267" s="49">
        <f>_xll.qlCalendarAdvance(LocalCalendar,$D1266,B1267,"f",FALSE)</f>
        <v>48275</v>
      </c>
      <c r="E1267" s="49">
        <f>_xll.qlInterestRateIndexValueDate(IndexON,D1267)</f>
        <v>48275</v>
      </c>
      <c r="F1267" s="52">
        <f>IFERROR(_xll.qlIndexFixing(IndexON,D1267,TRUE,_xll.ohTrigger(RecalcTrigger,TriggerON)),NA())</f>
        <v>2.0302514124965754E-2</v>
      </c>
      <c r="H1267" s="49">
        <f>_xll.qlCalendarAdvance(IborCalendar,$H1266,B1267,"f",FALSE)</f>
        <v>48170</v>
      </c>
      <c r="I1267" s="49">
        <f>_xll.qlInterestRateIndexValueDate(Index3M,$H1267)</f>
        <v>48172</v>
      </c>
      <c r="J1267" s="52">
        <f>IFERROR(_xll.qlIndexFixing(Index3M,H1267,TRUE,_xll.ohTrigger(RecalcTrigger,Trigger3M)),NA())</f>
        <v>2.5601040468094312E-2</v>
      </c>
      <c r="K1267" s="52">
        <f>IFERROR(_xll.qlIndexFixing(ONIndex3M,I1267,TRUE,_xll.ohTrigger(RecalcTrigger,Trigger3M)),NA())</f>
        <v>2.5452809224359996E-2</v>
      </c>
      <c r="L1267" s="52">
        <f>IFERROR(_xll.qlIndexFixing(Index6M,$H1267,TRUE,_xll.ohTrigger(RecalcTrigger,Trigger6M)),NA())</f>
        <v>2.6168894951742377E-2</v>
      </c>
      <c r="M1267" s="52">
        <f>IFERROR(_xll.qlIndexFixing(ONIndex6M,I1267,TRUE,_xll.ohTrigger(RecalcTrigger,Trigger6M)),NA())</f>
        <v>2.5885743673690342E-2</v>
      </c>
    </row>
    <row r="1268" spans="2:13" x14ac:dyDescent="0.2">
      <c r="B1268" s="46" t="s">
        <v>49</v>
      </c>
      <c r="D1268" s="49">
        <f>_xll.qlCalendarAdvance(LocalCalendar,$D1267,B1268,"f",FALSE)</f>
        <v>48282</v>
      </c>
      <c r="E1268" s="49">
        <f>_xll.qlInterestRateIndexValueDate(IndexON,D1268)</f>
        <v>48282</v>
      </c>
      <c r="F1268" s="52">
        <f>IFERROR(_xll.qlIndexFixing(IndexON,D1268,TRUE,_xll.ohTrigger(RecalcTrigger,TriggerON)),NA())</f>
        <v>2.0309729102672147E-2</v>
      </c>
      <c r="H1268" s="49">
        <f>_xll.qlCalendarAdvance(IborCalendar,$H1267,B1268,"f",FALSE)</f>
        <v>48177</v>
      </c>
      <c r="I1268" s="49">
        <f>_xll.qlInterestRateIndexValueDate(Index3M,$H1268)</f>
        <v>48179</v>
      </c>
      <c r="J1268" s="52">
        <f>IFERROR(_xll.qlIndexFixing(Index3M,H1268,TRUE,_xll.ohTrigger(RecalcTrigger,Trigger3M)),NA())</f>
        <v>2.5610922071977293E-2</v>
      </c>
      <c r="K1268" s="52">
        <f>IFERROR(_xll.qlIndexFixing(ONIndex3M,I1268,TRUE,_xll.ohTrigger(RecalcTrigger,Trigger3M)),NA())</f>
        <v>2.5463359259205731E-2</v>
      </c>
      <c r="L1268" s="52">
        <f>IFERROR(_xll.qlIndexFixing(Index6M,$H1268,TRUE,_xll.ohTrigger(RecalcTrigger,Trigger6M)),NA())</f>
        <v>2.617717742746083E-2</v>
      </c>
      <c r="M1268" s="52">
        <f>IFERROR(_xll.qlIndexFixing(ONIndex6M,I1268,TRUE,_xll.ohTrigger(RecalcTrigger,Trigger6M)),NA())</f>
        <v>2.5895340920127907E-2</v>
      </c>
    </row>
    <row r="1269" spans="2:13" x14ac:dyDescent="0.2">
      <c r="B1269" s="46" t="s">
        <v>49</v>
      </c>
      <c r="D1269" s="49">
        <f>_xll.qlCalendarAdvance(LocalCalendar,$D1268,B1269,"f",FALSE)</f>
        <v>48289</v>
      </c>
      <c r="E1269" s="49">
        <f>_xll.qlInterestRateIndexValueDate(IndexON,D1269)</f>
        <v>48289</v>
      </c>
      <c r="F1269" s="52">
        <f>IFERROR(_xll.qlIndexFixing(IndexON,D1269,TRUE,_xll.ohTrigger(RecalcTrigger,TriggerON)),NA())</f>
        <v>2.0316875746450025E-2</v>
      </c>
      <c r="H1269" s="49">
        <f>_xll.qlCalendarAdvance(IborCalendar,$H1268,B1269,"f",FALSE)</f>
        <v>48184</v>
      </c>
      <c r="I1269" s="49">
        <f>_xll.qlInterestRateIndexValueDate(Index3M,$H1269)</f>
        <v>48186</v>
      </c>
      <c r="J1269" s="52">
        <f>IFERROR(_xll.qlIndexFixing(Index3M,H1269,TRUE,_xll.ohTrigger(RecalcTrigger,Trigger3M)),NA())</f>
        <v>2.5619104378315733E-2</v>
      </c>
      <c r="K1269" s="52">
        <f>IFERROR(_xll.qlIndexFixing(ONIndex3M,I1269,TRUE,_xll.ohTrigger(RecalcTrigger,Trigger3M)),NA())</f>
        <v>2.5473796682131677E-2</v>
      </c>
      <c r="L1269" s="52">
        <f>IFERROR(_xll.qlIndexFixing(Index6M,$H1269,TRUE,_xll.ohTrigger(RecalcTrigger,Trigger6M)),NA())</f>
        <v>2.6186841470436092E-2</v>
      </c>
      <c r="M1269" s="52">
        <f>IFERROR(_xll.qlIndexFixing(ONIndex6M,I1269,TRUE,_xll.ohTrigger(RecalcTrigger,Trigger6M)),NA())</f>
        <v>2.5904828151128712E-2</v>
      </c>
    </row>
    <row r="1270" spans="2:13" x14ac:dyDescent="0.2">
      <c r="B1270" s="46" t="s">
        <v>49</v>
      </c>
      <c r="D1270" s="49">
        <f>_xll.qlCalendarAdvance(LocalCalendar,$D1269,B1270,"f",FALSE)</f>
        <v>48296</v>
      </c>
      <c r="E1270" s="49">
        <f>_xll.qlInterestRateIndexValueDate(IndexON,D1270)</f>
        <v>48296</v>
      </c>
      <c r="F1270" s="52">
        <f>IFERROR(_xll.qlIndexFixing(IndexON,D1270,TRUE,_xll.ohTrigger(RecalcTrigger,TriggerON)),NA())</f>
        <v>2.0323954056380433E-2</v>
      </c>
      <c r="H1270" s="49">
        <f>_xll.qlCalendarAdvance(IborCalendar,$H1269,B1270,"f",FALSE)</f>
        <v>48191</v>
      </c>
      <c r="I1270" s="49">
        <f>_xll.qlInterestRateIndexValueDate(Index3M,$H1270)</f>
        <v>48193</v>
      </c>
      <c r="J1270" s="52">
        <f>IFERROR(_xll.qlIndexFixing(Index3M,H1270,TRUE,_xll.ohTrigger(RecalcTrigger,Trigger3M)),NA())</f>
        <v>2.5628766756618033E-2</v>
      </c>
      <c r="K1270" s="52">
        <f>IFERROR(_xll.qlIndexFixing(ONIndex3M,I1270,TRUE,_xll.ohTrigger(RecalcTrigger,Trigger3M)),NA())</f>
        <v>2.5484121493217771E-2</v>
      </c>
      <c r="L1270" s="52">
        <f>IFERROR(_xll.qlIndexFixing(Index6M,$H1270,TRUE,_xll.ohTrigger(RecalcTrigger,Trigger6M)),NA())</f>
        <v>2.619489370761564E-2</v>
      </c>
      <c r="M1270" s="52">
        <f>IFERROR(_xll.qlIndexFixing(ONIndex6M,I1270,TRUE,_xll.ohTrigger(RecalcTrigger,Trigger6M)),NA())</f>
        <v>2.5914205366852627E-2</v>
      </c>
    </row>
    <row r="1271" spans="2:13" x14ac:dyDescent="0.2">
      <c r="B1271" s="46" t="s">
        <v>49</v>
      </c>
      <c r="D1271" s="49">
        <f>_xll.qlCalendarAdvance(LocalCalendar,$D1270,B1271,"f",FALSE)</f>
        <v>48303</v>
      </c>
      <c r="E1271" s="49">
        <f>_xll.qlInterestRateIndexValueDate(IndexON,D1271)</f>
        <v>48303</v>
      </c>
      <c r="F1271" s="52">
        <f>IFERROR(_xll.qlIndexFixing(IndexON,D1271,TRUE,_xll.ohTrigger(RecalcTrigger,TriggerON)),NA())</f>
        <v>2.0330964032544419E-2</v>
      </c>
      <c r="H1271" s="49">
        <f>_xll.qlCalendarAdvance(IborCalendar,$H1270,B1271,"f",FALSE)</f>
        <v>48198</v>
      </c>
      <c r="I1271" s="49">
        <f>_xll.qlInterestRateIndexValueDate(Index3M,$H1271)</f>
        <v>48200</v>
      </c>
      <c r="J1271" s="52">
        <f>IFERROR(_xll.qlIndexFixing(Index3M,H1271,TRUE,_xll.ohTrigger(RecalcTrigger,Trigger3M)),NA())</f>
        <v>2.5638315824405958E-2</v>
      </c>
      <c r="K1271" s="52">
        <f>IFERROR(_xll.qlIndexFixing(ONIndex3M,I1271,TRUE,_xll.ohTrigger(RecalcTrigger,Trigger3M)),NA())</f>
        <v>2.5494333692464011E-2</v>
      </c>
      <c r="L1271" s="52">
        <f>IFERROR(_xll.qlIndexFixing(Index6M,$H1271,TRUE,_xll.ohTrigger(RecalcTrigger,Trigger6M)),NA())</f>
        <v>2.6202834504339637E-2</v>
      </c>
      <c r="M1271" s="52">
        <f>IFERROR(_xll.qlIndexFixing(ONIndex6M,I1271,TRUE,_xll.ohTrigger(RecalcTrigger,Trigger6M)),NA())</f>
        <v>2.5923472567139783E-2</v>
      </c>
    </row>
    <row r="1272" spans="2:13" x14ac:dyDescent="0.2">
      <c r="B1272" s="46" t="s">
        <v>49</v>
      </c>
      <c r="D1272" s="49">
        <f>_xll.qlCalendarAdvance(LocalCalendar,$D1271,B1272,"f",FALSE)</f>
        <v>48310</v>
      </c>
      <c r="E1272" s="49">
        <f>_xll.qlInterestRateIndexValueDate(IndexON,D1272)</f>
        <v>48310</v>
      </c>
      <c r="F1272" s="52">
        <f>IFERROR(_xll.qlIndexFixing(IndexON,D1272,TRUE,_xll.ohTrigger(RecalcTrigger,TriggerON)),NA())</f>
        <v>2.0337905674860934E-2</v>
      </c>
      <c r="H1272" s="49">
        <f>_xll.qlCalendarAdvance(IborCalendar,$H1271,B1272,"f",FALSE)</f>
        <v>48205</v>
      </c>
      <c r="I1272" s="49">
        <f>_xll.qlInterestRateIndexValueDate(Index3M,$H1272)</f>
        <v>48211</v>
      </c>
      <c r="J1272" s="52">
        <f>IFERROR(_xll.qlIndexFixing(Index3M,H1272,TRUE,_xll.ohTrigger(RecalcTrigger,Trigger3M)),NA())</f>
        <v>2.5654652052340219E-2</v>
      </c>
      <c r="K1272" s="52">
        <f>IFERROR(_xll.qlIndexFixing(ONIndex3M,I1272,TRUE,_xll.ohTrigger(RecalcTrigger,Trigger3M)),NA())</f>
        <v>2.5510153912078337E-2</v>
      </c>
      <c r="L1272" s="52">
        <f>IFERROR(_xll.qlIndexFixing(Index6M,$H1272,TRUE,_xll.ohTrigger(RecalcTrigger,Trigger6M)),NA())</f>
        <v>2.6215087740786548E-2</v>
      </c>
      <c r="M1272" s="52">
        <f>IFERROR(_xll.qlIndexFixing(ONIndex6M,I1272,TRUE,_xll.ohTrigger(RecalcTrigger,Trigger6M)),NA())</f>
        <v>2.5937813034513368E-2</v>
      </c>
    </row>
    <row r="1273" spans="2:13" x14ac:dyDescent="0.2">
      <c r="B1273" s="46" t="s">
        <v>49</v>
      </c>
      <c r="D1273" s="49">
        <f>_xll.qlCalendarAdvance(LocalCalendar,$D1272,B1273,"f",FALSE)</f>
        <v>48317</v>
      </c>
      <c r="E1273" s="49">
        <f>_xll.qlInterestRateIndexValueDate(IndexON,D1273)</f>
        <v>48317</v>
      </c>
      <c r="F1273" s="52">
        <f>IFERROR(_xll.qlIndexFixing(IndexON,D1273,TRUE,_xll.ohTrigger(RecalcTrigger,TriggerON)),NA())</f>
        <v>2.0344778983248935E-2</v>
      </c>
      <c r="H1273" s="49">
        <f>_xll.qlCalendarAdvance(IborCalendar,$H1272,B1273,"f",FALSE)</f>
        <v>48212</v>
      </c>
      <c r="I1273" s="49">
        <f>_xll.qlInterestRateIndexValueDate(Index3M,$H1273)</f>
        <v>48218</v>
      </c>
      <c r="J1273" s="52">
        <f>IFERROR(_xll.qlIndexFixing(Index3M,H1273,TRUE,_xll.ohTrigger(RecalcTrigger,Trigger3M)),NA())</f>
        <v>2.566235026108243E-2</v>
      </c>
      <c r="K1273" s="52">
        <f>IFERROR(_xll.qlIndexFixing(ONIndex3M,I1273,TRUE,_xll.ohTrigger(RecalcTrigger,Trigger3M)),NA())</f>
        <v>2.5520076537839387E-2</v>
      </c>
      <c r="L1273" s="52">
        <f>IFERROR(_xll.qlIndexFixing(Index6M,$H1273,TRUE,_xll.ohTrigger(RecalcTrigger,Trigger6M)),NA())</f>
        <v>2.6221282764645054E-2</v>
      </c>
      <c r="M1273" s="52">
        <f>IFERROR(_xll.qlIndexFixing(ONIndex6M,I1273,TRUE,_xll.ohTrigger(RecalcTrigger,Trigger6M)),NA())</f>
        <v>2.5946797338054495E-2</v>
      </c>
    </row>
    <row r="1274" spans="2:13" x14ac:dyDescent="0.2">
      <c r="B1274" s="46" t="s">
        <v>49</v>
      </c>
      <c r="D1274" s="49">
        <f>_xll.qlCalendarAdvance(LocalCalendar,$D1273,B1274,"f",FALSE)</f>
        <v>48324</v>
      </c>
      <c r="E1274" s="49">
        <f>_xll.qlInterestRateIndexValueDate(IndexON,D1274)</f>
        <v>48324</v>
      </c>
      <c r="F1274" s="52">
        <f>IFERROR(_xll.qlIndexFixing(IndexON,D1274,TRUE,_xll.ohTrigger(RecalcTrigger,TriggerON)),NA())</f>
        <v>2.0351583957870512E-2</v>
      </c>
      <c r="H1274" s="49">
        <f>_xll.qlCalendarAdvance(IborCalendar,$H1273,B1274,"f",FALSE)</f>
        <v>48219</v>
      </c>
      <c r="I1274" s="49">
        <f>_xll.qlInterestRateIndexValueDate(Index3M,$H1274)</f>
        <v>48221</v>
      </c>
      <c r="J1274" s="52">
        <f>IFERROR(_xll.qlIndexFixing(Index3M,H1274,TRUE,_xll.ohTrigger(RecalcTrigger,Trigger3M)),NA())</f>
        <v>2.5666283156573905E-2</v>
      </c>
      <c r="K1274" s="52">
        <f>IFERROR(_xll.qlIndexFixing(ONIndex3M,I1274,TRUE,_xll.ohTrigger(RecalcTrigger,Trigger3M)),NA())</f>
        <v>2.5524294618683996E-2</v>
      </c>
      <c r="L1274" s="52">
        <f>IFERROR(_xll.qlIndexFixing(Index6M,$H1274,TRUE,_xll.ohTrigger(RecalcTrigger,Trigger6M)),NA())</f>
        <v>2.6224532209428192E-2</v>
      </c>
      <c r="M1274" s="52">
        <f>IFERROR(_xll.qlIndexFixing(ONIndex6M,I1274,TRUE,_xll.ohTrigger(RecalcTrigger,Trigger6M)),NA())</f>
        <v>2.5950614075700429E-2</v>
      </c>
    </row>
    <row r="1275" spans="2:13" x14ac:dyDescent="0.2">
      <c r="B1275" s="46" t="s">
        <v>49</v>
      </c>
      <c r="D1275" s="49">
        <f>_xll.qlCalendarAdvance(LocalCalendar,$D1274,B1275,"f",FALSE)</f>
        <v>48331</v>
      </c>
      <c r="E1275" s="49">
        <f>_xll.qlInterestRateIndexValueDate(IndexON,D1275)</f>
        <v>48331</v>
      </c>
      <c r="F1275" s="52">
        <f>IFERROR(_xll.qlIndexFixing(IndexON,D1275,TRUE,_xll.ohTrigger(RecalcTrigger,TriggerON)),NA())</f>
        <v>2.0358320598563573E-2</v>
      </c>
      <c r="H1275" s="49">
        <f>_xll.qlCalendarAdvance(IborCalendar,$H1274,B1275,"f",FALSE)</f>
        <v>48226</v>
      </c>
      <c r="I1275" s="49">
        <f>_xll.qlInterestRateIndexValueDate(Index3M,$H1275)</f>
        <v>48228</v>
      </c>
      <c r="J1275" s="52">
        <f>IFERROR(_xll.qlIndexFixing(Index3M,H1275,TRUE,_xll.ohTrigger(RecalcTrigger,Trigger3M)),NA())</f>
        <v>2.5675378974245707E-2</v>
      </c>
      <c r="K1275" s="52">
        <f>IFERROR(_xll.qlIndexFixing(ONIndex3M,I1275,TRUE,_xll.ohTrigger(RecalcTrigger,Trigger3M)),NA())</f>
        <v>2.5534056370251079E-2</v>
      </c>
      <c r="L1275" s="52">
        <f>IFERROR(_xll.qlIndexFixing(Index6M,$H1275,TRUE,_xll.ohTrigger(RecalcTrigger,Trigger6M)),NA())</f>
        <v>2.6232034648743706E-2</v>
      </c>
      <c r="M1275" s="52">
        <f>IFERROR(_xll.qlIndexFixing(ONIndex6M,I1275,TRUE,_xll.ohTrigger(RecalcTrigger,Trigger6M)),NA())</f>
        <v>2.5959441214400414E-2</v>
      </c>
    </row>
    <row r="1276" spans="2:13" x14ac:dyDescent="0.2">
      <c r="B1276" s="46" t="s">
        <v>49</v>
      </c>
      <c r="D1276" s="49">
        <f>_xll.qlCalendarAdvance(LocalCalendar,$D1275,B1276,"f",FALSE)</f>
        <v>48340</v>
      </c>
      <c r="E1276" s="49">
        <f>_xll.qlInterestRateIndexValueDate(IndexON,D1276)</f>
        <v>48340</v>
      </c>
      <c r="F1276" s="52">
        <f>IFERROR(_xll.qlIndexFixing(IndexON,D1276,TRUE,_xll.ohTrigger(RecalcTrigger,TriggerON)),NA())</f>
        <v>2.0366881584715779E-2</v>
      </c>
      <c r="H1276" s="49">
        <f>_xll.qlCalendarAdvance(IborCalendar,$H1275,B1276,"f",FALSE)</f>
        <v>48233</v>
      </c>
      <c r="I1276" s="49">
        <f>_xll.qlInterestRateIndexValueDate(Index3M,$H1276)</f>
        <v>48235</v>
      </c>
      <c r="J1276" s="52">
        <f>IFERROR(_xll.qlIndexFixing(Index3M,H1276,TRUE,_xll.ohTrigger(RecalcTrigger,Trigger3M)),NA())</f>
        <v>2.5684361477423021E-2</v>
      </c>
      <c r="K1276" s="52">
        <f>IFERROR(_xll.qlIndexFixing(ONIndex3M,I1276,TRUE,_xll.ohTrigger(RecalcTrigger,Trigger3M)),NA())</f>
        <v>2.5543705509978309E-2</v>
      </c>
      <c r="L1276" s="52">
        <f>IFERROR(_xll.qlIndexFixing(Index6M,$H1276,TRUE,_xll.ohTrigger(RecalcTrigger,Trigger6M)),NA())</f>
        <v>2.6239425649131683E-2</v>
      </c>
      <c r="M1276" s="52">
        <f>IFERROR(_xll.qlIndexFixing(ONIndex6M,I1276,TRUE,_xll.ohTrigger(RecalcTrigger,Trigger6M)),NA())</f>
        <v>2.5968158337743574E-2</v>
      </c>
    </row>
    <row r="1277" spans="2:13" x14ac:dyDescent="0.2">
      <c r="B1277" s="46" t="s">
        <v>49</v>
      </c>
      <c r="D1277" s="49">
        <f>_xll.qlCalendarAdvance(LocalCalendar,$D1276,B1277,"f",FALSE)</f>
        <v>48347</v>
      </c>
      <c r="E1277" s="49">
        <f>_xll.qlInterestRateIndexValueDate(IndexON,D1277)</f>
        <v>48347</v>
      </c>
      <c r="F1277" s="52">
        <f>IFERROR(_xll.qlIndexFixing(IndexON,D1277,TRUE,_xll.ohTrigger(RecalcTrigger,TriggerON)),NA())</f>
        <v>2.037346203382695E-2</v>
      </c>
      <c r="H1277" s="49">
        <f>_xll.qlCalendarAdvance(IborCalendar,$H1276,B1277,"f",FALSE)</f>
        <v>48240</v>
      </c>
      <c r="I1277" s="49">
        <f>_xll.qlInterestRateIndexValueDate(Index3M,$H1277)</f>
        <v>48242</v>
      </c>
      <c r="J1277" s="52">
        <f>IFERROR(_xll.qlIndexFixing(Index3M,H1277,TRUE,_xll.ohTrigger(RecalcTrigger,Trigger3M)),NA())</f>
        <v>2.5694757157051329E-2</v>
      </c>
      <c r="K1277" s="52">
        <f>IFERROR(_xll.qlIndexFixing(ONIndex3M,I1277,TRUE,_xll.ohTrigger(RecalcTrigger,Trigger3M)),NA())</f>
        <v>2.5553242037785751E-2</v>
      </c>
      <c r="L1277" s="52">
        <f>IFERROR(_xll.qlIndexFixing(Index6M,$H1277,TRUE,_xll.ohTrigger(RecalcTrigger,Trigger6M)),NA())</f>
        <v>2.624670520936058E-2</v>
      </c>
      <c r="M1277" s="52">
        <f>IFERROR(_xll.qlIndexFixing(ONIndex6M,I1277,TRUE,_xll.ohTrigger(RecalcTrigger,Trigger6M)),NA())</f>
        <v>2.5976765445570038E-2</v>
      </c>
    </row>
    <row r="1278" spans="2:13" x14ac:dyDescent="0.2">
      <c r="B1278" s="46" t="s">
        <v>49</v>
      </c>
      <c r="D1278" s="49">
        <f>_xll.qlCalendarAdvance(LocalCalendar,$D1277,B1278,"f",FALSE)</f>
        <v>48354</v>
      </c>
      <c r="E1278" s="49">
        <f>_xll.qlInterestRateIndexValueDate(IndexON,D1278)</f>
        <v>48354</v>
      </c>
      <c r="F1278" s="52">
        <f>IFERROR(_xll.qlIndexFixing(IndexON,D1278,TRUE,_xll.ohTrigger(RecalcTrigger,TriggerON)),NA())</f>
        <v>2.0379974148847513E-2</v>
      </c>
      <c r="H1278" s="49">
        <f>_xll.qlCalendarAdvance(IborCalendar,$H1277,B1278,"f",FALSE)</f>
        <v>48247</v>
      </c>
      <c r="I1278" s="49">
        <f>_xll.qlInterestRateIndexValueDate(Index3M,$H1278)</f>
        <v>48249</v>
      </c>
      <c r="J1278" s="52">
        <f>IFERROR(_xll.qlIndexFixing(Index3M,H1278,TRUE,_xll.ohTrigger(RecalcTrigger,Trigger3M)),NA())</f>
        <v>2.5701986537233764E-2</v>
      </c>
      <c r="K1278" s="52">
        <f>IFERROR(_xll.qlIndexFixing(ONIndex3M,I1278,TRUE,_xll.ohTrigger(RecalcTrigger,Trigger3M)),NA())</f>
        <v>2.5562665953593466E-2</v>
      </c>
      <c r="L1278" s="52">
        <f>IFERROR(_xll.qlIndexFixing(Index6M,$H1278,TRUE,_xll.ohTrigger(RecalcTrigger,Trigger6M)),NA())</f>
        <v>2.6253873328214231E-2</v>
      </c>
      <c r="M1278" s="52">
        <f>IFERROR(_xll.qlIndexFixing(ONIndex6M,I1278,TRUE,_xll.ohTrigger(RecalcTrigger,Trigger6M)),NA())</f>
        <v>2.5985262537959741E-2</v>
      </c>
    </row>
    <row r="1279" spans="2:13" x14ac:dyDescent="0.2">
      <c r="B1279" s="46" t="s">
        <v>49</v>
      </c>
      <c r="D1279" s="49">
        <f>_xll.qlCalendarAdvance(LocalCalendar,$D1278,B1279,"f",FALSE)</f>
        <v>48361</v>
      </c>
      <c r="E1279" s="49">
        <f>_xll.qlInterestRateIndexValueDate(IndexON,D1279)</f>
        <v>48361</v>
      </c>
      <c r="F1279" s="52">
        <f>IFERROR(_xll.qlIndexFixing(IndexON,D1279,TRUE,_xll.ohTrigger(RecalcTrigger,TriggerON)),NA())</f>
        <v>2.0386417930182699E-2</v>
      </c>
      <c r="H1279" s="49">
        <f>_xll.qlCalendarAdvance(IborCalendar,$H1278,B1279,"f",FALSE)</f>
        <v>48254</v>
      </c>
      <c r="I1279" s="49">
        <f>_xll.qlInterestRateIndexValueDate(Index3M,$H1279)</f>
        <v>48256</v>
      </c>
      <c r="J1279" s="52">
        <f>IFERROR(_xll.qlIndexFixing(Index3M,H1279,TRUE,_xll.ohTrigger(RecalcTrigger,Trigger3M)),NA())</f>
        <v>2.5709116909202301E-2</v>
      </c>
      <c r="K1279" s="52">
        <f>IFERROR(_xll.qlIndexFixing(ONIndex3M,I1279,TRUE,_xll.ohTrigger(RecalcTrigger,Trigger3M)),NA())</f>
        <v>2.5571977257481393E-2</v>
      </c>
      <c r="L1279" s="52">
        <f>IFERROR(_xll.qlIndexFixing(Index6M,$H1279,TRUE,_xll.ohTrigger(RecalcTrigger,Trigger6M)),NA())</f>
        <v>2.6260930004497543E-2</v>
      </c>
      <c r="M1279" s="52">
        <f>IFERROR(_xll.qlIndexFixing(ONIndex6M,I1279,TRUE,_xll.ohTrigger(RecalcTrigger,Trigger6M)),NA())</f>
        <v>2.599364961499262E-2</v>
      </c>
    </row>
    <row r="1280" spans="2:13" x14ac:dyDescent="0.2">
      <c r="B1280" s="46" t="s">
        <v>49</v>
      </c>
      <c r="D1280" s="49">
        <f>_xll.qlCalendarAdvance(LocalCalendar,$D1279,B1280,"f",FALSE)</f>
        <v>48368</v>
      </c>
      <c r="E1280" s="49">
        <f>_xll.qlInterestRateIndexValueDate(IndexON,D1280)</f>
        <v>48368</v>
      </c>
      <c r="F1280" s="52">
        <f>IFERROR(_xll.qlIndexFixing(IndexON,D1280,TRUE,_xll.ohTrigger(RecalcTrigger,TriggerON)),NA())</f>
        <v>2.0392793377508323E-2</v>
      </c>
      <c r="H1280" s="49">
        <f>_xll.qlCalendarAdvance(IborCalendar,$H1279,B1280,"f",FALSE)</f>
        <v>48261</v>
      </c>
      <c r="I1280" s="49">
        <f>_xll.qlInterestRateIndexValueDate(Index3M,$H1280)</f>
        <v>48263</v>
      </c>
      <c r="J1280" s="52">
        <f>IFERROR(_xll.qlIndexFixing(Index3M,H1280,TRUE,_xll.ohTrigger(RecalcTrigger,Trigger3M)),NA())</f>
        <v>2.571765363318157E-2</v>
      </c>
      <c r="K1280" s="52">
        <f>IFERROR(_xll.qlIndexFixing(ONIndex3M,I1280,TRUE,_xll.ohTrigger(RecalcTrigger,Trigger3M)),NA())</f>
        <v>2.5581175949369594E-2</v>
      </c>
      <c r="L1280" s="52">
        <f>IFERROR(_xll.qlIndexFixing(Index6M,$H1280,TRUE,_xll.ohTrigger(RecalcTrigger,Trigger6M)),NA())</f>
        <v>2.6267875237033438E-2</v>
      </c>
      <c r="M1280" s="52">
        <f>IFERROR(_xll.qlIndexFixing(ONIndex6M,I1280,TRUE,_xll.ohTrigger(RecalcTrigger,Trigger6M)),NA())</f>
        <v>2.6001926676508802E-2</v>
      </c>
    </row>
    <row r="1281" spans="2:13" x14ac:dyDescent="0.2">
      <c r="B1281" s="46" t="s">
        <v>49</v>
      </c>
      <c r="D1281" s="49">
        <f>_xll.qlCalendarAdvance(LocalCalendar,$D1280,B1281,"f",FALSE)</f>
        <v>48375</v>
      </c>
      <c r="E1281" s="49">
        <f>_xll.qlInterestRateIndexValueDate(IndexON,D1281)</f>
        <v>48375</v>
      </c>
      <c r="F1281" s="52">
        <f>IFERROR(_xll.qlIndexFixing(IndexON,D1281,TRUE,_xll.ohTrigger(RecalcTrigger,TriggerON)),NA())</f>
        <v>2.0399100490986477E-2</v>
      </c>
      <c r="H1281" s="49">
        <f>_xll.qlCalendarAdvance(IborCalendar,$H1280,B1281,"f",FALSE)</f>
        <v>48268</v>
      </c>
      <c r="I1281" s="49">
        <f>_xll.qlInterestRateIndexValueDate(Index3M,$H1281)</f>
        <v>48270</v>
      </c>
      <c r="J1281" s="52">
        <f>IFERROR(_xll.qlIndexFixing(Index3M,H1281,TRUE,_xll.ohTrigger(RecalcTrigger,Trigger3M)),NA())</f>
        <v>2.5726077046849483E-2</v>
      </c>
      <c r="K1281" s="52">
        <f>IFERROR(_xll.qlIndexFixing(ONIndex3M,I1281,TRUE,_xll.ohTrigger(RecalcTrigger,Trigger3M)),NA())</f>
        <v>2.5590262029338007E-2</v>
      </c>
      <c r="L1281" s="52">
        <f>IFERROR(_xll.qlIndexFixing(Index6M,$H1281,TRUE,_xll.ohTrigger(RecalcTrigger,Trigger6M)),NA())</f>
        <v>2.6274709024662404E-2</v>
      </c>
      <c r="M1281" s="52">
        <f>IFERROR(_xll.qlIndexFixing(ONIndex6M,I1281,TRUE,_xll.ohTrigger(RecalcTrigger,Trigger6M)),NA())</f>
        <v>2.6010093722588223E-2</v>
      </c>
    </row>
    <row r="1282" spans="2:13" x14ac:dyDescent="0.2">
      <c r="B1282" s="46" t="s">
        <v>49</v>
      </c>
      <c r="D1282" s="49">
        <f>_xll.qlCalendarAdvance(LocalCalendar,$D1281,B1282,"f",FALSE)</f>
        <v>48382</v>
      </c>
      <c r="E1282" s="49">
        <f>_xll.qlInterestRateIndexValueDate(IndexON,D1282)</f>
        <v>48382</v>
      </c>
      <c r="F1282" s="52">
        <f>IFERROR(_xll.qlIndexFixing(IndexON,D1282,TRUE,_xll.ohTrigger(RecalcTrigger,TriggerON)),NA())</f>
        <v>2.0405339270617162E-2</v>
      </c>
      <c r="H1282" s="49">
        <f>_xll.qlCalendarAdvance(IborCalendar,$H1281,B1282,"f",FALSE)</f>
        <v>48275</v>
      </c>
      <c r="I1282" s="49">
        <f>_xll.qlInterestRateIndexValueDate(Index3M,$H1282)</f>
        <v>48277</v>
      </c>
      <c r="J1282" s="52">
        <f>IFERROR(_xll.qlIndexFixing(Index3M,H1282,TRUE,_xll.ohTrigger(RecalcTrigger,Trigger3M)),NA())</f>
        <v>2.5737365904296598E-2</v>
      </c>
      <c r="K1282" s="52">
        <f>IFERROR(_xll.qlIndexFixing(ONIndex3M,I1282,TRUE,_xll.ohTrigger(RecalcTrigger,Trigger3M)),NA())</f>
        <v>2.5599235497306694E-2</v>
      </c>
      <c r="L1282" s="52">
        <f>IFERROR(_xll.qlIndexFixing(Index6M,$H1282,TRUE,_xll.ohTrigger(RecalcTrigger,Trigger6M)),NA())</f>
        <v>2.6287013334699398E-2</v>
      </c>
      <c r="M1282" s="52">
        <f>IFERROR(_xll.qlIndexFixing(ONIndex6M,I1282,TRUE,_xll.ohTrigger(RecalcTrigger,Trigger6M)),NA())</f>
        <v>2.6018150753150948E-2</v>
      </c>
    </row>
    <row r="1283" spans="2:13" x14ac:dyDescent="0.2">
      <c r="B1283" s="46" t="s">
        <v>49</v>
      </c>
      <c r="D1283" s="49">
        <f>_xll.qlCalendarAdvance(LocalCalendar,$D1282,B1283,"f",FALSE)</f>
        <v>48389</v>
      </c>
      <c r="E1283" s="49">
        <f>_xll.qlInterestRateIndexValueDate(IndexON,D1283)</f>
        <v>48389</v>
      </c>
      <c r="F1283" s="52">
        <f>IFERROR(_xll.qlIndexFixing(IndexON,D1283,TRUE,_xll.ohTrigger(RecalcTrigger,TriggerON)),NA())</f>
        <v>2.0411509716319332E-2</v>
      </c>
      <c r="H1283" s="49">
        <f>_xll.qlCalendarAdvance(IborCalendar,$H1282,B1283,"f",FALSE)</f>
        <v>48282</v>
      </c>
      <c r="I1283" s="49">
        <f>_xll.qlInterestRateIndexValueDate(Index3M,$H1283)</f>
        <v>48284</v>
      </c>
      <c r="J1283" s="52">
        <f>IFERROR(_xll.qlIndexFixing(Index3M,H1283,TRUE,_xll.ohTrigger(RecalcTrigger,Trigger3M)),NA())</f>
        <v>2.5745547673843683E-2</v>
      </c>
      <c r="K1283" s="52">
        <f>IFERROR(_xll.qlIndexFixing(ONIndex3M,I1283,TRUE,_xll.ohTrigger(RecalcTrigger,Trigger3M)),NA())</f>
        <v>2.5608096353355592E-2</v>
      </c>
      <c r="L1283" s="52">
        <f>IFERROR(_xll.qlIndexFixing(Index6M,$H1283,TRUE,_xll.ohTrigger(RecalcTrigger,Trigger6M)),NA())</f>
        <v>2.6293594295582735E-2</v>
      </c>
      <c r="M1283" s="52">
        <f>IFERROR(_xll.qlIndexFixing(ONIndex6M,I1283,TRUE,_xll.ohTrigger(RecalcTrigger,Trigger6M)),NA())</f>
        <v>2.6026097768196976E-2</v>
      </c>
    </row>
    <row r="1284" spans="2:13" x14ac:dyDescent="0.2">
      <c r="B1284" s="46" t="s">
        <v>49</v>
      </c>
      <c r="D1284" s="49">
        <f>_xll.qlCalendarAdvance(LocalCalendar,$D1283,B1284,"f",FALSE)</f>
        <v>48396</v>
      </c>
      <c r="E1284" s="49">
        <f>_xll.qlInterestRateIndexValueDate(IndexON,D1284)</f>
        <v>48396</v>
      </c>
      <c r="F1284" s="52">
        <f>IFERROR(_xll.qlIndexFixing(IndexON,D1284,TRUE,_xll.ohTrigger(RecalcTrigger,TriggerON)),NA())</f>
        <v>2.0417611828174032E-2</v>
      </c>
      <c r="H1284" s="49">
        <f>_xll.qlCalendarAdvance(IborCalendar,$H1283,B1284,"f",FALSE)</f>
        <v>48289</v>
      </c>
      <c r="I1284" s="49">
        <f>_xll.qlInterestRateIndexValueDate(Index3M,$H1284)</f>
        <v>48291</v>
      </c>
      <c r="J1284" s="52">
        <f>IFERROR(_xll.qlIndexFixing(Index3M,H1284,TRUE,_xll.ohTrigger(RecalcTrigger,Trigger3M)),NA())</f>
        <v>2.5753616115087502E-2</v>
      </c>
      <c r="K1284" s="52">
        <f>IFERROR(_xll.qlIndexFixing(ONIndex3M,I1284,TRUE,_xll.ohTrigger(RecalcTrigger,Trigger3M)),NA())</f>
        <v>2.5616844597324828E-2</v>
      </c>
      <c r="L1284" s="52">
        <f>IFERROR(_xll.qlIndexFixing(Index6M,$H1284,TRUE,_xll.ohTrigger(RecalcTrigger,Trigger6M)),NA())</f>
        <v>2.6304198495639565E-2</v>
      </c>
      <c r="M1284" s="52">
        <f>IFERROR(_xll.qlIndexFixing(ONIndex6M,I1284,TRUE,_xll.ohTrigger(RecalcTrigger,Trigger6M)),NA())</f>
        <v>2.603393476788618E-2</v>
      </c>
    </row>
    <row r="1285" spans="2:13" x14ac:dyDescent="0.2">
      <c r="B1285" s="46" t="s">
        <v>49</v>
      </c>
      <c r="D1285" s="49">
        <f>_xll.qlCalendarAdvance(LocalCalendar,$D1284,B1285,"f",FALSE)</f>
        <v>48403</v>
      </c>
      <c r="E1285" s="49">
        <f>_xll.qlInterestRateIndexValueDate(IndexON,D1285)</f>
        <v>48403</v>
      </c>
      <c r="F1285" s="52">
        <f>IFERROR(_xll.qlIndexFixing(IndexON,D1285,TRUE,_xll.ohTrigger(RecalcTrigger,TriggerON)),NA())</f>
        <v>2.042364560601917E-2</v>
      </c>
      <c r="H1285" s="49">
        <f>_xll.qlCalendarAdvance(IborCalendar,$H1284,B1285,"f",FALSE)</f>
        <v>48296</v>
      </c>
      <c r="I1285" s="49">
        <f>_xll.qlInterestRateIndexValueDate(Index3M,$H1285)</f>
        <v>48298</v>
      </c>
      <c r="J1285" s="52">
        <f>IFERROR(_xll.qlIndexFixing(Index3M,H1285,TRUE,_xll.ohTrigger(RecalcTrigger,Trigger3M)),NA())</f>
        <v>2.5761571227328618E-2</v>
      </c>
      <c r="K1285" s="52">
        <f>IFERROR(_xll.qlIndexFixing(ONIndex3M,I1285,TRUE,_xll.ohTrigger(RecalcTrigger,Trigger3M)),NA())</f>
        <v>2.5631573666712981E-2</v>
      </c>
      <c r="L1285" s="52">
        <f>IFERROR(_xll.qlIndexFixing(Index6M,$H1285,TRUE,_xll.ohTrigger(RecalcTrigger,Trigger6M)),NA())</f>
        <v>2.6306421774885579E-2</v>
      </c>
      <c r="M1285" s="52">
        <f>IFERROR(_xll.qlIndexFixing(ONIndex6M,I1285,TRUE,_xll.ohTrigger(RecalcTrigger,Trigger6M)),NA())</f>
        <v>2.6047615515429001E-2</v>
      </c>
    </row>
    <row r="1286" spans="2:13" x14ac:dyDescent="0.2">
      <c r="B1286" s="46" t="s">
        <v>49</v>
      </c>
      <c r="D1286" s="49">
        <f>_xll.qlCalendarAdvance(LocalCalendar,$D1285,B1286,"f",FALSE)</f>
        <v>48410</v>
      </c>
      <c r="E1286" s="49">
        <f>_xll.qlInterestRateIndexValueDate(IndexON,D1286)</f>
        <v>48410</v>
      </c>
      <c r="F1286" s="52">
        <f>IFERROR(_xll.qlIndexFixing(IndexON,D1286,TRUE,_xll.ohTrigger(RecalcTrigger,TriggerON)),NA())</f>
        <v>2.0429611050016838E-2</v>
      </c>
      <c r="H1286" s="49">
        <f>_xll.qlCalendarAdvance(IborCalendar,$H1285,B1286,"f",FALSE)</f>
        <v>48303</v>
      </c>
      <c r="I1286" s="49">
        <f>_xll.qlInterestRateIndexValueDate(Index3M,$H1286)</f>
        <v>48305</v>
      </c>
      <c r="J1286" s="52">
        <f>IFERROR(_xll.qlIndexFixing(Index3M,H1286,TRUE,_xll.ohTrigger(RecalcTrigger,Trigger3M)),NA())</f>
        <v>2.5767954048029208E-2</v>
      </c>
      <c r="K1286" s="52">
        <f>IFERROR(_xll.qlIndexFixing(ONIndex3M,I1286,TRUE,_xll.ohTrigger(RecalcTrigger,Trigger3M)),NA())</f>
        <v>2.5634003249344062E-2</v>
      </c>
      <c r="L1286" s="52">
        <f>IFERROR(_xll.qlIndexFixing(Index6M,$H1286,TRUE,_xll.ohTrigger(RecalcTrigger,Trigger6M)),NA())</f>
        <v>2.6308572739165956E-2</v>
      </c>
      <c r="M1286" s="52">
        <f>IFERROR(_xll.qlIndexFixing(ONIndex6M,I1286,TRUE,_xll.ohTrigger(RecalcTrigger,Trigger6M)),NA())</f>
        <v>2.6049278720714497E-2</v>
      </c>
    </row>
    <row r="1287" spans="2:13" x14ac:dyDescent="0.2">
      <c r="B1287" s="46" t="s">
        <v>49</v>
      </c>
      <c r="D1287" s="49">
        <f>_xll.qlCalendarAdvance(LocalCalendar,$D1286,B1287,"f",FALSE)</f>
        <v>48417</v>
      </c>
      <c r="E1287" s="49">
        <f>_xll.qlInterestRateIndexValueDate(IndexON,D1287)</f>
        <v>48417</v>
      </c>
      <c r="F1287" s="52">
        <f>IFERROR(_xll.qlIndexFixing(IndexON,D1287,TRUE,_xll.ohTrigger(RecalcTrigger,TriggerON)),NA())</f>
        <v>2.0435508160085991E-2</v>
      </c>
      <c r="H1287" s="49">
        <f>_xll.qlCalendarAdvance(IborCalendar,$H1286,B1287,"f",FALSE)</f>
        <v>48310</v>
      </c>
      <c r="I1287" s="49">
        <f>_xll.qlInterestRateIndexValueDate(Index3M,$H1287)</f>
        <v>48312</v>
      </c>
      <c r="J1287" s="52">
        <f>IFERROR(_xll.qlIndexFixing(Index3M,H1287,TRUE,_xll.ohTrigger(RecalcTrigger,Trigger3M)),NA())</f>
        <v>2.5775690043270526E-2</v>
      </c>
      <c r="K1287" s="52">
        <f>IFERROR(_xll.qlIndexFixing(ONIndex3M,I1287,TRUE,_xll.ohTrigger(RecalcTrigger,Trigger3M)),NA())</f>
        <v>2.5642413657314123E-2</v>
      </c>
      <c r="L1287" s="52">
        <f>IFERROR(_xll.qlIndexFixing(Index6M,$H1287,TRUE,_xll.ohTrigger(RecalcTrigger,Trigger6M)),NA())</f>
        <v>2.6314730320145703E-2</v>
      </c>
      <c r="M1287" s="52">
        <f>IFERROR(_xll.qlIndexFixing(ONIndex6M,I1287,TRUE,_xll.ohTrigger(RecalcTrigger,Trigger6M)),NA())</f>
        <v>2.6056785673853611E-2</v>
      </c>
    </row>
    <row r="1288" spans="2:13" x14ac:dyDescent="0.2">
      <c r="B1288" s="46" t="s">
        <v>49</v>
      </c>
      <c r="D1288" s="49">
        <f>_xll.qlCalendarAdvance(LocalCalendar,$D1287,B1288,"f",FALSE)</f>
        <v>48424</v>
      </c>
      <c r="E1288" s="49">
        <f>_xll.qlInterestRateIndexValueDate(IndexON,D1288)</f>
        <v>48424</v>
      </c>
      <c r="F1288" s="52">
        <f>IFERROR(_xll.qlIndexFixing(IndexON,D1288,TRUE,_xll.ohTrigger(RecalcTrigger,TriggerON)),NA())</f>
        <v>2.0441336936307675E-2</v>
      </c>
      <c r="H1288" s="49">
        <f>_xll.qlCalendarAdvance(IborCalendar,$H1287,B1288,"f",FALSE)</f>
        <v>48317</v>
      </c>
      <c r="I1288" s="49">
        <f>_xll.qlInterestRateIndexValueDate(Index3M,$H1288)</f>
        <v>48319</v>
      </c>
      <c r="J1288" s="52">
        <f>IFERROR(_xll.qlIndexFixing(Index3M,H1288,TRUE,_xll.ohTrigger(RecalcTrigger,Trigger3M)),NA())</f>
        <v>2.5783312715451902E-2</v>
      </c>
      <c r="K1288" s="52">
        <f>IFERROR(_xll.qlIndexFixing(ONIndex3M,I1288,TRUE,_xll.ohTrigger(RecalcTrigger,Trigger3M)),NA())</f>
        <v>2.5650711453284458E-2</v>
      </c>
      <c r="L1288" s="52">
        <f>IFERROR(_xll.qlIndexFixing(Index6M,$H1288,TRUE,_xll.ohTrigger(RecalcTrigger,Trigger6M)),NA())</f>
        <v>2.6320776440567073E-2</v>
      </c>
      <c r="M1288" s="52">
        <f>IFERROR(_xll.qlIndexFixing(ONIndex6M,I1288,TRUE,_xll.ohTrigger(RecalcTrigger,Trigger6M)),NA())</f>
        <v>2.6064182611555964E-2</v>
      </c>
    </row>
    <row r="1289" spans="2:13" x14ac:dyDescent="0.2">
      <c r="B1289" s="46" t="s">
        <v>49</v>
      </c>
      <c r="D1289" s="49">
        <f>_xll.qlCalendarAdvance(LocalCalendar,$D1288,B1289,"f",FALSE)</f>
        <v>48431</v>
      </c>
      <c r="E1289" s="49">
        <f>_xll.qlInterestRateIndexValueDate(IndexON,D1289)</f>
        <v>48431</v>
      </c>
      <c r="F1289" s="52">
        <f>IFERROR(_xll.qlIndexFixing(IndexON,D1289,TRUE,_xll.ohTrigger(RecalcTrigger,TriggerON)),NA())</f>
        <v>2.0447097378600843E-2</v>
      </c>
      <c r="H1289" s="49">
        <f>_xll.qlCalendarAdvance(IborCalendar,$H1288,B1289,"f",FALSE)</f>
        <v>48324</v>
      </c>
      <c r="I1289" s="49">
        <f>_xll.qlInterestRateIndexValueDate(Index3M,$H1289)</f>
        <v>48326</v>
      </c>
      <c r="J1289" s="52">
        <f>IFERROR(_xll.qlIndexFixing(Index3M,H1289,TRUE,_xll.ohTrigger(RecalcTrigger,Trigger3M)),NA())</f>
        <v>2.5790822063922421E-2</v>
      </c>
      <c r="K1289" s="52">
        <f>IFERROR(_xll.qlIndexFixing(ONIndex3M,I1289,TRUE,_xll.ohTrigger(RecalcTrigger,Trigger3M)),NA())</f>
        <v>2.5658896637255069E-2</v>
      </c>
      <c r="L1289" s="52">
        <f>IFERROR(_xll.qlIndexFixing(Index6M,$H1289,TRUE,_xll.ohTrigger(RecalcTrigger,Trigger6M)),NA())</f>
        <v>2.6326711099415361E-2</v>
      </c>
      <c r="M1289" s="52">
        <f>IFERROR(_xll.qlIndexFixing(ONIndex6M,I1289,TRUE,_xll.ohTrigger(RecalcTrigger,Trigger6M)),NA())</f>
        <v>2.6071469533661684E-2</v>
      </c>
    </row>
    <row r="1290" spans="2:13" x14ac:dyDescent="0.2">
      <c r="B1290" s="46" t="s">
        <v>49</v>
      </c>
      <c r="D1290" s="49">
        <f>_xll.qlCalendarAdvance(LocalCalendar,$D1289,B1290,"f",FALSE)</f>
        <v>48438</v>
      </c>
      <c r="E1290" s="49">
        <f>_xll.qlInterestRateIndexValueDate(IndexON,D1290)</f>
        <v>48438</v>
      </c>
      <c r="F1290" s="52">
        <f>IFERROR(_xll.qlIndexFixing(IndexON,D1290,TRUE,_xll.ohTrigger(RecalcTrigger,TriggerON)),NA())</f>
        <v>2.0452789486965495E-2</v>
      </c>
      <c r="H1290" s="49">
        <f>_xll.qlCalendarAdvance(IborCalendar,$H1289,B1290,"f",FALSE)</f>
        <v>48331</v>
      </c>
      <c r="I1290" s="49">
        <f>_xll.qlInterestRateIndexValueDate(Index3M,$H1290)</f>
        <v>48334</v>
      </c>
      <c r="J1290" s="52">
        <f>IFERROR(_xll.qlIndexFixing(Index3M,H1290,TRUE,_xll.ohTrigger(RecalcTrigger,Trigger3M)),NA())</f>
        <v>2.5799265411910667E-2</v>
      </c>
      <c r="K1290" s="52">
        <f>IFERROR(_xll.qlIndexFixing(ONIndex3M,I1290,TRUE,_xll.ohTrigger(RecalcTrigger,Trigger3M)),NA())</f>
        <v>2.5675536725415782E-2</v>
      </c>
      <c r="L1290" s="52">
        <f>IFERROR(_xll.qlIndexFixing(Index6M,$H1290,TRUE,_xll.ohTrigger(RecalcTrigger,Trigger6M)),NA())</f>
        <v>2.6332021774228841E-2</v>
      </c>
      <c r="M1290" s="52">
        <f>IFERROR(_xll.qlIndexFixing(ONIndex6M,I1290,TRUE,_xll.ohTrigger(RecalcTrigger,Trigger6M)),NA())</f>
        <v>2.6086914991014787E-2</v>
      </c>
    </row>
    <row r="1291" spans="2:13" x14ac:dyDescent="0.2">
      <c r="B1291" s="46" t="s">
        <v>49</v>
      </c>
      <c r="D1291" s="49">
        <f>_xll.qlCalendarAdvance(LocalCalendar,$D1290,B1291,"f",FALSE)</f>
        <v>48445</v>
      </c>
      <c r="E1291" s="49">
        <f>_xll.qlInterestRateIndexValueDate(IndexON,D1291)</f>
        <v>48445</v>
      </c>
      <c r="F1291" s="52">
        <f>IFERROR(_xll.qlIndexFixing(IndexON,D1291,TRUE,_xll.ohTrigger(RecalcTrigger,TriggerON)),NA())</f>
        <v>2.0458413261482677E-2</v>
      </c>
      <c r="H1291" s="49">
        <f>_xll.qlCalendarAdvance(IborCalendar,$H1290,B1291,"f",FALSE)</f>
        <v>48338</v>
      </c>
      <c r="I1291" s="49">
        <f>_xll.qlInterestRateIndexValueDate(Index3M,$H1291)</f>
        <v>48340</v>
      </c>
      <c r="J1291" s="52">
        <f>IFERROR(_xll.qlIndexFixing(Index3M,H1291,TRUE,_xll.ohTrigger(RecalcTrigger,Trigger3M)),NA())</f>
        <v>2.5806921953988714E-2</v>
      </c>
      <c r="K1291" s="52">
        <f>IFERROR(_xll.qlIndexFixing(ONIndex3M,I1291,TRUE,_xll.ohTrigger(RecalcTrigger,Trigger3M)),NA())</f>
        <v>2.5674929168957306E-2</v>
      </c>
      <c r="L1291" s="52">
        <f>IFERROR(_xll.qlIndexFixing(Index6M,$H1291,TRUE,_xll.ohTrigger(RecalcTrigger,Trigger6M)),NA())</f>
        <v>2.6342228596062493E-2</v>
      </c>
      <c r="M1291" s="52">
        <f>IFERROR(_xll.qlIndexFixing(ONIndex6M,I1291,TRUE,_xll.ohTrigger(RecalcTrigger,Trigger6M)),NA())</f>
        <v>2.6085713331323035E-2</v>
      </c>
    </row>
    <row r="1292" spans="2:13" x14ac:dyDescent="0.2">
      <c r="B1292" s="46" t="s">
        <v>49</v>
      </c>
      <c r="D1292" s="49">
        <f>_xll.qlCalendarAdvance(LocalCalendar,$D1291,B1292,"f",FALSE)</f>
        <v>48452</v>
      </c>
      <c r="E1292" s="49">
        <f>_xll.qlInterestRateIndexValueDate(IndexON,D1292)</f>
        <v>48452</v>
      </c>
      <c r="F1292" s="52">
        <f>IFERROR(_xll.qlIndexFixing(IndexON,D1292,TRUE,_xll.ohTrigger(RecalcTrigger,TriggerON)),NA())</f>
        <v>2.0463968701909252E-2</v>
      </c>
      <c r="H1292" s="49">
        <f>_xll.qlCalendarAdvance(IborCalendar,$H1291,B1292,"f",FALSE)</f>
        <v>48345</v>
      </c>
      <c r="I1292" s="49">
        <f>_xll.qlInterestRateIndexValueDate(Index3M,$H1292)</f>
        <v>48347</v>
      </c>
      <c r="J1292" s="52">
        <f>IFERROR(_xll.qlIndexFixing(Index3M,H1292,TRUE,_xll.ohTrigger(RecalcTrigger,Trigger3M)),NA())</f>
        <v>2.581408374454236E-2</v>
      </c>
      <c r="K1292" s="52">
        <f>IFERROR(_xll.qlIndexFixing(ONIndex3M,I1292,TRUE,_xll.ohTrigger(RecalcTrigger,Trigger3M)),NA())</f>
        <v>2.5682776516768868E-2</v>
      </c>
      <c r="L1292" s="52">
        <f>IFERROR(_xll.qlIndexFixing(Index6M,$H1292,TRUE,_xll.ohTrigger(RecalcTrigger,Trigger6M)),NA())</f>
        <v>2.634780619475121E-2</v>
      </c>
      <c r="M1292" s="52">
        <f>IFERROR(_xll.qlIndexFixing(ONIndex6M,I1292,TRUE,_xll.ohTrigger(RecalcTrigger,Trigger6M)),NA())</f>
        <v>2.6092670206798729E-2</v>
      </c>
    </row>
    <row r="1293" spans="2:13" x14ac:dyDescent="0.2">
      <c r="B1293" s="46" t="s">
        <v>49</v>
      </c>
      <c r="D1293" s="49">
        <f>_xll.qlCalendarAdvance(LocalCalendar,$D1292,B1293,"f",FALSE)</f>
        <v>48459</v>
      </c>
      <c r="E1293" s="49">
        <f>_xll.qlInterestRateIndexValueDate(IndexON,D1293)</f>
        <v>48459</v>
      </c>
      <c r="F1293" s="52">
        <f>IFERROR(_xll.qlIndexFixing(IndexON,D1293,TRUE,_xll.ohTrigger(RecalcTrigger,TriggerON)),NA())</f>
        <v>2.0469455808488357E-2</v>
      </c>
      <c r="H1293" s="49">
        <f>_xll.qlCalendarAdvance(IborCalendar,$H1292,B1293,"f",FALSE)</f>
        <v>48352</v>
      </c>
      <c r="I1293" s="49">
        <f>_xll.qlInterestRateIndexValueDate(Index3M,$H1293)</f>
        <v>48354</v>
      </c>
      <c r="J1293" s="52">
        <f>IFERROR(_xll.qlIndexFixing(Index3M,H1293,TRUE,_xll.ohTrigger(RecalcTrigger,Trigger3M)),NA())</f>
        <v>2.5821132200875733E-2</v>
      </c>
      <c r="K1293" s="52">
        <f>IFERROR(_xll.qlIndexFixing(ONIndex3M,I1293,TRUE,_xll.ohTrigger(RecalcTrigger,Trigger3M)),NA())</f>
        <v>2.569051125250077E-2</v>
      </c>
      <c r="L1293" s="52">
        <f>IFERROR(_xll.qlIndexFixing(Index6M,$H1293,TRUE,_xll.ohTrigger(RecalcTrigger,Trigger6M)),NA())</f>
        <v>2.6353272303743742E-2</v>
      </c>
      <c r="M1293" s="52">
        <f>IFERROR(_xll.qlIndexFixing(ONIndex6M,I1293,TRUE,_xll.ohTrigger(RecalcTrigger,Trigger6M)),NA())</f>
        <v>2.6099517066837663E-2</v>
      </c>
    </row>
    <row r="1294" spans="2:13" x14ac:dyDescent="0.2">
      <c r="B1294" s="46" t="s">
        <v>49</v>
      </c>
      <c r="D1294" s="49">
        <f>_xll.qlCalendarAdvance(LocalCalendar,$D1293,B1294,"f",FALSE)</f>
        <v>48466</v>
      </c>
      <c r="E1294" s="49">
        <f>_xll.qlInterestRateIndexValueDate(IndexON,D1294)</f>
        <v>48466</v>
      </c>
      <c r="F1294" s="52">
        <f>IFERROR(_xll.qlIndexFixing(IndexON,D1294,TRUE,_xll.ohTrigger(RecalcTrigger,TriggerON)),NA())</f>
        <v>2.0474874581219993E-2</v>
      </c>
      <c r="H1294" s="49">
        <f>_xll.qlCalendarAdvance(IborCalendar,$H1293,B1294,"f",FALSE)</f>
        <v>48359</v>
      </c>
      <c r="I1294" s="49">
        <f>_xll.qlInterestRateIndexValueDate(Index3M,$H1294)</f>
        <v>48361</v>
      </c>
      <c r="J1294" s="52">
        <f>IFERROR(_xll.qlIndexFixing(Index3M,H1294,TRUE,_xll.ohTrigger(RecalcTrigger,Trigger3M)),NA())</f>
        <v>2.5828067322378891E-2</v>
      </c>
      <c r="K1294" s="52">
        <f>IFERROR(_xll.qlIndexFixing(ONIndex3M,I1294,TRUE,_xll.ohTrigger(RecalcTrigger,Trigger3M)),NA())</f>
        <v>2.569813337615301E-2</v>
      </c>
      <c r="L1294" s="52">
        <f>IFERROR(_xll.qlIndexFixing(Index6M,$H1294,TRUE,_xll.ohTrigger(RecalcTrigger,Trigger6M)),NA())</f>
        <v>2.6358626922106644E-2</v>
      </c>
      <c r="M1294" s="52">
        <f>IFERROR(_xll.qlIndexFixing(ONIndex6M,I1294,TRUE,_xll.ohTrigger(RecalcTrigger,Trigger6M)),NA())</f>
        <v>2.6106253911279964E-2</v>
      </c>
    </row>
    <row r="1295" spans="2:13" x14ac:dyDescent="0.2">
      <c r="B1295" s="46" t="s">
        <v>49</v>
      </c>
      <c r="D1295" s="49">
        <f>_xll.qlCalendarAdvance(LocalCalendar,$D1294,B1295,"f",FALSE)</f>
        <v>48473</v>
      </c>
      <c r="E1295" s="49">
        <f>_xll.qlInterestRateIndexValueDate(IndexON,D1295)</f>
        <v>48473</v>
      </c>
      <c r="F1295" s="52">
        <f>IFERROR(_xll.qlIndexFixing(IndexON,D1295,TRUE,_xll.ohTrigger(RecalcTrigger,TriggerON)),NA())</f>
        <v>2.0480225019942067E-2</v>
      </c>
      <c r="H1295" s="49">
        <f>_xll.qlCalendarAdvance(IborCalendar,$H1294,B1295,"f",FALSE)</f>
        <v>48366</v>
      </c>
      <c r="I1295" s="49">
        <f>_xll.qlInterestRateIndexValueDate(Index3M,$H1295)</f>
        <v>48368</v>
      </c>
      <c r="J1295" s="52">
        <f>IFERROR(_xll.qlIndexFixing(Index3M,H1295,TRUE,_xll.ohTrigger(RecalcTrigger,Trigger3M)),NA())</f>
        <v>2.5834889108454918E-2</v>
      </c>
      <c r="K1295" s="52">
        <f>IFERROR(_xll.qlIndexFixing(ONIndex3M,I1295,TRUE,_xll.ohTrigger(RecalcTrigger,Trigger3M)),NA())</f>
        <v>2.5705642887805524E-2</v>
      </c>
      <c r="L1295" s="52">
        <f>IFERROR(_xll.qlIndexFixing(Index6M,$H1295,TRUE,_xll.ohTrigger(RecalcTrigger,Trigger6M)),NA())</f>
        <v>2.6359978305033803E-2</v>
      </c>
      <c r="M1295" s="52">
        <f>IFERROR(_xll.qlIndexFixing(ONIndex6M,I1295,TRUE,_xll.ohTrigger(RecalcTrigger,Trigger6M)),NA())</f>
        <v>2.6112880740125632E-2</v>
      </c>
    </row>
    <row r="1296" spans="2:13" x14ac:dyDescent="0.2">
      <c r="B1296" s="46" t="s">
        <v>49</v>
      </c>
      <c r="D1296" s="49">
        <f>_xll.qlCalendarAdvance(LocalCalendar,$D1295,B1296,"f",FALSE)</f>
        <v>48480</v>
      </c>
      <c r="E1296" s="49">
        <f>_xll.qlInterestRateIndexValueDate(IndexON,D1296)</f>
        <v>48480</v>
      </c>
      <c r="F1296" s="52">
        <f>IFERROR(_xll.qlIndexFixing(IndexON,D1296,TRUE,_xll.ohTrigger(RecalcTrigger,TriggerON)),NA())</f>
        <v>2.0485507124735625E-2</v>
      </c>
      <c r="H1296" s="49">
        <f>_xll.qlCalendarAdvance(IborCalendar,$H1295,B1296,"f",FALSE)</f>
        <v>48373</v>
      </c>
      <c r="I1296" s="49">
        <f>_xll.qlInterestRateIndexValueDate(Index3M,$H1296)</f>
        <v>48375</v>
      </c>
      <c r="J1296" s="52">
        <f>IFERROR(_xll.qlIndexFixing(Index3M,H1296,TRUE,_xll.ohTrigger(RecalcTrigger,Trigger3M)),NA())</f>
        <v>2.5841597558512987E-2</v>
      </c>
      <c r="K1296" s="52">
        <f>IFERROR(_xll.qlIndexFixing(ONIndex3M,I1296,TRUE,_xll.ohTrigger(RecalcTrigger,Trigger3M)),NA())</f>
        <v>2.5713039787298442E-2</v>
      </c>
      <c r="L1296" s="52">
        <f>IFERROR(_xll.qlIndexFixing(Index6M,$H1296,TRUE,_xll.ohTrigger(RecalcTrigger,Trigger6M)),NA())</f>
        <v>2.6365132706044295E-2</v>
      </c>
      <c r="M1296" s="52">
        <f>IFERROR(_xll.qlIndexFixing(ONIndex6M,I1296,TRUE,_xll.ohTrigger(RecalcTrigger,Trigger6M)),NA())</f>
        <v>2.6119397553454604E-2</v>
      </c>
    </row>
    <row r="1297" spans="2:13" x14ac:dyDescent="0.2">
      <c r="B1297" s="46" t="s">
        <v>49</v>
      </c>
      <c r="D1297" s="49">
        <f>_xll.qlCalendarAdvance(LocalCalendar,$D1296,B1297,"f",FALSE)</f>
        <v>48487</v>
      </c>
      <c r="E1297" s="49">
        <f>_xll.qlInterestRateIndexValueDate(IndexON,D1297)</f>
        <v>48487</v>
      </c>
      <c r="F1297" s="52">
        <f>IFERROR(_xll.qlIndexFixing(IndexON,D1297,TRUE,_xll.ohTrigger(RecalcTrigger,TriggerON)),NA())</f>
        <v>2.0490720895600667E-2</v>
      </c>
      <c r="H1297" s="49">
        <f>_xll.qlCalendarAdvance(IborCalendar,$H1296,B1297,"f",FALSE)</f>
        <v>48380</v>
      </c>
      <c r="I1297" s="49">
        <f>_xll.qlInterestRateIndexValueDate(Index3M,$H1297)</f>
        <v>48382</v>
      </c>
      <c r="J1297" s="52">
        <f>IFERROR(_xll.qlIndexFixing(Index3M,H1297,TRUE,_xll.ohTrigger(RecalcTrigger,Trigger3M)),NA())</f>
        <v>2.584819267197529E-2</v>
      </c>
      <c r="K1297" s="52">
        <f>IFERROR(_xll.qlIndexFixing(ONIndex3M,I1297,TRUE,_xll.ohTrigger(RecalcTrigger,Trigger3M)),NA())</f>
        <v>2.5720324074711698E-2</v>
      </c>
      <c r="L1297" s="52">
        <f>IFERROR(_xll.qlIndexFixing(Index6M,$H1297,TRUE,_xll.ohTrigger(RecalcTrigger,Trigger6M)),NA())</f>
        <v>2.6370175638040221E-2</v>
      </c>
      <c r="M1297" s="52">
        <f>IFERROR(_xll.qlIndexFixing(ONIndex6M,I1297,TRUE,_xll.ohTrigger(RecalcTrigger,Trigger6M)),NA())</f>
        <v>2.6125804351266879E-2</v>
      </c>
    </row>
    <row r="1298" spans="2:13" x14ac:dyDescent="0.2">
      <c r="B1298" s="46" t="s">
        <v>49</v>
      </c>
      <c r="D1298" s="49">
        <f>_xll.qlCalendarAdvance(LocalCalendar,$D1297,B1298,"f",FALSE)</f>
        <v>48494</v>
      </c>
      <c r="E1298" s="49">
        <f>_xll.qlInterestRateIndexValueDate(IndexON,D1298)</f>
        <v>48494</v>
      </c>
      <c r="F1298" s="52">
        <f>IFERROR(_xll.qlIndexFixing(IndexON,D1298,TRUE,_xll.ohTrigger(RecalcTrigger,TriggerON)),NA())</f>
        <v>2.0495866332537194E-2</v>
      </c>
      <c r="H1298" s="49">
        <f>_xll.qlCalendarAdvance(IborCalendar,$H1297,B1298,"f",FALSE)</f>
        <v>48387</v>
      </c>
      <c r="I1298" s="49">
        <f>_xll.qlInterestRateIndexValueDate(Index3M,$H1298)</f>
        <v>48389</v>
      </c>
      <c r="J1298" s="52">
        <f>IFERROR(_xll.qlIndexFixing(Index3M,H1298,TRUE,_xll.ohTrigger(RecalcTrigger,Trigger3M)),NA())</f>
        <v>2.5854674448271858E-2</v>
      </c>
      <c r="K1298" s="52">
        <f>IFERROR(_xll.qlIndexFixing(ONIndex3M,I1298,TRUE,_xll.ohTrigger(RecalcTrigger,Trigger3M)),NA())</f>
        <v>2.5727495750045293E-2</v>
      </c>
      <c r="L1298" s="52">
        <f>IFERROR(_xll.qlIndexFixing(Index6M,$H1298,TRUE,_xll.ohTrigger(RecalcTrigger,Trigger6M)),NA())</f>
        <v>2.6375107100177229E-2</v>
      </c>
      <c r="M1298" s="52">
        <f>IFERROR(_xll.qlIndexFixing(ONIndex6M,I1298,TRUE,_xll.ohTrigger(RecalcTrigger,Trigger6M)),NA())</f>
        <v>2.6132101133402585E-2</v>
      </c>
    </row>
    <row r="1299" spans="2:13" x14ac:dyDescent="0.2">
      <c r="B1299" s="46" t="s">
        <v>49</v>
      </c>
      <c r="D1299" s="49">
        <f>_xll.qlCalendarAdvance(LocalCalendar,$D1298,B1299,"f",FALSE)</f>
        <v>48501</v>
      </c>
      <c r="E1299" s="49">
        <f>_xll.qlInterestRateIndexValueDate(IndexON,D1299)</f>
        <v>48501</v>
      </c>
      <c r="F1299" s="52">
        <f>IFERROR(_xll.qlIndexFixing(IndexON,D1299,TRUE,_xll.ohTrigger(RecalcTrigger,TriggerON)),NA())</f>
        <v>2.0500943435464158E-2</v>
      </c>
      <c r="H1299" s="49">
        <f>_xll.qlCalendarAdvance(IborCalendar,$H1298,B1299,"f",FALSE)</f>
        <v>48394</v>
      </c>
      <c r="I1299" s="49">
        <f>_xll.qlInterestRateIndexValueDate(Index3M,$H1299)</f>
        <v>48396</v>
      </c>
      <c r="J1299" s="52">
        <f>IFERROR(_xll.qlIndexFixing(Index3M,H1299,TRUE,_xll.ohTrigger(RecalcTrigger,Trigger3M)),NA())</f>
        <v>2.5861042886843998E-2</v>
      </c>
      <c r="K1299" s="52">
        <f>IFERROR(_xll.qlIndexFixing(ONIndex3M,I1299,TRUE,_xll.ohTrigger(RecalcTrigger,Trigger3M)),NA())</f>
        <v>2.573455481321929E-2</v>
      </c>
      <c r="L1299" s="52">
        <f>IFERROR(_xll.qlIndexFixing(Index6M,$H1299,TRUE,_xll.ohTrigger(RecalcTrigger,Trigger6M)),NA())</f>
        <v>2.638499313212141E-2</v>
      </c>
      <c r="M1299" s="52">
        <f>IFERROR(_xll.qlIndexFixing(ONIndex6M,I1299,TRUE,_xll.ohTrigger(RecalcTrigger,Trigger6M)),NA())</f>
        <v>2.6138287900021595E-2</v>
      </c>
    </row>
    <row r="1300" spans="2:13" x14ac:dyDescent="0.2">
      <c r="B1300" s="46" t="s">
        <v>49</v>
      </c>
      <c r="D1300" s="49">
        <f>_xll.qlCalendarAdvance(LocalCalendar,$D1299,B1300,"f",FALSE)</f>
        <v>48508</v>
      </c>
      <c r="E1300" s="49">
        <f>_xll.qlInterestRateIndexValueDate(IndexON,D1300)</f>
        <v>48508</v>
      </c>
      <c r="F1300" s="52">
        <f>IFERROR(_xll.qlIndexFixing(IndexON,D1300,TRUE,_xll.ohTrigger(RecalcTrigger,TriggerON)),NA())</f>
        <v>2.0505952204543654E-2</v>
      </c>
      <c r="H1300" s="49">
        <f>_xll.qlCalendarAdvance(IborCalendar,$H1299,B1300,"f",FALSE)</f>
        <v>48401</v>
      </c>
      <c r="I1300" s="49">
        <f>_xll.qlInterestRateIndexValueDate(Index3M,$H1300)</f>
        <v>48403</v>
      </c>
      <c r="J1300" s="52">
        <f>IFERROR(_xll.qlIndexFixing(Index3M,H1300,TRUE,_xll.ohTrigger(RecalcTrigger,Trigger3M)),NA())</f>
        <v>2.5867297987140856E-2</v>
      </c>
      <c r="K1300" s="52">
        <f>IFERROR(_xll.qlIndexFixing(ONIndex3M,I1300,TRUE,_xll.ohTrigger(RecalcTrigger,Trigger3M)),NA())</f>
        <v>2.5741501264393563E-2</v>
      </c>
      <c r="L1300" s="52">
        <f>IFERROR(_xll.qlIndexFixing(Index6M,$H1300,TRUE,_xll.ohTrigger(RecalcTrigger,Trigger6M)),NA())</f>
        <v>2.6389671164653024E-2</v>
      </c>
      <c r="M1300" s="52">
        <f>IFERROR(_xll.qlIndexFixing(ONIndex6M,I1300,TRUE,_xll.ohTrigger(RecalcTrigger,Trigger6M)),NA())</f>
        <v>2.6144364651043972E-2</v>
      </c>
    </row>
    <row r="1301" spans="2:13" x14ac:dyDescent="0.2">
      <c r="B1301" s="46" t="s">
        <v>49</v>
      </c>
      <c r="D1301" s="49">
        <f>_xll.qlCalendarAdvance(LocalCalendar,$D1300,B1301,"f",FALSE)</f>
        <v>48515</v>
      </c>
      <c r="E1301" s="49">
        <f>_xll.qlInterestRateIndexValueDate(IndexON,D1301)</f>
        <v>48515</v>
      </c>
      <c r="F1301" s="52">
        <f>IFERROR(_xll.qlIndexFixing(IndexON,D1301,TRUE,_xll.ohTrigger(RecalcTrigger,TriggerON)),NA())</f>
        <v>2.0510892639613587E-2</v>
      </c>
      <c r="H1301" s="49">
        <f>_xll.qlCalendarAdvance(IborCalendar,$H1300,B1301,"f",FALSE)</f>
        <v>48408</v>
      </c>
      <c r="I1301" s="49">
        <f>_xll.qlInterestRateIndexValueDate(Index3M,$H1301)</f>
        <v>48410</v>
      </c>
      <c r="J1301" s="52">
        <f>IFERROR(_xll.qlIndexFixing(Index3M,H1301,TRUE,_xll.ohTrigger(RecalcTrigger,Trigger3M)),NA())</f>
        <v>2.5873439748621989E-2</v>
      </c>
      <c r="K1301" s="52">
        <f>IFERROR(_xll.qlIndexFixing(ONIndex3M,I1301,TRUE,_xll.ohTrigger(RecalcTrigger,Trigger3M)),NA())</f>
        <v>2.5748335103328301E-2</v>
      </c>
      <c r="L1301" s="52">
        <f>IFERROR(_xll.qlIndexFixing(Index6M,$H1301,TRUE,_xll.ohTrigger(RecalcTrigger,Trigger6M)),NA())</f>
        <v>2.6392987438752367E-2</v>
      </c>
      <c r="M1301" s="52">
        <f>IFERROR(_xll.qlIndexFixing(ONIndex6M,I1301,TRUE,_xll.ohTrigger(RecalcTrigger,Trigger6M)),NA())</f>
        <v>2.6150331386469716E-2</v>
      </c>
    </row>
    <row r="1302" spans="2:13" x14ac:dyDescent="0.2">
      <c r="B1302" s="46" t="s">
        <v>49</v>
      </c>
      <c r="D1302" s="49">
        <f>_xll.qlCalendarAdvance(LocalCalendar,$D1301,B1302,"f",FALSE)</f>
        <v>48522</v>
      </c>
      <c r="E1302" s="49">
        <f>_xll.qlInterestRateIndexValueDate(IndexON,D1302)</f>
        <v>48522</v>
      </c>
      <c r="F1302" s="52">
        <f>IFERROR(_xll.qlIndexFixing(IndexON,D1302,TRUE,_xll.ohTrigger(RecalcTrigger,TriggerON)),NA())</f>
        <v>2.0515764740755005E-2</v>
      </c>
      <c r="H1302" s="49">
        <f>_xll.qlCalendarAdvance(IborCalendar,$H1301,B1302,"f",FALSE)</f>
        <v>48415</v>
      </c>
      <c r="I1302" s="49">
        <f>_xll.qlInterestRateIndexValueDate(Index3M,$H1302)</f>
        <v>48417</v>
      </c>
      <c r="J1302" s="52">
        <f>IFERROR(_xll.qlIndexFixing(Index3M,H1302,TRUE,_xll.ohTrigger(RecalcTrigger,Trigger3M)),NA())</f>
        <v>2.5879468170759992E-2</v>
      </c>
      <c r="K1302" s="52">
        <f>IFERROR(_xll.qlIndexFixing(ONIndex3M,I1302,TRUE,_xll.ohTrigger(RecalcTrigger,Trigger3M)),NA())</f>
        <v>2.5755056330263315E-2</v>
      </c>
      <c r="L1302" s="52">
        <f>IFERROR(_xll.qlIndexFixing(Index6M,$H1302,TRUE,_xll.ohTrigger(RecalcTrigger,Trigger6M)),NA())</f>
        <v>2.639745010081548E-2</v>
      </c>
      <c r="M1302" s="52">
        <f>IFERROR(_xll.qlIndexFixing(ONIndex6M,I1302,TRUE,_xll.ohTrigger(RecalcTrigger,Trigger6M)),NA())</f>
        <v>2.6156188106298828E-2</v>
      </c>
    </row>
    <row r="1303" spans="2:13" x14ac:dyDescent="0.2">
      <c r="B1303" s="46" t="s">
        <v>49</v>
      </c>
      <c r="D1303" s="49">
        <f>_xll.qlCalendarAdvance(LocalCalendar,$D1302,B1303,"f",FALSE)</f>
        <v>48529</v>
      </c>
      <c r="E1303" s="49">
        <f>_xll.qlInterestRateIndexValueDate(IndexON,D1303)</f>
        <v>48529</v>
      </c>
      <c r="F1303" s="52">
        <f>IFERROR(_xll.qlIndexFixing(IndexON,D1303,TRUE,_xll.ohTrigger(RecalcTrigger,TriggerON)),NA())</f>
        <v>2.0520568507967907E-2</v>
      </c>
      <c r="H1303" s="49">
        <f>_xll.qlCalendarAdvance(IborCalendar,$H1302,B1303,"f",FALSE)</f>
        <v>48422</v>
      </c>
      <c r="I1303" s="49">
        <f>_xll.qlInterestRateIndexValueDate(Index3M,$H1303)</f>
        <v>48424</v>
      </c>
      <c r="J1303" s="52">
        <f>IFERROR(_xll.qlIndexFixing(Index3M,H1303,TRUE,_xll.ohTrigger(RecalcTrigger,Trigger3M)),NA())</f>
        <v>2.5885383253030941E-2</v>
      </c>
      <c r="K1303" s="52">
        <f>IFERROR(_xll.qlIndexFixing(ONIndex3M,I1303,TRUE,_xll.ohTrigger(RecalcTrigger,Trigger3M)),NA())</f>
        <v>2.5761664944958795E-2</v>
      </c>
      <c r="L1303" s="52">
        <f>IFERROR(_xll.qlIndexFixing(Index6M,$H1303,TRUE,_xll.ohTrigger(RecalcTrigger,Trigger6M)),NA())</f>
        <v>2.6401801264717351E-2</v>
      </c>
      <c r="M1303" s="52">
        <f>IFERROR(_xll.qlIndexFixing(ONIndex6M,I1303,TRUE,_xll.ohTrigger(RecalcTrigger,Trigger6M)),NA())</f>
        <v>2.6161934810531307E-2</v>
      </c>
    </row>
    <row r="1304" spans="2:13" x14ac:dyDescent="0.2">
      <c r="B1304" s="46" t="s">
        <v>49</v>
      </c>
      <c r="D1304" s="49">
        <f>_xll.qlCalendarAdvance(LocalCalendar,$D1303,B1304,"f",FALSE)</f>
        <v>48536</v>
      </c>
      <c r="E1304" s="49">
        <f>_xll.qlInterestRateIndexValueDate(IndexON,D1304)</f>
        <v>48536</v>
      </c>
      <c r="F1304" s="52">
        <f>IFERROR(_xll.qlIndexFixing(IndexON,D1304,TRUE,_xll.ohTrigger(RecalcTrigger,TriggerON)),NA())</f>
        <v>2.0525303941171247E-2</v>
      </c>
      <c r="H1304" s="49">
        <f>_xll.qlCalendarAdvance(IborCalendar,$H1303,B1304,"f",FALSE)</f>
        <v>48429</v>
      </c>
      <c r="I1304" s="49">
        <f>_xll.qlInterestRateIndexValueDate(Index3M,$H1304)</f>
        <v>48431</v>
      </c>
      <c r="J1304" s="52">
        <f>IFERROR(_xll.qlIndexFixing(Index3M,H1304,TRUE,_xll.ohTrigger(RecalcTrigger,Trigger3M)),NA())</f>
        <v>2.5891184994926542E-2</v>
      </c>
      <c r="K1304" s="52">
        <f>IFERROR(_xll.qlIndexFixing(ONIndex3M,I1304,TRUE,_xll.ohTrigger(RecalcTrigger,Trigger3M)),NA())</f>
        <v>2.576816094765455E-2</v>
      </c>
      <c r="L1304" s="52">
        <f>IFERROR(_xll.qlIndexFixing(Index6M,$H1304,TRUE,_xll.ohTrigger(RecalcTrigger,Trigger6M)),NA())</f>
        <v>2.6406040929715779E-2</v>
      </c>
      <c r="M1304" s="52">
        <f>IFERROR(_xll.qlIndexFixing(ONIndex6M,I1304,TRUE,_xll.ohTrigger(RecalcTrigger,Trigger6M)),NA())</f>
        <v>2.6167571499167153E-2</v>
      </c>
    </row>
    <row r="1305" spans="2:13" x14ac:dyDescent="0.2">
      <c r="B1305" s="46" t="s">
        <v>49</v>
      </c>
      <c r="D1305" s="49">
        <f>_xll.qlCalendarAdvance(LocalCalendar,$D1304,B1305,"f",FALSE)</f>
        <v>48543</v>
      </c>
      <c r="E1305" s="49">
        <f>_xll.qlInterestRateIndexValueDate(IndexON,D1305)</f>
        <v>48543</v>
      </c>
      <c r="F1305" s="52">
        <f>IFERROR(_xll.qlIndexFixing(IndexON,D1305,TRUE,_xll.ohTrigger(RecalcTrigger,TriggerON)),NA())</f>
        <v>2.0529971040365025E-2</v>
      </c>
      <c r="H1305" s="49">
        <f>_xll.qlCalendarAdvance(IborCalendar,$H1304,B1305,"f",FALSE)</f>
        <v>48436</v>
      </c>
      <c r="I1305" s="49">
        <f>_xll.qlInterestRateIndexValueDate(Index3M,$H1305)</f>
        <v>48438</v>
      </c>
      <c r="J1305" s="52">
        <f>IFERROR(_xll.qlIndexFixing(Index3M,H1305,TRUE,_xll.ohTrigger(RecalcTrigger,Trigger3M)),NA())</f>
        <v>2.589687339594372E-2</v>
      </c>
      <c r="K1305" s="52">
        <f>IFERROR(_xll.qlIndexFixing(ONIndex3M,I1305,TRUE,_xll.ohTrigger(RecalcTrigger,Trigger3M)),NA())</f>
        <v>2.5774544338030836E-2</v>
      </c>
      <c r="L1305" s="52">
        <f>IFERROR(_xll.qlIndexFixing(Index6M,$H1305,TRUE,_xll.ohTrigger(RecalcTrigger,Trigger6M)),NA())</f>
        <v>2.641016909508876E-2</v>
      </c>
      <c r="M1305" s="52">
        <f>IFERROR(_xll.qlIndexFixing(ONIndex6M,I1305,TRUE,_xll.ohTrigger(RecalcTrigger,Trigger6M)),NA())</f>
        <v>2.6173098172206366E-2</v>
      </c>
    </row>
    <row r="1306" spans="2:13" x14ac:dyDescent="0.2">
      <c r="B1306" s="46" t="s">
        <v>49</v>
      </c>
      <c r="D1306" s="49">
        <f>_xll.qlCalendarAdvance(LocalCalendar,$D1305,B1306,"f",FALSE)</f>
        <v>48550</v>
      </c>
      <c r="E1306" s="49">
        <f>_xll.qlInterestRateIndexValueDate(IndexON,D1306)</f>
        <v>48550</v>
      </c>
      <c r="F1306" s="52">
        <f>IFERROR(_xll.qlIndexFixing(IndexON,D1306,TRUE,_xll.ohTrigger(RecalcTrigger,TriggerON)),NA())</f>
        <v>2.0534569805630287E-2</v>
      </c>
      <c r="H1306" s="49">
        <f>_xll.qlCalendarAdvance(IborCalendar,$H1305,B1306,"f",FALSE)</f>
        <v>48443</v>
      </c>
      <c r="I1306" s="49">
        <f>_xll.qlInterestRateIndexValueDate(Index3M,$H1306)</f>
        <v>48445</v>
      </c>
      <c r="J1306" s="52">
        <f>IFERROR(_xll.qlIndexFixing(Index3M,H1306,TRUE,_xll.ohTrigger(RecalcTrigger,Trigger3M)),NA())</f>
        <v>2.5902448455595042E-2</v>
      </c>
      <c r="K1306" s="52">
        <f>IFERROR(_xll.qlIndexFixing(ONIndex3M,I1306,TRUE,_xll.ohTrigger(RecalcTrigger,Trigger3M)),NA())</f>
        <v>2.578081511632746E-2</v>
      </c>
      <c r="L1306" s="52">
        <f>IFERROR(_xll.qlIndexFixing(Index6M,$H1306,TRUE,_xll.ohTrigger(RecalcTrigger,Trigger6M)),NA())</f>
        <v>2.6414185760131485E-2</v>
      </c>
      <c r="M1306" s="52">
        <f>IFERROR(_xll.qlIndexFixing(ONIndex6M,I1306,TRUE,_xll.ohTrigger(RecalcTrigger,Trigger6M)),NA())</f>
        <v>2.6178514829648947E-2</v>
      </c>
    </row>
    <row r="1307" spans="2:13" x14ac:dyDescent="0.2">
      <c r="B1307" s="46" t="s">
        <v>49</v>
      </c>
      <c r="D1307" s="49">
        <f>_xll.qlCalendarAdvance(LocalCalendar,$D1306,B1307,"f",FALSE)</f>
        <v>48557</v>
      </c>
      <c r="E1307" s="49">
        <f>_xll.qlInterestRateIndexValueDate(IndexON,D1307)</f>
        <v>48557</v>
      </c>
      <c r="F1307" s="52">
        <f>IFERROR(_xll.qlIndexFixing(IndexON,D1307,TRUE,_xll.ohTrigger(RecalcTrigger,TriggerON)),NA())</f>
        <v>2.053910023704808E-2</v>
      </c>
      <c r="H1307" s="49">
        <f>_xll.qlCalendarAdvance(IborCalendar,$H1306,B1307,"f",FALSE)</f>
        <v>48450</v>
      </c>
      <c r="I1307" s="49">
        <f>_xll.qlInterestRateIndexValueDate(Index3M,$H1307)</f>
        <v>48452</v>
      </c>
      <c r="J1307" s="52">
        <f>IFERROR(_xll.qlIndexFixing(Index3M,H1307,TRUE,_xll.ohTrigger(RecalcTrigger,Trigger3M)),NA())</f>
        <v>2.5907910173395676E-2</v>
      </c>
      <c r="K1307" s="52">
        <f>IFERROR(_xll.qlIndexFixing(ONIndex3M,I1307,TRUE,_xll.ohTrigger(RecalcTrigger,Trigger3M)),NA())</f>
        <v>2.5786973282544423E-2</v>
      </c>
      <c r="L1307" s="52">
        <f>IFERROR(_xll.qlIndexFixing(Index6M,$H1307,TRUE,_xll.ohTrigger(RecalcTrigger,Trigger6M)),NA())</f>
        <v>2.6418090924159334E-2</v>
      </c>
      <c r="M1307" s="52">
        <f>IFERROR(_xll.qlIndexFixing(ONIndex6M,I1307,TRUE,_xll.ohTrigger(RecalcTrigger,Trigger6M)),NA())</f>
        <v>2.6183821471335023E-2</v>
      </c>
    </row>
    <row r="1308" spans="2:13" x14ac:dyDescent="0.2">
      <c r="B1308" s="46" t="s">
        <v>49</v>
      </c>
      <c r="D1308" s="49">
        <f>_xll.qlCalendarAdvance(LocalCalendar,$D1307,B1308,"f",FALSE)</f>
        <v>48564</v>
      </c>
      <c r="E1308" s="49">
        <f>_xll.qlInterestRateIndexValueDate(IndexON,D1308)</f>
        <v>48564</v>
      </c>
      <c r="F1308" s="52">
        <f>IFERROR(_xll.qlIndexFixing(IndexON,D1308,TRUE,_xll.ohTrigger(RecalcTrigger,TriggerON)),NA())</f>
        <v>2.0543562334375265E-2</v>
      </c>
      <c r="H1308" s="49">
        <f>_xll.qlCalendarAdvance(IborCalendar,$H1307,B1308,"f",FALSE)</f>
        <v>48457</v>
      </c>
      <c r="I1308" s="49">
        <f>_xll.qlInterestRateIndexValueDate(Index3M,$H1308)</f>
        <v>48459</v>
      </c>
      <c r="J1308" s="52">
        <f>IFERROR(_xll.qlIndexFixing(Index3M,H1308,TRUE,_xll.ohTrigger(RecalcTrigger,Trigger3M)),NA())</f>
        <v>2.5911967384888483E-2</v>
      </c>
      <c r="K1308" s="52">
        <f>IFERROR(_xll.qlIndexFixing(ONIndex3M,I1308,TRUE,_xll.ohTrigger(RecalcTrigger,Trigger3M)),NA())</f>
        <v>2.5793018836521853E-2</v>
      </c>
      <c r="L1308" s="52">
        <f>IFERROR(_xll.qlIndexFixing(Index6M,$H1308,TRUE,_xll.ohTrigger(RecalcTrigger,Trigger6M)),NA())</f>
        <v>2.6415891399665183E-2</v>
      </c>
      <c r="M1308" s="52">
        <f>IFERROR(_xll.qlIndexFixing(ONIndex6M,I1308,TRUE,_xll.ohTrigger(RecalcTrigger,Trigger6M)),NA())</f>
        <v>2.6189018097504402E-2</v>
      </c>
    </row>
    <row r="1309" spans="2:13" x14ac:dyDescent="0.2">
      <c r="B1309" s="46" t="s">
        <v>49</v>
      </c>
      <c r="D1309" s="49">
        <f>_xll.qlCalendarAdvance(LocalCalendar,$D1308,B1309,"f",FALSE)</f>
        <v>48572</v>
      </c>
      <c r="E1309" s="49">
        <f>_xll.qlInterestRateIndexValueDate(IndexON,D1309)</f>
        <v>48572</v>
      </c>
      <c r="F1309" s="52">
        <f>IFERROR(_xll.qlIndexFixing(IndexON,D1309,TRUE,_xll.ohTrigger(RecalcTrigger,TriggerON)),NA())</f>
        <v>2.0550355367394694E-2</v>
      </c>
      <c r="H1309" s="49">
        <f>_xll.qlCalendarAdvance(IborCalendar,$H1308,B1309,"f",FALSE)</f>
        <v>48464</v>
      </c>
      <c r="I1309" s="49">
        <f>_xll.qlInterestRateIndexValueDate(Index3M,$H1309)</f>
        <v>48466</v>
      </c>
      <c r="J1309" s="52">
        <f>IFERROR(_xll.qlIndexFixing(Index3M,H1309,TRUE,_xll.ohTrigger(RecalcTrigger,Trigger3M)),NA())</f>
        <v>2.5917210137356247E-2</v>
      </c>
      <c r="K1309" s="52">
        <f>IFERROR(_xll.qlIndexFixing(ONIndex3M,I1309,TRUE,_xll.ohTrigger(RecalcTrigger,Trigger3M)),NA())</f>
        <v>2.5798951778419621E-2</v>
      </c>
      <c r="L1309" s="52">
        <f>IFERROR(_xll.qlIndexFixing(Index6M,$H1309,TRUE,_xll.ohTrigger(RecalcTrigger,Trigger6M)),NA())</f>
        <v>2.6419612025940762E-2</v>
      </c>
      <c r="M1309" s="52">
        <f>IFERROR(_xll.qlIndexFixing(ONIndex6M,I1309,TRUE,_xll.ohTrigger(RecalcTrigger,Trigger6M)),NA())</f>
        <v>2.6194104708077148E-2</v>
      </c>
    </row>
    <row r="1310" spans="2:13" x14ac:dyDescent="0.2">
      <c r="B1310" s="46" t="s">
        <v>49</v>
      </c>
      <c r="D1310" s="49">
        <f>_xll.qlCalendarAdvance(LocalCalendar,$D1309,B1310,"f",FALSE)</f>
        <v>48583</v>
      </c>
      <c r="E1310" s="49">
        <f>_xll.qlInterestRateIndexValueDate(IndexON,D1310)</f>
        <v>48583</v>
      </c>
      <c r="F1310" s="52">
        <f>IFERROR(_xll.qlIndexFixing(IndexON,D1310,TRUE,_xll.ohTrigger(RecalcTrigger,TriggerON)),NA())</f>
        <v>2.0555329282521129E-2</v>
      </c>
      <c r="H1310" s="49">
        <f>_xll.qlCalendarAdvance(IborCalendar,$H1309,B1310,"f",FALSE)</f>
        <v>48471</v>
      </c>
      <c r="I1310" s="49">
        <f>_xll.qlInterestRateIndexValueDate(Index3M,$H1310)</f>
        <v>48473</v>
      </c>
      <c r="J1310" s="52">
        <f>IFERROR(_xll.qlIndexFixing(Index3M,H1310,TRUE,_xll.ohTrigger(RecalcTrigger,Trigger3M)),NA())</f>
        <v>2.5922339554679666E-2</v>
      </c>
      <c r="K1310" s="52">
        <f>IFERROR(_xll.qlIndexFixing(ONIndex3M,I1310,TRUE,_xll.ohTrigger(RecalcTrigger,Trigger3M)),NA())</f>
        <v>2.5804772108077856E-2</v>
      </c>
      <c r="L1310" s="52">
        <f>IFERROR(_xll.qlIndexFixing(Index6M,$H1310,TRUE,_xll.ohTrigger(RecalcTrigger,Trigger6M)),NA())</f>
        <v>2.6423221189926335E-2</v>
      </c>
      <c r="M1310" s="52">
        <f>IFERROR(_xll.qlIndexFixing(ONIndex6M,I1310,TRUE,_xll.ohTrigger(RecalcTrigger,Trigger6M)),NA())</f>
        <v>2.6199081302973326E-2</v>
      </c>
    </row>
    <row r="1311" spans="2:13" x14ac:dyDescent="0.2">
      <c r="B1311" s="46" t="s">
        <v>49</v>
      </c>
      <c r="D1311" s="49">
        <f>_xll.qlCalendarAdvance(LocalCalendar,$D1310,B1311,"f",FALSE)</f>
        <v>48590</v>
      </c>
      <c r="E1311" s="49">
        <f>_xll.qlInterestRateIndexValueDate(IndexON,D1311)</f>
        <v>48590</v>
      </c>
      <c r="F1311" s="52">
        <f>IFERROR(_xll.qlIndexFixing(IndexON,D1311,TRUE,_xll.ohTrigger(RecalcTrigger,TriggerON)),NA())</f>
        <v>2.0559537568021202E-2</v>
      </c>
      <c r="H1311" s="49">
        <f>_xll.qlCalendarAdvance(IborCalendar,$H1310,B1311,"f",FALSE)</f>
        <v>48478</v>
      </c>
      <c r="I1311" s="49">
        <f>_xll.qlInterestRateIndexValueDate(Index3M,$H1311)</f>
        <v>48480</v>
      </c>
      <c r="J1311" s="52">
        <f>IFERROR(_xll.qlIndexFixing(Index3M,H1311,TRUE,_xll.ohTrigger(RecalcTrigger,Trigger3M)),NA())</f>
        <v>2.5928623616824839E-2</v>
      </c>
      <c r="K1311" s="52">
        <f>IFERROR(_xll.qlIndexFixing(ONIndex3M,I1311,TRUE,_xll.ohTrigger(RecalcTrigger,Trigger3M)),NA())</f>
        <v>2.5810479825576493E-2</v>
      </c>
      <c r="L1311" s="52">
        <f>IFERROR(_xll.qlIndexFixing(Index6M,$H1311,TRUE,_xll.ohTrigger(RecalcTrigger,Trigger6M)),NA())</f>
        <v>2.642671889102393E-2</v>
      </c>
      <c r="M1311" s="52">
        <f>IFERROR(_xll.qlIndexFixing(ONIndex6M,I1311,TRUE,_xll.ohTrigger(RecalcTrigger,Trigger6M)),NA())</f>
        <v>2.6203947882192935E-2</v>
      </c>
    </row>
    <row r="1312" spans="2:13" x14ac:dyDescent="0.2">
      <c r="B1312" s="46" t="s">
        <v>49</v>
      </c>
      <c r="D1312" s="49">
        <f>_xll.qlCalendarAdvance(LocalCalendar,$D1311,B1312,"f",FALSE)</f>
        <v>48597</v>
      </c>
      <c r="E1312" s="49">
        <f>_xll.qlInterestRateIndexValueDate(IndexON,D1312)</f>
        <v>48597</v>
      </c>
      <c r="F1312" s="52">
        <f>IFERROR(_xll.qlIndexFixing(IndexON,D1312,TRUE,_xll.ohTrigger(RecalcTrigger,TriggerON)),NA())</f>
        <v>2.0563677519511714E-2</v>
      </c>
      <c r="H1312" s="49">
        <f>_xll.qlCalendarAdvance(IborCalendar,$H1311,B1312,"f",FALSE)</f>
        <v>48485</v>
      </c>
      <c r="I1312" s="49">
        <f>_xll.qlInterestRateIndexValueDate(Index3M,$H1312)</f>
        <v>48487</v>
      </c>
      <c r="J1312" s="52">
        <f>IFERROR(_xll.qlIndexFixing(Index3M,H1312,TRUE,_xll.ohTrigger(RecalcTrigger,Trigger3M)),NA())</f>
        <v>2.5932258382150682E-2</v>
      </c>
      <c r="K1312" s="52">
        <f>IFERROR(_xll.qlIndexFixing(ONIndex3M,I1312,TRUE,_xll.ohTrigger(RecalcTrigger,Trigger3M)),NA())</f>
        <v>2.5816074930915534E-2</v>
      </c>
      <c r="L1312" s="52">
        <f>IFERROR(_xll.qlIndexFixing(Index6M,$H1312,TRUE,_xll.ohTrigger(RecalcTrigger,Trigger6M)),NA())</f>
        <v>2.6431274307974453E-2</v>
      </c>
      <c r="M1312" s="52">
        <f>IFERROR(_xll.qlIndexFixing(ONIndex6M,I1312,TRUE,_xll.ohTrigger(RecalcTrigger,Trigger6M)),NA())</f>
        <v>2.6208704445815911E-2</v>
      </c>
    </row>
    <row r="1313" spans="2:13" x14ac:dyDescent="0.2">
      <c r="B1313" s="46" t="s">
        <v>49</v>
      </c>
      <c r="D1313" s="49">
        <f>_xll.qlCalendarAdvance(LocalCalendar,$D1312,B1313,"f",FALSE)</f>
        <v>48604</v>
      </c>
      <c r="E1313" s="49">
        <f>_xll.qlInterestRateIndexValueDate(IndexON,D1313)</f>
        <v>48604</v>
      </c>
      <c r="F1313" s="52">
        <f>IFERROR(_xll.qlIndexFixing(IndexON,D1313,TRUE,_xll.ohTrigger(RecalcTrigger,TriggerON)),NA())</f>
        <v>2.0567749136992663E-2</v>
      </c>
      <c r="H1313" s="49">
        <f>_xll.qlCalendarAdvance(IborCalendar,$H1312,B1313,"f",FALSE)</f>
        <v>48492</v>
      </c>
      <c r="I1313" s="49">
        <f>_xll.qlInterestRateIndexValueDate(Index3M,$H1313)</f>
        <v>48494</v>
      </c>
      <c r="J1313" s="52">
        <f>IFERROR(_xll.qlIndexFixing(Index3M,H1313,TRUE,_xll.ohTrigger(RecalcTrigger,Trigger3M)),NA())</f>
        <v>2.5938300275649504E-2</v>
      </c>
      <c r="K1313" s="52">
        <f>IFERROR(_xll.qlIndexFixing(ONIndex3M,I1313,TRUE,_xll.ohTrigger(RecalcTrigger,Trigger3M)),NA())</f>
        <v>2.582155742401504E-2</v>
      </c>
      <c r="L1313" s="52">
        <f>IFERROR(_xll.qlIndexFixing(Index6M,$H1313,TRUE,_xll.ohTrigger(RecalcTrigger,Trigger6M)),NA())</f>
        <v>2.6434541358064691E-2</v>
      </c>
      <c r="M1313" s="52">
        <f>IFERROR(_xll.qlIndexFixing(ONIndex6M,I1313,TRUE,_xll.ohTrigger(RecalcTrigger,Trigger6M)),NA())</f>
        <v>2.6213350993762319E-2</v>
      </c>
    </row>
    <row r="1314" spans="2:13" x14ac:dyDescent="0.2">
      <c r="B1314" s="46" t="s">
        <v>49</v>
      </c>
      <c r="D1314" s="49">
        <f>_xll.qlCalendarAdvance(LocalCalendar,$D1313,B1314,"f",FALSE)</f>
        <v>48611</v>
      </c>
      <c r="E1314" s="49">
        <f>_xll.qlInterestRateIndexValueDate(IndexON,D1314)</f>
        <v>48611</v>
      </c>
      <c r="F1314" s="52">
        <f>IFERROR(_xll.qlIndexFixing(IndexON,D1314,TRUE,_xll.ohTrigger(RecalcTrigger,TriggerON)),NA())</f>
        <v>2.0571752420464051E-2</v>
      </c>
      <c r="H1314" s="49">
        <f>_xll.qlCalendarAdvance(IborCalendar,$H1313,B1314,"f",FALSE)</f>
        <v>48499</v>
      </c>
      <c r="I1314" s="49">
        <f>_xll.qlInterestRateIndexValueDate(Index3M,$H1314)</f>
        <v>48501</v>
      </c>
      <c r="J1314" s="52">
        <f>IFERROR(_xll.qlIndexFixing(Index3M,H1314,TRUE,_xll.ohTrigger(RecalcTrigger,Trigger3M)),NA())</f>
        <v>2.5942968587850657E-2</v>
      </c>
      <c r="K1314" s="52">
        <f>IFERROR(_xll.qlIndexFixing(ONIndex3M,I1314,TRUE,_xll.ohTrigger(RecalcTrigger,Trigger3M)),NA())</f>
        <v>2.582692730495495E-2</v>
      </c>
      <c r="L1314" s="52">
        <f>IFERROR(_xll.qlIndexFixing(Index6M,$H1314,TRUE,_xll.ohTrigger(RecalcTrigger,Trigger6M)),NA())</f>
        <v>2.6437696935442116E-2</v>
      </c>
      <c r="M1314" s="52">
        <f>IFERROR(_xll.qlIndexFixing(ONIndex6M,I1314,TRUE,_xll.ohTrigger(RecalcTrigger,Trigger6M)),NA())</f>
        <v>2.6217887526032158E-2</v>
      </c>
    </row>
    <row r="1315" spans="2:13" x14ac:dyDescent="0.2">
      <c r="B1315" s="46" t="s">
        <v>49</v>
      </c>
      <c r="D1315" s="49">
        <f>_xll.qlCalendarAdvance(LocalCalendar,$D1314,B1315,"f",FALSE)</f>
        <v>48618</v>
      </c>
      <c r="E1315" s="49">
        <f>_xll.qlInterestRateIndexValueDate(IndexON,D1315)</f>
        <v>48618</v>
      </c>
      <c r="F1315" s="52">
        <f>IFERROR(_xll.qlIndexFixing(IndexON,D1315,TRUE,_xll.ohTrigger(RecalcTrigger,TriggerON)),NA())</f>
        <v>2.0575687370006923E-2</v>
      </c>
      <c r="H1315" s="49">
        <f>_xll.qlCalendarAdvance(IborCalendar,$H1314,B1315,"f",FALSE)</f>
        <v>48506</v>
      </c>
      <c r="I1315" s="49">
        <f>_xll.qlInterestRateIndexValueDate(Index3M,$H1315)</f>
        <v>48508</v>
      </c>
      <c r="J1315" s="52">
        <f>IFERROR(_xll.qlIndexFixing(Index3M,H1315,TRUE,_xll.ohTrigger(RecalcTrigger,Trigger3M)),NA())</f>
        <v>2.594752355470566E-2</v>
      </c>
      <c r="K1315" s="52">
        <f>IFERROR(_xll.qlIndexFixing(ONIndex3M,I1315,TRUE,_xll.ohTrigger(RecalcTrigger,Trigger3M)),NA())</f>
        <v>2.5832184573735262E-2</v>
      </c>
      <c r="L1315" s="52">
        <f>IFERROR(_xll.qlIndexFixing(Index6M,$H1315,TRUE,_xll.ohTrigger(RecalcTrigger,Trigger6M)),NA())</f>
        <v>2.6440741039580985E-2</v>
      </c>
      <c r="M1315" s="52">
        <f>IFERROR(_xll.qlIndexFixing(ONIndex6M,I1315,TRUE,_xll.ohTrigger(RecalcTrigger,Trigger6M)),NA())</f>
        <v>2.6222314042705364E-2</v>
      </c>
    </row>
    <row r="1316" spans="2:13" x14ac:dyDescent="0.2">
      <c r="B1316" s="46" t="s">
        <v>49</v>
      </c>
      <c r="D1316" s="49">
        <f>_xll.qlCalendarAdvance(LocalCalendar,$D1315,B1316,"f",FALSE)</f>
        <v>48625</v>
      </c>
      <c r="E1316" s="49">
        <f>_xll.qlInterestRateIndexValueDate(IndexON,D1316)</f>
        <v>48625</v>
      </c>
      <c r="F1316" s="52">
        <f>IFERROR(_xll.qlIndexFixing(IndexON,D1316,TRUE,_xll.ohTrigger(RecalcTrigger,TriggerON)),NA())</f>
        <v>2.0579553985621279E-2</v>
      </c>
      <c r="H1316" s="49">
        <f>_xll.qlCalendarAdvance(IborCalendar,$H1315,B1316,"f",FALSE)</f>
        <v>48513</v>
      </c>
      <c r="I1316" s="49">
        <f>_xll.qlInterestRateIndexValueDate(Index3M,$H1316)</f>
        <v>48515</v>
      </c>
      <c r="J1316" s="52">
        <f>IFERROR(_xll.qlIndexFixing(Index3M,H1316,TRUE,_xll.ohTrigger(RecalcTrigger,Trigger3M)),NA())</f>
        <v>2.5951965175819172E-2</v>
      </c>
      <c r="K1316" s="52">
        <f>IFERROR(_xll.qlIndexFixing(ONIndex3M,I1316,TRUE,_xll.ohTrigger(RecalcTrigger,Trigger3M)),NA())</f>
        <v>2.583732923027604E-2</v>
      </c>
      <c r="L1316" s="52">
        <f>IFERROR(_xll.qlIndexFixing(Index6M,$H1316,TRUE,_xll.ohTrigger(RecalcTrigger,Trigger6M)),NA())</f>
        <v>2.6443673669971822E-2</v>
      </c>
      <c r="M1316" s="52">
        <f>IFERROR(_xll.qlIndexFixing(ONIndex6M,I1316,TRUE,_xll.ohTrigger(RecalcTrigger,Trigger6M)),NA())</f>
        <v>2.6226630543622065E-2</v>
      </c>
    </row>
    <row r="1317" spans="2:13" x14ac:dyDescent="0.2">
      <c r="B1317" s="46" t="s">
        <v>49</v>
      </c>
      <c r="D1317" s="49">
        <f>_xll.qlCalendarAdvance(LocalCalendar,$D1316,B1317,"f",FALSE)</f>
        <v>48632</v>
      </c>
      <c r="E1317" s="49">
        <f>_xll.qlInterestRateIndexValueDate(IndexON,D1317)</f>
        <v>48632</v>
      </c>
      <c r="F1317" s="52">
        <f>IFERROR(_xll.qlIndexFixing(IndexON,D1317,TRUE,_xll.ohTrigger(RecalcTrigger,TriggerON)),NA())</f>
        <v>2.0583352267145028E-2</v>
      </c>
      <c r="H1317" s="49">
        <f>_xll.qlCalendarAdvance(IborCalendar,$H1316,B1317,"f",FALSE)</f>
        <v>48520</v>
      </c>
      <c r="I1317" s="49">
        <f>_xll.qlInterestRateIndexValueDate(Index3M,$H1317)</f>
        <v>48522</v>
      </c>
      <c r="J1317" s="52">
        <f>IFERROR(_xll.qlIndexFixing(Index3M,H1317,TRUE,_xll.ohTrigger(RecalcTrigger,Trigger3M)),NA())</f>
        <v>2.5956293450810634E-2</v>
      </c>
      <c r="K1317" s="52">
        <f>IFERROR(_xll.qlIndexFixing(ONIndex3M,I1317,TRUE,_xll.ohTrigger(RecalcTrigger,Trigger3M)),NA())</f>
        <v>2.5842361274577286E-2</v>
      </c>
      <c r="L1317" s="52">
        <f>IFERROR(_xll.qlIndexFixing(Index6M,$H1317,TRUE,_xll.ohTrigger(RecalcTrigger,Trigger6M)),NA())</f>
        <v>2.6447624619055796E-2</v>
      </c>
      <c r="M1317" s="52">
        <f>IFERROR(_xll.qlIndexFixing(ONIndex6M,I1317,TRUE,_xll.ohTrigger(RecalcTrigger,Trigger6M)),NA())</f>
        <v>2.6230837028942133E-2</v>
      </c>
    </row>
    <row r="1318" spans="2:13" x14ac:dyDescent="0.2">
      <c r="B1318" s="46" t="s">
        <v>49</v>
      </c>
      <c r="D1318" s="49">
        <f>_xll.qlCalendarAdvance(LocalCalendar,$D1317,B1318,"f",FALSE)</f>
        <v>48639</v>
      </c>
      <c r="E1318" s="49">
        <f>_xll.qlInterestRateIndexValueDate(IndexON,D1318)</f>
        <v>48639</v>
      </c>
      <c r="F1318" s="52">
        <f>IFERROR(_xll.qlIndexFixing(IndexON,D1318,TRUE,_xll.ohTrigger(RecalcTrigger,TriggerON)),NA())</f>
        <v>2.058708221474026E-2</v>
      </c>
      <c r="H1318" s="49">
        <f>_xll.qlCalendarAdvance(IborCalendar,$H1317,B1318,"f",FALSE)</f>
        <v>48527</v>
      </c>
      <c r="I1318" s="49">
        <f>_xll.qlInterestRateIndexValueDate(Index3M,$H1318)</f>
        <v>48529</v>
      </c>
      <c r="J1318" s="52">
        <f>IFERROR(_xll.qlIndexFixing(Index3M,H1318,TRUE,_xll.ohTrigger(RecalcTrigger,Trigger3M)),NA())</f>
        <v>2.5964145067029924E-2</v>
      </c>
      <c r="K1318" s="52">
        <f>IFERROR(_xll.qlIndexFixing(ONIndex3M,I1318,TRUE,_xll.ohTrigger(RecalcTrigger,Trigger3M)),NA())</f>
        <v>2.5847280706718934E-2</v>
      </c>
      <c r="L1318" s="52">
        <f>IFERROR(_xll.qlIndexFixing(Index6M,$H1318,TRUE,_xll.ohTrigger(RecalcTrigger,Trigger6M)),NA())</f>
        <v>2.6448081791416694E-2</v>
      </c>
      <c r="M1318" s="52">
        <f>IFERROR(_xll.qlIndexFixing(ONIndex6M,I1318,TRUE,_xll.ohTrigger(RecalcTrigger,Trigger6M)),NA())</f>
        <v>2.6234933498585633E-2</v>
      </c>
    </row>
    <row r="1319" spans="2:13" x14ac:dyDescent="0.2">
      <c r="B1319" s="46" t="s">
        <v>49</v>
      </c>
      <c r="D1319" s="49">
        <f>_xll.qlCalendarAdvance(LocalCalendar,$D1318,B1319,"f",FALSE)</f>
        <v>48646</v>
      </c>
      <c r="E1319" s="49">
        <f>_xll.qlInterestRateIndexValueDate(IndexON,D1319)</f>
        <v>48646</v>
      </c>
      <c r="F1319" s="52">
        <f>IFERROR(_xll.qlIndexFixing(IndexON,D1319,TRUE,_xll.ohTrigger(RecalcTrigger,TriggerON)),NA())</f>
        <v>2.0590743828244884E-2</v>
      </c>
      <c r="H1319" s="49">
        <f>_xll.qlCalendarAdvance(IborCalendar,$H1318,B1319,"f",FALSE)</f>
        <v>48534</v>
      </c>
      <c r="I1319" s="49">
        <f>_xll.qlInterestRateIndexValueDate(Index3M,$H1319)</f>
        <v>48536</v>
      </c>
      <c r="J1319" s="52">
        <f>IFERROR(_xll.qlIndexFixing(Index3M,H1319,TRUE,_xll.ohTrigger(RecalcTrigger,Trigger3M)),NA())</f>
        <v>2.5964609960933804E-2</v>
      </c>
      <c r="K1319" s="52">
        <f>IFERROR(_xll.qlIndexFixing(ONIndex3M,I1319,TRUE,_xll.ohTrigger(RecalcTrigger,Trigger3M)),NA())</f>
        <v>2.5852087526621048E-2</v>
      </c>
      <c r="L1319" s="52">
        <f>IFERROR(_xll.qlIndexFixing(Index6M,$H1319,TRUE,_xll.ohTrigger(RecalcTrigger,Trigger6M)),NA())</f>
        <v>2.6450687770069013E-2</v>
      </c>
      <c r="M1319" s="52">
        <f>IFERROR(_xll.qlIndexFixing(ONIndex6M,I1319,TRUE,_xll.ohTrigger(RecalcTrigger,Trigger6M)),NA())</f>
        <v>2.6238919952552564E-2</v>
      </c>
    </row>
    <row r="1320" spans="2:13" x14ac:dyDescent="0.2">
      <c r="B1320" s="46" t="s">
        <v>49</v>
      </c>
      <c r="D1320" s="49">
        <f>_xll.qlCalendarAdvance(LocalCalendar,$D1319,B1320,"f",FALSE)</f>
        <v>48653</v>
      </c>
      <c r="E1320" s="49">
        <f>_xll.qlInterestRateIndexValueDate(IndexON,D1320)</f>
        <v>48653</v>
      </c>
      <c r="F1320" s="52">
        <f>IFERROR(_xll.qlIndexFixing(IndexON,D1320,TRUE,_xll.ohTrigger(RecalcTrigger,TriggerON)),NA())</f>
        <v>2.0594337107902039E-2</v>
      </c>
      <c r="H1320" s="49">
        <f>_xll.qlCalendarAdvance(IborCalendar,$H1319,B1320,"f",FALSE)</f>
        <v>48541</v>
      </c>
      <c r="I1320" s="49">
        <f>_xll.qlInterestRateIndexValueDate(Index3M,$H1320)</f>
        <v>48543</v>
      </c>
      <c r="J1320" s="52">
        <f>IFERROR(_xll.qlIndexFixing(Index3M,H1320,TRUE,_xll.ohTrigger(RecalcTrigger,Trigger3M)),NA())</f>
        <v>2.5968598195349565E-2</v>
      </c>
      <c r="K1320" s="52">
        <f>IFERROR(_xll.qlIndexFixing(ONIndex3M,I1320,TRUE,_xll.ohTrigger(RecalcTrigger,Trigger3M)),NA())</f>
        <v>2.5856781734363565E-2</v>
      </c>
      <c r="L1320" s="52">
        <f>IFERROR(_xll.qlIndexFixing(Index6M,$H1320,TRUE,_xll.ohTrigger(RecalcTrigger,Trigger6M)),NA())</f>
        <v>2.6453182281275668E-2</v>
      </c>
      <c r="M1320" s="52">
        <f>IFERROR(_xll.qlIndexFixing(ONIndex6M,I1320,TRUE,_xll.ohTrigger(RecalcTrigger,Trigger6M)),NA())</f>
        <v>2.6242796390922862E-2</v>
      </c>
    </row>
    <row r="1321" spans="2:13" x14ac:dyDescent="0.2">
      <c r="B1321" s="46" t="s">
        <v>49</v>
      </c>
      <c r="D1321" s="49">
        <f>_xll.qlCalendarAdvance(LocalCalendar,$D1320,B1321,"f",FALSE)</f>
        <v>48660</v>
      </c>
      <c r="E1321" s="49">
        <f>_xll.qlInterestRateIndexValueDate(IndexON,D1321)</f>
        <v>48660</v>
      </c>
      <c r="F1321" s="52">
        <f>IFERROR(_xll.qlIndexFixing(IndexON,D1321,TRUE,_xll.ohTrigger(RecalcTrigger,TriggerON)),NA())</f>
        <v>2.0597862053387539E-2</v>
      </c>
      <c r="H1321" s="49">
        <f>_xll.qlCalendarAdvance(IborCalendar,$H1320,B1321,"f",FALSE)</f>
        <v>48548</v>
      </c>
      <c r="I1321" s="49">
        <f>_xll.qlInterestRateIndexValueDate(Index3M,$H1321)</f>
        <v>48550</v>
      </c>
      <c r="J1321" s="52">
        <f>IFERROR(_xll.qlIndexFixing(Index3M,H1321,TRUE,_xll.ohTrigger(RecalcTrigger,Trigger3M)),NA())</f>
        <v>2.597009204310563E-2</v>
      </c>
      <c r="K1321" s="52">
        <f>IFERROR(_xll.qlIndexFixing(ONIndex3M,I1321,TRUE,_xll.ohTrigger(RecalcTrigger,Trigger3M)),NA())</f>
        <v>2.5861363329866549E-2</v>
      </c>
      <c r="L1321" s="52">
        <f>IFERROR(_xll.qlIndexFixing(Index6M,$H1321,TRUE,_xll.ohTrigger(RecalcTrigger,Trigger6M)),NA())</f>
        <v>2.6456664699250954E-2</v>
      </c>
      <c r="M1321" s="52">
        <f>IFERROR(_xll.qlIndexFixing(ONIndex6M,I1321,TRUE,_xll.ohTrigger(RecalcTrigger,Trigger6M)),NA())</f>
        <v>2.624656281345672E-2</v>
      </c>
    </row>
    <row r="1322" spans="2:13" x14ac:dyDescent="0.2">
      <c r="B1322" s="46" t="s">
        <v>49</v>
      </c>
      <c r="D1322" s="49">
        <f>_xll.qlCalendarAdvance(LocalCalendar,$D1321,B1322,"f",FALSE)</f>
        <v>48667</v>
      </c>
      <c r="E1322" s="49">
        <f>_xll.qlInterestRateIndexValueDate(IndexON,D1322)</f>
        <v>48667</v>
      </c>
      <c r="F1322" s="52">
        <f>IFERROR(_xll.qlIndexFixing(IndexON,D1322,TRUE,_xll.ohTrigger(RecalcTrigger,TriggerON)),NA())</f>
        <v>2.060131866502557E-2</v>
      </c>
      <c r="H1322" s="49">
        <f>_xll.qlCalendarAdvance(IborCalendar,$H1321,B1322,"f",FALSE)</f>
        <v>48555</v>
      </c>
      <c r="I1322" s="49">
        <f>_xll.qlInterestRateIndexValueDate(Index3M,$H1322)</f>
        <v>48557</v>
      </c>
      <c r="J1322" s="52">
        <f>IFERROR(_xll.qlIndexFixing(Index3M,H1322,TRUE,_xll.ohTrigger(RecalcTrigger,Trigger3M)),NA())</f>
        <v>2.597386923139311E-2</v>
      </c>
      <c r="K1322" s="52">
        <f>IFERROR(_xll.qlIndexFixing(ONIndex3M,I1322,TRUE,_xll.ohTrigger(RecalcTrigger,Trigger3M)),NA())</f>
        <v>2.5865832313050063E-2</v>
      </c>
      <c r="L1322" s="52">
        <f>IFERROR(_xll.qlIndexFixing(Index6M,$H1322,TRUE,_xll.ohTrigger(RecalcTrigger,Trigger6M)),NA())</f>
        <v>2.6458928477536659E-2</v>
      </c>
      <c r="M1322" s="52">
        <f>IFERROR(_xll.qlIndexFixing(ONIndex6M,I1322,TRUE,_xll.ohTrigger(RecalcTrigger,Trigger6M)),NA())</f>
        <v>2.625021922047388E-2</v>
      </c>
    </row>
    <row r="1323" spans="2:13" x14ac:dyDescent="0.2">
      <c r="B1323" s="46" t="s">
        <v>49</v>
      </c>
      <c r="D1323" s="49">
        <f>_xll.qlCalendarAdvance(LocalCalendar,$D1322,B1323,"f",FALSE)</f>
        <v>48674</v>
      </c>
      <c r="E1323" s="49">
        <f>_xll.qlInterestRateIndexValueDate(IndexON,D1323)</f>
        <v>48674</v>
      </c>
      <c r="F1323" s="52">
        <f>IFERROR(_xll.qlIndexFixing(IndexON,D1323,TRUE,_xll.ohTrigger(RecalcTrigger,TriggerON)),NA())</f>
        <v>2.0604706942572992E-2</v>
      </c>
      <c r="H1323" s="49">
        <f>_xll.qlCalendarAdvance(IborCalendar,$H1322,B1323,"f",FALSE)</f>
        <v>48562</v>
      </c>
      <c r="I1323" s="49">
        <f>_xll.qlInterestRateIndexValueDate(Index3M,$H1323)</f>
        <v>48564</v>
      </c>
      <c r="J1323" s="52">
        <f>IFERROR(_xll.qlIndexFixing(Index3M,H1323,TRUE,_xll.ohTrigger(RecalcTrigger,Trigger3M)),NA())</f>
        <v>2.5977533087733207E-2</v>
      </c>
      <c r="K1323" s="52">
        <f>IFERROR(_xll.qlIndexFixing(ONIndex3M,I1323,TRUE,_xll.ohTrigger(RecalcTrigger,Trigger3M)),NA())</f>
        <v>2.587018868407398E-2</v>
      </c>
      <c r="L1323" s="52">
        <f>IFERROR(_xll.qlIndexFixing(Index6M,$H1323,TRUE,_xll.ohTrigger(RecalcTrigger,Trigger6M)),NA())</f>
        <v>2.6461080779040275E-2</v>
      </c>
      <c r="M1323" s="52">
        <f>IFERROR(_xll.qlIndexFixing(ONIndex6M,I1323,TRUE,_xll.ohTrigger(RecalcTrigger,Trigger6M)),NA())</f>
        <v>2.62537656116546E-2</v>
      </c>
    </row>
    <row r="1324" spans="2:13" x14ac:dyDescent="0.2">
      <c r="B1324" s="46" t="s">
        <v>49</v>
      </c>
      <c r="D1324" s="49">
        <f>_xll.qlCalendarAdvance(LocalCalendar,$D1323,B1324,"f",FALSE)</f>
        <v>48681</v>
      </c>
      <c r="E1324" s="49">
        <f>_xll.qlInterestRateIndexValueDate(IndexON,D1324)</f>
        <v>48681</v>
      </c>
      <c r="F1324" s="52">
        <f>IFERROR(_xll.qlIndexFixing(IndexON,D1324,TRUE,_xll.ohTrigger(RecalcTrigger,TriggerON)),NA())</f>
        <v>2.0608026886110853E-2</v>
      </c>
      <c r="H1324" s="49">
        <f>_xll.qlCalendarAdvance(IborCalendar,$H1323,B1324,"f",FALSE)</f>
        <v>48569</v>
      </c>
      <c r="I1324" s="49">
        <f>_xll.qlInterestRateIndexValueDate(Index3M,$H1324)</f>
        <v>48572</v>
      </c>
      <c r="J1324" s="52">
        <f>IFERROR(_xll.qlIndexFixing(Index3M,H1324,TRUE,_xll.ohTrigger(RecalcTrigger,Trigger3M)),NA())</f>
        <v>2.5981581577909196E-2</v>
      </c>
      <c r="K1324" s="52">
        <f>IFERROR(_xll.qlIndexFixing(ONIndex3M,I1324,TRUE,_xll.ohTrigger(RecalcTrigger,Trigger3M)),NA())</f>
        <v>2.587993457306581E-2</v>
      </c>
      <c r="L1324" s="52">
        <f>IFERROR(_xll.qlIndexFixing(Index6M,$H1324,TRUE,_xll.ohTrigger(RecalcTrigger,Trigger6M)),NA())</f>
        <v>2.64634040495468E-2</v>
      </c>
      <c r="M1324" s="52">
        <f>IFERROR(_xll.qlIndexFixing(ONIndex6M,I1324,TRUE,_xll.ohTrigger(RecalcTrigger,Trigger6M)),NA())</f>
        <v>2.6262469720592208E-2</v>
      </c>
    </row>
    <row r="1325" spans="2:13" x14ac:dyDescent="0.2">
      <c r="B1325" s="46" t="s">
        <v>49</v>
      </c>
      <c r="D1325" s="49">
        <f>_xll.qlCalendarAdvance(LocalCalendar,$D1324,B1325,"f",FALSE)</f>
        <v>48688</v>
      </c>
      <c r="E1325" s="49">
        <f>_xll.qlInterestRateIndexValueDate(IndexON,D1325)</f>
        <v>48688</v>
      </c>
      <c r="F1325" s="52">
        <f>IFERROR(_xll.qlIndexFixing(IndexON,D1325,TRUE,_xll.ohTrigger(RecalcTrigger,TriggerON)),NA())</f>
        <v>2.0611278495639151E-2</v>
      </c>
      <c r="H1325" s="49">
        <f>_xll.qlCalendarAdvance(IborCalendar,$H1324,B1325,"f",FALSE)</f>
        <v>48577</v>
      </c>
      <c r="I1325" s="49">
        <f>_xll.qlInterestRateIndexValueDate(Index3M,$H1325)</f>
        <v>48583</v>
      </c>
      <c r="J1325" s="52">
        <f>IFERROR(_xll.qlIndexFixing(Index3M,H1325,TRUE,_xll.ohTrigger(RecalcTrigger,Trigger3M)),NA())</f>
        <v>2.5986906552698308E-2</v>
      </c>
      <c r="K1325" s="52">
        <f>IFERROR(_xll.qlIndexFixing(ONIndex3M,I1325,TRUE,_xll.ohTrigger(RecalcTrigger,Trigger3M)),NA())</f>
        <v>2.5881445462063724E-2</v>
      </c>
      <c r="L1325" s="52">
        <f>IFERROR(_xll.qlIndexFixing(Index6M,$H1325,TRUE,_xll.ohTrigger(RecalcTrigger,Trigger6M)),NA())</f>
        <v>2.6465298256604985E-2</v>
      </c>
      <c r="M1325" s="52">
        <f>IFERROR(_xll.qlIndexFixing(ONIndex6M,I1325,TRUE,_xll.ohTrigger(RecalcTrigger,Trigger6M)),NA())</f>
        <v>2.6262836961805647E-2</v>
      </c>
    </row>
    <row r="1326" spans="2:13" x14ac:dyDescent="0.2">
      <c r="B1326" s="46" t="s">
        <v>49</v>
      </c>
      <c r="D1326" s="49">
        <f>_xll.qlCalendarAdvance(LocalCalendar,$D1325,B1326,"f",FALSE)</f>
        <v>48695</v>
      </c>
      <c r="E1326" s="49">
        <f>_xll.qlInterestRateIndexValueDate(IndexON,D1326)</f>
        <v>48695</v>
      </c>
      <c r="F1326" s="52">
        <f>IFERROR(_xll.qlIndexFixing(IndexON,D1326,TRUE,_xll.ohTrigger(RecalcTrigger,TriggerON)),NA())</f>
        <v>2.0614461771238934E-2</v>
      </c>
      <c r="H1326" s="49">
        <f>_xll.qlCalendarAdvance(IborCalendar,$H1325,B1326,"f",FALSE)</f>
        <v>48584</v>
      </c>
      <c r="I1326" s="49">
        <f>_xll.qlInterestRateIndexValueDate(Index3M,$H1326)</f>
        <v>48586</v>
      </c>
      <c r="J1326" s="52">
        <f>IFERROR(_xll.qlIndexFixing(Index3M,H1326,TRUE,_xll.ohTrigger(RecalcTrigger,Trigger3M)),NA())</f>
        <v>2.5988310247287316E-2</v>
      </c>
      <c r="K1326" s="52">
        <f>IFERROR(_xll.qlIndexFixing(ONIndex3M,I1326,TRUE,_xll.ohTrigger(RecalcTrigger,Trigger3M)),NA())</f>
        <v>2.5886780307629031E-2</v>
      </c>
      <c r="L1326" s="52">
        <f>IFERROR(_xll.qlIndexFixing(Index6M,$H1326,TRUE,_xll.ohTrigger(RecalcTrigger,Trigger6M)),NA())</f>
        <v>2.6466060224760297E-2</v>
      </c>
      <c r="M1326" s="52">
        <f>IFERROR(_xll.qlIndexFixing(ONIndex6M,I1326,TRUE,_xll.ohTrigger(RecalcTrigger,Trigger6M)),NA())</f>
        <v>2.6267739806615786E-2</v>
      </c>
    </row>
    <row r="1327" spans="2:13" x14ac:dyDescent="0.2">
      <c r="B1327" s="46" t="s">
        <v>49</v>
      </c>
      <c r="D1327" s="49">
        <f>_xll.qlCalendarAdvance(LocalCalendar,$D1326,B1327,"f",FALSE)</f>
        <v>48705</v>
      </c>
      <c r="E1327" s="49">
        <f>_xll.qlInterestRateIndexValueDate(IndexON,D1327)</f>
        <v>48705</v>
      </c>
      <c r="F1327" s="52">
        <f>IFERROR(_xll.qlIndexFixing(IndexON,D1327,TRUE,_xll.ohTrigger(RecalcTrigger,TriggerON)),NA())</f>
        <v>2.0620490368470728E-2</v>
      </c>
      <c r="H1327" s="49">
        <f>_xll.qlCalendarAdvance(IborCalendar,$H1326,B1327,"f",FALSE)</f>
        <v>48591</v>
      </c>
      <c r="I1327" s="49">
        <f>_xll.qlInterestRateIndexValueDate(Index3M,$H1327)</f>
        <v>48593</v>
      </c>
      <c r="J1327" s="52">
        <f>IFERROR(_xll.qlIndexFixing(Index3M,H1327,TRUE,_xll.ohTrigger(RecalcTrigger,Trigger3M)),NA())</f>
        <v>2.5991504582363767E-2</v>
      </c>
      <c r="K1327" s="52">
        <f>IFERROR(_xll.qlIndexFixing(ONIndex3M,I1327,TRUE,_xll.ohTrigger(RecalcTrigger,Trigger3M)),NA())</f>
        <v>2.5889444192914723E-2</v>
      </c>
      <c r="L1327" s="52">
        <f>IFERROR(_xll.qlIndexFixing(Index6M,$H1327,TRUE,_xll.ohTrigger(RecalcTrigger,Trigger6M)),NA())</f>
        <v>2.6467758528991244E-2</v>
      </c>
      <c r="M1327" s="52">
        <f>IFERROR(_xll.qlIndexFixing(ONIndex6M,I1327,TRUE,_xll.ohTrigger(RecalcTrigger,Trigger6M)),NA())</f>
        <v>2.6269634280566834E-2</v>
      </c>
    </row>
    <row r="1328" spans="2:13" x14ac:dyDescent="0.2">
      <c r="B1328" s="46" t="s">
        <v>49</v>
      </c>
      <c r="D1328" s="49">
        <f>_xll.qlCalendarAdvance(LocalCalendar,$D1327,B1328,"f",FALSE)</f>
        <v>48712</v>
      </c>
      <c r="E1328" s="49">
        <f>_xll.qlInterestRateIndexValueDate(IndexON,D1328)</f>
        <v>48712</v>
      </c>
      <c r="F1328" s="52">
        <f>IFERROR(_xll.qlIndexFixing(IndexON,D1328,TRUE,_xll.ohTrigger(RecalcTrigger,TriggerON)),NA())</f>
        <v>2.0623498267780354E-2</v>
      </c>
      <c r="H1328" s="49">
        <f>_xll.qlCalendarAdvance(IborCalendar,$H1327,B1328,"f",FALSE)</f>
        <v>48598</v>
      </c>
      <c r="I1328" s="49">
        <f>_xll.qlInterestRateIndexValueDate(Index3M,$H1328)</f>
        <v>48600</v>
      </c>
      <c r="J1328" s="52">
        <f>IFERROR(_xll.qlIndexFixing(Index3M,H1328,TRUE,_xll.ohTrigger(RecalcTrigger,Trigger3M)),NA())</f>
        <v>2.5994585584002472E-2</v>
      </c>
      <c r="K1328" s="52">
        <f>IFERROR(_xll.qlIndexFixing(ONIndex3M,I1328,TRUE,_xll.ohTrigger(RecalcTrigger,Trigger3M)),NA())</f>
        <v>2.5893205868765534E-2</v>
      </c>
      <c r="L1328" s="52">
        <f>IFERROR(_xll.qlIndexFixing(Index6M,$H1328,TRUE,_xll.ohTrigger(RecalcTrigger,Trigger6M)),NA())</f>
        <v>2.6469345362943441E-2</v>
      </c>
      <c r="M1328" s="52">
        <f>IFERROR(_xll.qlIndexFixing(ONIndex6M,I1328,TRUE,_xll.ohTrigger(RecalcTrigger,Trigger6M)),NA())</f>
        <v>2.6272599592962464E-2</v>
      </c>
    </row>
    <row r="1329" spans="2:13" x14ac:dyDescent="0.2">
      <c r="B1329" s="46" t="s">
        <v>49</v>
      </c>
      <c r="D1329" s="49">
        <f>_xll.qlCalendarAdvance(LocalCalendar,$D1328,B1329,"f",FALSE)</f>
        <v>48719</v>
      </c>
      <c r="E1329" s="49">
        <f>_xll.qlInterestRateIndexValueDate(IndexON,D1329)</f>
        <v>48719</v>
      </c>
      <c r="F1329" s="52">
        <f>IFERROR(_xll.qlIndexFixing(IndexON,D1329,TRUE,_xll.ohTrigger(RecalcTrigger,TriggerON)),NA())</f>
        <v>2.0626437825489084E-2</v>
      </c>
      <c r="H1329" s="49">
        <f>_xll.qlCalendarAdvance(IborCalendar,$H1328,B1329,"f",FALSE)</f>
        <v>48605</v>
      </c>
      <c r="I1329" s="49">
        <f>_xll.qlInterestRateIndexValueDate(Index3M,$H1329)</f>
        <v>48607</v>
      </c>
      <c r="J1329" s="52">
        <f>IFERROR(_xll.qlIndexFixing(Index3M,H1329,TRUE,_xll.ohTrigger(RecalcTrigger,Trigger3M)),NA())</f>
        <v>2.5997553251943195E-2</v>
      </c>
      <c r="K1329" s="52">
        <f>IFERROR(_xll.qlIndexFixing(ONIndex3M,I1329,TRUE,_xll.ohTrigger(RecalcTrigger,Trigger3M)),NA())</f>
        <v>2.5896854916229728E-2</v>
      </c>
      <c r="L1329" s="52">
        <f>IFERROR(_xll.qlIndexFixing(Index6M,$H1329,TRUE,_xll.ohTrigger(RecalcTrigger,Trigger6M)),NA())</f>
        <v>2.6470820726354548E-2</v>
      </c>
      <c r="M1329" s="52">
        <f>IFERROR(_xll.qlIndexFixing(ONIndex6M,I1329,TRUE,_xll.ohTrigger(RecalcTrigger,Trigger6M)),NA())</f>
        <v>2.627545487366767E-2</v>
      </c>
    </row>
    <row r="1330" spans="2:13" x14ac:dyDescent="0.2">
      <c r="B1330" s="46" t="s">
        <v>49</v>
      </c>
      <c r="D1330" s="49">
        <f>_xll.qlCalendarAdvance(LocalCalendar,$D1329,B1330,"f",FALSE)</f>
        <v>48726</v>
      </c>
      <c r="E1330" s="49">
        <f>_xll.qlInterestRateIndexValueDate(IndexON,D1330)</f>
        <v>48726</v>
      </c>
      <c r="F1330" s="52">
        <f>IFERROR(_xll.qlIndexFixing(IndexON,D1330,TRUE,_xll.ohTrigger(RecalcTrigger,TriggerON)),NA())</f>
        <v>2.0629309041461839E-2</v>
      </c>
      <c r="H1330" s="49">
        <f>_xll.qlCalendarAdvance(IborCalendar,$H1329,B1330,"f",FALSE)</f>
        <v>48612</v>
      </c>
      <c r="I1330" s="49">
        <f>_xll.qlInterestRateIndexValueDate(Index3M,$H1330)</f>
        <v>48614</v>
      </c>
      <c r="J1330" s="52">
        <f>IFERROR(_xll.qlIndexFixing(Index3M,H1330,TRUE,_xll.ohTrigger(RecalcTrigger,Trigger3M)),NA())</f>
        <v>2.6001526612586593E-2</v>
      </c>
      <c r="K1330" s="52">
        <f>IFERROR(_xll.qlIndexFixing(ONIndex3M,I1330,TRUE,_xll.ohTrigger(RecalcTrigger,Trigger3M)),NA())</f>
        <v>2.5900391335307305E-2</v>
      </c>
      <c r="L1330" s="52">
        <f>IFERROR(_xll.qlIndexFixing(Index6M,$H1330,TRUE,_xll.ohTrigger(RecalcTrigger,Trigger6M)),NA())</f>
        <v>2.6472184618979024E-2</v>
      </c>
      <c r="M1330" s="52">
        <f>IFERROR(_xll.qlIndexFixing(ONIndex6M,I1330,TRUE,_xll.ohTrigger(RecalcTrigger,Trigger6M)),NA())</f>
        <v>2.6278200122629158E-2</v>
      </c>
    </row>
    <row r="1331" spans="2:13" x14ac:dyDescent="0.2">
      <c r="B1331" s="46" t="s">
        <v>49</v>
      </c>
      <c r="D1331" s="49">
        <f>_xll.qlCalendarAdvance(LocalCalendar,$D1330,B1331,"f",FALSE)</f>
        <v>48733</v>
      </c>
      <c r="E1331" s="49">
        <f>_xll.qlInterestRateIndexValueDate(IndexON,D1331)</f>
        <v>48733</v>
      </c>
      <c r="F1331" s="52">
        <f>IFERROR(_xll.qlIndexFixing(IndexON,D1331,TRUE,_xll.ohTrigger(RecalcTrigger,TriggerON)),NA())</f>
        <v>2.0632111915752652E-2</v>
      </c>
      <c r="H1331" s="49">
        <f>_xll.qlCalendarAdvance(IborCalendar,$H1330,B1331,"f",FALSE)</f>
        <v>48619</v>
      </c>
      <c r="I1331" s="49">
        <f>_xll.qlInterestRateIndexValueDate(Index3M,$H1331)</f>
        <v>48624</v>
      </c>
      <c r="J1331" s="52">
        <f>IFERROR(_xll.qlIndexFixing(Index3M,H1331,TRUE,_xll.ohTrigger(RecalcTrigger,Trigger3M)),NA())</f>
        <v>2.6005396346236595E-2</v>
      </c>
      <c r="K1331" s="52">
        <f>IFERROR(_xll.qlIndexFixing(ONIndex3M,I1331,TRUE,_xll.ohTrigger(RecalcTrigger,Trigger3M)),NA())</f>
        <v>2.5902909606765334E-2</v>
      </c>
      <c r="L1331" s="52">
        <f>IFERROR(_xll.qlIndexFixing(Index6M,$H1331,TRUE,_xll.ohTrigger(RecalcTrigger,Trigger6M)),NA())</f>
        <v>2.6474956207753975E-2</v>
      </c>
      <c r="M1331" s="52">
        <f>IFERROR(_xll.qlIndexFixing(ONIndex6M,I1331,TRUE,_xll.ohTrigger(RecalcTrigger,Trigger6M)),NA())</f>
        <v>2.6279650362077689E-2</v>
      </c>
    </row>
    <row r="1332" spans="2:13" x14ac:dyDescent="0.2">
      <c r="B1332" s="46" t="s">
        <v>49</v>
      </c>
      <c r="D1332" s="49">
        <f>_xll.qlCalendarAdvance(LocalCalendar,$D1331,B1332,"f",FALSE)</f>
        <v>48740</v>
      </c>
      <c r="E1332" s="49">
        <f>_xll.qlInterestRateIndexValueDate(IndexON,D1332)</f>
        <v>48740</v>
      </c>
      <c r="F1332" s="52">
        <f>IFERROR(_xll.qlIndexFixing(IndexON,D1332,TRUE,_xll.ohTrigger(RecalcTrigger,TriggerON)),NA())</f>
        <v>2.063484644830749E-2</v>
      </c>
      <c r="H1332" s="49">
        <f>_xll.qlCalendarAdvance(IborCalendar,$H1331,B1332,"f",FALSE)</f>
        <v>48626</v>
      </c>
      <c r="I1332" s="49">
        <f>_xll.qlInterestRateIndexValueDate(Index3M,$H1332)</f>
        <v>48628</v>
      </c>
      <c r="J1332" s="52">
        <f>IFERROR(_xll.qlIndexFixing(Index3M,H1332,TRUE,_xll.ohTrigger(RecalcTrigger,Trigger3M)),NA())</f>
        <v>2.6004672327713623E-2</v>
      </c>
      <c r="K1332" s="52">
        <f>IFERROR(_xll.qlIndexFixing(ONIndex3M,I1332,TRUE,_xll.ohTrigger(RecalcTrigger,Trigger3M)),NA())</f>
        <v>2.5907126288249316E-2</v>
      </c>
      <c r="L1332" s="52">
        <f>IFERROR(_xll.qlIndexFixing(Index6M,$H1332,TRUE,_xll.ohTrigger(RecalcTrigger,Trigger6M)),NA())</f>
        <v>2.647457799098259E-2</v>
      </c>
      <c r="M1332" s="52">
        <f>IFERROR(_xll.qlIndexFixing(ONIndex6M,I1332,TRUE,_xll.ohTrigger(RecalcTrigger,Trigger6M)),NA())</f>
        <v>2.6283360525374277E-2</v>
      </c>
    </row>
    <row r="1333" spans="2:13" x14ac:dyDescent="0.2">
      <c r="B1333" s="46" t="s">
        <v>49</v>
      </c>
      <c r="D1333" s="49">
        <f>_xll.qlCalendarAdvance(LocalCalendar,$D1332,B1333,"f",FALSE)</f>
        <v>48747</v>
      </c>
      <c r="E1333" s="49">
        <f>_xll.qlInterestRateIndexValueDate(IndexON,D1333)</f>
        <v>48747</v>
      </c>
      <c r="F1333" s="52">
        <f>IFERROR(_xll.qlIndexFixing(IndexON,D1333,TRUE,_xll.ohTrigger(RecalcTrigger,TriggerON)),NA())</f>
        <v>2.0637512639180382E-2</v>
      </c>
      <c r="H1333" s="49">
        <f>_xll.qlCalendarAdvance(IborCalendar,$H1332,B1333,"f",FALSE)</f>
        <v>48633</v>
      </c>
      <c r="I1333" s="49">
        <f>_xll.qlInterestRateIndexValueDate(Index3M,$H1333)</f>
        <v>48635</v>
      </c>
      <c r="J1333" s="52">
        <f>IFERROR(_xll.qlIndexFixing(Index3M,H1333,TRUE,_xll.ohTrigger(RecalcTrigger,Trigger3M)),NA())</f>
        <v>2.6007194572171856E-2</v>
      </c>
      <c r="K1333" s="52">
        <f>IFERROR(_xll.qlIndexFixing(ONIndex3M,I1333,TRUE,_xll.ohTrigger(RecalcTrigger,Trigger3M)),NA())</f>
        <v>2.5910324822087105E-2</v>
      </c>
      <c r="L1333" s="52">
        <f>IFERROR(_xll.qlIndexFixing(Index6M,$H1333,TRUE,_xll.ohTrigger(RecalcTrigger,Trigger6M)),NA())</f>
        <v>2.6475607469964212E-2</v>
      </c>
      <c r="M1333" s="52">
        <f>IFERROR(_xll.qlIndexFixing(ONIndex6M,I1333,TRUE,_xll.ohTrigger(RecalcTrigger,Trigger6M)),NA())</f>
        <v>2.6285775679104617E-2</v>
      </c>
    </row>
    <row r="1334" spans="2:13" x14ac:dyDescent="0.2">
      <c r="B1334" s="46" t="s">
        <v>49</v>
      </c>
      <c r="D1334" s="49">
        <f>_xll.qlCalendarAdvance(LocalCalendar,$D1333,B1334,"f",FALSE)</f>
        <v>48754</v>
      </c>
      <c r="E1334" s="49">
        <f>_xll.qlInterestRateIndexValueDate(IndexON,D1334)</f>
        <v>48754</v>
      </c>
      <c r="F1334" s="52">
        <f>IFERROR(_xll.qlIndexFixing(IndexON,D1334,TRUE,_xll.ohTrigger(RecalcTrigger,TriggerON)),NA())</f>
        <v>2.0640110488371336E-2</v>
      </c>
      <c r="H1334" s="49">
        <f>_xll.qlCalendarAdvance(IborCalendar,$H1333,B1334,"f",FALSE)</f>
        <v>48640</v>
      </c>
      <c r="I1334" s="49">
        <f>_xll.qlInterestRateIndexValueDate(Index3M,$H1334)</f>
        <v>48642</v>
      </c>
      <c r="J1334" s="52">
        <f>IFERROR(_xll.qlIndexFixing(Index3M,H1334,TRUE,_xll.ohTrigger(RecalcTrigger,Trigger3M)),NA())</f>
        <v>2.601503688401734E-2</v>
      </c>
      <c r="K1334" s="52">
        <f>IFERROR(_xll.qlIndexFixing(ONIndex3M,I1334,TRUE,_xll.ohTrigger(RecalcTrigger,Trigger3M)),NA())</f>
        <v>2.5913410727511632E-2</v>
      </c>
      <c r="L1334" s="52">
        <f>IFERROR(_xll.qlIndexFixing(Index6M,$H1334,TRUE,_xll.ohTrigger(RecalcTrigger,Trigger6M)),NA())</f>
        <v>2.6480506240920961E-2</v>
      </c>
      <c r="M1334" s="52">
        <f>IFERROR(_xll.qlIndexFixing(ONIndex6M,I1334,TRUE,_xll.ohTrigger(RecalcTrigger,Trigger6M)),NA())</f>
        <v>2.6288080801117886E-2</v>
      </c>
    </row>
    <row r="1335" spans="2:13" x14ac:dyDescent="0.2">
      <c r="B1335" s="46" t="s">
        <v>49</v>
      </c>
      <c r="D1335" s="49">
        <f>_xll.qlCalendarAdvance(LocalCalendar,$D1334,B1335,"f",FALSE)</f>
        <v>48761</v>
      </c>
      <c r="E1335" s="49">
        <f>_xll.qlInterestRateIndexValueDate(IndexON,D1335)</f>
        <v>48761</v>
      </c>
      <c r="F1335" s="52">
        <f>IFERROR(_xll.qlIndexFixing(IndexON,D1335,TRUE,_xll.ohTrigger(RecalcTrigger,TriggerON)),NA())</f>
        <v>2.0642639995799298E-2</v>
      </c>
      <c r="H1335" s="49">
        <f>_xll.qlCalendarAdvance(IborCalendar,$H1334,B1335,"f",FALSE)</f>
        <v>48647</v>
      </c>
      <c r="I1335" s="49">
        <f>_xll.qlInterestRateIndexValueDate(Index3M,$H1335)</f>
        <v>48649</v>
      </c>
      <c r="J1335" s="52">
        <f>IFERROR(_xll.qlIndexFixing(Index3M,H1335,TRUE,_xll.ohTrigger(RecalcTrigger,Trigger3M)),NA())</f>
        <v>2.6017292813138297E-2</v>
      </c>
      <c r="K1335" s="52">
        <f>IFERROR(_xll.qlIndexFixing(ONIndex3M,I1335,TRUE,_xll.ohTrigger(RecalcTrigger,Trigger3M)),NA())</f>
        <v>2.5916384004496251E-2</v>
      </c>
      <c r="L1335" s="52">
        <f>IFERROR(_xll.qlIndexFixing(Index6M,$H1335,TRUE,_xll.ohTrigger(RecalcTrigger,Trigger6M)),NA())</f>
        <v>2.6481281153878117E-2</v>
      </c>
      <c r="M1335" s="52">
        <f>IFERROR(_xll.qlIndexFixing(ONIndex6M,I1335,TRUE,_xll.ohTrigger(RecalcTrigger,Trigger6M)),NA())</f>
        <v>2.6290275891360793E-2</v>
      </c>
    </row>
    <row r="1336" spans="2:13" x14ac:dyDescent="0.2">
      <c r="B1336" s="46" t="s">
        <v>49</v>
      </c>
      <c r="D1336" s="49">
        <f>_xll.qlCalendarAdvance(LocalCalendar,$D1335,B1336,"f",FALSE)</f>
        <v>48768</v>
      </c>
      <c r="E1336" s="49">
        <f>_xll.qlInterestRateIndexValueDate(IndexON,D1336)</f>
        <v>48768</v>
      </c>
      <c r="F1336" s="52">
        <f>IFERROR(_xll.qlIndexFixing(IndexON,D1336,TRUE,_xll.ohTrigger(RecalcTrigger,TriggerON)),NA())</f>
        <v>2.0645101161518301E-2</v>
      </c>
      <c r="H1336" s="49">
        <f>_xll.qlCalendarAdvance(IborCalendar,$H1335,B1336,"f",FALSE)</f>
        <v>48654</v>
      </c>
      <c r="I1336" s="49">
        <f>_xll.qlInterestRateIndexValueDate(Index3M,$H1336)</f>
        <v>48656</v>
      </c>
      <c r="J1336" s="52">
        <f>IFERROR(_xll.qlIndexFixing(Index3M,H1336,TRUE,_xll.ohTrigger(RecalcTrigger,Trigger3M)),NA())</f>
        <v>2.6019435374351849E-2</v>
      </c>
      <c r="K1336" s="52">
        <f>IFERROR(_xll.qlIndexFixing(ONIndex3M,I1336,TRUE,_xll.ohTrigger(RecalcTrigger,Trigger3M)),NA())</f>
        <v>2.5920377040085096E-2</v>
      </c>
      <c r="L1336" s="52">
        <f>IFERROR(_xll.qlIndexFixing(Index6M,$H1336,TRUE,_xll.ohTrigger(RecalcTrigger,Trigger6M)),NA())</f>
        <v>2.6482922159065021E-2</v>
      </c>
      <c r="M1336" s="52">
        <f>IFERROR(_xll.qlIndexFixing(ONIndex6M,I1336,TRUE,_xll.ohTrigger(RecalcTrigger,Trigger6M)),NA())</f>
        <v>2.6293465103588431E-2</v>
      </c>
    </row>
    <row r="1337" spans="2:13" x14ac:dyDescent="0.2">
      <c r="B1337" s="46" t="s">
        <v>49</v>
      </c>
      <c r="D1337" s="49">
        <f>_xll.qlCalendarAdvance(LocalCalendar,$D1336,B1337,"f",FALSE)</f>
        <v>48775</v>
      </c>
      <c r="E1337" s="49">
        <f>_xll.qlInterestRateIndexValueDate(IndexON,D1337)</f>
        <v>48775</v>
      </c>
      <c r="F1337" s="52">
        <f>IFERROR(_xll.qlIndexFixing(IndexON,D1337,TRUE,_xll.ohTrigger(RecalcTrigger,TriggerON)),NA())</f>
        <v>2.0648245865713954E-2</v>
      </c>
      <c r="H1337" s="49">
        <f>_xll.qlCalendarAdvance(IborCalendar,$H1336,B1337,"f",FALSE)</f>
        <v>48661</v>
      </c>
      <c r="I1337" s="49">
        <f>_xll.qlInterestRateIndexValueDate(Index3M,$H1337)</f>
        <v>48663</v>
      </c>
      <c r="J1337" s="52">
        <f>IFERROR(_xll.qlIndexFixing(Index3M,H1337,TRUE,_xll.ohTrigger(RecalcTrigger,Trigger3M)),NA())</f>
        <v>2.6021464567470069E-2</v>
      </c>
      <c r="K1337" s="52">
        <f>IFERROR(_xll.qlIndexFixing(ONIndex3M,I1337,TRUE,_xll.ohTrigger(RecalcTrigger,Trigger3M)),NA())</f>
        <v>2.5921992673119121E-2</v>
      </c>
      <c r="L1337" s="52">
        <f>IFERROR(_xll.qlIndexFixing(Index6M,$H1337,TRUE,_xll.ohTrigger(RecalcTrigger,Trigger6M)),NA())</f>
        <v>2.648249646626722E-2</v>
      </c>
      <c r="M1337" s="52">
        <f>IFERROR(_xll.qlIndexFixing(ONIndex6M,I1337,TRUE,_xll.ohTrigger(RecalcTrigger,Trigger6M)),NA())</f>
        <v>2.6294335976535521E-2</v>
      </c>
    </row>
    <row r="1338" spans="2:13" x14ac:dyDescent="0.2">
      <c r="B1338" s="46" t="s">
        <v>49</v>
      </c>
      <c r="D1338" s="49">
        <f>_xll.qlCalendarAdvance(LocalCalendar,$D1337,B1338,"f",FALSE)</f>
        <v>48782</v>
      </c>
      <c r="E1338" s="49">
        <f>_xll.qlInterestRateIndexValueDate(IndexON,D1338)</f>
        <v>48782</v>
      </c>
      <c r="F1338" s="52">
        <f>IFERROR(_xll.qlIndexFixing(IndexON,D1338,TRUE,_xll.ohTrigger(RecalcTrigger,TriggerON)),NA())</f>
        <v>2.0649818467802415E-2</v>
      </c>
      <c r="H1338" s="49">
        <f>_xll.qlCalendarAdvance(IborCalendar,$H1337,B1338,"f",FALSE)</f>
        <v>48668</v>
      </c>
      <c r="I1338" s="49">
        <f>_xll.qlInterestRateIndexValueDate(Index3M,$H1338)</f>
        <v>48670</v>
      </c>
      <c r="J1338" s="52">
        <f>IFERROR(_xll.qlIndexFixing(Index3M,H1338,TRUE,_xll.ohTrigger(RecalcTrigger,Trigger3M)),NA())</f>
        <v>2.6020217818491821E-2</v>
      </c>
      <c r="K1338" s="52">
        <f>IFERROR(_xll.qlIndexFixing(ONIndex3M,I1338,TRUE,_xll.ohTrigger(RecalcTrigger,Trigger3M)),NA())</f>
        <v>2.5924628064757371E-2</v>
      </c>
      <c r="L1338" s="52">
        <f>IFERROR(_xll.qlIndexFixing(Index6M,$H1338,TRUE,_xll.ohTrigger(RecalcTrigger,Trigger6M)),NA())</f>
        <v>2.6482936865493495E-2</v>
      </c>
      <c r="M1338" s="52">
        <f>IFERROR(_xll.qlIndexFixing(ONIndex6M,I1338,TRUE,_xll.ohTrigger(RecalcTrigger,Trigger6M)),NA())</f>
        <v>2.6296200971493988E-2</v>
      </c>
    </row>
    <row r="1339" spans="2:13" x14ac:dyDescent="0.2">
      <c r="B1339" s="46" t="s">
        <v>49</v>
      </c>
      <c r="D1339" s="49">
        <f>_xll.qlCalendarAdvance(LocalCalendar,$D1338,B1339,"f",FALSE)</f>
        <v>48789</v>
      </c>
      <c r="E1339" s="49">
        <f>_xll.qlInterestRateIndexValueDate(IndexON,D1339)</f>
        <v>48789</v>
      </c>
      <c r="F1339" s="52">
        <f>IFERROR(_xll.qlIndexFixing(IndexON,D1339,TRUE,_xll.ohTrigger(RecalcTrigger,TriggerON)),NA())</f>
        <v>2.0652074608313496E-2</v>
      </c>
      <c r="H1339" s="49">
        <f>_xll.qlCalendarAdvance(IborCalendar,$H1338,B1339,"f",FALSE)</f>
        <v>48675</v>
      </c>
      <c r="I1339" s="49">
        <f>_xll.qlInterestRateIndexValueDate(Index3M,$H1339)</f>
        <v>48677</v>
      </c>
      <c r="J1339" s="52">
        <f>IFERROR(_xll.qlIndexFixing(Index3M,H1339,TRUE,_xll.ohTrigger(RecalcTrigger,Trigger3M)),NA())</f>
        <v>2.6022044173390345E-2</v>
      </c>
      <c r="K1339" s="52">
        <f>IFERROR(_xll.qlIndexFixing(ONIndex3M,I1339,TRUE,_xll.ohTrigger(RecalcTrigger,Trigger3M)),NA())</f>
        <v>2.5927150827902423E-2</v>
      </c>
      <c r="L1339" s="52">
        <f>IFERROR(_xll.qlIndexFixing(Index6M,$H1339,TRUE,_xll.ohTrigger(RecalcTrigger,Trigger6M)),NA())</f>
        <v>2.6484219557571499E-2</v>
      </c>
      <c r="M1339" s="52">
        <f>IFERROR(_xll.qlIndexFixing(ONIndex6M,I1339,TRUE,_xll.ohTrigger(RecalcTrigger,Trigger6M)),NA())</f>
        <v>2.6297955934628803E-2</v>
      </c>
    </row>
    <row r="1340" spans="2:13" x14ac:dyDescent="0.2">
      <c r="B1340" s="46" t="s">
        <v>49</v>
      </c>
      <c r="D1340" s="49">
        <f>_xll.qlCalendarAdvance(LocalCalendar,$D1339,B1340,"f",FALSE)</f>
        <v>48796</v>
      </c>
      <c r="E1340" s="49">
        <f>_xll.qlInterestRateIndexValueDate(IndexON,D1340)</f>
        <v>48796</v>
      </c>
      <c r="F1340" s="52">
        <f>IFERROR(_xll.qlIndexFixing(IndexON,D1340,TRUE,_xll.ohTrigger(RecalcTrigger,TriggerON)),NA())</f>
        <v>2.0654262407142635E-2</v>
      </c>
      <c r="H1340" s="49">
        <f>_xll.qlCalendarAdvance(IborCalendar,$H1339,B1340,"f",FALSE)</f>
        <v>48682</v>
      </c>
      <c r="I1340" s="49">
        <f>_xll.qlInterestRateIndexValueDate(Index3M,$H1340)</f>
        <v>48688</v>
      </c>
      <c r="J1340" s="52">
        <f>IFERROR(_xll.qlIndexFixing(Index3M,H1340,TRUE,_xll.ohTrigger(RecalcTrigger,Trigger3M)),NA())</f>
        <v>2.6024685158266409E-2</v>
      </c>
      <c r="K1340" s="52">
        <f>IFERROR(_xll.qlIndexFixing(ONIndex3M,I1340,TRUE,_xll.ohTrigger(RecalcTrigger,Trigger3M)),NA())</f>
        <v>2.5928692628802708E-2</v>
      </c>
      <c r="L1340" s="52">
        <f>IFERROR(_xll.qlIndexFixing(Index6M,$H1340,TRUE,_xll.ohTrigger(RecalcTrigger,Trigger6M)),NA())</f>
        <v>2.648167255874442E-2</v>
      </c>
      <c r="M1340" s="52">
        <f>IFERROR(_xll.qlIndexFixing(ONIndex6M,I1340,TRUE,_xll.ohTrigger(RecalcTrigger,Trigger6M)),NA())</f>
        <v>2.6298351734848069E-2</v>
      </c>
    </row>
    <row r="1341" spans="2:13" x14ac:dyDescent="0.2">
      <c r="B1341" s="46" t="s">
        <v>49</v>
      </c>
      <c r="D1341" s="49">
        <f>_xll.qlCalendarAdvance(LocalCalendar,$D1340,B1341,"f",FALSE)</f>
        <v>48803</v>
      </c>
      <c r="E1341" s="49">
        <f>_xll.qlInterestRateIndexValueDate(IndexON,D1341)</f>
        <v>48803</v>
      </c>
      <c r="F1341" s="52">
        <f>IFERROR(_xll.qlIndexFixing(IndexON,D1341,TRUE,_xll.ohTrigger(RecalcTrigger,TriggerON)),NA())</f>
        <v>2.0656381864208782E-2</v>
      </c>
      <c r="H1341" s="49">
        <f>_xll.qlCalendarAdvance(IborCalendar,$H1340,B1341,"f",FALSE)</f>
        <v>48689</v>
      </c>
      <c r="I1341" s="49">
        <f>_xll.qlInterestRateIndexValueDate(Index3M,$H1341)</f>
        <v>48691</v>
      </c>
      <c r="J1341" s="52">
        <f>IFERROR(_xll.qlIndexFixing(Index3M,H1341,TRUE,_xll.ohTrigger(RecalcTrigger,Trigger3M)),NA())</f>
        <v>2.6025356850753537E-2</v>
      </c>
      <c r="K1341" s="52">
        <f>IFERROR(_xll.qlIndexFixing(ONIndex3M,I1341,TRUE,_xll.ohTrigger(RecalcTrigger,Trigger3M)),NA())</f>
        <v>2.5931858468792868E-2</v>
      </c>
      <c r="L1341" s="52">
        <f>IFERROR(_xll.qlIndexFixing(Index6M,$H1341,TRUE,_xll.ohTrigger(RecalcTrigger,Trigger6M)),NA())</f>
        <v>2.6483589034457085E-2</v>
      </c>
      <c r="M1341" s="52">
        <f>IFERROR(_xll.qlIndexFixing(ONIndex6M,I1341,TRUE,_xll.ohTrigger(RecalcTrigger,Trigger6M)),NA())</f>
        <v>2.6301135765587347E-2</v>
      </c>
    </row>
    <row r="1342" spans="2:13" x14ac:dyDescent="0.2">
      <c r="B1342" s="46" t="s">
        <v>49</v>
      </c>
      <c r="D1342" s="49">
        <f>_xll.qlCalendarAdvance(LocalCalendar,$D1341,B1342,"f",FALSE)</f>
        <v>48810</v>
      </c>
      <c r="E1342" s="49">
        <f>_xll.qlInterestRateIndexValueDate(IndexON,D1342)</f>
        <v>48810</v>
      </c>
      <c r="F1342" s="52">
        <f>IFERROR(_xll.qlIndexFixing(IndexON,D1342,TRUE,_xll.ohTrigger(RecalcTrigger,TriggerON)),NA())</f>
        <v>2.0658432979538958E-2</v>
      </c>
      <c r="H1342" s="49">
        <f>_xll.qlCalendarAdvance(IborCalendar,$H1341,B1342,"f",FALSE)</f>
        <v>48696</v>
      </c>
      <c r="I1342" s="49">
        <f>_xll.qlInterestRateIndexValueDate(Index3M,$H1342)</f>
        <v>48705</v>
      </c>
      <c r="J1342" s="52">
        <f>IFERROR(_xll.qlIndexFixing(Index3M,H1342,TRUE,_xll.ohTrigger(RecalcTrigger,Trigger3M)),NA())</f>
        <v>2.6031258986844334E-2</v>
      </c>
      <c r="K1342" s="52">
        <f>IFERROR(_xll.qlIndexFixing(ONIndex3M,I1342,TRUE,_xll.ohTrigger(RecalcTrigger,Trigger3M)),NA())</f>
        <v>2.5936115595763809E-2</v>
      </c>
      <c r="L1342" s="52">
        <f>IFERROR(_xll.qlIndexFixing(Index6M,$H1342,TRUE,_xll.ohTrigger(RecalcTrigger,Trigger6M)),NA())</f>
        <v>2.6483466289516817E-2</v>
      </c>
      <c r="M1342" s="52">
        <f>IFERROR(_xll.qlIndexFixing(ONIndex6M,I1342,TRUE,_xll.ohTrigger(RecalcTrigger,Trigger6M)),NA())</f>
        <v>2.6303875469331217E-2</v>
      </c>
    </row>
    <row r="1343" spans="2:13" x14ac:dyDescent="0.2">
      <c r="B1343" s="46" t="s">
        <v>49</v>
      </c>
      <c r="D1343" s="49">
        <f>_xll.qlCalendarAdvance(LocalCalendar,$D1342,B1343,"f",FALSE)</f>
        <v>48817</v>
      </c>
      <c r="E1343" s="49">
        <f>_xll.qlInterestRateIndexValueDate(IndexON,D1343)</f>
        <v>48817</v>
      </c>
      <c r="F1343" s="52">
        <f>IFERROR(_xll.qlIndexFixing(IndexON,D1343,TRUE,_xll.ohTrigger(RecalcTrigger,TriggerON)),NA())</f>
        <v>2.0660415753106141E-2</v>
      </c>
      <c r="H1343" s="49">
        <f>_xll.qlCalendarAdvance(IborCalendar,$H1342,B1343,"f",FALSE)</f>
        <v>48703</v>
      </c>
      <c r="I1343" s="49">
        <f>_xll.qlInterestRateIndexValueDate(Index3M,$H1343)</f>
        <v>48705</v>
      </c>
      <c r="J1343" s="52">
        <f>IFERROR(_xll.qlIndexFixing(Index3M,H1343,TRUE,_xll.ohTrigger(RecalcTrigger,Trigger3M)),NA())</f>
        <v>2.6031258986844334E-2</v>
      </c>
      <c r="K1343" s="52">
        <f>IFERROR(_xll.qlIndexFixing(ONIndex3M,I1343,TRUE,_xll.ohTrigger(RecalcTrigger,Trigger3M)),NA())</f>
        <v>2.5936115595763809E-2</v>
      </c>
      <c r="L1343" s="52">
        <f>IFERROR(_xll.qlIndexFixing(Index6M,$H1343,TRUE,_xll.ohTrigger(RecalcTrigger,Trigger6M)),NA())</f>
        <v>2.6483466289516817E-2</v>
      </c>
      <c r="M1343" s="52">
        <f>IFERROR(_xll.qlIndexFixing(ONIndex6M,I1343,TRUE,_xll.ohTrigger(RecalcTrigger,Trigger6M)),NA())</f>
        <v>2.6303875469331217E-2</v>
      </c>
    </row>
    <row r="1344" spans="2:13" x14ac:dyDescent="0.2">
      <c r="B1344" s="46" t="s">
        <v>49</v>
      </c>
      <c r="D1344" s="49">
        <f>_xll.qlCalendarAdvance(LocalCalendar,$D1343,B1344,"f",FALSE)</f>
        <v>48824</v>
      </c>
      <c r="E1344" s="49">
        <f>_xll.qlInterestRateIndexValueDate(IndexON,D1344)</f>
        <v>48824</v>
      </c>
      <c r="F1344" s="52">
        <f>IFERROR(_xll.qlIndexFixing(IndexON,D1344,TRUE,_xll.ohTrigger(RecalcTrigger,TriggerON)),NA())</f>
        <v>2.0662330184937353E-2</v>
      </c>
      <c r="H1344" s="49">
        <f>_xll.qlCalendarAdvance(IborCalendar,$H1343,B1344,"f",FALSE)</f>
        <v>48710</v>
      </c>
      <c r="I1344" s="49">
        <f>_xll.qlInterestRateIndexValueDate(Index3M,$H1344)</f>
        <v>48712</v>
      </c>
      <c r="J1344" s="52">
        <f>IFERROR(_xll.qlIndexFixing(Index3M,H1344,TRUE,_xll.ohTrigger(RecalcTrigger,Trigger3M)),NA())</f>
        <v>2.6032494598840033E-2</v>
      </c>
      <c r="K1344" s="52">
        <f>IFERROR(_xll.qlIndexFixing(ONIndex3M,I1344,TRUE,_xll.ohTrigger(RecalcTrigger,Trigger3M)),NA())</f>
        <v>2.5938075216469514E-2</v>
      </c>
      <c r="L1344" s="52">
        <f>IFERROR(_xll.qlIndexFixing(Index6M,$H1344,TRUE,_xll.ohTrigger(RecalcTrigger,Trigger6M)),NA())</f>
        <v>2.6483237659774221E-2</v>
      </c>
      <c r="M1344" s="52">
        <f>IFERROR(_xll.qlIndexFixing(ONIndex6M,I1344,TRUE,_xll.ohTrigger(RecalcTrigger,Trigger6M)),NA())</f>
        <v>2.6305080273507642E-2</v>
      </c>
    </row>
    <row r="1345" spans="2:13" x14ac:dyDescent="0.2">
      <c r="B1345" s="46" t="s">
        <v>49</v>
      </c>
      <c r="D1345" s="49">
        <f>_xll.qlCalendarAdvance(LocalCalendar,$D1344,B1345,"f",FALSE)</f>
        <v>48831</v>
      </c>
      <c r="E1345" s="49">
        <f>_xll.qlInterestRateIndexValueDate(IndexON,D1345)</f>
        <v>48831</v>
      </c>
      <c r="F1345" s="52">
        <f>IFERROR(_xll.qlIndexFixing(IndexON,D1345,TRUE,_xll.ohTrigger(RecalcTrigger,TriggerON)),NA())</f>
        <v>2.0664176275005573E-2</v>
      </c>
      <c r="H1345" s="49">
        <f>_xll.qlCalendarAdvance(IborCalendar,$H1344,B1345,"f",FALSE)</f>
        <v>48717</v>
      </c>
      <c r="I1345" s="49">
        <f>_xll.qlInterestRateIndexValueDate(Index3M,$H1345)</f>
        <v>48719</v>
      </c>
      <c r="J1345" s="52">
        <f>IFERROR(_xll.qlIndexFixing(Index3M,H1345,TRUE,_xll.ohTrigger(RecalcTrigger,Trigger3M)),NA())</f>
        <v>2.6033616841588975E-2</v>
      </c>
      <c r="K1345" s="52">
        <f>IFERROR(_xll.qlIndexFixing(ONIndex3M,I1345,TRUE,_xll.ohTrigger(RecalcTrigger,Trigger3M)),NA())</f>
        <v>2.593992220868202E-2</v>
      </c>
      <c r="L1345" s="52">
        <f>IFERROR(_xll.qlIndexFixing(Index6M,$H1345,TRUE,_xll.ohTrigger(RecalcTrigger,Trigger6M)),NA())</f>
        <v>2.6482897525229691E-2</v>
      </c>
      <c r="M1345" s="52">
        <f>IFERROR(_xll.qlIndexFixing(ONIndex6M,I1345,TRUE,_xll.ohTrigger(RecalcTrigger,Trigger6M)),NA())</f>
        <v>2.6306175045913704E-2</v>
      </c>
    </row>
    <row r="1346" spans="2:13" x14ac:dyDescent="0.2">
      <c r="B1346" s="46" t="s">
        <v>49</v>
      </c>
      <c r="D1346" s="49">
        <f>_xll.qlCalendarAdvance(LocalCalendar,$D1345,B1346,"f",FALSE)</f>
        <v>48838</v>
      </c>
      <c r="E1346" s="49">
        <f>_xll.qlInterestRateIndexValueDate(IndexON,D1346)</f>
        <v>48838</v>
      </c>
      <c r="F1346" s="52">
        <f>IFERROR(_xll.qlIndexFixing(IndexON,D1346,TRUE,_xll.ohTrigger(RecalcTrigger,TriggerON)),NA())</f>
        <v>2.0666663011704167E-2</v>
      </c>
      <c r="H1346" s="49">
        <f>_xll.qlCalendarAdvance(IborCalendar,$H1345,B1346,"f",FALSE)</f>
        <v>48724</v>
      </c>
      <c r="I1346" s="49">
        <f>_xll.qlInterestRateIndexValueDate(Index3M,$H1346)</f>
        <v>48726</v>
      </c>
      <c r="J1346" s="52">
        <f>IFERROR(_xll.qlIndexFixing(Index3M,H1346,TRUE,_xll.ohTrigger(RecalcTrigger,Trigger3M)),NA())</f>
        <v>2.6035614510631917E-2</v>
      </c>
      <c r="K1346" s="52">
        <f>IFERROR(_xll.qlIndexFixing(ONIndex3M,I1346,TRUE,_xll.ohTrigger(RecalcTrigger,Trigger3M)),NA())</f>
        <v>2.5942710118931345E-2</v>
      </c>
      <c r="L1346" s="52">
        <f>IFERROR(_xll.qlIndexFixing(Index6M,$H1346,TRUE,_xll.ohTrigger(RecalcTrigger,Trigger6M)),NA())</f>
        <v>2.6482445885939832E-2</v>
      </c>
      <c r="M1346" s="52">
        <f>IFERROR(_xll.qlIndexFixing(ONIndex6M,I1346,TRUE,_xll.ohTrigger(RecalcTrigger,Trigger6M)),NA())</f>
        <v>2.6308186421393209E-2</v>
      </c>
    </row>
    <row r="1347" spans="2:13" x14ac:dyDescent="0.2">
      <c r="B1347" s="46" t="s">
        <v>49</v>
      </c>
      <c r="D1347" s="49">
        <f>_xll.qlCalendarAdvance(LocalCalendar,$D1346,B1347,"f",FALSE)</f>
        <v>48848</v>
      </c>
      <c r="E1347" s="49">
        <f>_xll.qlInterestRateIndexValueDate(IndexON,D1347)</f>
        <v>48848</v>
      </c>
      <c r="F1347" s="52">
        <f>IFERROR(_xll.qlIndexFixing(IndexON,D1347,TRUE,_xll.ohTrigger(RecalcTrigger,TriggerON)),NA())</f>
        <v>2.0666969520268808E-2</v>
      </c>
      <c r="H1347" s="49">
        <f>_xll.qlCalendarAdvance(IborCalendar,$H1346,B1347,"f",FALSE)</f>
        <v>48731</v>
      </c>
      <c r="I1347" s="49">
        <f>_xll.qlInterestRateIndexValueDate(Index3M,$H1347)</f>
        <v>48733</v>
      </c>
      <c r="J1347" s="52">
        <f>IFERROR(_xll.qlIndexFixing(Index3M,H1347,TRUE,_xll.ohTrigger(RecalcTrigger,Trigger3M)),NA())</f>
        <v>2.6035521218957115E-2</v>
      </c>
      <c r="K1347" s="52">
        <f>IFERROR(_xll.qlIndexFixing(ONIndex3M,I1347,TRUE,_xll.ohTrigger(RecalcTrigger,Trigger3M)),NA())</f>
        <v>2.5943278307574147E-2</v>
      </c>
      <c r="L1347" s="52">
        <f>IFERROR(_xll.qlIndexFixing(Index6M,$H1347,TRUE,_xll.ohTrigger(RecalcTrigger,Trigger6M)),NA())</f>
        <v>2.6481882741981558E-2</v>
      </c>
      <c r="M1347" s="52">
        <f>IFERROR(_xll.qlIndexFixing(ONIndex6M,I1347,TRUE,_xll.ohTrigger(RecalcTrigger,Trigger6M)),NA())</f>
        <v>2.6308034495201582E-2</v>
      </c>
    </row>
    <row r="1348" spans="2:13" x14ac:dyDescent="0.2">
      <c r="B1348" s="46" t="s">
        <v>49</v>
      </c>
      <c r="D1348" s="49">
        <f>_xll.qlCalendarAdvance(LocalCalendar,$D1347,B1348,"f",FALSE)</f>
        <v>48855</v>
      </c>
      <c r="E1348" s="49">
        <f>_xll.qlInterestRateIndexValueDate(IndexON,D1348)</f>
        <v>48855</v>
      </c>
      <c r="F1348" s="52">
        <f>IFERROR(_xll.qlIndexFixing(IndexON,D1348,TRUE,_xll.ohTrigger(RecalcTrigger,TriggerON)),NA())</f>
        <v>2.066859087518691E-2</v>
      </c>
      <c r="H1348" s="49">
        <f>_xll.qlCalendarAdvance(IborCalendar,$H1347,B1348,"f",FALSE)</f>
        <v>48738</v>
      </c>
      <c r="I1348" s="49">
        <f>_xll.qlInterestRateIndexValueDate(Index3M,$H1348)</f>
        <v>48740</v>
      </c>
      <c r="J1348" s="52">
        <f>IFERROR(_xll.qlIndexFixing(Index3M,H1348,TRUE,_xll.ohTrigger(RecalcTrigger,Trigger3M)),NA())</f>
        <v>2.6036303353408789E-2</v>
      </c>
      <c r="K1348" s="52">
        <f>IFERROR(_xll.qlIndexFixing(ONIndex3M,I1348,TRUE,_xll.ohTrigger(RecalcTrigger,Trigger3M)),NA())</f>
        <v>2.5944787414253767E-2</v>
      </c>
      <c r="L1348" s="52">
        <f>IFERROR(_xll.qlIndexFixing(Index6M,$H1348,TRUE,_xll.ohTrigger(RecalcTrigger,Trigger6M)),NA())</f>
        <v>2.6481208093450354E-2</v>
      </c>
      <c r="M1348" s="52">
        <f>IFERROR(_xll.qlIndexFixing(ONIndex6M,I1348,TRUE,_xll.ohTrigger(RecalcTrigger,Trigger6M)),NA())</f>
        <v>2.6308799172163333E-2</v>
      </c>
    </row>
    <row r="1349" spans="2:13" x14ac:dyDescent="0.2">
      <c r="B1349" s="46" t="s">
        <v>49</v>
      </c>
      <c r="D1349" s="49">
        <f>_xll.qlCalendarAdvance(LocalCalendar,$D1348,B1349,"f",FALSE)</f>
        <v>48863</v>
      </c>
      <c r="E1349" s="49">
        <f>_xll.qlInterestRateIndexValueDate(IndexON,D1349)</f>
        <v>48863</v>
      </c>
      <c r="F1349" s="52">
        <f>IFERROR(_xll.qlIndexFixing(IndexON,D1349,TRUE,_xll.ohTrigger(RecalcTrigger,TriggerON)),NA())</f>
        <v>2.0670360177983405E-2</v>
      </c>
      <c r="H1349" s="49">
        <f>_xll.qlCalendarAdvance(IborCalendar,$H1348,B1349,"f",FALSE)</f>
        <v>48745</v>
      </c>
      <c r="I1349" s="49">
        <f>_xll.qlInterestRateIndexValueDate(Index3M,$H1349)</f>
        <v>48747</v>
      </c>
      <c r="J1349" s="52">
        <f>IFERROR(_xll.qlIndexFixing(Index3M,H1349,TRUE,_xll.ohTrigger(RecalcTrigger,Trigger3M)),NA())</f>
        <v>2.6037936787810054E-2</v>
      </c>
      <c r="K1349" s="52">
        <f>IFERROR(_xll.qlIndexFixing(ONIndex3M,I1349,TRUE,_xll.ohTrigger(RecalcTrigger,Trigger3M)),NA())</f>
        <v>2.5946183892386898E-2</v>
      </c>
      <c r="L1349" s="52">
        <f>IFERROR(_xll.qlIndexFixing(Index6M,$H1349,TRUE,_xll.ohTrigger(RecalcTrigger,Trigger6M)),NA())</f>
        <v>2.6480421940461591E-2</v>
      </c>
      <c r="M1349" s="52">
        <f>IFERROR(_xll.qlIndexFixing(ONIndex6M,I1349,TRUE,_xll.ohTrigger(RecalcTrigger,Trigger6M)),NA())</f>
        <v>2.6309453817301431E-2</v>
      </c>
    </row>
    <row r="1350" spans="2:13" x14ac:dyDescent="0.2">
      <c r="B1350" s="46" t="s">
        <v>49</v>
      </c>
      <c r="D1350" s="49">
        <f>_xll.qlCalendarAdvance(LocalCalendar,$D1349,B1350,"f",FALSE)</f>
        <v>48870</v>
      </c>
      <c r="E1350" s="49">
        <f>_xll.qlInterestRateIndexValueDate(IndexON,D1350)</f>
        <v>48870</v>
      </c>
      <c r="F1350" s="52">
        <f>IFERROR(_xll.qlIndexFixing(IndexON,D1350,TRUE,_xll.ohTrigger(RecalcTrigger,TriggerON)),NA())</f>
        <v>2.0671835102857861E-2</v>
      </c>
      <c r="H1350" s="49">
        <f>_xll.qlCalendarAdvance(IborCalendar,$H1349,B1350,"f",FALSE)</f>
        <v>48752</v>
      </c>
      <c r="I1350" s="49">
        <f>_xll.qlInterestRateIndexValueDate(Index3M,$H1350)</f>
        <v>48754</v>
      </c>
      <c r="J1350" s="52">
        <f>IFERROR(_xll.qlIndexFixing(Index3M,H1350,TRUE,_xll.ohTrigger(RecalcTrigger,Trigger3M)),NA())</f>
        <v>2.6037527513502932E-2</v>
      </c>
      <c r="K1350" s="52">
        <f>IFERROR(_xll.qlIndexFixing(ONIndex3M,I1350,TRUE,_xll.ohTrigger(RecalcTrigger,Trigger3M)),NA())</f>
        <v>2.5947467742026831E-2</v>
      </c>
      <c r="L1350" s="52">
        <f>IFERROR(_xll.qlIndexFixing(Index6M,$H1350,TRUE,_xll.ohTrigger(RecalcTrigger,Trigger6M)),NA())</f>
        <v>2.648125537079744E-2</v>
      </c>
      <c r="M1350" s="52">
        <f>IFERROR(_xll.qlIndexFixing(ONIndex6M,I1350,TRUE,_xll.ohTrigger(RecalcTrigger,Trigger6M)),NA())</f>
        <v>2.6309998430589232E-2</v>
      </c>
    </row>
    <row r="1351" spans="2:13" x14ac:dyDescent="0.2">
      <c r="B1351" s="46" t="s">
        <v>49</v>
      </c>
      <c r="D1351" s="49">
        <f>_xll.qlCalendarAdvance(LocalCalendar,$D1350,B1351,"f",FALSE)</f>
        <v>48877</v>
      </c>
      <c r="E1351" s="49">
        <f>_xll.qlInterestRateIndexValueDate(IndexON,D1351)</f>
        <v>48877</v>
      </c>
      <c r="F1351" s="52">
        <f>IFERROR(_xll.qlIndexFixing(IndexON,D1351,TRUE,_xll.ohTrigger(RecalcTrigger,TriggerON)),NA())</f>
        <v>2.0673241693722755E-2</v>
      </c>
      <c r="H1351" s="49">
        <f>_xll.qlCalendarAdvance(IborCalendar,$H1350,B1351,"f",FALSE)</f>
        <v>48759</v>
      </c>
      <c r="I1351" s="49">
        <f>_xll.qlInterestRateIndexValueDate(Index3M,$H1351)</f>
        <v>48761</v>
      </c>
      <c r="J1351" s="52">
        <f>IFERROR(_xll.qlIndexFixing(Index3M,H1351,TRUE,_xll.ohTrigger(RecalcTrigger,Trigger3M)),NA())</f>
        <v>2.6037969539036556E-2</v>
      </c>
      <c r="K1351" s="52">
        <f>IFERROR(_xll.qlIndexFixing(ONIndex3M,I1351,TRUE,_xll.ohTrigger(RecalcTrigger,Trigger3M)),NA())</f>
        <v>2.5948638963093629E-2</v>
      </c>
      <c r="L1351" s="52">
        <f>IFERROR(_xll.qlIndexFixing(Index6M,$H1351,TRUE,_xll.ohTrigger(RecalcTrigger,Trigger6M)),NA())</f>
        <v>2.648023013040347E-2</v>
      </c>
      <c r="M1351" s="52">
        <f>IFERROR(_xll.qlIndexFixing(ONIndex6M,I1351,TRUE,_xll.ohTrigger(RecalcTrigger,Trigger6M)),NA())</f>
        <v>2.6310433012080026E-2</v>
      </c>
    </row>
    <row r="1352" spans="2:13" x14ac:dyDescent="0.2">
      <c r="B1352" s="46" t="s">
        <v>49</v>
      </c>
      <c r="D1352" s="49">
        <f>_xll.qlCalendarAdvance(LocalCalendar,$D1351,B1352,"f",FALSE)</f>
        <v>48884</v>
      </c>
      <c r="E1352" s="49">
        <f>_xll.qlInterestRateIndexValueDate(IndexON,D1352)</f>
        <v>48884</v>
      </c>
      <c r="F1352" s="52">
        <f>IFERROR(_xll.qlIndexFixing(IndexON,D1352,TRUE,_xll.ohTrigger(RecalcTrigger,TriggerON)),NA())</f>
        <v>2.0674579950497041E-2</v>
      </c>
      <c r="H1352" s="49">
        <f>_xll.qlCalendarAdvance(IborCalendar,$H1351,B1352,"f",FALSE)</f>
        <v>48766</v>
      </c>
      <c r="I1352" s="49">
        <f>_xll.qlInterestRateIndexValueDate(Index3M,$H1352)</f>
        <v>48768</v>
      </c>
      <c r="J1352" s="52">
        <f>IFERROR(_xll.qlIndexFixing(Index3M,H1352,TRUE,_xll.ohTrigger(RecalcTrigger,Trigger3M)),NA())</f>
        <v>2.6039238664695086E-2</v>
      </c>
      <c r="K1352" s="52">
        <f>IFERROR(_xll.qlIndexFixing(ONIndex3M,I1352,TRUE,_xll.ohTrigger(RecalcTrigger,Trigger3M)),NA())</f>
        <v>2.5949697555640583E-2</v>
      </c>
      <c r="L1352" s="52">
        <f>IFERROR(_xll.qlIndexFixing(Index6M,$H1352,TRUE,_xll.ohTrigger(RecalcTrigger,Trigger6M)),NA())</f>
        <v>2.6478244277378282E-2</v>
      </c>
      <c r="M1352" s="52">
        <f>IFERROR(_xll.qlIndexFixing(ONIndex6M,I1352,TRUE,_xll.ohTrigger(RecalcTrigger,Trigger6M)),NA())</f>
        <v>2.6310757561773812E-2</v>
      </c>
    </row>
    <row r="1353" spans="2:13" x14ac:dyDescent="0.2">
      <c r="B1353" s="46" t="s">
        <v>49</v>
      </c>
      <c r="D1353" s="49">
        <f>_xll.qlCalendarAdvance(LocalCalendar,$D1352,B1353,"f",FALSE)</f>
        <v>48891</v>
      </c>
      <c r="E1353" s="49">
        <f>_xll.qlInterestRateIndexValueDate(IndexON,D1353)</f>
        <v>48891</v>
      </c>
      <c r="F1353" s="52">
        <f>IFERROR(_xll.qlIndexFixing(IndexON,D1353,TRUE,_xll.ohTrigger(RecalcTrigger,TriggerON)),NA())</f>
        <v>2.0675849873261765E-2</v>
      </c>
      <c r="H1353" s="49">
        <f>_xll.qlCalendarAdvance(IborCalendar,$H1352,B1353,"f",FALSE)</f>
        <v>48773</v>
      </c>
      <c r="I1353" s="49">
        <f>_xll.qlInterestRateIndexValueDate(Index3M,$H1353)</f>
        <v>48775</v>
      </c>
      <c r="J1353" s="52">
        <f>IFERROR(_xll.qlIndexFixing(Index3M,H1353,TRUE,_xll.ohTrigger(RecalcTrigger,Trigger3M)),NA())</f>
        <v>2.6038513480883863E-2</v>
      </c>
      <c r="K1353" s="52">
        <f>IFERROR(_xll.qlIndexFixing(ONIndex3M,I1353,TRUE,_xll.ohTrigger(RecalcTrigger,Trigger3M)),NA())</f>
        <v>2.5951641395569602E-2</v>
      </c>
      <c r="L1353" s="52">
        <f>IFERROR(_xll.qlIndexFixing(Index6M,$H1353,TRUE,_xll.ohTrigger(RecalcTrigger,Trigger6M)),NA())</f>
        <v>2.6476162286868714E-2</v>
      </c>
      <c r="M1353" s="52">
        <f>IFERROR(_xll.qlIndexFixing(ONIndex6M,I1353,TRUE,_xll.ohTrigger(RecalcTrigger,Trigger6M)),NA())</f>
        <v>2.6311943973162943E-2</v>
      </c>
    </row>
    <row r="1354" spans="2:13" x14ac:dyDescent="0.2">
      <c r="B1354" s="46" t="s">
        <v>49</v>
      </c>
      <c r="D1354" s="49">
        <f>_xll.qlCalendarAdvance(LocalCalendar,$D1353,B1354,"f",FALSE)</f>
        <v>48898</v>
      </c>
      <c r="E1354" s="49">
        <f>_xll.qlInterestRateIndexValueDate(IndexON,D1354)</f>
        <v>48898</v>
      </c>
      <c r="F1354" s="52">
        <f>IFERROR(_xll.qlIndexFixing(IndexON,D1354,TRUE,_xll.ohTrigger(RecalcTrigger,TriggerON)),NA())</f>
        <v>2.067705146193588E-2</v>
      </c>
      <c r="H1354" s="49">
        <f>_xll.qlCalendarAdvance(IborCalendar,$H1353,B1354,"f",FALSE)</f>
        <v>48780</v>
      </c>
      <c r="I1354" s="49">
        <f>_xll.qlInterestRateIndexValueDate(Index3M,$H1354)</f>
        <v>48782</v>
      </c>
      <c r="J1354" s="52">
        <f>IFERROR(_xll.qlIndexFixing(Index3M,H1354,TRUE,_xll.ohTrigger(RecalcTrigger,Trigger3M)),NA())</f>
        <v>2.6038615397149079E-2</v>
      </c>
      <c r="K1354" s="52">
        <f>IFERROR(_xll.qlIndexFixing(ONIndex3M,I1354,TRUE,_xll.ohTrigger(RecalcTrigger,Trigger3M)),NA())</f>
        <v>2.5951476855148314E-2</v>
      </c>
      <c r="L1354" s="52">
        <f>IFERROR(_xll.qlIndexFixing(Index6M,$H1354,TRUE,_xll.ohTrigger(RecalcTrigger,Trigger6M)),NA())</f>
        <v>2.6474818613965608E-2</v>
      </c>
      <c r="M1354" s="52">
        <f>IFERROR(_xll.qlIndexFixing(ONIndex6M,I1354,TRUE,_xll.ohTrigger(RecalcTrigger,Trigger6M)),NA())</f>
        <v>2.6311076565637137E-2</v>
      </c>
    </row>
    <row r="1355" spans="2:13" x14ac:dyDescent="0.2">
      <c r="B1355" s="46" t="s">
        <v>49</v>
      </c>
      <c r="D1355" s="49">
        <f>_xll.qlCalendarAdvance(LocalCalendar,$D1354,B1355,"f",FALSE)</f>
        <v>48905</v>
      </c>
      <c r="E1355" s="49">
        <f>_xll.qlInterestRateIndexValueDate(IndexON,D1355)</f>
        <v>48905</v>
      </c>
      <c r="F1355" s="52">
        <f>IFERROR(_xll.qlIndexFixing(IndexON,D1355,TRUE,_xll.ohTrigger(RecalcTrigger,TriggerON)),NA())</f>
        <v>2.0678848614665846E-2</v>
      </c>
      <c r="H1355" s="49">
        <f>_xll.qlCalendarAdvance(IborCalendar,$H1354,B1355,"f",FALSE)</f>
        <v>48787</v>
      </c>
      <c r="I1355" s="49">
        <f>_xll.qlInterestRateIndexValueDate(Index3M,$H1355)</f>
        <v>48789</v>
      </c>
      <c r="J1355" s="52">
        <f>IFERROR(_xll.qlIndexFixing(Index3M,H1355,TRUE,_xll.ohTrigger(RecalcTrigger,Trigger3M)),NA())</f>
        <v>2.6038603943626691E-2</v>
      </c>
      <c r="K1355" s="52">
        <f>IFERROR(_xll.qlIndexFixing(ONIndex3M,I1355,TRUE,_xll.ohTrigger(RecalcTrigger,Trigger3M)),NA())</f>
        <v>2.5952197562055801E-2</v>
      </c>
      <c r="L1355" s="52">
        <f>IFERROR(_xll.qlIndexFixing(Index6M,$H1355,TRUE,_xll.ohTrigger(RecalcTrigger,Trigger6M)),NA())</f>
        <v>2.6474189069157446E-2</v>
      </c>
      <c r="M1355" s="52">
        <f>IFERROR(_xll.qlIndexFixing(ONIndex6M,I1355,TRUE,_xll.ohTrigger(RecalcTrigger,Trigger6M)),NA())</f>
        <v>2.6311071019833321E-2</v>
      </c>
    </row>
    <row r="1356" spans="2:13" x14ac:dyDescent="0.2">
      <c r="B1356" s="46" t="s">
        <v>49</v>
      </c>
      <c r="D1356" s="49">
        <f>_xll.qlCalendarAdvance(LocalCalendar,$D1355,B1356,"f",FALSE)</f>
        <v>48912</v>
      </c>
      <c r="E1356" s="49">
        <f>_xll.qlInterestRateIndexValueDate(IndexON,D1356)</f>
        <v>48912</v>
      </c>
      <c r="F1356" s="52">
        <f>IFERROR(_xll.qlIndexFixing(IndexON,D1356,TRUE,_xll.ohTrigger(RecalcTrigger,TriggerON)),NA())</f>
        <v>2.0679249637174379E-2</v>
      </c>
      <c r="H1356" s="49">
        <f>_xll.qlCalendarAdvance(IborCalendar,$H1355,B1356,"f",FALSE)</f>
        <v>48794</v>
      </c>
      <c r="I1356" s="49">
        <f>_xll.qlInterestRateIndexValueDate(Index3M,$H1356)</f>
        <v>48796</v>
      </c>
      <c r="J1356" s="52">
        <f>IFERROR(_xll.qlIndexFixing(Index3M,H1356,TRUE,_xll.ohTrigger(RecalcTrigger,Trigger3M)),NA())</f>
        <v>2.6038479120318408E-2</v>
      </c>
      <c r="K1356" s="52">
        <f>IFERROR(_xll.qlIndexFixing(ONIndex3M,I1356,TRUE,_xll.ohTrigger(RecalcTrigger,Trigger3M)),NA())</f>
        <v>2.5952805640470089E-2</v>
      </c>
      <c r="L1356" s="52">
        <f>IFERROR(_xll.qlIndexFixing(Index6M,$H1356,TRUE,_xll.ohTrigger(RecalcTrigger,Trigger6M)),NA())</f>
        <v>2.6471796758281006E-2</v>
      </c>
      <c r="M1356" s="52">
        <f>IFERROR(_xll.qlIndexFixing(ONIndex6M,I1356,TRUE,_xll.ohTrigger(RecalcTrigger,Trigger6M)),NA())</f>
        <v>2.6310955442232498E-2</v>
      </c>
    </row>
    <row r="1357" spans="2:13" x14ac:dyDescent="0.2">
      <c r="B1357" s="46" t="s">
        <v>49</v>
      </c>
      <c r="D1357" s="49">
        <f>_xll.qlCalendarAdvance(LocalCalendar,$D1356,B1357,"f",FALSE)</f>
        <v>48919</v>
      </c>
      <c r="E1357" s="49">
        <f>_xll.qlInterestRateIndexValueDate(IndexON,D1357)</f>
        <v>48919</v>
      </c>
      <c r="F1357" s="52">
        <f>IFERROR(_xll.qlIndexFixing(IndexON,D1357,TRUE,_xll.ohTrigger(RecalcTrigger,TriggerON)),NA())</f>
        <v>2.0680246223657717E-2</v>
      </c>
      <c r="H1357" s="49">
        <f>_xll.qlCalendarAdvance(IborCalendar,$H1356,B1357,"f",FALSE)</f>
        <v>48801</v>
      </c>
      <c r="I1357" s="49">
        <f>_xll.qlInterestRateIndexValueDate(Index3M,$H1357)</f>
        <v>48803</v>
      </c>
      <c r="J1357" s="52">
        <f>IFERROR(_xll.qlIndexFixing(Index3M,H1357,TRUE,_xll.ohTrigger(RecalcTrigger,Trigger3M)),NA())</f>
        <v>2.6038240927233575E-2</v>
      </c>
      <c r="K1357" s="52">
        <f>IFERROR(_xll.qlIndexFixing(ONIndex3M,I1357,TRUE,_xll.ohTrigger(RecalcTrigger,Trigger3M)),NA())</f>
        <v>2.5953301090284597E-2</v>
      </c>
      <c r="L1357" s="52">
        <f>IFERROR(_xll.qlIndexFixing(Index6M,$H1357,TRUE,_xll.ohTrigger(RecalcTrigger,Trigger6M)),NA())</f>
        <v>2.6470118576011965E-2</v>
      </c>
      <c r="M1357" s="52">
        <f>IFERROR(_xll.qlIndexFixing(ONIndex6M,I1357,TRUE,_xll.ohTrigger(RecalcTrigger,Trigger6M)),NA())</f>
        <v>2.6310729832781377E-2</v>
      </c>
    </row>
    <row r="1358" spans="2:13" x14ac:dyDescent="0.2">
      <c r="B1358" s="46" t="s">
        <v>49</v>
      </c>
      <c r="D1358" s="49">
        <f>_xll.qlCalendarAdvance(LocalCalendar,$D1357,B1358,"f",FALSE)</f>
        <v>48926</v>
      </c>
      <c r="E1358" s="49">
        <f>_xll.qlInterestRateIndexValueDate(IndexON,D1358)</f>
        <v>48926</v>
      </c>
      <c r="F1358" s="52">
        <f>IFERROR(_xll.qlIndexFixing(IndexON,D1358,TRUE,_xll.ohTrigger(RecalcTrigger,TriggerON)),NA())</f>
        <v>2.0681174476212538E-2</v>
      </c>
      <c r="H1358" s="49">
        <f>_xll.qlCalendarAdvance(IborCalendar,$H1357,B1358,"f",FALSE)</f>
        <v>48808</v>
      </c>
      <c r="I1358" s="49">
        <f>_xll.qlInterestRateIndexValueDate(Index3M,$H1358)</f>
        <v>48810</v>
      </c>
      <c r="J1358" s="52">
        <f>IFERROR(_xll.qlIndexFixing(Index3M,H1358,TRUE,_xll.ohTrigger(RecalcTrigger,Trigger3M)),NA())</f>
        <v>2.6037889364395161E-2</v>
      </c>
      <c r="K1358" s="52">
        <f>IFERROR(_xll.qlIndexFixing(ONIndex3M,I1358,TRUE,_xll.ohTrigger(RecalcTrigger,Trigger3M)),NA())</f>
        <v>2.5953683911579262E-2</v>
      </c>
      <c r="L1358" s="52">
        <f>IFERROR(_xll.qlIndexFixing(Index6M,$H1358,TRUE,_xll.ohTrigger(RecalcTrigger,Trigger6M)),NA())</f>
        <v>2.6468328891165807E-2</v>
      </c>
      <c r="M1358" s="52">
        <f>IFERROR(_xll.qlIndexFixing(ONIndex6M,I1358,TRUE,_xll.ohTrigger(RecalcTrigger,Trigger6M)),NA())</f>
        <v>2.6310394191506603E-2</v>
      </c>
    </row>
    <row r="1359" spans="2:13" x14ac:dyDescent="0.2">
      <c r="B1359" s="46" t="s">
        <v>49</v>
      </c>
      <c r="D1359" s="49">
        <f>_xll.qlCalendarAdvance(LocalCalendar,$D1358,B1359,"f",FALSE)</f>
        <v>48933</v>
      </c>
      <c r="E1359" s="49">
        <f>_xll.qlInterestRateIndexValueDate(IndexON,D1359)</f>
        <v>48933</v>
      </c>
      <c r="F1359" s="52">
        <f>IFERROR(_xll.qlIndexFixing(IndexON,D1359,TRUE,_xll.ohTrigger(RecalcTrigger,TriggerON)),NA())</f>
        <v>2.0682034394676752E-2</v>
      </c>
      <c r="H1359" s="49">
        <f>_xll.qlCalendarAdvance(IborCalendar,$H1358,B1359,"f",FALSE)</f>
        <v>48815</v>
      </c>
      <c r="I1359" s="49">
        <f>_xll.qlInterestRateIndexValueDate(Index3M,$H1359)</f>
        <v>48817</v>
      </c>
      <c r="J1359" s="52">
        <f>IFERROR(_xll.qlIndexFixing(Index3M,H1359,TRUE,_xll.ohTrigger(RecalcTrigger,Trigger3M)),NA())</f>
        <v>2.6037424431832924E-2</v>
      </c>
      <c r="K1359" s="52">
        <f>IFERROR(_xll.qlIndexFixing(ONIndex3M,I1359,TRUE,_xll.ohTrigger(RecalcTrigger,Trigger3M)),NA())</f>
        <v>2.5954903945979435E-2</v>
      </c>
      <c r="L1359" s="52">
        <f>IFERROR(_xll.qlIndexFixing(Index6M,$H1359,TRUE,_xll.ohTrigger(RecalcTrigger,Trigger6M)),NA())</f>
        <v>2.6466427704044993E-2</v>
      </c>
      <c r="M1359" s="52">
        <f>IFERROR(_xll.qlIndexFixing(ONIndex6M,I1359,TRUE,_xll.ohTrigger(RecalcTrigger,Trigger6M)),NA())</f>
        <v>2.6310873177251004E-2</v>
      </c>
    </row>
    <row r="1360" spans="2:13" x14ac:dyDescent="0.2">
      <c r="B1360" s="46" t="s">
        <v>49</v>
      </c>
      <c r="D1360" s="49">
        <f>_xll.qlCalendarAdvance(LocalCalendar,$D1359,B1360,"f",FALSE)</f>
        <v>48940</v>
      </c>
      <c r="E1360" s="49">
        <f>_xll.qlInterestRateIndexValueDate(IndexON,D1360)</f>
        <v>48940</v>
      </c>
      <c r="F1360" s="52">
        <f>IFERROR(_xll.qlIndexFixing(IndexON,D1360,TRUE,_xll.ohTrigger(RecalcTrigger,TriggerON)),NA())</f>
        <v>2.0682825979131403E-2</v>
      </c>
      <c r="H1360" s="49">
        <f>_xll.qlCalendarAdvance(IborCalendar,$H1359,B1360,"f",FALSE)</f>
        <v>48822</v>
      </c>
      <c r="I1360" s="49">
        <f>_xll.qlInterestRateIndexValueDate(Index3M,$H1360)</f>
        <v>48824</v>
      </c>
      <c r="J1360" s="52">
        <f>IFERROR(_xll.qlIndexFixing(Index3M,H1360,TRUE,_xll.ohTrigger(RecalcTrigger,Trigger3M)),NA())</f>
        <v>2.6034214985594557E-2</v>
      </c>
      <c r="K1360" s="52">
        <f>IFERROR(_xll.qlIndexFixing(ONIndex3M,I1360,TRUE,_xll.ohTrigger(RecalcTrigger,Trigger3M)),NA())</f>
        <v>2.5954111668502478E-2</v>
      </c>
      <c r="L1360" s="52">
        <f>IFERROR(_xll.qlIndexFixing(Index6M,$H1360,TRUE,_xll.ohTrigger(RecalcTrigger,Trigger6M)),NA())</f>
        <v>2.6461267024738656E-2</v>
      </c>
      <c r="M1360" s="52">
        <f>IFERROR(_xll.qlIndexFixing(ONIndex6M,I1360,TRUE,_xll.ohTrigger(RecalcTrigger,Trigger6M)),NA())</f>
        <v>2.6309392813512744E-2</v>
      </c>
    </row>
    <row r="1361" spans="2:13" x14ac:dyDescent="0.2">
      <c r="B1361" s="46" t="s">
        <v>49</v>
      </c>
      <c r="D1361" s="49">
        <f>_xll.qlCalendarAdvance(LocalCalendar,$D1360,B1361,"f",FALSE)</f>
        <v>48948</v>
      </c>
      <c r="E1361" s="49">
        <f>_xll.qlInterestRateIndexValueDate(IndexON,D1361)</f>
        <v>48948</v>
      </c>
      <c r="F1361" s="52">
        <f>IFERROR(_xll.qlIndexFixing(IndexON,D1361,TRUE,_xll.ohTrigger(RecalcTrigger,TriggerON)),NA())</f>
        <v>2.0683646972687875E-2</v>
      </c>
      <c r="H1361" s="49">
        <f>_xll.qlCalendarAdvance(IborCalendar,$H1360,B1361,"f",FALSE)</f>
        <v>48829</v>
      </c>
      <c r="I1361" s="49">
        <f>_xll.qlInterestRateIndexValueDate(Index3M,$H1361)</f>
        <v>48831</v>
      </c>
      <c r="J1361" s="52">
        <f>IFERROR(_xll.qlIndexFixing(Index3M,H1361,TRUE,_xll.ohTrigger(RecalcTrigger,Trigger3M)),NA())</f>
        <v>2.6033547751493621E-2</v>
      </c>
      <c r="K1361" s="52">
        <f>IFERROR(_xll.qlIndexFixing(ONIndex3M,I1361,TRUE,_xll.ohTrigger(RecalcTrigger,Trigger3M)),NA())</f>
        <v>2.5954156604131029E-2</v>
      </c>
      <c r="L1361" s="52">
        <f>IFERROR(_xll.qlIndexFixing(Index6M,$H1361,TRUE,_xll.ohTrigger(RecalcTrigger,Trigger6M)),NA())</f>
        <v>2.6459175302482037E-2</v>
      </c>
      <c r="M1361" s="52">
        <f>IFERROR(_xll.qlIndexFixing(ONIndex6M,I1361,TRUE,_xll.ohTrigger(RecalcTrigger,Trigger6M)),NA())</f>
        <v>2.6308727076820304E-2</v>
      </c>
    </row>
    <row r="1362" spans="2:13" x14ac:dyDescent="0.2">
      <c r="B1362" s="46" t="s">
        <v>49</v>
      </c>
      <c r="D1362" s="49">
        <f>_xll.qlCalendarAdvance(LocalCalendar,$D1361,B1362,"f",FALSE)</f>
        <v>48955</v>
      </c>
      <c r="E1362" s="49">
        <f>_xll.qlInterestRateIndexValueDate(IndexON,D1362)</f>
        <v>48955</v>
      </c>
      <c r="F1362" s="52">
        <f>IFERROR(_xll.qlIndexFixing(IndexON,D1362,TRUE,_xll.ohTrigger(RecalcTrigger,TriggerON)),NA())</f>
        <v>2.0684292126936787E-2</v>
      </c>
      <c r="H1362" s="49">
        <f>_xll.qlCalendarAdvance(IborCalendar,$H1361,B1362,"f",FALSE)</f>
        <v>48836</v>
      </c>
      <c r="I1362" s="49">
        <f>_xll.qlInterestRateIndexValueDate(Index3M,$H1362)</f>
        <v>48838</v>
      </c>
      <c r="J1362" s="52">
        <f>IFERROR(_xll.qlIndexFixing(Index3M,H1362,TRUE,_xll.ohTrigger(RecalcTrigger,Trigger3M)),NA())</f>
        <v>2.6032767172315185E-2</v>
      </c>
      <c r="K1362" s="52">
        <f>IFERROR(_xll.qlIndexFixing(ONIndex3M,I1362,TRUE,_xll.ohTrigger(RecalcTrigger,Trigger3M)),NA())</f>
        <v>2.595501462620442E-2</v>
      </c>
      <c r="L1362" s="52">
        <f>IFERROR(_xll.qlIndexFixing(Index6M,$H1362,TRUE,_xll.ohTrigger(RecalcTrigger,Trigger6M)),NA())</f>
        <v>2.6456972111370939E-2</v>
      </c>
      <c r="M1362" s="52">
        <f>IFERROR(_xll.qlIndexFixing(ONIndex6M,I1362,TRUE,_xll.ohTrigger(RecalcTrigger,Trigger6M)),NA())</f>
        <v>2.6308852241192504E-2</v>
      </c>
    </row>
    <row r="1363" spans="2:13" x14ac:dyDescent="0.2">
      <c r="B1363" s="46" t="s">
        <v>49</v>
      </c>
      <c r="D1363" s="49">
        <f>_xll.qlCalendarAdvance(LocalCalendar,$D1362,B1363,"f",FALSE)</f>
        <v>48962</v>
      </c>
      <c r="E1363" s="49">
        <f>_xll.qlInterestRateIndexValueDate(IndexON,D1363)</f>
        <v>48962</v>
      </c>
      <c r="F1363" s="52">
        <f>IFERROR(_xll.qlIndexFixing(IndexON,D1363,TRUE,_xll.ohTrigger(RecalcTrigger,TriggerON)),NA())</f>
        <v>2.0684868947257185E-2</v>
      </c>
      <c r="H1363" s="49">
        <f>_xll.qlCalendarAdvance(IborCalendar,$H1362,B1363,"f",FALSE)</f>
        <v>48843</v>
      </c>
      <c r="I1363" s="49">
        <f>_xll.qlInterestRateIndexValueDate(Index3M,$H1363)</f>
        <v>48848</v>
      </c>
      <c r="J1363" s="52">
        <f>IFERROR(_xll.qlIndexFixing(Index3M,H1363,TRUE,_xll.ohTrigger(RecalcTrigger,Trigger3M)),NA())</f>
        <v>2.603315434957126E-2</v>
      </c>
      <c r="K1363" s="52">
        <f>IFERROR(_xll.qlIndexFixing(ONIndex3M,I1363,TRUE,_xll.ohTrigger(RecalcTrigger,Trigger3M)),NA())</f>
        <v>2.5951966257666825E-2</v>
      </c>
      <c r="L1363" s="52">
        <f>IFERROR(_xll.qlIndexFixing(Index6M,$H1363,TRUE,_xll.ohTrigger(RecalcTrigger,Trigger6M)),NA())</f>
        <v>2.6454391578122703E-2</v>
      </c>
      <c r="M1363" s="52">
        <f>IFERROR(_xll.qlIndexFixing(ONIndex6M,I1363,TRUE,_xll.ohTrigger(RecalcTrigger,Trigger6M)),NA())</f>
        <v>2.6304870840982986E-2</v>
      </c>
    </row>
    <row r="1364" spans="2:13" x14ac:dyDescent="0.2">
      <c r="B1364" s="46" t="s">
        <v>49</v>
      </c>
      <c r="D1364" s="49">
        <f>_xll.qlCalendarAdvance(LocalCalendar,$D1363,B1364,"f",FALSE)</f>
        <v>48969</v>
      </c>
      <c r="E1364" s="49">
        <f>_xll.qlInterestRateIndexValueDate(IndexON,D1364)</f>
        <v>48969</v>
      </c>
      <c r="F1364" s="52">
        <f>IFERROR(_xll.qlIndexFixing(IndexON,D1364,TRUE,_xll.ohTrigger(RecalcTrigger,TriggerON)),NA())</f>
        <v>2.0685377433486973E-2</v>
      </c>
      <c r="H1364" s="49">
        <f>_xll.qlCalendarAdvance(IborCalendar,$H1363,B1364,"f",FALSE)</f>
        <v>48850</v>
      </c>
      <c r="I1364" s="49">
        <f>_xll.qlInterestRateIndexValueDate(Index3M,$H1364)</f>
        <v>48852</v>
      </c>
      <c r="J1364" s="52">
        <f>IFERROR(_xll.qlIndexFixing(Index3M,H1364,TRUE,_xll.ohTrigger(RecalcTrigger,Trigger3M)),NA())</f>
        <v>2.6030865978997241E-2</v>
      </c>
      <c r="K1364" s="52">
        <f>IFERROR(_xll.qlIndexFixing(ONIndex3M,I1364,TRUE,_xll.ohTrigger(RecalcTrigger,Trigger3M)),NA())</f>
        <v>2.5953615639764394E-2</v>
      </c>
      <c r="L1364" s="52">
        <f>IFERROR(_xll.qlIndexFixing(Index6M,$H1364,TRUE,_xll.ohTrigger(RecalcTrigger,Trigger6M)),NA())</f>
        <v>2.6452986918090018E-2</v>
      </c>
      <c r="M1364" s="52">
        <f>IFERROR(_xll.qlIndexFixing(ONIndex6M,I1364,TRUE,_xll.ohTrigger(RecalcTrigger,Trigger6M)),NA())</f>
        <v>2.6306069675801069E-2</v>
      </c>
    </row>
    <row r="1365" spans="2:13" x14ac:dyDescent="0.2">
      <c r="B1365" s="46" t="s">
        <v>49</v>
      </c>
      <c r="D1365" s="49">
        <f>_xll.qlCalendarAdvance(LocalCalendar,$D1364,B1365,"f",FALSE)</f>
        <v>48976</v>
      </c>
      <c r="E1365" s="49">
        <f>_xll.qlInterestRateIndexValueDate(IndexON,D1365)</f>
        <v>48976</v>
      </c>
      <c r="F1365" s="52">
        <f>IFERROR(_xll.qlIndexFixing(IndexON,D1365,TRUE,_xll.ohTrigger(RecalcTrigger,TriggerON)),NA())</f>
        <v>2.0685817585626154E-2</v>
      </c>
      <c r="H1365" s="49">
        <f>_xll.qlCalendarAdvance(IborCalendar,$H1364,B1365,"f",FALSE)</f>
        <v>48857</v>
      </c>
      <c r="I1365" s="49">
        <f>_xll.qlInterestRateIndexValueDate(Index3M,$H1365)</f>
        <v>48859</v>
      </c>
      <c r="J1365" s="52">
        <f>IFERROR(_xll.qlIndexFixing(Index3M,H1365,TRUE,_xll.ohTrigger(RecalcTrigger,Trigger3M)),NA())</f>
        <v>2.6033088830109932E-2</v>
      </c>
      <c r="K1365" s="52">
        <f>IFERROR(_xll.qlIndexFixing(ONIndex3M,I1365,TRUE,_xll.ohTrigger(RecalcTrigger,Trigger3M)),NA())</f>
        <v>2.595411157636951E-2</v>
      </c>
      <c r="L1365" s="52">
        <f>IFERROR(_xll.qlIndexFixing(Index6M,$H1365,TRUE,_xll.ohTrigger(RecalcTrigger,Trigger6M)),NA())</f>
        <v>2.6453423524750868E-2</v>
      </c>
      <c r="M1365" s="52">
        <f>IFERROR(_xll.qlIndexFixing(ONIndex6M,I1365,TRUE,_xll.ohTrigger(RecalcTrigger,Trigger6M)),NA())</f>
        <v>2.630584094647892E-2</v>
      </c>
    </row>
    <row r="1366" spans="2:13" x14ac:dyDescent="0.2">
      <c r="B1366" s="46" t="s">
        <v>49</v>
      </c>
      <c r="D1366" s="49">
        <f>_xll.qlCalendarAdvance(LocalCalendar,$D1365,B1366,"f",FALSE)</f>
        <v>48983</v>
      </c>
      <c r="E1366" s="49">
        <f>_xll.qlInterestRateIndexValueDate(IndexON,D1366)</f>
        <v>48983</v>
      </c>
      <c r="F1366" s="52">
        <f>IFERROR(_xll.qlIndexFixing(IndexON,D1366,TRUE,_xll.ohTrigger(RecalcTrigger,TriggerON)),NA())</f>
        <v>2.0686189403674726E-2</v>
      </c>
      <c r="H1366" s="49">
        <f>_xll.qlCalendarAdvance(IborCalendar,$H1365,B1366,"f",FALSE)</f>
        <v>48864</v>
      </c>
      <c r="I1366" s="49">
        <f>_xll.qlInterestRateIndexValueDate(Index3M,$H1366)</f>
        <v>48866</v>
      </c>
      <c r="J1366" s="52">
        <f>IFERROR(_xll.qlIndexFixing(Index3M,H1366,TRUE,_xll.ohTrigger(RecalcTrigger,Trigger3M)),NA())</f>
        <v>2.6030995556344791E-2</v>
      </c>
      <c r="K1366" s="52">
        <f>IFERROR(_xll.qlIndexFixing(ONIndex3M,I1366,TRUE,_xll.ohTrigger(RecalcTrigger,Trigger3M)),NA())</f>
        <v>2.5952691854103094E-2</v>
      </c>
      <c r="L1366" s="52">
        <f>IFERROR(_xll.qlIndexFixing(Index6M,$H1366,TRUE,_xll.ohTrigger(RecalcTrigger,Trigger6M)),NA())</f>
        <v>2.6447783956460573E-2</v>
      </c>
      <c r="M1366" s="52">
        <f>IFERROR(_xll.qlIndexFixing(ONIndex6M,I1366,TRUE,_xll.ohTrigger(RecalcTrigger,Trigger6M)),NA())</f>
        <v>2.6303747916056608E-2</v>
      </c>
    </row>
    <row r="1367" spans="2:13" x14ac:dyDescent="0.2">
      <c r="B1367" s="46" t="s">
        <v>49</v>
      </c>
      <c r="D1367" s="49">
        <f>_xll.qlCalendarAdvance(LocalCalendar,$D1366,B1367,"f",FALSE)</f>
        <v>48990</v>
      </c>
      <c r="E1367" s="49">
        <f>_xll.qlInterestRateIndexValueDate(IndexON,D1367)</f>
        <v>48990</v>
      </c>
      <c r="F1367" s="52">
        <f>IFERROR(_xll.qlIndexFixing(IndexON,D1367,TRUE,_xll.ohTrigger(RecalcTrigger,TriggerON)),NA())</f>
        <v>2.0686492887794783E-2</v>
      </c>
      <c r="H1367" s="49">
        <f>_xll.qlCalendarAdvance(IborCalendar,$H1366,B1367,"f",FALSE)</f>
        <v>48871</v>
      </c>
      <c r="I1367" s="49">
        <f>_xll.qlInterestRateIndexValueDate(Index3M,$H1367)</f>
        <v>48873</v>
      </c>
      <c r="J1367" s="52">
        <f>IFERROR(_xll.qlIndexFixing(Index3M,H1367,TRUE,_xll.ohTrigger(RecalcTrigger,Trigger3M)),NA())</f>
        <v>2.6029623668310128E-2</v>
      </c>
      <c r="K1367" s="52">
        <f>IFERROR(_xll.qlIndexFixing(ONIndex3M,I1367,TRUE,_xll.ohTrigger(RecalcTrigger,Trigger3M)),NA())</f>
        <v>2.5952061018426065E-2</v>
      </c>
      <c r="L1367" s="52">
        <f>IFERROR(_xll.qlIndexFixing(Index6M,$H1367,TRUE,_xll.ohTrigger(RecalcTrigger,Trigger6M)),NA())</f>
        <v>2.6445015263041424E-2</v>
      </c>
      <c r="M1367" s="52">
        <f>IFERROR(_xll.qlIndexFixing(ONIndex6M,I1367,TRUE,_xll.ohTrigger(RecalcTrigger,Trigger6M)),NA())</f>
        <v>2.6302421988475544E-2</v>
      </c>
    </row>
    <row r="1368" spans="2:13" x14ac:dyDescent="0.2">
      <c r="B1368" s="46" t="s">
        <v>49</v>
      </c>
      <c r="D1368" s="49">
        <f>_xll.qlCalendarAdvance(LocalCalendar,$D1367,B1368,"f",FALSE)</f>
        <v>48997</v>
      </c>
      <c r="E1368" s="49">
        <f>_xll.qlInterestRateIndexValueDate(IndexON,D1368)</f>
        <v>48997</v>
      </c>
      <c r="F1368" s="52">
        <f>IFERROR(_xll.qlIndexFixing(IndexON,D1368,TRUE,_xll.ohTrigger(RecalcTrigger,TriggerON)),NA())</f>
        <v>2.0686728037824231E-2</v>
      </c>
      <c r="H1368" s="49">
        <f>_xll.qlCalendarAdvance(IborCalendar,$H1367,B1368,"f",FALSE)</f>
        <v>48878</v>
      </c>
      <c r="I1368" s="49">
        <f>_xll.qlInterestRateIndexValueDate(Index3M,$H1368)</f>
        <v>48880</v>
      </c>
      <c r="J1368" s="52">
        <f>IFERROR(_xll.qlIndexFixing(Index3M,H1368,TRUE,_xll.ohTrigger(RecalcTrigger,Trigger3M)),NA())</f>
        <v>2.6028138411282972E-2</v>
      </c>
      <c r="K1368" s="52">
        <f>IFERROR(_xll.qlIndexFixing(ONIndex3M,I1368,TRUE,_xll.ohTrigger(RecalcTrigger,Trigger3M)),NA())</f>
        <v>2.5951317554229192E-2</v>
      </c>
      <c r="L1368" s="52">
        <f>IFERROR(_xll.qlIndexFixing(Index6M,$H1368,TRUE,_xll.ohTrigger(RecalcTrigger,Trigger6M)),NA())</f>
        <v>2.6442135095162286E-2</v>
      </c>
      <c r="M1368" s="52">
        <f>IFERROR(_xll.qlIndexFixing(ONIndex6M,I1368,TRUE,_xll.ohTrigger(RecalcTrigger,Trigger6M)),NA())</f>
        <v>2.6300986029124118E-2</v>
      </c>
    </row>
    <row r="1369" spans="2:13" x14ac:dyDescent="0.2">
      <c r="B1369" s="46" t="s">
        <v>49</v>
      </c>
      <c r="D1369" s="49">
        <f>_xll.qlCalendarAdvance(LocalCalendar,$D1368,B1369,"f",FALSE)</f>
        <v>49004</v>
      </c>
      <c r="E1369" s="49">
        <f>_xll.qlInterestRateIndexValueDate(IndexON,D1369)</f>
        <v>49004</v>
      </c>
      <c r="F1369" s="52">
        <f>IFERROR(_xll.qlIndexFixing(IndexON,D1369,TRUE,_xll.ohTrigger(RecalcTrigger,TriggerON)),NA())</f>
        <v>2.0686894853763071E-2</v>
      </c>
      <c r="H1369" s="49">
        <f>_xll.qlCalendarAdvance(IborCalendar,$H1368,B1369,"f",FALSE)</f>
        <v>48885</v>
      </c>
      <c r="I1369" s="49">
        <f>_xll.qlInterestRateIndexValueDate(Index3M,$H1369)</f>
        <v>48887</v>
      </c>
      <c r="J1369" s="52">
        <f>IFERROR(_xll.qlIndexFixing(Index3M,H1369,TRUE,_xll.ohTrigger(RecalcTrigger,Trigger3M)),NA())</f>
        <v>2.6026539785390036E-2</v>
      </c>
      <c r="K1369" s="52">
        <f>IFERROR(_xll.qlIndexFixing(ONIndex3M,I1369,TRUE,_xll.ohTrigger(RecalcTrigger,Trigger3M)),NA())</f>
        <v>2.595046146148583E-2</v>
      </c>
      <c r="L1369" s="52">
        <f>IFERROR(_xll.qlIndexFixing(Index6M,$H1369,TRUE,_xll.ohTrigger(RecalcTrigger,Trigger6M)),NA())</f>
        <v>2.6441283288054365E-2</v>
      </c>
      <c r="M1369" s="52">
        <f>IFERROR(_xll.qlIndexFixing(ONIndex6M,I1369,TRUE,_xll.ohTrigger(RecalcTrigger,Trigger6M)),NA())</f>
        <v>2.629944003794904E-2</v>
      </c>
    </row>
    <row r="1370" spans="2:13" x14ac:dyDescent="0.2">
      <c r="B1370" s="46" t="s">
        <v>49</v>
      </c>
      <c r="D1370" s="49">
        <f>_xll.qlCalendarAdvance(LocalCalendar,$D1369,B1370,"f",FALSE)</f>
        <v>49011</v>
      </c>
      <c r="E1370" s="49">
        <f>_xll.qlInterestRateIndexValueDate(IndexON,D1370)</f>
        <v>49011</v>
      </c>
      <c r="F1370" s="52">
        <f>IFERROR(_xll.qlIndexFixing(IndexON,D1370,TRUE,_xll.ohTrigger(RecalcTrigger,TriggerON)),NA())</f>
        <v>2.068699333569235E-2</v>
      </c>
      <c r="H1370" s="49">
        <f>_xll.qlCalendarAdvance(IborCalendar,$H1369,B1370,"f",FALSE)</f>
        <v>48892</v>
      </c>
      <c r="I1370" s="49">
        <f>_xll.qlInterestRateIndexValueDate(Index3M,$H1370)</f>
        <v>48894</v>
      </c>
      <c r="J1370" s="52">
        <f>IFERROR(_xll.qlIndexFixing(Index3M,H1370,TRUE,_xll.ohTrigger(RecalcTrigger,Trigger3M)),NA())</f>
        <v>2.6024827790776726E-2</v>
      </c>
      <c r="K1370" s="52">
        <f>IFERROR(_xll.qlIndexFixing(ONIndex3M,I1370,TRUE,_xll.ohTrigger(RecalcTrigger,Trigger3M)),NA())</f>
        <v>2.5949492740222624E-2</v>
      </c>
      <c r="L1370" s="52">
        <f>IFERROR(_xll.qlIndexFixing(Index6M,$H1370,TRUE,_xll.ohTrigger(RecalcTrigger,Trigger6M)),NA())</f>
        <v>2.6435333751492679E-2</v>
      </c>
      <c r="M1370" s="52">
        <f>IFERROR(_xll.qlIndexFixing(ONIndex6M,I1370,TRUE,_xll.ohTrigger(RecalcTrigger,Trigger6M)),NA())</f>
        <v>2.62977840150036E-2</v>
      </c>
    </row>
    <row r="1371" spans="2:13" x14ac:dyDescent="0.2">
      <c r="B1371" s="46" t="s">
        <v>49</v>
      </c>
      <c r="D1371" s="49">
        <f>_xll.qlCalendarAdvance(LocalCalendar,$D1370,B1371,"f",FALSE)</f>
        <v>49018</v>
      </c>
      <c r="E1371" s="49">
        <f>_xll.qlInterestRateIndexValueDate(IndexON,D1371)</f>
        <v>49018</v>
      </c>
      <c r="F1371" s="52">
        <f>IFERROR(_xll.qlIndexFixing(IndexON,D1371,TRUE,_xll.ohTrigger(RecalcTrigger,TriggerON)),NA())</f>
        <v>2.068702348353102E-2</v>
      </c>
      <c r="H1371" s="49">
        <f>_xll.qlCalendarAdvance(IborCalendar,$H1370,B1371,"f",FALSE)</f>
        <v>48899</v>
      </c>
      <c r="I1371" s="49">
        <f>_xll.qlInterestRateIndexValueDate(Index3M,$H1371)</f>
        <v>48901</v>
      </c>
      <c r="J1371" s="52">
        <f>IFERROR(_xll.qlIndexFixing(Index3M,H1371,TRUE,_xll.ohTrigger(RecalcTrigger,Trigger3M)),NA())</f>
        <v>2.6023002427590168E-2</v>
      </c>
      <c r="K1371" s="52">
        <f>IFERROR(_xll.qlIndexFixing(ONIndex3M,I1371,TRUE,_xll.ohTrigger(RecalcTrigger,Trigger3M)),NA())</f>
        <v>2.5948411390359638E-2</v>
      </c>
      <c r="L1371" s="52">
        <f>IFERROR(_xll.qlIndexFixing(Index6M,$H1371,TRUE,_xll.ohTrigger(RecalcTrigger,Trigger6M)),NA())</f>
        <v>2.6432127359365842E-2</v>
      </c>
      <c r="M1371" s="52">
        <f>IFERROR(_xll.qlIndexFixing(ONIndex6M,I1371,TRUE,_xll.ohTrigger(RecalcTrigger,Trigger6M)),NA())</f>
        <v>2.6296017960261153E-2</v>
      </c>
    </row>
    <row r="1372" spans="2:13" x14ac:dyDescent="0.2">
      <c r="B1372" s="46" t="s">
        <v>49</v>
      </c>
      <c r="D1372" s="49">
        <f>_xll.qlCalendarAdvance(LocalCalendar,$D1371,B1372,"f",FALSE)</f>
        <v>49025</v>
      </c>
      <c r="E1372" s="49">
        <f>_xll.qlInterestRateIndexValueDate(IndexON,D1372)</f>
        <v>49025</v>
      </c>
      <c r="F1372" s="52">
        <f>IFERROR(_xll.qlIndexFixing(IndexON,D1372,TRUE,_xll.ohTrigger(RecalcTrigger,TriggerON)),NA())</f>
        <v>2.0686985297360128E-2</v>
      </c>
      <c r="H1372" s="49">
        <f>_xll.qlCalendarAdvance(IborCalendar,$H1371,B1372,"f",FALSE)</f>
        <v>48906</v>
      </c>
      <c r="I1372" s="49">
        <f>_xll.qlInterestRateIndexValueDate(Index3M,$H1372)</f>
        <v>48908</v>
      </c>
      <c r="J1372" s="52">
        <f>IFERROR(_xll.qlIndexFixing(Index3M,H1372,TRUE,_xll.ohTrigger(RecalcTrigger,Trigger3M)),NA())</f>
        <v>2.6021063695996178E-2</v>
      </c>
      <c r="K1372" s="52">
        <f>IFERROR(_xll.qlIndexFixing(ONIndex3M,I1372,TRUE,_xll.ohTrigger(RecalcTrigger,Trigger3M)),NA())</f>
        <v>2.5947217412030099E-2</v>
      </c>
      <c r="L1372" s="52">
        <f>IFERROR(_xll.qlIndexFixing(Index6M,$H1372,TRUE,_xll.ohTrigger(RecalcTrigger,Trigger6M)),NA())</f>
        <v>2.6428809502873313E-2</v>
      </c>
      <c r="M1372" s="52">
        <f>IFERROR(_xll.qlIndexFixing(ONIndex6M,I1372,TRUE,_xll.ohTrigger(RecalcTrigger,Trigger6M)),NA())</f>
        <v>2.6294141873748345E-2</v>
      </c>
    </row>
    <row r="1373" spans="2:13" x14ac:dyDescent="0.2">
      <c r="B1373" s="46" t="s">
        <v>49</v>
      </c>
      <c r="D1373" s="49">
        <f>_xll.qlCalendarAdvance(LocalCalendar,$D1372,B1373,"f",FALSE)</f>
        <v>49032</v>
      </c>
      <c r="E1373" s="49">
        <f>_xll.qlInterestRateIndexValueDate(IndexON,D1373)</f>
        <v>49032</v>
      </c>
      <c r="F1373" s="52">
        <f>IFERROR(_xll.qlIndexFixing(IndexON,D1373,TRUE,_xll.ohTrigger(RecalcTrigger,TriggerON)),NA())</f>
        <v>2.0686878777098627E-2</v>
      </c>
      <c r="H1373" s="49">
        <f>_xll.qlCalendarAdvance(IborCalendar,$H1372,B1373,"f",FALSE)</f>
        <v>48913</v>
      </c>
      <c r="I1373" s="49">
        <f>_xll.qlInterestRateIndexValueDate(Index3M,$H1373)</f>
        <v>48915</v>
      </c>
      <c r="J1373" s="52">
        <f>IFERROR(_xll.qlIndexFixing(Index3M,H1373,TRUE,_xll.ohTrigger(RecalcTrigger,Trigger3M)),NA())</f>
        <v>2.6015928037365299E-2</v>
      </c>
      <c r="K1373" s="52">
        <f>IFERROR(_xll.qlIndexFixing(ONIndex3M,I1373,TRUE,_xll.ohTrigger(RecalcTrigger,Trigger3M)),NA())</f>
        <v>2.5945910805127426E-2</v>
      </c>
      <c r="L1373" s="52">
        <f>IFERROR(_xll.qlIndexFixing(Index6M,$H1373,TRUE,_xll.ohTrigger(RecalcTrigger,Trigger6M)),NA())</f>
        <v>2.6426062156332735E-2</v>
      </c>
      <c r="M1373" s="52">
        <f>IFERROR(_xll.qlIndexFixing(ONIndex6M,I1373,TRUE,_xll.ohTrigger(RecalcTrigger,Trigger6M)),NA())</f>
        <v>2.6292155755438529E-2</v>
      </c>
    </row>
    <row r="1374" spans="2:13" x14ac:dyDescent="0.2">
      <c r="B1374" s="46" t="s">
        <v>49</v>
      </c>
      <c r="D1374" s="49">
        <f>_xll.qlCalendarAdvance(LocalCalendar,$D1373,B1374,"f",FALSE)</f>
        <v>49039</v>
      </c>
      <c r="E1374" s="49">
        <f>_xll.qlInterestRateIndexValueDate(IndexON,D1374)</f>
        <v>49039</v>
      </c>
      <c r="F1374" s="52">
        <f>IFERROR(_xll.qlIndexFixing(IndexON,D1374,TRUE,_xll.ohTrigger(RecalcTrigger,TriggerON)),NA())</f>
        <v>2.0686703922827565E-2</v>
      </c>
      <c r="H1374" s="49">
        <f>_xll.qlCalendarAdvance(IborCalendar,$H1373,B1374,"f",FALSE)</f>
        <v>48920</v>
      </c>
      <c r="I1374" s="49">
        <f>_xll.qlInterestRateIndexValueDate(Index3M,$H1374)</f>
        <v>48922</v>
      </c>
      <c r="J1374" s="52">
        <f>IFERROR(_xll.qlIndexFixing(Index3M,H1374,TRUE,_xll.ohTrigger(RecalcTrigger,Trigger3M)),NA())</f>
        <v>2.6013795574777454E-2</v>
      </c>
      <c r="K1374" s="52">
        <f>IFERROR(_xll.qlIndexFixing(ONIndex3M,I1374,TRUE,_xll.ohTrigger(RecalcTrigger,Trigger3M)),NA())</f>
        <v>2.5944491569731554E-2</v>
      </c>
      <c r="L1374" s="52">
        <f>IFERROR(_xll.qlIndexFixing(Index6M,$H1374,TRUE,_xll.ohTrigger(RecalcTrigger,Trigger6M)),NA())</f>
        <v>2.6422513152434941E-2</v>
      </c>
      <c r="M1374" s="52">
        <f>IFERROR(_xll.qlIndexFixing(ONIndex6M,I1374,TRUE,_xll.ohTrigger(RecalcTrigger,Trigger6M)),NA())</f>
        <v>2.6290059605358351E-2</v>
      </c>
    </row>
    <row r="1375" spans="2:13" x14ac:dyDescent="0.2">
      <c r="B1375" s="46" t="s">
        <v>49</v>
      </c>
      <c r="D1375" s="49">
        <f>_xll.qlCalendarAdvance(LocalCalendar,$D1374,B1375,"f",FALSE)</f>
        <v>49046</v>
      </c>
      <c r="E1375" s="49">
        <f>_xll.qlInterestRateIndexValueDate(IndexON,D1375)</f>
        <v>49046</v>
      </c>
      <c r="F1375" s="52">
        <f>IFERROR(_xll.qlIndexFixing(IndexON,D1375,TRUE,_xll.ohTrigger(RecalcTrigger,TriggerON)),NA())</f>
        <v>2.0686460734465895E-2</v>
      </c>
      <c r="H1375" s="49">
        <f>_xll.qlCalendarAdvance(IborCalendar,$H1374,B1375,"f",FALSE)</f>
        <v>48927</v>
      </c>
      <c r="I1375" s="49">
        <f>_xll.qlInterestRateIndexValueDate(Index3M,$H1375)</f>
        <v>48929</v>
      </c>
      <c r="J1375" s="52">
        <f>IFERROR(_xll.qlIndexFixing(Index3M,H1375,TRUE,_xll.ohTrigger(RecalcTrigger,Trigger3M)),NA())</f>
        <v>2.6011549776868037E-2</v>
      </c>
      <c r="K1375" s="52">
        <f>IFERROR(_xll.qlIndexFixing(ONIndex3M,I1375,TRUE,_xll.ohTrigger(RecalcTrigger,Trigger3M)),NA())</f>
        <v>2.5942959705789193E-2</v>
      </c>
      <c r="L1375" s="52">
        <f>IFERROR(_xll.qlIndexFixing(Index6M,$H1375,TRUE,_xll.ohTrigger(RecalcTrigger,Trigger6M)),NA())</f>
        <v>2.6418852677831072E-2</v>
      </c>
      <c r="M1375" s="52">
        <f>IFERROR(_xll.qlIndexFixing(ONIndex6M,I1375,TRUE,_xll.ohTrigger(RecalcTrigger,Trigger6M)),NA())</f>
        <v>2.6287853423561103E-2</v>
      </c>
    </row>
    <row r="1376" spans="2:13" x14ac:dyDescent="0.2">
      <c r="B1376" s="46" t="s">
        <v>49</v>
      </c>
      <c r="D1376" s="49">
        <f>_xll.qlCalendarAdvance(LocalCalendar,$D1375,B1376,"f",FALSE)</f>
        <v>49053</v>
      </c>
      <c r="E1376" s="49">
        <f>_xll.qlInterestRateIndexValueDate(IndexON,D1376)</f>
        <v>49053</v>
      </c>
      <c r="F1376" s="52">
        <f>IFERROR(_xll.qlIndexFixing(IndexON,D1376,TRUE,_xll.ohTrigger(RecalcTrigger,TriggerON)),NA())</f>
        <v>2.0686149212094662E-2</v>
      </c>
      <c r="H1376" s="49">
        <f>_xll.qlCalendarAdvance(IborCalendar,$H1375,B1376,"f",FALSE)</f>
        <v>48934</v>
      </c>
      <c r="I1376" s="49">
        <f>_xll.qlInterestRateIndexValueDate(Index3M,$H1376)</f>
        <v>48941</v>
      </c>
      <c r="J1376" s="52">
        <f>IFERROR(_xll.qlIndexFixing(Index3M,H1376,TRUE,_xll.ohTrigger(RecalcTrigger,Trigger3M)),NA())</f>
        <v>2.6007436160053743E-2</v>
      </c>
      <c r="K1376" s="52">
        <f>IFERROR(_xll.qlIndexFixing(ONIndex3M,I1376,TRUE,_xll.ohTrigger(RecalcTrigger,Trigger3M)),NA())</f>
        <v>2.5938456757987893E-2</v>
      </c>
      <c r="L1376" s="52">
        <f>IFERROR(_xll.qlIndexFixing(Index6M,$H1376,TRUE,_xll.ohTrigger(RecalcTrigger,Trigger6M)),NA())</f>
        <v>2.6412318240270356E-2</v>
      </c>
      <c r="M1376" s="52">
        <f>IFERROR(_xll.qlIndexFixing(ONIndex6M,I1376,TRUE,_xll.ohTrigger(RecalcTrigger,Trigger6M)),NA())</f>
        <v>2.6282246191229319E-2</v>
      </c>
    </row>
    <row r="1377" spans="2:13" x14ac:dyDescent="0.2">
      <c r="B1377" s="46" t="s">
        <v>49</v>
      </c>
      <c r="D1377" s="49">
        <f>_xll.qlCalendarAdvance(LocalCalendar,$D1376,B1377,"f",FALSE)</f>
        <v>49060</v>
      </c>
      <c r="E1377" s="49">
        <f>_xll.qlInterestRateIndexValueDate(IndexON,D1377)</f>
        <v>49060</v>
      </c>
      <c r="F1377" s="52">
        <f>IFERROR(_xll.qlIndexFixing(IndexON,D1377,TRUE,_xll.ohTrigger(RecalcTrigger,TriggerON)),NA())</f>
        <v>2.0685769355632821E-2</v>
      </c>
      <c r="H1377" s="49">
        <f>_xll.qlCalendarAdvance(IborCalendar,$H1376,B1377,"f",FALSE)</f>
        <v>48941</v>
      </c>
      <c r="I1377" s="49">
        <f>_xll.qlInterestRateIndexValueDate(Index3M,$H1377)</f>
        <v>48943</v>
      </c>
      <c r="J1377" s="52">
        <f>IFERROR(_xll.qlIndexFixing(Index3M,H1377,TRUE,_xll.ohTrigger(RecalcTrigger,Trigger3M)),NA())</f>
        <v>2.6007457143577724E-2</v>
      </c>
      <c r="K1377" s="52">
        <f>IFERROR(_xll.qlIndexFixing(ONIndex3M,I1377,TRUE,_xll.ohTrigger(RecalcTrigger,Trigger3M)),NA())</f>
        <v>2.594116532337587E-2</v>
      </c>
      <c r="L1377" s="52">
        <f>IFERROR(_xll.qlIndexFixing(Index6M,$H1377,TRUE,_xll.ohTrigger(RecalcTrigger,Trigger6M)),NA())</f>
        <v>2.6411197318967766E-2</v>
      </c>
      <c r="M1377" s="52">
        <f>IFERROR(_xll.qlIndexFixing(ONIndex6M,I1377,TRUE,_xll.ohTrigger(RecalcTrigger,Trigger6M)),NA())</f>
        <v>2.6284672674323772E-2</v>
      </c>
    </row>
    <row r="1378" spans="2:13" x14ac:dyDescent="0.2">
      <c r="B1378" s="46" t="s">
        <v>49</v>
      </c>
      <c r="D1378" s="49">
        <f>_xll.qlCalendarAdvance(LocalCalendar,$D1377,B1378,"f",FALSE)</f>
        <v>49072</v>
      </c>
      <c r="E1378" s="49">
        <f>_xll.qlInterestRateIndexValueDate(IndexON,D1378)</f>
        <v>49072</v>
      </c>
      <c r="F1378" s="52">
        <f>IFERROR(_xll.qlIndexFixing(IndexON,D1378,TRUE,_xll.ohTrigger(RecalcTrigger,TriggerON)),NA())</f>
        <v>2.0684959191966668E-2</v>
      </c>
      <c r="H1378" s="49">
        <f>_xll.qlCalendarAdvance(IborCalendar,$H1377,B1378,"f",FALSE)</f>
        <v>48948</v>
      </c>
      <c r="I1378" s="49">
        <f>_xll.qlInterestRateIndexValueDate(Index3M,$H1378)</f>
        <v>48950</v>
      </c>
      <c r="J1378" s="52">
        <f>IFERROR(_xll.qlIndexFixing(Index3M,H1378,TRUE,_xll.ohTrigger(RecalcTrigger,Trigger3M)),NA())</f>
        <v>2.6004132373161681E-2</v>
      </c>
      <c r="K1378" s="52">
        <f>IFERROR(_xll.qlIndexFixing(ONIndex3M,I1378,TRUE,_xll.ohTrigger(RecalcTrigger,Trigger3M)),NA())</f>
        <v>2.5938484148297913E-2</v>
      </c>
      <c r="L1378" s="52">
        <f>IFERROR(_xll.qlIndexFixing(Index6M,$H1378,TRUE,_xll.ohTrigger(RecalcTrigger,Trigger6M)),NA())</f>
        <v>2.6406561644354325E-2</v>
      </c>
      <c r="M1378" s="52">
        <f>IFERROR(_xll.qlIndexFixing(ONIndex6M,I1378,TRUE,_xll.ohTrigger(RecalcTrigger,Trigger6M)),NA())</f>
        <v>2.6281347861238924E-2</v>
      </c>
    </row>
    <row r="1379" spans="2:13" x14ac:dyDescent="0.2">
      <c r="B1379" s="46" t="s">
        <v>49</v>
      </c>
      <c r="D1379" s="49">
        <f>_xll.qlCalendarAdvance(LocalCalendar,$D1378,B1379,"f",FALSE)</f>
        <v>49079</v>
      </c>
      <c r="E1379" s="49">
        <f>_xll.qlInterestRateIndexValueDate(IndexON,D1379)</f>
        <v>49079</v>
      </c>
      <c r="F1379" s="52">
        <f>IFERROR(_xll.qlIndexFixing(IndexON,D1379,TRUE,_xll.ohTrigger(RecalcTrigger,TriggerON)),NA())</f>
        <v>2.0684393857363093E-2</v>
      </c>
      <c r="H1379" s="49">
        <f>_xll.qlCalendarAdvance(IborCalendar,$H1378,B1379,"f",FALSE)</f>
        <v>48955</v>
      </c>
      <c r="I1379" s="49">
        <f>_xll.qlInterestRateIndexValueDate(Index3M,$H1379)</f>
        <v>48957</v>
      </c>
      <c r="J1379" s="52">
        <f>IFERROR(_xll.qlIndexFixing(Index3M,H1379,TRUE,_xll.ohTrigger(RecalcTrigger,Trigger3M)),NA())</f>
        <v>2.6001433235963489E-2</v>
      </c>
      <c r="K1379" s="52">
        <f>IFERROR(_xll.qlIndexFixing(ONIndex3M,I1379,TRUE,_xll.ohTrigger(RecalcTrigger,Trigger3M)),NA())</f>
        <v>2.5935705964901246E-2</v>
      </c>
      <c r="L1379" s="52">
        <f>IFERROR(_xll.qlIndexFixing(Index6M,$H1379,TRUE,_xll.ohTrigger(RecalcTrigger,Trigger6M)),NA())</f>
        <v>2.6402463553749339E-2</v>
      </c>
      <c r="M1379" s="52">
        <f>IFERROR(_xll.qlIndexFixing(ONIndex6M,I1379,TRUE,_xll.ohTrigger(RecalcTrigger,Trigger6M)),NA())</f>
        <v>2.6277928378721782E-2</v>
      </c>
    </row>
    <row r="1380" spans="2:13" x14ac:dyDescent="0.2">
      <c r="B1380" s="46" t="s">
        <v>49</v>
      </c>
      <c r="D1380" s="49">
        <f>_xll.qlCalendarAdvance(LocalCalendar,$D1379,B1380,"f",FALSE)</f>
        <v>49086</v>
      </c>
      <c r="E1380" s="49">
        <f>_xll.qlInterestRateIndexValueDate(IndexON,D1380)</f>
        <v>49086</v>
      </c>
      <c r="F1380" s="52">
        <f>IFERROR(_xll.qlIndexFixing(IndexON,D1380,TRUE,_xll.ohTrigger(RecalcTrigger,TriggerON)),NA())</f>
        <v>2.0683760188749956E-2</v>
      </c>
      <c r="H1380" s="49">
        <f>_xll.qlCalendarAdvance(IborCalendar,$H1379,B1380,"f",FALSE)</f>
        <v>48962</v>
      </c>
      <c r="I1380" s="49">
        <f>_xll.qlInterestRateIndexValueDate(Index3M,$H1380)</f>
        <v>48964</v>
      </c>
      <c r="J1380" s="52">
        <f>IFERROR(_xll.qlIndexFixing(Index3M,H1380,TRUE,_xll.ohTrigger(RecalcTrigger,Trigger3M)),NA())</f>
        <v>2.5998620764486446E-2</v>
      </c>
      <c r="K1380" s="52">
        <f>IFERROR(_xll.qlIndexFixing(ONIndex3M,I1380,TRUE,_xll.ohTrigger(RecalcTrigger,Trigger3M)),NA())</f>
        <v>2.5933610958386311E-2</v>
      </c>
      <c r="L1380" s="52">
        <f>IFERROR(_xll.qlIndexFixing(Index6M,$H1380,TRUE,_xll.ohTrigger(RecalcTrigger,Trigger6M)),NA())</f>
        <v>2.6398254003701129E-2</v>
      </c>
      <c r="M1380" s="52">
        <f>IFERROR(_xll.qlIndexFixing(ONIndex6M,I1380,TRUE,_xll.ohTrigger(RecalcTrigger,Trigger6M)),NA())</f>
        <v>2.6275172038152661E-2</v>
      </c>
    </row>
    <row r="1381" spans="2:13" x14ac:dyDescent="0.2">
      <c r="B1381" s="46" t="s">
        <v>49</v>
      </c>
      <c r="D1381" s="49">
        <f>_xll.qlCalendarAdvance(LocalCalendar,$D1380,B1381,"f",FALSE)</f>
        <v>49093</v>
      </c>
      <c r="E1381" s="49">
        <f>_xll.qlInterestRateIndexValueDate(IndexON,D1381)</f>
        <v>49093</v>
      </c>
      <c r="F1381" s="52">
        <f>IFERROR(_xll.qlIndexFixing(IndexON,D1381,TRUE,_xll.ohTrigger(RecalcTrigger,TriggerON)),NA())</f>
        <v>2.068305818604621E-2</v>
      </c>
      <c r="H1381" s="49">
        <f>_xll.qlCalendarAdvance(IborCalendar,$H1380,B1381,"f",FALSE)</f>
        <v>48969</v>
      </c>
      <c r="I1381" s="49">
        <f>_xll.qlInterestRateIndexValueDate(Index3M,$H1381)</f>
        <v>48971</v>
      </c>
      <c r="J1381" s="52">
        <f>IFERROR(_xll.qlIndexFixing(Index3M,H1381,TRUE,_xll.ohTrigger(RecalcTrigger,Trigger3M)),NA())</f>
        <v>2.5995694958972138E-2</v>
      </c>
      <c r="K1381" s="52">
        <f>IFERROR(_xll.qlIndexFixing(ONIndex3M,I1381,TRUE,_xll.ohTrigger(RecalcTrigger,Trigger3M)),NA())</f>
        <v>2.5931403323431468E-2</v>
      </c>
      <c r="L1381" s="52">
        <f>IFERROR(_xll.qlIndexFixing(Index6M,$H1381,TRUE,_xll.ohTrigger(RecalcTrigger,Trigger6M)),NA())</f>
        <v>2.63939329949066E-2</v>
      </c>
      <c r="M1381" s="52">
        <f>IFERROR(_xll.qlIndexFixing(ONIndex6M,I1381,TRUE,_xll.ohTrigger(RecalcTrigger,Trigger6M)),NA())</f>
        <v>2.6272305665893114E-2</v>
      </c>
    </row>
    <row r="1382" spans="2:13" x14ac:dyDescent="0.2">
      <c r="B1382" s="46" t="s">
        <v>49</v>
      </c>
      <c r="D1382" s="49">
        <f>_xll.qlCalendarAdvance(LocalCalendar,$D1381,B1382,"f",FALSE)</f>
        <v>49100</v>
      </c>
      <c r="E1382" s="49">
        <f>_xll.qlInterestRateIndexValueDate(IndexON,D1382)</f>
        <v>49100</v>
      </c>
      <c r="F1382" s="52">
        <f>IFERROR(_xll.qlIndexFixing(IndexON,D1382,TRUE,_xll.ohTrigger(RecalcTrigger,TriggerON)),NA())</f>
        <v>2.0682287849251857E-2</v>
      </c>
      <c r="H1382" s="49">
        <f>_xll.qlCalendarAdvance(IborCalendar,$H1381,B1382,"f",FALSE)</f>
        <v>48976</v>
      </c>
      <c r="I1382" s="49">
        <f>_xll.qlInterestRateIndexValueDate(Index3M,$H1382)</f>
        <v>48978</v>
      </c>
      <c r="J1382" s="52">
        <f>IFERROR(_xll.qlIndexFixing(Index3M,H1382,TRUE,_xll.ohTrigger(RecalcTrigger,Trigger3M)),NA())</f>
        <v>2.5995441160039399E-2</v>
      </c>
      <c r="K1382" s="52">
        <f>IFERROR(_xll.qlIndexFixing(ONIndex3M,I1382,TRUE,_xll.ohTrigger(RecalcTrigger,Trigger3M)),NA())</f>
        <v>2.5929083059956781E-2</v>
      </c>
      <c r="L1382" s="52">
        <f>IFERROR(_xll.qlIndexFixing(Index6M,$H1382,TRUE,_xll.ohTrigger(RecalcTrigger,Trigger6M)),NA())</f>
        <v>2.6389500528084291E-2</v>
      </c>
      <c r="M1382" s="52">
        <f>IFERROR(_xll.qlIndexFixing(ONIndex6M,I1382,TRUE,_xll.ohTrigger(RecalcTrigger,Trigger6M)),NA())</f>
        <v>2.6269329261889851E-2</v>
      </c>
    </row>
    <row r="1383" spans="2:13" x14ac:dyDescent="0.2">
      <c r="B1383" s="46" t="s">
        <v>49</v>
      </c>
      <c r="D1383" s="49">
        <f>_xll.qlCalendarAdvance(LocalCalendar,$D1382,B1383,"f",FALSE)</f>
        <v>49107</v>
      </c>
      <c r="E1383" s="49">
        <f>_xll.qlInterestRateIndexValueDate(IndexON,D1383)</f>
        <v>49107</v>
      </c>
      <c r="F1383" s="52">
        <f>IFERROR(_xll.qlIndexFixing(IndexON,D1383,TRUE,_xll.ohTrigger(RecalcTrigger,TriggerON)),NA())</f>
        <v>2.0681449178528988E-2</v>
      </c>
      <c r="H1383" s="49">
        <f>_xll.qlCalendarAdvance(IborCalendar,$H1382,B1383,"f",FALSE)</f>
        <v>48983</v>
      </c>
      <c r="I1383" s="49">
        <f>_xll.qlInterestRateIndexValueDate(Index3M,$H1383)</f>
        <v>48985</v>
      </c>
      <c r="J1383" s="52">
        <f>IFERROR(_xll.qlIndexFixing(Index3M,H1383,TRUE,_xll.ohTrigger(RecalcTrigger,Trigger3M)),NA())</f>
        <v>2.5988813431928715E-2</v>
      </c>
      <c r="K1383" s="52">
        <f>IFERROR(_xll.qlIndexFixing(ONIndex3M,I1383,TRUE,_xll.ohTrigger(RecalcTrigger,Trigger3M)),NA())</f>
        <v>2.5926650168015541E-2</v>
      </c>
      <c r="L1383" s="52">
        <f>IFERROR(_xll.qlIndexFixing(Index6M,$H1383,TRUE,_xll.ohTrigger(RecalcTrigger,Trigger6M)),NA())</f>
        <v>2.6384956603968203E-2</v>
      </c>
      <c r="M1383" s="52">
        <f>IFERROR(_xll.qlIndexFixing(ONIndex6M,I1383,TRUE,_xll.ohTrigger(RecalcTrigger,Trigger6M)),NA())</f>
        <v>2.6266242826196162E-2</v>
      </c>
    </row>
    <row r="1384" spans="2:13" x14ac:dyDescent="0.2">
      <c r="B1384" s="46" t="s">
        <v>49</v>
      </c>
      <c r="D1384" s="49">
        <f>_xll.qlCalendarAdvance(LocalCalendar,$D1383,B1384,"f",FALSE)</f>
        <v>49114</v>
      </c>
      <c r="E1384" s="49">
        <f>_xll.qlInterestRateIndexValueDate(IndexON,D1384)</f>
        <v>49114</v>
      </c>
      <c r="F1384" s="52">
        <f>IFERROR(_xll.qlIndexFixing(IndexON,D1384,TRUE,_xll.ohTrigger(RecalcTrigger,TriggerON)),NA())</f>
        <v>2.068054217371551E-2</v>
      </c>
      <c r="H1384" s="49">
        <f>_xll.qlCalendarAdvance(IborCalendar,$H1383,B1384,"f",FALSE)</f>
        <v>48990</v>
      </c>
      <c r="I1384" s="49">
        <f>_xll.qlInterestRateIndexValueDate(Index3M,$H1384)</f>
        <v>48992</v>
      </c>
      <c r="J1384" s="52">
        <f>IFERROR(_xll.qlIndexFixing(Index3M,H1384,TRUE,_xll.ohTrigger(RecalcTrigger,Trigger3M)),NA())</f>
        <v>2.5985555955430735E-2</v>
      </c>
      <c r="K1384" s="52">
        <f>IFERROR(_xll.qlIndexFixing(ONIndex3M,I1384,TRUE,_xll.ohTrigger(RecalcTrigger,Trigger3M)),NA())</f>
        <v>2.5924104647607749E-2</v>
      </c>
      <c r="L1384" s="52">
        <f>IFERROR(_xll.qlIndexFixing(Index6M,$H1384,TRUE,_xll.ohTrigger(RecalcTrigger,Trigger6M)),NA())</f>
        <v>2.6380301223313085E-2</v>
      </c>
      <c r="M1384" s="52">
        <f>IFERROR(_xll.qlIndexFixing(ONIndex6M,I1384,TRUE,_xll.ohTrigger(RecalcTrigger,Trigger6M)),NA())</f>
        <v>2.6263046358812048E-2</v>
      </c>
    </row>
    <row r="1385" spans="2:13" x14ac:dyDescent="0.2">
      <c r="B1385" s="46" t="s">
        <v>49</v>
      </c>
      <c r="D1385" s="49">
        <f>_xll.qlCalendarAdvance(LocalCalendar,$D1384,B1385,"f",FALSE)</f>
        <v>49121</v>
      </c>
      <c r="E1385" s="49">
        <f>_xll.qlInterestRateIndexValueDate(IndexON,D1385)</f>
        <v>49121</v>
      </c>
      <c r="F1385" s="52">
        <f>IFERROR(_xll.qlIndexFixing(IndexON,D1385,TRUE,_xll.ohTrigger(RecalcTrigger,TriggerON)),NA())</f>
        <v>2.0679566834892471E-2</v>
      </c>
      <c r="H1385" s="49">
        <f>_xll.qlCalendarAdvance(IborCalendar,$H1384,B1385,"f",FALSE)</f>
        <v>48997</v>
      </c>
      <c r="I1385" s="49">
        <f>_xll.qlInterestRateIndexValueDate(Index3M,$H1385)</f>
        <v>48999</v>
      </c>
      <c r="J1385" s="52">
        <f>IFERROR(_xll.qlIndexFixing(Index3M,H1385,TRUE,_xll.ohTrigger(RecalcTrigger,Trigger3M)),NA())</f>
        <v>2.5982185154041711E-2</v>
      </c>
      <c r="K1385" s="52">
        <f>IFERROR(_xll.qlIndexFixing(ONIndex3M,I1385,TRUE,_xll.ohTrigger(RecalcTrigger,Trigger3M)),NA())</f>
        <v>2.5921446498733403E-2</v>
      </c>
      <c r="L1385" s="52">
        <f>IFERROR(_xll.qlIndexFixing(Index6M,$H1385,TRUE,_xll.ohTrigger(RecalcTrigger,Trigger6M)),NA())</f>
        <v>2.6375534386890925E-2</v>
      </c>
      <c r="M1385" s="52">
        <f>IFERROR(_xll.qlIndexFixing(ONIndex6M,I1385,TRUE,_xll.ohTrigger(RecalcTrigger,Trigger6M)),NA())</f>
        <v>2.6259739859710862E-2</v>
      </c>
    </row>
    <row r="1386" spans="2:13" x14ac:dyDescent="0.2">
      <c r="B1386" s="46" t="s">
        <v>49</v>
      </c>
      <c r="D1386" s="49">
        <f>_xll.qlCalendarAdvance(LocalCalendar,$D1385,B1386,"f",FALSE)</f>
        <v>49128</v>
      </c>
      <c r="E1386" s="49">
        <f>_xll.qlInterestRateIndexValueDate(IndexON,D1386)</f>
        <v>49128</v>
      </c>
      <c r="F1386" s="52">
        <f>IFERROR(_xll.qlIndexFixing(IndexON,D1386,TRUE,_xll.ohTrigger(RecalcTrigger,TriggerON)),NA())</f>
        <v>2.0678523161978823E-2</v>
      </c>
      <c r="H1386" s="49">
        <f>_xll.qlCalendarAdvance(IborCalendar,$H1385,B1386,"f",FALSE)</f>
        <v>49004</v>
      </c>
      <c r="I1386" s="49">
        <f>_xll.qlInterestRateIndexValueDate(Index3M,$H1386)</f>
        <v>49006</v>
      </c>
      <c r="J1386" s="52">
        <f>IFERROR(_xll.qlIndexFixing(Index3M,H1386,TRUE,_xll.ohTrigger(RecalcTrigger,Trigger3M)),NA())</f>
        <v>2.598201788453125E-2</v>
      </c>
      <c r="K1386" s="52">
        <f>IFERROR(_xll.qlIndexFixing(ONIndex3M,I1386,TRUE,_xll.ohTrigger(RecalcTrigger,Trigger3M)),NA())</f>
        <v>2.5918675721392503E-2</v>
      </c>
      <c r="L1386" s="52">
        <f>IFERROR(_xll.qlIndexFixing(Index6M,$H1386,TRUE,_xll.ohTrigger(RecalcTrigger,Trigger6M)),NA())</f>
        <v>2.6372949419422455E-2</v>
      </c>
      <c r="M1386" s="52">
        <f>IFERROR(_xll.qlIndexFixing(ONIndex6M,I1386,TRUE,_xll.ohTrigger(RecalcTrigger,Trigger6M)),NA())</f>
        <v>2.6256323328945896E-2</v>
      </c>
    </row>
    <row r="1387" spans="2:13" x14ac:dyDescent="0.2">
      <c r="B1387" s="46" t="s">
        <v>49</v>
      </c>
      <c r="D1387" s="49">
        <f>_xll.qlCalendarAdvance(LocalCalendar,$D1386,B1387,"f",FALSE)</f>
        <v>49135</v>
      </c>
      <c r="E1387" s="49">
        <f>_xll.qlInterestRateIndexValueDate(IndexON,D1387)</f>
        <v>49135</v>
      </c>
      <c r="F1387" s="52">
        <f>IFERROR(_xll.qlIndexFixing(IndexON,D1387,TRUE,_xll.ohTrigger(RecalcTrigger,TriggerON)),NA())</f>
        <v>2.0677411154974568E-2</v>
      </c>
      <c r="H1387" s="49">
        <f>_xll.qlCalendarAdvance(IborCalendar,$H1386,B1387,"f",FALSE)</f>
        <v>49011</v>
      </c>
      <c r="I1387" s="49">
        <f>_xll.qlInterestRateIndexValueDate(Index3M,$H1387)</f>
        <v>49013</v>
      </c>
      <c r="J1387" s="52">
        <f>IFERROR(_xll.qlIndexFixing(Index3M,H1387,TRUE,_xll.ohTrigger(RecalcTrigger,Trigger3M)),NA())</f>
        <v>2.597837865290031E-2</v>
      </c>
      <c r="K1387" s="52">
        <f>IFERROR(_xll.qlIndexFixing(ONIndex3M,I1387,TRUE,_xll.ohTrigger(RecalcTrigger,Trigger3M)),NA())</f>
        <v>2.5915792315585051E-2</v>
      </c>
      <c r="L1387" s="52">
        <f>IFERROR(_xll.qlIndexFixing(Index6M,$H1387,TRUE,_xll.ohTrigger(RecalcTrigger,Trigger6M)),NA())</f>
        <v>2.6367926368625096E-2</v>
      </c>
      <c r="M1387" s="52">
        <f>IFERROR(_xll.qlIndexFixing(ONIndex6M,I1387,TRUE,_xll.ohTrigger(RecalcTrigger,Trigger6M)),NA())</f>
        <v>2.625279676651715E-2</v>
      </c>
    </row>
    <row r="1388" spans="2:13" x14ac:dyDescent="0.2">
      <c r="B1388" s="46" t="s">
        <v>49</v>
      </c>
      <c r="D1388" s="49">
        <f>_xll.qlCalendarAdvance(LocalCalendar,$D1387,B1388,"f",FALSE)</f>
        <v>49143</v>
      </c>
      <c r="E1388" s="49">
        <f>_xll.qlInterestRateIndexValueDate(IndexON,D1388)</f>
        <v>49143</v>
      </c>
      <c r="F1388" s="52">
        <f>IFERROR(_xll.qlIndexFixing(IndexON,D1388,TRUE,_xll.ohTrigger(RecalcTrigger,TriggerON)),NA())</f>
        <v>2.0676056615516192E-2</v>
      </c>
      <c r="H1388" s="49">
        <f>_xll.qlCalendarAdvance(IborCalendar,$H1387,B1388,"f",FALSE)</f>
        <v>49018</v>
      </c>
      <c r="I1388" s="49">
        <f>_xll.qlInterestRateIndexValueDate(Index3M,$H1388)</f>
        <v>49020</v>
      </c>
      <c r="J1388" s="52">
        <f>IFERROR(_xll.qlIndexFixing(Index3M,H1388,TRUE,_xll.ohTrigger(RecalcTrigger,Trigger3M)),NA())</f>
        <v>2.5974626056795815E-2</v>
      </c>
      <c r="K1388" s="52">
        <f>IFERROR(_xll.qlIndexFixing(ONIndex3M,I1388,TRUE,_xll.ohTrigger(RecalcTrigger,Trigger3M)),NA())</f>
        <v>2.5913509839636806E-2</v>
      </c>
      <c r="L1388" s="52">
        <f>IFERROR(_xll.qlIndexFixing(Index6M,$H1388,TRUE,_xll.ohTrigger(RecalcTrigger,Trigger6M)),NA())</f>
        <v>2.636334657640757E-2</v>
      </c>
      <c r="M1388" s="52">
        <f>IFERROR(_xll.qlIndexFixing(ONIndex6M,I1388,TRUE,_xll.ohTrigger(RecalcTrigger,Trigger6M)),NA())</f>
        <v>2.6249852454556244E-2</v>
      </c>
    </row>
    <row r="1389" spans="2:13" x14ac:dyDescent="0.2">
      <c r="B1389" s="46" t="s">
        <v>49</v>
      </c>
      <c r="D1389" s="49">
        <f>_xll.qlCalendarAdvance(LocalCalendar,$D1388,B1389,"f",FALSE)</f>
        <v>49150</v>
      </c>
      <c r="E1389" s="49">
        <f>_xll.qlInterestRateIndexValueDate(IndexON,D1389)</f>
        <v>49150</v>
      </c>
      <c r="F1389" s="52">
        <f>IFERROR(_xll.qlIndexFixing(IndexON,D1389,TRUE,_xll.ohTrigger(RecalcTrigger,TriggerON)),NA())</f>
        <v>2.067479817846829E-2</v>
      </c>
      <c r="H1389" s="49">
        <f>_xll.qlCalendarAdvance(IborCalendar,$H1388,B1389,"f",FALSE)</f>
        <v>49025</v>
      </c>
      <c r="I1389" s="49">
        <f>_xll.qlInterestRateIndexValueDate(Index3M,$H1389)</f>
        <v>49027</v>
      </c>
      <c r="J1389" s="52">
        <f>IFERROR(_xll.qlIndexFixing(Index3M,H1389,TRUE,_xll.ohTrigger(RecalcTrigger,Trigger3M)),NA())</f>
        <v>2.5970760096547717E-2</v>
      </c>
      <c r="K1389" s="52">
        <f>IFERROR(_xll.qlIndexFixing(ONIndex3M,I1389,TRUE,_xll.ohTrigger(RecalcTrigger,Trigger3M)),NA())</f>
        <v>2.5909687618677069E-2</v>
      </c>
      <c r="L1389" s="52">
        <f>IFERROR(_xll.qlIndexFixing(Index6M,$H1389,TRUE,_xll.ohTrigger(RecalcTrigger,Trigger6M)),NA())</f>
        <v>2.635754581216096E-2</v>
      </c>
      <c r="M1389" s="52">
        <f>IFERROR(_xll.qlIndexFixing(ONIndex6M,I1389,TRUE,_xll.ohTrigger(RecalcTrigger,Trigger6M)),NA())</f>
        <v>2.6245413546641672E-2</v>
      </c>
    </row>
    <row r="1390" spans="2:13" x14ac:dyDescent="0.2">
      <c r="B1390" s="46" t="s">
        <v>49</v>
      </c>
      <c r="D1390" s="49">
        <f>_xll.qlCalendarAdvance(LocalCalendar,$D1389,B1390,"f",FALSE)</f>
        <v>49157</v>
      </c>
      <c r="E1390" s="49">
        <f>_xll.qlInterestRateIndexValueDate(IndexON,D1390)</f>
        <v>49157</v>
      </c>
      <c r="F1390" s="52">
        <f>IFERROR(_xll.qlIndexFixing(IndexON,D1390,TRUE,_xll.ohTrigger(RecalcTrigger,TriggerON)),NA())</f>
        <v>2.0673471407410826E-2</v>
      </c>
      <c r="H1390" s="49">
        <f>_xll.qlCalendarAdvance(IborCalendar,$H1389,B1390,"f",FALSE)</f>
        <v>49032</v>
      </c>
      <c r="I1390" s="49">
        <f>_xll.qlInterestRateIndexValueDate(Index3M,$H1390)</f>
        <v>49034</v>
      </c>
      <c r="J1390" s="52">
        <f>IFERROR(_xll.qlIndexFixing(Index3M,H1390,TRUE,_xll.ohTrigger(RecalcTrigger,Trigger3M)),NA())</f>
        <v>2.5964893389317671E-2</v>
      </c>
      <c r="K1390" s="52">
        <f>IFERROR(_xll.qlIndexFixing(ONIndex3M,I1390,TRUE,_xll.ohTrigger(RecalcTrigger,Trigger3M)),NA())</f>
        <v>2.5906466327576538E-2</v>
      </c>
      <c r="L1390" s="52">
        <f>IFERROR(_xll.qlIndexFixing(Index6M,$H1390,TRUE,_xll.ohTrigger(RecalcTrigger,Trigger6M)),NA())</f>
        <v>2.6350569533628847E-2</v>
      </c>
      <c r="M1390" s="52">
        <f>IFERROR(_xll.qlIndexFixing(ONIndex6M,I1390,TRUE,_xll.ohTrigger(RecalcTrigger,Trigger6M)),NA())</f>
        <v>2.6241556889274875E-2</v>
      </c>
    </row>
    <row r="1391" spans="2:13" x14ac:dyDescent="0.2">
      <c r="B1391" s="46" t="s">
        <v>49</v>
      </c>
      <c r="D1391" s="49">
        <f>_xll.qlCalendarAdvance(LocalCalendar,$D1390,B1391,"f",FALSE)</f>
        <v>49164</v>
      </c>
      <c r="E1391" s="49">
        <f>_xll.qlInterestRateIndexValueDate(IndexON,D1391)</f>
        <v>49164</v>
      </c>
      <c r="F1391" s="52">
        <f>IFERROR(_xll.qlIndexFixing(IndexON,D1391,TRUE,_xll.ohTrigger(RecalcTrigger,TriggerON)),NA())</f>
        <v>2.0672076302262754E-2</v>
      </c>
      <c r="H1391" s="49">
        <f>_xll.qlCalendarAdvance(IborCalendar,$H1390,B1391,"f",FALSE)</f>
        <v>49039</v>
      </c>
      <c r="I1391" s="49">
        <f>_xll.qlInterestRateIndexValueDate(Index3M,$H1391)</f>
        <v>49045</v>
      </c>
      <c r="J1391" s="52">
        <f>IFERROR(_xll.qlIndexFixing(Index3M,H1391,TRUE,_xll.ohTrigger(RecalcTrigger,Trigger3M)),NA())</f>
        <v>2.5958450688198693E-2</v>
      </c>
      <c r="K1391" s="52">
        <f>IFERROR(_xll.qlIndexFixing(ONIndex3M,I1391,TRUE,_xll.ohTrigger(RecalcTrigger,Trigger3M)),NA())</f>
        <v>2.5899806495557343E-2</v>
      </c>
      <c r="L1391" s="52">
        <f>IFERROR(_xll.qlIndexFixing(Index6M,$H1391,TRUE,_xll.ohTrigger(RecalcTrigger,Trigger6M)),NA())</f>
        <v>2.6342492002734329E-2</v>
      </c>
      <c r="M1391" s="52">
        <f>IFERROR(_xll.qlIndexFixing(ONIndex6M,I1391,TRUE,_xll.ohTrigger(RecalcTrigger,Trigger6M)),NA())</f>
        <v>2.6233945487632582E-2</v>
      </c>
    </row>
    <row r="1392" spans="2:13" x14ac:dyDescent="0.2">
      <c r="B1392" s="46" t="s">
        <v>49</v>
      </c>
      <c r="D1392" s="49">
        <f>_xll.qlCalendarAdvance(LocalCalendar,$D1391,B1392,"f",FALSE)</f>
        <v>49171</v>
      </c>
      <c r="E1392" s="49">
        <f>_xll.qlInterestRateIndexValueDate(IndexON,D1392)</f>
        <v>49171</v>
      </c>
      <c r="F1392" s="52">
        <f>IFERROR(_xll.qlIndexFixing(IndexON,D1392,TRUE,_xll.ohTrigger(RecalcTrigger,TriggerON)),NA())</f>
        <v>2.067061286310512E-2</v>
      </c>
      <c r="H1392" s="49">
        <f>_xll.qlCalendarAdvance(IborCalendar,$H1391,B1392,"f",FALSE)</f>
        <v>49046</v>
      </c>
      <c r="I1392" s="49">
        <f>_xll.qlInterestRateIndexValueDate(Index3M,$H1392)</f>
        <v>49048</v>
      </c>
      <c r="J1392" s="52">
        <f>IFERROR(_xll.qlIndexFixing(Index3M,H1392,TRUE,_xll.ohTrigger(RecalcTrigger,Trigger3M)),NA())</f>
        <v>2.5956645014121621E-2</v>
      </c>
      <c r="K1392" s="52">
        <f>IFERROR(_xll.qlIndexFixing(ONIndex3M,I1392,TRUE,_xll.ohTrigger(RecalcTrigger,Trigger3M)),NA())</f>
        <v>2.5899685860162336E-2</v>
      </c>
      <c r="L1392" s="52">
        <f>IFERROR(_xll.qlIndexFixing(Index6M,$H1392,TRUE,_xll.ohTrigger(RecalcTrigger,Trigger6M)),NA())</f>
        <v>2.634113885363577E-2</v>
      </c>
      <c r="M1392" s="52">
        <f>IFERROR(_xll.qlIndexFixing(ONIndex6M,I1392,TRUE,_xll.ohTrigger(RecalcTrigger,Trigger6M)),NA())</f>
        <v>2.6233513479603232E-2</v>
      </c>
    </row>
    <row r="1393" spans="2:13" x14ac:dyDescent="0.2">
      <c r="B1393" s="46" t="s">
        <v>49</v>
      </c>
      <c r="D1393" s="49">
        <f>_xll.qlCalendarAdvance(LocalCalendar,$D1392,B1393,"f",FALSE)</f>
        <v>49178</v>
      </c>
      <c r="E1393" s="49">
        <f>_xll.qlInterestRateIndexValueDate(IndexON,D1393)</f>
        <v>49178</v>
      </c>
      <c r="F1393" s="52">
        <f>IFERROR(_xll.qlIndexFixing(IndexON,D1393,TRUE,_xll.ohTrigger(RecalcTrigger,TriggerON)),NA())</f>
        <v>2.0669081089856878E-2</v>
      </c>
      <c r="H1393" s="49">
        <f>_xll.qlCalendarAdvance(IborCalendar,$H1392,B1393,"f",FALSE)</f>
        <v>49053</v>
      </c>
      <c r="I1393" s="49">
        <f>_xll.qlInterestRateIndexValueDate(Index3M,$H1393)</f>
        <v>49055</v>
      </c>
      <c r="J1393" s="52">
        <f>IFERROR(_xll.qlIndexFixing(Index3M,H1393,TRUE,_xll.ohTrigger(RecalcTrigger,Trigger3M)),NA())</f>
        <v>2.5952350818577413E-2</v>
      </c>
      <c r="K1393" s="52">
        <f>IFERROR(_xll.qlIndexFixing(ONIndex3M,I1393,TRUE,_xll.ohTrigger(RecalcTrigger,Trigger3M)),NA())</f>
        <v>2.5896126683848664E-2</v>
      </c>
      <c r="L1393" s="52">
        <f>IFERROR(_xll.qlIndexFixing(Index6M,$H1393,TRUE,_xll.ohTrigger(RecalcTrigger,Trigger6M)),NA())</f>
        <v>2.6335446904797024E-2</v>
      </c>
      <c r="M1393" s="52">
        <f>IFERROR(_xll.qlIndexFixing(ONIndex6M,I1393,TRUE,_xll.ohTrigger(RecalcTrigger,Trigger6M)),NA())</f>
        <v>2.6229326727325031E-2</v>
      </c>
    </row>
    <row r="1394" spans="2:13" x14ac:dyDescent="0.2">
      <c r="B1394" s="46" t="s">
        <v>49</v>
      </c>
      <c r="D1394" s="49">
        <f>_xll.qlCalendarAdvance(LocalCalendar,$D1393,B1394,"f",FALSE)</f>
        <v>49185</v>
      </c>
      <c r="E1394" s="49">
        <f>_xll.qlInterestRateIndexValueDate(IndexON,D1394)</f>
        <v>49185</v>
      </c>
      <c r="F1394" s="52">
        <f>IFERROR(_xll.qlIndexFixing(IndexON,D1394,TRUE,_xll.ohTrigger(RecalcTrigger,TriggerON)),NA())</f>
        <v>2.0667480982518027E-2</v>
      </c>
      <c r="H1394" s="49">
        <f>_xll.qlCalendarAdvance(IborCalendar,$H1393,B1394,"f",FALSE)</f>
        <v>49060</v>
      </c>
      <c r="I1394" s="49">
        <f>_xll.qlInterestRateIndexValueDate(Index3M,$H1394)</f>
        <v>49062</v>
      </c>
      <c r="J1394" s="52">
        <f>IFERROR(_xll.qlIndexFixing(Index3M,H1394,TRUE,_xll.ohTrigger(RecalcTrigger,Trigger3M)),NA())</f>
        <v>2.5949729845443754E-2</v>
      </c>
      <c r="K1394" s="52">
        <f>IFERROR(_xll.qlIndexFixing(ONIndex3M,I1394,TRUE,_xll.ohTrigger(RecalcTrigger,Trigger3M)),NA())</f>
        <v>2.5893118701159068E-2</v>
      </c>
      <c r="L1394" s="52">
        <f>IFERROR(_xll.qlIndexFixing(Index6M,$H1394,TRUE,_xll.ohTrigger(RecalcTrigger,Trigger6M)),NA())</f>
        <v>2.6330148029640444E-2</v>
      </c>
      <c r="M1394" s="52">
        <f>IFERROR(_xll.qlIndexFixing(ONIndex6M,I1394,TRUE,_xll.ohTrigger(RecalcTrigger,Trigger6M)),NA())</f>
        <v>2.6225673307311848E-2</v>
      </c>
    </row>
    <row r="1395" spans="2:13" x14ac:dyDescent="0.2">
      <c r="B1395" s="46" t="s">
        <v>49</v>
      </c>
      <c r="D1395" s="49">
        <f>_xll.qlCalendarAdvance(LocalCalendar,$D1394,B1395,"f",FALSE)</f>
        <v>49192</v>
      </c>
      <c r="E1395" s="49">
        <f>_xll.qlInterestRateIndexValueDate(IndexON,D1395)</f>
        <v>49192</v>
      </c>
      <c r="F1395" s="52">
        <f>IFERROR(_xll.qlIndexFixing(IndexON,D1395,TRUE,_xll.ohTrigger(RecalcTrigger,TriggerON)),NA())</f>
        <v>2.0665812541331707E-2</v>
      </c>
      <c r="H1395" s="49">
        <f>_xll.qlCalendarAdvance(IborCalendar,$H1394,B1395,"f",FALSE)</f>
        <v>49067</v>
      </c>
      <c r="I1395" s="49">
        <f>_xll.qlInterestRateIndexValueDate(Index3M,$H1395)</f>
        <v>49072</v>
      </c>
      <c r="J1395" s="52">
        <f>IFERROR(_xll.qlIndexFixing(Index3M,H1395,TRUE,_xll.ohTrigger(RecalcTrigger,Trigger3M)),NA())</f>
        <v>2.5942034464712688E-2</v>
      </c>
      <c r="K1395" s="52">
        <f>IFERROR(_xll.qlIndexFixing(ONIndex3M,I1395,TRUE,_xll.ohTrigger(RecalcTrigger,Trigger3M)),NA())</f>
        <v>2.5885707908939182E-2</v>
      </c>
      <c r="L1395" s="52">
        <f>IFERROR(_xll.qlIndexFixing(Index6M,$H1395,TRUE,_xll.ohTrigger(RecalcTrigger,Trigger6M)),NA())</f>
        <v>2.6320666142046614E-2</v>
      </c>
      <c r="M1395" s="52">
        <f>IFERROR(_xll.qlIndexFixing(ONIndex6M,I1395,TRUE,_xll.ohTrigger(RecalcTrigger,Trigger6M)),NA())</f>
        <v>2.6217435213764517E-2</v>
      </c>
    </row>
    <row r="1396" spans="2:13" x14ac:dyDescent="0.2">
      <c r="B1396" s="46" t="s">
        <v>49</v>
      </c>
      <c r="D1396" s="49">
        <f>_xll.qlCalendarAdvance(LocalCalendar,$D1395,B1396,"f",FALSE)</f>
        <v>49199</v>
      </c>
      <c r="E1396" s="49">
        <f>_xll.qlInterestRateIndexValueDate(IndexON,D1396)</f>
        <v>49199</v>
      </c>
      <c r="F1396" s="52">
        <f>IFERROR(_xll.qlIndexFixing(IndexON,D1396,TRUE,_xll.ohTrigger(RecalcTrigger,TriggerON)),NA())</f>
        <v>2.0664075765973733E-2</v>
      </c>
      <c r="H1396" s="49">
        <f>_xll.qlCalendarAdvance(IborCalendar,$H1395,B1396,"f",FALSE)</f>
        <v>49074</v>
      </c>
      <c r="I1396" s="49">
        <f>_xll.qlInterestRateIndexValueDate(Index3M,$H1396)</f>
        <v>49076</v>
      </c>
      <c r="J1396" s="52">
        <f>IFERROR(_xll.qlIndexFixing(Index3M,H1396,TRUE,_xll.ohTrigger(RecalcTrigger,Trigger3M)),NA())</f>
        <v>2.594052420870405E-2</v>
      </c>
      <c r="K1396" s="52">
        <f>IFERROR(_xll.qlIndexFixing(ONIndex3M,I1396,TRUE,_xll.ohTrigger(RecalcTrigger,Trigger3M)),NA())</f>
        <v>2.5884773384641235E-2</v>
      </c>
      <c r="L1396" s="52">
        <f>IFERROR(_xll.qlIndexFixing(Index6M,$H1396,TRUE,_xll.ohTrigger(RecalcTrigger,Trigger6M)),NA())</f>
        <v>2.631770218380541E-2</v>
      </c>
      <c r="M1396" s="52">
        <f>IFERROR(_xll.qlIndexFixing(ONIndex6M,I1396,TRUE,_xll.ohTrigger(RecalcTrigger,Trigger6M)),NA())</f>
        <v>2.6216106281040652E-2</v>
      </c>
    </row>
    <row r="1397" spans="2:13" x14ac:dyDescent="0.2">
      <c r="B1397" s="46" t="s">
        <v>49</v>
      </c>
      <c r="D1397" s="49">
        <f>_xll.qlCalendarAdvance(LocalCalendar,$D1396,B1397,"f",FALSE)</f>
        <v>49206</v>
      </c>
      <c r="E1397" s="49">
        <f>_xll.qlInterestRateIndexValueDate(IndexON,D1397)</f>
        <v>49206</v>
      </c>
      <c r="F1397" s="52">
        <f>IFERROR(_xll.qlIndexFixing(IndexON,D1397,TRUE,_xll.ohTrigger(RecalcTrigger,TriggerON)),NA())</f>
        <v>2.0662270656606196E-2</v>
      </c>
      <c r="H1397" s="49">
        <f>_xll.qlCalendarAdvance(IborCalendar,$H1396,B1397,"f",FALSE)</f>
        <v>49081</v>
      </c>
      <c r="I1397" s="49">
        <f>_xll.qlInterestRateIndexValueDate(Index3M,$H1397)</f>
        <v>49083</v>
      </c>
      <c r="J1397" s="52">
        <f>IFERROR(_xll.qlIndexFixing(Index3M,H1397,TRUE,_xll.ohTrigger(RecalcTrigger,Trigger3M)),NA())</f>
        <v>2.5935751348425982E-2</v>
      </c>
      <c r="K1397" s="52">
        <f>IFERROR(_xll.qlIndexFixing(ONIndex3M,I1397,TRUE,_xll.ohTrigger(RecalcTrigger,Trigger3M)),NA())</f>
        <v>2.5880763694834386E-2</v>
      </c>
      <c r="L1397" s="52">
        <f>IFERROR(_xll.qlIndexFixing(Index6M,$H1397,TRUE,_xll.ohTrigger(RecalcTrigger,Trigger6M)),NA())</f>
        <v>2.6311564321992661E-2</v>
      </c>
      <c r="M1397" s="52">
        <f>IFERROR(_xll.qlIndexFixing(ONIndex6M,I1397,TRUE,_xll.ohTrigger(RecalcTrigger,Trigger6M)),NA())</f>
        <v>2.6211479402480364E-2</v>
      </c>
    </row>
    <row r="1398" spans="2:13" x14ac:dyDescent="0.2">
      <c r="B1398" s="46" t="s">
        <v>49</v>
      </c>
      <c r="D1398" s="49">
        <f>_xll.qlCalendarAdvance(LocalCalendar,$D1397,B1398,"f",FALSE)</f>
        <v>49213</v>
      </c>
      <c r="E1398" s="49">
        <f>_xll.qlInterestRateIndexValueDate(IndexON,D1398)</f>
        <v>49213</v>
      </c>
      <c r="F1398" s="52">
        <f>IFERROR(_xll.qlIndexFixing(IndexON,D1398,TRUE,_xll.ohTrigger(RecalcTrigger,TriggerON)),NA())</f>
        <v>2.0660397213148052E-2</v>
      </c>
      <c r="H1398" s="49">
        <f>_xll.qlCalendarAdvance(IborCalendar,$H1397,B1398,"f",FALSE)</f>
        <v>49088</v>
      </c>
      <c r="I1398" s="49">
        <f>_xll.qlInterestRateIndexValueDate(Index3M,$H1398)</f>
        <v>49090</v>
      </c>
      <c r="J1398" s="52">
        <f>IFERROR(_xll.qlIndexFixing(Index3M,H1398,TRUE,_xll.ohTrigger(RecalcTrigger,Trigger3M)),NA())</f>
        <v>2.5931425351670909E-2</v>
      </c>
      <c r="K1398" s="52">
        <f>IFERROR(_xll.qlIndexFixing(ONIndex3M,I1398,TRUE,_xll.ohTrigger(RecalcTrigger,Trigger3M)),NA())</f>
        <v>2.5877271879903851E-2</v>
      </c>
      <c r="L1398" s="52">
        <f>IFERROR(_xll.qlIndexFixing(Index6M,$H1398,TRUE,_xll.ohTrigger(RecalcTrigger,Trigger6M)),NA())</f>
        <v>2.6305314984491554E-2</v>
      </c>
      <c r="M1398" s="52">
        <f>IFERROR(_xll.qlIndexFixing(ONIndex6M,I1398,TRUE,_xll.ohTrigger(RecalcTrigger,Trigger6M)),NA())</f>
        <v>2.6207353084672924E-2</v>
      </c>
    </row>
    <row r="1399" spans="2:13" x14ac:dyDescent="0.2">
      <c r="B1399" s="46" t="s">
        <v>49</v>
      </c>
      <c r="D1399" s="49">
        <f>_xll.qlCalendarAdvance(LocalCalendar,$D1398,B1399,"f",FALSE)</f>
        <v>49220</v>
      </c>
      <c r="E1399" s="49">
        <f>_xll.qlInterestRateIndexValueDate(IndexON,D1399)</f>
        <v>49220</v>
      </c>
      <c r="F1399" s="52">
        <f>IFERROR(_xll.qlIndexFixing(IndexON,D1399,TRUE,_xll.ohTrigger(RecalcTrigger,TriggerON)),NA())</f>
        <v>2.0658455435761391E-2</v>
      </c>
      <c r="H1399" s="49">
        <f>_xll.qlCalendarAdvance(IborCalendar,$H1398,B1399,"f",FALSE)</f>
        <v>49095</v>
      </c>
      <c r="I1399" s="49">
        <f>_xll.qlInterestRateIndexValueDate(Index3M,$H1399)</f>
        <v>49097</v>
      </c>
      <c r="J1399" s="52">
        <f>IFERROR(_xll.qlIndexFixing(Index3M,H1399,TRUE,_xll.ohTrigger(RecalcTrigger,Trigger3M)),NA())</f>
        <v>2.5925865546157275E-2</v>
      </c>
      <c r="K1399" s="52">
        <f>IFERROR(_xll.qlIndexFixing(ONIndex3M,I1399,TRUE,_xll.ohTrigger(RecalcTrigger,Trigger3M)),NA())</f>
        <v>2.5872406430194061E-2</v>
      </c>
      <c r="L1399" s="52">
        <f>IFERROR(_xll.qlIndexFixing(Index6M,$H1399,TRUE,_xll.ohTrigger(RecalcTrigger,Trigger6M)),NA())</f>
        <v>2.6298954172361999E-2</v>
      </c>
      <c r="M1399" s="52">
        <f>IFERROR(_xll.qlIndexFixing(ONIndex6M,I1399,TRUE,_xll.ohTrigger(RecalcTrigger,Trigger6M)),NA())</f>
        <v>2.6201895550714838E-2</v>
      </c>
    </row>
    <row r="1400" spans="2:13" x14ac:dyDescent="0.2">
      <c r="B1400" s="46" t="s">
        <v>49</v>
      </c>
      <c r="D1400" s="49">
        <f>_xll.qlCalendarAdvance(LocalCalendar,$D1399,B1400,"f",FALSE)</f>
        <v>49227</v>
      </c>
      <c r="E1400" s="49">
        <f>_xll.qlInterestRateIndexValueDate(IndexON,D1400)</f>
        <v>49227</v>
      </c>
      <c r="F1400" s="52">
        <f>IFERROR(_xll.qlIndexFixing(IndexON,D1400,TRUE,_xll.ohTrigger(RecalcTrigger,TriggerON)),NA())</f>
        <v>2.0656445324203077E-2</v>
      </c>
      <c r="H1400" s="49">
        <f>_xll.qlCalendarAdvance(IborCalendar,$H1399,B1400,"f",FALSE)</f>
        <v>49102</v>
      </c>
      <c r="I1400" s="49">
        <f>_xll.qlInterestRateIndexValueDate(Index3M,$H1400)</f>
        <v>49104</v>
      </c>
      <c r="J1400" s="52">
        <f>IFERROR(_xll.qlIndexFixing(Index3M,H1400,TRUE,_xll.ohTrigger(RecalcTrigger,Trigger3M)),NA())</f>
        <v>2.5920752605038275E-2</v>
      </c>
      <c r="K1400" s="52">
        <f>IFERROR(_xll.qlIndexFixing(ONIndex3M,I1400,TRUE,_xll.ohTrigger(RecalcTrigger,Trigger3M)),NA())</f>
        <v>2.5868058855387233E-2</v>
      </c>
      <c r="L1400" s="52">
        <f>IFERROR(_xll.qlIndexFixing(Index6M,$H1400,TRUE,_xll.ohTrigger(RecalcTrigger,Trigger6M)),NA())</f>
        <v>2.6292481886682057E-2</v>
      </c>
      <c r="M1400" s="52">
        <f>IFERROR(_xll.qlIndexFixing(ONIndex6M,I1400,TRUE,_xll.ohTrigger(RecalcTrigger,Trigger6M)),NA())</f>
        <v>2.6196938577509599E-2</v>
      </c>
    </row>
    <row r="1401" spans="2:13" x14ac:dyDescent="0.2">
      <c r="B1401" s="46" t="s">
        <v>49</v>
      </c>
      <c r="D1401" s="49">
        <f>_xll.qlCalendarAdvance(LocalCalendar,$D1400,B1401,"f",FALSE)</f>
        <v>49234</v>
      </c>
      <c r="E1401" s="49">
        <f>_xll.qlInterestRateIndexValueDate(IndexON,D1401)</f>
        <v>49234</v>
      </c>
      <c r="F1401" s="52">
        <f>IFERROR(_xll.qlIndexFixing(IndexON,D1401,TRUE,_xll.ohTrigger(RecalcTrigger,TriggerON)),NA())</f>
        <v>2.0654366878716246E-2</v>
      </c>
      <c r="H1401" s="49">
        <f>_xll.qlCalendarAdvance(IborCalendar,$H1400,B1401,"f",FALSE)</f>
        <v>49109</v>
      </c>
      <c r="I1401" s="49">
        <f>_xll.qlInterestRateIndexValueDate(Index3M,$H1401)</f>
        <v>49111</v>
      </c>
      <c r="J1401" s="52">
        <f>IFERROR(_xll.qlIndexFixing(Index3M,H1401,TRUE,_xll.ohTrigger(RecalcTrigger,Trigger3M)),NA())</f>
        <v>2.5916061134919843E-2</v>
      </c>
      <c r="K1401" s="52">
        <f>IFERROR(_xll.qlIndexFixing(ONIndex3M,I1401,TRUE,_xll.ohTrigger(RecalcTrigger,Trigger3M)),NA())</f>
        <v>2.5863598652300368E-2</v>
      </c>
      <c r="L1401" s="52">
        <f>IFERROR(_xll.qlIndexFixing(Index6M,$H1401,TRUE,_xll.ohTrigger(RecalcTrigger,Trigger6M)),NA())</f>
        <v>2.6285898128550086E-2</v>
      </c>
      <c r="M1401" s="52">
        <f>IFERROR(_xll.qlIndexFixing(ONIndex6M,I1401,TRUE,_xll.ohTrigger(RecalcTrigger,Trigger6M)),NA())</f>
        <v>2.6191871572853742E-2</v>
      </c>
    </row>
    <row r="1402" spans="2:13" x14ac:dyDescent="0.2">
      <c r="B1402" s="46" t="s">
        <v>49</v>
      </c>
      <c r="D1402" s="49">
        <f>_xll.qlCalendarAdvance(LocalCalendar,$D1401,B1402,"f",FALSE)</f>
        <v>49241</v>
      </c>
      <c r="E1402" s="49">
        <f>_xll.qlInterestRateIndexValueDate(IndexON,D1402)</f>
        <v>49241</v>
      </c>
      <c r="F1402" s="52">
        <f>IFERROR(_xll.qlIndexFixing(IndexON,D1402,TRUE,_xll.ohTrigger(RecalcTrigger,TriggerON)),NA())</f>
        <v>2.0652220099138807E-2</v>
      </c>
      <c r="H1402" s="49">
        <f>_xll.qlCalendarAdvance(IborCalendar,$H1401,B1402,"f",FALSE)</f>
        <v>49116</v>
      </c>
      <c r="I1402" s="49">
        <f>_xll.qlInterestRateIndexValueDate(Index3M,$H1402)</f>
        <v>49118</v>
      </c>
      <c r="J1402" s="52">
        <f>IFERROR(_xll.qlIndexFixing(Index3M,H1402,TRUE,_xll.ohTrigger(RecalcTrigger,Trigger3M)),NA())</f>
        <v>2.5910186645088748E-2</v>
      </c>
      <c r="K1402" s="52">
        <f>IFERROR(_xll.qlIndexFixing(ONIndex3M,I1402,TRUE,_xll.ohTrigger(RecalcTrigger,Trigger3M)),NA())</f>
        <v>2.5859025820880177E-2</v>
      </c>
      <c r="L1402" s="52">
        <f>IFERROR(_xll.qlIndexFixing(Index6M,$H1402,TRUE,_xll.ohTrigger(RecalcTrigger,Trigger6M)),NA())</f>
        <v>2.6280076489781506E-2</v>
      </c>
      <c r="M1402" s="52">
        <f>IFERROR(_xll.qlIndexFixing(ONIndex6M,I1402,TRUE,_xll.ohTrigger(RecalcTrigger,Trigger6M)),NA())</f>
        <v>2.6186694536667332E-2</v>
      </c>
    </row>
    <row r="1403" spans="2:13" x14ac:dyDescent="0.2">
      <c r="B1403" s="46" t="s">
        <v>49</v>
      </c>
      <c r="D1403" s="49">
        <f>_xll.qlCalendarAdvance(LocalCalendar,$D1402,B1403,"f",FALSE)</f>
        <v>49248</v>
      </c>
      <c r="E1403" s="49">
        <f>_xll.qlInterestRateIndexValueDate(IndexON,D1403)</f>
        <v>49248</v>
      </c>
      <c r="F1403" s="52">
        <f>IFERROR(_xll.qlIndexFixing(IndexON,D1403,TRUE,_xll.ohTrigger(RecalcTrigger,TriggerON)),NA())</f>
        <v>2.0650004985551806E-2</v>
      </c>
      <c r="H1403" s="49">
        <f>_xll.qlCalendarAdvance(IborCalendar,$H1402,B1403,"f",FALSE)</f>
        <v>49123</v>
      </c>
      <c r="I1403" s="49">
        <f>_xll.qlInterestRateIndexValueDate(Index3M,$H1403)</f>
        <v>49125</v>
      </c>
      <c r="J1403" s="52">
        <f>IFERROR(_xll.qlIndexFixing(Index3M,H1403,TRUE,_xll.ohTrigger(RecalcTrigger,Trigger3M)),NA())</f>
        <v>2.5903175330457176E-2</v>
      </c>
      <c r="K1403" s="52">
        <f>IFERROR(_xll.qlIndexFixing(ONIndex3M,I1403,TRUE,_xll.ohTrigger(RecalcTrigger,Trigger3M)),NA())</f>
        <v>2.5854340361206596E-2</v>
      </c>
      <c r="L1403" s="52">
        <f>IFERROR(_xll.qlIndexFixing(Index6M,$H1403,TRUE,_xll.ohTrigger(RecalcTrigger,Trigger6M)),NA())</f>
        <v>2.6271105271518592E-2</v>
      </c>
      <c r="M1403" s="52">
        <f>IFERROR(_xll.qlIndexFixing(ONIndex6M,I1403,TRUE,_xll.ohTrigger(RecalcTrigger,Trigger6M)),NA())</f>
        <v>2.6181407469003659E-2</v>
      </c>
    </row>
    <row r="1404" spans="2:13" x14ac:dyDescent="0.2">
      <c r="B1404" s="46" t="s">
        <v>49</v>
      </c>
      <c r="D1404" s="49">
        <f>_xll.qlCalendarAdvance(LocalCalendar,$D1403,B1404,"f",FALSE)</f>
        <v>49255</v>
      </c>
      <c r="E1404" s="49">
        <f>_xll.qlInterestRateIndexValueDate(IndexON,D1404)</f>
        <v>49255</v>
      </c>
      <c r="F1404" s="52">
        <f>IFERROR(_xll.qlIndexFixing(IndexON,D1404,TRUE,_xll.ohTrigger(RecalcTrigger,TriggerON)),NA())</f>
        <v>2.0647721537955244E-2</v>
      </c>
      <c r="H1404" s="49">
        <f>_xll.qlCalendarAdvance(IborCalendar,$H1403,B1404,"f",FALSE)</f>
        <v>49130</v>
      </c>
      <c r="I1404" s="49">
        <f>_xll.qlInterestRateIndexValueDate(Index3M,$H1404)</f>
        <v>49132</v>
      </c>
      <c r="J1404" s="52">
        <f>IFERROR(_xll.qlIndexFixing(Index3M,H1404,TRUE,_xll.ohTrigger(RecalcTrigger,Trigger3M)),NA())</f>
        <v>2.5899676615659346E-2</v>
      </c>
      <c r="K1404" s="52">
        <f>IFERROR(_xll.qlIndexFixing(ONIndex3M,I1404,TRUE,_xll.ohTrigger(RecalcTrigger,Trigger3M)),NA())</f>
        <v>2.5849542273252979E-2</v>
      </c>
      <c r="L1404" s="52">
        <f>IFERROR(_xll.qlIndexFixing(Index6M,$H1404,TRUE,_xll.ohTrigger(RecalcTrigger,Trigger6M)),NA())</f>
        <v>2.6265898299705812E-2</v>
      </c>
      <c r="M1404" s="52">
        <f>IFERROR(_xll.qlIndexFixing(ONIndex6M,I1404,TRUE,_xll.ohTrigger(RecalcTrigger,Trigger6M)),NA())</f>
        <v>2.6176010369889369E-2</v>
      </c>
    </row>
    <row r="1405" spans="2:13" x14ac:dyDescent="0.2">
      <c r="B1405" s="46" t="s">
        <v>49</v>
      </c>
      <c r="D1405" s="49">
        <f>_xll.qlCalendarAdvance(LocalCalendar,$D1404,B1405,"f",FALSE)</f>
        <v>49262</v>
      </c>
      <c r="E1405" s="49">
        <f>_xll.qlInterestRateIndexValueDate(IndexON,D1405)</f>
        <v>49262</v>
      </c>
      <c r="F1405" s="52">
        <f>IFERROR(_xll.qlIndexFixing(IndexON,D1405,TRUE,_xll.ohTrigger(RecalcTrigger,TriggerON)),NA())</f>
        <v>2.0645369756268073E-2</v>
      </c>
      <c r="H1405" s="49">
        <f>_xll.qlCalendarAdvance(IborCalendar,$H1404,B1405,"f",FALSE)</f>
        <v>49137</v>
      </c>
      <c r="I1405" s="49">
        <f>_xll.qlInterestRateIndexValueDate(Index3M,$H1405)</f>
        <v>49139</v>
      </c>
      <c r="J1405" s="52">
        <f>IFERROR(_xll.qlIndexFixing(Index3M,H1405,TRUE,_xll.ohTrigger(RecalcTrigger,Trigger3M)),NA())</f>
        <v>2.589348751794639E-2</v>
      </c>
      <c r="K1405" s="52">
        <f>IFERROR(_xll.qlIndexFixing(ONIndex3M,I1405,TRUE,_xll.ohTrigger(RecalcTrigger,Trigger3M)),NA())</f>
        <v>2.5845203442858011E-2</v>
      </c>
      <c r="L1405" s="52">
        <f>IFERROR(_xll.qlIndexFixing(Index6M,$H1405,TRUE,_xll.ohTrigger(RecalcTrigger,Trigger6M)),NA())</f>
        <v>2.625844839411132E-2</v>
      </c>
      <c r="M1405" s="52">
        <f>IFERROR(_xll.qlIndexFixing(ONIndex6M,I1405,TRUE,_xll.ohTrigger(RecalcTrigger,Trigger6M)),NA())</f>
        <v>2.6171056175874341E-2</v>
      </c>
    </row>
    <row r="1406" spans="2:13" x14ac:dyDescent="0.2">
      <c r="B1406" s="46" t="s">
        <v>49</v>
      </c>
      <c r="D1406" s="49">
        <f>_xll.qlCalendarAdvance(LocalCalendar,$D1405,B1406,"f",FALSE)</f>
        <v>49269</v>
      </c>
      <c r="E1406" s="49">
        <f>_xll.qlInterestRateIndexValueDate(IndexON,D1406)</f>
        <v>49269</v>
      </c>
      <c r="F1406" s="52">
        <f>IFERROR(_xll.qlIndexFixing(IndexON,D1406,TRUE,_xll.ohTrigger(RecalcTrigger,TriggerON)),NA())</f>
        <v>2.0642949640652386E-2</v>
      </c>
      <c r="H1406" s="49">
        <f>_xll.qlCalendarAdvance(IborCalendar,$H1405,B1406,"f",FALSE)</f>
        <v>49144</v>
      </c>
      <c r="I1406" s="49">
        <f>_xll.qlInterestRateIndexValueDate(Index3M,$H1406)</f>
        <v>49146</v>
      </c>
      <c r="J1406" s="52">
        <f>IFERROR(_xll.qlIndexFixing(Index3M,H1406,TRUE,_xll.ohTrigger(RecalcTrigger,Trigger3M)),NA())</f>
        <v>2.5887694427594286E-2</v>
      </c>
      <c r="K1406" s="52">
        <f>IFERROR(_xll.qlIndexFixing(ONIndex3M,I1406,TRUE,_xll.ohTrigger(RecalcTrigger,Trigger3M)),NA())</f>
        <v>2.5839608212585574E-2</v>
      </c>
      <c r="L1406" s="52">
        <f>IFERROR(_xll.qlIndexFixing(Index6M,$H1406,TRUE,_xll.ohTrigger(RecalcTrigger,Trigger6M)),NA())</f>
        <v>2.625130729084196E-2</v>
      </c>
      <c r="M1406" s="52">
        <f>IFERROR(_xll.qlIndexFixing(ONIndex6M,I1406,TRUE,_xll.ohTrigger(RecalcTrigger,Trigger6M)),NA())</f>
        <v>2.6164886077308935E-2</v>
      </c>
    </row>
    <row r="1407" spans="2:13" x14ac:dyDescent="0.2">
      <c r="B1407" s="46" t="s">
        <v>49</v>
      </c>
      <c r="D1407" s="49">
        <f>_xll.qlCalendarAdvance(LocalCalendar,$D1406,B1407,"f",FALSE)</f>
        <v>49276</v>
      </c>
      <c r="E1407" s="49">
        <f>_xll.qlInterestRateIndexValueDate(IndexON,D1407)</f>
        <v>49276</v>
      </c>
      <c r="F1407" s="52">
        <f>IFERROR(_xll.qlIndexFixing(IndexON,D1407,TRUE,_xll.ohTrigger(RecalcTrigger,TriggerON)),NA())</f>
        <v>2.0640461190865045E-2</v>
      </c>
      <c r="H1407" s="49">
        <f>_xll.qlCalendarAdvance(IborCalendar,$H1406,B1407,"f",FALSE)</f>
        <v>49151</v>
      </c>
      <c r="I1407" s="49">
        <f>_xll.qlInterestRateIndexValueDate(Index3M,$H1407)</f>
        <v>49153</v>
      </c>
      <c r="J1407" s="52">
        <f>IFERROR(_xll.qlIndexFixing(Index3M,H1407,TRUE,_xll.ohTrigger(RecalcTrigger,Trigger3M)),NA())</f>
        <v>2.5881787980767335E-2</v>
      </c>
      <c r="K1407" s="52">
        <f>IFERROR(_xll.qlIndexFixing(ONIndex3M,I1407,TRUE,_xll.ohTrigger(RecalcTrigger,Trigger3M)),NA())</f>
        <v>2.5834472239898432E-2</v>
      </c>
      <c r="L1407" s="52">
        <f>IFERROR(_xll.qlIndexFixing(Index6M,$H1407,TRUE,_xll.ohTrigger(RecalcTrigger,Trigger6M)),NA())</f>
        <v>2.6244054722103956E-2</v>
      </c>
      <c r="M1407" s="52">
        <f>IFERROR(_xll.qlIndexFixing(ONIndex6M,I1407,TRUE,_xll.ohTrigger(RecalcTrigger,Trigger6M)),NA())</f>
        <v>2.6159158883896083E-2</v>
      </c>
    </row>
    <row r="1408" spans="2:13" x14ac:dyDescent="0.2">
      <c r="B1408" s="46" t="s">
        <v>49</v>
      </c>
      <c r="D1408" s="49">
        <f>_xll.qlCalendarAdvance(LocalCalendar,$D1407,B1408,"f",FALSE)</f>
        <v>49283</v>
      </c>
      <c r="E1408" s="49">
        <f>_xll.qlInterestRateIndexValueDate(IndexON,D1408)</f>
        <v>49283</v>
      </c>
      <c r="F1408" s="52">
        <f>IFERROR(_xll.qlIndexFixing(IndexON,D1408,TRUE,_xll.ohTrigger(RecalcTrigger,TriggerON)),NA())</f>
        <v>2.0637904407230234E-2</v>
      </c>
      <c r="H1408" s="49">
        <f>_xll.qlCalendarAdvance(IborCalendar,$H1407,B1408,"f",FALSE)</f>
        <v>49158</v>
      </c>
      <c r="I1408" s="49">
        <f>_xll.qlInterestRateIndexValueDate(Index3M,$H1408)</f>
        <v>49160</v>
      </c>
      <c r="J1408" s="52">
        <f>IFERROR(_xll.qlIndexFixing(Index3M,H1408,TRUE,_xll.ohTrigger(RecalcTrigger,Trigger3M)),NA())</f>
        <v>2.5875768177985974E-2</v>
      </c>
      <c r="K1408" s="52">
        <f>IFERROR(_xll.qlIndexFixing(ONIndex3M,I1408,TRUE,_xll.ohTrigger(RecalcTrigger,Trigger3M)),NA())</f>
        <v>2.582922363901119E-2</v>
      </c>
      <c r="L1408" s="52">
        <f>IFERROR(_xll.qlIndexFixing(Index6M,$H1408,TRUE,_xll.ohTrigger(RecalcTrigger,Trigger6M)),NA())</f>
        <v>2.6236690689125305E-2</v>
      </c>
      <c r="M1408" s="52">
        <f>IFERROR(_xll.qlIndexFixing(ONIndex6M,I1408,TRUE,_xll.ohTrigger(RecalcTrigger,Trigger6M)),NA())</f>
        <v>2.6153321659059259E-2</v>
      </c>
    </row>
    <row r="1409" spans="2:13" x14ac:dyDescent="0.2">
      <c r="B1409" s="46" t="s">
        <v>49</v>
      </c>
      <c r="D1409" s="49">
        <f>_xll.qlCalendarAdvance(LocalCalendar,$D1408,B1409,"f",FALSE)</f>
        <v>49290</v>
      </c>
      <c r="E1409" s="49">
        <f>_xll.qlInterestRateIndexValueDate(IndexON,D1409)</f>
        <v>49290</v>
      </c>
      <c r="F1409" s="52">
        <f>IFERROR(_xll.qlIndexFixing(IndexON,D1409,TRUE,_xll.ohTrigger(RecalcTrigger,TriggerON)),NA())</f>
        <v>2.0635279289423769E-2</v>
      </c>
      <c r="H1409" s="49">
        <f>_xll.qlCalendarAdvance(IborCalendar,$H1408,B1409,"f",FALSE)</f>
        <v>49165</v>
      </c>
      <c r="I1409" s="49">
        <f>_xll.qlInterestRateIndexValueDate(Index3M,$H1409)</f>
        <v>49170</v>
      </c>
      <c r="J1409" s="52">
        <f>IFERROR(_xll.qlIndexFixing(Index3M,H1409,TRUE,_xll.ohTrigger(RecalcTrigger,Trigger3M)),NA())</f>
        <v>2.5866043243438004E-2</v>
      </c>
      <c r="K1409" s="52">
        <f>IFERROR(_xll.qlIndexFixing(ONIndex3M,I1409,TRUE,_xll.ohTrigger(RecalcTrigger,Trigger3M)),NA())</f>
        <v>2.5820458731757867E-2</v>
      </c>
      <c r="L1409" s="52">
        <f>IFERROR(_xll.qlIndexFixing(Index6M,$H1409,TRUE,_xll.ohTrigger(RecalcTrigger,Trigger6M)),NA())</f>
        <v>2.6225602307340296E-2</v>
      </c>
      <c r="M1409" s="52">
        <f>IFERROR(_xll.qlIndexFixing(ONIndex6M,I1409,TRUE,_xll.ohTrigger(RecalcTrigger,Trigger6M)),NA())</f>
        <v>2.6143757079450936E-2</v>
      </c>
    </row>
    <row r="1410" spans="2:13" x14ac:dyDescent="0.2">
      <c r="B1410" s="46" t="s">
        <v>49</v>
      </c>
      <c r="D1410" s="49">
        <f>_xll.qlCalendarAdvance(LocalCalendar,$D1409,B1410,"f",FALSE)</f>
        <v>49297</v>
      </c>
      <c r="E1410" s="49">
        <f>_xll.qlInterestRateIndexValueDate(IndexON,D1410)</f>
        <v>49297</v>
      </c>
      <c r="F1410" s="52">
        <f>IFERROR(_xll.qlIndexFixing(IndexON,D1410,TRUE,_xll.ohTrigger(RecalcTrigger,TriggerON)),NA())</f>
        <v>2.0632585837688788E-2</v>
      </c>
      <c r="H1410" s="49">
        <f>_xll.qlCalendarAdvance(IborCalendar,$H1409,B1410,"f",FALSE)</f>
        <v>49172</v>
      </c>
      <c r="I1410" s="49">
        <f>_xll.qlInterestRateIndexValueDate(Index3M,$H1410)</f>
        <v>49174</v>
      </c>
      <c r="J1410" s="52">
        <f>IFERROR(_xll.qlIndexFixing(Index3M,H1410,TRUE,_xll.ohTrigger(RecalcTrigger,Trigger3M)),NA())</f>
        <v>2.5863388506692786E-2</v>
      </c>
      <c r="K1410" s="52">
        <f>IFERROR(_xll.qlIndexFixing(ONIndex3M,I1410,TRUE,_xll.ohTrigger(RecalcTrigger,Trigger3M)),NA())</f>
        <v>2.5818388552636407E-2</v>
      </c>
      <c r="L1410" s="52">
        <f>IFERROR(_xll.qlIndexFixing(Index6M,$H1410,TRUE,_xll.ohTrigger(RecalcTrigger,Trigger6M)),NA())</f>
        <v>2.6221628235462154E-2</v>
      </c>
      <c r="M1410" s="52">
        <f>IFERROR(_xll.qlIndexFixing(ONIndex6M,I1410,TRUE,_xll.ohTrigger(RecalcTrigger,Trigger6M)),NA())</f>
        <v>2.614131711524692E-2</v>
      </c>
    </row>
    <row r="1411" spans="2:13" x14ac:dyDescent="0.2">
      <c r="B1411" s="46" t="s">
        <v>49</v>
      </c>
      <c r="D1411" s="49">
        <f>_xll.qlCalendarAdvance(LocalCalendar,$D1410,B1411,"f",FALSE)</f>
        <v>49304</v>
      </c>
      <c r="E1411" s="49">
        <f>_xll.qlInterestRateIndexValueDate(IndexON,D1411)</f>
        <v>49304</v>
      </c>
      <c r="F1411" s="52">
        <f>IFERROR(_xll.qlIndexFixing(IndexON,D1411,TRUE,_xll.ohTrigger(RecalcTrigger,TriggerON)),NA())</f>
        <v>2.0629824051863199E-2</v>
      </c>
      <c r="H1411" s="49">
        <f>_xll.qlCalendarAdvance(IborCalendar,$H1410,B1411,"f",FALSE)</f>
        <v>49179</v>
      </c>
      <c r="I1411" s="49">
        <f>_xll.qlInterestRateIndexValueDate(Index3M,$H1411)</f>
        <v>49181</v>
      </c>
      <c r="J1411" s="52">
        <f>IFERROR(_xll.qlIndexFixing(Index3M,H1411,TRUE,_xll.ohTrigger(RecalcTrigger,Trigger3M)),NA())</f>
        <v>2.5857028639273697E-2</v>
      </c>
      <c r="K1411" s="52">
        <f>IFERROR(_xll.qlIndexFixing(ONIndex3M,I1411,TRUE,_xll.ohTrigger(RecalcTrigger,Trigger3M)),NA())</f>
        <v>2.5813323396874921E-2</v>
      </c>
      <c r="L1411" s="52">
        <f>IFERROR(_xll.qlIndexFixing(Index6M,$H1411,TRUE,_xll.ohTrigger(RecalcTrigger,Trigger6M)),NA())</f>
        <v>2.6213929817332154E-2</v>
      </c>
      <c r="M1411" s="52">
        <f>IFERROR(_xll.qlIndexFixing(ONIndex6M,I1411,TRUE,_xll.ohTrigger(RecalcTrigger,Trigger6M)),NA())</f>
        <v>2.613565300501941E-2</v>
      </c>
    </row>
    <row r="1412" spans="2:13" x14ac:dyDescent="0.2">
      <c r="B1412" s="46" t="s">
        <v>49</v>
      </c>
      <c r="D1412" s="49">
        <f>_xll.qlCalendarAdvance(LocalCalendar,$D1411,B1412,"f",FALSE)</f>
        <v>49313</v>
      </c>
      <c r="E1412" s="49">
        <f>_xll.qlInterestRateIndexValueDate(IndexON,D1412)</f>
        <v>49313</v>
      </c>
      <c r="F1412" s="52">
        <f>IFERROR(_xll.qlIndexFixing(IndexON,D1412,TRUE,_xll.ohTrigger(RecalcTrigger,TriggerON)),NA())</f>
        <v>2.0626172775325413E-2</v>
      </c>
      <c r="H1412" s="49">
        <f>_xll.qlCalendarAdvance(IborCalendar,$H1411,B1412,"f",FALSE)</f>
        <v>49186</v>
      </c>
      <c r="I1412" s="49">
        <f>_xll.qlInterestRateIndexValueDate(Index3M,$H1412)</f>
        <v>49188</v>
      </c>
      <c r="J1412" s="52">
        <f>IFERROR(_xll.qlIndexFixing(Index3M,H1412,TRUE,_xll.ohTrigger(RecalcTrigger,Trigger3M)),NA())</f>
        <v>2.5849227331637335E-2</v>
      </c>
      <c r="K1412" s="52">
        <f>IFERROR(_xll.qlIndexFixing(ONIndex3M,I1412,TRUE,_xll.ohTrigger(RecalcTrigger,Trigger3M)),NA())</f>
        <v>2.5807102953594452E-2</v>
      </c>
      <c r="L1412" s="52">
        <f>IFERROR(_xll.qlIndexFixing(Index6M,$H1412,TRUE,_xll.ohTrigger(RecalcTrigger,Trigger6M)),NA())</f>
        <v>2.6204702852857482E-2</v>
      </c>
      <c r="M1412" s="52">
        <f>IFERROR(_xll.qlIndexFixing(ONIndex6M,I1412,TRUE,_xll.ohTrigger(RecalcTrigger,Trigger6M)),NA())</f>
        <v>2.6128872446031792E-2</v>
      </c>
    </row>
    <row r="1413" spans="2:13" x14ac:dyDescent="0.2">
      <c r="B1413" s="46" t="s">
        <v>49</v>
      </c>
      <c r="D1413" s="49">
        <f>_xll.qlCalendarAdvance(LocalCalendar,$D1412,B1413,"f",FALSE)</f>
        <v>49320</v>
      </c>
      <c r="E1413" s="49">
        <f>_xll.qlInterestRateIndexValueDate(IndexON,D1413)</f>
        <v>49320</v>
      </c>
      <c r="F1413" s="52">
        <f>IFERROR(_xll.qlIndexFixing(IndexON,D1413,TRUE,_xll.ohTrigger(RecalcTrigger,TriggerON)),NA())</f>
        <v>2.0623254797512702E-2</v>
      </c>
      <c r="H1413" s="49">
        <f>_xll.qlCalendarAdvance(IborCalendar,$H1412,B1413,"f",FALSE)</f>
        <v>49193</v>
      </c>
      <c r="I1413" s="49">
        <f>_xll.qlInterestRateIndexValueDate(Index3M,$H1413)</f>
        <v>49195</v>
      </c>
      <c r="J1413" s="52">
        <f>IFERROR(_xll.qlIndexFixing(Index3M,H1413,TRUE,_xll.ohTrigger(RecalcTrigger,Trigger3M)),NA())</f>
        <v>2.5842666455734117E-2</v>
      </c>
      <c r="K1413" s="52">
        <f>IFERROR(_xll.qlIndexFixing(ONIndex3M,I1413,TRUE,_xll.ohTrigger(RecalcTrigger,Trigger3M)),NA())</f>
        <v>2.5801291211839938E-2</v>
      </c>
      <c r="L1413" s="52">
        <f>IFERROR(_xll.qlIndexFixing(Index6M,$H1413,TRUE,_xll.ohTrigger(RecalcTrigger,Trigger6M)),NA())</f>
        <v>2.6196815643643345E-2</v>
      </c>
      <c r="M1413" s="52">
        <f>IFERROR(_xll.qlIndexFixing(ONIndex6M,I1413,TRUE,_xll.ohTrigger(RecalcTrigger,Trigger6M)),NA())</f>
        <v>2.6122485064394851E-2</v>
      </c>
    </row>
    <row r="1414" spans="2:13" x14ac:dyDescent="0.2">
      <c r="B1414" s="46" t="s">
        <v>49</v>
      </c>
      <c r="D1414" s="49">
        <f>_xll.qlCalendarAdvance(LocalCalendar,$D1413,B1414,"f",FALSE)</f>
        <v>49327</v>
      </c>
      <c r="E1414" s="49">
        <f>_xll.qlInterestRateIndexValueDate(IndexON,D1414)</f>
        <v>49327</v>
      </c>
      <c r="F1414" s="52">
        <f>IFERROR(_xll.qlIndexFixing(IndexON,D1414,TRUE,_xll.ohTrigger(RecalcTrigger,TriggerON)),NA())</f>
        <v>2.0620268485609383E-2</v>
      </c>
      <c r="H1414" s="49">
        <f>_xll.qlCalendarAdvance(IborCalendar,$H1413,B1414,"f",FALSE)</f>
        <v>49200</v>
      </c>
      <c r="I1414" s="49">
        <f>_xll.qlInterestRateIndexValueDate(Index3M,$H1414)</f>
        <v>49202</v>
      </c>
      <c r="J1414" s="52">
        <f>IFERROR(_xll.qlIndexFixing(Index3M,H1414,TRUE,_xll.ohTrigger(RecalcTrigger,Trigger3M)),NA())</f>
        <v>2.5835992251053326E-2</v>
      </c>
      <c r="K1414" s="52">
        <f>IFERROR(_xll.qlIndexFixing(ONIndex3M,I1414,TRUE,_xll.ohTrigger(RecalcTrigger,Trigger3M)),NA())</f>
        <v>2.5795862785717993E-2</v>
      </c>
      <c r="L1414" s="52">
        <f>IFERROR(_xll.qlIndexFixing(Index6M,$H1414,TRUE,_xll.ohTrigger(RecalcTrigger,Trigger6M)),NA())</f>
        <v>2.6188817009107197E-2</v>
      </c>
      <c r="M1414" s="52">
        <f>IFERROR(_xll.qlIndexFixing(ONIndex6M,I1414,TRUE,_xll.ohTrigger(RecalcTrigger,Trigger6M)),NA())</f>
        <v>2.6116465889882701E-2</v>
      </c>
    </row>
    <row r="1415" spans="2:13" x14ac:dyDescent="0.2">
      <c r="B1415" s="46" t="s">
        <v>49</v>
      </c>
      <c r="D1415" s="49">
        <f>_xll.qlCalendarAdvance(LocalCalendar,$D1414,B1415,"f",FALSE)</f>
        <v>49334</v>
      </c>
      <c r="E1415" s="49">
        <f>_xll.qlInterestRateIndexValueDate(IndexON,D1415)</f>
        <v>49334</v>
      </c>
      <c r="F1415" s="52">
        <f>IFERROR(_xll.qlIndexFixing(IndexON,D1415,TRUE,_xll.ohTrigger(RecalcTrigger,TriggerON)),NA())</f>
        <v>2.0617213839777548E-2</v>
      </c>
      <c r="H1415" s="49">
        <f>_xll.qlCalendarAdvance(IborCalendar,$H1414,B1415,"f",FALSE)</f>
        <v>49207</v>
      </c>
      <c r="I1415" s="49">
        <f>_xll.qlInterestRateIndexValueDate(Index3M,$H1415)</f>
        <v>49209</v>
      </c>
      <c r="J1415" s="52">
        <f>IFERROR(_xll.qlIndexFixing(Index3M,H1415,TRUE,_xll.ohTrigger(RecalcTrigger,Trigger3M)),NA())</f>
        <v>2.5829204718161542E-2</v>
      </c>
      <c r="K1415" s="52">
        <f>IFERROR(_xll.qlIndexFixing(ONIndex3M,I1415,TRUE,_xll.ohTrigger(RecalcTrigger,Trigger3M)),NA())</f>
        <v>2.5789329844023712E-2</v>
      </c>
      <c r="L1415" s="52">
        <f>IFERROR(_xll.qlIndexFixing(Index6M,$H1415,TRUE,_xll.ohTrigger(RecalcTrigger,Trigger6M)),NA())</f>
        <v>2.618070695057351E-2</v>
      </c>
      <c r="M1415" s="52">
        <f>IFERROR(_xll.qlIndexFixing(ONIndex6M,I1415,TRUE,_xll.ohTrigger(RecalcTrigger,Trigger6M)),NA())</f>
        <v>2.6109380207302024E-2</v>
      </c>
    </row>
    <row r="1416" spans="2:13" x14ac:dyDescent="0.2">
      <c r="B1416" s="46" t="s">
        <v>49</v>
      </c>
      <c r="D1416" s="49">
        <f>_xll.qlCalendarAdvance(LocalCalendar,$D1415,B1416,"f",FALSE)</f>
        <v>49341</v>
      </c>
      <c r="E1416" s="49">
        <f>_xll.qlInterestRateIndexValueDate(IndexON,D1416)</f>
        <v>49341</v>
      </c>
      <c r="F1416" s="52">
        <f>IFERROR(_xll.qlIndexFixing(IndexON,D1416,TRUE,_xll.ohTrigger(RecalcTrigger,TriggerON)),NA())</f>
        <v>2.0614090859855105E-2</v>
      </c>
      <c r="H1416" s="49">
        <f>_xll.qlCalendarAdvance(IborCalendar,$H1415,B1416,"f",FALSE)</f>
        <v>49214</v>
      </c>
      <c r="I1416" s="49">
        <f>_xll.qlInterestRateIndexValueDate(Index3M,$H1416)</f>
        <v>49216</v>
      </c>
      <c r="J1416" s="52">
        <f>IFERROR(_xll.qlIndexFixing(Index3M,H1416,TRUE,_xll.ohTrigger(RecalcTrigger,Trigger3M)),NA())</f>
        <v>2.5822303857641157E-2</v>
      </c>
      <c r="K1416" s="52">
        <f>IFERROR(_xll.qlIndexFixing(ONIndex3M,I1416,TRUE,_xll.ohTrigger(RecalcTrigger,Trigger3M)),NA())</f>
        <v>2.5783180217961998E-2</v>
      </c>
      <c r="L1416" s="52">
        <f>IFERROR(_xll.qlIndexFixing(Index6M,$H1416,TRUE,_xll.ohTrigger(RecalcTrigger,Trigger6M)),NA())</f>
        <v>2.6172806773140173E-2</v>
      </c>
      <c r="M1416" s="52">
        <f>IFERROR(_xll.qlIndexFixing(ONIndex6M,I1416,TRUE,_xll.ohTrigger(RecalcTrigger,Trigger6M)),NA())</f>
        <v>2.6102662731846138E-2</v>
      </c>
    </row>
    <row r="1417" spans="2:13" x14ac:dyDescent="0.2">
      <c r="B1417" s="46" t="s">
        <v>49</v>
      </c>
      <c r="D1417" s="49">
        <f>_xll.qlCalendarAdvance(LocalCalendar,$D1416,B1417,"f",FALSE)</f>
        <v>49348</v>
      </c>
      <c r="E1417" s="49">
        <f>_xll.qlInterestRateIndexValueDate(IndexON,D1417)</f>
        <v>49348</v>
      </c>
      <c r="F1417" s="52">
        <f>IFERROR(_xll.qlIndexFixing(IndexON,D1417,TRUE,_xll.ohTrigger(RecalcTrigger,TriggerON)),NA())</f>
        <v>2.0610899546085193E-2</v>
      </c>
      <c r="H1417" s="49">
        <f>_xll.qlCalendarAdvance(IborCalendar,$H1416,B1417,"f",FALSE)</f>
        <v>49221</v>
      </c>
      <c r="I1417" s="49">
        <f>_xll.qlInterestRateIndexValueDate(Index3M,$H1417)</f>
        <v>49223</v>
      </c>
      <c r="J1417" s="52">
        <f>IFERROR(_xll.qlIndexFixing(Index3M,H1417,TRUE,_xll.ohTrigger(RecalcTrigger,Trigger3M)),NA())</f>
        <v>2.5816887207159273E-2</v>
      </c>
      <c r="K1417" s="52">
        <f>IFERROR(_xll.qlIndexFixing(ONIndex3M,I1417,TRUE,_xll.ohTrigger(RecalcTrigger,Trigger3M)),NA())</f>
        <v>2.5777388449956806E-2</v>
      </c>
      <c r="L1417" s="52">
        <f>IFERROR(_xll.qlIndexFixing(Index6M,$H1417,TRUE,_xll.ohTrigger(RecalcTrigger,Trigger6M)),NA())</f>
        <v>2.61644653098526E-2</v>
      </c>
      <c r="M1417" s="52">
        <f>IFERROR(_xll.qlIndexFixing(ONIndex6M,I1417,TRUE,_xll.ohTrigger(RecalcTrigger,Trigger6M)),NA())</f>
        <v>2.6096288422445824E-2</v>
      </c>
    </row>
    <row r="1418" spans="2:13" x14ac:dyDescent="0.2">
      <c r="B1418" s="46" t="s">
        <v>49</v>
      </c>
      <c r="D1418" s="49">
        <f>_xll.qlCalendarAdvance(LocalCalendar,$D1417,B1418,"f",FALSE)</f>
        <v>49355</v>
      </c>
      <c r="E1418" s="49">
        <f>_xll.qlInterestRateIndexValueDate(IndexON,D1418)</f>
        <v>49355</v>
      </c>
      <c r="F1418" s="52">
        <f>IFERROR(_xll.qlIndexFixing(IndexON,D1418,TRUE,_xll.ohTrigger(RecalcTrigger,TriggerON)),NA())</f>
        <v>2.0607639898143626E-2</v>
      </c>
      <c r="H1418" s="49">
        <f>_xll.qlCalendarAdvance(IborCalendar,$H1417,B1418,"f",FALSE)</f>
        <v>49228</v>
      </c>
      <c r="I1418" s="49">
        <f>_xll.qlInterestRateIndexValueDate(Index3M,$H1418)</f>
        <v>49230</v>
      </c>
      <c r="J1418" s="52">
        <f>IFERROR(_xll.qlIndexFixing(Index3M,H1418,TRUE,_xll.ohTrigger(RecalcTrigger,Trigger3M)),NA())</f>
        <v>2.5809335694433472E-2</v>
      </c>
      <c r="K1418" s="52">
        <f>IFERROR(_xll.qlIndexFixing(ONIndex3M,I1418,TRUE,_xll.ohTrigger(RecalcTrigger,Trigger3M)),NA())</f>
        <v>2.5770543081691244E-2</v>
      </c>
      <c r="L1418" s="52">
        <f>IFERROR(_xll.qlIndexFixing(Index6M,$H1418,TRUE,_xll.ohTrigger(RecalcTrigger,Trigger6M)),NA())</f>
        <v>2.6156012418910676E-2</v>
      </c>
      <c r="M1418" s="52">
        <f>IFERROR(_xll.qlIndexFixing(ONIndex6M,I1418,TRUE,_xll.ohTrigger(RecalcTrigger,Trigger6M)),NA())</f>
        <v>2.6088897687195356E-2</v>
      </c>
    </row>
    <row r="1419" spans="2:13" x14ac:dyDescent="0.2">
      <c r="B1419" s="46" t="s">
        <v>49</v>
      </c>
      <c r="D1419" s="49">
        <f>_xll.qlCalendarAdvance(LocalCalendar,$D1418,B1419,"f",FALSE)</f>
        <v>49362</v>
      </c>
      <c r="E1419" s="49">
        <f>_xll.qlInterestRateIndexValueDate(IndexON,D1419)</f>
        <v>49362</v>
      </c>
      <c r="F1419" s="52">
        <f>IFERROR(_xll.qlIndexFixing(IndexON,D1419,TRUE,_xll.ohTrigger(RecalcTrigger,TriggerON)),NA())</f>
        <v>2.0604311916273543E-2</v>
      </c>
      <c r="H1419" s="49">
        <f>_xll.qlCalendarAdvance(IborCalendar,$H1418,B1419,"f",FALSE)</f>
        <v>49235</v>
      </c>
      <c r="I1419" s="49">
        <f>_xll.qlInterestRateIndexValueDate(Index3M,$H1419)</f>
        <v>49237</v>
      </c>
      <c r="J1419" s="52">
        <f>IFERROR(_xll.qlIndexFixing(Index3M,H1419,TRUE,_xll.ohTrigger(RecalcTrigger,Trigger3M)),NA())</f>
        <v>2.5802069013396149E-2</v>
      </c>
      <c r="K1419" s="52">
        <f>IFERROR(_xll.qlIndexFixing(ONIndex3M,I1419,TRUE,_xll.ohTrigger(RecalcTrigger,Trigger3M)),NA())</f>
        <v>2.5764055571508848E-2</v>
      </c>
      <c r="L1419" s="52">
        <f>IFERROR(_xll.qlIndexFixing(Index6M,$H1419,TRUE,_xll.ohTrigger(RecalcTrigger,Trigger6M)),NA())</f>
        <v>2.6147448101724691E-2</v>
      </c>
      <c r="M1419" s="52">
        <f>IFERROR(_xll.qlIndexFixing(ONIndex6M,I1419,TRUE,_xll.ohTrigger(RecalcTrigger,Trigger6M)),NA())</f>
        <v>2.6081850118027106E-2</v>
      </c>
    </row>
    <row r="1420" spans="2:13" x14ac:dyDescent="0.2">
      <c r="B1420" s="46" t="s">
        <v>49</v>
      </c>
      <c r="D1420" s="49">
        <f>_xll.qlCalendarAdvance(LocalCalendar,$D1419,B1420,"f",FALSE)</f>
        <v>49369</v>
      </c>
      <c r="E1420" s="49">
        <f>_xll.qlInterestRateIndexValueDate(IndexON,D1420)</f>
        <v>49369</v>
      </c>
      <c r="F1420" s="52">
        <f>IFERROR(_xll.qlIndexFixing(IndexON,D1420,TRUE,_xll.ohTrigger(RecalcTrigger,TriggerON)),NA())</f>
        <v>2.0600915600474945E-2</v>
      </c>
      <c r="H1420" s="49">
        <f>_xll.qlCalendarAdvance(IborCalendar,$H1419,B1420,"f",FALSE)</f>
        <v>49242</v>
      </c>
      <c r="I1420" s="49">
        <f>_xll.qlInterestRateIndexValueDate(Index3M,$H1420)</f>
        <v>49244</v>
      </c>
      <c r="J1420" s="52">
        <f>IFERROR(_xll.qlIndexFixing(Index3M,H1420,TRUE,_xll.ohTrigger(RecalcTrigger,Trigger3M)),NA())</f>
        <v>2.5794688983435385E-2</v>
      </c>
      <c r="K1420" s="52">
        <f>IFERROR(_xll.qlIndexFixing(ONIndex3M,I1420,TRUE,_xll.ohTrigger(RecalcTrigger,Trigger3M)),NA())</f>
        <v>2.575745543325958E-2</v>
      </c>
      <c r="L1420" s="52">
        <f>IFERROR(_xll.qlIndexFixing(Index6M,$H1420,TRUE,_xll.ohTrigger(RecalcTrigger,Trigger6M)),NA())</f>
        <v>2.6138772359722083E-2</v>
      </c>
      <c r="M1420" s="52">
        <f>IFERROR(_xll.qlIndexFixing(ONIndex6M,I1420,TRUE,_xll.ohTrigger(RecalcTrigger,Trigger6M)),NA())</f>
        <v>2.6074692517674691E-2</v>
      </c>
    </row>
    <row r="1421" spans="2:13" x14ac:dyDescent="0.2">
      <c r="B1421" s="46" t="s">
        <v>49</v>
      </c>
      <c r="D1421" s="49">
        <f>_xll.qlCalendarAdvance(LocalCalendar,$D1420,B1421,"f",FALSE)</f>
        <v>49376</v>
      </c>
      <c r="E1421" s="49">
        <f>_xll.qlInterestRateIndexValueDate(IndexON,D1421)</f>
        <v>49376</v>
      </c>
      <c r="F1421" s="52">
        <f>IFERROR(_xll.qlIndexFixing(IndexON,D1421,TRUE,_xll.ohTrigger(RecalcTrigger,TriggerON)),NA())</f>
        <v>2.0597450950504692E-2</v>
      </c>
      <c r="H1421" s="49">
        <f>_xll.qlCalendarAdvance(IborCalendar,$H1420,B1421,"f",FALSE)</f>
        <v>49249</v>
      </c>
      <c r="I1421" s="49">
        <f>_xll.qlInterestRateIndexValueDate(Index3M,$H1421)</f>
        <v>49254</v>
      </c>
      <c r="J1421" s="52">
        <f>IFERROR(_xll.qlIndexFixing(Index3M,H1421,TRUE,_xll.ohTrigger(RecalcTrigger,Trigger3M)),NA())</f>
        <v>2.5783227038594588E-2</v>
      </c>
      <c r="K1421" s="52">
        <f>IFERROR(_xll.qlIndexFixing(ONIndex3M,I1421,TRUE,_xll.ohTrigger(RecalcTrigger,Trigger3M)),NA())</f>
        <v>2.574696336340665E-2</v>
      </c>
      <c r="L1421" s="52">
        <f>IFERROR(_xll.qlIndexFixing(Index6M,$H1421,TRUE,_xll.ohTrigger(RecalcTrigger,Trigger6M)),NA())</f>
        <v>2.6126459086071831E-2</v>
      </c>
      <c r="M1421" s="52">
        <f>IFERROR(_xll.qlIndexFixing(ONIndex6M,I1421,TRUE,_xll.ohTrigger(RecalcTrigger,Trigger6M)),NA())</f>
        <v>2.6063441960415545E-2</v>
      </c>
    </row>
    <row r="1422" spans="2:13" x14ac:dyDescent="0.2">
      <c r="B1422" s="46" t="s">
        <v>49</v>
      </c>
      <c r="D1422" s="49">
        <f>_xll.qlCalendarAdvance(LocalCalendar,$D1421,B1422,"f",FALSE)</f>
        <v>49383</v>
      </c>
      <c r="E1422" s="49">
        <f>_xll.qlInterestRateIndexValueDate(IndexON,D1422)</f>
        <v>49383</v>
      </c>
      <c r="F1422" s="52">
        <f>IFERROR(_xll.qlIndexFixing(IndexON,D1422,TRUE,_xll.ohTrigger(RecalcTrigger,TriggerON)),NA())</f>
        <v>2.0593917966605924E-2</v>
      </c>
      <c r="H1422" s="49">
        <f>_xll.qlCalendarAdvance(IborCalendar,$H1421,B1422,"f",FALSE)</f>
        <v>49256</v>
      </c>
      <c r="I1422" s="49">
        <f>_xll.qlInterestRateIndexValueDate(Index3M,$H1422)</f>
        <v>49258</v>
      </c>
      <c r="J1422" s="52">
        <f>IFERROR(_xll.qlIndexFixing(Index3M,H1422,TRUE,_xll.ohTrigger(RecalcTrigger,Trigger3M)),NA())</f>
        <v>2.5779943940782282E-2</v>
      </c>
      <c r="K1422" s="52">
        <f>IFERROR(_xll.qlIndexFixing(ONIndex3M,I1422,TRUE,_xll.ohTrigger(RecalcTrigger,Trigger3M)),NA())</f>
        <v>2.5743917272880168E-2</v>
      </c>
      <c r="L1422" s="52">
        <f>IFERROR(_xll.qlIndexFixing(Index6M,$H1422,TRUE,_xll.ohTrigger(RecalcTrigger,Trigger6M)),NA())</f>
        <v>2.6120816784302808E-2</v>
      </c>
      <c r="M1422" s="52">
        <f>IFERROR(_xll.qlIndexFixing(ONIndex6M,I1422,TRUE,_xll.ohTrigger(RecalcTrigger,Trigger6M)),NA())</f>
        <v>2.6060047223523952E-2</v>
      </c>
    </row>
    <row r="1423" spans="2:13" x14ac:dyDescent="0.2">
      <c r="B1423" s="46" t="s">
        <v>49</v>
      </c>
      <c r="D1423" s="49">
        <f>_xll.qlCalendarAdvance(LocalCalendar,$D1422,B1423,"f",FALSE)</f>
        <v>49390</v>
      </c>
      <c r="E1423" s="49">
        <f>_xll.qlInterestRateIndexValueDate(IndexON,D1423)</f>
        <v>49390</v>
      </c>
      <c r="F1423" s="52">
        <f>IFERROR(_xll.qlIndexFixing(IndexON,D1423,TRUE,_xll.ohTrigger(RecalcTrigger,TriggerON)),NA())</f>
        <v>2.0590316648616547E-2</v>
      </c>
      <c r="H1423" s="49">
        <f>_xll.qlCalendarAdvance(IborCalendar,$H1422,B1423,"f",FALSE)</f>
        <v>49263</v>
      </c>
      <c r="I1423" s="49">
        <f>_xll.qlInterestRateIndexValueDate(Index3M,$H1423)</f>
        <v>49265</v>
      </c>
      <c r="J1423" s="52">
        <f>IFERROR(_xll.qlIndexFixing(Index3M,H1423,TRUE,_xll.ohTrigger(RecalcTrigger,Trigger3M)),NA())</f>
        <v>2.5771868806574873E-2</v>
      </c>
      <c r="K1423" s="52">
        <f>IFERROR(_xll.qlIndexFixing(ONIndex3M,I1423,TRUE,_xll.ohTrigger(RecalcTrigger,Trigger3M)),NA())</f>
        <v>2.573697925072338E-2</v>
      </c>
      <c r="L1423" s="52">
        <f>IFERROR(_xll.qlIndexFixing(Index6M,$H1423,TRUE,_xll.ohTrigger(RecalcTrigger,Trigger6M)),NA())</f>
        <v>2.6111815383792536E-2</v>
      </c>
      <c r="M1423" s="52">
        <f>IFERROR(_xll.qlIndexFixing(ONIndex6M,I1423,TRUE,_xll.ohTrigger(RecalcTrigger,Trigger6M)),NA())</f>
        <v>2.6052559529725627E-2</v>
      </c>
    </row>
    <row r="1424" spans="2:13" x14ac:dyDescent="0.2">
      <c r="B1424" s="46" t="s">
        <v>49</v>
      </c>
      <c r="D1424" s="49">
        <f>_xll.qlCalendarAdvance(LocalCalendar,$D1423,B1424,"f",FALSE)</f>
        <v>49397</v>
      </c>
      <c r="E1424" s="49">
        <f>_xll.qlInterestRateIndexValueDate(IndexON,D1424)</f>
        <v>49397</v>
      </c>
      <c r="F1424" s="52">
        <f>IFERROR(_xll.qlIndexFixing(IndexON,D1424,TRUE,_xll.ohTrigger(RecalcTrigger,TriggerON)),NA())</f>
        <v>2.0586646996779701E-2</v>
      </c>
      <c r="H1424" s="49">
        <f>_xll.qlCalendarAdvance(IborCalendar,$H1423,B1424,"f",FALSE)</f>
        <v>49270</v>
      </c>
      <c r="I1424" s="49">
        <f>_xll.qlInterestRateIndexValueDate(Index3M,$H1424)</f>
        <v>49272</v>
      </c>
      <c r="J1424" s="52">
        <f>IFERROR(_xll.qlIndexFixing(Index3M,H1424,TRUE,_xll.ohTrigger(RecalcTrigger,Trigger3M)),NA())</f>
        <v>2.5764035387531237E-2</v>
      </c>
      <c r="K1424" s="52">
        <f>IFERROR(_xll.qlIndexFixing(ONIndex3M,I1424,TRUE,_xll.ohTrigger(RecalcTrigger,Trigger3M)),NA())</f>
        <v>2.5729928600632945E-2</v>
      </c>
      <c r="L1424" s="52">
        <f>IFERROR(_xll.qlIndexFixing(Index6M,$H1424,TRUE,_xll.ohTrigger(RecalcTrigger,Trigger6M)),NA())</f>
        <v>2.6102702572061244E-2</v>
      </c>
      <c r="M1424" s="52">
        <f>IFERROR(_xll.qlIndexFixing(ONIndex6M,I1424,TRUE,_xll.ohTrigger(RecalcTrigger,Trigger6M)),NA())</f>
        <v>2.6044961804823075E-2</v>
      </c>
    </row>
    <row r="1425" spans="2:13" x14ac:dyDescent="0.2">
      <c r="B1425" s="46" t="s">
        <v>49</v>
      </c>
      <c r="D1425" s="49">
        <f>_xll.qlCalendarAdvance(LocalCalendar,$D1424,B1425,"f",FALSE)</f>
        <v>49404</v>
      </c>
      <c r="E1425" s="49">
        <f>_xll.qlInterestRateIndexValueDate(IndexON,D1425)</f>
        <v>49404</v>
      </c>
      <c r="F1425" s="52">
        <f>IFERROR(_xll.qlIndexFixing(IndexON,D1425,TRUE,_xll.ohTrigger(RecalcTrigger,TriggerON)),NA())</f>
        <v>2.0582909010933292E-2</v>
      </c>
      <c r="H1425" s="49">
        <f>_xll.qlCalendarAdvance(IborCalendar,$H1424,B1425,"f",FALSE)</f>
        <v>49277</v>
      </c>
      <c r="I1425" s="49">
        <f>_xll.qlInterestRateIndexValueDate(Index3M,$H1425)</f>
        <v>49279</v>
      </c>
      <c r="J1425" s="52">
        <f>IFERROR(_xll.qlIndexFixing(Index3M,H1425,TRUE,_xll.ohTrigger(RecalcTrigger,Trigger3M)),NA())</f>
        <v>2.5754764130285324E-2</v>
      </c>
      <c r="K1425" s="52">
        <f>IFERROR(_xll.qlIndexFixing(ONIndex3M,I1425,TRUE,_xll.ohTrigger(RecalcTrigger,Trigger3M)),NA())</f>
        <v>2.5722765322608865E-2</v>
      </c>
      <c r="L1425" s="52">
        <f>IFERROR(_xll.qlIndexFixing(Index6M,$H1425,TRUE,_xll.ohTrigger(RecalcTrigger,Trigger6M)),NA())</f>
        <v>2.6093722328786945E-2</v>
      </c>
      <c r="M1425" s="52">
        <f>IFERROR(_xll.qlIndexFixing(ONIndex6M,I1425,TRUE,_xll.ohTrigger(RecalcTrigger,Trigger6M)),NA())</f>
        <v>2.6037254048816294E-2</v>
      </c>
    </row>
    <row r="1426" spans="2:13" x14ac:dyDescent="0.2">
      <c r="B1426" s="46" t="s">
        <v>49</v>
      </c>
      <c r="D1426" s="49">
        <f>_xll.qlCalendarAdvance(LocalCalendar,$D1425,B1426,"f",FALSE)</f>
        <v>49411</v>
      </c>
      <c r="E1426" s="49">
        <f>_xll.qlInterestRateIndexValueDate(IndexON,D1426)</f>
        <v>49411</v>
      </c>
      <c r="F1426" s="52">
        <f>IFERROR(_xll.qlIndexFixing(IndexON,D1426,TRUE,_xll.ohTrigger(RecalcTrigger,TriggerON)),NA())</f>
        <v>2.0579102690996276E-2</v>
      </c>
      <c r="H1426" s="49">
        <f>_xll.qlCalendarAdvance(IborCalendar,$H1425,B1426,"f",FALSE)</f>
        <v>49284</v>
      </c>
      <c r="I1426" s="49">
        <f>_xll.qlInterestRateIndexValueDate(Index3M,$H1426)</f>
        <v>49286</v>
      </c>
      <c r="J1426" s="52">
        <f>IFERROR(_xll.qlIndexFixing(Index3M,H1426,TRUE,_xll.ohTrigger(RecalcTrigger,Trigger3M)),NA())</f>
        <v>2.5746738694034654E-2</v>
      </c>
      <c r="K1426" s="52">
        <f>IFERROR(_xll.qlIndexFixing(ONIndex3M,I1426,TRUE,_xll.ohTrigger(RecalcTrigger,Trigger3M)),NA())</f>
        <v>2.5715489416704429E-2</v>
      </c>
      <c r="L1426" s="52">
        <f>IFERROR(_xll.qlIndexFixing(Index6M,$H1426,TRUE,_xll.ohTrigger(RecalcTrigger,Trigger6M)),NA())</f>
        <v>2.6084378068935783E-2</v>
      </c>
      <c r="M1426" s="52">
        <f>IFERROR(_xll.qlIndexFixing(ONIndex6M,I1426,TRUE,_xll.ohTrigger(RecalcTrigger,Trigger6M)),NA())</f>
        <v>2.6029436261731931E-2</v>
      </c>
    </row>
    <row r="1427" spans="2:13" x14ac:dyDescent="0.2">
      <c r="B1427" s="46" t="s">
        <v>49</v>
      </c>
      <c r="D1427" s="49">
        <f>_xll.qlCalendarAdvance(LocalCalendar,$D1426,B1427,"f",FALSE)</f>
        <v>49418</v>
      </c>
      <c r="E1427" s="49">
        <f>_xll.qlInterestRateIndexValueDate(IndexON,D1427)</f>
        <v>49418</v>
      </c>
      <c r="F1427" s="52">
        <f>IFERROR(_xll.qlIndexFixing(IndexON,D1427,TRUE,_xll.ohTrigger(RecalcTrigger,TriggerON)),NA())</f>
        <v>2.057522803721179E-2</v>
      </c>
      <c r="H1427" s="49">
        <f>_xll.qlCalendarAdvance(IborCalendar,$H1426,B1427,"f",FALSE)</f>
        <v>49291</v>
      </c>
      <c r="I1427" s="49">
        <f>_xll.qlInterestRateIndexValueDate(Index3M,$H1427)</f>
        <v>49293</v>
      </c>
      <c r="J1427" s="52">
        <f>IFERROR(_xll.qlIndexFixing(Index3M,H1427,TRUE,_xll.ohTrigger(RecalcTrigger,Trigger3M)),NA())</f>
        <v>2.5738599945015928E-2</v>
      </c>
      <c r="K1427" s="52">
        <f>IFERROR(_xll.qlIndexFixing(ONIndex3M,I1427,TRUE,_xll.ohTrigger(RecalcTrigger,Trigger3M)),NA())</f>
        <v>2.5708100882919638E-2</v>
      </c>
      <c r="L1427" s="52">
        <f>IFERROR(_xll.qlIndexFixing(Index6M,$H1427,TRUE,_xll.ohTrigger(RecalcTrigger,Trigger6M)),NA())</f>
        <v>2.607492239479145E-2</v>
      </c>
      <c r="M1427" s="52">
        <f>IFERROR(_xll.qlIndexFixing(ONIndex6M,I1427,TRUE,_xll.ohTrigger(RecalcTrigger,Trigger6M)),NA())</f>
        <v>2.6021508443623276E-2</v>
      </c>
    </row>
    <row r="1428" spans="2:13" x14ac:dyDescent="0.2">
      <c r="B1428" s="46" t="s">
        <v>49</v>
      </c>
      <c r="D1428" s="49">
        <f>_xll.qlCalendarAdvance(LocalCalendar,$D1427,B1428,"f",FALSE)</f>
        <v>49425</v>
      </c>
      <c r="E1428" s="49">
        <f>_xll.qlInterestRateIndexValueDate(IndexON,D1428)</f>
        <v>49425</v>
      </c>
      <c r="F1428" s="52">
        <f>IFERROR(_xll.qlIndexFixing(IndexON,D1428,TRUE,_xll.ohTrigger(RecalcTrigger,TriggerON)),NA())</f>
        <v>2.0571285049336696E-2</v>
      </c>
      <c r="H1428" s="49">
        <f>_xll.qlCalendarAdvance(IborCalendar,$H1427,B1428,"f",FALSE)</f>
        <v>49298</v>
      </c>
      <c r="I1428" s="49">
        <f>_xll.qlInterestRateIndexValueDate(Index3M,$H1428)</f>
        <v>49300</v>
      </c>
      <c r="J1428" s="52">
        <f>IFERROR(_xll.qlIndexFixing(Index3M,H1428,TRUE,_xll.ohTrigger(RecalcTrigger,Trigger3M)),NA())</f>
        <v>2.573034788391837E-2</v>
      </c>
      <c r="K1428" s="52">
        <f>IFERROR(_xll.qlIndexFixing(ONIndex3M,I1428,TRUE,_xll.ohTrigger(RecalcTrigger,Trigger3M)),NA())</f>
        <v>2.5701351982174714E-2</v>
      </c>
      <c r="L1428" s="52">
        <f>IFERROR(_xll.qlIndexFixing(Index6M,$H1428,TRUE,_xll.ohTrigger(RecalcTrigger,Trigger6M)),NA())</f>
        <v>2.6065355307930697E-2</v>
      </c>
      <c r="M1428" s="52">
        <f>IFERROR(_xll.qlIndexFixing(ONIndex6M,I1428,TRUE,_xll.ohTrigger(RecalcTrigger,Trigger6M)),NA())</f>
        <v>2.6014191362495609E-2</v>
      </c>
    </row>
    <row r="1429" spans="2:13" x14ac:dyDescent="0.2">
      <c r="B1429" s="46" t="s">
        <v>49</v>
      </c>
      <c r="D1429" s="49">
        <f>_xll.qlCalendarAdvance(LocalCalendar,$D1428,B1429,"f",FALSE)</f>
        <v>49436</v>
      </c>
      <c r="E1429" s="49">
        <f>_xll.qlInterestRateIndexValueDate(IndexON,D1429)</f>
        <v>49436</v>
      </c>
      <c r="F1429" s="52">
        <f>IFERROR(_xll.qlIndexFixing(IndexON,D1429,TRUE,_xll.ohTrigger(RecalcTrigger,TriggerON)),NA())</f>
        <v>2.0564950862996811E-2</v>
      </c>
      <c r="H1429" s="49">
        <f>_xll.qlCalendarAdvance(IborCalendar,$H1428,B1429,"f",FALSE)</f>
        <v>49305</v>
      </c>
      <c r="I1429" s="49">
        <f>_xll.qlInterestRateIndexValueDate(Index3M,$H1429)</f>
        <v>49307</v>
      </c>
      <c r="J1429" s="52">
        <f>IFERROR(_xll.qlIndexFixing(Index3M,H1429,TRUE,_xll.ohTrigger(RecalcTrigger,Trigger3M)),NA())</f>
        <v>2.5722280137905316E-2</v>
      </c>
      <c r="K1429" s="52">
        <f>IFERROR(_xll.qlIndexFixing(ONIndex3M,I1429,TRUE,_xll.ohTrigger(RecalcTrigger,Trigger3M)),NA())</f>
        <v>2.5694087353196338E-2</v>
      </c>
      <c r="L1429" s="52">
        <f>IFERROR(_xll.qlIndexFixing(Index6M,$H1429,TRUE,_xll.ohTrigger(RecalcTrigger,Trigger6M)),NA())</f>
        <v>2.605567680994874E-2</v>
      </c>
      <c r="M1429" s="52">
        <f>IFERROR(_xll.qlIndexFixing(ONIndex6M,I1429,TRUE,_xll.ohTrigger(RecalcTrigger,Trigger6M)),NA())</f>
        <v>2.6006377336562636E-2</v>
      </c>
    </row>
    <row r="1430" spans="2:13" x14ac:dyDescent="0.2">
      <c r="B1430" s="46" t="s">
        <v>49</v>
      </c>
      <c r="D1430" s="49">
        <f>_xll.qlCalendarAdvance(LocalCalendar,$D1429,B1430,"f",FALSE)</f>
        <v>49443</v>
      </c>
      <c r="E1430" s="49">
        <f>_xll.qlInterestRateIndexValueDate(IndexON,D1430)</f>
        <v>49443</v>
      </c>
      <c r="F1430" s="52">
        <f>IFERROR(_xll.qlIndexFixing(IndexON,D1430,TRUE,_xll.ohTrigger(RecalcTrigger,TriggerON)),NA())</f>
        <v>2.0560832159166598E-2</v>
      </c>
      <c r="H1430" s="49">
        <f>_xll.qlCalendarAdvance(IborCalendar,$H1429,B1430,"f",FALSE)</f>
        <v>49312</v>
      </c>
      <c r="I1430" s="49">
        <f>_xll.qlInterestRateIndexValueDate(Index3M,$H1430)</f>
        <v>49314</v>
      </c>
      <c r="J1430" s="52">
        <f>IFERROR(_xll.qlIndexFixing(Index3M,H1430,TRUE,_xll.ohTrigger(RecalcTrigger,Trigger3M)),NA())</f>
        <v>2.5713503828278306E-2</v>
      </c>
      <c r="K1430" s="52">
        <f>IFERROR(_xll.qlIndexFixing(ONIndex3M,I1430,TRUE,_xll.ohTrigger(RecalcTrigger,Trigger3M)),NA())</f>
        <v>2.56856188593102E-2</v>
      </c>
      <c r="L1430" s="52">
        <f>IFERROR(_xll.qlIndexFixing(Index6M,$H1430,TRUE,_xll.ohTrigger(RecalcTrigger,Trigger6M)),NA())</f>
        <v>2.6045686724124825E-2</v>
      </c>
      <c r="M1430" s="52">
        <f>IFERROR(_xll.qlIndexFixing(ONIndex6M,I1430,TRUE,_xll.ohTrigger(RecalcTrigger,Trigger6M)),NA())</f>
        <v>2.5997408675895173E-2</v>
      </c>
    </row>
    <row r="1431" spans="2:13" x14ac:dyDescent="0.2">
      <c r="B1431" s="46" t="s">
        <v>49</v>
      </c>
      <c r="D1431" s="49">
        <f>_xll.qlCalendarAdvance(LocalCalendar,$D1430,B1431,"f",FALSE)</f>
        <v>49450</v>
      </c>
      <c r="E1431" s="49">
        <f>_xll.qlInterestRateIndexValueDate(IndexON,D1431)</f>
        <v>49450</v>
      </c>
      <c r="F1431" s="52">
        <f>IFERROR(_xll.qlIndexFixing(IndexON,D1431,TRUE,_xll.ohTrigger(RecalcTrigger,TriggerON)),NA())</f>
        <v>2.0556645121407868E-2</v>
      </c>
      <c r="H1431" s="49">
        <f>_xll.qlCalendarAdvance(IborCalendar,$H1430,B1431,"f",FALSE)</f>
        <v>49319</v>
      </c>
      <c r="I1431" s="49">
        <f>_xll.qlInterestRateIndexValueDate(Index3M,$H1431)</f>
        <v>49321</v>
      </c>
      <c r="J1431" s="52">
        <f>IFERROR(_xll.qlIndexFixing(Index3M,H1431,TRUE,_xll.ohTrigger(RecalcTrigger,Trigger3M)),NA())</f>
        <v>2.570491183515955E-2</v>
      </c>
      <c r="K1431" s="52">
        <f>IFERROR(_xll.qlIndexFixing(ONIndex3M,I1431,TRUE,_xll.ohTrigger(RecalcTrigger,Trigger3M)),NA())</f>
        <v>2.5677420469403245E-2</v>
      </c>
      <c r="L1431" s="52">
        <f>IFERROR(_xll.qlIndexFixing(Index6M,$H1431,TRUE,_xll.ohTrigger(RecalcTrigger,Trigger6M)),NA())</f>
        <v>2.6035799324351207E-2</v>
      </c>
      <c r="M1431" s="52">
        <f>IFERROR(_xll.qlIndexFixing(ONIndex6M,I1431,TRUE,_xll.ohTrigger(RecalcTrigger,Trigger6M)),NA())</f>
        <v>2.5988696861132254E-2</v>
      </c>
    </row>
    <row r="1432" spans="2:13" x14ac:dyDescent="0.2">
      <c r="B1432" s="46" t="s">
        <v>49</v>
      </c>
      <c r="D1432" s="49">
        <f>_xll.qlCalendarAdvance(LocalCalendar,$D1431,B1432,"f",FALSE)</f>
        <v>49457</v>
      </c>
      <c r="E1432" s="49">
        <f>_xll.qlInterestRateIndexValueDate(IndexON,D1432)</f>
        <v>49457</v>
      </c>
      <c r="F1432" s="52">
        <f>IFERROR(_xll.qlIndexFixing(IndexON,D1432,TRUE,_xll.ohTrigger(RecalcTrigger,TriggerON)),NA())</f>
        <v>2.0552389749639577E-2</v>
      </c>
      <c r="H1432" s="49">
        <f>_xll.qlCalendarAdvance(IborCalendar,$H1431,B1432,"f",FALSE)</f>
        <v>49326</v>
      </c>
      <c r="I1432" s="49">
        <f>_xll.qlInterestRateIndexValueDate(Index3M,$H1432)</f>
        <v>49328</v>
      </c>
      <c r="J1432" s="52">
        <f>IFERROR(_xll.qlIndexFixing(Index3M,H1432,TRUE,_xll.ohTrigger(RecalcTrigger,Trigger3M)),NA())</f>
        <v>2.5696206532805022E-2</v>
      </c>
      <c r="K1432" s="52">
        <f>IFERROR(_xll.qlIndexFixing(ONIndex3M,I1432,TRUE,_xll.ohTrigger(RecalcTrigger,Trigger3M)),NA())</f>
        <v>2.5669468796536421E-2</v>
      </c>
      <c r="L1432" s="52">
        <f>IFERROR(_xll.qlIndexFixing(Index6M,$H1432,TRUE,_xll.ohTrigger(RecalcTrigger,Trigger6M)),NA())</f>
        <v>2.6025810649321562E-2</v>
      </c>
      <c r="M1432" s="52">
        <f>IFERROR(_xll.qlIndexFixing(ONIndex6M,I1432,TRUE,_xll.ohTrigger(RecalcTrigger,Trigger6M)),NA())</f>
        <v>2.5980218888115303E-2</v>
      </c>
    </row>
    <row r="1433" spans="2:13" x14ac:dyDescent="0.2">
      <c r="B1433" s="46" t="s">
        <v>49</v>
      </c>
      <c r="D1433" s="49">
        <f>_xll.qlCalendarAdvance(LocalCalendar,$D1432,B1433,"f",FALSE)</f>
        <v>49464</v>
      </c>
      <c r="E1433" s="49">
        <f>_xll.qlInterestRateIndexValueDate(IndexON,D1433)</f>
        <v>49464</v>
      </c>
      <c r="F1433" s="52">
        <f>IFERROR(_xll.qlIndexFixing(IndexON,D1433,TRUE,_xll.ohTrigger(RecalcTrigger,TriggerON)),NA())</f>
        <v>2.054806604394277E-2</v>
      </c>
      <c r="H1433" s="49">
        <f>_xll.qlCalendarAdvance(IborCalendar,$H1432,B1433,"f",FALSE)</f>
        <v>49333</v>
      </c>
      <c r="I1433" s="49">
        <f>_xll.qlInterestRateIndexValueDate(Index3M,$H1433)</f>
        <v>49335</v>
      </c>
      <c r="J1433" s="52">
        <f>IFERROR(_xll.qlIndexFixing(Index3M,H1433,TRUE,_xll.ohTrigger(RecalcTrigger,Trigger3M)),NA())</f>
        <v>2.5687387921950133E-2</v>
      </c>
      <c r="K1433" s="52">
        <f>IFERROR(_xll.qlIndexFixing(ONIndex3M,I1433,TRUE,_xll.ohTrigger(RecalcTrigger,Trigger3M)),NA())</f>
        <v>2.5661404495922469E-2</v>
      </c>
      <c r="L1433" s="52">
        <f>IFERROR(_xll.qlIndexFixing(Index6M,$H1433,TRUE,_xll.ohTrigger(RecalcTrigger,Trigger6M)),NA())</f>
        <v>2.6015726151578173E-2</v>
      </c>
      <c r="M1433" s="52">
        <f>IFERROR(_xll.qlIndexFixing(ONIndex6M,I1433,TRUE,_xll.ohTrigger(RecalcTrigger,Trigger6M)),NA())</f>
        <v>2.5971630884180641E-2</v>
      </c>
    </row>
    <row r="1434" spans="2:13" x14ac:dyDescent="0.2">
      <c r="B1434" s="46" t="s">
        <v>49</v>
      </c>
      <c r="D1434" s="49">
        <f>_xll.qlCalendarAdvance(LocalCalendar,$D1433,B1434,"f",FALSE)</f>
        <v>49471</v>
      </c>
      <c r="E1434" s="49">
        <f>_xll.qlInterestRateIndexValueDate(IndexON,D1434)</f>
        <v>49471</v>
      </c>
      <c r="F1434" s="52">
        <f>IFERROR(_xll.qlIndexFixing(IndexON,D1434,TRUE,_xll.ohTrigger(RecalcTrigger,TriggerON)),NA())</f>
        <v>2.0543674004155354E-2</v>
      </c>
      <c r="H1434" s="49">
        <f>_xll.qlCalendarAdvance(IborCalendar,$H1433,B1434,"f",FALSE)</f>
        <v>49340</v>
      </c>
      <c r="I1434" s="49">
        <f>_xll.qlInterestRateIndexValueDate(Index3M,$H1434)</f>
        <v>49342</v>
      </c>
      <c r="J1434" s="52">
        <f>IFERROR(_xll.qlIndexFixing(Index3M,H1434,TRUE,_xll.ohTrigger(RecalcTrigger,Trigger3M)),NA())</f>
        <v>2.5678201123182167E-2</v>
      </c>
      <c r="K1434" s="52">
        <f>IFERROR(_xll.qlIndexFixing(ONIndex3M,I1434,TRUE,_xll.ohTrigger(RecalcTrigger,Trigger3M)),NA())</f>
        <v>2.5653227567588033E-2</v>
      </c>
      <c r="L1434" s="52">
        <f>IFERROR(_xll.qlIndexFixing(Index6M,$H1434,TRUE,_xll.ohTrigger(RecalcTrigger,Trigger6M)),NA())</f>
        <v>2.600555128357147E-2</v>
      </c>
      <c r="M1434" s="52">
        <f>IFERROR(_xll.qlIndexFixing(ONIndex6M,I1434,TRUE,_xll.ohTrigger(RecalcTrigger,Trigger6M)),NA())</f>
        <v>2.5962932849381559E-2</v>
      </c>
    </row>
    <row r="1435" spans="2:13" x14ac:dyDescent="0.2">
      <c r="B1435" s="46" t="s">
        <v>49</v>
      </c>
      <c r="D1435" s="49">
        <f>_xll.qlCalendarAdvance(LocalCalendar,$D1434,B1435,"f",FALSE)</f>
        <v>49478</v>
      </c>
      <c r="E1435" s="49">
        <f>_xll.qlInterestRateIndexValueDate(IndexON,D1435)</f>
        <v>49478</v>
      </c>
      <c r="F1435" s="52">
        <f>IFERROR(_xll.qlIndexFixing(IndexON,D1435,TRUE,_xll.ohTrigger(RecalcTrigger,TriggerON)),NA())</f>
        <v>2.053921363052047E-2</v>
      </c>
      <c r="H1435" s="49">
        <f>_xll.qlCalendarAdvance(IborCalendar,$H1434,B1435,"f",FALSE)</f>
        <v>49347</v>
      </c>
      <c r="I1435" s="49">
        <f>_xll.qlInterestRateIndexValueDate(Index3M,$H1435)</f>
        <v>49349</v>
      </c>
      <c r="J1435" s="52">
        <f>IFERROR(_xll.qlIndexFixing(Index3M,H1435,TRUE,_xll.ohTrigger(RecalcTrigger,Trigger3M)),NA())</f>
        <v>2.5669164633295907E-2</v>
      </c>
      <c r="K1435" s="52">
        <f>IFERROR(_xll.qlIndexFixing(ONIndex3M,I1435,TRUE,_xll.ohTrigger(RecalcTrigger,Trigger3M)),NA())</f>
        <v>2.5645254254971217E-2</v>
      </c>
      <c r="L1435" s="52">
        <f>IFERROR(_xll.qlIndexFixing(Index6M,$H1435,TRUE,_xll.ohTrigger(RecalcTrigger,Trigger6M)),NA())</f>
        <v>2.59952914976503E-2</v>
      </c>
      <c r="M1435" s="52">
        <f>IFERROR(_xll.qlIndexFixing(ONIndex6M,I1435,TRUE,_xll.ohTrigger(RecalcTrigger,Trigger6M)),NA())</f>
        <v>2.5954426258749663E-2</v>
      </c>
    </row>
    <row r="1436" spans="2:13" x14ac:dyDescent="0.2">
      <c r="B1436" s="46" t="s">
        <v>49</v>
      </c>
      <c r="D1436" s="49">
        <f>_xll.qlCalendarAdvance(LocalCalendar,$D1435,B1436,"f",FALSE)</f>
        <v>49485</v>
      </c>
      <c r="E1436" s="49">
        <f>_xll.qlInterestRateIndexValueDate(IndexON,D1436)</f>
        <v>49485</v>
      </c>
      <c r="F1436" s="52">
        <f>IFERROR(_xll.qlIndexFixing(IndexON,D1436,TRUE,_xll.ohTrigger(RecalcTrigger,TriggerON)),NA())</f>
        <v>2.0534684922794977E-2</v>
      </c>
      <c r="H1436" s="49">
        <f>_xll.qlCalendarAdvance(IborCalendar,$H1435,B1436,"f",FALSE)</f>
        <v>49354</v>
      </c>
      <c r="I1436" s="49">
        <f>_xll.qlInterestRateIndexValueDate(Index3M,$H1436)</f>
        <v>49356</v>
      </c>
      <c r="J1436" s="52">
        <f>IFERROR(_xll.qlIndexFixing(Index3M,H1436,TRUE,_xll.ohTrigger(RecalcTrigger,Trigger3M)),NA())</f>
        <v>2.5660014844940616E-2</v>
      </c>
      <c r="K1436" s="52">
        <f>IFERROR(_xll.qlIndexFixing(ONIndex3M,I1436,TRUE,_xll.ohTrigger(RecalcTrigger,Trigger3M)),NA())</f>
        <v>2.5636535827837648E-2</v>
      </c>
      <c r="L1436" s="52">
        <f>IFERROR(_xll.qlIndexFixing(Index6M,$H1436,TRUE,_xll.ohTrigger(RecalcTrigger,Trigger6M)),NA())</f>
        <v>2.5984952246066347E-2</v>
      </c>
      <c r="M1436" s="52">
        <f>IFERROR(_xll.qlIndexFixing(ONIndex6M,I1436,TRUE,_xll.ohTrigger(RecalcTrigger,Trigger6M)),NA())</f>
        <v>2.5945206687136846E-2</v>
      </c>
    </row>
    <row r="1437" spans="2:13" x14ac:dyDescent="0.2">
      <c r="B1437" s="46" t="s">
        <v>49</v>
      </c>
      <c r="D1437" s="49">
        <f>_xll.qlCalendarAdvance(LocalCalendar,$D1436,B1437,"f",FALSE)</f>
        <v>49492</v>
      </c>
      <c r="E1437" s="49">
        <f>_xll.qlInterestRateIndexValueDate(IndexON,D1437)</f>
        <v>49492</v>
      </c>
      <c r="F1437" s="52">
        <f>IFERROR(_xll.qlIndexFixing(IndexON,D1437,TRUE,_xll.ohTrigger(RecalcTrigger,TriggerON)),NA())</f>
        <v>2.0530095301657392E-2</v>
      </c>
      <c r="H1437" s="49">
        <f>_xll.qlCalendarAdvance(IborCalendar,$H1436,B1437,"f",FALSE)</f>
        <v>49361</v>
      </c>
      <c r="I1437" s="49">
        <f>_xll.qlInterestRateIndexValueDate(Index3M,$H1437)</f>
        <v>49363</v>
      </c>
      <c r="J1437" s="52">
        <f>IFERROR(_xll.qlIndexFixing(Index3M,H1437,TRUE,_xll.ohTrigger(RecalcTrigger,Trigger3M)),NA())</f>
        <v>2.5650751758883317E-2</v>
      </c>
      <c r="K1437" s="52">
        <f>IFERROR(_xll.qlIndexFixing(ONIndex3M,I1437,TRUE,_xll.ohTrigger(RecalcTrigger,Trigger3M)),NA())</f>
        <v>2.5628021016448344E-2</v>
      </c>
      <c r="L1437" s="52">
        <f>IFERROR(_xll.qlIndexFixing(Index6M,$H1437,TRUE,_xll.ohTrigger(RecalcTrigger,Trigger6M)),NA())</f>
        <v>2.5974538980969727E-2</v>
      </c>
      <c r="M1437" s="52">
        <f>IFERROR(_xll.qlIndexFixing(ONIndex6M,I1437,TRUE,_xll.ohTrigger(RecalcTrigger,Trigger6M)),NA())</f>
        <v>2.5936178559851086E-2</v>
      </c>
    </row>
    <row r="1438" spans="2:13" x14ac:dyDescent="0.2">
      <c r="B1438" s="46" t="s">
        <v>49</v>
      </c>
      <c r="D1438" s="49">
        <f>_xll.qlCalendarAdvance(LocalCalendar,$D1437,B1438,"f",FALSE)</f>
        <v>49499</v>
      </c>
      <c r="E1438" s="49">
        <f>_xll.qlInterestRateIndexValueDate(IndexON,D1438)</f>
        <v>49499</v>
      </c>
      <c r="F1438" s="52">
        <f>IFERROR(_xll.qlIndexFixing(IndexON,D1438,TRUE,_xll.ohTrigger(RecalcTrigger,TriggerON)),NA())</f>
        <v>2.0525488888378796E-2</v>
      </c>
      <c r="H1438" s="49">
        <f>_xll.qlCalendarAdvance(IborCalendar,$H1437,B1438,"f",FALSE)</f>
        <v>49368</v>
      </c>
      <c r="I1438" s="49">
        <f>_xll.qlInterestRateIndexValueDate(Index3M,$H1438)</f>
        <v>49370</v>
      </c>
      <c r="J1438" s="52">
        <f>IFERROR(_xll.qlIndexFixing(Index3M,H1438,TRUE,_xll.ohTrigger(RecalcTrigger,Trigger3M)),NA())</f>
        <v>2.5642466568816535E-2</v>
      </c>
      <c r="K1438" s="52">
        <f>IFERROR(_xll.qlIndexFixing(ONIndex3M,I1438,TRUE,_xll.ohTrigger(RecalcTrigger,Trigger3M)),NA())</f>
        <v>2.5619393577445138E-2</v>
      </c>
      <c r="L1438" s="52">
        <f>IFERROR(_xll.qlIndexFixing(Index6M,$H1438,TRUE,_xll.ohTrigger(RecalcTrigger,Trigger6M)),NA())</f>
        <v>2.596469092253759E-2</v>
      </c>
      <c r="M1438" s="52">
        <f>IFERROR(_xll.qlIndexFixing(ONIndex6M,I1438,TRUE,_xll.ohTrigger(RecalcTrigger,Trigger6M)),NA())</f>
        <v>2.5927040401674262E-2</v>
      </c>
    </row>
    <row r="1439" spans="2:13" x14ac:dyDescent="0.2">
      <c r="B1439" s="46" t="s">
        <v>49</v>
      </c>
      <c r="D1439" s="49">
        <f>_xll.qlCalendarAdvance(LocalCalendar,$D1438,B1439,"f",FALSE)</f>
        <v>49507</v>
      </c>
      <c r="E1439" s="49">
        <f>_xll.qlInterestRateIndexValueDate(IndexON,D1439)</f>
        <v>49507</v>
      </c>
      <c r="F1439" s="52">
        <f>IFERROR(_xll.qlIndexFixing(IndexON,D1439,TRUE,_xll.ohTrigger(RecalcTrigger,TriggerON)),NA())</f>
        <v>2.0520212940590143E-2</v>
      </c>
      <c r="H1439" s="49">
        <f>_xll.qlCalendarAdvance(IborCalendar,$H1438,B1439,"f",FALSE)</f>
        <v>49375</v>
      </c>
      <c r="I1439" s="49">
        <f>_xll.qlInterestRateIndexValueDate(Index3M,$H1439)</f>
        <v>49377</v>
      </c>
      <c r="J1439" s="52">
        <f>IFERROR(_xll.qlIndexFixing(Index3M,H1439,TRUE,_xll.ohTrigger(RecalcTrigger,Trigger3M)),NA())</f>
        <v>2.5632933044392167E-2</v>
      </c>
      <c r="K1439" s="52">
        <f>IFERROR(_xll.qlIndexFixing(ONIndex3M,I1439,TRUE,_xll.ohTrigger(RecalcTrigger,Trigger3M)),NA())</f>
        <v>2.5610653510801384E-2</v>
      </c>
      <c r="L1439" s="52">
        <f>IFERROR(_xll.qlIndexFixing(Index6M,$H1439,TRUE,_xll.ohTrigger(RecalcTrigger,Trigger6M)),NA())</f>
        <v>2.5954135359218176E-2</v>
      </c>
      <c r="M1439" s="52">
        <f>IFERROR(_xll.qlIndexFixing(ONIndex6M,I1439,TRUE,_xll.ohTrigger(RecalcTrigger,Trigger6M)),NA())</f>
        <v>2.5917792212792889E-2</v>
      </c>
    </row>
    <row r="1440" spans="2:13" x14ac:dyDescent="0.2">
      <c r="B1440" s="46" t="s">
        <v>49</v>
      </c>
      <c r="D1440" s="49">
        <f>_xll.qlCalendarAdvance(LocalCalendar,$D1439,B1440,"f",FALSE)</f>
        <v>49514</v>
      </c>
      <c r="E1440" s="49">
        <f>_xll.qlInterestRateIndexValueDate(IndexON,D1440)</f>
        <v>49514</v>
      </c>
      <c r="F1440" s="52">
        <f>IFERROR(_xll.qlIndexFixing(IndexON,D1440,TRUE,_xll.ohTrigger(RecalcTrigger,TriggerON)),NA())</f>
        <v>2.051558644525886E-2</v>
      </c>
      <c r="H1440" s="49">
        <f>_xll.qlCalendarAdvance(IborCalendar,$H1439,B1440,"f",FALSE)</f>
        <v>49382</v>
      </c>
      <c r="I1440" s="49">
        <f>_xll.qlInterestRateIndexValueDate(Index3M,$H1440)</f>
        <v>49384</v>
      </c>
      <c r="J1440" s="52">
        <f>IFERROR(_xll.qlIndexFixing(Index3M,H1440,TRUE,_xll.ohTrigger(RecalcTrigger,Trigger3M)),NA())</f>
        <v>2.5623286185965193E-2</v>
      </c>
      <c r="K1440" s="52">
        <f>IFERROR(_xll.qlIndexFixing(ONIndex3M,I1440,TRUE,_xll.ohTrigger(RecalcTrigger,Trigger3M)),NA())</f>
        <v>2.560180081659702E-2</v>
      </c>
      <c r="L1440" s="52">
        <f>IFERROR(_xll.qlIndexFixing(Index6M,$H1440,TRUE,_xll.ohTrigger(RecalcTrigger,Trigger6M)),NA())</f>
        <v>2.5943677495455605E-2</v>
      </c>
      <c r="M1440" s="52">
        <f>IFERROR(_xll.qlIndexFixing(ONIndex6M,I1440,TRUE,_xll.ohTrigger(RecalcTrigger,Trigger6M)),NA())</f>
        <v>2.5908433993127034E-2</v>
      </c>
    </row>
    <row r="1441" spans="2:13" x14ac:dyDescent="0.2">
      <c r="B1441" s="46" t="s">
        <v>49</v>
      </c>
      <c r="D1441" s="49">
        <f>_xll.qlCalendarAdvance(LocalCalendar,$D1440,B1441,"f",FALSE)</f>
        <v>49521</v>
      </c>
      <c r="E1441" s="49">
        <f>_xll.qlInterestRateIndexValueDate(IndexON,D1441)</f>
        <v>49521</v>
      </c>
      <c r="F1441" s="52">
        <f>IFERROR(_xll.qlIndexFixing(IndexON,D1441,TRUE,_xll.ohTrigger(RecalcTrigger,TriggerON)),NA())</f>
        <v>2.0510950578221943E-2</v>
      </c>
      <c r="H1441" s="49">
        <f>_xll.qlCalendarAdvance(IborCalendar,$H1440,B1441,"f",FALSE)</f>
        <v>49389</v>
      </c>
      <c r="I1441" s="49">
        <f>_xll.qlInterestRateIndexValueDate(Index3M,$H1441)</f>
        <v>49395</v>
      </c>
      <c r="J1441" s="52">
        <f>IFERROR(_xll.qlIndexFixing(Index3M,H1441,TRUE,_xll.ohTrigger(RecalcTrigger,Trigger3M)),NA())</f>
        <v>2.5607526578863657E-2</v>
      </c>
      <c r="K1441" s="52">
        <f>IFERROR(_xll.qlIndexFixing(ONIndex3M,I1441,TRUE,_xll.ohTrigger(RecalcTrigger,Trigger3M)),NA())</f>
        <v>2.5587140843308376E-2</v>
      </c>
      <c r="L1441" s="52">
        <f>IFERROR(_xll.qlIndexFixing(Index6M,$H1441,TRUE,_xll.ohTrigger(RecalcTrigger,Trigger6M)),NA())</f>
        <v>2.5926598113523231E-2</v>
      </c>
      <c r="M1441" s="52">
        <f>IFERROR(_xll.qlIndexFixing(ONIndex6M,I1441,TRUE,_xll.ohTrigger(RecalcTrigger,Trigger6M)),NA())</f>
        <v>2.5893012586362119E-2</v>
      </c>
    </row>
    <row r="1442" spans="2:13" x14ac:dyDescent="0.2">
      <c r="B1442" s="46" t="s">
        <v>49</v>
      </c>
      <c r="D1442" s="49">
        <f>_xll.qlCalendarAdvance(LocalCalendar,$D1441,B1442,"f",FALSE)</f>
        <v>49528</v>
      </c>
      <c r="E1442" s="49">
        <f>_xll.qlInterestRateIndexValueDate(IndexON,D1442)</f>
        <v>49528</v>
      </c>
      <c r="F1442" s="52">
        <f>IFERROR(_xll.qlIndexFixing(IndexON,D1442,TRUE,_xll.ohTrigger(RecalcTrigger,TriggerON)),NA())</f>
        <v>2.0506305339479391E-2</v>
      </c>
      <c r="H1442" s="49">
        <f>_xll.qlCalendarAdvance(IborCalendar,$H1441,B1442,"f",FALSE)</f>
        <v>49396</v>
      </c>
      <c r="I1442" s="49">
        <f>_xll.qlInterestRateIndexValueDate(Index3M,$H1442)</f>
        <v>49398</v>
      </c>
      <c r="J1442" s="52">
        <f>IFERROR(_xll.qlIndexFixing(Index3M,H1442,TRUE,_xll.ohTrigger(RecalcTrigger,Trigger3M)),NA())</f>
        <v>2.5603105614640111E-2</v>
      </c>
      <c r="K1442" s="52">
        <f>IFERROR(_xll.qlIndexFixing(ONIndex3M,I1442,TRUE,_xll.ohTrigger(RecalcTrigger,Trigger3M)),NA())</f>
        <v>2.5583757545559749E-2</v>
      </c>
      <c r="L1442" s="52">
        <f>IFERROR(_xll.qlIndexFixing(Index6M,$H1442,TRUE,_xll.ohTrigger(RecalcTrigger,Trigger6M)),NA())</f>
        <v>2.5921703752641398E-2</v>
      </c>
      <c r="M1442" s="52">
        <f>IFERROR(_xll.qlIndexFixing(ONIndex6M,I1442,TRUE,_xll.ohTrigger(RecalcTrigger,Trigger6M)),NA())</f>
        <v>2.5889387461761615E-2</v>
      </c>
    </row>
    <row r="1443" spans="2:13" x14ac:dyDescent="0.2">
      <c r="B1443" s="46" t="s">
        <v>49</v>
      </c>
      <c r="D1443" s="49">
        <f>_xll.qlCalendarAdvance(LocalCalendar,$D1442,B1443,"f",FALSE)</f>
        <v>49535</v>
      </c>
      <c r="E1443" s="49">
        <f>_xll.qlInterestRateIndexValueDate(IndexON,D1443)</f>
        <v>49535</v>
      </c>
      <c r="F1443" s="52">
        <f>IFERROR(_xll.qlIndexFixing(IndexON,D1443,TRUE,_xll.ohTrigger(RecalcTrigger,TriggerON)),NA())</f>
        <v>2.0501650729193299E-2</v>
      </c>
      <c r="H1443" s="49">
        <f>_xll.qlCalendarAdvance(IborCalendar,$H1442,B1443,"f",FALSE)</f>
        <v>49403</v>
      </c>
      <c r="I1443" s="49">
        <f>_xll.qlInterestRateIndexValueDate(Index3M,$H1443)</f>
        <v>49405</v>
      </c>
      <c r="J1443" s="52">
        <f>IFERROR(_xll.qlIndexFixing(Index3M,H1443,TRUE,_xll.ohTrigger(RecalcTrigger,Trigger3M)),NA())</f>
        <v>2.5593146876945399E-2</v>
      </c>
      <c r="K1443" s="52">
        <f>IFERROR(_xll.qlIndexFixing(ONIndex3M,I1443,TRUE,_xll.ohTrigger(RecalcTrigger,Trigger3M)),NA())</f>
        <v>2.5574566968753487E-2</v>
      </c>
      <c r="L1443" s="52">
        <f>IFERROR(_xll.qlIndexFixing(Index6M,$H1443,TRUE,_xll.ohTrigger(RecalcTrigger,Trigger6M)),NA())</f>
        <v>2.5911558244906038E-2</v>
      </c>
      <c r="M1443" s="52">
        <f>IFERROR(_xll.qlIndexFixing(ONIndex6M,I1443,TRUE,_xll.ohTrigger(RecalcTrigger,Trigger6M)),NA())</f>
        <v>2.5879699150062052E-2</v>
      </c>
    </row>
    <row r="1444" spans="2:13" x14ac:dyDescent="0.2">
      <c r="B1444" s="46" t="s">
        <v>49</v>
      </c>
      <c r="D1444" s="49">
        <f>_xll.qlCalendarAdvance(LocalCalendar,$D1443,B1444,"f",FALSE)</f>
        <v>49542</v>
      </c>
      <c r="E1444" s="49">
        <f>_xll.qlInterestRateIndexValueDate(IndexON,D1444)</f>
        <v>49542</v>
      </c>
      <c r="F1444" s="52">
        <f>IFERROR(_xll.qlIndexFixing(IndexON,D1444,TRUE,_xll.ohTrigger(RecalcTrigger,TriggerON)),NA())</f>
        <v>2.0496986747282619E-2</v>
      </c>
      <c r="H1444" s="49">
        <f>_xll.qlCalendarAdvance(IborCalendar,$H1443,B1444,"f",FALSE)</f>
        <v>49410</v>
      </c>
      <c r="I1444" s="49">
        <f>_xll.qlInterestRateIndexValueDate(Index3M,$H1444)</f>
        <v>49412</v>
      </c>
      <c r="J1444" s="52">
        <f>IFERROR(_xll.qlIndexFixing(Index3M,H1444,TRUE,_xll.ohTrigger(RecalcTrigger,Trigger3M)),NA())</f>
        <v>2.5583085118066135E-2</v>
      </c>
      <c r="K1444" s="52">
        <f>IFERROR(_xll.qlIndexFixing(ONIndex3M,I1444,TRUE,_xll.ohTrigger(RecalcTrigger,Trigger3M)),NA())</f>
        <v>2.556526376446655E-2</v>
      </c>
      <c r="L1444" s="52">
        <f>IFERROR(_xll.qlIndexFixing(Index6M,$H1444,TRUE,_xll.ohTrigger(RecalcTrigger,Trigger6M)),NA())</f>
        <v>2.5900627449620992E-2</v>
      </c>
      <c r="M1444" s="52">
        <f>IFERROR(_xll.qlIndexFixing(ONIndex6M,I1444,TRUE,_xll.ohTrigger(RecalcTrigger,Trigger6M)),NA())</f>
        <v>2.5869900807737878E-2</v>
      </c>
    </row>
    <row r="1445" spans="2:13" x14ac:dyDescent="0.2">
      <c r="B1445" s="46" t="s">
        <v>49</v>
      </c>
      <c r="D1445" s="49">
        <f>_xll.qlCalendarAdvance(LocalCalendar,$D1444,B1445,"f",FALSE)</f>
        <v>49549</v>
      </c>
      <c r="E1445" s="49">
        <f>_xll.qlInterestRateIndexValueDate(IndexON,D1445)</f>
        <v>49549</v>
      </c>
      <c r="F1445" s="52">
        <f>IFERROR(_xll.qlIndexFixing(IndexON,D1445,TRUE,_xll.ohTrigger(RecalcTrigger,TriggerON)),NA())</f>
        <v>2.0492313393747352E-2</v>
      </c>
      <c r="H1445" s="49">
        <f>_xll.qlCalendarAdvance(IborCalendar,$H1444,B1445,"f",FALSE)</f>
        <v>49417</v>
      </c>
      <c r="I1445" s="49">
        <f>_xll.qlInterestRateIndexValueDate(Index3M,$H1445)</f>
        <v>49419</v>
      </c>
      <c r="J1445" s="52">
        <f>IFERROR(_xll.qlIndexFixing(Index3M,H1445,TRUE,_xll.ohTrigger(RecalcTrigger,Trigger3M)),NA())</f>
        <v>2.5572930625059682E-2</v>
      </c>
      <c r="K1445" s="52">
        <f>IFERROR(_xll.qlIndexFixing(ONIndex3M,I1445,TRUE,_xll.ohTrigger(RecalcTrigger,Trigger3M)),NA())</f>
        <v>2.5555847932698939E-2</v>
      </c>
      <c r="L1445" s="52">
        <f>IFERROR(_xll.qlIndexFixing(Index6M,$H1445,TRUE,_xll.ohTrigger(RecalcTrigger,Trigger6M)),NA())</f>
        <v>2.5889817195155568E-2</v>
      </c>
      <c r="M1445" s="52">
        <f>IFERROR(_xll.qlIndexFixing(ONIndex6M,I1445,TRUE,_xll.ohTrigger(RecalcTrigger,Trigger6M)),NA())</f>
        <v>2.5859992434762447E-2</v>
      </c>
    </row>
    <row r="1446" spans="2:13" x14ac:dyDescent="0.2">
      <c r="B1446" s="46" t="s">
        <v>49</v>
      </c>
      <c r="D1446" s="49">
        <f>_xll.qlCalendarAdvance(LocalCalendar,$D1445,B1446,"f",FALSE)</f>
        <v>49556</v>
      </c>
      <c r="E1446" s="49">
        <f>_xll.qlInterestRateIndexValueDate(IndexON,D1446)</f>
        <v>49556</v>
      </c>
      <c r="F1446" s="52">
        <f>IFERROR(_xll.qlIndexFixing(IndexON,D1446,TRUE,_xll.ohTrigger(RecalcTrigger,TriggerON)),NA())</f>
        <v>2.0487630668425405E-2</v>
      </c>
      <c r="H1446" s="49">
        <f>_xll.qlCalendarAdvance(IborCalendar,$H1445,B1446,"f",FALSE)</f>
        <v>49424</v>
      </c>
      <c r="I1446" s="49">
        <f>_xll.qlInterestRateIndexValueDate(Index3M,$H1446)</f>
        <v>49426</v>
      </c>
      <c r="J1446" s="52">
        <f>IFERROR(_xll.qlIndexFixing(Index3M,H1446,TRUE,_xll.ohTrigger(RecalcTrigger,Trigger3M)),NA())</f>
        <v>2.5563327361752864E-2</v>
      </c>
      <c r="K1446" s="52">
        <f>IFERROR(_xll.qlIndexFixing(ONIndex3M,I1446,TRUE,_xll.ohTrigger(RecalcTrigger,Trigger3M)),NA())</f>
        <v>2.5546540206595747E-2</v>
      </c>
      <c r="L1446" s="52">
        <f>IFERROR(_xll.qlIndexFixing(Index6M,$H1446,TRUE,_xll.ohTrigger(RecalcTrigger,Trigger6M)),NA())</f>
        <v>2.5879281052796292E-2</v>
      </c>
      <c r="M1446" s="52">
        <f>IFERROR(_xll.qlIndexFixing(ONIndex6M,I1446,TRUE,_xll.ohTrigger(RecalcTrigger,Trigger6M)),NA())</f>
        <v>2.5850181554480933E-2</v>
      </c>
    </row>
    <row r="1447" spans="2:13" x14ac:dyDescent="0.2">
      <c r="B1447" s="46" t="s">
        <v>49</v>
      </c>
      <c r="D1447" s="49">
        <f>_xll.qlCalendarAdvance(LocalCalendar,$D1446,B1447,"f",FALSE)</f>
        <v>49563</v>
      </c>
      <c r="E1447" s="49">
        <f>_xll.qlInterestRateIndexValueDate(IndexON,D1447)</f>
        <v>49563</v>
      </c>
      <c r="F1447" s="52">
        <f>IFERROR(_xll.qlIndexFixing(IndexON,D1447,TRUE,_xll.ohTrigger(RecalcTrigger,TriggerON)),NA())</f>
        <v>2.0482938571640963E-2</v>
      </c>
      <c r="H1447" s="49">
        <f>_xll.qlCalendarAdvance(IborCalendar,$H1446,B1447,"f",FALSE)</f>
        <v>49431</v>
      </c>
      <c r="I1447" s="49">
        <f>_xll.qlInterestRateIndexValueDate(Index3M,$H1447)</f>
        <v>49437</v>
      </c>
      <c r="J1447" s="52">
        <f>IFERROR(_xll.qlIndexFixing(Index3M,H1447,TRUE,_xll.ohTrigger(RecalcTrigger,Trigger3M)),NA())</f>
        <v>2.5546619162057919E-2</v>
      </c>
      <c r="K1447" s="52">
        <f>IFERROR(_xll.qlIndexFixing(ONIndex3M,I1447,TRUE,_xll.ohTrigger(RecalcTrigger,Trigger3M)),NA())</f>
        <v>2.5530702136240535E-2</v>
      </c>
      <c r="L1447" s="52">
        <f>IFERROR(_xll.qlIndexFixing(Index6M,$H1447,TRUE,_xll.ohTrigger(RecalcTrigger,Trigger6M)),NA())</f>
        <v>2.5861773695074454E-2</v>
      </c>
      <c r="M1447" s="52">
        <f>IFERROR(_xll.qlIndexFixing(ONIndex6M,I1447,TRUE,_xll.ohTrigger(RecalcTrigger,Trigger6M)),NA())</f>
        <v>2.5833618039401429E-2</v>
      </c>
    </row>
    <row r="1448" spans="2:13" x14ac:dyDescent="0.2">
      <c r="B1448" s="46" t="s">
        <v>49</v>
      </c>
      <c r="D1448" s="49">
        <f>_xll.qlCalendarAdvance(LocalCalendar,$D1447,B1448,"f",FALSE)</f>
        <v>49570</v>
      </c>
      <c r="E1448" s="49">
        <f>_xll.qlInterestRateIndexValueDate(IndexON,D1448)</f>
        <v>49570</v>
      </c>
      <c r="F1448" s="52">
        <f>IFERROR(_xll.qlIndexFixing(IndexON,D1448,TRUE,_xll.ohTrigger(RecalcTrigger,TriggerON)),NA())</f>
        <v>2.0478237103069841E-2</v>
      </c>
      <c r="H1448" s="49">
        <f>_xll.qlCalendarAdvance(IborCalendar,$H1447,B1448,"f",FALSE)</f>
        <v>49438</v>
      </c>
      <c r="I1448" s="49">
        <f>_xll.qlInterestRateIndexValueDate(Index3M,$H1448)</f>
        <v>49440</v>
      </c>
      <c r="J1448" s="52">
        <f>IFERROR(_xll.qlIndexFixing(Index3M,H1448,TRUE,_xll.ohTrigger(RecalcTrigger,Trigger3M)),NA())</f>
        <v>2.554247241244699E-2</v>
      </c>
      <c r="K1448" s="52">
        <f>IFERROR(_xll.qlIndexFixing(ONIndex3M,I1448,TRUE,_xll.ohTrigger(RecalcTrigger,Trigger3M)),NA())</f>
        <v>2.5526924673044959E-2</v>
      </c>
      <c r="L1448" s="52">
        <f>IFERROR(_xll.qlIndexFixing(Index6M,$H1448,TRUE,_xll.ohTrigger(RecalcTrigger,Trigger6M)),NA())</f>
        <v>2.5857265114232024E-2</v>
      </c>
      <c r="M1448" s="52">
        <f>IFERROR(_xll.qlIndexFixing(ONIndex6M,I1448,TRUE,_xll.ohTrigger(RecalcTrigger,Trigger6M)),NA())</f>
        <v>2.58296071325681E-2</v>
      </c>
    </row>
    <row r="1449" spans="2:13" x14ac:dyDescent="0.2">
      <c r="B1449" s="46" t="s">
        <v>49</v>
      </c>
      <c r="D1449" s="49">
        <f>_xll.qlCalendarAdvance(LocalCalendar,$D1448,B1449,"f",FALSE)</f>
        <v>49577</v>
      </c>
      <c r="E1449" s="49">
        <f>_xll.qlInterestRateIndexValueDate(IndexON,D1449)</f>
        <v>49577</v>
      </c>
      <c r="F1449" s="52">
        <f>IFERROR(_xll.qlIndexFixing(IndexON,D1449,TRUE,_xll.ohTrigger(RecalcTrigger,TriggerON)),NA())</f>
        <v>2.0473526262955177E-2</v>
      </c>
      <c r="H1449" s="49">
        <f>_xll.qlCalendarAdvance(IborCalendar,$H1448,B1449,"f",FALSE)</f>
        <v>49445</v>
      </c>
      <c r="I1449" s="49">
        <f>_xll.qlInterestRateIndexValueDate(Index3M,$H1449)</f>
        <v>49447</v>
      </c>
      <c r="J1449" s="52">
        <f>IFERROR(_xll.qlIndexFixing(Index3M,H1449,TRUE,_xll.ohTrigger(RecalcTrigger,Trigger3M)),NA())</f>
        <v>2.5532045066422909E-2</v>
      </c>
      <c r="K1449" s="52">
        <f>IFERROR(_xll.qlIndexFixing(ONIndex3M,I1449,TRUE,_xll.ohTrigger(RecalcTrigger,Trigger3M)),NA())</f>
        <v>2.5517058331727682E-2</v>
      </c>
      <c r="L1449" s="52">
        <f>IFERROR(_xll.qlIndexFixing(Index6M,$H1449,TRUE,_xll.ohTrigger(RecalcTrigger,Trigger6M)),NA())</f>
        <v>2.5846391763329552E-2</v>
      </c>
      <c r="M1449" s="52">
        <f>IFERROR(_xll.qlIndexFixing(ONIndex6M,I1449,TRUE,_xll.ohTrigger(RecalcTrigger,Trigger6M)),NA())</f>
        <v>2.5819258637440612E-2</v>
      </c>
    </row>
    <row r="1450" spans="2:13" x14ac:dyDescent="0.2">
      <c r="B1450" s="46" t="s">
        <v>49</v>
      </c>
      <c r="D1450" s="49">
        <f>_xll.qlCalendarAdvance(LocalCalendar,$D1449,B1450,"f",FALSE)</f>
        <v>49584</v>
      </c>
      <c r="E1450" s="49">
        <f>_xll.qlInterestRateIndexValueDate(IndexON,D1450)</f>
        <v>49584</v>
      </c>
      <c r="F1450" s="52">
        <f>IFERROR(_xll.qlIndexFixing(IndexON,D1450,TRUE,_xll.ohTrigger(RecalcTrigger,TriggerON)),NA())</f>
        <v>2.046880605113488E-2</v>
      </c>
      <c r="H1450" s="49">
        <f>_xll.qlCalendarAdvance(IborCalendar,$H1449,B1450,"f",FALSE)</f>
        <v>49452</v>
      </c>
      <c r="I1450" s="49">
        <f>_xll.qlInterestRateIndexValueDate(Index3M,$H1450)</f>
        <v>49454</v>
      </c>
      <c r="J1450" s="52">
        <f>IFERROR(_xll.qlIndexFixing(Index3M,H1450,TRUE,_xll.ohTrigger(RecalcTrigger,Trigger3M)),NA())</f>
        <v>2.5521728834622989E-2</v>
      </c>
      <c r="K1450" s="52">
        <f>IFERROR(_xll.qlIndexFixing(ONIndex3M,I1450,TRUE,_xll.ohTrigger(RecalcTrigger,Trigger3M)),NA())</f>
        <v>2.5507265132502788E-2</v>
      </c>
      <c r="L1450" s="52">
        <f>IFERROR(_xll.qlIndexFixing(Index6M,$H1450,TRUE,_xll.ohTrigger(RecalcTrigger,Trigger6M)),NA())</f>
        <v>2.583551597446114E-2</v>
      </c>
      <c r="M1450" s="52">
        <f>IFERROR(_xll.qlIndexFixing(ONIndex6M,I1450,TRUE,_xll.ohTrigger(RecalcTrigger,Trigger6M)),NA())</f>
        <v>2.5808973241718824E-2</v>
      </c>
    </row>
    <row r="1451" spans="2:13" x14ac:dyDescent="0.2">
      <c r="B1451" s="46" t="s">
        <v>49</v>
      </c>
      <c r="D1451" s="49">
        <f>_xll.qlCalendarAdvance(LocalCalendar,$D1450,B1451,"f",FALSE)</f>
        <v>49591</v>
      </c>
      <c r="E1451" s="49">
        <f>_xll.qlInterestRateIndexValueDate(IndexON,D1451)</f>
        <v>49591</v>
      </c>
      <c r="F1451" s="52">
        <f>IFERROR(_xll.qlIndexFixing(IndexON,D1451,TRUE,_xll.ohTrigger(RecalcTrigger,TriggerON)),NA())</f>
        <v>2.0464076467689996E-2</v>
      </c>
      <c r="H1451" s="49">
        <f>_xll.qlCalendarAdvance(IborCalendar,$H1450,B1451,"f",FALSE)</f>
        <v>49459</v>
      </c>
      <c r="I1451" s="49">
        <f>_xll.qlInterestRateIndexValueDate(Index3M,$H1451)</f>
        <v>49461</v>
      </c>
      <c r="J1451" s="52">
        <f>IFERROR(_xll.qlIndexFixing(Index3M,H1451,TRUE,_xll.ohTrigger(RecalcTrigger,Trigger3M)),NA())</f>
        <v>2.5511082320386014E-2</v>
      </c>
      <c r="K1451" s="52">
        <f>IFERROR(_xll.qlIndexFixing(ONIndex3M,I1451,TRUE,_xll.ohTrigger(RecalcTrigger,Trigger3M)),NA())</f>
        <v>2.5496987767184009E-2</v>
      </c>
      <c r="L1451" s="52">
        <f>IFERROR(_xll.qlIndexFixing(Index6M,$H1451,TRUE,_xll.ohTrigger(RecalcTrigger,Trigger6M)),NA())</f>
        <v>2.5824643081848071E-2</v>
      </c>
      <c r="M1451" s="52">
        <f>IFERROR(_xll.qlIndexFixing(ONIndex6M,I1451,TRUE,_xll.ohTrigger(RecalcTrigger,Trigger6M)),NA())</f>
        <v>2.5798231555844708E-2</v>
      </c>
    </row>
    <row r="1452" spans="2:13" x14ac:dyDescent="0.2">
      <c r="B1452" s="46" t="s">
        <v>49</v>
      </c>
      <c r="D1452" s="49">
        <f>_xll.qlCalendarAdvance(LocalCalendar,$D1451,B1452,"f",FALSE)</f>
        <v>49598</v>
      </c>
      <c r="E1452" s="49">
        <f>_xll.qlInterestRateIndexValueDate(IndexON,D1452)</f>
        <v>49598</v>
      </c>
      <c r="F1452" s="52">
        <f>IFERROR(_xll.qlIndexFixing(IndexON,D1452,TRUE,_xll.ohTrigger(RecalcTrigger,TriggerON)),NA())</f>
        <v>2.0459337512620523E-2</v>
      </c>
      <c r="H1452" s="49">
        <f>_xll.qlCalendarAdvance(IborCalendar,$H1451,B1452,"f",FALSE)</f>
        <v>49466</v>
      </c>
      <c r="I1452" s="49">
        <f>_xll.qlInterestRateIndexValueDate(Index3M,$H1452)</f>
        <v>49468</v>
      </c>
      <c r="J1452" s="52">
        <f>IFERROR(_xll.qlIndexFixing(Index3M,H1452,TRUE,_xll.ohTrigger(RecalcTrigger,Trigger3M)),NA())</f>
        <v>2.5500566840779799E-2</v>
      </c>
      <c r="K1452" s="52">
        <f>IFERROR(_xll.qlIndexFixing(ONIndex3M,I1452,TRUE,_xll.ohTrigger(RecalcTrigger,Trigger3M)),NA())</f>
        <v>2.5486783544010905E-2</v>
      </c>
      <c r="L1452" s="52">
        <f>IFERROR(_xll.qlIndexFixing(Index6M,$H1452,TRUE,_xll.ohTrigger(RecalcTrigger,Trigger6M)),NA())</f>
        <v>2.5813778419595829E-2</v>
      </c>
      <c r="M1452" s="52">
        <f>IFERROR(_xll.qlIndexFixing(ONIndex6M,I1452,TRUE,_xll.ohTrigger(RecalcTrigger,Trigger6M)),NA())</f>
        <v>2.5787552969456229E-2</v>
      </c>
    </row>
    <row r="1453" spans="2:13" x14ac:dyDescent="0.2">
      <c r="B1453" s="46" t="s">
        <v>49</v>
      </c>
      <c r="D1453" s="49">
        <f>_xll.qlCalendarAdvance(LocalCalendar,$D1452,B1453,"f",FALSE)</f>
        <v>49605</v>
      </c>
      <c r="E1453" s="49">
        <f>_xll.qlInterestRateIndexValueDate(IndexON,D1453)</f>
        <v>49605</v>
      </c>
      <c r="F1453" s="52">
        <f>IFERROR(_xll.qlIndexFixing(IndexON,D1453,TRUE,_xll.ohTrigger(RecalcTrigger,TriggerON)),NA())</f>
        <v>2.0454589185845418E-2</v>
      </c>
      <c r="H1453" s="49">
        <f>_xll.qlCalendarAdvance(IborCalendar,$H1452,B1453,"f",FALSE)</f>
        <v>49473</v>
      </c>
      <c r="I1453" s="49">
        <f>_xll.qlInterestRateIndexValueDate(Index3M,$H1453)</f>
        <v>49475</v>
      </c>
      <c r="J1453" s="52">
        <f>IFERROR(_xll.qlIndexFixing(Index3M,H1453,TRUE,_xll.ohTrigger(RecalcTrigger,Trigger3M)),NA())</f>
        <v>2.5490192460816723E-2</v>
      </c>
      <c r="K1453" s="52">
        <f>IFERROR(_xll.qlIndexFixing(ONIndex3M,I1453,TRUE,_xll.ohTrigger(RecalcTrigger,Trigger3M)),NA())</f>
        <v>2.5476466693623578E-2</v>
      </c>
      <c r="L1453" s="52">
        <f>IFERROR(_xll.qlIndexFixing(Index6M,$H1453,TRUE,_xll.ohTrigger(RecalcTrigger,Trigger6M)),NA())</f>
        <v>2.5802927321690209E-2</v>
      </c>
      <c r="M1453" s="52">
        <f>IFERROR(_xll.qlIndexFixing(ONIndex6M,I1453,TRUE,_xll.ohTrigger(RecalcTrigger,Trigger6M)),NA())</f>
        <v>2.5776764352629655E-2</v>
      </c>
    </row>
    <row r="1454" spans="2:13" x14ac:dyDescent="0.2">
      <c r="B1454" s="46" t="s">
        <v>49</v>
      </c>
      <c r="D1454" s="49">
        <f>_xll.qlCalendarAdvance(LocalCalendar,$D1453,B1454,"f",FALSE)</f>
        <v>49612</v>
      </c>
      <c r="E1454" s="49">
        <f>_xll.qlInterestRateIndexValueDate(IndexON,D1454)</f>
        <v>49612</v>
      </c>
      <c r="F1454" s="52">
        <f>IFERROR(_xll.qlIndexFixing(IndexON,D1454,TRUE,_xll.ohTrigger(RecalcTrigger,TriggerON)),NA())</f>
        <v>2.0449831487526771E-2</v>
      </c>
      <c r="H1454" s="49">
        <f>_xll.qlCalendarAdvance(IborCalendar,$H1453,B1454,"f",FALSE)</f>
        <v>49480</v>
      </c>
      <c r="I1454" s="49">
        <f>_xll.qlInterestRateIndexValueDate(Index3M,$H1454)</f>
        <v>49482</v>
      </c>
      <c r="J1454" s="52">
        <f>IFERROR(_xll.qlIndexFixing(Index3M,H1454,TRUE,_xll.ohTrigger(RecalcTrigger,Trigger3M)),NA())</f>
        <v>2.5479668619792836E-2</v>
      </c>
      <c r="K1454" s="52">
        <f>IFERROR(_xll.qlIndexFixing(ONIndex3M,I1454,TRUE,_xll.ohTrigger(RecalcTrigger,Trigger3M)),NA())</f>
        <v>2.546603721596874E-2</v>
      </c>
      <c r="L1454" s="52">
        <f>IFERROR(_xll.qlIndexFixing(Index6M,$H1454,TRUE,_xll.ohTrigger(RecalcTrigger,Trigger6M)),NA())</f>
        <v>2.5792563882802898E-2</v>
      </c>
      <c r="M1454" s="52">
        <f>IFERROR(_xll.qlIndexFixing(ONIndex6M,I1454,TRUE,_xll.ohTrigger(RecalcTrigger,Trigger6M)),NA())</f>
        <v>2.5765865705444924E-2</v>
      </c>
    </row>
    <row r="1455" spans="2:13" x14ac:dyDescent="0.2">
      <c r="B1455" s="46" t="s">
        <v>49</v>
      </c>
      <c r="D1455" s="49">
        <f>_xll.qlCalendarAdvance(LocalCalendar,$D1454,B1455,"f",FALSE)</f>
        <v>49619</v>
      </c>
      <c r="E1455" s="49">
        <f>_xll.qlInterestRateIndexValueDate(IndexON,D1455)</f>
        <v>49619</v>
      </c>
      <c r="F1455" s="52">
        <f>IFERROR(_xll.qlIndexFixing(IndexON,D1455,TRUE,_xll.ohTrigger(RecalcTrigger,TriggerON)),NA())</f>
        <v>2.044506441750249E-2</v>
      </c>
      <c r="H1455" s="49">
        <f>_xll.qlCalendarAdvance(IborCalendar,$H1454,B1455,"f",FALSE)</f>
        <v>49487</v>
      </c>
      <c r="I1455" s="49">
        <f>_xll.qlInterestRateIndexValueDate(Index3M,$H1455)</f>
        <v>49489</v>
      </c>
      <c r="J1455" s="52">
        <f>IFERROR(_xll.qlIndexFixing(Index3M,H1455,TRUE,_xll.ohTrigger(RecalcTrigger,Trigger3M)),NA())</f>
        <v>2.5468548397444835E-2</v>
      </c>
      <c r="K1455" s="52">
        <f>IFERROR(_xll.qlIndexFixing(ONIndex3M,I1455,TRUE,_xll.ohTrigger(RecalcTrigger,Trigger3M)),NA())</f>
        <v>2.5455499179285468E-2</v>
      </c>
      <c r="L1455" s="52">
        <f>IFERROR(_xll.qlIndexFixing(Index6M,$H1455,TRUE,_xll.ohTrigger(RecalcTrigger,Trigger6M)),NA())</f>
        <v>2.5780815604726674E-2</v>
      </c>
      <c r="M1455" s="52">
        <f>IFERROR(_xll.qlIndexFixing(ONIndex6M,I1455,TRUE,_xll.ohTrigger(RecalcTrigger,Trigger6M)),NA())</f>
        <v>2.5754861287934361E-2</v>
      </c>
    </row>
    <row r="1456" spans="2:13" x14ac:dyDescent="0.2">
      <c r="B1456" s="46" t="s">
        <v>49</v>
      </c>
      <c r="D1456" s="49">
        <f>_xll.qlCalendarAdvance(LocalCalendar,$D1455,B1456,"f",FALSE)</f>
        <v>49626</v>
      </c>
      <c r="E1456" s="49">
        <f>_xll.qlInterestRateIndexValueDate(IndexON,D1456)</f>
        <v>49626</v>
      </c>
      <c r="F1456" s="52">
        <f>IFERROR(_xll.qlIndexFixing(IndexON,D1456,TRUE,_xll.ohTrigger(RecalcTrigger,TriggerON)),NA())</f>
        <v>2.0440287975934668E-2</v>
      </c>
      <c r="H1456" s="49">
        <f>_xll.qlCalendarAdvance(IborCalendar,$H1455,B1456,"f",FALSE)</f>
        <v>49494</v>
      </c>
      <c r="I1456" s="49">
        <f>_xll.qlInterestRateIndexValueDate(Index3M,$H1456)</f>
        <v>49496</v>
      </c>
      <c r="J1456" s="52">
        <f>IFERROR(_xll.qlIndexFixing(Index3M,H1456,TRUE,_xll.ohTrigger(RecalcTrigger,Trigger3M)),NA())</f>
        <v>2.5458660854715844E-2</v>
      </c>
      <c r="K1456" s="52">
        <f>IFERROR(_xll.qlIndexFixing(ONIndex3M,I1456,TRUE,_xll.ohTrigger(RecalcTrigger,Trigger3M)),NA())</f>
        <v>2.5444939369378972E-2</v>
      </c>
      <c r="L1456" s="52">
        <f>IFERROR(_xll.qlIndexFixing(Index6M,$H1456,TRUE,_xll.ohTrigger(RecalcTrigger,Trigger6M)),NA())</f>
        <v>2.5770507863168805E-2</v>
      </c>
      <c r="M1456" s="52">
        <f>IFERROR(_xll.qlIndexFixing(ONIndex6M,I1456,TRUE,_xll.ohTrigger(RecalcTrigger,Trigger6M)),NA())</f>
        <v>2.5743841978895787E-2</v>
      </c>
    </row>
    <row r="1457" spans="2:13" x14ac:dyDescent="0.2">
      <c r="B1457" s="46" t="s">
        <v>49</v>
      </c>
      <c r="D1457" s="49">
        <f>_xll.qlCalendarAdvance(LocalCalendar,$D1456,B1457,"f",FALSE)</f>
        <v>49633</v>
      </c>
      <c r="E1457" s="49">
        <f>_xll.qlInterestRateIndexValueDate(IndexON,D1457)</f>
        <v>49633</v>
      </c>
      <c r="F1457" s="52">
        <f>IFERROR(_xll.qlIndexFixing(IndexON,D1457,TRUE,_xll.ohTrigger(RecalcTrigger,TriggerON)),NA())</f>
        <v>2.0435502162580166E-2</v>
      </c>
      <c r="H1457" s="49">
        <f>_xll.qlCalendarAdvance(IborCalendar,$H1456,B1457,"f",FALSE)</f>
        <v>49501</v>
      </c>
      <c r="I1457" s="49">
        <f>_xll.qlInterestRateIndexValueDate(Index3M,$H1457)</f>
        <v>49503</v>
      </c>
      <c r="J1457" s="52">
        <f>IFERROR(_xll.qlIndexFixing(Index3M,H1457,TRUE,_xll.ohTrigger(RecalcTrigger,Trigger3M)),NA())</f>
        <v>2.5448033495567141E-2</v>
      </c>
      <c r="K1457" s="52">
        <f>IFERROR(_xll.qlIndexFixing(ONIndex3M,I1457,TRUE,_xll.ohTrigger(RecalcTrigger,Trigger3M)),NA())</f>
        <v>2.5434546283380488E-2</v>
      </c>
      <c r="L1457" s="52">
        <f>IFERROR(_xll.qlIndexFixing(Index6M,$H1457,TRUE,_xll.ohTrigger(RecalcTrigger,Trigger6M)),NA())</f>
        <v>2.5759918285613463E-2</v>
      </c>
      <c r="M1457" s="52">
        <f>IFERROR(_xll.qlIndexFixing(ONIndex6M,I1457,TRUE,_xll.ohTrigger(RecalcTrigger,Trigger6M)),NA())</f>
        <v>2.5732987667026475E-2</v>
      </c>
    </row>
    <row r="1458" spans="2:13" x14ac:dyDescent="0.2">
      <c r="B1458" s="46" t="s">
        <v>49</v>
      </c>
      <c r="D1458" s="49">
        <f>_xll.qlCalendarAdvance(LocalCalendar,$D1457,B1458,"f",FALSE)</f>
        <v>49640</v>
      </c>
      <c r="E1458" s="49">
        <f>_xll.qlInterestRateIndexValueDate(IndexON,D1458)</f>
        <v>49640</v>
      </c>
      <c r="F1458" s="52">
        <f>IFERROR(_xll.qlIndexFixing(IndexON,D1458,TRUE,_xll.ohTrigger(RecalcTrigger,TriggerON)),NA())</f>
        <v>2.0430706977682123E-2</v>
      </c>
      <c r="H1458" s="49">
        <f>_xll.qlCalendarAdvance(IborCalendar,$H1457,B1458,"f",FALSE)</f>
        <v>49508</v>
      </c>
      <c r="I1458" s="49">
        <f>_xll.qlInterestRateIndexValueDate(Index3M,$H1458)</f>
        <v>49510</v>
      </c>
      <c r="J1458" s="52">
        <f>IFERROR(_xll.qlIndexFixing(Index3M,H1458,TRUE,_xll.ohTrigger(RecalcTrigger,Trigger3M)),NA())</f>
        <v>2.5437579127815226E-2</v>
      </c>
      <c r="K1458" s="52">
        <f>IFERROR(_xll.qlIndexFixing(ONIndex3M,I1458,TRUE,_xll.ohTrigger(RecalcTrigger,Trigger3M)),NA())</f>
        <v>2.5423880540751398E-2</v>
      </c>
      <c r="L1458" s="52">
        <f>IFERROR(_xll.qlIndexFixing(Index6M,$H1458,TRUE,_xll.ohTrigger(RecalcTrigger,Trigger6M)),NA())</f>
        <v>2.5749037975851298E-2</v>
      </c>
      <c r="M1458" s="52">
        <f>IFERROR(_xll.qlIndexFixing(ONIndex6M,I1458,TRUE,_xll.ohTrigger(RecalcTrigger,Trigger6M)),NA())</f>
        <v>2.5721890744758724E-2</v>
      </c>
    </row>
    <row r="1459" spans="2:13" x14ac:dyDescent="0.2">
      <c r="B1459" s="46" t="s">
        <v>49</v>
      </c>
      <c r="D1459" s="49">
        <f>_xll.qlCalendarAdvance(LocalCalendar,$D1458,B1459,"f",FALSE)</f>
        <v>49647</v>
      </c>
      <c r="E1459" s="49">
        <f>_xll.qlInterestRateIndexValueDate(IndexON,D1459)</f>
        <v>49647</v>
      </c>
      <c r="F1459" s="52">
        <f>IFERROR(_xll.qlIndexFixing(IndexON,D1459,TRUE,_xll.ohTrigger(RecalcTrigger,TriggerON)),NA())</f>
        <v>2.0425902421078446E-2</v>
      </c>
      <c r="H1459" s="49">
        <f>_xll.qlCalendarAdvance(IborCalendar,$H1458,B1459,"f",FALSE)</f>
        <v>49515</v>
      </c>
      <c r="I1459" s="49">
        <f>_xll.qlInterestRateIndexValueDate(Index3M,$H1459)</f>
        <v>49517</v>
      </c>
      <c r="J1459" s="52">
        <f>IFERROR(_xll.qlIndexFixing(Index3M,H1459,TRUE,_xll.ohTrigger(RecalcTrigger,Trigger3M)),NA())</f>
        <v>2.5427145181411329E-2</v>
      </c>
      <c r="K1459" s="52">
        <f>IFERROR(_xll.qlIndexFixing(ONIndex3M,I1459,TRUE,_xll.ohTrigger(RecalcTrigger,Trigger3M)),NA())</f>
        <v>2.5413381522030321E-2</v>
      </c>
      <c r="L1459" s="52">
        <f>IFERROR(_xll.qlIndexFixing(Index6M,$H1459,TRUE,_xll.ohTrigger(RecalcTrigger,Trigger6M)),NA())</f>
        <v>2.5738347378685727E-2</v>
      </c>
      <c r="M1459" s="52">
        <f>IFERROR(_xll.qlIndexFixing(ONIndex6M,I1459,TRUE,_xll.ohTrigger(RecalcTrigger,Trigger6M)),NA())</f>
        <v>2.5710958819660235E-2</v>
      </c>
    </row>
    <row r="1460" spans="2:13" x14ac:dyDescent="0.2">
      <c r="B1460" s="46" t="s">
        <v>49</v>
      </c>
      <c r="D1460" s="49">
        <f>_xll.qlCalendarAdvance(LocalCalendar,$D1459,B1460,"f",FALSE)</f>
        <v>49654</v>
      </c>
      <c r="E1460" s="49">
        <f>_xll.qlInterestRateIndexValueDate(IndexON,D1460)</f>
        <v>49654</v>
      </c>
      <c r="F1460" s="52">
        <f>IFERROR(_xll.qlIndexFixing(IndexON,D1460,TRUE,_xll.ohTrigger(RecalcTrigger,TriggerON)),NA())</f>
        <v>2.0421088492931228E-2</v>
      </c>
      <c r="H1460" s="49">
        <f>_xll.qlCalendarAdvance(IborCalendar,$H1459,B1460,"f",FALSE)</f>
        <v>49522</v>
      </c>
      <c r="I1460" s="49">
        <f>_xll.qlInterestRateIndexValueDate(Index3M,$H1460)</f>
        <v>49524</v>
      </c>
      <c r="J1460" s="52">
        <f>IFERROR(_xll.qlIndexFixing(Index3M,H1460,TRUE,_xll.ohTrigger(RecalcTrigger,Trigger3M)),NA())</f>
        <v>2.5416731656190475E-2</v>
      </c>
      <c r="K1460" s="52">
        <f>IFERROR(_xll.qlIndexFixing(ONIndex3M,I1460,TRUE,_xll.ohTrigger(RecalcTrigger,Trigger3M)),NA())</f>
        <v>2.5402902766993307E-2</v>
      </c>
      <c r="L1460" s="52">
        <f>IFERROR(_xll.qlIndexFixing(Index6M,$H1460,TRUE,_xll.ohTrigger(RecalcTrigger,Trigger6M)),NA())</f>
        <v>2.5727686345207865E-2</v>
      </c>
      <c r="M1460" s="52">
        <f>IFERROR(_xll.qlIndexFixing(ONIndex6M,I1460,TRUE,_xll.ohTrigger(RecalcTrigger,Trigger6M)),NA())</f>
        <v>2.5700056022461837E-2</v>
      </c>
    </row>
    <row r="1461" spans="2:13" x14ac:dyDescent="0.2">
      <c r="B1461" s="46" t="s">
        <v>49</v>
      </c>
      <c r="D1461" s="49">
        <f>_xll.qlCalendarAdvance(LocalCalendar,$D1460,B1461,"f",FALSE)</f>
        <v>49661</v>
      </c>
      <c r="E1461" s="49">
        <f>_xll.qlInterestRateIndexValueDate(IndexON,D1461)</f>
        <v>49661</v>
      </c>
      <c r="F1461" s="52">
        <f>IFERROR(_xll.qlIndexFixing(IndexON,D1461,TRUE,_xll.ohTrigger(RecalcTrigger,TriggerON)),NA())</f>
        <v>2.0416265193078376E-2</v>
      </c>
      <c r="H1461" s="49">
        <f>_xll.qlCalendarAdvance(IborCalendar,$H1460,B1461,"f",FALSE)</f>
        <v>49529</v>
      </c>
      <c r="I1461" s="49">
        <f>_xll.qlInterestRateIndexValueDate(Index3M,$H1461)</f>
        <v>49531</v>
      </c>
      <c r="J1461" s="52">
        <f>IFERROR(_xll.qlIndexFixing(Index3M,H1461,TRUE,_xll.ohTrigger(RecalcTrigger,Trigger3M)),NA())</f>
        <v>2.5406338551987689E-2</v>
      </c>
      <c r="K1461" s="52">
        <f>IFERROR(_xll.qlIndexFixing(ONIndex3M,I1461,TRUE,_xll.ohTrigger(RecalcTrigger,Trigger3M)),NA())</f>
        <v>2.5392444275613713E-2</v>
      </c>
      <c r="L1461" s="52">
        <f>IFERROR(_xll.qlIndexFixing(Index6M,$H1461,TRUE,_xll.ohTrigger(RecalcTrigger,Trigger6M)),NA())</f>
        <v>2.5717220437429897E-2</v>
      </c>
      <c r="M1461" s="52">
        <f>IFERROR(_xll.qlIndexFixing(ONIndex6M,I1461,TRUE,_xll.ohTrigger(RecalcTrigger,Trigger6M)),NA())</f>
        <v>2.5689182353216822E-2</v>
      </c>
    </row>
    <row r="1462" spans="2:13" x14ac:dyDescent="0.2">
      <c r="B1462" s="46" t="s">
        <v>49</v>
      </c>
      <c r="D1462" s="49">
        <f>_xll.qlCalendarAdvance(LocalCalendar,$D1461,B1462,"f",FALSE)</f>
        <v>49668</v>
      </c>
      <c r="E1462" s="49">
        <f>_xll.qlInterestRateIndexValueDate(IndexON,D1462)</f>
        <v>49668</v>
      </c>
      <c r="F1462" s="52">
        <f>IFERROR(_xll.qlIndexFixing(IndexON,D1462,TRUE,_xll.ohTrigger(RecalcTrigger,TriggerON)),NA())</f>
        <v>2.041143252151989E-2</v>
      </c>
      <c r="H1462" s="49">
        <f>_xll.qlCalendarAdvance(IborCalendar,$H1461,B1462,"f",FALSE)</f>
        <v>49536</v>
      </c>
      <c r="I1462" s="49">
        <f>_xll.qlInterestRateIndexValueDate(Index3M,$H1462)</f>
        <v>49538</v>
      </c>
      <c r="J1462" s="52">
        <f>IFERROR(_xll.qlIndexFixing(Index3M,H1462,TRUE,_xll.ohTrigger(RecalcTrigger,Trigger3M)),NA())</f>
        <v>2.5395965868636294E-2</v>
      </c>
      <c r="K1462" s="52">
        <f>IFERROR(_xll.qlIndexFixing(ONIndex3M,I1462,TRUE,_xll.ohTrigger(RecalcTrigger,Trigger3M)),NA())</f>
        <v>2.5382006047971473E-2</v>
      </c>
      <c r="L1462" s="52">
        <f>IFERROR(_xll.qlIndexFixing(Index6M,$H1462,TRUE,_xll.ohTrigger(RecalcTrigger,Trigger6M)),NA())</f>
        <v>2.5706452967401146E-2</v>
      </c>
      <c r="M1462" s="52">
        <f>IFERROR(_xll.qlIndexFixing(ONIndex6M,I1462,TRUE,_xll.ohTrigger(RecalcTrigger,Trigger6M)),NA())</f>
        <v>2.5678337811871899E-2</v>
      </c>
    </row>
    <row r="1463" spans="2:13" x14ac:dyDescent="0.2">
      <c r="B1463" s="46" t="s">
        <v>49</v>
      </c>
      <c r="D1463" s="49">
        <f>_xll.qlCalendarAdvance(LocalCalendar,$D1462,B1463,"f",FALSE)</f>
        <v>49678</v>
      </c>
      <c r="E1463" s="49">
        <f>_xll.qlInterestRateIndexValueDate(IndexON,D1463)</f>
        <v>49678</v>
      </c>
      <c r="F1463" s="52">
        <f>IFERROR(_xll.qlIndexFixing(IndexON,D1463,TRUE,_xll.ohTrigger(RecalcTrigger,TriggerON)),NA())</f>
        <v>2.0404959937849375E-2</v>
      </c>
      <c r="H1463" s="49">
        <f>_xll.qlCalendarAdvance(IborCalendar,$H1462,B1463,"f",FALSE)</f>
        <v>49543</v>
      </c>
      <c r="I1463" s="49">
        <f>_xll.qlInterestRateIndexValueDate(Index3M,$H1463)</f>
        <v>49545</v>
      </c>
      <c r="J1463" s="52">
        <f>IFERROR(_xll.qlIndexFixing(Index3M,H1463,TRUE,_xll.ohTrigger(RecalcTrigger,Trigger3M)),NA())</f>
        <v>2.538561360597302E-2</v>
      </c>
      <c r="K1463" s="52">
        <f>IFERROR(_xll.qlIndexFixing(ONIndex3M,I1463,TRUE,_xll.ohTrigger(RecalcTrigger,Trigger3M)),NA())</f>
        <v>2.537173879738841E-2</v>
      </c>
      <c r="L1463" s="52">
        <f>IFERROR(_xll.qlIndexFixing(Index6M,$H1463,TRUE,_xll.ohTrigger(RecalcTrigger,Trigger6M)),NA())</f>
        <v>2.569588062211867E-2</v>
      </c>
      <c r="M1463" s="52">
        <f>IFERROR(_xll.qlIndexFixing(ONIndex6M,I1463,TRUE,_xll.ohTrigger(RecalcTrigger,Trigger6M)),NA())</f>
        <v>2.5667666088580177E-2</v>
      </c>
    </row>
    <row r="1464" spans="2:13" x14ac:dyDescent="0.2">
      <c r="B1464" s="46" t="s">
        <v>49</v>
      </c>
      <c r="D1464" s="49">
        <f>_xll.qlCalendarAdvance(LocalCalendar,$D1463,B1464,"f",FALSE)</f>
        <v>49685</v>
      </c>
      <c r="E1464" s="49">
        <f>_xll.qlInterestRateIndexValueDate(IndexON,D1464)</f>
        <v>49685</v>
      </c>
      <c r="F1464" s="52">
        <f>IFERROR(_xll.qlIndexFixing(IndexON,D1464,TRUE,_xll.ohTrigger(RecalcTrigger,TriggerON)),NA())</f>
        <v>2.0400325306856038E-2</v>
      </c>
      <c r="H1464" s="49">
        <f>_xll.qlCalendarAdvance(IborCalendar,$H1463,B1464,"f",FALSE)</f>
        <v>49550</v>
      </c>
      <c r="I1464" s="49">
        <f>_xll.qlInterestRateIndexValueDate(Index3M,$H1464)</f>
        <v>49552</v>
      </c>
      <c r="J1464" s="52">
        <f>IFERROR(_xll.qlIndexFixing(Index3M,H1464,TRUE,_xll.ohTrigger(RecalcTrigger,Trigger3M)),NA())</f>
        <v>2.5374807079549064E-2</v>
      </c>
      <c r="K1464" s="52">
        <f>IFERROR(_xll.qlIndexFixing(ONIndex3M,I1464,TRUE,_xll.ohTrigger(RecalcTrigger,Trigger3M)),NA())</f>
        <v>2.5361190383739185E-2</v>
      </c>
      <c r="L1464" s="52">
        <f>IFERROR(_xll.qlIndexFixing(Index6M,$H1464,TRUE,_xll.ohTrigger(RecalcTrigger,Trigger6M)),NA())</f>
        <v>2.5684829727744614E-2</v>
      </c>
      <c r="M1464" s="52">
        <f>IFERROR(_xll.qlIndexFixing(ONIndex6M,I1464,TRUE,_xll.ohTrigger(RecalcTrigger,Trigger6M)),NA())</f>
        <v>2.5656736112988909E-2</v>
      </c>
    </row>
    <row r="1465" spans="2:13" x14ac:dyDescent="0.2">
      <c r="B1465" s="46" t="s">
        <v>49</v>
      </c>
      <c r="D1465" s="49">
        <f>_xll.qlCalendarAdvance(LocalCalendar,$D1464,B1465,"f",FALSE)</f>
        <v>49692</v>
      </c>
      <c r="E1465" s="49">
        <f>_xll.qlInterestRateIndexValueDate(IndexON,D1465)</f>
        <v>49692</v>
      </c>
      <c r="F1465" s="52">
        <f>IFERROR(_xll.qlIndexFixing(IndexON,D1465,TRUE,_xll.ohTrigger(RecalcTrigger,TriggerON)),NA())</f>
        <v>2.0395235939485817E-2</v>
      </c>
      <c r="H1465" s="49">
        <f>_xll.qlCalendarAdvance(IborCalendar,$H1464,B1465,"f",FALSE)</f>
        <v>49557</v>
      </c>
      <c r="I1465" s="49">
        <f>_xll.qlInterestRateIndexValueDate(Index3M,$H1465)</f>
        <v>49559</v>
      </c>
      <c r="J1465" s="52">
        <f>IFERROR(_xll.qlIndexFixing(Index3M,H1465,TRUE,_xll.ohTrigger(RecalcTrigger,Trigger3M)),NA())</f>
        <v>2.5364493455725955E-2</v>
      </c>
      <c r="K1465" s="52">
        <f>IFERROR(_xll.qlIndexFixing(ONIndex3M,I1465,TRUE,_xll.ohTrigger(RecalcTrigger,Trigger3M)),NA())</f>
        <v>2.5350812947122492E-2</v>
      </c>
      <c r="L1465" s="52">
        <f>IFERROR(_xll.qlIndexFixing(Index6M,$H1465,TRUE,_xll.ohTrigger(RecalcTrigger,Trigger6M)),NA())</f>
        <v>2.567431240759269E-2</v>
      </c>
      <c r="M1465" s="52">
        <f>IFERROR(_xll.qlIndexFixing(ONIndex6M,I1465,TRUE,_xll.ohTrigger(RecalcTrigger,Trigger6M)),NA())</f>
        <v>2.5645978955424198E-2</v>
      </c>
    </row>
    <row r="1466" spans="2:13" x14ac:dyDescent="0.2">
      <c r="B1466" s="46" t="s">
        <v>49</v>
      </c>
      <c r="D1466" s="49">
        <f>_xll.qlCalendarAdvance(LocalCalendar,$D1465,B1466,"f",FALSE)</f>
        <v>49699</v>
      </c>
      <c r="E1466" s="49">
        <f>_xll.qlInterestRateIndexValueDate(IndexON,D1466)</f>
        <v>49699</v>
      </c>
      <c r="F1466" s="52">
        <f>IFERROR(_xll.qlIndexFixing(IndexON,D1466,TRUE,_xll.ohTrigger(RecalcTrigger,TriggerON)),NA())</f>
        <v>2.0390359881448848E-2</v>
      </c>
      <c r="H1466" s="49">
        <f>_xll.qlCalendarAdvance(IborCalendar,$H1465,B1466,"f",FALSE)</f>
        <v>49564</v>
      </c>
      <c r="I1466" s="49">
        <f>_xll.qlInterestRateIndexValueDate(Index3M,$H1466)</f>
        <v>49566</v>
      </c>
      <c r="J1466" s="52">
        <f>IFERROR(_xll.qlIndexFixing(Index3M,H1466,TRUE,_xll.ohTrigger(RecalcTrigger,Trigger3M)),NA())</f>
        <v>2.5354200246951838E-2</v>
      </c>
      <c r="K1466" s="52">
        <f>IFERROR(_xll.qlIndexFixing(ONIndex3M,I1466,TRUE,_xll.ohTrigger(RecalcTrigger,Trigger3M)),NA())</f>
        <v>2.5340608637558493E-2</v>
      </c>
      <c r="L1466" s="52">
        <f>IFERROR(_xll.qlIndexFixing(Index6M,$H1466,TRUE,_xll.ohTrigger(RecalcTrigger,Trigger6M)),NA())</f>
        <v>2.5663824641184392E-2</v>
      </c>
      <c r="M1466" s="52">
        <f>IFERROR(_xll.qlIndexFixing(ONIndex6M,I1466,TRUE,_xll.ohTrigger(RecalcTrigger,Trigger6M)),NA())</f>
        <v>2.563539855877206E-2</v>
      </c>
    </row>
    <row r="1467" spans="2:13" x14ac:dyDescent="0.2">
      <c r="B1467" s="46" t="s">
        <v>49</v>
      </c>
      <c r="D1467" s="49">
        <f>_xll.qlCalendarAdvance(LocalCalendar,$D1466,B1467,"f",FALSE)</f>
        <v>49706</v>
      </c>
      <c r="E1467" s="49">
        <f>_xll.qlInterestRateIndexValueDate(IndexON,D1467)</f>
        <v>49706</v>
      </c>
      <c r="F1467" s="52">
        <f>IFERROR(_xll.qlIndexFixing(IndexON,D1467,TRUE,_xll.ohTrigger(RecalcTrigger,TriggerON)),NA())</f>
        <v>2.0385474450895783E-2</v>
      </c>
      <c r="H1467" s="49">
        <f>_xll.qlCalendarAdvance(IborCalendar,$H1466,B1467,"f",FALSE)</f>
        <v>49571</v>
      </c>
      <c r="I1467" s="49">
        <f>_xll.qlInterestRateIndexValueDate(Index3M,$H1467)</f>
        <v>49573</v>
      </c>
      <c r="J1467" s="52">
        <f>IFERROR(_xll.qlIndexFixing(Index3M,H1467,TRUE,_xll.ohTrigger(RecalcTrigger,Trigger3M)),NA())</f>
        <v>2.5343927453071232E-2</v>
      </c>
      <c r="K1467" s="52">
        <f>IFERROR(_xll.qlIndexFixing(ONIndex3M,I1467,TRUE,_xll.ohTrigger(RecalcTrigger,Trigger3M)),NA())</f>
        <v>2.5330272448413904E-2</v>
      </c>
      <c r="L1467" s="52">
        <f>IFERROR(_xll.qlIndexFixing(Index6M,$H1467,TRUE,_xll.ohTrigger(RecalcTrigger,Trigger6M)),NA())</f>
        <v>2.5653366428056799E-2</v>
      </c>
      <c r="M1467" s="52">
        <f>IFERROR(_xll.qlIndexFixing(ONIndex6M,I1467,TRUE,_xll.ohTrigger(RecalcTrigger,Trigger6M)),NA())</f>
        <v>2.562470097607239E-2</v>
      </c>
    </row>
    <row r="1468" spans="2:13" x14ac:dyDescent="0.2">
      <c r="B1468" s="46" t="s">
        <v>49</v>
      </c>
      <c r="D1468" s="49">
        <f>_xll.qlCalendarAdvance(LocalCalendar,$D1467,B1468,"f",FALSE)</f>
        <v>49713</v>
      </c>
      <c r="E1468" s="49">
        <f>_xll.qlInterestRateIndexValueDate(IndexON,D1468)</f>
        <v>49713</v>
      </c>
      <c r="F1468" s="52">
        <f>IFERROR(_xll.qlIndexFixing(IndexON,D1468,TRUE,_xll.ohTrigger(RecalcTrigger,TriggerON)),NA())</f>
        <v>2.0380798561098201E-2</v>
      </c>
      <c r="H1468" s="49">
        <f>_xll.qlCalendarAdvance(IborCalendar,$H1467,B1468,"f",FALSE)</f>
        <v>49578</v>
      </c>
      <c r="I1468" s="49">
        <f>_xll.qlInterestRateIndexValueDate(Index3M,$H1468)</f>
        <v>49580</v>
      </c>
      <c r="J1468" s="52">
        <f>IFERROR(_xll.qlIndexFixing(Index3M,H1468,TRUE,_xll.ohTrigger(RecalcTrigger,Trigger3M)),NA())</f>
        <v>2.533367507392251E-2</v>
      </c>
      <c r="K1468" s="52">
        <f>IFERROR(_xll.qlIndexFixing(ONIndex3M,I1468,TRUE,_xll.ohTrigger(RecalcTrigger,Trigger3M)),NA())</f>
        <v>2.5319802219296861E-2</v>
      </c>
      <c r="L1468" s="52">
        <f>IFERROR(_xll.qlIndexFixing(Index6M,$H1468,TRUE,_xll.ohTrigger(RecalcTrigger,Trigger6M)),NA())</f>
        <v>2.564346231295472E-2</v>
      </c>
      <c r="M1468" s="52">
        <f>IFERROR(_xll.qlIndexFixing(ONIndex6M,I1468,TRUE,_xll.ohTrigger(RecalcTrigger,Trigger6M)),NA())</f>
        <v>2.5613882250050679E-2</v>
      </c>
    </row>
    <row r="1469" spans="2:13" x14ac:dyDescent="0.2">
      <c r="B1469" s="46" t="s">
        <v>49</v>
      </c>
      <c r="D1469" s="49">
        <f>_xll.qlCalendarAdvance(LocalCalendar,$D1468,B1469,"f",FALSE)</f>
        <v>49720</v>
      </c>
      <c r="E1469" s="49">
        <f>_xll.qlInterestRateIndexValueDate(IndexON,D1469)</f>
        <v>49720</v>
      </c>
      <c r="F1469" s="52">
        <f>IFERROR(_xll.qlIndexFixing(IndexON,D1469,TRUE,_xll.ohTrigger(RecalcTrigger,TriggerON)),NA())</f>
        <v>2.0375675472079267E-2</v>
      </c>
      <c r="H1469" s="49">
        <f>_xll.qlCalendarAdvance(IborCalendar,$H1468,B1469,"f",FALSE)</f>
        <v>49585</v>
      </c>
      <c r="I1469" s="49">
        <f>_xll.qlInterestRateIndexValueDate(Index3M,$H1469)</f>
        <v>49587</v>
      </c>
      <c r="J1469" s="52">
        <f>IFERROR(_xll.qlIndexFixing(Index3M,H1469,TRUE,_xll.ohTrigger(RecalcTrigger,Trigger3M)),NA())</f>
        <v>2.532392885525633E-2</v>
      </c>
      <c r="K1469" s="52">
        <f>IFERROR(_xll.qlIndexFixing(ONIndex3M,I1469,TRUE,_xll.ohTrigger(RecalcTrigger,Trigger3M)),NA())</f>
        <v>2.5309660866232875E-2</v>
      </c>
      <c r="L1469" s="52">
        <f>IFERROR(_xll.qlIndexFixing(Index6M,$H1469,TRUE,_xll.ohTrigger(RecalcTrigger,Trigger6M)),NA())</f>
        <v>2.5633067331275398E-2</v>
      </c>
      <c r="M1469" s="52">
        <f>IFERROR(_xll.qlIndexFixing(ONIndex6M,I1469,TRUE,_xll.ohTrigger(RecalcTrigger,Trigger6M)),NA())</f>
        <v>2.560339320146765E-2</v>
      </c>
    </row>
    <row r="1470" spans="2:13" x14ac:dyDescent="0.2">
      <c r="B1470" s="46" t="s">
        <v>49</v>
      </c>
      <c r="D1470" s="49">
        <f>_xll.qlCalendarAdvance(LocalCalendar,$D1469,B1470,"f",FALSE)</f>
        <v>49727</v>
      </c>
      <c r="E1470" s="49">
        <f>_xll.qlInterestRateIndexValueDate(IndexON,D1470)</f>
        <v>49727</v>
      </c>
      <c r="F1470" s="52">
        <f>IFERROR(_xll.qlIndexFixing(IndexON,D1470,TRUE,_xll.ohTrigger(RecalcTrigger,TriggerON)),NA())</f>
        <v>2.0370761923842833E-2</v>
      </c>
      <c r="H1470" s="49">
        <f>_xll.qlCalendarAdvance(IborCalendar,$H1469,B1470,"f",FALSE)</f>
        <v>49592</v>
      </c>
      <c r="I1470" s="49">
        <f>_xll.qlInterestRateIndexValueDate(Index3M,$H1470)</f>
        <v>49594</v>
      </c>
      <c r="J1470" s="52">
        <f>IFERROR(_xll.qlIndexFixing(Index3M,H1470,TRUE,_xll.ohTrigger(RecalcTrigger,Trigger3M)),NA())</f>
        <v>2.5313882348100947E-2</v>
      </c>
      <c r="K1470" s="52">
        <f>IFERROR(_xll.qlIndexFixing(ONIndex3M,I1470,TRUE,_xll.ohTrigger(RecalcTrigger,Trigger3M)),NA())</f>
        <v>2.5299229719060179E-2</v>
      </c>
      <c r="L1470" s="52">
        <f>IFERROR(_xll.qlIndexFixing(Index6M,$H1470,TRUE,_xll.ohTrigger(RecalcTrigger,Trigger6M)),NA())</f>
        <v>2.5622879791264267E-2</v>
      </c>
      <c r="M1470" s="52">
        <f>IFERROR(_xll.qlIndexFixing(ONIndex6M,I1470,TRUE,_xll.ohTrigger(RecalcTrigger,Trigger6M)),NA())</f>
        <v>2.5592630085862211E-2</v>
      </c>
    </row>
    <row r="1471" spans="2:13" x14ac:dyDescent="0.2">
      <c r="B1471" s="46" t="s">
        <v>49</v>
      </c>
      <c r="D1471" s="49">
        <f>_xll.qlCalendarAdvance(LocalCalendar,$D1470,B1471,"f",FALSE)</f>
        <v>49734</v>
      </c>
      <c r="E1471" s="49">
        <f>_xll.qlInterestRateIndexValueDate(IndexON,D1471)</f>
        <v>49734</v>
      </c>
      <c r="F1471" s="52">
        <f>IFERROR(_xll.qlIndexFixing(IndexON,D1471,TRUE,_xll.ohTrigger(RecalcTrigger,TriggerON)),NA())</f>
        <v>2.0365839003063289E-2</v>
      </c>
      <c r="H1471" s="49">
        <f>_xll.qlCalendarAdvance(IborCalendar,$H1470,B1471,"f",FALSE)</f>
        <v>49599</v>
      </c>
      <c r="I1471" s="49">
        <f>_xll.qlInterestRateIndexValueDate(Index3M,$H1471)</f>
        <v>49601</v>
      </c>
      <c r="J1471" s="52">
        <f>IFERROR(_xll.qlIndexFixing(Index3M,H1471,TRUE,_xll.ohTrigger(RecalcTrigger,Trigger3M)),NA())</f>
        <v>2.5303530629773991E-2</v>
      </c>
      <c r="K1471" s="52">
        <f>IFERROR(_xll.qlIndexFixing(ONIndex3M,I1471,TRUE,_xll.ohTrigger(RecalcTrigger,Trigger3M)),NA())</f>
        <v>2.5288973864387998E-2</v>
      </c>
      <c r="L1471" s="52">
        <f>IFERROR(_xll.qlIndexFixing(Index6M,$H1471,TRUE,_xll.ohTrigger(RecalcTrigger,Trigger6M)),NA())</f>
        <v>2.5612366044325673E-2</v>
      </c>
      <c r="M1471" s="52">
        <f>IFERROR(_xll.qlIndexFixing(ONIndex6M,I1471,TRUE,_xll.ohTrigger(RecalcTrigger,Trigger6M)),NA())</f>
        <v>2.5582047695564825E-2</v>
      </c>
    </row>
    <row r="1472" spans="2:13" x14ac:dyDescent="0.2">
      <c r="B1472" s="46" t="s">
        <v>49</v>
      </c>
      <c r="D1472" s="49">
        <f>_xll.qlCalendarAdvance(LocalCalendar,$D1471,B1472,"f",FALSE)</f>
        <v>49741</v>
      </c>
      <c r="E1472" s="49">
        <f>_xll.qlInterestRateIndexValueDate(IndexON,D1472)</f>
        <v>49741</v>
      </c>
      <c r="F1472" s="52">
        <f>IFERROR(_xll.qlIndexFixing(IndexON,D1472,TRUE,_xll.ohTrigger(RecalcTrigger,TriggerON)),NA())</f>
        <v>2.0360906709740632E-2</v>
      </c>
      <c r="H1472" s="49">
        <f>_xll.qlCalendarAdvance(IborCalendar,$H1471,B1472,"f",FALSE)</f>
        <v>49606</v>
      </c>
      <c r="I1472" s="49">
        <f>_xll.qlInterestRateIndexValueDate(Index3M,$H1472)</f>
        <v>49608</v>
      </c>
      <c r="J1472" s="52">
        <f>IFERROR(_xll.qlIndexFixing(Index3M,H1472,TRUE,_xll.ohTrigger(RecalcTrigger,Trigger3M)),NA())</f>
        <v>2.5293362145942869E-2</v>
      </c>
      <c r="K1472" s="52">
        <f>IFERROR(_xll.qlIndexFixing(ONIndex3M,I1472,TRUE,_xll.ohTrigger(RecalcTrigger,Trigger3M)),NA())</f>
        <v>2.5278738273373236E-2</v>
      </c>
      <c r="L1472" s="52">
        <f>IFERROR(_xll.qlIndexFixing(Index6M,$H1472,TRUE,_xll.ohTrigger(RecalcTrigger,Trigger6M)),NA())</f>
        <v>2.5602059738125852E-2</v>
      </c>
      <c r="M1472" s="52">
        <f>IFERROR(_xll.qlIndexFixing(ONIndex6M,I1472,TRUE,_xll.ohTrigger(RecalcTrigger,Trigger6M)),NA())</f>
        <v>2.5571494433087594E-2</v>
      </c>
    </row>
    <row r="1473" spans="2:13" x14ac:dyDescent="0.2">
      <c r="B1473" s="46" t="s">
        <v>49</v>
      </c>
      <c r="D1473" s="49">
        <f>_xll.qlCalendarAdvance(LocalCalendar,$D1472,B1473,"f",FALSE)</f>
        <v>49748</v>
      </c>
      <c r="E1473" s="49">
        <f>_xll.qlInterestRateIndexValueDate(IndexON,D1473)</f>
        <v>49748</v>
      </c>
      <c r="F1473" s="52">
        <f>IFERROR(_xll.qlIndexFixing(IndexON,D1473,TRUE,_xll.ohTrigger(RecalcTrigger,TriggerON)),NA())</f>
        <v>2.0355965043901879E-2</v>
      </c>
      <c r="H1473" s="49">
        <f>_xll.qlCalendarAdvance(IborCalendar,$H1472,B1473,"f",FALSE)</f>
        <v>49613</v>
      </c>
      <c r="I1473" s="49">
        <f>_xll.qlInterestRateIndexValueDate(Index3M,$H1473)</f>
        <v>49615</v>
      </c>
      <c r="J1473" s="52">
        <f>IFERROR(_xll.qlIndexFixing(Index3M,H1473,TRUE,_xll.ohTrigger(RecalcTrigger,Trigger3M)),NA())</f>
        <v>2.528321408117138E-2</v>
      </c>
      <c r="K1473" s="52">
        <f>IFERROR(_xll.qlIndexFixing(ONIndex3M,I1473,TRUE,_xll.ohTrigger(RecalcTrigger,Trigger3M)),NA())</f>
        <v>2.5268522945989247E-2</v>
      </c>
      <c r="L1473" s="52">
        <f>IFERROR(_xll.qlIndexFixing(Index6M,$H1473,TRUE,_xll.ohTrigger(RecalcTrigger,Trigger6M)),NA())</f>
        <v>2.5591237742396487E-2</v>
      </c>
      <c r="M1473" s="52">
        <f>IFERROR(_xll.qlIndexFixing(ONIndex6M,I1473,TRUE,_xll.ohTrigger(RecalcTrigger,Trigger6M)),NA())</f>
        <v>2.5560970298510455E-2</v>
      </c>
    </row>
    <row r="1474" spans="2:13" x14ac:dyDescent="0.2">
      <c r="B1474" s="46" t="s">
        <v>49</v>
      </c>
      <c r="D1474" s="49">
        <f>_xll.qlCalendarAdvance(LocalCalendar,$D1473,B1474,"f",FALSE)</f>
        <v>49755</v>
      </c>
      <c r="E1474" s="49">
        <f>_xll.qlInterestRateIndexValueDate(IndexON,D1474)</f>
        <v>49755</v>
      </c>
      <c r="F1474" s="52">
        <f>IFERROR(_xll.qlIndexFixing(IndexON,D1474,TRUE,_xll.ohTrigger(RecalcTrigger,TriggerON)),NA())</f>
        <v>2.0351014005492999E-2</v>
      </c>
      <c r="H1474" s="49">
        <f>_xll.qlCalendarAdvance(IborCalendar,$H1473,B1474,"f",FALSE)</f>
        <v>49620</v>
      </c>
      <c r="I1474" s="49">
        <f>_xll.qlInterestRateIndexValueDate(Index3M,$H1474)</f>
        <v>49622</v>
      </c>
      <c r="J1474" s="52">
        <f>IFERROR(_xll.qlIndexFixing(Index3M,H1474,TRUE,_xll.ohTrigger(RecalcTrigger,Trigger3M)),NA())</f>
        <v>2.5273252239470991E-2</v>
      </c>
      <c r="K1474" s="52">
        <f>IFERROR(_xll.qlIndexFixing(ONIndex3M,I1474,TRUE,_xll.ohTrigger(RecalcTrigger,Trigger3M)),NA())</f>
        <v>2.5258327882236031E-2</v>
      </c>
      <c r="L1474" s="52">
        <f>IFERROR(_xll.qlIndexFixing(Index6M,$H1474,TRUE,_xll.ohTrigger(RecalcTrigger,Trigger6M)),NA())</f>
        <v>2.5580986389366296E-2</v>
      </c>
      <c r="M1474" s="52">
        <f>IFERROR(_xll.qlIndexFixing(ONIndex6M,I1474,TRUE,_xll.ohTrigger(RecalcTrigger,Trigger6M)),NA())</f>
        <v>2.5550475291726826E-2</v>
      </c>
    </row>
    <row r="1475" spans="2:13" x14ac:dyDescent="0.2">
      <c r="B1475" s="46" t="s">
        <v>49</v>
      </c>
      <c r="D1475" s="49">
        <f>_xll.qlCalendarAdvance(LocalCalendar,$D1474,B1475,"f",FALSE)</f>
        <v>49762</v>
      </c>
      <c r="E1475" s="49">
        <f>_xll.qlInterestRateIndexValueDate(IndexON,D1475)</f>
        <v>49762</v>
      </c>
      <c r="F1475" s="52">
        <f>IFERROR(_xll.qlIndexFixing(IndexON,D1475,TRUE,_xll.ohTrigger(RecalcTrigger,TriggerON)),NA())</f>
        <v>2.0346053594513989E-2</v>
      </c>
      <c r="H1475" s="49">
        <f>_xll.qlCalendarAdvance(IborCalendar,$H1474,B1475,"f",FALSE)</f>
        <v>49627</v>
      </c>
      <c r="I1475" s="49">
        <f>_xll.qlInterestRateIndexValueDate(Index3M,$H1475)</f>
        <v>49629</v>
      </c>
      <c r="J1475" s="52">
        <f>IFERROR(_xll.qlIndexFixing(Index3M,H1475,TRUE,_xll.ohTrigger(RecalcTrigger,Trigger3M)),NA())</f>
        <v>2.5262979208160168E-2</v>
      </c>
      <c r="K1475" s="52">
        <f>IFERROR(_xll.qlIndexFixing(ONIndex3M,I1475,TRUE,_xll.ohTrigger(RecalcTrigger,Trigger3M)),NA())</f>
        <v>2.5248153082113589E-2</v>
      </c>
      <c r="L1475" s="52">
        <f>IFERROR(_xll.qlIndexFixing(Index6M,$H1475,TRUE,_xll.ohTrigger(RecalcTrigger,Trigger6M)),NA())</f>
        <v>2.5570764585955998E-2</v>
      </c>
      <c r="M1475" s="52">
        <f>IFERROR(_xll.qlIndexFixing(ONIndex6M,I1475,TRUE,_xll.ohTrigger(RecalcTrigger,Trigger6M)),NA())</f>
        <v>2.5540009412789999E-2</v>
      </c>
    </row>
    <row r="1476" spans="2:13" x14ac:dyDescent="0.2">
      <c r="B1476" s="46" t="s">
        <v>49</v>
      </c>
      <c r="D1476" s="49">
        <f>_xll.qlCalendarAdvance(LocalCalendar,$D1475,B1476,"f",FALSE)</f>
        <v>49769</v>
      </c>
      <c r="E1476" s="49">
        <f>_xll.qlInterestRateIndexValueDate(IndexON,D1476)</f>
        <v>49769</v>
      </c>
      <c r="F1476" s="52">
        <f>IFERROR(_xll.qlIndexFixing(IndexON,D1476,TRUE,_xll.ohTrigger(RecalcTrigger,TriggerON)),NA())</f>
        <v>2.03410838110459E-2</v>
      </c>
      <c r="H1476" s="49">
        <f>_xll.qlCalendarAdvance(IborCalendar,$H1475,B1476,"f",FALSE)</f>
        <v>49634</v>
      </c>
      <c r="I1476" s="49">
        <f>_xll.qlInterestRateIndexValueDate(Index3M,$H1476)</f>
        <v>49639</v>
      </c>
      <c r="J1476" s="52">
        <f>IFERROR(_xll.qlIndexFixing(Index3M,H1476,TRUE,_xll.ohTrigger(RecalcTrigger,Trigger3M)),NA())</f>
        <v>2.5248240707782341E-2</v>
      </c>
      <c r="K1476" s="52">
        <f>IFERROR(_xll.qlIndexFixing(ONIndex3M,I1476,TRUE,_xll.ohTrigger(RecalcTrigger,Trigger3M)),NA())</f>
        <v>2.5233332122587271E-2</v>
      </c>
      <c r="L1476" s="52">
        <f>IFERROR(_xll.qlIndexFixing(Index6M,$H1476,TRUE,_xll.ohTrigger(RecalcTrigger,Trigger6M)),NA())</f>
        <v>2.5556399640729456E-2</v>
      </c>
      <c r="M1476" s="52">
        <f>IFERROR(_xll.qlIndexFixing(ONIndex6M,I1476,TRUE,_xll.ohTrigger(RecalcTrigger,Trigger6M)),NA())</f>
        <v>2.5524786078756634E-2</v>
      </c>
    </row>
    <row r="1477" spans="2:13" x14ac:dyDescent="0.2">
      <c r="B1477" s="46" t="s">
        <v>49</v>
      </c>
      <c r="D1477" s="49">
        <f>_xll.qlCalendarAdvance(LocalCalendar,$D1476,B1477,"f",FALSE)</f>
        <v>49776</v>
      </c>
      <c r="E1477" s="49">
        <f>_xll.qlInterestRateIndexValueDate(IndexON,D1477)</f>
        <v>49776</v>
      </c>
      <c r="F1477" s="52">
        <f>IFERROR(_xll.qlIndexFixing(IndexON,D1477,TRUE,_xll.ohTrigger(RecalcTrigger,TriggerON)),NA())</f>
        <v>2.0336104654980668E-2</v>
      </c>
      <c r="H1477" s="49">
        <f>_xll.qlCalendarAdvance(IborCalendar,$H1476,B1477,"f",FALSE)</f>
        <v>49641</v>
      </c>
      <c r="I1477" s="49">
        <f>_xll.qlInterestRateIndexValueDate(Index3M,$H1477)</f>
        <v>49643</v>
      </c>
      <c r="J1477" s="52">
        <f>IFERROR(_xll.qlIndexFixing(Index3M,H1477,TRUE,_xll.ohTrigger(RecalcTrigger,Trigger3M)),NA())</f>
        <v>2.5242322298701155E-2</v>
      </c>
      <c r="K1477" s="52">
        <f>IFERROR(_xll.qlIndexFixing(ONIndex3M,I1477,TRUE,_xll.ohTrigger(RecalcTrigger,Trigger3M)),NA())</f>
        <v>2.5227864272707734E-2</v>
      </c>
      <c r="L1477" s="52">
        <f>IFERROR(_xll.qlIndexFixing(Index6M,$H1477,TRUE,_xll.ohTrigger(RecalcTrigger,Trigger6M)),NA())</f>
        <v>2.5550409626188618E-2</v>
      </c>
      <c r="M1477" s="52">
        <f>IFERROR(_xll.qlIndexFixing(ONIndex6M,I1477,TRUE,_xll.ohTrigger(RecalcTrigger,Trigger6M)),NA())</f>
        <v>2.5519165038350167E-2</v>
      </c>
    </row>
    <row r="1478" spans="2:13" x14ac:dyDescent="0.2">
      <c r="B1478" s="46" t="s">
        <v>49</v>
      </c>
      <c r="D1478" s="49">
        <f>_xll.qlCalendarAdvance(LocalCalendar,$D1477,B1478,"f",FALSE)</f>
        <v>49783</v>
      </c>
      <c r="E1478" s="49">
        <f>_xll.qlInterestRateIndexValueDate(IndexON,D1478)</f>
        <v>49783</v>
      </c>
      <c r="F1478" s="52">
        <f>IFERROR(_xll.qlIndexFixing(IndexON,D1478,TRUE,_xll.ohTrigger(RecalcTrigger,TriggerON)),NA())</f>
        <v>2.0331116126426355E-2</v>
      </c>
      <c r="H1478" s="49">
        <f>_xll.qlCalendarAdvance(IborCalendar,$H1477,B1478,"f",FALSE)</f>
        <v>49648</v>
      </c>
      <c r="I1478" s="49">
        <f>_xll.qlInterestRateIndexValueDate(Index3M,$H1478)</f>
        <v>49650</v>
      </c>
      <c r="J1478" s="52">
        <f>IFERROR(_xll.qlIndexFixing(Index3M,H1478,TRUE,_xll.ohTrigger(RecalcTrigger,Trigger3M)),NA())</f>
        <v>2.5232274058273305E-2</v>
      </c>
      <c r="K1478" s="52">
        <f>IFERROR(_xll.qlIndexFixing(ONIndex3M,I1478,TRUE,_xll.ohTrigger(RecalcTrigger,Trigger3M)),NA())</f>
        <v>2.5217750263450966E-2</v>
      </c>
      <c r="L1478" s="52">
        <f>IFERROR(_xll.qlIndexFixing(Index6M,$H1478,TRUE,_xll.ohTrigger(RecalcTrigger,Trigger6M)),NA())</f>
        <v>2.5540842593688978E-2</v>
      </c>
      <c r="M1478" s="52">
        <f>IFERROR(_xll.qlIndexFixing(ONIndex6M,I1478,TRUE,_xll.ohTrigger(RecalcTrigger,Trigger6M)),NA())</f>
        <v>2.5508786542873807E-2</v>
      </c>
    </row>
    <row r="1479" spans="2:13" x14ac:dyDescent="0.2">
      <c r="B1479" s="46" t="s">
        <v>49</v>
      </c>
      <c r="D1479" s="49">
        <f>_xll.qlCalendarAdvance(LocalCalendar,$D1478,B1479,"f",FALSE)</f>
        <v>49790</v>
      </c>
      <c r="E1479" s="49">
        <f>_xll.qlInterestRateIndexValueDate(IndexON,D1479)</f>
        <v>49790</v>
      </c>
      <c r="F1479" s="52">
        <f>IFERROR(_xll.qlIndexFixing(IndexON,D1479,TRUE,_xll.ohTrigger(RecalcTrigger,TriggerON)),NA())</f>
        <v>2.032611822532893E-2</v>
      </c>
      <c r="H1479" s="49">
        <f>_xll.qlCalendarAdvance(IborCalendar,$H1478,B1479,"f",FALSE)</f>
        <v>49655</v>
      </c>
      <c r="I1479" s="49">
        <f>_xll.qlInterestRateIndexValueDate(Index3M,$H1479)</f>
        <v>49657</v>
      </c>
      <c r="J1479" s="52">
        <f>IFERROR(_xll.qlIndexFixing(Index3M,H1479,TRUE,_xll.ohTrigger(RecalcTrigger,Trigger3M)),NA())</f>
        <v>2.5222246230863544E-2</v>
      </c>
      <c r="K1479" s="52">
        <f>IFERROR(_xll.qlIndexFixing(ONIndex3M,I1479,TRUE,_xll.ohTrigger(RecalcTrigger,Trigger3M)),NA())</f>
        <v>2.5207656517798327E-2</v>
      </c>
      <c r="L1479" s="52">
        <f>IFERROR(_xll.qlIndexFixing(Index6M,$H1479,TRUE,_xll.ohTrigger(RecalcTrigger,Trigger6M)),NA())</f>
        <v>2.5530743180798992E-2</v>
      </c>
      <c r="M1479" s="52">
        <f>IFERROR(_xll.qlIndexFixing(ONIndex6M,I1479,TRUE,_xll.ohTrigger(RecalcTrigger,Trigger6M)),NA())</f>
        <v>2.5498437175164312E-2</v>
      </c>
    </row>
    <row r="1480" spans="2:13" x14ac:dyDescent="0.2">
      <c r="B1480" s="46" t="s">
        <v>49</v>
      </c>
      <c r="D1480" s="49">
        <f>_xll.qlCalendarAdvance(LocalCalendar,$D1479,B1480,"f",FALSE)</f>
        <v>49797</v>
      </c>
      <c r="E1480" s="49">
        <f>_xll.qlInterestRateIndexValueDate(IndexON,D1480)</f>
        <v>49797</v>
      </c>
      <c r="F1480" s="52">
        <f>IFERROR(_xll.qlIndexFixing(IndexON,D1480,TRUE,_xll.ohTrigger(RecalcTrigger,TriggerON)),NA())</f>
        <v>2.0321525996656931E-2</v>
      </c>
      <c r="H1480" s="49">
        <f>_xll.qlCalendarAdvance(IborCalendar,$H1479,B1480,"f",FALSE)</f>
        <v>49662</v>
      </c>
      <c r="I1480" s="49">
        <f>_xll.qlInterestRateIndexValueDate(Index3M,$H1480)</f>
        <v>49664</v>
      </c>
      <c r="J1480" s="52">
        <f>IFERROR(_xll.qlIndexFixing(Index3M,H1480,TRUE,_xll.ohTrigger(RecalcTrigger,Trigger3M)),NA())</f>
        <v>2.5212238816316394E-2</v>
      </c>
      <c r="K1480" s="52">
        <f>IFERROR(_xll.qlIndexFixing(ONIndex3M,I1480,TRUE,_xll.ohTrigger(RecalcTrigger,Trigger3M)),NA())</f>
        <v>2.5198072573799912E-2</v>
      </c>
      <c r="L1480" s="52">
        <f>IFERROR(_xll.qlIndexFixing(Index6M,$H1480,TRUE,_xll.ohTrigger(RecalcTrigger,Trigger6M)),NA())</f>
        <v>2.5520673322270558E-2</v>
      </c>
      <c r="M1480" s="52">
        <f>IFERROR(_xll.qlIndexFixing(ONIndex6M,I1480,TRUE,_xll.ohTrigger(RecalcTrigger,Trigger6M)),NA())</f>
        <v>2.5488616295255007E-2</v>
      </c>
    </row>
    <row r="1481" spans="2:13" x14ac:dyDescent="0.2">
      <c r="B1481" s="46" t="s">
        <v>49</v>
      </c>
      <c r="D1481" s="49">
        <f>_xll.qlCalendarAdvance(LocalCalendar,$D1480,B1481,"f",FALSE)</f>
        <v>49804</v>
      </c>
      <c r="E1481" s="49">
        <f>_xll.qlInterestRateIndexValueDate(IndexON,D1481)</f>
        <v>49804</v>
      </c>
      <c r="F1481" s="52">
        <f>IFERROR(_xll.qlIndexFixing(IndexON,D1481,TRUE,_xll.ohTrigger(RecalcTrigger,TriggerON)),NA())</f>
        <v>2.0316094305504743E-2</v>
      </c>
      <c r="H1481" s="49">
        <f>_xll.qlCalendarAdvance(IborCalendar,$H1480,B1481,"f",FALSE)</f>
        <v>49670</v>
      </c>
      <c r="I1481" s="49">
        <f>_xll.qlInterestRateIndexValueDate(Index3M,$H1481)</f>
        <v>49678</v>
      </c>
      <c r="J1481" s="52">
        <f>IFERROR(_xll.qlIndexFixing(Index3M,H1481,TRUE,_xll.ohTrigger(RecalcTrigger,Trigger3M)),NA())</f>
        <v>2.5192285225197661E-2</v>
      </c>
      <c r="K1481" s="52">
        <f>IFERROR(_xll.qlIndexFixing(ONIndex3M,I1481,TRUE,_xll.ohTrigger(RecalcTrigger,Trigger3M)),NA())</f>
        <v>2.5177496862305304E-2</v>
      </c>
      <c r="L1481" s="52">
        <f>IFERROR(_xll.qlIndexFixing(Index6M,$H1481,TRUE,_xll.ohTrigger(RecalcTrigger,Trigger6M)),NA())</f>
        <v>2.5500039313656225E-2</v>
      </c>
      <c r="M1481" s="52">
        <f>IFERROR(_xll.qlIndexFixing(ONIndex6M,I1481,TRUE,_xll.ohTrigger(RecalcTrigger,Trigger6M)),NA())</f>
        <v>2.5467563838770246E-2</v>
      </c>
    </row>
    <row r="1482" spans="2:13" x14ac:dyDescent="0.2">
      <c r="B1482" s="46" t="s">
        <v>49</v>
      </c>
      <c r="D1482" s="49">
        <f>_xll.qlCalendarAdvance(LocalCalendar,$D1481,B1482,"f",FALSE)</f>
        <v>49811</v>
      </c>
      <c r="E1482" s="49">
        <f>_xll.qlInterestRateIndexValueDate(IndexON,D1482)</f>
        <v>49811</v>
      </c>
      <c r="F1482" s="52">
        <f>IFERROR(_xll.qlIndexFixing(IndexON,D1482,TRUE,_xll.ohTrigger(RecalcTrigger,TriggerON)),NA())</f>
        <v>2.0311068286777981E-2</v>
      </c>
      <c r="H1482" s="49">
        <f>_xll.qlCalendarAdvance(IborCalendar,$H1481,B1482,"f",FALSE)</f>
        <v>49677</v>
      </c>
      <c r="I1482" s="49">
        <f>_xll.qlInterestRateIndexValueDate(Index3M,$H1482)</f>
        <v>49681</v>
      </c>
      <c r="J1482" s="52">
        <f>IFERROR(_xll.qlIndexFixing(Index3M,H1482,TRUE,_xll.ohTrigger(RecalcTrigger,Trigger3M)),NA())</f>
        <v>2.5188020078495028E-2</v>
      </c>
      <c r="K1482" s="52">
        <f>IFERROR(_xll.qlIndexFixing(ONIndex3M,I1482,TRUE,_xll.ohTrigger(RecalcTrigger,Trigger3M)),NA())</f>
        <v>2.517287364236509E-2</v>
      </c>
      <c r="L1482" s="52">
        <f>IFERROR(_xll.qlIndexFixing(Index6M,$H1482,TRUE,_xll.ohTrigger(RecalcTrigger,Trigger6M)),NA())</f>
        <v>2.5495756228968429E-2</v>
      </c>
      <c r="M1482" s="52">
        <f>IFERROR(_xll.qlIndexFixing(ONIndex6M,I1482,TRUE,_xll.ohTrigger(RecalcTrigger,Trigger6M)),NA())</f>
        <v>2.5462835963718788E-2</v>
      </c>
    </row>
    <row r="1483" spans="2:13" x14ac:dyDescent="0.2">
      <c r="B1483" s="46" t="s">
        <v>49</v>
      </c>
      <c r="D1483" s="49">
        <f>_xll.qlCalendarAdvance(LocalCalendar,$D1482,B1483,"f",FALSE)</f>
        <v>49818</v>
      </c>
      <c r="E1483" s="49">
        <f>_xll.qlInterestRateIndexValueDate(IndexON,D1483)</f>
        <v>49818</v>
      </c>
      <c r="F1483" s="52">
        <f>IFERROR(_xll.qlIndexFixing(IndexON,D1483,TRUE,_xll.ohTrigger(RecalcTrigger,TriggerON)),NA())</f>
        <v>2.0306032895508107E-2</v>
      </c>
      <c r="H1483" s="49">
        <f>_xll.qlCalendarAdvance(IborCalendar,$H1482,B1483,"f",FALSE)</f>
        <v>49684</v>
      </c>
      <c r="I1483" s="49">
        <f>_xll.qlInterestRateIndexValueDate(Index3M,$H1483)</f>
        <v>49689</v>
      </c>
      <c r="J1483" s="52">
        <f>IFERROR(_xll.qlIndexFixing(Index3M,H1483,TRUE,_xll.ohTrigger(RecalcTrigger,Trigger3M)),NA())</f>
        <v>2.5176664683367971E-2</v>
      </c>
      <c r="K1483" s="52">
        <f>IFERROR(_xll.qlIndexFixing(ONIndex3M,I1483,TRUE,_xll.ohTrigger(RecalcTrigger,Trigger3M)),NA())</f>
        <v>2.5161440436143323E-2</v>
      </c>
      <c r="L1483" s="52">
        <f>IFERROR(_xll.qlIndexFixing(Index6M,$H1483,TRUE,_xll.ohTrigger(RecalcTrigger,Trigger6M)),NA())</f>
        <v>2.5484361200678245E-2</v>
      </c>
      <c r="M1483" s="52">
        <f>IFERROR(_xll.qlIndexFixing(ONIndex6M,I1483,TRUE,_xll.ohTrigger(RecalcTrigger,Trigger6M)),NA())</f>
        <v>2.5451154811513277E-2</v>
      </c>
    </row>
    <row r="1484" spans="2:13" x14ac:dyDescent="0.2">
      <c r="B1484" s="46" t="s">
        <v>49</v>
      </c>
      <c r="D1484" s="49">
        <f>_xll.qlCalendarAdvance(LocalCalendar,$D1483,B1484,"f",FALSE)</f>
        <v>49825</v>
      </c>
      <c r="E1484" s="49">
        <f>_xll.qlInterestRateIndexValueDate(IndexON,D1484)</f>
        <v>49825</v>
      </c>
      <c r="F1484" s="52">
        <f>IFERROR(_xll.qlIndexFixing(IndexON,D1484,TRUE,_xll.ohTrigger(RecalcTrigger,TriggerON)),NA())</f>
        <v>2.0300988131722136E-2</v>
      </c>
      <c r="H1484" s="49">
        <f>_xll.qlCalendarAdvance(IborCalendar,$H1483,B1484,"f",FALSE)</f>
        <v>49691</v>
      </c>
      <c r="I1484" s="49">
        <f>_xll.qlInterestRateIndexValueDate(Index3M,$H1484)</f>
        <v>49695</v>
      </c>
      <c r="J1484" s="52">
        <f>IFERROR(_xll.qlIndexFixing(Index3M,H1484,TRUE,_xll.ohTrigger(RecalcTrigger,Trigger3M)),NA())</f>
        <v>2.5168165633174679E-2</v>
      </c>
      <c r="K1484" s="52">
        <f>IFERROR(_xll.qlIndexFixing(ONIndex3M,I1484,TRUE,_xll.ohTrigger(RecalcTrigger,Trigger3M)),NA())</f>
        <v>2.5152882897225837E-2</v>
      </c>
      <c r="L1484" s="52">
        <f>IFERROR(_xll.qlIndexFixing(Index6M,$H1484,TRUE,_xll.ohTrigger(RecalcTrigger,Trigger6M)),NA())</f>
        <v>2.5476037850891763E-2</v>
      </c>
      <c r="M1484" s="52">
        <f>IFERROR(_xll.qlIndexFixing(ONIndex6M,I1484,TRUE,_xll.ohTrigger(RecalcTrigger,Trigger6M)),NA())</f>
        <v>2.5442418909911169E-2</v>
      </c>
    </row>
    <row r="1485" spans="2:13" x14ac:dyDescent="0.2">
      <c r="B1485" s="46" t="s">
        <v>49</v>
      </c>
      <c r="D1485" s="49">
        <f>_xll.qlCalendarAdvance(LocalCalendar,$D1484,B1485,"f",FALSE)</f>
        <v>49832</v>
      </c>
      <c r="E1485" s="49">
        <f>_xll.qlInterestRateIndexValueDate(IndexON,D1485)</f>
        <v>49832</v>
      </c>
      <c r="F1485" s="52">
        <f>IFERROR(_xll.qlIndexFixing(IndexON,D1485,TRUE,_xll.ohTrigger(RecalcTrigger,TriggerON)),NA())</f>
        <v>2.0295933995420071E-2</v>
      </c>
      <c r="H1485" s="49">
        <f>_xll.qlCalendarAdvance(IborCalendar,$H1484,B1485,"f",FALSE)</f>
        <v>49698</v>
      </c>
      <c r="I1485" s="49">
        <f>_xll.qlInterestRateIndexValueDate(Index3M,$H1485)</f>
        <v>49702</v>
      </c>
      <c r="J1485" s="52">
        <f>IFERROR(_xll.qlIndexFixing(Index3M,H1485,TRUE,_xll.ohTrigger(RecalcTrigger,Trigger3M)),NA())</f>
        <v>2.5158269028640119E-2</v>
      </c>
      <c r="K1485" s="52">
        <f>IFERROR(_xll.qlIndexFixing(ONIndex3M,I1485,TRUE,_xll.ohTrigger(RecalcTrigger,Trigger3M)),NA())</f>
        <v>2.5142917914946494E-2</v>
      </c>
      <c r="L1485" s="52">
        <f>IFERROR(_xll.qlIndexFixing(Index6M,$H1485,TRUE,_xll.ohTrigger(RecalcTrigger,Trigger6M)),NA())</f>
        <v>2.5465926584317355E-2</v>
      </c>
      <c r="M1485" s="52">
        <f>IFERROR(_xll.qlIndexFixing(ONIndex6M,I1485,TRUE,_xll.ohTrigger(RecalcTrigger,Trigger6M)),NA())</f>
        <v>2.5432254067583315E-2</v>
      </c>
    </row>
    <row r="1486" spans="2:13" x14ac:dyDescent="0.2">
      <c r="B1486" s="46" t="s">
        <v>49</v>
      </c>
      <c r="D1486" s="49">
        <f>_xll.qlCalendarAdvance(LocalCalendar,$D1485,B1486,"f",FALSE)</f>
        <v>49839</v>
      </c>
      <c r="E1486" s="49">
        <f>_xll.qlInterestRateIndexValueDate(IndexON,D1486)</f>
        <v>49839</v>
      </c>
      <c r="F1486" s="52">
        <f>IFERROR(_xll.qlIndexFixing(IndexON,D1486,TRUE,_xll.ohTrigger(RecalcTrigger,TriggerON)),NA())</f>
        <v>2.0290870486547877E-2</v>
      </c>
      <c r="H1486" s="49">
        <f>_xll.qlCalendarAdvance(IborCalendar,$H1485,B1486,"f",FALSE)</f>
        <v>49705</v>
      </c>
      <c r="I1486" s="49">
        <f>_xll.qlInterestRateIndexValueDate(Index3M,$H1486)</f>
        <v>49709</v>
      </c>
      <c r="J1486" s="52">
        <f>IFERROR(_xll.qlIndexFixing(Index3M,H1486,TRUE,_xll.ohTrigger(RecalcTrigger,Trigger3M)),NA())</f>
        <v>2.514874295490999E-2</v>
      </c>
      <c r="K1486" s="52">
        <f>IFERROR(_xll.qlIndexFixing(ONIndex3M,I1486,TRUE,_xll.ohTrigger(RecalcTrigger,Trigger3M)),NA())</f>
        <v>2.5132973192860675E-2</v>
      </c>
      <c r="L1486" s="52">
        <f>IFERROR(_xll.qlIndexFixing(Index6M,$H1486,TRUE,_xll.ohTrigger(RecalcTrigger,Trigger6M)),NA())</f>
        <v>2.54560424590883E-2</v>
      </c>
      <c r="M1486" s="52">
        <f>IFERROR(_xll.qlIndexFixing(ONIndex6M,I1486,TRUE,_xll.ohTrigger(RecalcTrigger,Trigger6M)),NA())</f>
        <v>2.5422118348279454E-2</v>
      </c>
    </row>
    <row r="1487" spans="2:13" x14ac:dyDescent="0.2">
      <c r="B1487" s="46" t="s">
        <v>49</v>
      </c>
      <c r="D1487" s="49">
        <f>_xll.qlCalendarAdvance(LocalCalendar,$D1486,B1487,"f",FALSE)</f>
        <v>49846</v>
      </c>
      <c r="E1487" s="49">
        <f>_xll.qlInterestRateIndexValueDate(IndexON,D1487)</f>
        <v>49846</v>
      </c>
      <c r="F1487" s="52">
        <f>IFERROR(_xll.qlIndexFixing(IndexON,D1487,TRUE,_xll.ohTrigger(RecalcTrigger,TriggerON)),NA())</f>
        <v>2.02857976051866E-2</v>
      </c>
      <c r="H1487" s="49">
        <f>_xll.qlCalendarAdvance(IborCalendar,$H1486,B1487,"f",FALSE)</f>
        <v>49712</v>
      </c>
      <c r="I1487" s="49">
        <f>_xll.qlInterestRateIndexValueDate(Index3M,$H1487)</f>
        <v>49717</v>
      </c>
      <c r="J1487" s="52">
        <f>IFERROR(_xll.qlIndexFixing(Index3M,H1487,TRUE,_xll.ohTrigger(RecalcTrigger,Trigger3M)),NA())</f>
        <v>2.5136954933814515E-2</v>
      </c>
      <c r="K1487" s="52">
        <f>IFERROR(_xll.qlIndexFixing(ONIndex3M,I1487,TRUE,_xll.ohTrigger(RecalcTrigger,Trigger3M)),NA())</f>
        <v>2.5121632604552246E-2</v>
      </c>
      <c r="L1487" s="52">
        <f>IFERROR(_xll.qlIndexFixing(Index6M,$H1487,TRUE,_xll.ohTrigger(RecalcTrigger,Trigger6M)),NA())</f>
        <v>2.5444782492391235E-2</v>
      </c>
      <c r="M1487" s="52">
        <f>IFERROR(_xll.qlIndexFixing(ONIndex6M,I1487,TRUE,_xll.ohTrigger(RecalcTrigger,Trigger6M)),NA())</f>
        <v>2.5410570329977844E-2</v>
      </c>
    </row>
    <row r="1488" spans="2:13" x14ac:dyDescent="0.2">
      <c r="B1488" s="46" t="s">
        <v>49</v>
      </c>
      <c r="D1488" s="49">
        <f>_xll.qlCalendarAdvance(LocalCalendar,$D1487,B1488,"f",FALSE)</f>
        <v>49853</v>
      </c>
      <c r="E1488" s="49">
        <f>_xll.qlInterestRateIndexValueDate(IndexON,D1488)</f>
        <v>49853</v>
      </c>
      <c r="F1488" s="52">
        <f>IFERROR(_xll.qlIndexFixing(IndexON,D1488,TRUE,_xll.ohTrigger(RecalcTrigger,TriggerON)),NA())</f>
        <v>2.0280715351282213E-2</v>
      </c>
      <c r="H1488" s="49">
        <f>_xll.qlCalendarAdvance(IborCalendar,$H1487,B1488,"f",FALSE)</f>
        <v>49719</v>
      </c>
      <c r="I1488" s="49">
        <f>_xll.qlInterestRateIndexValueDate(Index3M,$H1488)</f>
        <v>49723</v>
      </c>
      <c r="J1488" s="52">
        <f>IFERROR(_xll.qlIndexFixing(Index3M,H1488,TRUE,_xll.ohTrigger(RecalcTrigger,Trigger3M)),NA())</f>
        <v>2.5128701685707414E-2</v>
      </c>
      <c r="K1488" s="52">
        <f>IFERROR(_xll.qlIndexFixing(ONIndex3M,I1488,TRUE,_xll.ohTrigger(RecalcTrigger,Trigger3M)),NA())</f>
        <v>2.5113144529189668E-2</v>
      </c>
      <c r="L1488" s="52">
        <f>IFERROR(_xll.qlIndexFixing(Index6M,$H1488,TRUE,_xll.ohTrigger(RecalcTrigger,Trigger6M)),NA())</f>
        <v>2.5436362840490279E-2</v>
      </c>
      <c r="M1488" s="52">
        <f>IFERROR(_xll.qlIndexFixing(ONIndex6M,I1488,TRUE,_xll.ohTrigger(RecalcTrigger,Trigger6M)),NA())</f>
        <v>2.5401934278903582E-2</v>
      </c>
    </row>
    <row r="1489" spans="2:13" x14ac:dyDescent="0.2">
      <c r="B1489" s="46" t="s">
        <v>49</v>
      </c>
      <c r="D1489" s="49">
        <f>_xll.qlCalendarAdvance(LocalCalendar,$D1488,B1489,"f",FALSE)</f>
        <v>49860</v>
      </c>
      <c r="E1489" s="49">
        <f>_xll.qlInterestRateIndexValueDate(IndexON,D1489)</f>
        <v>49860</v>
      </c>
      <c r="F1489" s="52">
        <f>IFERROR(_xll.qlIndexFixing(IndexON,D1489,TRUE,_xll.ohTrigger(RecalcTrigger,TriggerON)),NA())</f>
        <v>2.0275623724861729E-2</v>
      </c>
      <c r="H1489" s="49">
        <f>_xll.qlCalendarAdvance(IborCalendar,$H1488,B1489,"f",FALSE)</f>
        <v>49726</v>
      </c>
      <c r="I1489" s="49">
        <f>_xll.qlInterestRateIndexValueDate(Index3M,$H1489)</f>
        <v>49730</v>
      </c>
      <c r="J1489" s="52">
        <f>IFERROR(_xll.qlIndexFixing(Index3M,H1489,TRUE,_xll.ohTrigger(RecalcTrigger,Trigger3M)),NA())</f>
        <v>2.5119064067009592E-2</v>
      </c>
      <c r="K1489" s="52">
        <f>IFERROR(_xll.qlIndexFixing(ONIndex3M,I1489,TRUE,_xll.ohTrigger(RecalcTrigger,Trigger3M)),NA())</f>
        <v>2.5103260587604481E-2</v>
      </c>
      <c r="L1489" s="52">
        <f>IFERROR(_xll.qlIndexFixing(Index6M,$H1489,TRUE,_xll.ohTrigger(RecalcTrigger,Trigger6M)),NA())</f>
        <v>2.5426772033665793E-2</v>
      </c>
      <c r="M1489" s="52">
        <f>IFERROR(_xll.qlIndexFixing(ONIndex6M,I1489,TRUE,_xll.ohTrigger(RecalcTrigger,Trigger6M)),NA())</f>
        <v>2.5391885928751634E-2</v>
      </c>
    </row>
    <row r="1490" spans="2:13" x14ac:dyDescent="0.2">
      <c r="B1490" s="46" t="s">
        <v>49</v>
      </c>
      <c r="D1490" s="49">
        <f>_xll.qlCalendarAdvance(LocalCalendar,$D1489,B1490,"f",FALSE)</f>
        <v>49867</v>
      </c>
      <c r="E1490" s="49">
        <f>_xll.qlInterestRateIndexValueDate(IndexON,D1490)</f>
        <v>49867</v>
      </c>
      <c r="F1490" s="52">
        <f>IFERROR(_xll.qlIndexFixing(IndexON,D1490,TRUE,_xll.ohTrigger(RecalcTrigger,TriggerON)),NA())</f>
        <v>2.0270522725898136E-2</v>
      </c>
      <c r="H1490" s="49">
        <f>_xll.qlCalendarAdvance(IborCalendar,$H1489,B1490,"f",FALSE)</f>
        <v>49733</v>
      </c>
      <c r="I1490" s="49">
        <f>_xll.qlInterestRateIndexValueDate(Index3M,$H1490)</f>
        <v>49737</v>
      </c>
      <c r="J1490" s="52">
        <f>IFERROR(_xll.qlIndexFixing(Index3M,H1490,TRUE,_xll.ohTrigger(RecalcTrigger,Trigger3M)),NA())</f>
        <v>2.5109270297272654E-2</v>
      </c>
      <c r="K1490" s="52">
        <f>IFERROR(_xll.qlIndexFixing(ONIndex3M,I1490,TRUE,_xll.ohTrigger(RecalcTrigger,Trigger3M)),NA())</f>
        <v>2.5093396906212817E-2</v>
      </c>
      <c r="L1490" s="52">
        <f>IFERROR(_xll.qlIndexFixing(Index6M,$H1490,TRUE,_xll.ohTrigger(RecalcTrigger,Trigger6M)),NA())</f>
        <v>2.5417213766030861E-2</v>
      </c>
      <c r="M1490" s="52">
        <f>IFERROR(_xll.qlIndexFixing(ONIndex6M,I1490,TRUE,_xll.ohTrigger(RecalcTrigger,Trigger6M)),NA())</f>
        <v>2.5381866701703615E-2</v>
      </c>
    </row>
    <row r="1491" spans="2:13" x14ac:dyDescent="0.2">
      <c r="B1491" s="46" t="s">
        <v>49</v>
      </c>
      <c r="D1491" s="49">
        <f>_xll.qlCalendarAdvance(LocalCalendar,$D1490,B1491,"f",FALSE)</f>
        <v>49874</v>
      </c>
      <c r="E1491" s="49">
        <f>_xll.qlInterestRateIndexValueDate(IndexON,D1491)</f>
        <v>49874</v>
      </c>
      <c r="F1491" s="52">
        <f>IFERROR(_xll.qlIndexFixing(IndexON,D1491,TRUE,_xll.ohTrigger(RecalcTrigger,TriggerON)),NA())</f>
        <v>2.0265609457197076E-2</v>
      </c>
      <c r="H1491" s="49">
        <f>_xll.qlCalendarAdvance(IborCalendar,$H1490,B1491,"f",FALSE)</f>
        <v>49740</v>
      </c>
      <c r="I1491" s="49">
        <f>_xll.qlInterestRateIndexValueDate(Index3M,$H1491)</f>
        <v>49744</v>
      </c>
      <c r="J1491" s="52">
        <f>IFERROR(_xll.qlIndexFixing(Index3M,H1491,TRUE,_xll.ohTrigger(RecalcTrigger,Trigger3M)),NA())</f>
        <v>2.5099496940332384E-2</v>
      </c>
      <c r="K1491" s="52">
        <f>IFERROR(_xll.qlIndexFixing(ONIndex3M,I1491,TRUE,_xll.ohTrigger(RecalcTrigger,Trigger3M)),NA())</f>
        <v>2.5083553485014676E-2</v>
      </c>
      <c r="L1491" s="52">
        <f>IFERROR(_xll.qlIndexFixing(Index6M,$H1491,TRUE,_xll.ohTrigger(RecalcTrigger,Trigger6M)),NA())</f>
        <v>2.5407480211929012E-2</v>
      </c>
      <c r="M1491" s="52">
        <f>IFERROR(_xll.qlIndexFixing(ONIndex6M,I1491,TRUE,_xll.ohTrigger(RecalcTrigger,Trigger6M)),NA())</f>
        <v>2.5371876597759524E-2</v>
      </c>
    </row>
    <row r="1492" spans="2:13" x14ac:dyDescent="0.2">
      <c r="B1492" s="46" t="s">
        <v>49</v>
      </c>
      <c r="D1492" s="49">
        <f>_xll.qlCalendarAdvance(LocalCalendar,$D1491,B1492,"f",FALSE)</f>
        <v>49881</v>
      </c>
      <c r="E1492" s="49">
        <f>_xll.qlInterestRateIndexValueDate(IndexON,D1492)</f>
        <v>49881</v>
      </c>
      <c r="F1492" s="52">
        <f>IFERROR(_xll.qlIndexFixing(IndexON,D1492,TRUE,_xll.ohTrigger(RecalcTrigger,TriggerON)),NA())</f>
        <v>2.0260292610422653E-2</v>
      </c>
      <c r="H1492" s="49">
        <f>_xll.qlCalendarAdvance(IborCalendar,$H1491,B1492,"f",FALSE)</f>
        <v>49747</v>
      </c>
      <c r="I1492" s="49">
        <f>_xll.qlInterestRateIndexValueDate(Index3M,$H1492)</f>
        <v>49751</v>
      </c>
      <c r="J1492" s="52">
        <f>IFERROR(_xll.qlIndexFixing(Index3M,H1492,TRUE,_xll.ohTrigger(RecalcTrigger,Trigger3M)),NA())</f>
        <v>2.5089743996037604E-2</v>
      </c>
      <c r="K1492" s="52">
        <f>IFERROR(_xll.qlIndexFixing(ONIndex3M,I1492,TRUE,_xll.ohTrigger(RecalcTrigger,Trigger3M)),NA())</f>
        <v>2.5073730323930121E-2</v>
      </c>
      <c r="L1492" s="52">
        <f>IFERROR(_xll.qlIndexFixing(Index6M,$H1492,TRUE,_xll.ohTrigger(RecalcTrigger,Trigger6M)),NA())</f>
        <v>2.539777620436064E-2</v>
      </c>
      <c r="M1492" s="52">
        <f>IFERROR(_xll.qlIndexFixing(ONIndex6M,I1492,TRUE,_xll.ohTrigger(RecalcTrigger,Trigger6M)),NA())</f>
        <v>2.5361915616679553E-2</v>
      </c>
    </row>
    <row r="1493" spans="2:13" x14ac:dyDescent="0.2">
      <c r="B1493" s="46" t="s">
        <v>49</v>
      </c>
      <c r="D1493" s="49">
        <f>_xll.qlCalendarAdvance(LocalCalendar,$D1492,B1493,"f",FALSE)</f>
        <v>49888</v>
      </c>
      <c r="E1493" s="49">
        <f>_xll.qlInterestRateIndexValueDate(IndexON,D1493)</f>
        <v>49888</v>
      </c>
      <c r="F1493" s="52">
        <f>IFERROR(_xll.qlIndexFixing(IndexON,D1493,TRUE,_xll.ohTrigger(RecalcTrigger,TriggerON)),NA())</f>
        <v>2.0255163493883753E-2</v>
      </c>
      <c r="H1493" s="49">
        <f>_xll.qlCalendarAdvance(IborCalendar,$H1492,B1493,"f",FALSE)</f>
        <v>49754</v>
      </c>
      <c r="I1493" s="49">
        <f>_xll.qlInterestRateIndexValueDate(Index3M,$H1493)</f>
        <v>49758</v>
      </c>
      <c r="J1493" s="52">
        <f>IFERROR(_xll.qlIndexFixing(Index3M,H1493,TRUE,_xll.ohTrigger(RecalcTrigger,Trigger3M)),NA())</f>
        <v>2.5080011464235389E-2</v>
      </c>
      <c r="K1493" s="52">
        <f>IFERROR(_xll.qlIndexFixing(ONIndex3M,I1493,TRUE,_xll.ohTrigger(RecalcTrigger,Trigger3M)),NA())</f>
        <v>2.506392742303909E-2</v>
      </c>
      <c r="L1493" s="52">
        <f>IFERROR(_xll.qlIndexFixing(Index6M,$H1493,TRUE,_xll.ohTrigger(RecalcTrigger,Trigger6M)),NA())</f>
        <v>2.538810174289349E-2</v>
      </c>
      <c r="M1493" s="52">
        <f>IFERROR(_xll.qlIndexFixing(ONIndex6M,I1493,TRUE,_xll.ohTrigger(RecalcTrigger,Trigger6M)),NA())</f>
        <v>2.5351983758703511E-2</v>
      </c>
    </row>
    <row r="1494" spans="2:13" x14ac:dyDescent="0.2">
      <c r="B1494" s="46" t="s">
        <v>49</v>
      </c>
      <c r="D1494" s="49">
        <f>_xll.qlCalendarAdvance(LocalCalendar,$D1493,B1494,"f",FALSE)</f>
        <v>49895</v>
      </c>
      <c r="E1494" s="49">
        <f>_xll.qlInterestRateIndexValueDate(IndexON,D1494)</f>
        <v>49895</v>
      </c>
      <c r="F1494" s="52">
        <f>IFERROR(_xll.qlIndexFixing(IndexON,D1494,TRUE,_xll.ohTrigger(RecalcTrigger,TriggerON)),NA())</f>
        <v>2.0250219245167567E-2</v>
      </c>
      <c r="H1494" s="49">
        <f>_xll.qlCalendarAdvance(IborCalendar,$H1493,B1494,"f",FALSE)</f>
        <v>49761</v>
      </c>
      <c r="I1494" s="49">
        <f>_xll.qlInterestRateIndexValueDate(Index3M,$H1494)</f>
        <v>49765</v>
      </c>
      <c r="J1494" s="52">
        <f>IFERROR(_xll.qlIndexFixing(Index3M,H1494,TRUE,_xll.ohTrigger(RecalcTrigger,Trigger3M)),NA())</f>
        <v>2.5070118104277058E-2</v>
      </c>
      <c r="K1494" s="52">
        <f>IFERROR(_xll.qlIndexFixing(ONIndex3M,I1494,TRUE,_xll.ohTrigger(RecalcTrigger,Trigger3M)),NA())</f>
        <v>2.5054144782501453E-2</v>
      </c>
      <c r="L1494" s="52">
        <f>IFERROR(_xll.qlIndexFixing(Index6M,$H1494,TRUE,_xll.ohTrigger(RecalcTrigger,Trigger6M)),NA())</f>
        <v>2.537824484402209E-2</v>
      </c>
      <c r="M1494" s="52">
        <f>IFERROR(_xll.qlIndexFixing(ONIndex6M,I1494,TRUE,_xll.ohTrigger(RecalcTrigger,Trigger6M)),NA())</f>
        <v>2.5342081023911334E-2</v>
      </c>
    </row>
    <row r="1495" spans="2:13" x14ac:dyDescent="0.2">
      <c r="B1495" s="46" t="s">
        <v>49</v>
      </c>
      <c r="D1495" s="49">
        <f>_xll.qlCalendarAdvance(LocalCalendar,$D1494,B1495,"f",FALSE)</f>
        <v>49902</v>
      </c>
      <c r="E1495" s="49">
        <f>_xll.qlInterestRateIndexValueDate(IndexON,D1495)</f>
        <v>49902</v>
      </c>
      <c r="F1495" s="52">
        <f>IFERROR(_xll.qlIndexFixing(IndexON,D1495,TRUE,_xll.ohTrigger(RecalcTrigger,TriggerON)),NA())</f>
        <v>2.0244877143284677E-2</v>
      </c>
      <c r="H1495" s="49">
        <f>_xll.qlCalendarAdvance(IborCalendar,$H1494,B1495,"f",FALSE)</f>
        <v>49768</v>
      </c>
      <c r="I1495" s="49">
        <f>_xll.qlInterestRateIndexValueDate(Index3M,$H1495)</f>
        <v>49772</v>
      </c>
      <c r="J1495" s="52">
        <f>IFERROR(_xll.qlIndexFixing(Index3M,H1495,TRUE,_xll.ohTrigger(RecalcTrigger,Trigger3M)),NA())</f>
        <v>2.5060425611749797E-2</v>
      </c>
      <c r="K1495" s="52">
        <f>IFERROR(_xll.qlIndexFixing(ONIndex3M,I1495,TRUE,_xll.ohTrigger(RecalcTrigger,Trigger3M)),NA())</f>
        <v>2.5044382401917531E-2</v>
      </c>
      <c r="L1495" s="52">
        <f>IFERROR(_xll.qlIndexFixing(Index6M,$H1495,TRUE,_xll.ohTrigger(RecalcTrigger,Trigger6M)),NA())</f>
        <v>2.536862803664499E-2</v>
      </c>
      <c r="M1495" s="52">
        <f>IFERROR(_xll.qlIndexFixing(ONIndex6M,I1495,TRUE,_xll.ohTrigger(RecalcTrigger,Trigger6M)),NA())</f>
        <v>2.5332207412063212E-2</v>
      </c>
    </row>
    <row r="1496" spans="2:13" x14ac:dyDescent="0.2">
      <c r="B1496" s="46" t="s">
        <v>49</v>
      </c>
      <c r="D1496" s="49">
        <f>_xll.qlCalendarAdvance(LocalCalendar,$D1495,B1496,"f",FALSE)</f>
        <v>49909</v>
      </c>
      <c r="E1496" s="49">
        <f>_xll.qlInterestRateIndexValueDate(IndexON,D1496)</f>
        <v>49909</v>
      </c>
      <c r="F1496" s="52">
        <f>IFERROR(_xll.qlIndexFixing(IndexON,D1496,TRUE,_xll.ohTrigger(RecalcTrigger,TriggerON)),NA())</f>
        <v>2.0239719909197488E-2</v>
      </c>
      <c r="H1496" s="49">
        <f>_xll.qlCalendarAdvance(IborCalendar,$H1495,B1496,"f",FALSE)</f>
        <v>49775</v>
      </c>
      <c r="I1496" s="49">
        <f>_xll.qlInterestRateIndexValueDate(Index3M,$H1496)</f>
        <v>49781</v>
      </c>
      <c r="J1496" s="52">
        <f>IFERROR(_xll.qlIndexFixing(Index3M,H1496,TRUE,_xll.ohTrigger(RecalcTrigger,Trigger3M)),NA())</f>
        <v>2.5047993826380746E-2</v>
      </c>
      <c r="K1496" s="52">
        <f>IFERROR(_xll.qlIndexFixing(ONIndex3M,I1496,TRUE,_xll.ohTrigger(RecalcTrigger,Trigger3M)),NA())</f>
        <v>2.503186053989026E-2</v>
      </c>
      <c r="L1496" s="52">
        <f>IFERROR(_xll.qlIndexFixing(Index6M,$H1496,TRUE,_xll.ohTrigger(RecalcTrigger,Trigger6M)),NA())</f>
        <v>2.5356306979370215E-2</v>
      </c>
      <c r="M1496" s="52">
        <f>IFERROR(_xll.qlIndexFixing(ONIndex6M,I1496,TRUE,_xll.ohTrigger(RecalcTrigger,Trigger6M)),NA())</f>
        <v>2.5319555561216234E-2</v>
      </c>
    </row>
    <row r="1497" spans="2:13" x14ac:dyDescent="0.2">
      <c r="B1497" s="46" t="s">
        <v>49</v>
      </c>
      <c r="D1497" s="49">
        <f>_xll.qlCalendarAdvance(LocalCalendar,$D1496,B1497,"f",FALSE)</f>
        <v>49916</v>
      </c>
      <c r="E1497" s="49">
        <f>_xll.qlInterestRateIndexValueDate(IndexON,D1497)</f>
        <v>49916</v>
      </c>
      <c r="F1497" s="52">
        <f>IFERROR(_xll.qlIndexFixing(IndexON,D1497,TRUE,_xll.ohTrigger(RecalcTrigger,TriggerON)),NA())</f>
        <v>2.0234553302594199E-2</v>
      </c>
      <c r="H1497" s="49">
        <f>_xll.qlCalendarAdvance(IborCalendar,$H1496,B1497,"f",FALSE)</f>
        <v>49782</v>
      </c>
      <c r="I1497" s="49">
        <f>_xll.qlInterestRateIndexValueDate(Index3M,$H1497)</f>
        <v>49786</v>
      </c>
      <c r="J1497" s="52">
        <f>IFERROR(_xll.qlIndexFixing(Index3M,H1497,TRUE,_xll.ohTrigger(RecalcTrigger,Trigger3M)),NA())</f>
        <v>2.5041285458945899E-2</v>
      </c>
      <c r="K1497" s="52">
        <f>IFERROR(_xll.qlIndexFixing(ONIndex3M,I1497,TRUE,_xll.ohTrigger(RecalcTrigger,Trigger3M)),NA())</f>
        <v>2.5024918421410192E-2</v>
      </c>
      <c r="L1497" s="52">
        <f>IFERROR(_xll.qlIndexFixing(Index6M,$H1497,TRUE,_xll.ohTrigger(RecalcTrigger,Trigger6M)),NA())</f>
        <v>2.5349483049016099E-2</v>
      </c>
      <c r="M1497" s="52">
        <f>IFERROR(_xll.qlIndexFixing(ONIndex6M,I1497,TRUE,_xll.ohTrigger(RecalcTrigger,Trigger6M)),NA())</f>
        <v>2.5312547557359011E-2</v>
      </c>
    </row>
    <row r="1498" spans="2:13" x14ac:dyDescent="0.2">
      <c r="B1498" s="46" t="s">
        <v>49</v>
      </c>
      <c r="D1498" s="49">
        <f>_xll.qlCalendarAdvance(LocalCalendar,$D1497,B1498,"f",FALSE)</f>
        <v>49923</v>
      </c>
      <c r="E1498" s="49">
        <f>_xll.qlInterestRateIndexValueDate(IndexON,D1498)</f>
        <v>49923</v>
      </c>
      <c r="F1498" s="52">
        <f>IFERROR(_xll.qlIndexFixing(IndexON,D1498,TRUE,_xll.ohTrigger(RecalcTrigger,TriggerON)),NA())</f>
        <v>2.0229377323474816E-2</v>
      </c>
      <c r="H1498" s="49">
        <f>_xll.qlCalendarAdvance(IborCalendar,$H1497,B1498,"f",FALSE)</f>
        <v>49789</v>
      </c>
      <c r="I1498" s="49">
        <f>_xll.qlInterestRateIndexValueDate(Index3M,$H1498)</f>
        <v>49793</v>
      </c>
      <c r="J1498" s="52">
        <f>IFERROR(_xll.qlIndexFixing(Index3M,H1498,TRUE,_xll.ohTrigger(RecalcTrigger,Trigger3M)),NA())</f>
        <v>2.5031470595832557E-2</v>
      </c>
      <c r="K1498" s="52">
        <f>IFERROR(_xll.qlIndexFixing(ONIndex3M,I1498,TRUE,_xll.ohTrigger(RecalcTrigger,Trigger3M)),NA())</f>
        <v>2.5015393741405489E-2</v>
      </c>
      <c r="L1498" s="52">
        <f>IFERROR(_xll.qlIndexFixing(Index6M,$H1498,TRUE,_xll.ohTrigger(RecalcTrigger,Trigger6M)),NA())</f>
        <v>2.5339954867913843E-2</v>
      </c>
      <c r="M1498" s="52">
        <f>IFERROR(_xll.qlIndexFixing(ONIndex6M,I1498,TRUE,_xll.ohTrigger(RecalcTrigger,Trigger6M)),NA())</f>
        <v>2.5302952644894461E-2</v>
      </c>
    </row>
    <row r="1499" spans="2:13" x14ac:dyDescent="0.2">
      <c r="B1499" s="46" t="s">
        <v>49</v>
      </c>
      <c r="D1499" s="49">
        <f>_xll.qlCalendarAdvance(LocalCalendar,$D1498,B1499,"f",FALSE)</f>
        <v>49930</v>
      </c>
      <c r="E1499" s="49">
        <f>_xll.qlInterestRateIndexValueDate(IndexON,D1499)</f>
        <v>49930</v>
      </c>
      <c r="F1499" s="52">
        <f>IFERROR(_xll.qlIndexFixing(IndexON,D1499,TRUE,_xll.ohTrigger(RecalcTrigger,TriggerON)),NA())</f>
        <v>2.0224381432473737E-2</v>
      </c>
      <c r="H1499" s="49">
        <f>_xll.qlCalendarAdvance(IborCalendar,$H1498,B1499,"f",FALSE)</f>
        <v>49796</v>
      </c>
      <c r="I1499" s="49">
        <f>_xll.qlInterestRateIndexValueDate(Index3M,$H1499)</f>
        <v>49802</v>
      </c>
      <c r="J1499" s="52">
        <f>IFERROR(_xll.qlIndexFixing(Index3M,H1499,TRUE,_xll.ohTrigger(RecalcTrigger,Trigger3M)),NA())</f>
        <v>2.5019302944962876E-2</v>
      </c>
      <c r="K1499" s="52">
        <f>IFERROR(_xll.qlIndexFixing(ONIndex3M,I1499,TRUE,_xll.ohTrigger(RecalcTrigger,Trigger3M)),NA())</f>
        <v>2.5002773105669007E-2</v>
      </c>
      <c r="L1499" s="52">
        <f>IFERROR(_xll.qlIndexFixing(Index6M,$H1499,TRUE,_xll.ohTrigger(RecalcTrigger,Trigger6M)),NA())</f>
        <v>2.5327967360428635E-2</v>
      </c>
      <c r="M1499" s="52">
        <f>IFERROR(_xll.qlIndexFixing(ONIndex6M,I1499,TRUE,_xll.ohTrigger(RecalcTrigger,Trigger6M)),NA())</f>
        <v>2.5290221795479795E-2</v>
      </c>
    </row>
    <row r="1500" spans="2:13" x14ac:dyDescent="0.2">
      <c r="B1500" s="46" t="s">
        <v>49</v>
      </c>
      <c r="D1500" s="49">
        <f>_xll.qlCalendarAdvance(LocalCalendar,$D1499,B1500,"f",FALSE)</f>
        <v>49937</v>
      </c>
      <c r="E1500" s="49">
        <f>_xll.qlInterestRateIndexValueDate(IndexON,D1500)</f>
        <v>49937</v>
      </c>
      <c r="F1500" s="52">
        <f>IFERROR(_xll.qlIndexFixing(IndexON,D1500,TRUE,_xll.ohTrigger(RecalcTrigger,TriggerON)),NA())</f>
        <v>2.0219185751037261E-2</v>
      </c>
      <c r="H1500" s="49">
        <f>_xll.qlCalendarAdvance(IborCalendar,$H1499,B1500,"f",FALSE)</f>
        <v>49803</v>
      </c>
      <c r="I1500" s="49">
        <f>_xll.qlInterestRateIndexValueDate(Index3M,$H1500)</f>
        <v>49807</v>
      </c>
      <c r="J1500" s="52">
        <f>IFERROR(_xll.qlIndexFixing(Index3M,H1500,TRUE,_xll.ohTrigger(RecalcTrigger,Trigger3M)),NA())</f>
        <v>2.5012455278782701E-2</v>
      </c>
      <c r="K1500" s="52">
        <f>IFERROR(_xll.qlIndexFixing(ONIndex3M,I1500,TRUE,_xll.ohTrigger(RecalcTrigger,Trigger3M)),NA())</f>
        <v>2.4995874401900764E-2</v>
      </c>
      <c r="L1500" s="52">
        <f>IFERROR(_xll.qlIndexFixing(Index6M,$H1500,TRUE,_xll.ohTrigger(RecalcTrigger,Trigger6M)),NA())</f>
        <v>2.5321207767305568E-2</v>
      </c>
      <c r="M1500" s="52">
        <f>IFERROR(_xll.qlIndexFixing(ONIndex6M,I1500,TRUE,_xll.ohTrigger(RecalcTrigger,Trigger6M)),NA())</f>
        <v>2.5283276198102556E-2</v>
      </c>
    </row>
    <row r="1501" spans="2:13" x14ac:dyDescent="0.2">
      <c r="B1501" s="46" t="s">
        <v>49</v>
      </c>
      <c r="D1501" s="49">
        <f>_xll.qlCalendarAdvance(LocalCalendar,$D1500,B1501,"f",FALSE)</f>
        <v>49944</v>
      </c>
      <c r="E1501" s="49">
        <f>_xll.qlInterestRateIndexValueDate(IndexON,D1501)</f>
        <v>49944</v>
      </c>
      <c r="F1501" s="52">
        <f>IFERROR(_xll.qlIndexFixing(IndexON,D1501,TRUE,_xll.ohTrigger(RecalcTrigger,TriggerON)),NA())</f>
        <v>2.0213793151047103E-2</v>
      </c>
      <c r="H1501" s="49">
        <f>_xll.qlCalendarAdvance(IborCalendar,$H1500,B1501,"f",FALSE)</f>
        <v>49810</v>
      </c>
      <c r="I1501" s="49">
        <f>_xll.qlInterestRateIndexValueDate(Index3M,$H1501)</f>
        <v>49814</v>
      </c>
      <c r="J1501" s="52">
        <f>IFERROR(_xll.qlIndexFixing(Index3M,H1501,TRUE,_xll.ohTrigger(RecalcTrigger,Trigger3M)),NA())</f>
        <v>2.5002886041512296E-2</v>
      </c>
      <c r="K1501" s="52">
        <f>IFERROR(_xll.qlIndexFixing(ONIndex3M,I1501,TRUE,_xll.ohTrigger(RecalcTrigger,Trigger3M)),NA())</f>
        <v>2.4986233582318107E-2</v>
      </c>
      <c r="L1501" s="52">
        <f>IFERROR(_xll.qlIndexFixing(Index6M,$H1501,TRUE,_xll.ohTrigger(RecalcTrigger,Trigger6M)),NA())</f>
        <v>2.5311769659195738E-2</v>
      </c>
      <c r="M1501" s="52">
        <f>IFERROR(_xll.qlIndexFixing(ONIndex6M,I1501,TRUE,_xll.ohTrigger(RecalcTrigger,Trigger6M)),NA())</f>
        <v>2.5273577324478325E-2</v>
      </c>
    </row>
    <row r="1502" spans="2:13" x14ac:dyDescent="0.2">
      <c r="B1502" s="46" t="s">
        <v>49</v>
      </c>
      <c r="D1502" s="49">
        <f>_xll.qlCalendarAdvance(LocalCalendar,$D1501,B1502,"f",FALSE)</f>
        <v>49951</v>
      </c>
      <c r="E1502" s="49">
        <f>_xll.qlInterestRateIndexValueDate(IndexON,D1502)</f>
        <v>49951</v>
      </c>
      <c r="F1502" s="52">
        <f>IFERROR(_xll.qlIndexFixing(IndexON,D1502,TRUE,_xll.ohTrigger(RecalcTrigger,TriggerON)),NA())</f>
        <v>2.0208579681863331E-2</v>
      </c>
      <c r="H1502" s="49">
        <f>_xll.qlCalendarAdvance(IborCalendar,$H1501,B1502,"f",FALSE)</f>
        <v>49817</v>
      </c>
      <c r="I1502" s="49">
        <f>_xll.qlInterestRateIndexValueDate(Index3M,$H1502)</f>
        <v>49822</v>
      </c>
      <c r="J1502" s="52">
        <f>IFERROR(_xll.qlIndexFixing(Index3M,H1502,TRUE,_xll.ohTrigger(RecalcTrigger,Trigger3M)),NA())</f>
        <v>2.4991974763575467E-2</v>
      </c>
      <c r="K1502" s="52">
        <f>IFERROR(_xll.qlIndexFixing(ONIndex3M,I1502,TRUE,_xll.ohTrigger(RecalcTrigger,Trigger3M)),NA())</f>
        <v>2.4975240311304603E-2</v>
      </c>
      <c r="L1502" s="52">
        <f>IFERROR(_xll.qlIndexFixing(Index6M,$H1502,TRUE,_xll.ohTrigger(RecalcTrigger,Trigger6M)),NA())</f>
        <v>2.5301019424097106E-2</v>
      </c>
      <c r="M1502" s="52">
        <f>IFERROR(_xll.qlIndexFixing(ONIndex6M,I1502,TRUE,_xll.ohTrigger(RecalcTrigger,Trigger6M)),NA())</f>
        <v>2.5262528558176456E-2</v>
      </c>
    </row>
    <row r="1503" spans="2:13" x14ac:dyDescent="0.2">
      <c r="B1503" s="46" t="s">
        <v>49</v>
      </c>
      <c r="D1503" s="49">
        <f>_xll.qlCalendarAdvance(LocalCalendar,$D1502,B1503,"f",FALSE)</f>
        <v>49958</v>
      </c>
      <c r="E1503" s="49">
        <f>_xll.qlInterestRateIndexValueDate(IndexON,D1503)</f>
        <v>49958</v>
      </c>
      <c r="F1503" s="52">
        <f>IFERROR(_xll.qlIndexFixing(IndexON,D1503,TRUE,_xll.ohTrigger(RecalcTrigger,TriggerON)),NA())</f>
        <v>2.0203542469037772E-2</v>
      </c>
      <c r="H1503" s="49">
        <f>_xll.qlCalendarAdvance(IborCalendar,$H1502,B1503,"f",FALSE)</f>
        <v>49824</v>
      </c>
      <c r="I1503" s="49">
        <f>_xll.qlInterestRateIndexValueDate(Index3M,$H1503)</f>
        <v>49828</v>
      </c>
      <c r="J1503" s="52">
        <f>IFERROR(_xll.qlIndexFixing(Index3M,H1503,TRUE,_xll.ohTrigger(RecalcTrigger,Trigger3M)),NA())</f>
        <v>2.4983808800255147E-2</v>
      </c>
      <c r="K1503" s="52">
        <f>IFERROR(_xll.qlIndexFixing(ONIndex3M,I1503,TRUE,_xll.ohTrigger(RecalcTrigger,Trigger3M)),NA())</f>
        <v>2.4967012723813298E-2</v>
      </c>
      <c r="L1503" s="52">
        <f>IFERROR(_xll.qlIndexFixing(Index6M,$H1503,TRUE,_xll.ohTrigger(RecalcTrigger,Trigger6M)),NA())</f>
        <v>2.5292757072629544E-2</v>
      </c>
      <c r="M1503" s="52">
        <f>IFERROR(_xll.qlIndexFixing(ONIndex6M,I1503,TRUE,_xll.ohTrigger(RecalcTrigger,Trigger6M)),NA())</f>
        <v>2.5254266946062032E-2</v>
      </c>
    </row>
    <row r="1504" spans="2:13" x14ac:dyDescent="0.2">
      <c r="B1504" s="46" t="s">
        <v>49</v>
      </c>
      <c r="D1504" s="49">
        <f>_xll.qlCalendarAdvance(LocalCalendar,$D1503,B1504,"f",FALSE)</f>
        <v>49965</v>
      </c>
      <c r="E1504" s="49">
        <f>_xll.qlInterestRateIndexValueDate(IndexON,D1504)</f>
        <v>49965</v>
      </c>
      <c r="F1504" s="52">
        <f>IFERROR(_xll.qlIndexFixing(IndexON,D1504,TRUE,_xll.ohTrigger(RecalcTrigger,TriggerON)),NA())</f>
        <v>2.0198124626001533E-2</v>
      </c>
      <c r="H1504" s="49">
        <f>_xll.qlCalendarAdvance(IborCalendar,$H1503,B1504,"f",FALSE)</f>
        <v>49831</v>
      </c>
      <c r="I1504" s="49">
        <f>_xll.qlInterestRateIndexValueDate(Index3M,$H1504)</f>
        <v>49835</v>
      </c>
      <c r="J1504" s="52">
        <f>IFERROR(_xll.qlIndexFixing(Index3M,H1504,TRUE,_xll.ohTrigger(RecalcTrigger,Trigger3M)),NA())</f>
        <v>2.4974300795972116E-2</v>
      </c>
      <c r="K1504" s="52">
        <f>IFERROR(_xll.qlIndexFixing(ONIndex3M,I1504,TRUE,_xll.ohTrigger(RecalcTrigger,Trigger3M)),NA())</f>
        <v>2.4957432684731273E-2</v>
      </c>
      <c r="L1504" s="52">
        <f>IFERROR(_xll.qlIndexFixing(Index6M,$H1504,TRUE,_xll.ohTrigger(RecalcTrigger,Trigger6M)),NA())</f>
        <v>2.5283406132681499E-2</v>
      </c>
      <c r="M1504" s="52">
        <f>IFERROR(_xll.qlIndexFixing(ONIndex6M,I1504,TRUE,_xll.ohTrigger(RecalcTrigger,Trigger6M)),NA())</f>
        <v>2.5244655441429842E-2</v>
      </c>
    </row>
    <row r="1505" spans="2:13" x14ac:dyDescent="0.2">
      <c r="B1505" s="46" t="s">
        <v>49</v>
      </c>
      <c r="D1505" s="49">
        <f>_xll.qlCalendarAdvance(LocalCalendar,$D1504,B1505,"f",FALSE)</f>
        <v>49972</v>
      </c>
      <c r="E1505" s="49">
        <f>_xll.qlInterestRateIndexValueDate(IndexON,D1505)</f>
        <v>49972</v>
      </c>
      <c r="F1505" s="52">
        <f>IFERROR(_xll.qlIndexFixing(IndexON,D1505,TRUE,_xll.ohTrigger(RecalcTrigger,TriggerON)),NA())</f>
        <v>2.0192883039323505E-2</v>
      </c>
      <c r="H1505" s="49">
        <f>_xll.qlCalendarAdvance(IborCalendar,$H1504,B1505,"f",FALSE)</f>
        <v>49838</v>
      </c>
      <c r="I1505" s="49">
        <f>_xll.qlInterestRateIndexValueDate(Index3M,$H1505)</f>
        <v>49842</v>
      </c>
      <c r="J1505" s="52">
        <f>IFERROR(_xll.qlIndexFixing(Index3M,H1505,TRUE,_xll.ohTrigger(RecalcTrigger,Trigger3M)),NA())</f>
        <v>2.4964813202388306E-2</v>
      </c>
      <c r="K1505" s="52">
        <f>IFERROR(_xll.qlIndexFixing(ONIndex3M,I1505,TRUE,_xll.ohTrigger(RecalcTrigger,Trigger3M)),NA())</f>
        <v>2.4947872905922708E-2</v>
      </c>
      <c r="L1505" s="52">
        <f>IFERROR(_xll.qlIndexFixing(Index6M,$H1505,TRUE,_xll.ohTrigger(RecalcTrigger,Trigger6M)),NA())</f>
        <v>2.52740847314647E-2</v>
      </c>
      <c r="M1505" s="52">
        <f>IFERROR(_xll.qlIndexFixing(ONIndex6M,I1505,TRUE,_xll.ohTrigger(RecalcTrigger,Trigger6M)),NA())</f>
        <v>2.5235073059741708E-2</v>
      </c>
    </row>
    <row r="1506" spans="2:13" x14ac:dyDescent="0.2">
      <c r="B1506" s="46" t="s">
        <v>49</v>
      </c>
      <c r="D1506" s="49">
        <f>_xll.qlCalendarAdvance(LocalCalendar,$D1505,B1506,"f",FALSE)</f>
        <v>49979</v>
      </c>
      <c r="E1506" s="49">
        <f>_xll.qlInterestRateIndexValueDate(IndexON,D1506)</f>
        <v>49979</v>
      </c>
      <c r="F1506" s="52">
        <f>IFERROR(_xll.qlIndexFixing(IndexON,D1506,TRUE,_xll.ohTrigger(RecalcTrigger,TriggerON)),NA())</f>
        <v>2.0187814830462669E-2</v>
      </c>
      <c r="H1506" s="49">
        <f>_xll.qlCalendarAdvance(IborCalendar,$H1505,B1506,"f",FALSE)</f>
        <v>49845</v>
      </c>
      <c r="I1506" s="49">
        <f>_xll.qlInterestRateIndexValueDate(Index3M,$H1506)</f>
        <v>49849</v>
      </c>
      <c r="J1506" s="52">
        <f>IFERROR(_xll.qlIndexFixing(Index3M,H1506,TRUE,_xll.ohTrigger(RecalcTrigger,Trigger3M)),NA())</f>
        <v>2.4955346019357741E-2</v>
      </c>
      <c r="K1506" s="52">
        <f>IFERROR(_xll.qlIndexFixing(ONIndex3M,I1506,TRUE,_xll.ohTrigger(RecalcTrigger,Trigger3M)),NA())</f>
        <v>2.4938333387147793E-2</v>
      </c>
      <c r="L1506" s="52">
        <f>IFERROR(_xll.qlIndexFixing(Index6M,$H1506,TRUE,_xll.ohTrigger(RecalcTrigger,Trigger6M)),NA())</f>
        <v>2.5265022244137226E-2</v>
      </c>
      <c r="M1506" s="52">
        <f>IFERROR(_xll.qlIndexFixing(ONIndex6M,I1506,TRUE,_xll.ohTrigger(RecalcTrigger,Trigger6M)),NA())</f>
        <v>2.5225519801077567E-2</v>
      </c>
    </row>
    <row r="1507" spans="2:13" x14ac:dyDescent="0.2">
      <c r="B1507" s="46" t="s">
        <v>49</v>
      </c>
      <c r="D1507" s="49">
        <f>_xll.qlCalendarAdvance(LocalCalendar,$D1506,B1507,"f",FALSE)</f>
        <v>49986</v>
      </c>
      <c r="E1507" s="49">
        <f>_xll.qlInterestRateIndexValueDate(IndexON,D1507)</f>
        <v>49986</v>
      </c>
      <c r="F1507" s="52">
        <f>IFERROR(_xll.qlIndexFixing(IndexON,D1507,TRUE,_xll.ohTrigger(RecalcTrigger,TriggerON)),NA())</f>
        <v>2.0182371748392141E-2</v>
      </c>
      <c r="H1507" s="49">
        <f>_xll.qlCalendarAdvance(IborCalendar,$H1506,B1507,"f",FALSE)</f>
        <v>49852</v>
      </c>
      <c r="I1507" s="49">
        <f>_xll.qlInterestRateIndexValueDate(Index3M,$H1507)</f>
        <v>49856</v>
      </c>
      <c r="J1507" s="52">
        <f>IFERROR(_xll.qlIndexFixing(Index3M,H1507,TRUE,_xll.ohTrigger(RecalcTrigger,Trigger3M)),NA())</f>
        <v>2.4945899246731847E-2</v>
      </c>
      <c r="K1507" s="52">
        <f>IFERROR(_xll.qlIndexFixing(ONIndex3M,I1507,TRUE,_xll.ohTrigger(RecalcTrigger,Trigger3M)),NA())</f>
        <v>2.4928814128566401E-2</v>
      </c>
      <c r="L1507" s="52">
        <f>IFERROR(_xll.qlIndexFixing(Index6M,$H1507,TRUE,_xll.ohTrigger(RecalcTrigger,Trigger6M)),NA())</f>
        <v>2.5255530543567134E-2</v>
      </c>
      <c r="M1507" s="52">
        <f>IFERROR(_xll.qlIndexFixing(ONIndex6M,I1507,TRUE,_xll.ohTrigger(RecalcTrigger,Trigger6M)),NA())</f>
        <v>2.5215995665517354E-2</v>
      </c>
    </row>
    <row r="1508" spans="2:13" x14ac:dyDescent="0.2">
      <c r="B1508" s="46" t="s">
        <v>49</v>
      </c>
      <c r="D1508" s="49">
        <f>_xll.qlCalendarAdvance(LocalCalendar,$D1507,B1508,"f",FALSE)</f>
        <v>49993</v>
      </c>
      <c r="E1508" s="49">
        <f>_xll.qlInterestRateIndexValueDate(IndexON,D1508)</f>
        <v>49993</v>
      </c>
      <c r="F1508" s="52">
        <f>IFERROR(_xll.qlIndexFixing(IndexON,D1508,TRUE,_xll.ohTrigger(RecalcTrigger,TriggerON)),NA())</f>
        <v>2.0177102044192839E-2</v>
      </c>
      <c r="H1508" s="49">
        <f>_xll.qlCalendarAdvance(IborCalendar,$H1507,B1508,"f",FALSE)</f>
        <v>49859</v>
      </c>
      <c r="I1508" s="49">
        <f>_xll.qlInterestRateIndexValueDate(Index3M,$H1508)</f>
        <v>49863</v>
      </c>
      <c r="J1508" s="52">
        <f>IFERROR(_xll.qlIndexFixing(Index3M,H1508,TRUE,_xll.ohTrigger(RecalcTrigger,Trigger3M)),NA())</f>
        <v>2.4936472884365523E-2</v>
      </c>
      <c r="K1508" s="52">
        <f>IFERROR(_xll.qlIndexFixing(ONIndex3M,I1508,TRUE,_xll.ohTrigger(RecalcTrigger,Trigger3M)),NA())</f>
        <v>2.4919315130178532E-2</v>
      </c>
      <c r="L1508" s="52">
        <f>IFERROR(_xll.qlIndexFixing(Index6M,$H1508,TRUE,_xll.ohTrigger(RecalcTrigger,Trigger6M)),NA())</f>
        <v>2.5246530062218445E-2</v>
      </c>
      <c r="M1508" s="52">
        <f>IFERROR(_xll.qlIndexFixing(ONIndex6M,I1508,TRUE,_xll.ohTrigger(RecalcTrigger,Trigger6M)),NA())</f>
        <v>2.5206500652901198E-2</v>
      </c>
    </row>
    <row r="1509" spans="2:13" x14ac:dyDescent="0.2">
      <c r="B1509" s="46" t="s">
        <v>49</v>
      </c>
      <c r="D1509" s="49">
        <f>_xll.qlCalendarAdvance(LocalCalendar,$D1508,B1509,"f",FALSE)</f>
        <v>50000</v>
      </c>
      <c r="E1509" s="49">
        <f>_xll.qlInterestRateIndexValueDate(IndexON,D1509)</f>
        <v>50000</v>
      </c>
      <c r="F1509" s="52">
        <f>IFERROR(_xll.qlIndexFixing(IndexON,D1509,TRUE,_xll.ohTrigger(RecalcTrigger,TriggerON)),NA())</f>
        <v>2.0172002835332214E-2</v>
      </c>
      <c r="H1509" s="49">
        <f>_xll.qlCalendarAdvance(IborCalendar,$H1508,B1509,"f",FALSE)</f>
        <v>49866</v>
      </c>
      <c r="I1509" s="49">
        <f>_xll.qlInterestRateIndexValueDate(Index3M,$H1509)</f>
        <v>49870</v>
      </c>
      <c r="J1509" s="52">
        <f>IFERROR(_xll.qlIndexFixing(Index3M,H1509,TRUE,_xll.ohTrigger(RecalcTrigger,Trigger3M)),NA())</f>
        <v>2.4927066932110192E-2</v>
      </c>
      <c r="K1509" s="52">
        <f>IFERROR(_xll.qlIndexFixing(ONIndex3M,I1509,TRUE,_xll.ohTrigger(RecalcTrigger,Trigger3M)),NA())</f>
        <v>2.490983639190425E-2</v>
      </c>
      <c r="L1509" s="52">
        <f>IFERROR(_xll.qlIndexFixing(Index6M,$H1509,TRUE,_xll.ohTrigger(RecalcTrigger,Trigger6M)),NA())</f>
        <v>2.523732828048143E-2</v>
      </c>
      <c r="M1509" s="52">
        <f>IFERROR(_xll.qlIndexFixing(ONIndex6M,I1509,TRUE,_xll.ohTrigger(RecalcTrigger,Trigger6M)),NA())</f>
        <v>2.5197034763229098E-2</v>
      </c>
    </row>
    <row r="1510" spans="2:13" x14ac:dyDescent="0.2">
      <c r="B1510" s="46" t="s">
        <v>49</v>
      </c>
      <c r="D1510" s="49">
        <f>_xll.qlCalendarAdvance(LocalCalendar,$D1509,B1510,"f",FALSE)</f>
        <v>50007</v>
      </c>
      <c r="E1510" s="49">
        <f>_xll.qlInterestRateIndexValueDate(IndexON,D1510)</f>
        <v>50007</v>
      </c>
      <c r="F1510" s="52">
        <f>IFERROR(_xll.qlIndexFixing(IndexON,D1510,TRUE,_xll.ohTrigger(RecalcTrigger,TriggerON)),NA())</f>
        <v>2.0166534518245943E-2</v>
      </c>
      <c r="H1510" s="49">
        <f>_xll.qlCalendarAdvance(IborCalendar,$H1509,B1510,"f",FALSE)</f>
        <v>49873</v>
      </c>
      <c r="I1510" s="49">
        <f>_xll.qlInterestRateIndexValueDate(Index3M,$H1510)</f>
        <v>49878</v>
      </c>
      <c r="J1510" s="52">
        <f>IFERROR(_xll.qlIndexFixing(Index3M,H1510,TRUE,_xll.ohTrigger(RecalcTrigger,Trigger3M)),NA())</f>
        <v>2.4916342264177337E-2</v>
      </c>
      <c r="K1510" s="52">
        <f>IFERROR(_xll.qlIndexFixing(ONIndex3M,I1510,TRUE,_xll.ohTrigger(RecalcTrigger,Trigger3M)),NA())</f>
        <v>2.4899028356477615E-2</v>
      </c>
      <c r="L1510" s="52">
        <f>IFERROR(_xll.qlIndexFixing(Index6M,$H1510,TRUE,_xll.ohTrigger(RecalcTrigger,Trigger6M)),NA())</f>
        <v>2.5226848128593812E-2</v>
      </c>
      <c r="M1510" s="52">
        <f>IFERROR(_xll.qlIndexFixing(ONIndex6M,I1510,TRUE,_xll.ohTrigger(RecalcTrigger,Trigger6M)),NA())</f>
        <v>2.5186252264495224E-2</v>
      </c>
    </row>
    <row r="1511" spans="2:13" x14ac:dyDescent="0.2">
      <c r="B1511" s="46" t="s">
        <v>49</v>
      </c>
      <c r="D1511" s="49">
        <f>_xll.qlCalendarAdvance(LocalCalendar,$D1510,B1511,"f",FALSE)</f>
        <v>50014</v>
      </c>
      <c r="E1511" s="49">
        <f>_xll.qlInterestRateIndexValueDate(IndexON,D1511)</f>
        <v>50014</v>
      </c>
      <c r="F1511" s="52">
        <f>IFERROR(_xll.qlIndexFixing(IndexON,D1511,TRUE,_xll.ohTrigger(RecalcTrigger,TriggerON)),NA())</f>
        <v>2.0161236696552381E-2</v>
      </c>
      <c r="H1511" s="49">
        <f>_xll.qlCalendarAdvance(IborCalendar,$H1510,B1511,"f",FALSE)</f>
        <v>49880</v>
      </c>
      <c r="I1511" s="49">
        <f>_xll.qlInterestRateIndexValueDate(Index3M,$H1511)</f>
        <v>49884</v>
      </c>
      <c r="J1511" s="52">
        <f>IFERROR(_xll.qlIndexFixing(Index3M,H1511,TRUE,_xll.ohTrigger(RecalcTrigger,Trigger3M)),NA())</f>
        <v>2.4908316257352105E-2</v>
      </c>
      <c r="K1511" s="52">
        <f>IFERROR(_xll.qlIndexFixing(ONIndex3M,I1511,TRUE,_xll.ohTrigger(RecalcTrigger,Trigger3M)),NA())</f>
        <v>2.4890939695776382E-2</v>
      </c>
      <c r="L1511" s="52">
        <f>IFERROR(_xll.qlIndexFixing(Index6M,$H1511,TRUE,_xll.ohTrigger(RecalcTrigger,Trigger6M)),NA())</f>
        <v>2.5219013333395546E-2</v>
      </c>
      <c r="M1511" s="52">
        <f>IFERROR(_xll.qlIndexFixing(ONIndex6M,I1511,TRUE,_xll.ohTrigger(RecalcTrigger,Trigger6M)),NA())</f>
        <v>2.5178190352956875E-2</v>
      </c>
    </row>
    <row r="1512" spans="2:13" x14ac:dyDescent="0.2">
      <c r="B1512" s="46" t="s">
        <v>49</v>
      </c>
      <c r="D1512" s="49">
        <f>_xll.qlCalendarAdvance(LocalCalendar,$D1511,B1512,"f",FALSE)</f>
        <v>50021</v>
      </c>
      <c r="E1512" s="49">
        <f>_xll.qlInterestRateIndexValueDate(IndexON,D1512)</f>
        <v>50021</v>
      </c>
      <c r="F1512" s="52">
        <f>IFERROR(_xll.qlIndexFixing(IndexON,D1512,TRUE,_xll.ohTrigger(RecalcTrigger,TriggerON)),NA())</f>
        <v>2.0155929502342722E-2</v>
      </c>
      <c r="H1512" s="49">
        <f>_xll.qlCalendarAdvance(IborCalendar,$H1511,B1512,"f",FALSE)</f>
        <v>49887</v>
      </c>
      <c r="I1512" s="49">
        <f>_xll.qlInterestRateIndexValueDate(Index3M,$H1512)</f>
        <v>49891</v>
      </c>
      <c r="J1512" s="52">
        <f>IFERROR(_xll.qlIndexFixing(Index3M,H1512,TRUE,_xll.ohTrigger(RecalcTrigger,Trigger3M)),NA())</f>
        <v>2.4898971534557404E-2</v>
      </c>
      <c r="K1512" s="52">
        <f>IFERROR(_xll.qlIndexFixing(ONIndex3M,I1512,TRUE,_xll.ohTrigger(RecalcTrigger,Trigger3M)),NA())</f>
        <v>2.4881521737922796E-2</v>
      </c>
      <c r="L1512" s="52">
        <f>IFERROR(_xll.qlIndexFixing(Index6M,$H1512,TRUE,_xll.ohTrigger(RecalcTrigger,Trigger6M)),NA())</f>
        <v>2.5209900167229064E-2</v>
      </c>
      <c r="M1512" s="52">
        <f>IFERROR(_xll.qlIndexFixing(ONIndex6M,I1512,TRUE,_xll.ohTrigger(RecalcTrigger,Trigger6M)),NA())</f>
        <v>2.5168811832356752E-2</v>
      </c>
    </row>
    <row r="1513" spans="2:13" x14ac:dyDescent="0.2">
      <c r="B1513" s="46" t="s">
        <v>49</v>
      </c>
      <c r="D1513" s="49">
        <f>_xll.qlCalendarAdvance(LocalCalendar,$D1512,B1513,"f",FALSE)</f>
        <v>50028</v>
      </c>
      <c r="E1513" s="49">
        <f>_xll.qlInterestRateIndexValueDate(IndexON,D1513)</f>
        <v>50028</v>
      </c>
      <c r="F1513" s="52">
        <f>IFERROR(_xll.qlIndexFixing(IndexON,D1513,TRUE,_xll.ohTrigger(RecalcTrigger,TriggerON)),NA())</f>
        <v>2.0150612935616968E-2</v>
      </c>
      <c r="H1513" s="49">
        <f>_xll.qlCalendarAdvance(IborCalendar,$H1512,B1513,"f",FALSE)</f>
        <v>49894</v>
      </c>
      <c r="I1513" s="49">
        <f>_xll.qlInterestRateIndexValueDate(Index3M,$H1513)</f>
        <v>49899</v>
      </c>
      <c r="J1513" s="52">
        <f>IFERROR(_xll.qlIndexFixing(Index3M,H1513,TRUE,_xll.ohTrigger(RecalcTrigger,Trigger3M)),NA())</f>
        <v>2.4888316842616505E-2</v>
      </c>
      <c r="K1513" s="52">
        <f>IFERROR(_xll.qlIndexFixing(ONIndex3M,I1513,TRUE,_xll.ohTrigger(RecalcTrigger,Trigger3M)),NA())</f>
        <v>2.4870783165811261E-2</v>
      </c>
      <c r="L1513" s="52">
        <f>IFERROR(_xll.qlIndexFixing(Index6M,$H1513,TRUE,_xll.ohTrigger(RecalcTrigger,Trigger6M)),NA())</f>
        <v>2.5199521288779343E-2</v>
      </c>
      <c r="M1513" s="52">
        <f>IFERROR(_xll.qlIndexFixing(ONIndex6M,I1513,TRUE,_xll.ohTrigger(RecalcTrigger,Trigger6M)),NA())</f>
        <v>2.515812918383098E-2</v>
      </c>
    </row>
    <row r="1514" spans="2:13" x14ac:dyDescent="0.2">
      <c r="B1514" s="46" t="s">
        <v>49</v>
      </c>
      <c r="D1514" s="49">
        <f>_xll.qlCalendarAdvance(LocalCalendar,$D1513,B1514,"f",FALSE)</f>
        <v>50035</v>
      </c>
      <c r="E1514" s="49">
        <f>_xll.qlInterestRateIndexValueDate(IndexON,D1514)</f>
        <v>50035</v>
      </c>
      <c r="F1514" s="52">
        <f>IFERROR(_xll.qlIndexFixing(IndexON,D1514,TRUE,_xll.ohTrigger(RecalcTrigger,TriggerON)),NA())</f>
        <v>2.0145286996402133E-2</v>
      </c>
      <c r="H1514" s="49">
        <f>_xll.qlCalendarAdvance(IborCalendar,$H1513,B1514,"f",FALSE)</f>
        <v>49901</v>
      </c>
      <c r="I1514" s="49">
        <f>_xll.qlInterestRateIndexValueDate(Index3M,$H1514)</f>
        <v>49905</v>
      </c>
      <c r="J1514" s="52">
        <f>IFERROR(_xll.qlIndexFixing(Index3M,H1514,TRUE,_xll.ohTrigger(RecalcTrigger,Trigger3M)),NA())</f>
        <v>2.4880343317412928E-2</v>
      </c>
      <c r="K1514" s="52">
        <f>IFERROR(_xll.qlIndexFixing(ONIndex3M,I1514,TRUE,_xll.ohTrigger(RecalcTrigger,Trigger3M)),NA())</f>
        <v>2.4862746602636321E-2</v>
      </c>
      <c r="L1514" s="52">
        <f>IFERROR(_xll.qlIndexFixing(Index6M,$H1514,TRUE,_xll.ohTrigger(RecalcTrigger,Trigger6M)),NA())</f>
        <v>2.5191762447612401E-2</v>
      </c>
      <c r="M1514" s="52">
        <f>IFERROR(_xll.qlIndexFixing(ONIndex6M,I1514,TRUE,_xll.ohTrigger(RecalcTrigger,Trigger6M)),NA())</f>
        <v>2.5150142160068611E-2</v>
      </c>
    </row>
    <row r="1515" spans="2:13" x14ac:dyDescent="0.2">
      <c r="B1515" s="46" t="s">
        <v>49</v>
      </c>
      <c r="D1515" s="49">
        <f>_xll.qlCalendarAdvance(LocalCalendar,$D1514,B1515,"f",FALSE)</f>
        <v>50045</v>
      </c>
      <c r="E1515" s="49">
        <f>_xll.qlInterestRateIndexValueDate(IndexON,D1515)</f>
        <v>50045</v>
      </c>
      <c r="F1515" s="52">
        <f>IFERROR(_xll.qlIndexFixing(IndexON,D1515,TRUE,_xll.ohTrigger(RecalcTrigger,TriggerON)),NA())</f>
        <v>2.0137314641552884E-2</v>
      </c>
      <c r="H1515" s="49">
        <f>_xll.qlCalendarAdvance(IborCalendar,$H1514,B1515,"f",FALSE)</f>
        <v>49908</v>
      </c>
      <c r="I1515" s="49">
        <f>_xll.qlInterestRateIndexValueDate(Index3M,$H1515)</f>
        <v>49913</v>
      </c>
      <c r="J1515" s="52">
        <f>IFERROR(_xll.qlIndexFixing(Index3M,H1515,TRUE,_xll.ohTrigger(RecalcTrigger,Trigger3M)),NA())</f>
        <v>2.486973527530472E-2</v>
      </c>
      <c r="K1515" s="52">
        <f>IFERROR(_xll.qlIndexFixing(ONIndex3M,I1515,TRUE,_xll.ohTrigger(RecalcTrigger,Trigger3M)),NA())</f>
        <v>2.4852054339481455E-2</v>
      </c>
      <c r="L1515" s="52">
        <f>IFERROR(_xll.qlIndexFixing(Index6M,$H1515,TRUE,_xll.ohTrigger(RecalcTrigger,Trigger6M)),NA())</f>
        <v>2.5181451082467627E-2</v>
      </c>
      <c r="M1515" s="52">
        <f>IFERROR(_xll.qlIndexFixing(ONIndex6M,I1515,TRUE,_xll.ohTrigger(RecalcTrigger,Trigger6M)),NA())</f>
        <v>2.5139526078374885E-2</v>
      </c>
    </row>
    <row r="1516" spans="2:13" x14ac:dyDescent="0.2">
      <c r="B1516" s="46" t="s">
        <v>49</v>
      </c>
      <c r="D1516" s="49">
        <f>_xll.qlCalendarAdvance(LocalCalendar,$D1515,B1516,"f",FALSE)</f>
        <v>50053</v>
      </c>
      <c r="E1516" s="49">
        <f>_xll.qlInterestRateIndexValueDate(IndexON,D1516)</f>
        <v>50053</v>
      </c>
      <c r="F1516" s="52">
        <f>IFERROR(_xll.qlIndexFixing(IndexON,D1516,TRUE,_xll.ohTrigger(RecalcTrigger,TriggerON)),NA())</f>
        <v>2.013120327980511E-2</v>
      </c>
      <c r="H1516" s="49">
        <f>_xll.qlCalendarAdvance(IborCalendar,$H1515,B1516,"f",FALSE)</f>
        <v>49915</v>
      </c>
      <c r="I1516" s="49">
        <f>_xll.qlInterestRateIndexValueDate(Index3M,$H1516)</f>
        <v>49919</v>
      </c>
      <c r="J1516" s="52">
        <f>IFERROR(_xll.qlIndexFixing(Index3M,H1516,TRUE,_xll.ohTrigger(RecalcTrigger,Trigger3M)),NA())</f>
        <v>2.486159783900968E-2</v>
      </c>
      <c r="K1516" s="52">
        <f>IFERROR(_xll.qlIndexFixing(ONIndex3M,I1516,TRUE,_xll.ohTrigger(RecalcTrigger,Trigger3M)),NA())</f>
        <v>2.4844052507884129E-2</v>
      </c>
      <c r="L1516" s="52">
        <f>IFERROR(_xll.qlIndexFixing(Index6M,$H1516,TRUE,_xll.ohTrigger(RecalcTrigger,Trigger6M)),NA())</f>
        <v>2.5173254791586285E-2</v>
      </c>
      <c r="M1516" s="52">
        <f>IFERROR(_xll.qlIndexFixing(ONIndex6M,I1516,TRUE,_xll.ohTrigger(RecalcTrigger,Trigger6M)),NA())</f>
        <v>2.5131588979716568E-2</v>
      </c>
    </row>
    <row r="1517" spans="2:13" x14ac:dyDescent="0.2">
      <c r="B1517" s="46" t="s">
        <v>49</v>
      </c>
      <c r="D1517" s="49">
        <f>_xll.qlCalendarAdvance(LocalCalendar,$D1516,B1517,"f",FALSE)</f>
        <v>50060</v>
      </c>
      <c r="E1517" s="49">
        <f>_xll.qlInterestRateIndexValueDate(IndexON,D1517)</f>
        <v>50060</v>
      </c>
      <c r="F1517" s="52">
        <f>IFERROR(_xll.qlIndexFixing(IndexON,D1517,TRUE,_xll.ohTrigger(RecalcTrigger,TriggerON)),NA())</f>
        <v>2.0125845797188679E-2</v>
      </c>
      <c r="H1517" s="49">
        <f>_xll.qlCalendarAdvance(IborCalendar,$H1516,B1517,"f",FALSE)</f>
        <v>49922</v>
      </c>
      <c r="I1517" s="49">
        <f>_xll.qlInterestRateIndexValueDate(Index3M,$H1517)</f>
        <v>49926</v>
      </c>
      <c r="J1517" s="52">
        <f>IFERROR(_xll.qlIndexFixing(Index3M,H1517,TRUE,_xll.ohTrigger(RecalcTrigger,Trigger3M)),NA())</f>
        <v>2.4852354340909991E-2</v>
      </c>
      <c r="K1517" s="52">
        <f>IFERROR(_xll.qlIndexFixing(ONIndex3M,I1517,TRUE,_xll.ohTrigger(RecalcTrigger,Trigger3M)),NA())</f>
        <v>2.4834735850838285E-2</v>
      </c>
      <c r="L1517" s="52">
        <f>IFERROR(_xll.qlIndexFixing(Index6M,$H1517,TRUE,_xll.ohTrigger(RecalcTrigger,Trigger6M)),NA())</f>
        <v>2.5164286336781548E-2</v>
      </c>
      <c r="M1517" s="52">
        <f>IFERROR(_xll.qlIndexFixing(ONIndex6M,I1517,TRUE,_xll.ohTrigger(RecalcTrigger,Trigger6M)),NA())</f>
        <v>2.5122356073996599E-2</v>
      </c>
    </row>
    <row r="1518" spans="2:13" x14ac:dyDescent="0.2">
      <c r="B1518" s="46" t="s">
        <v>49</v>
      </c>
      <c r="D1518" s="49">
        <f>_xll.qlCalendarAdvance(LocalCalendar,$D1517,B1518,"f",FALSE)</f>
        <v>50067</v>
      </c>
      <c r="E1518" s="49">
        <f>_xll.qlInterestRateIndexValueDate(IndexON,D1518)</f>
        <v>50067</v>
      </c>
      <c r="F1518" s="52">
        <f>IFERROR(_xll.qlIndexFixing(IndexON,D1518,TRUE,_xll.ohTrigger(RecalcTrigger,TriggerON)),NA())</f>
        <v>2.0120478943028708E-2</v>
      </c>
      <c r="H1518" s="49">
        <f>_xll.qlCalendarAdvance(IborCalendar,$H1517,B1518,"f",FALSE)</f>
        <v>49929</v>
      </c>
      <c r="I1518" s="49">
        <f>_xll.qlInterestRateIndexValueDate(Index3M,$H1518)</f>
        <v>49934</v>
      </c>
      <c r="J1518" s="52">
        <f>IFERROR(_xll.qlIndexFixing(Index3M,H1518,TRUE,_xll.ohTrigger(RecalcTrigger,Trigger3M)),NA())</f>
        <v>2.4841815331454964E-2</v>
      </c>
      <c r="K1518" s="52">
        <f>IFERROR(_xll.qlIndexFixing(ONIndex3M,I1518,TRUE,_xll.ohTrigger(RecalcTrigger,Trigger3M)),NA())</f>
        <v>2.482411305099852E-2</v>
      </c>
      <c r="L1518" s="52">
        <f>IFERROR(_xll.qlIndexFixing(Index6M,$H1518,TRUE,_xll.ohTrigger(RecalcTrigger,Trigger6M)),NA())</f>
        <v>2.5153825835795052E-2</v>
      </c>
      <c r="M1518" s="52">
        <f>IFERROR(_xll.qlIndexFixing(ONIndex6M,I1518,TRUE,_xll.ohTrigger(RecalcTrigger,Trigger6M)),NA())</f>
        <v>2.5111839842590911E-2</v>
      </c>
    </row>
    <row r="1519" spans="2:13" x14ac:dyDescent="0.2">
      <c r="B1519" s="46" t="s">
        <v>49</v>
      </c>
      <c r="D1519" s="49">
        <f>_xll.qlCalendarAdvance(LocalCalendar,$D1518,B1519,"f",FALSE)</f>
        <v>50074</v>
      </c>
      <c r="E1519" s="49">
        <f>_xll.qlInterestRateIndexValueDate(IndexON,D1519)</f>
        <v>50074</v>
      </c>
      <c r="F1519" s="52">
        <f>IFERROR(_xll.qlIndexFixing(IndexON,D1519,TRUE,_xll.ohTrigger(RecalcTrigger,TriggerON)),NA())</f>
        <v>2.0115102717244149E-2</v>
      </c>
      <c r="H1519" s="49">
        <f>_xll.qlCalendarAdvance(IborCalendar,$H1518,B1519,"f",FALSE)</f>
        <v>49936</v>
      </c>
      <c r="I1519" s="49">
        <f>_xll.qlInterestRateIndexValueDate(Index3M,$H1519)</f>
        <v>49941</v>
      </c>
      <c r="J1519" s="52">
        <f>IFERROR(_xll.qlIndexFixing(Index3M,H1519,TRUE,_xll.ohTrigger(RecalcTrigger,Trigger3M)),NA())</f>
        <v>2.4832817048434364E-2</v>
      </c>
      <c r="K1519" s="52">
        <f>IFERROR(_xll.qlIndexFixing(ONIndex3M,I1519,TRUE,_xll.ohTrigger(RecalcTrigger,Trigger3M)),NA())</f>
        <v>2.4814839808424694E-2</v>
      </c>
      <c r="L1519" s="52">
        <f>IFERROR(_xll.qlIndexFixing(Index6M,$H1519,TRUE,_xll.ohTrigger(RecalcTrigger,Trigger6M)),NA())</f>
        <v>2.5144919170711356E-2</v>
      </c>
      <c r="M1519" s="52">
        <f>IFERROR(_xll.qlIndexFixing(ONIndex6M,I1519,TRUE,_xll.ohTrigger(RecalcTrigger,Trigger6M)),NA())</f>
        <v>2.5102669343270989E-2</v>
      </c>
    </row>
    <row r="1520" spans="2:13" x14ac:dyDescent="0.2">
      <c r="B1520" s="46" t="s">
        <v>49</v>
      </c>
      <c r="D1520" s="49">
        <f>_xll.qlCalendarAdvance(LocalCalendar,$D1519,B1520,"f",FALSE)</f>
        <v>50081</v>
      </c>
      <c r="E1520" s="49">
        <f>_xll.qlInterestRateIndexValueDate(IndexON,D1520)</f>
        <v>50081</v>
      </c>
      <c r="F1520" s="52">
        <f>IFERROR(_xll.qlIndexFixing(IndexON,D1520,TRUE,_xll.ohTrigger(RecalcTrigger,TriggerON)),NA())</f>
        <v>2.0109886004155975E-2</v>
      </c>
      <c r="H1520" s="49">
        <f>_xll.qlCalendarAdvance(IborCalendar,$H1519,B1520,"f",FALSE)</f>
        <v>49943</v>
      </c>
      <c r="I1520" s="49">
        <f>_xll.qlInterestRateIndexValueDate(Index3M,$H1520)</f>
        <v>49947</v>
      </c>
      <c r="J1520" s="52">
        <f>IFERROR(_xll.qlIndexFixing(Index3M,H1520,TRUE,_xll.ohTrigger(RecalcTrigger,Trigger3M)),NA())</f>
        <v>2.4824746289113651E-2</v>
      </c>
      <c r="K1520" s="52">
        <f>IFERROR(_xll.qlIndexFixing(ONIndex3M,I1520,TRUE,_xll.ohTrigger(RecalcTrigger,Trigger3M)),NA())</f>
        <v>2.4806907440142467E-2</v>
      </c>
      <c r="L1520" s="52">
        <f>IFERROR(_xll.qlIndexFixing(Index6M,$H1520,TRUE,_xll.ohTrigger(RecalcTrigger,Trigger6M)),NA())</f>
        <v>2.5137558158025573E-2</v>
      </c>
      <c r="M1520" s="52">
        <f>IFERROR(_xll.qlIndexFixing(ONIndex6M,I1520,TRUE,_xll.ohTrigger(RecalcTrigger,Trigger6M)),NA())</f>
        <v>2.5094832094820774E-2</v>
      </c>
    </row>
    <row r="1521" spans="2:13" x14ac:dyDescent="0.2">
      <c r="B1521" s="46" t="s">
        <v>49</v>
      </c>
      <c r="D1521" s="49">
        <f>_xll.qlCalendarAdvance(LocalCalendar,$D1520,B1521,"f",FALSE)</f>
        <v>50088</v>
      </c>
      <c r="E1521" s="49">
        <f>_xll.qlInterestRateIndexValueDate(IndexON,D1521)</f>
        <v>50088</v>
      </c>
      <c r="F1521" s="52">
        <f>IFERROR(_xll.qlIndexFixing(IndexON,D1521,TRUE,_xll.ohTrigger(RecalcTrigger,TriggerON)),NA())</f>
        <v>2.0104322150801268E-2</v>
      </c>
      <c r="H1521" s="49">
        <f>_xll.qlCalendarAdvance(IborCalendar,$H1520,B1521,"f",FALSE)</f>
        <v>49950</v>
      </c>
      <c r="I1521" s="49">
        <f>_xll.qlInterestRateIndexValueDate(Index3M,$H1521)</f>
        <v>49954</v>
      </c>
      <c r="J1521" s="52">
        <f>IFERROR(_xll.qlIndexFixing(Index3M,H1521,TRUE,_xll.ohTrigger(RecalcTrigger,Trigger3M)),NA())</f>
        <v>2.4815787440916302E-2</v>
      </c>
      <c r="K1521" s="52">
        <f>IFERROR(_xll.qlIndexFixing(ONIndex3M,I1521,TRUE,_xll.ohTrigger(RecalcTrigger,Trigger3M)),NA())</f>
        <v>2.4797671823550971E-2</v>
      </c>
      <c r="L1521" s="52">
        <f>IFERROR(_xll.qlIndexFixing(Index6M,$H1521,TRUE,_xll.ohTrigger(RecalcTrigger,Trigger6M)),NA())</f>
        <v>2.5128959245421328E-2</v>
      </c>
      <c r="M1521" s="52">
        <f>IFERROR(_xll.qlIndexFixing(ONIndex6M,I1521,TRUE,_xll.ohTrigger(RecalcTrigger,Trigger6M)),NA())</f>
        <v>2.5085715681116838E-2</v>
      </c>
    </row>
    <row r="1522" spans="2:13" x14ac:dyDescent="0.2">
      <c r="B1522" s="46" t="s">
        <v>49</v>
      </c>
      <c r="D1522" s="49">
        <f>_xll.qlCalendarAdvance(LocalCalendar,$D1521,B1522,"f",FALSE)</f>
        <v>50095</v>
      </c>
      <c r="E1522" s="49">
        <f>_xll.qlInterestRateIndexValueDate(IndexON,D1522)</f>
        <v>50095</v>
      </c>
      <c r="F1522" s="52">
        <f>IFERROR(_xll.qlIndexFixing(IndexON,D1522,TRUE,_xll.ohTrigger(RecalcTrigger,TriggerON)),NA())</f>
        <v>2.0098917810142947E-2</v>
      </c>
      <c r="H1522" s="49">
        <f>_xll.qlCalendarAdvance(IborCalendar,$H1521,B1522,"f",FALSE)</f>
        <v>49957</v>
      </c>
      <c r="I1522" s="49">
        <f>_xll.qlInterestRateIndexValueDate(Index3M,$H1522)</f>
        <v>49962</v>
      </c>
      <c r="J1522" s="52">
        <f>IFERROR(_xll.qlIndexFixing(Index3M,H1522,TRUE,_xll.ohTrigger(RecalcTrigger,Trigger3M)),NA())</f>
        <v>2.4805342668050571E-2</v>
      </c>
      <c r="K1522" s="52">
        <f>IFERROR(_xll.qlIndexFixing(ONIndex3M,I1522,TRUE,_xll.ohTrigger(RecalcTrigger,Trigger3M)),NA())</f>
        <v>2.4787141641464672E-2</v>
      </c>
      <c r="L1522" s="52">
        <f>IFERROR(_xll.qlIndexFixing(Index6M,$H1522,TRUE,_xll.ohTrigger(RecalcTrigger,Trigger6M)),NA())</f>
        <v>2.511862931885607E-2</v>
      </c>
      <c r="M1522" s="52">
        <f>IFERROR(_xll.qlIndexFixing(ONIndex6M,I1522,TRUE,_xll.ohTrigger(RecalcTrigger,Trigger6M)),NA())</f>
        <v>2.5075332583135435E-2</v>
      </c>
    </row>
    <row r="1523" spans="2:13" x14ac:dyDescent="0.2">
      <c r="B1523" s="46" t="s">
        <v>49</v>
      </c>
      <c r="D1523" s="49">
        <f>_xll.qlCalendarAdvance(LocalCalendar,$D1522,B1523,"f",FALSE)</f>
        <v>50102</v>
      </c>
      <c r="E1523" s="49">
        <f>_xll.qlInterestRateIndexValueDate(IndexON,D1523)</f>
        <v>50102</v>
      </c>
      <c r="F1523" s="52">
        <f>IFERROR(_xll.qlIndexFixing(IndexON,D1523,TRUE,_xll.ohTrigger(RecalcTrigger,TriggerON)),NA())</f>
        <v>2.0093504097941084E-2</v>
      </c>
      <c r="H1523" s="49">
        <f>_xll.qlCalendarAdvance(IborCalendar,$H1522,B1523,"f",FALSE)</f>
        <v>49964</v>
      </c>
      <c r="I1523" s="49">
        <f>_xll.qlInterestRateIndexValueDate(Index3M,$H1523)</f>
        <v>49968</v>
      </c>
      <c r="J1523" s="52">
        <f>IFERROR(_xll.qlIndexFixing(Index3M,H1523,TRUE,_xll.ohTrigger(RecalcTrigger,Trigger3M)),NA())</f>
        <v>2.4797526581049469E-2</v>
      </c>
      <c r="K1523" s="52">
        <f>IFERROR(_xll.qlIndexFixing(ONIndex3M,I1523,TRUE,_xll.ohTrigger(RecalcTrigger,Trigger3M)),NA())</f>
        <v>2.4779261370788674E-2</v>
      </c>
      <c r="L1523" s="52">
        <f>IFERROR(_xll.qlIndexFixing(Index6M,$H1523,TRUE,_xll.ohTrigger(RecalcTrigger,Trigger6M)),NA())</f>
        <v>2.5111095749503105E-2</v>
      </c>
      <c r="M1523" s="52">
        <f>IFERROR(_xll.qlIndexFixing(ONIndex6M,I1523,TRUE,_xll.ohTrigger(RecalcTrigger,Trigger6M)),NA())</f>
        <v>2.50675702224612E-2</v>
      </c>
    </row>
    <row r="1524" spans="2:13" x14ac:dyDescent="0.2">
      <c r="B1524" s="46" t="s">
        <v>49</v>
      </c>
      <c r="D1524" s="49">
        <f>_xll.qlCalendarAdvance(LocalCalendar,$D1523,B1524,"f",FALSE)</f>
        <v>50109</v>
      </c>
      <c r="E1524" s="49">
        <f>_xll.qlInterestRateIndexValueDate(IndexON,D1524)</f>
        <v>50109</v>
      </c>
      <c r="F1524" s="52">
        <f>IFERROR(_xll.qlIndexFixing(IndexON,D1524,TRUE,_xll.ohTrigger(RecalcTrigger,TriggerON)),NA())</f>
        <v>2.0088081014033587E-2</v>
      </c>
      <c r="H1524" s="49">
        <f>_xll.qlCalendarAdvance(IborCalendar,$H1523,B1524,"f",FALSE)</f>
        <v>49971</v>
      </c>
      <c r="I1524" s="49">
        <f>_xll.qlInterestRateIndexValueDate(Index3M,$H1524)</f>
        <v>49975</v>
      </c>
      <c r="J1524" s="52">
        <f>IFERROR(_xll.qlIndexFixing(Index3M,H1524,TRUE,_xll.ohTrigger(RecalcTrigger,Trigger3M)),NA())</f>
        <v>2.4788426763115507E-2</v>
      </c>
      <c r="K1524" s="52">
        <f>IFERROR(_xll.qlIndexFixing(ONIndex3M,I1524,TRUE,_xll.ohTrigger(RecalcTrigger,Trigger3M)),NA())</f>
        <v>2.4770086534458002E-2</v>
      </c>
      <c r="L1524" s="52">
        <f>IFERROR(_xll.qlIndexFixing(Index6M,$H1524,TRUE,_xll.ohTrigger(RecalcTrigger,Trigger6M)),NA())</f>
        <v>2.5102334004891508E-2</v>
      </c>
      <c r="M1524" s="52">
        <f>IFERROR(_xll.qlIndexFixing(ONIndex6M,I1524,TRUE,_xll.ohTrigger(RecalcTrigger,Trigger6M)),NA())</f>
        <v>2.5058541177509497E-2</v>
      </c>
    </row>
    <row r="1525" spans="2:13" x14ac:dyDescent="0.2">
      <c r="B1525" s="46" t="s">
        <v>49</v>
      </c>
      <c r="D1525" s="49">
        <f>_xll.qlCalendarAdvance(LocalCalendar,$D1524,B1525,"f",FALSE)</f>
        <v>50116</v>
      </c>
      <c r="E1525" s="49">
        <f>_xll.qlInterestRateIndexValueDate(IndexON,D1525)</f>
        <v>50116</v>
      </c>
      <c r="F1525" s="52">
        <f>IFERROR(_xll.qlIndexFixing(IndexON,D1525,TRUE,_xll.ohTrigger(RecalcTrigger,TriggerON)),NA())</f>
        <v>2.0082648558663596E-2</v>
      </c>
      <c r="H1525" s="49">
        <f>_xll.qlCalendarAdvance(IborCalendar,$H1524,B1525,"f",FALSE)</f>
        <v>49978</v>
      </c>
      <c r="I1525" s="49">
        <f>_xll.qlInterestRateIndexValueDate(Index3M,$H1525)</f>
        <v>49983</v>
      </c>
      <c r="J1525" s="52">
        <f>IFERROR(_xll.qlIndexFixing(Index3M,H1525,TRUE,_xll.ohTrigger(RecalcTrigger,Trigger3M)),NA())</f>
        <v>2.4778051960342103E-2</v>
      </c>
      <c r="K1525" s="52">
        <f>IFERROR(_xll.qlIndexFixing(ONIndex3M,I1525,TRUE,_xll.ohTrigger(RecalcTrigger,Trigger3M)),NA())</f>
        <v>2.4759625815686803E-2</v>
      </c>
      <c r="L1525" s="52">
        <f>IFERROR(_xll.qlIndexFixing(Index6M,$H1525,TRUE,_xll.ohTrigger(RecalcTrigger,Trigger6M)),NA())</f>
        <v>2.5092872173287012E-2</v>
      </c>
      <c r="M1525" s="52">
        <f>IFERROR(_xll.qlIndexFixing(ONIndex6M,I1525,TRUE,_xll.ohTrigger(RecalcTrigger,Trigger6M)),NA())</f>
        <v>2.5048257929896067E-2</v>
      </c>
    </row>
    <row r="1526" spans="2:13" x14ac:dyDescent="0.2">
      <c r="B1526" s="46" t="s">
        <v>49</v>
      </c>
      <c r="D1526" s="49">
        <f>_xll.qlCalendarAdvance(LocalCalendar,$D1525,B1526,"f",FALSE)</f>
        <v>50123</v>
      </c>
      <c r="E1526" s="49">
        <f>_xll.qlInterestRateIndexValueDate(IndexON,D1526)</f>
        <v>50123</v>
      </c>
      <c r="F1526" s="52">
        <f>IFERROR(_xll.qlIndexFixing(IndexON,D1526,TRUE,_xll.ohTrigger(RecalcTrigger,TriggerON)),NA())</f>
        <v>2.0077206731506925E-2</v>
      </c>
      <c r="H1526" s="49">
        <f>_xll.qlCalendarAdvance(IborCalendar,$H1525,B1526,"f",FALSE)</f>
        <v>49985</v>
      </c>
      <c r="I1526" s="49">
        <f>_xll.qlInterestRateIndexValueDate(Index3M,$H1526)</f>
        <v>49989</v>
      </c>
      <c r="J1526" s="52">
        <f>IFERROR(_xll.qlIndexFixing(Index3M,H1526,TRUE,_xll.ohTrigger(RecalcTrigger,Trigger3M)),NA())</f>
        <v>2.4770288350544456E-2</v>
      </c>
      <c r="K1526" s="52">
        <f>IFERROR(_xll.qlIndexFixing(ONIndex3M,I1526,TRUE,_xll.ohTrigger(RecalcTrigger,Trigger3M)),NA())</f>
        <v>2.4751797642377227E-2</v>
      </c>
      <c r="L1526" s="52">
        <f>IFERROR(_xll.qlIndexFixing(Index6M,$H1526,TRUE,_xll.ohTrigger(RecalcTrigger,Trigger6M)),NA())</f>
        <v>2.5084899100689825E-2</v>
      </c>
      <c r="M1526" s="52">
        <f>IFERROR(_xll.qlIndexFixing(ONIndex6M,I1526,TRUE,_xll.ohTrigger(RecalcTrigger,Trigger6M)),NA())</f>
        <v>2.5040570456678068E-2</v>
      </c>
    </row>
    <row r="1527" spans="2:13" x14ac:dyDescent="0.2">
      <c r="B1527" s="46" t="s">
        <v>49</v>
      </c>
      <c r="D1527" s="49">
        <f>_xll.qlCalendarAdvance(LocalCalendar,$D1526,B1527,"f",FALSE)</f>
        <v>50130</v>
      </c>
      <c r="E1527" s="49">
        <f>_xll.qlInterestRateIndexValueDate(IndexON,D1527)</f>
        <v>50130</v>
      </c>
      <c r="F1527" s="52">
        <f>IFERROR(_xll.qlIndexFixing(IndexON,D1527,TRUE,_xll.ohTrigger(RecalcTrigger,TriggerON)),NA())</f>
        <v>2.0071755532806712E-2</v>
      </c>
      <c r="H1527" s="49">
        <f>_xll.qlCalendarAdvance(IborCalendar,$H1526,B1527,"f",FALSE)</f>
        <v>49992</v>
      </c>
      <c r="I1527" s="49">
        <f>_xll.qlInterestRateIndexValueDate(Index3M,$H1527)</f>
        <v>49996</v>
      </c>
      <c r="J1527" s="52">
        <f>IFERROR(_xll.qlIndexFixing(Index3M,H1527,TRUE,_xll.ohTrigger(RecalcTrigger,Trigger3M)),NA())</f>
        <v>2.4761249755624978E-2</v>
      </c>
      <c r="K1527" s="52">
        <f>IFERROR(_xll.qlIndexFixing(ONIndex3M,I1527,TRUE,_xll.ohTrigger(RecalcTrigger,Trigger3M)),NA())</f>
        <v>2.4742683586547187E-2</v>
      </c>
      <c r="L1527" s="52">
        <f>IFERROR(_xll.qlIndexFixing(Index6M,$H1527,TRUE,_xll.ohTrigger(RecalcTrigger,Trigger6M)),NA())</f>
        <v>2.5076225940328493E-2</v>
      </c>
      <c r="M1527" s="52">
        <f>IFERROR(_xll.qlIndexFixing(ONIndex6M,I1527,TRUE,_xll.ohTrigger(RecalcTrigger,Trigger6M)),NA())</f>
        <v>2.5031628780718407E-2</v>
      </c>
    </row>
    <row r="1528" spans="2:13" x14ac:dyDescent="0.2">
      <c r="B1528" s="46" t="s">
        <v>49</v>
      </c>
      <c r="D1528" s="49">
        <f>_xll.qlCalendarAdvance(LocalCalendar,$D1527,B1528,"f",FALSE)</f>
        <v>50137</v>
      </c>
      <c r="E1528" s="49">
        <f>_xll.qlInterestRateIndexValueDate(IndexON,D1528)</f>
        <v>50137</v>
      </c>
      <c r="F1528" s="52">
        <f>IFERROR(_xll.qlIndexFixing(IndexON,D1528,TRUE,_xll.ohTrigger(RecalcTrigger,TriggerON)),NA())</f>
        <v>2.0066294962481912E-2</v>
      </c>
      <c r="H1528" s="49">
        <f>_xll.qlCalendarAdvance(IborCalendar,$H1527,B1528,"f",FALSE)</f>
        <v>49999</v>
      </c>
      <c r="I1528" s="49">
        <f>_xll.qlInterestRateIndexValueDate(Index3M,$H1528)</f>
        <v>50004</v>
      </c>
      <c r="J1528" s="52">
        <f>IFERROR(_xll.qlIndexFixing(Index3M,H1528,TRUE,_xll.ohTrigger(RecalcTrigger,Trigger3M)),NA())</f>
        <v>2.4750944921491151E-2</v>
      </c>
      <c r="K1528" s="52">
        <f>IFERROR(_xll.qlIndexFixing(ONIndex3M,I1528,TRUE,_xll.ohTrigger(RecalcTrigger,Trigger3M)),NA())</f>
        <v>2.4732292331011152E-2</v>
      </c>
      <c r="L1528" s="52">
        <f>IFERROR(_xll.qlIndexFixing(Index6M,$H1528,TRUE,_xll.ohTrigger(RecalcTrigger,Trigger6M)),NA())</f>
        <v>2.5066349912932169E-2</v>
      </c>
      <c r="M1528" s="52">
        <f>IFERROR(_xll.qlIndexFixing(ONIndex6M,I1528,TRUE,_xll.ohTrigger(RecalcTrigger,Trigger6M)),NA())</f>
        <v>2.5021445383233143E-2</v>
      </c>
    </row>
    <row r="1529" spans="2:13" x14ac:dyDescent="0.2">
      <c r="B1529" s="46" t="s">
        <v>49</v>
      </c>
      <c r="D1529" s="49">
        <f>_xll.qlCalendarAdvance(LocalCalendar,$D1528,B1529,"f",FALSE)</f>
        <v>50144</v>
      </c>
      <c r="E1529" s="49">
        <f>_xll.qlInterestRateIndexValueDate(IndexON,D1529)</f>
        <v>50144</v>
      </c>
      <c r="F1529" s="52">
        <f>IFERROR(_xll.qlIndexFixing(IndexON,D1529,TRUE,_xll.ohTrigger(RecalcTrigger,TriggerON)),NA())</f>
        <v>2.0060825020613571E-2</v>
      </c>
      <c r="H1529" s="49">
        <f>_xll.qlCalendarAdvance(IborCalendar,$H1528,B1529,"f",FALSE)</f>
        <v>50006</v>
      </c>
      <c r="I1529" s="49">
        <f>_xll.qlInterestRateIndexValueDate(Index3M,$H1529)</f>
        <v>50010</v>
      </c>
      <c r="J1529" s="52">
        <f>IFERROR(_xll.qlIndexFixing(Index3M,H1529,TRUE,_xll.ohTrigger(RecalcTrigger,Trigger3M)),NA())</f>
        <v>2.4743024083330484E-2</v>
      </c>
      <c r="K1529" s="52">
        <f>IFERROR(_xll.qlIndexFixing(ONIndex3M,I1529,TRUE,_xll.ohTrigger(RecalcTrigger,Trigger3M)),NA())</f>
        <v>2.4724516255147932E-2</v>
      </c>
      <c r="L1529" s="52">
        <f>IFERROR(_xll.qlIndexFixing(Index6M,$H1529,TRUE,_xll.ohTrigger(RecalcTrigger,Trigger6M)),NA())</f>
        <v>2.5058968201169447E-2</v>
      </c>
      <c r="M1529" s="52">
        <f>IFERROR(_xll.qlIndexFixing(ONIndex6M,I1529,TRUE,_xll.ohTrigger(RecalcTrigger,Trigger6M)),NA())</f>
        <v>2.5013832797631252E-2</v>
      </c>
    </row>
    <row r="1530" spans="2:13" x14ac:dyDescent="0.2">
      <c r="B1530" s="46" t="s">
        <v>49</v>
      </c>
      <c r="D1530" s="49">
        <f>_xll.qlCalendarAdvance(LocalCalendar,$D1529,B1530,"f",FALSE)</f>
        <v>50151</v>
      </c>
      <c r="E1530" s="49">
        <f>_xll.qlInterestRateIndexValueDate(IndexON,D1530)</f>
        <v>50151</v>
      </c>
      <c r="F1530" s="52">
        <f>IFERROR(_xll.qlIndexFixing(IndexON,D1530,TRUE,_xll.ohTrigger(RecalcTrigger,TriggerON)),NA())</f>
        <v>2.0055345707039596E-2</v>
      </c>
      <c r="H1530" s="49">
        <f>_xll.qlCalendarAdvance(IborCalendar,$H1529,B1530,"f",FALSE)</f>
        <v>50013</v>
      </c>
      <c r="I1530" s="49">
        <f>_xll.qlInterestRateIndexValueDate(Index3M,$H1530)</f>
        <v>50017</v>
      </c>
      <c r="J1530" s="52">
        <f>IFERROR(_xll.qlIndexFixing(Index3M,H1530,TRUE,_xll.ohTrigger(RecalcTrigger,Trigger3M)),NA())</f>
        <v>2.4734045867585999E-2</v>
      </c>
      <c r="K1530" s="52">
        <f>IFERROR(_xll.qlIndexFixing(ONIndex3M,I1530,TRUE,_xll.ohTrigger(RecalcTrigger,Trigger3M)),NA())</f>
        <v>2.4715462979658653E-2</v>
      </c>
      <c r="L1530" s="52">
        <f>IFERROR(_xll.qlIndexFixing(Index6M,$H1530,TRUE,_xll.ohTrigger(RecalcTrigger,Trigger6M)),NA())</f>
        <v>2.5050383621608829E-2</v>
      </c>
      <c r="M1530" s="52">
        <f>IFERROR(_xll.qlIndexFixing(ONIndex6M,I1530,TRUE,_xll.ohTrigger(RecalcTrigger,Trigger6M)),NA())</f>
        <v>2.500497849050376E-2</v>
      </c>
    </row>
    <row r="1531" spans="2:13" x14ac:dyDescent="0.2">
      <c r="B1531" s="46" t="s">
        <v>49</v>
      </c>
      <c r="D1531" s="49">
        <f>_xll.qlCalendarAdvance(LocalCalendar,$D1530,B1531,"f",FALSE)</f>
        <v>50158</v>
      </c>
      <c r="E1531" s="49">
        <f>_xll.qlInterestRateIndexValueDate(IndexON,D1531)</f>
        <v>50158</v>
      </c>
      <c r="F1531" s="52">
        <f>IFERROR(_xll.qlIndexFixing(IndexON,D1531,TRUE,_xll.ohTrigger(RecalcTrigger,TriggerON)),NA())</f>
        <v>2.0050015249427067E-2</v>
      </c>
      <c r="H1531" s="49">
        <f>_xll.qlCalendarAdvance(IborCalendar,$H1530,B1531,"f",FALSE)</f>
        <v>50020</v>
      </c>
      <c r="I1531" s="49">
        <f>_xll.qlInterestRateIndexValueDate(Index3M,$H1531)</f>
        <v>50024</v>
      </c>
      <c r="J1531" s="52">
        <f>IFERROR(_xll.qlIndexFixing(Index3M,H1531,TRUE,_xll.ohTrigger(RecalcTrigger,Trigger3M)),NA())</f>
        <v>2.4725088057203307E-2</v>
      </c>
      <c r="K1531" s="52">
        <f>IFERROR(_xll.qlIndexFixing(ONIndex3M,I1531,TRUE,_xll.ohTrigger(RecalcTrigger,Trigger3M)),NA())</f>
        <v>2.4706429964203025E-2</v>
      </c>
      <c r="L1531" s="52">
        <f>IFERROR(_xll.qlIndexFixing(Index6M,$H1531,TRUE,_xll.ohTrigger(RecalcTrigger,Trigger6M)),NA())</f>
        <v>2.5041828568221368E-2</v>
      </c>
      <c r="M1531" s="52">
        <f>IFERROR(_xll.qlIndexFixing(ONIndex6M,I1531,TRUE,_xll.ohTrigger(RecalcTrigger,Trigger6M)),NA())</f>
        <v>2.4996153306320323E-2</v>
      </c>
    </row>
    <row r="1532" spans="2:13" x14ac:dyDescent="0.2">
      <c r="B1532" s="46" t="s">
        <v>49</v>
      </c>
      <c r="D1532" s="49">
        <f>_xll.qlCalendarAdvance(LocalCalendar,$D1531,B1532,"f",FALSE)</f>
        <v>50167</v>
      </c>
      <c r="E1532" s="49">
        <f>_xll.qlInterestRateIndexValueDate(IndexON,D1532)</f>
        <v>50167</v>
      </c>
      <c r="F1532" s="52">
        <f>IFERROR(_xll.qlIndexFixing(IndexON,D1532,TRUE,_xll.ohTrigger(RecalcTrigger,TriggerON)),NA())</f>
        <v>2.0042786370541021E-2</v>
      </c>
      <c r="H1532" s="49">
        <f>_xll.qlCalendarAdvance(IborCalendar,$H1531,B1532,"f",FALSE)</f>
        <v>50027</v>
      </c>
      <c r="I1532" s="49">
        <f>_xll.qlInterestRateIndexValueDate(Index3M,$H1532)</f>
        <v>50031</v>
      </c>
      <c r="J1532" s="52">
        <f>IFERROR(_xll.qlIndexFixing(Index3M,H1532,TRUE,_xll.ohTrigger(RecalcTrigger,Trigger3M)),NA())</f>
        <v>2.4716150652042745E-2</v>
      </c>
      <c r="K1532" s="52">
        <f>IFERROR(_xll.qlIndexFixing(ONIndex3M,I1532,TRUE,_xll.ohTrigger(RecalcTrigger,Trigger3M)),NA())</f>
        <v>2.4697621393570124E-2</v>
      </c>
      <c r="L1532" s="52">
        <f>IFERROR(_xll.qlIndexFixing(Index6M,$H1532,TRUE,_xll.ohTrigger(RecalcTrigger,Trigger6M)),NA())</f>
        <v>2.503330304062934E-2</v>
      </c>
      <c r="M1532" s="52">
        <f>IFERROR(_xll.qlIndexFixing(ONIndex6M,I1532,TRUE,_xll.ohTrigger(RecalcTrigger,Trigger6M)),NA())</f>
        <v>2.4987597278074425E-2</v>
      </c>
    </row>
    <row r="1533" spans="2:13" x14ac:dyDescent="0.2">
      <c r="B1533" s="46" t="s">
        <v>49</v>
      </c>
      <c r="D1533" s="49">
        <f>_xll.qlCalendarAdvance(LocalCalendar,$D1532,B1533,"f",FALSE)</f>
        <v>50174</v>
      </c>
      <c r="E1533" s="49">
        <f>_xll.qlInterestRateIndexValueDate(IndexON,D1533)</f>
        <v>50174</v>
      </c>
      <c r="F1533" s="52">
        <f>IFERROR(_xll.qlIndexFixing(IndexON,D1533,TRUE,_xll.ohTrigger(RecalcTrigger,TriggerON)),NA())</f>
        <v>2.0037276264486259E-2</v>
      </c>
      <c r="H1533" s="49">
        <f>_xll.qlCalendarAdvance(IborCalendar,$H1532,B1533,"f",FALSE)</f>
        <v>50038</v>
      </c>
      <c r="I1533" s="49">
        <f>_xll.qlInterestRateIndexValueDate(Index3M,$H1533)</f>
        <v>50045</v>
      </c>
      <c r="J1533" s="52">
        <f>IFERROR(_xll.qlIndexFixing(Index3M,H1533,TRUE,_xll.ohTrigger(RecalcTrigger,Trigger3M)),NA())</f>
        <v>2.4698550990271479E-2</v>
      </c>
      <c r="K1533" s="52">
        <f>IFERROR(_xll.qlIndexFixing(ONIndex3M,I1533,TRUE,_xll.ohTrigger(RecalcTrigger,Trigger3M)),NA())</f>
        <v>2.4679452478757469E-2</v>
      </c>
      <c r="L1533" s="52">
        <f>IFERROR(_xll.qlIndexFixing(Index6M,$H1533,TRUE,_xll.ohTrigger(RecalcTrigger,Trigger6M)),NA())</f>
        <v>2.5016340561325099E-2</v>
      </c>
      <c r="M1533" s="52">
        <f>IFERROR(_xll.qlIndexFixing(ONIndex6M,I1533,TRUE,_xll.ohTrigger(RecalcTrigger,Trigger6M)),NA())</f>
        <v>2.4969852491594224E-2</v>
      </c>
    </row>
    <row r="1534" spans="2:13" x14ac:dyDescent="0.2">
      <c r="B1534" s="46" t="s">
        <v>49</v>
      </c>
      <c r="D1534" s="49">
        <f>_xll.qlCalendarAdvance(LocalCalendar,$D1533,B1534,"f",FALSE)</f>
        <v>50181</v>
      </c>
      <c r="E1534" s="49">
        <f>_xll.qlInterestRateIndexValueDate(IndexON,D1534)</f>
        <v>50181</v>
      </c>
      <c r="F1534" s="52">
        <f>IFERROR(_xll.qlIndexFixing(IndexON,D1534,TRUE,_xll.ohTrigger(RecalcTrigger,TriggerON)),NA())</f>
        <v>2.0031756787050048E-2</v>
      </c>
      <c r="H1534" s="49">
        <f>_xll.qlCalendarAdvance(IborCalendar,$H1533,B1534,"f",FALSE)</f>
        <v>50045</v>
      </c>
      <c r="I1534" s="49">
        <f>_xll.qlInterestRateIndexValueDate(Index3M,$H1534)</f>
        <v>50047</v>
      </c>
      <c r="J1534" s="52">
        <f>IFERROR(_xll.qlIndexFixing(Index3M,H1534,TRUE,_xll.ohTrigger(RecalcTrigger,Trigger3M)),NA())</f>
        <v>2.4695584835058071E-2</v>
      </c>
      <c r="K1534" s="52">
        <f>IFERROR(_xll.qlIndexFixing(ONIndex3M,I1534,TRUE,_xll.ohTrigger(RecalcTrigger,Trigger3M)),NA())</f>
        <v>2.4676892704205144E-2</v>
      </c>
      <c r="L1534" s="52">
        <f>IFERROR(_xll.qlIndexFixing(Index6M,$H1534,TRUE,_xll.ohTrigger(RecalcTrigger,Trigger6M)),NA())</f>
        <v>2.5013655651148575E-2</v>
      </c>
      <c r="M1534" s="52">
        <f>IFERROR(_xll.qlIndexFixing(ONIndex6M,I1534,TRUE,_xll.ohTrigger(RecalcTrigger,Trigger6M)),NA())</f>
        <v>2.4967361322003612E-2</v>
      </c>
    </row>
    <row r="1535" spans="2:13" x14ac:dyDescent="0.2">
      <c r="B1535" s="46" t="s">
        <v>49</v>
      </c>
      <c r="D1535" s="49">
        <f>_xll.qlCalendarAdvance(LocalCalendar,$D1534,B1535,"f",FALSE)</f>
        <v>50188</v>
      </c>
      <c r="E1535" s="49">
        <f>_xll.qlInterestRateIndexValueDate(IndexON,D1535)</f>
        <v>50188</v>
      </c>
      <c r="F1535" s="52">
        <f>IFERROR(_xll.qlIndexFixing(IndexON,D1535,TRUE,_xll.ohTrigger(RecalcTrigger,TriggerON)),NA())</f>
        <v>2.0026227937827157E-2</v>
      </c>
      <c r="H1535" s="49">
        <f>_xll.qlCalendarAdvance(IborCalendar,$H1534,B1535,"f",FALSE)</f>
        <v>50052</v>
      </c>
      <c r="I1535" s="49">
        <f>_xll.qlInterestRateIndexValueDate(Index3M,$H1535)</f>
        <v>50054</v>
      </c>
      <c r="J1535" s="52">
        <f>IFERROR(_xll.qlIndexFixing(Index3M,H1535,TRUE,_xll.ohTrigger(RecalcTrigger,Trigger3M)),NA())</f>
        <v>2.4686713623788492E-2</v>
      </c>
      <c r="K1535" s="52">
        <f>IFERROR(_xll.qlIndexFixing(ONIndex3M,I1535,TRUE,_xll.ohTrigger(RecalcTrigger,Trigger3M)),NA())</f>
        <v>2.4667946517853423E-2</v>
      </c>
      <c r="L1535" s="52">
        <f>IFERROR(_xll.qlIndexFixing(Index6M,$H1535,TRUE,_xll.ohTrigger(RecalcTrigger,Trigger6M)),NA())</f>
        <v>2.5005225607401312E-2</v>
      </c>
      <c r="M1535" s="52">
        <f>IFERROR(_xll.qlIndexFixing(ONIndex6M,I1535,TRUE,_xll.ohTrigger(RecalcTrigger,Trigger6M)),NA())</f>
        <v>2.4958660950540335E-2</v>
      </c>
    </row>
    <row r="1536" spans="2:13" x14ac:dyDescent="0.2">
      <c r="B1536" s="46" t="s">
        <v>49</v>
      </c>
      <c r="D1536" s="49">
        <f>_xll.qlCalendarAdvance(LocalCalendar,$D1535,B1536,"f",FALSE)</f>
        <v>50195</v>
      </c>
      <c r="E1536" s="49">
        <f>_xll.qlInterestRateIndexValueDate(IndexON,D1536)</f>
        <v>50195</v>
      </c>
      <c r="F1536" s="52">
        <f>IFERROR(_xll.qlIndexFixing(IndexON,D1536,TRUE,_xll.ohTrigger(RecalcTrigger,TriggerON)),NA())</f>
        <v>2.0020689716979678E-2</v>
      </c>
      <c r="H1536" s="49">
        <f>_xll.qlCalendarAdvance(IborCalendar,$H1535,B1536,"f",FALSE)</f>
        <v>50059</v>
      </c>
      <c r="I1536" s="49">
        <f>_xll.qlInterestRateIndexValueDate(Index3M,$H1536)</f>
        <v>50061</v>
      </c>
      <c r="J1536" s="52">
        <f>IFERROR(_xll.qlIndexFixing(Index3M,H1536,TRUE,_xll.ohTrigger(RecalcTrigger,Trigger3M)),NA())</f>
        <v>2.4677862815554619E-2</v>
      </c>
      <c r="K1536" s="52">
        <f>IFERROR(_xll.qlIndexFixing(ONIndex3M,I1536,TRUE,_xll.ohTrigger(RecalcTrigger,Trigger3M)),NA())</f>
        <v>2.4659020591535352E-2</v>
      </c>
      <c r="L1536" s="52">
        <f>IFERROR(_xll.qlIndexFixing(Index6M,$H1536,TRUE,_xll.ohTrigger(RecalcTrigger,Trigger6M)),NA())</f>
        <v>2.4996825085638021E-2</v>
      </c>
      <c r="M1536" s="52">
        <f>IFERROR(_xll.qlIndexFixing(ONIndex6M,I1536,TRUE,_xll.ohTrigger(RecalcTrigger,Trigger6M)),NA())</f>
        <v>2.4949989701941178E-2</v>
      </c>
    </row>
    <row r="1537" spans="2:13" x14ac:dyDescent="0.2">
      <c r="B1537" s="46" t="s">
        <v>49</v>
      </c>
      <c r="D1537" s="49">
        <f>_xll.qlCalendarAdvance(LocalCalendar,$D1536,B1537,"f",FALSE)</f>
        <v>50202</v>
      </c>
      <c r="E1537" s="49">
        <f>_xll.qlInterestRateIndexValueDate(IndexON,D1537)</f>
        <v>50202</v>
      </c>
      <c r="F1537" s="52">
        <f>IFERROR(_xll.qlIndexFixing(IndexON,D1537,TRUE,_xll.ohTrigger(RecalcTrigger,TriggerON)),NA())</f>
        <v>2.0015142124669705E-2</v>
      </c>
      <c r="H1537" s="49">
        <f>_xll.qlCalendarAdvance(IborCalendar,$H1536,B1537,"f",FALSE)</f>
        <v>50066</v>
      </c>
      <c r="I1537" s="49">
        <f>_xll.qlInterestRateIndexValueDate(Index3M,$H1537)</f>
        <v>50068</v>
      </c>
      <c r="J1537" s="52">
        <f>IFERROR(_xll.qlIndexFixing(Index3M,H1537,TRUE,_xll.ohTrigger(RecalcTrigger,Trigger3M)),NA())</f>
        <v>2.4669032410219671E-2</v>
      </c>
      <c r="K1537" s="52">
        <f>IFERROR(_xll.qlIndexFixing(ONIndex3M,I1537,TRUE,_xll.ohTrigger(RecalcTrigger,Trigger3M)),NA())</f>
        <v>2.465011492549074E-2</v>
      </c>
      <c r="L1537" s="52">
        <f>IFERROR(_xll.qlIndexFixing(Index6M,$H1537,TRUE,_xll.ohTrigger(RecalcTrigger,Trigger6M)),NA())</f>
        <v>2.4988454085489938E-2</v>
      </c>
      <c r="M1537" s="52">
        <f>IFERROR(_xll.qlIndexFixing(ONIndex6M,I1537,TRUE,_xll.ohTrigger(RecalcTrigger,Trigger6M)),NA())</f>
        <v>2.4941347576286077E-2</v>
      </c>
    </row>
    <row r="1538" spans="2:13" x14ac:dyDescent="0.2">
      <c r="B1538" s="46" t="s">
        <v>49</v>
      </c>
      <c r="D1538" s="49">
        <f>_xll.qlCalendarAdvance(LocalCalendar,$D1537,B1538,"f",FALSE)</f>
        <v>50209</v>
      </c>
      <c r="E1538" s="49">
        <f>_xll.qlInterestRateIndexValueDate(IndexON,D1538)</f>
        <v>50209</v>
      </c>
      <c r="F1538" s="52">
        <f>IFERROR(_xll.qlIndexFixing(IndexON,D1538,TRUE,_xll.ohTrigger(RecalcTrigger,TriggerON)),NA())</f>
        <v>2.0009585160654098E-2</v>
      </c>
      <c r="H1538" s="49">
        <f>_xll.qlCalendarAdvance(IborCalendar,$H1537,B1538,"f",FALSE)</f>
        <v>50073</v>
      </c>
      <c r="I1538" s="49">
        <f>_xll.qlInterestRateIndexValueDate(Index3M,$H1538)</f>
        <v>50075</v>
      </c>
      <c r="J1538" s="52">
        <f>IFERROR(_xll.qlIndexFixing(Index3M,H1538,TRUE,_xll.ohTrigger(RecalcTrigger,Trigger3M)),NA())</f>
        <v>2.4660657496208032E-2</v>
      </c>
      <c r="K1538" s="52">
        <f>IFERROR(_xll.qlIndexFixing(ONIndex3M,I1538,TRUE,_xll.ohTrigger(RecalcTrigger,Trigger3M)),NA())</f>
        <v>2.4641229519399843E-2</v>
      </c>
      <c r="L1538" s="52">
        <f>IFERROR(_xll.qlIndexFixing(Index6M,$H1538,TRUE,_xll.ohTrigger(RecalcTrigger,Trigger6M)),NA())</f>
        <v>2.498011260658918E-2</v>
      </c>
      <c r="M1538" s="52">
        <f>IFERROR(_xll.qlIndexFixing(ONIndex6M,I1538,TRUE,_xll.ohTrigger(RecalcTrigger,Trigger6M)),NA())</f>
        <v>2.4932734573654969E-2</v>
      </c>
    </row>
    <row r="1539" spans="2:13" x14ac:dyDescent="0.2">
      <c r="B1539" s="46" t="s">
        <v>49</v>
      </c>
      <c r="D1539" s="49">
        <f>_xll.qlCalendarAdvance(LocalCalendar,$D1538,B1539,"f",FALSE)</f>
        <v>50216</v>
      </c>
      <c r="E1539" s="49">
        <f>_xll.qlInterestRateIndexValueDate(IndexON,D1539)</f>
        <v>50216</v>
      </c>
      <c r="F1539" s="52">
        <f>IFERROR(_xll.qlIndexFixing(IndexON,D1539,TRUE,_xll.ohTrigger(RecalcTrigger,TriggerON)),NA())</f>
        <v>2.0004018825094949E-2</v>
      </c>
      <c r="H1539" s="49">
        <f>_xll.qlCalendarAdvance(IborCalendar,$H1538,B1539,"f",FALSE)</f>
        <v>50080</v>
      </c>
      <c r="I1539" s="49">
        <f>_xll.qlInterestRateIndexValueDate(Index3M,$H1539)</f>
        <v>50083</v>
      </c>
      <c r="J1539" s="52">
        <f>IFERROR(_xll.qlIndexFixing(Index3M,H1539,TRUE,_xll.ohTrigger(RecalcTrigger,Trigger3M)),NA())</f>
        <v>2.4649960429763966E-2</v>
      </c>
      <c r="K1539" s="52">
        <f>IFERROR(_xll.qlIndexFixing(ONIndex3M,I1539,TRUE,_xll.ohTrigger(RecalcTrigger,Trigger3M)),NA())</f>
        <v>2.4631099577954174E-2</v>
      </c>
      <c r="L1539" s="52">
        <f>IFERROR(_xll.qlIndexFixing(Index6M,$H1539,TRUE,_xll.ohTrigger(RecalcTrigger,Trigger6M)),NA())</f>
        <v>2.4970615635841246E-2</v>
      </c>
      <c r="M1539" s="52">
        <f>IFERROR(_xll.qlIndexFixing(ONIndex6M,I1539,TRUE,_xll.ohTrigger(RecalcTrigger,Trigger6M)),NA())</f>
        <v>2.4922926802659617E-2</v>
      </c>
    </row>
    <row r="1540" spans="2:13" x14ac:dyDescent="0.2">
      <c r="B1540" s="46" t="s">
        <v>49</v>
      </c>
      <c r="D1540" s="49">
        <f>_xll.qlCalendarAdvance(LocalCalendar,$D1539,B1540,"f",FALSE)</f>
        <v>50223</v>
      </c>
      <c r="E1540" s="49">
        <f>_xll.qlInterestRateIndexValueDate(IndexON,D1540)</f>
        <v>50223</v>
      </c>
      <c r="F1540" s="52">
        <f>IFERROR(_xll.qlIndexFixing(IndexON,D1540,TRUE,_xll.ohTrigger(RecalcTrigger,TriggerON)),NA())</f>
        <v>1.9998443117830167E-2</v>
      </c>
      <c r="H1540" s="49">
        <f>_xll.qlCalendarAdvance(IborCalendar,$H1539,B1540,"f",FALSE)</f>
        <v>50087</v>
      </c>
      <c r="I1540" s="49">
        <f>_xll.qlInterestRateIndexValueDate(Index3M,$H1540)</f>
        <v>50089</v>
      </c>
      <c r="J1540" s="52">
        <f>IFERROR(_xll.qlIndexFixing(Index3M,H1540,TRUE,_xll.ohTrigger(RecalcTrigger,Trigger3M)),NA())</f>
        <v>2.4642444487834016E-2</v>
      </c>
      <c r="K1540" s="52">
        <f>IFERROR(_xll.qlIndexFixing(ONIndex3M,I1540,TRUE,_xll.ohTrigger(RecalcTrigger,Trigger3M)),NA())</f>
        <v>2.4623519487638745E-2</v>
      </c>
      <c r="L1540" s="52">
        <f>IFERROR(_xll.qlIndexFixing(Index6M,$H1540,TRUE,_xll.ohTrigger(RecalcTrigger,Trigger6M)),NA())</f>
        <v>2.4963518211064736E-2</v>
      </c>
      <c r="M1540" s="52">
        <f>IFERROR(_xll.qlIndexFixing(ONIndex6M,I1540,TRUE,_xll.ohTrigger(RecalcTrigger,Trigger6M)),NA())</f>
        <v>2.4915595936985113E-2</v>
      </c>
    </row>
    <row r="1541" spans="2:13" x14ac:dyDescent="0.2">
      <c r="B1541" s="46" t="s">
        <v>49</v>
      </c>
      <c r="D1541" s="49">
        <f>_xll.qlCalendarAdvance(LocalCalendar,$D1540,B1541,"f",FALSE)</f>
        <v>50230</v>
      </c>
      <c r="E1541" s="49">
        <f>_xll.qlInterestRateIndexValueDate(IndexON,D1541)</f>
        <v>50230</v>
      </c>
      <c r="F1541" s="52">
        <f>IFERROR(_xll.qlIndexFixing(IndexON,D1541,TRUE,_xll.ohTrigger(RecalcTrigger,TriggerON)),NA())</f>
        <v>1.9992858039021844E-2</v>
      </c>
      <c r="H1541" s="49">
        <f>_xll.qlCalendarAdvance(IborCalendar,$H1540,B1541,"f",FALSE)</f>
        <v>50094</v>
      </c>
      <c r="I1541" s="49">
        <f>_xll.qlInterestRateIndexValueDate(Index3M,$H1541)</f>
        <v>50096</v>
      </c>
      <c r="J1541" s="52">
        <f>IFERROR(_xll.qlIndexFixing(Index3M,H1541,TRUE,_xll.ohTrigger(RecalcTrigger,Trigger3M)),NA())</f>
        <v>2.4633914815201052E-2</v>
      </c>
      <c r="K1541" s="52">
        <f>IFERROR(_xll.qlIndexFixing(ONIndex3M,I1541,TRUE,_xll.ohTrigger(RecalcTrigger,Trigger3M)),NA())</f>
        <v>2.4614694861888609E-2</v>
      </c>
      <c r="L1541" s="52">
        <f>IFERROR(_xll.qlIndexFixing(Index6M,$H1541,TRUE,_xll.ohTrigger(RecalcTrigger,Trigger6M)),NA())</f>
        <v>2.4955265293711906E-2</v>
      </c>
      <c r="M1541" s="52">
        <f>IFERROR(_xll.qlIndexFixing(ONIndex6M,I1541,TRUE,_xll.ohTrigger(RecalcTrigger,Trigger6M)),NA())</f>
        <v>2.4907070303106238E-2</v>
      </c>
    </row>
    <row r="1542" spans="2:13" x14ac:dyDescent="0.2">
      <c r="B1542" s="46" t="s">
        <v>49</v>
      </c>
      <c r="D1542" s="49">
        <f>_xll.qlCalendarAdvance(LocalCalendar,$D1541,B1542,"f",FALSE)</f>
        <v>50237</v>
      </c>
      <c r="E1542" s="49">
        <f>_xll.qlInterestRateIndexValueDate(IndexON,D1542)</f>
        <v>50237</v>
      </c>
      <c r="F1542" s="52">
        <f>IFERROR(_xll.qlIndexFixing(IndexON,D1542,TRUE,_xll.ohTrigger(RecalcTrigger,TriggerON)),NA())</f>
        <v>1.9987263588669979E-2</v>
      </c>
      <c r="H1542" s="49">
        <f>_xll.qlCalendarAdvance(IborCalendar,$H1541,B1542,"f",FALSE)</f>
        <v>50101</v>
      </c>
      <c r="I1542" s="49">
        <f>_xll.qlInterestRateIndexValueDate(Index3M,$H1542)</f>
        <v>50103</v>
      </c>
      <c r="J1542" s="52">
        <f>IFERROR(_xll.qlIndexFixing(Index3M,H1542,TRUE,_xll.ohTrigger(RecalcTrigger,Trigger3M)),NA())</f>
        <v>2.4625628389007066E-2</v>
      </c>
      <c r="K1542" s="52">
        <f>IFERROR(_xll.qlIndexFixing(ONIndex3M,I1542,TRUE,_xll.ohTrigger(RecalcTrigger,Trigger3M)),NA())</f>
        <v>2.4605890496331995E-2</v>
      </c>
      <c r="L1542" s="52">
        <f>IFERROR(_xll.qlIndexFixing(Index6M,$H1542,TRUE,_xll.ohTrigger(RecalcTrigger,Trigger6M)),NA())</f>
        <v>2.4947893226630869E-2</v>
      </c>
      <c r="M1542" s="52">
        <f>IFERROR(_xll.qlIndexFixing(ONIndex6M,I1542,TRUE,_xll.ohTrigger(RecalcTrigger,Trigger6M)),NA())</f>
        <v>2.4898573792171419E-2</v>
      </c>
    </row>
    <row r="1543" spans="2:13" x14ac:dyDescent="0.2">
      <c r="B1543" s="46" t="s">
        <v>49</v>
      </c>
      <c r="D1543" s="49">
        <f>_xll.qlCalendarAdvance(LocalCalendar,$D1542,B1543,"f",FALSE)</f>
        <v>50244</v>
      </c>
      <c r="E1543" s="49">
        <f>_xll.qlInterestRateIndexValueDate(IndexON,D1543)</f>
        <v>50244</v>
      </c>
      <c r="F1543" s="52">
        <f>IFERROR(_xll.qlIndexFixing(IndexON,D1543,TRUE,_xll.ohTrigger(RecalcTrigger,TriggerON)),NA())</f>
        <v>1.9981659766612481E-2</v>
      </c>
      <c r="H1543" s="49">
        <f>_xll.qlCalendarAdvance(IborCalendar,$H1542,B1543,"f",FALSE)</f>
        <v>50108</v>
      </c>
      <c r="I1543" s="49">
        <f>_xll.qlInterestRateIndexValueDate(Index3M,$H1543)</f>
        <v>50110</v>
      </c>
      <c r="J1543" s="52">
        <f>IFERROR(_xll.qlIndexFixing(Index3M,H1543,TRUE,_xll.ohTrigger(RecalcTrigger,Trigger3M)),NA())</f>
        <v>2.4616922125752387E-2</v>
      </c>
      <c r="K1543" s="52">
        <f>IFERROR(_xll.qlIndexFixing(ONIndex3M,I1543,TRUE,_xll.ohTrigger(RecalcTrigger,Trigger3M)),NA())</f>
        <v>2.4597106390729095E-2</v>
      </c>
      <c r="L1543" s="52">
        <f>IFERROR(_xll.qlIndexFixing(Index6M,$H1543,TRUE,_xll.ohTrigger(RecalcTrigger,Trigger6M)),NA())</f>
        <v>2.4939703982605359E-2</v>
      </c>
      <c r="M1543" s="52">
        <f>IFERROR(_xll.qlIndexFixing(ONIndex6M,I1543,TRUE,_xll.ohTrigger(RecalcTrigger,Trigger6M)),NA())</f>
        <v>2.489010640410072E-2</v>
      </c>
    </row>
    <row r="1544" spans="2:13" x14ac:dyDescent="0.2">
      <c r="B1544" s="46" t="s">
        <v>49</v>
      </c>
      <c r="D1544" s="49">
        <f>_xll.qlCalendarAdvance(LocalCalendar,$D1543,B1544,"f",FALSE)</f>
        <v>50251</v>
      </c>
      <c r="E1544" s="49">
        <f>_xll.qlInterestRateIndexValueDate(IndexON,D1544)</f>
        <v>50251</v>
      </c>
      <c r="F1544" s="52">
        <f>IFERROR(_xll.qlIndexFixing(IndexON,D1544,TRUE,_xll.ohTrigger(RecalcTrigger,TriggerON)),NA())</f>
        <v>1.9976046572930395E-2</v>
      </c>
      <c r="H1544" s="49">
        <f>_xll.qlCalendarAdvance(IborCalendar,$H1543,B1544,"f",FALSE)</f>
        <v>50115</v>
      </c>
      <c r="I1544" s="49">
        <f>_xll.qlInterestRateIndexValueDate(Index3M,$H1544)</f>
        <v>50117</v>
      </c>
      <c r="J1544" s="52">
        <f>IFERROR(_xll.qlIndexFixing(Index3M,H1544,TRUE,_xll.ohTrigger(RecalcTrigger,Trigger3M)),NA())</f>
        <v>2.4608236267644842E-2</v>
      </c>
      <c r="K1544" s="52">
        <f>IFERROR(_xll.qlIndexFixing(ONIndex3M,I1544,TRUE,_xll.ohTrigger(RecalcTrigger,Trigger3M)),NA())</f>
        <v>2.4588342545239783E-2</v>
      </c>
      <c r="L1544" s="52">
        <f>IFERROR(_xll.qlIndexFixing(Index6M,$H1544,TRUE,_xll.ohTrigger(RecalcTrigger,Trigger6M)),NA())</f>
        <v>2.4931544264216999E-2</v>
      </c>
      <c r="M1544" s="52">
        <f>IFERROR(_xll.qlIndexFixing(ONIndex6M,I1544,TRUE,_xll.ohTrigger(RecalcTrigger,Trigger6M)),NA())</f>
        <v>2.4881668138974078E-2</v>
      </c>
    </row>
    <row r="1545" spans="2:13" x14ac:dyDescent="0.2">
      <c r="B1545" s="46" t="s">
        <v>49</v>
      </c>
      <c r="D1545" s="49">
        <f>_xll.qlCalendarAdvance(LocalCalendar,$D1544,B1545,"f",FALSE)</f>
        <v>50258</v>
      </c>
      <c r="E1545" s="49">
        <f>_xll.qlInterestRateIndexValueDate(IndexON,D1545)</f>
        <v>50258</v>
      </c>
      <c r="F1545" s="52">
        <f>IFERROR(_xll.qlIndexFixing(IndexON,D1545,TRUE,_xll.ohTrigger(RecalcTrigger,TriggerON)),NA())</f>
        <v>1.9970424007623722E-2</v>
      </c>
      <c r="H1545" s="49">
        <f>_xll.qlCalendarAdvance(IborCalendar,$H1544,B1545,"f",FALSE)</f>
        <v>50122</v>
      </c>
      <c r="I1545" s="49">
        <f>_xll.qlInterestRateIndexValueDate(Index3M,$H1545)</f>
        <v>50124</v>
      </c>
      <c r="J1545" s="52">
        <f>IFERROR(_xll.qlIndexFixing(Index3M,H1545,TRUE,_xll.ohTrigger(RecalcTrigger,Trigger3M)),NA())</f>
        <v>2.4599570814550633E-2</v>
      </c>
      <c r="K1545" s="52">
        <f>IFERROR(_xll.qlIndexFixing(ONIndex3M,I1545,TRUE,_xll.ohTrigger(RecalcTrigger,Trigger3M)),NA())</f>
        <v>2.4579598959943993E-2</v>
      </c>
      <c r="L1545" s="52">
        <f>IFERROR(_xll.qlIndexFixing(Index6M,$H1545,TRUE,_xll.ohTrigger(RecalcTrigger,Trigger6M)),NA())</f>
        <v>2.4923414071102171E-2</v>
      </c>
      <c r="M1545" s="52">
        <f>IFERROR(_xll.qlIndexFixing(ONIndex6M,I1545,TRUE,_xll.ohTrigger(RecalcTrigger,Trigger6M)),NA())</f>
        <v>2.4873258996791492E-2</v>
      </c>
    </row>
    <row r="1546" spans="2:13" x14ac:dyDescent="0.2">
      <c r="B1546" s="46" t="s">
        <v>49</v>
      </c>
      <c r="D1546" s="49">
        <f>_xll.qlCalendarAdvance(LocalCalendar,$D1545,B1546,"f",FALSE)</f>
        <v>50265</v>
      </c>
      <c r="E1546" s="49">
        <f>_xll.qlInterestRateIndexValueDate(IndexON,D1546)</f>
        <v>50265</v>
      </c>
      <c r="F1546" s="52">
        <f>IFERROR(_xll.qlIndexFixing(IndexON,D1546,TRUE,_xll.ohTrigger(RecalcTrigger,TriggerON)),NA())</f>
        <v>1.9964792070854553E-2</v>
      </c>
      <c r="H1546" s="49">
        <f>_xll.qlCalendarAdvance(IborCalendar,$H1545,B1546,"f",FALSE)</f>
        <v>50129</v>
      </c>
      <c r="I1546" s="49">
        <f>_xll.qlInterestRateIndexValueDate(Index3M,$H1546)</f>
        <v>50131</v>
      </c>
      <c r="J1546" s="52">
        <f>IFERROR(_xll.qlIndexFixing(Index3M,H1546,TRUE,_xll.ohTrigger(RecalcTrigger,Trigger3M)),NA())</f>
        <v>2.4590701271870061E-2</v>
      </c>
      <c r="K1546" s="52">
        <f>IFERROR(_xll.qlIndexFixing(ONIndex3M,I1546,TRUE,_xll.ohTrigger(RecalcTrigger,Trigger3M)),NA())</f>
        <v>2.4570875634601919E-2</v>
      </c>
      <c r="L1546" s="52">
        <f>IFERROR(_xll.qlIndexFixing(Index6M,$H1546,TRUE,_xll.ohTrigger(RecalcTrigger,Trigger6M)),NA())</f>
        <v>2.4915023272155459E-2</v>
      </c>
      <c r="M1546" s="52">
        <f>IFERROR(_xll.qlIndexFixing(ONIndex6M,I1546,TRUE,_xll.ohTrigger(RecalcTrigger,Trigger6M)),NA())</f>
        <v>2.4864878977552962E-2</v>
      </c>
    </row>
    <row r="1547" spans="2:13" x14ac:dyDescent="0.2">
      <c r="B1547" s="46" t="s">
        <v>49</v>
      </c>
      <c r="D1547" s="49">
        <f>_xll.qlCalendarAdvance(LocalCalendar,$D1546,B1547,"f",FALSE)</f>
        <v>50272</v>
      </c>
      <c r="E1547" s="49">
        <f>_xll.qlInterestRateIndexValueDate(IndexON,D1547)</f>
        <v>50272</v>
      </c>
      <c r="F1547" s="52">
        <f>IFERROR(_xll.qlIndexFixing(IndexON,D1547,TRUE,_xll.ohTrigger(RecalcTrigger,TriggerON)),NA())</f>
        <v>1.9959150762460798E-2</v>
      </c>
      <c r="H1547" s="49">
        <f>_xll.qlCalendarAdvance(IborCalendar,$H1546,B1547,"f",FALSE)</f>
        <v>50137</v>
      </c>
      <c r="I1547" s="49">
        <f>_xll.qlInterestRateIndexValueDate(Index3M,$H1547)</f>
        <v>50139</v>
      </c>
      <c r="J1547" s="52">
        <f>IFERROR(_xll.qlIndexFixing(Index3M,H1547,TRUE,_xll.ohTrigger(RecalcTrigger,Trigger3M)),NA())</f>
        <v>2.458084520752649E-2</v>
      </c>
      <c r="K1547" s="52">
        <f>IFERROR(_xll.qlIndexFixing(ONIndex3M,I1547,TRUE,_xll.ohTrigger(RecalcTrigger,Trigger3M)),NA())</f>
        <v>2.4560930928343438E-2</v>
      </c>
      <c r="L1547" s="52">
        <f>IFERROR(_xll.qlIndexFixing(Index6M,$H1547,TRUE,_xll.ohTrigger(RecalcTrigger,Trigger6M)),NA())</f>
        <v>2.4905799742256266E-2</v>
      </c>
      <c r="M1547" s="52">
        <f>IFERROR(_xll.qlIndexFixing(ONIndex6M,I1547,TRUE,_xll.ohTrigger(RecalcTrigger,Trigger6M)),NA())</f>
        <v>2.4855337473326244E-2</v>
      </c>
    </row>
    <row r="1548" spans="2:13" x14ac:dyDescent="0.2">
      <c r="B1548" s="46" t="s">
        <v>49</v>
      </c>
      <c r="D1548" s="49">
        <f>_xll.qlCalendarAdvance(LocalCalendar,$D1547,B1548,"f",FALSE)</f>
        <v>50279</v>
      </c>
      <c r="E1548" s="49">
        <f>_xll.qlInterestRateIndexValueDate(IndexON,D1548)</f>
        <v>50279</v>
      </c>
      <c r="F1548" s="52">
        <f>IFERROR(_xll.qlIndexFixing(IndexON,D1548,TRUE,_xll.ohTrigger(RecalcTrigger,TriggerON)),NA())</f>
        <v>1.9953500082442455E-2</v>
      </c>
      <c r="H1548" s="49">
        <f>_xll.qlCalendarAdvance(IborCalendar,$H1547,B1548,"f",FALSE)</f>
        <v>50144</v>
      </c>
      <c r="I1548" s="49">
        <f>_xll.qlInterestRateIndexValueDate(Index3M,$H1548)</f>
        <v>50146</v>
      </c>
      <c r="J1548" s="52">
        <f>IFERROR(_xll.qlIndexFixing(Index3M,H1548,TRUE,_xll.ohTrigger(RecalcTrigger,Trigger3M)),NA())</f>
        <v>2.4572243011595971E-2</v>
      </c>
      <c r="K1548" s="52">
        <f>IFERROR(_xll.qlIndexFixing(ONIndex3M,I1548,TRUE,_xll.ohTrigger(RecalcTrigger,Trigger3M)),NA())</f>
        <v>2.4552251017553317E-2</v>
      </c>
      <c r="L1548" s="52">
        <f>IFERROR(_xll.qlIndexFixing(Index6M,$H1548,TRUE,_xll.ohTrigger(RecalcTrigger,Trigger6M)),NA())</f>
        <v>2.4897760784277845E-2</v>
      </c>
      <c r="M1548" s="52">
        <f>IFERROR(_xll.qlIndexFixing(ONIndex6M,I1548,TRUE,_xll.ohTrigger(RecalcTrigger,Trigger6M)),NA())</f>
        <v>2.484701986032789E-2</v>
      </c>
    </row>
    <row r="1549" spans="2:13" x14ac:dyDescent="0.2">
      <c r="B1549" s="46" t="s">
        <v>49</v>
      </c>
      <c r="D1549" s="49">
        <f>_xll.qlCalendarAdvance(LocalCalendar,$D1548,B1549,"f",FALSE)</f>
        <v>50286</v>
      </c>
      <c r="E1549" s="49">
        <f>_xll.qlInterestRateIndexValueDate(IndexON,D1549)</f>
        <v>50286</v>
      </c>
      <c r="F1549" s="52">
        <f>IFERROR(_xll.qlIndexFixing(IndexON,D1549,TRUE,_xll.ohTrigger(RecalcTrigger,TriggerON)),NA())</f>
        <v>1.9947840030799524E-2</v>
      </c>
      <c r="H1549" s="49">
        <f>_xll.qlCalendarAdvance(IborCalendar,$H1548,B1549,"f",FALSE)</f>
        <v>50151</v>
      </c>
      <c r="I1549" s="49">
        <f>_xll.qlInterestRateIndexValueDate(Index3M,$H1549)</f>
        <v>50153</v>
      </c>
      <c r="J1549" s="52">
        <f>IFERROR(_xll.qlIndexFixing(Index3M,H1549,TRUE,_xll.ohTrigger(RecalcTrigger,Trigger3M)),NA())</f>
        <v>2.4563661218538688E-2</v>
      </c>
      <c r="K1549" s="52">
        <f>IFERROR(_xll.qlIndexFixing(ONIndex3M,I1549,TRUE,_xll.ohTrigger(RecalcTrigger,Trigger3M)),NA())</f>
        <v>2.4543591366876782E-2</v>
      </c>
      <c r="L1549" s="52">
        <f>IFERROR(_xll.qlIndexFixing(Index6M,$H1549,TRUE,_xll.ohTrigger(RecalcTrigger,Trigger6M)),NA())</f>
        <v>2.4889751347896831E-2</v>
      </c>
      <c r="M1549" s="52">
        <f>IFERROR(_xll.qlIndexFixing(ONIndex6M,I1549,TRUE,_xll.ohTrigger(RecalcTrigger,Trigger6M)),NA())</f>
        <v>2.4838731370273592E-2</v>
      </c>
    </row>
    <row r="1550" spans="2:13" x14ac:dyDescent="0.2">
      <c r="B1550" s="46" t="s">
        <v>49</v>
      </c>
      <c r="D1550" s="49">
        <f>_xll.qlCalendarAdvance(LocalCalendar,$D1549,B1550,"f",FALSE)</f>
        <v>50293</v>
      </c>
      <c r="E1550" s="49">
        <f>_xll.qlInterestRateIndexValueDate(IndexON,D1550)</f>
        <v>50293</v>
      </c>
      <c r="F1550" s="52">
        <f>IFERROR(_xll.qlIndexFixing(IndexON,D1550,TRUE,_xll.ohTrigger(RecalcTrigger,TriggerON)),NA())</f>
        <v>1.9942170607613052E-2</v>
      </c>
      <c r="H1550" s="49">
        <f>_xll.qlCalendarAdvance(IborCalendar,$H1549,B1550,"f",FALSE)</f>
        <v>50158</v>
      </c>
      <c r="I1550" s="49">
        <f>_xll.qlInterestRateIndexValueDate(Index3M,$H1550)</f>
        <v>50160</v>
      </c>
      <c r="J1550" s="52">
        <f>IFERROR(_xll.qlIndexFixing(Index3M,H1550,TRUE,_xll.ohTrigger(RecalcTrigger,Trigger3M)),NA())</f>
        <v>2.4555327938063875E-2</v>
      </c>
      <c r="K1550" s="52">
        <f>IFERROR(_xll.qlIndexFixing(ONIndex3M,I1550,TRUE,_xll.ohTrigger(RecalcTrigger,Trigger3M)),NA())</f>
        <v>2.4534951976233899E-2</v>
      </c>
      <c r="L1550" s="52">
        <f>IFERROR(_xll.qlIndexFixing(Index6M,$H1550,TRUE,_xll.ohTrigger(RecalcTrigger,Trigger6M)),NA())</f>
        <v>2.4881771432757223E-2</v>
      </c>
      <c r="M1550" s="52">
        <f>IFERROR(_xll.qlIndexFixing(ONIndex6M,I1550,TRUE,_xll.ohTrigger(RecalcTrigger,Trigger6M)),NA())</f>
        <v>2.4830472003003479E-2</v>
      </c>
    </row>
    <row r="1551" spans="2:13" x14ac:dyDescent="0.2">
      <c r="B1551" s="46" t="s">
        <v>49</v>
      </c>
      <c r="D1551" s="49">
        <f>_xll.qlCalendarAdvance(LocalCalendar,$D1550,B1551,"f",FALSE)</f>
        <v>50300</v>
      </c>
      <c r="E1551" s="49">
        <f>_xll.qlInterestRateIndexValueDate(IndexON,D1551)</f>
        <v>50300</v>
      </c>
      <c r="F1551" s="52">
        <f>IFERROR(_xll.qlIndexFixing(IndexON,D1551,TRUE,_xll.ohTrigger(RecalcTrigger,TriggerON)),NA())</f>
        <v>1.9936491812720947E-2</v>
      </c>
      <c r="H1551" s="49">
        <f>_xll.qlCalendarAdvance(IborCalendar,$H1550,B1551,"f",FALSE)</f>
        <v>50165</v>
      </c>
      <c r="I1551" s="49">
        <f>_xll.qlInterestRateIndexValueDate(Index3M,$H1551)</f>
        <v>50167</v>
      </c>
      <c r="J1551" s="52">
        <f>IFERROR(_xll.qlIndexFixing(Index3M,H1551,TRUE,_xll.ohTrigger(RecalcTrigger,Trigger3M)),NA())</f>
        <v>2.4546787827103726E-2</v>
      </c>
      <c r="K1551" s="52">
        <f>IFERROR(_xll.qlIndexFixing(ONIndex3M,I1551,TRUE,_xll.ohTrigger(RecalcTrigger,Trigger3M)),NA())</f>
        <v>2.4526332845704601E-2</v>
      </c>
      <c r="L1551" s="52">
        <f>IFERROR(_xll.qlIndexFixing(Index6M,$H1551,TRUE,_xll.ohTrigger(RecalcTrigger,Trigger6M)),NA())</f>
        <v>2.487471596253309E-2</v>
      </c>
      <c r="M1551" s="52">
        <f>IFERROR(_xll.qlIndexFixing(ONIndex6M,I1551,TRUE,_xll.ohTrigger(RecalcTrigger,Trigger6M)),NA())</f>
        <v>2.4822241758677421E-2</v>
      </c>
    </row>
    <row r="1552" spans="2:13" x14ac:dyDescent="0.2">
      <c r="B1552" s="46" t="s">
        <v>49</v>
      </c>
      <c r="D1552" s="49">
        <f>_xll.qlCalendarAdvance(LocalCalendar,$D1551,B1552,"f",FALSE)</f>
        <v>50307</v>
      </c>
      <c r="E1552" s="49">
        <f>_xll.qlInterestRateIndexValueDate(IndexON,D1552)</f>
        <v>50307</v>
      </c>
      <c r="F1552" s="52">
        <f>IFERROR(_xll.qlIndexFixing(IndexON,D1552,TRUE,_xll.ohTrigger(RecalcTrigger,TriggerON)),NA())</f>
        <v>1.9930803646204254E-2</v>
      </c>
      <c r="H1552" s="49">
        <f>_xll.qlCalendarAdvance(IborCalendar,$H1551,B1552,"f",FALSE)</f>
        <v>50172</v>
      </c>
      <c r="I1552" s="49">
        <f>_xll.qlInterestRateIndexValueDate(Index3M,$H1552)</f>
        <v>50174</v>
      </c>
      <c r="J1552" s="52">
        <f>IFERROR(_xll.qlIndexFixing(Index3M,H1552,TRUE,_xll.ohTrigger(RecalcTrigger,Trigger3M)),NA())</f>
        <v>2.4538268120200282E-2</v>
      </c>
      <c r="K1552" s="52">
        <f>IFERROR(_xll.qlIndexFixing(ONIndex3M,I1552,TRUE,_xll.ohTrigger(RecalcTrigger,Trigger3M)),NA())</f>
        <v>2.4517733975288891E-2</v>
      </c>
      <c r="L1552" s="52">
        <f>IFERROR(_xll.qlIndexFixing(Index6M,$H1552,TRUE,_xll.ohTrigger(RecalcTrigger,Trigger6M)),NA())</f>
        <v>2.4866799784427806E-2</v>
      </c>
      <c r="M1552" s="52">
        <f>IFERROR(_xll.qlIndexFixing(ONIndex6M,I1552,TRUE,_xll.ohTrigger(RecalcTrigger,Trigger6M)),NA())</f>
        <v>2.4814040637375356E-2</v>
      </c>
    </row>
    <row r="1553" spans="2:13" x14ac:dyDescent="0.2">
      <c r="B1553" s="46" t="s">
        <v>49</v>
      </c>
      <c r="D1553" s="49">
        <f>_xll.qlCalendarAdvance(LocalCalendar,$D1552,B1553,"f",FALSE)</f>
        <v>50314</v>
      </c>
      <c r="E1553" s="49">
        <f>_xll.qlInterestRateIndexValueDate(IndexON,D1553)</f>
        <v>50314</v>
      </c>
      <c r="F1553" s="52">
        <f>IFERROR(_xll.qlIndexFixing(IndexON,D1553,TRUE,_xll.ohTrigger(RecalcTrigger,TriggerON)),NA())</f>
        <v>1.9925106108225066E-2</v>
      </c>
      <c r="H1553" s="49">
        <f>_xll.qlCalendarAdvance(IborCalendar,$H1552,B1553,"f",FALSE)</f>
        <v>50179</v>
      </c>
      <c r="I1553" s="49">
        <f>_xll.qlInterestRateIndexValueDate(Index3M,$H1553)</f>
        <v>50181</v>
      </c>
      <c r="J1553" s="52">
        <f>IFERROR(_xll.qlIndexFixing(Index3M,H1553,TRUE,_xll.ohTrigger(RecalcTrigger,Trigger3M)),NA())</f>
        <v>2.4529768817222346E-2</v>
      </c>
      <c r="K1553" s="52">
        <f>IFERROR(_xll.qlIndexFixing(ONIndex3M,I1553,TRUE,_xll.ohTrigger(RecalcTrigger,Trigger3M)),NA())</f>
        <v>2.4509155364906832E-2</v>
      </c>
      <c r="L1553" s="52">
        <f>IFERROR(_xll.qlIndexFixing(Index6M,$H1553,TRUE,_xll.ohTrigger(RecalcTrigger,Trigger6M)),NA())</f>
        <v>2.4859214901675121E-2</v>
      </c>
      <c r="M1553" s="52">
        <f>IFERROR(_xll.qlIndexFixing(ONIndex6M,I1553,TRUE,_xll.ohTrigger(RecalcTrigger,Trigger6M)),NA())</f>
        <v>2.4805868638937412E-2</v>
      </c>
    </row>
    <row r="1554" spans="2:13" x14ac:dyDescent="0.2">
      <c r="B1554" s="46" t="s">
        <v>49</v>
      </c>
      <c r="D1554" s="49">
        <f>_xll.qlCalendarAdvance(LocalCalendar,$D1553,B1554,"f",FALSE)</f>
        <v>50321</v>
      </c>
      <c r="E1554" s="49">
        <f>_xll.qlInterestRateIndexValueDate(IndexON,D1554)</f>
        <v>50321</v>
      </c>
      <c r="F1554" s="52">
        <f>IFERROR(_xll.qlIndexFixing(IndexON,D1554,TRUE,_xll.ohTrigger(RecalcTrigger,TriggerON)),NA())</f>
        <v>1.9919399198540244E-2</v>
      </c>
      <c r="H1554" s="49">
        <f>_xll.qlCalendarAdvance(IborCalendar,$H1553,B1554,"f",FALSE)</f>
        <v>50186</v>
      </c>
      <c r="I1554" s="49">
        <f>_xll.qlInterestRateIndexValueDate(Index3M,$H1554)</f>
        <v>50188</v>
      </c>
      <c r="J1554" s="52">
        <f>IFERROR(_xll.qlIndexFixing(Index3M,H1554,TRUE,_xll.ohTrigger(RecalcTrigger,Trigger3M)),NA())</f>
        <v>2.4521289918037845E-2</v>
      </c>
      <c r="K1554" s="52">
        <f>IFERROR(_xll.qlIndexFixing(ONIndex3M,I1554,TRUE,_xll.ohTrigger(RecalcTrigger,Trigger3M)),NA())</f>
        <v>2.4500597014558423E-2</v>
      </c>
      <c r="L1554" s="52">
        <f>IFERROR(_xll.qlIndexFixing(Index6M,$H1554,TRUE,_xll.ohTrigger(RecalcTrigger,Trigger6M)),NA())</f>
        <v>2.4851056007959487E-2</v>
      </c>
      <c r="M1554" s="52">
        <f>IFERROR(_xll.qlIndexFixing(ONIndex6M,I1554,TRUE,_xll.ohTrigger(RecalcTrigger,Trigger6M)),NA())</f>
        <v>2.4797725763363587E-2</v>
      </c>
    </row>
    <row r="1555" spans="2:13" x14ac:dyDescent="0.2">
      <c r="B1555" s="46" t="s">
        <v>49</v>
      </c>
      <c r="D1555" s="49">
        <f>_xll.qlCalendarAdvance(LocalCalendar,$D1554,B1555,"f",FALSE)</f>
        <v>50328</v>
      </c>
      <c r="E1555" s="49">
        <f>_xll.qlInterestRateIndexValueDate(IndexON,D1555)</f>
        <v>50328</v>
      </c>
      <c r="F1555" s="52">
        <f>IFERROR(_xll.qlIndexFixing(IndexON,D1555,TRUE,_xll.ohTrigger(RecalcTrigger,TriggerON)),NA())</f>
        <v>1.9913682917311881E-2</v>
      </c>
      <c r="H1555" s="49">
        <f>_xll.qlCalendarAdvance(IborCalendar,$H1554,B1555,"f",FALSE)</f>
        <v>50193</v>
      </c>
      <c r="I1555" s="49">
        <f>_xll.qlInterestRateIndexValueDate(Index3M,$H1555)</f>
        <v>50195</v>
      </c>
      <c r="J1555" s="52">
        <f>IFERROR(_xll.qlIndexFixing(Index3M,H1555,TRUE,_xll.ohTrigger(RecalcTrigger,Trigger3M)),NA())</f>
        <v>2.4512831422514713E-2</v>
      </c>
      <c r="K1555" s="52">
        <f>IFERROR(_xll.qlIndexFixing(ONIndex3M,I1555,TRUE,_xll.ohTrigger(RecalcTrigger,Trigger3M)),NA())</f>
        <v>2.4492058924403537E-2</v>
      </c>
      <c r="L1555" s="52">
        <f>IFERROR(_xll.qlIndexFixing(Index6M,$H1555,TRUE,_xll.ohTrigger(RecalcTrigger,Trigger6M)),NA())</f>
        <v>2.4842314663314241E-2</v>
      </c>
      <c r="M1555" s="52">
        <f>IFERROR(_xll.qlIndexFixing(ONIndex6M,I1555,TRUE,_xll.ohTrigger(RecalcTrigger,Trigger6M)),NA())</f>
        <v>2.4789612010653883E-2</v>
      </c>
    </row>
    <row r="1556" spans="2:13" x14ac:dyDescent="0.2">
      <c r="B1556" s="46" t="s">
        <v>49</v>
      </c>
      <c r="D1556" s="49">
        <f>_xll.qlCalendarAdvance(LocalCalendar,$D1555,B1556,"f",FALSE)</f>
        <v>50335</v>
      </c>
      <c r="E1556" s="49">
        <f>_xll.qlInterestRateIndexValueDate(IndexON,D1556)</f>
        <v>50335</v>
      </c>
      <c r="F1556" s="52">
        <f>IFERROR(_xll.qlIndexFixing(IndexON,D1556,TRUE,_xll.ohTrigger(RecalcTrigger,TriggerON)),NA())</f>
        <v>1.9907957264458931E-2</v>
      </c>
      <c r="H1556" s="49">
        <f>_xll.qlCalendarAdvance(IborCalendar,$H1555,B1556,"f",FALSE)</f>
        <v>50200</v>
      </c>
      <c r="I1556" s="49">
        <f>_xll.qlInterestRateIndexValueDate(Index3M,$H1556)</f>
        <v>50202</v>
      </c>
      <c r="J1556" s="52">
        <f>IFERROR(_xll.qlIndexFixing(Index3M,H1556,TRUE,_xll.ohTrigger(RecalcTrigger,Trigger3M)),NA())</f>
        <v>2.4504393330522622E-2</v>
      </c>
      <c r="K1556" s="52">
        <f>IFERROR(_xll.qlIndexFixing(ONIndex3M,I1556,TRUE,_xll.ohTrigger(RecalcTrigger,Trigger3M)),NA())</f>
        <v>2.4483541094282302E-2</v>
      </c>
      <c r="L1556" s="52">
        <f>IFERROR(_xll.qlIndexFixing(Index6M,$H1556,TRUE,_xll.ohTrigger(RecalcTrigger,Trigger6M)),NA())</f>
        <v>2.4834511868223101E-2</v>
      </c>
      <c r="M1556" s="52">
        <f>IFERROR(_xll.qlIndexFixing(ONIndex6M,I1556,TRUE,_xll.ohTrigger(RecalcTrigger,Trigger6M)),NA())</f>
        <v>2.4781527380888235E-2</v>
      </c>
    </row>
    <row r="1557" spans="2:13" x14ac:dyDescent="0.2">
      <c r="B1557" s="46" t="s">
        <v>49</v>
      </c>
      <c r="D1557" s="49">
        <f>_xll.qlCalendarAdvance(LocalCalendar,$D1556,B1557,"f",FALSE)</f>
        <v>50342</v>
      </c>
      <c r="E1557" s="49">
        <f>_xll.qlInterestRateIndexValueDate(IndexON,D1557)</f>
        <v>50342</v>
      </c>
      <c r="F1557" s="52">
        <f>IFERROR(_xll.qlIndexFixing(IndexON,D1557,TRUE,_xll.ohTrigger(RecalcTrigger,TriggerON)),NA())</f>
        <v>1.9902222240062439E-2</v>
      </c>
      <c r="H1557" s="49">
        <f>_xll.qlCalendarAdvance(IborCalendar,$H1556,B1557,"f",FALSE)</f>
        <v>50207</v>
      </c>
      <c r="I1557" s="49">
        <f>_xll.qlInterestRateIndexValueDate(Index3M,$H1557)</f>
        <v>50209</v>
      </c>
      <c r="J1557" s="52">
        <f>IFERROR(_xll.qlIndexFixing(Index3M,H1557,TRUE,_xll.ohTrigger(RecalcTrigger,Trigger3M)),NA())</f>
        <v>2.4495975641928631E-2</v>
      </c>
      <c r="K1557" s="52">
        <f>IFERROR(_xll.qlIndexFixing(ONIndex3M,I1557,TRUE,_xll.ohTrigger(RecalcTrigger,Trigger3M)),NA())</f>
        <v>2.4475043524194717E-2</v>
      </c>
      <c r="L1557" s="52">
        <f>IFERROR(_xll.qlIndexFixing(Index6M,$H1557,TRUE,_xll.ohTrigger(RecalcTrigger,Trigger6M)),NA())</f>
        <v>2.4826738591919809E-2</v>
      </c>
      <c r="M1557" s="52">
        <f>IFERROR(_xll.qlIndexFixing(ONIndex6M,I1557,TRUE,_xll.ohTrigger(RecalcTrigger,Trigger6M)),NA())</f>
        <v>2.4773471874066644E-2</v>
      </c>
    </row>
    <row r="1558" spans="2:13" x14ac:dyDescent="0.2">
      <c r="B1558" s="46" t="s">
        <v>49</v>
      </c>
      <c r="D1558" s="49">
        <f>_xll.qlCalendarAdvance(LocalCalendar,$D1557,B1558,"f",FALSE)</f>
        <v>50349</v>
      </c>
      <c r="E1558" s="49">
        <f>_xll.qlInterestRateIndexValueDate(IndexON,D1558)</f>
        <v>50349</v>
      </c>
      <c r="F1558" s="52">
        <f>IFERROR(_xll.qlIndexFixing(IndexON,D1558,TRUE,_xll.ohTrigger(RecalcTrigger,TriggerON)),NA())</f>
        <v>1.989647784404136E-2</v>
      </c>
      <c r="H1558" s="49">
        <f>_xll.qlCalendarAdvance(IborCalendar,$H1557,B1558,"f",FALSE)</f>
        <v>50214</v>
      </c>
      <c r="I1558" s="49">
        <f>_xll.qlInterestRateIndexValueDate(Index3M,$H1558)</f>
        <v>50216</v>
      </c>
      <c r="J1558" s="52">
        <f>IFERROR(_xll.qlIndexFixing(Index3M,H1558,TRUE,_xll.ohTrigger(RecalcTrigger,Trigger3M)),NA())</f>
        <v>2.448757835660241E-2</v>
      </c>
      <c r="K1558" s="52">
        <f>IFERROR(_xll.qlIndexFixing(ONIndex3M,I1558,TRUE,_xll.ohTrigger(RecalcTrigger,Trigger3M)),NA())</f>
        <v>2.446656621422072E-2</v>
      </c>
      <c r="L1558" s="52">
        <f>IFERROR(_xll.qlIndexFixing(Index6M,$H1558,TRUE,_xll.ohTrigger(RecalcTrigger,Trigger6M)),NA())</f>
        <v>2.4820232404871082E-2</v>
      </c>
      <c r="M1558" s="52">
        <f>IFERROR(_xll.qlIndexFixing(ONIndex6M,I1558,TRUE,_xll.ohTrigger(RecalcTrigger,Trigger6M)),NA())</f>
        <v>2.4765445490029236E-2</v>
      </c>
    </row>
    <row r="1559" spans="2:13" x14ac:dyDescent="0.2">
      <c r="B1559" s="46" t="s">
        <v>49</v>
      </c>
      <c r="D1559" s="49">
        <f>_xll.qlCalendarAdvance(LocalCalendar,$D1558,B1559,"f",FALSE)</f>
        <v>50356</v>
      </c>
      <c r="E1559" s="49">
        <f>_xll.qlInterestRateIndexValueDate(IndexON,D1559)</f>
        <v>50356</v>
      </c>
      <c r="F1559" s="52">
        <f>IFERROR(_xll.qlIndexFixing(IndexON,D1559,TRUE,_xll.ohTrigger(RecalcTrigger,TriggerON)),NA())</f>
        <v>1.989072407647674E-2</v>
      </c>
      <c r="H1559" s="49">
        <f>_xll.qlCalendarAdvance(IborCalendar,$H1558,B1559,"f",FALSE)</f>
        <v>50221</v>
      </c>
      <c r="I1559" s="49">
        <f>_xll.qlInterestRateIndexValueDate(Index3M,$H1559)</f>
        <v>50223</v>
      </c>
      <c r="J1559" s="52">
        <f>IFERROR(_xll.qlIndexFixing(Index3M,H1559,TRUE,_xll.ohTrigger(RecalcTrigger,Trigger3M)),NA())</f>
        <v>2.44792014744145E-2</v>
      </c>
      <c r="K1559" s="52">
        <f>IFERROR(_xll.qlIndexFixing(ONIndex3M,I1559,TRUE,_xll.ohTrigger(RecalcTrigger,Trigger3M)),NA())</f>
        <v>2.4458109164280373E-2</v>
      </c>
      <c r="L1559" s="52">
        <f>IFERROR(_xll.qlIndexFixing(Index6M,$H1559,TRUE,_xll.ohTrigger(RecalcTrigger,Trigger6M)),NA())</f>
        <v>2.4812213265426111E-2</v>
      </c>
      <c r="M1559" s="52">
        <f>IFERROR(_xll.qlIndexFixing(ONIndex6M,I1559,TRUE,_xll.ohTrigger(RecalcTrigger,Trigger6M)),NA())</f>
        <v>2.4757448229015822E-2</v>
      </c>
    </row>
    <row r="1560" spans="2:13" x14ac:dyDescent="0.2">
      <c r="B1560" s="46" t="s">
        <v>49</v>
      </c>
      <c r="D1560" s="49">
        <f>_xll.qlCalendarAdvance(LocalCalendar,$D1559,B1560,"f",FALSE)</f>
        <v>50363</v>
      </c>
      <c r="E1560" s="49">
        <f>_xll.qlInterestRateIndexValueDate(IndexON,D1560)</f>
        <v>50363</v>
      </c>
      <c r="F1560" s="52">
        <f>IFERROR(_xll.qlIndexFixing(IndexON,D1560,TRUE,_xll.ohTrigger(RecalcTrigger,TriggerON)),NA())</f>
        <v>1.988496093712544E-2</v>
      </c>
      <c r="H1560" s="49">
        <f>_xll.qlCalendarAdvance(IborCalendar,$H1559,B1560,"f",FALSE)</f>
        <v>50228</v>
      </c>
      <c r="I1560" s="49">
        <f>_xll.qlInterestRateIndexValueDate(Index3M,$H1560)</f>
        <v>50230</v>
      </c>
      <c r="J1560" s="52">
        <f>IFERROR(_xll.qlIndexFixing(Index3M,H1560,TRUE,_xll.ohTrigger(RecalcTrigger,Trigger3M)),NA())</f>
        <v>2.447084499523457E-2</v>
      </c>
      <c r="K1560" s="52">
        <f>IFERROR(_xll.qlIndexFixing(ONIndex3M,I1560,TRUE,_xll.ohTrigger(RecalcTrigger,Trigger3M)),NA())</f>
        <v>2.4449672374453613E-2</v>
      </c>
      <c r="L1560" s="52">
        <f>IFERROR(_xll.qlIndexFixing(Index6M,$H1560,TRUE,_xll.ohTrigger(RecalcTrigger,Trigger6M)),NA())</f>
        <v>2.4804846095827546E-2</v>
      </c>
      <c r="M1560" s="52">
        <f>IFERROR(_xll.qlIndexFixing(ONIndex6M,I1560,TRUE,_xll.ohTrigger(RecalcTrigger,Trigger6M)),NA())</f>
        <v>2.4749480090866527E-2</v>
      </c>
    </row>
    <row r="1561" spans="2:13" x14ac:dyDescent="0.2">
      <c r="B1561" s="46" t="s">
        <v>49</v>
      </c>
      <c r="D1561" s="49">
        <f>_xll.qlCalendarAdvance(LocalCalendar,$D1560,B1561,"f",FALSE)</f>
        <v>50370</v>
      </c>
      <c r="E1561" s="49">
        <f>_xll.qlInterestRateIndexValueDate(IndexON,D1561)</f>
        <v>50370</v>
      </c>
      <c r="F1561" s="52">
        <f>IFERROR(_xll.qlIndexFixing(IndexON,D1561,TRUE,_xll.ohTrigger(RecalcTrigger,TriggerON)),NA())</f>
        <v>1.9879188426311645E-2</v>
      </c>
      <c r="H1561" s="49">
        <f>_xll.qlCalendarAdvance(IborCalendar,$H1560,B1561,"f",FALSE)</f>
        <v>50235</v>
      </c>
      <c r="I1561" s="49">
        <f>_xll.qlInterestRateIndexValueDate(Index3M,$H1561)</f>
        <v>50237</v>
      </c>
      <c r="J1561" s="52">
        <f>IFERROR(_xll.qlIndexFixing(Index3M,H1561,TRUE,_xll.ohTrigger(RecalcTrigger,Trigger3M)),NA())</f>
        <v>2.4462508918933156E-2</v>
      </c>
      <c r="K1561" s="52">
        <f>IFERROR(_xll.qlIndexFixing(ONIndex3M,I1561,TRUE,_xll.ohTrigger(RecalcTrigger,Trigger3M)),NA())</f>
        <v>2.4441255844660503E-2</v>
      </c>
      <c r="L1561" s="52">
        <f>IFERROR(_xll.qlIndexFixing(Index6M,$H1561,TRUE,_xll.ohTrigger(RecalcTrigger,Trigger6M)),NA())</f>
        <v>2.4796882840502181E-2</v>
      </c>
      <c r="M1561" s="52">
        <f>IFERROR(_xll.qlIndexFixing(ONIndex6M,I1561,TRUE,_xll.ohTrigger(RecalcTrigger,Trigger6M)),NA())</f>
        <v>2.4741541075501416E-2</v>
      </c>
    </row>
    <row r="1562" spans="2:13" x14ac:dyDescent="0.2">
      <c r="B1562" s="46" t="s">
        <v>49</v>
      </c>
      <c r="D1562" s="49">
        <f>_xll.qlCalendarAdvance(LocalCalendar,$D1561,B1562,"f",FALSE)</f>
        <v>50377</v>
      </c>
      <c r="E1562" s="49">
        <f>_xll.qlInterestRateIndexValueDate(IndexON,D1562)</f>
        <v>50377</v>
      </c>
      <c r="F1562" s="52">
        <f>IFERROR(_xll.qlIndexFixing(IndexON,D1562,TRUE,_xll.ohTrigger(RecalcTrigger,TriggerON)),NA())</f>
        <v>1.9873406543954308E-2</v>
      </c>
      <c r="H1562" s="49">
        <f>_xll.qlCalendarAdvance(IborCalendar,$H1561,B1562,"f",FALSE)</f>
        <v>50242</v>
      </c>
      <c r="I1562" s="49">
        <f>_xll.qlInterestRateIndexValueDate(Index3M,$H1562)</f>
        <v>50244</v>
      </c>
      <c r="J1562" s="52">
        <f>IFERROR(_xll.qlIndexFixing(Index3M,H1562,TRUE,_xll.ohTrigger(RecalcTrigger,Trigger3M)),NA())</f>
        <v>2.4454193245379056E-2</v>
      </c>
      <c r="K1562" s="52">
        <f>IFERROR(_xll.qlIndexFixing(ONIndex3M,I1562,TRUE,_xll.ohTrigger(RecalcTrigger,Trigger3M)),NA())</f>
        <v>2.4432859574980981E-2</v>
      </c>
      <c r="L1562" s="52">
        <f>IFERROR(_xll.qlIndexFixing(Index6M,$H1562,TRUE,_xll.ohTrigger(RecalcTrigger,Trigger6M)),NA())</f>
        <v>2.4789261913526678E-2</v>
      </c>
      <c r="M1562" s="52">
        <f>IFERROR(_xll.qlIndexFixing(ONIndex6M,I1562,TRUE,_xll.ohTrigger(RecalcTrigger,Trigger6M)),NA())</f>
        <v>2.4733631183160298E-2</v>
      </c>
    </row>
    <row r="1563" spans="2:13" x14ac:dyDescent="0.2">
      <c r="B1563" s="46" t="s">
        <v>49</v>
      </c>
      <c r="D1563" s="49">
        <f>_xll.qlCalendarAdvance(LocalCalendar,$D1562,B1563,"f",FALSE)</f>
        <v>50384</v>
      </c>
      <c r="E1563" s="49">
        <f>_xll.qlInterestRateIndexValueDate(IndexON,D1563)</f>
        <v>50384</v>
      </c>
      <c r="F1563" s="52">
        <f>IFERROR(_xll.qlIndexFixing(IndexON,D1563,TRUE,_xll.ohTrigger(RecalcTrigger,TriggerON)),NA())</f>
        <v>1.9867615289810292E-2</v>
      </c>
      <c r="H1563" s="49">
        <f>_xll.qlCalendarAdvance(IborCalendar,$H1562,B1563,"f",FALSE)</f>
        <v>50249</v>
      </c>
      <c r="I1563" s="49">
        <f>_xll.qlInterestRateIndexValueDate(Index3M,$H1563)</f>
        <v>50251</v>
      </c>
      <c r="J1563" s="52">
        <f>IFERROR(_xll.qlIndexFixing(Index3M,H1563,TRUE,_xll.ohTrigger(RecalcTrigger,Trigger3M)),NA())</f>
        <v>2.4445897974444554E-2</v>
      </c>
      <c r="K1563" s="52">
        <f>IFERROR(_xll.qlIndexFixing(ONIndex3M,I1563,TRUE,_xll.ohTrigger(RecalcTrigger,Trigger3M)),NA())</f>
        <v>2.4424483565335109E-2</v>
      </c>
      <c r="L1563" s="52">
        <f>IFERROR(_xll.qlIndexFixing(Index6M,$H1563,TRUE,_xll.ohTrigger(RecalcTrigger,Trigger6M)),NA())</f>
        <v>2.4780718809382967E-2</v>
      </c>
      <c r="M1563" s="52">
        <f>IFERROR(_xll.qlIndexFixing(ONIndex6M,I1563,TRUE,_xll.ohTrigger(RecalcTrigger,Trigger6M)),NA())</f>
        <v>2.4725750413683301E-2</v>
      </c>
    </row>
    <row r="1564" spans="2:13" x14ac:dyDescent="0.2">
      <c r="B1564" s="46" t="s">
        <v>49</v>
      </c>
      <c r="D1564" s="49">
        <f>_xll.qlCalendarAdvance(LocalCalendar,$D1563,B1564,"f",FALSE)</f>
        <v>50391</v>
      </c>
      <c r="E1564" s="49">
        <f>_xll.qlInterestRateIndexValueDate(IndexON,D1564)</f>
        <v>50391</v>
      </c>
      <c r="F1564" s="52">
        <f>IFERROR(_xll.qlIndexFixing(IndexON,D1564,TRUE,_xll.ohTrigger(RecalcTrigger,TriggerON)),NA())</f>
        <v>1.9861814664284827E-2</v>
      </c>
      <c r="H1564" s="49">
        <f>_xll.qlCalendarAdvance(IborCalendar,$H1563,B1564,"f",FALSE)</f>
        <v>50256</v>
      </c>
      <c r="I1564" s="49">
        <f>_xll.qlInterestRateIndexValueDate(Index3M,$H1564)</f>
        <v>50258</v>
      </c>
      <c r="J1564" s="52">
        <f>IFERROR(_xll.qlIndexFixing(Index3M,H1564,TRUE,_xll.ohTrigger(RecalcTrigger,Trigger3M)),NA())</f>
        <v>2.4437623105999316E-2</v>
      </c>
      <c r="K1564" s="52">
        <f>IFERROR(_xll.qlIndexFixing(ONIndex3M,I1564,TRUE,_xll.ohTrigger(RecalcTrigger,Trigger3M)),NA())</f>
        <v>2.4416127815802824E-2</v>
      </c>
      <c r="L1564" s="52">
        <f>IFERROR(_xll.qlIndexFixing(Index6M,$H1564,TRUE,_xll.ohTrigger(RecalcTrigger,Trigger6M)),NA())</f>
        <v>2.4774108628827819E-2</v>
      </c>
      <c r="M1564" s="52">
        <f>IFERROR(_xll.qlIndexFixing(ONIndex6M,I1564,TRUE,_xll.ohTrigger(RecalcTrigger,Trigger6M)),NA())</f>
        <v>2.4717898767070423E-2</v>
      </c>
    </row>
    <row r="1565" spans="2:13" x14ac:dyDescent="0.2">
      <c r="B1565" s="46" t="s">
        <v>49</v>
      </c>
      <c r="D1565" s="49">
        <f>_xll.qlCalendarAdvance(LocalCalendar,$D1564,B1565,"f",FALSE)</f>
        <v>50398</v>
      </c>
      <c r="E1565" s="49">
        <f>_xll.qlInterestRateIndexValueDate(IndexON,D1565)</f>
        <v>50398</v>
      </c>
      <c r="F1565" s="52">
        <f>IFERROR(_xll.qlIndexFixing(IndexON,D1565,TRUE,_xll.ohTrigger(RecalcTrigger,TriggerON)),NA())</f>
        <v>1.9856004667053728E-2</v>
      </c>
      <c r="H1565" s="49">
        <f>_xll.qlCalendarAdvance(IborCalendar,$H1564,B1565,"f",FALSE)</f>
        <v>50263</v>
      </c>
      <c r="I1565" s="49">
        <f>_xll.qlInterestRateIndexValueDate(Index3M,$H1565)</f>
        <v>50265</v>
      </c>
      <c r="J1565" s="52">
        <f>IFERROR(_xll.qlIndexFixing(Index3M,H1565,TRUE,_xll.ohTrigger(RecalcTrigger,Trigger3M)),NA())</f>
        <v>2.4429368639915613E-2</v>
      </c>
      <c r="K1565" s="52">
        <f>IFERROR(_xll.qlIndexFixing(ONIndex3M,I1565,TRUE,_xll.ohTrigger(RecalcTrigger,Trigger3M)),NA())</f>
        <v>2.440779232630419E-2</v>
      </c>
      <c r="L1565" s="52">
        <f>IFERROR(_xll.qlIndexFixing(Index6M,$H1565,TRUE,_xll.ohTrigger(RecalcTrigger,Trigger6M)),NA())</f>
        <v>2.4766576270420709E-2</v>
      </c>
      <c r="M1565" s="52">
        <f>IFERROR(_xll.qlIndexFixing(ONIndex6M,I1565,TRUE,_xll.ohTrigger(RecalcTrigger,Trigger6M)),NA())</f>
        <v>2.4710076243321666E-2</v>
      </c>
    </row>
    <row r="1566" spans="2:13" x14ac:dyDescent="0.2">
      <c r="B1566" s="46" t="s">
        <v>49</v>
      </c>
      <c r="D1566" s="49">
        <f>_xll.qlCalendarAdvance(LocalCalendar,$D1565,B1566,"f",FALSE)</f>
        <v>50409</v>
      </c>
      <c r="E1566" s="49">
        <f>_xll.qlInterestRateIndexValueDate(IndexON,D1566)</f>
        <v>50409</v>
      </c>
      <c r="F1566" s="52">
        <f>IFERROR(_xll.qlIndexFixing(IndexON,D1566,TRUE,_xll.ohTrigger(RecalcTrigger,TriggerON)),NA())</f>
        <v>1.9846855736979085E-2</v>
      </c>
      <c r="H1566" s="49">
        <f>_xll.qlCalendarAdvance(IborCalendar,$H1565,B1566,"f",FALSE)</f>
        <v>50270</v>
      </c>
      <c r="I1566" s="49">
        <f>_xll.qlInterestRateIndexValueDate(Index3M,$H1566)</f>
        <v>50272</v>
      </c>
      <c r="J1566" s="52">
        <f>IFERROR(_xll.qlIndexFixing(Index3M,H1566,TRUE,_xll.ohTrigger(RecalcTrigger,Trigger3M)),NA())</f>
        <v>2.4421134576066598E-2</v>
      </c>
      <c r="K1566" s="52">
        <f>IFERROR(_xll.qlIndexFixing(ONIndex3M,I1566,TRUE,_xll.ohTrigger(RecalcTrigger,Trigger3M)),NA())</f>
        <v>2.4399477096839206E-2</v>
      </c>
      <c r="L1566" s="52">
        <f>IFERROR(_xll.qlIndexFixing(Index6M,$H1566,TRUE,_xll.ohTrigger(RecalcTrigger,Trigger6M)),NA())</f>
        <v>2.475907343418669E-2</v>
      </c>
      <c r="M1566" s="52">
        <f>IFERROR(_xll.qlIndexFixing(ONIndex6M,I1566,TRUE,_xll.ohTrigger(RecalcTrigger,Trigger6M)),NA())</f>
        <v>2.4702282842357093E-2</v>
      </c>
    </row>
    <row r="1567" spans="2:13" x14ac:dyDescent="0.2">
      <c r="B1567" s="46" t="s">
        <v>49</v>
      </c>
      <c r="D1567" s="49">
        <f>_xll.qlCalendarAdvance(LocalCalendar,$D1566,B1567,"f",FALSE)</f>
        <v>50417</v>
      </c>
      <c r="E1567" s="49">
        <f>_xll.qlInterestRateIndexValueDate(IndexON,D1567)</f>
        <v>50417</v>
      </c>
      <c r="F1567" s="52">
        <f>IFERROR(_xll.qlIndexFixing(IndexON,D1567,TRUE,_xll.ohTrigger(RecalcTrigger,TriggerON)),NA())</f>
        <v>1.9840187434104761E-2</v>
      </c>
      <c r="H1567" s="49">
        <f>_xll.qlCalendarAdvance(IborCalendar,$H1566,B1567,"f",FALSE)</f>
        <v>50277</v>
      </c>
      <c r="I1567" s="49">
        <f>_xll.qlInterestRateIndexValueDate(Index3M,$H1567)</f>
        <v>50279</v>
      </c>
      <c r="J1567" s="52">
        <f>IFERROR(_xll.qlIndexFixing(Index3M,H1567,TRUE,_xll.ohTrigger(RecalcTrigger,Trigger3M)),NA())</f>
        <v>2.4412920914322806E-2</v>
      </c>
      <c r="K1567" s="52">
        <f>IFERROR(_xll.qlIndexFixing(ONIndex3M,I1567,TRUE,_xll.ohTrigger(RecalcTrigger,Trigger3M)),NA())</f>
        <v>2.4391182127487809E-2</v>
      </c>
      <c r="L1567" s="52">
        <f>IFERROR(_xll.qlIndexFixing(Index6M,$H1567,TRUE,_xll.ohTrigger(RecalcTrigger,Trigger6M)),NA())</f>
        <v>2.4750629286859976E-2</v>
      </c>
      <c r="M1567" s="52">
        <f>IFERROR(_xll.qlIndexFixing(ONIndex6M,I1567,TRUE,_xll.ohTrigger(RecalcTrigger,Trigger6M)),NA())</f>
        <v>2.4694518564416512E-2</v>
      </c>
    </row>
    <row r="1568" spans="2:13" x14ac:dyDescent="0.2">
      <c r="B1568" s="46" t="s">
        <v>49</v>
      </c>
      <c r="D1568" s="49">
        <f>_xll.qlCalendarAdvance(LocalCalendar,$D1567,B1568,"f",FALSE)</f>
        <v>50424</v>
      </c>
      <c r="E1568" s="49">
        <f>_xll.qlInterestRateIndexValueDate(IndexON,D1568)</f>
        <v>50424</v>
      </c>
      <c r="F1568" s="52">
        <f>IFERROR(_xll.qlIndexFixing(IndexON,D1568,TRUE,_xll.ohTrigger(RecalcTrigger,TriggerON)),NA())</f>
        <v>1.983434262814443E-2</v>
      </c>
      <c r="H1568" s="49">
        <f>_xll.qlCalendarAdvance(IborCalendar,$H1567,B1568,"f",FALSE)</f>
        <v>50284</v>
      </c>
      <c r="I1568" s="49">
        <f>_xll.qlInterestRateIndexValueDate(Index3M,$H1568)</f>
        <v>50286</v>
      </c>
      <c r="J1568" s="52">
        <f>IFERROR(_xll.qlIndexFixing(Index3M,H1568,TRUE,_xll.ohTrigger(RecalcTrigger,Trigger3M)),NA())</f>
        <v>2.4404483522998118E-2</v>
      </c>
      <c r="K1568" s="52">
        <f>IFERROR(_xll.qlIndexFixing(ONIndex3M,I1568,TRUE,_xll.ohTrigger(RecalcTrigger,Trigger3M)),NA())</f>
        <v>2.4382907418170063E-2</v>
      </c>
      <c r="L1568" s="52">
        <f>IFERROR(_xll.qlIndexFixing(Index6M,$H1568,TRUE,_xll.ohTrigger(RecalcTrigger,Trigger6M)),NA())</f>
        <v>2.4742531113547659E-2</v>
      </c>
      <c r="M1568" s="52">
        <f>IFERROR(_xll.qlIndexFixing(ONIndex6M,I1568,TRUE,_xll.ohTrigger(RecalcTrigger,Trigger6M)),NA())</f>
        <v>2.4686783409340052E-2</v>
      </c>
    </row>
    <row r="1569" spans="2:13" x14ac:dyDescent="0.2">
      <c r="B1569" s="46" t="s">
        <v>49</v>
      </c>
      <c r="D1569" s="49">
        <f>_xll.qlCalendarAdvance(LocalCalendar,$D1568,B1569,"f",FALSE)</f>
        <v>50431</v>
      </c>
      <c r="E1569" s="49">
        <f>_xll.qlInterestRateIndexValueDate(IndexON,D1569)</f>
        <v>50431</v>
      </c>
      <c r="F1569" s="52">
        <f>IFERROR(_xll.qlIndexFixing(IndexON,D1569,TRUE,_xll.ohTrigger(RecalcTrigger,TriggerON)),NA())</f>
        <v>1.9828488450559512E-2</v>
      </c>
      <c r="H1569" s="49">
        <f>_xll.qlCalendarAdvance(IborCalendar,$H1568,B1569,"f",FALSE)</f>
        <v>50291</v>
      </c>
      <c r="I1569" s="49">
        <f>_xll.qlInterestRateIndexValueDate(Index3M,$H1569)</f>
        <v>50293</v>
      </c>
      <c r="J1569" s="52">
        <f>IFERROR(_xll.qlIndexFixing(Index3M,H1569,TRUE,_xll.ohTrigger(RecalcTrigger,Trigger3M)),NA())</f>
        <v>2.4396309760143869E-2</v>
      </c>
      <c r="K1569" s="52">
        <f>IFERROR(_xll.qlIndexFixing(ONIndex3M,I1569,TRUE,_xll.ohTrigger(RecalcTrigger,Trigger3M)),NA())</f>
        <v>2.4374652968806032E-2</v>
      </c>
      <c r="L1569" s="52">
        <f>IFERROR(_xll.qlIndexFixing(Index6M,$H1569,TRUE,_xll.ohTrigger(RecalcTrigger,Trigger6M)),NA())</f>
        <v>2.4735108833708958E-2</v>
      </c>
      <c r="M1569" s="52">
        <f>IFERROR(_xll.qlIndexFixing(ONIndex6M,I1569,TRUE,_xll.ohTrigger(RecalcTrigger,Trigger6M)),NA())</f>
        <v>2.4679077377127712E-2</v>
      </c>
    </row>
    <row r="1570" spans="2:13" x14ac:dyDescent="0.2">
      <c r="B1570" s="46" t="s">
        <v>49</v>
      </c>
      <c r="D1570" s="49">
        <f>_xll.qlCalendarAdvance(LocalCalendar,$D1569,B1570,"f",FALSE)</f>
        <v>50438</v>
      </c>
      <c r="E1570" s="49">
        <f>_xll.qlInterestRateIndexValueDate(IndexON,D1570)</f>
        <v>50438</v>
      </c>
      <c r="F1570" s="52">
        <f>IFERROR(_xll.qlIndexFixing(IndexON,D1570,TRUE,_xll.ohTrigger(RecalcTrigger,TriggerON)),NA())</f>
        <v>1.9822624901431052E-2</v>
      </c>
      <c r="H1570" s="49">
        <f>_xll.qlCalendarAdvance(IborCalendar,$H1569,B1570,"f",FALSE)</f>
        <v>50298</v>
      </c>
      <c r="I1570" s="49">
        <f>_xll.qlInterestRateIndexValueDate(Index3M,$H1570)</f>
        <v>50300</v>
      </c>
      <c r="J1570" s="52">
        <f>IFERROR(_xll.qlIndexFixing(Index3M,H1570,TRUE,_xll.ohTrigger(RecalcTrigger,Trigger3M)),NA())</f>
        <v>2.4388156397459962E-2</v>
      </c>
      <c r="K1570" s="52">
        <f>IFERROR(_xll.qlIndexFixing(ONIndex3M,I1570,TRUE,_xll.ohTrigger(RecalcTrigger,Trigger3M)),NA())</f>
        <v>2.4366418779635524E-2</v>
      </c>
      <c r="L1570" s="52">
        <f>IFERROR(_xll.qlIndexFixing(Index6M,$H1570,TRUE,_xll.ohTrigger(RecalcTrigger,Trigger6M)),NA())</f>
        <v>2.472771606398616E-2</v>
      </c>
      <c r="M1570" s="52">
        <f>IFERROR(_xll.qlIndexFixing(ONIndex6M,I1570,TRUE,_xll.ohTrigger(RecalcTrigger,Trigger6M)),NA())</f>
        <v>2.4671400467779492E-2</v>
      </c>
    </row>
    <row r="1571" spans="2:13" x14ac:dyDescent="0.2">
      <c r="B1571" s="46" t="s">
        <v>49</v>
      </c>
      <c r="D1571" s="49">
        <f>_xll.qlCalendarAdvance(LocalCalendar,$D1570,B1571,"f",FALSE)</f>
        <v>50445</v>
      </c>
      <c r="E1571" s="49">
        <f>_xll.qlInterestRateIndexValueDate(IndexON,D1571)</f>
        <v>50445</v>
      </c>
      <c r="F1571" s="52">
        <f>IFERROR(_xll.qlIndexFixing(IndexON,D1571,TRUE,_xll.ohTrigger(RecalcTrigger,TriggerON)),NA())</f>
        <v>1.9816751980596958E-2</v>
      </c>
      <c r="H1571" s="49">
        <f>_xll.qlCalendarAdvance(IborCalendar,$H1570,B1571,"f",FALSE)</f>
        <v>50305</v>
      </c>
      <c r="I1571" s="49">
        <f>_xll.qlInterestRateIndexValueDate(Index3M,$H1571)</f>
        <v>50307</v>
      </c>
      <c r="J1571" s="52">
        <f>IFERROR(_xll.qlIndexFixing(Index3M,H1571,TRUE,_xll.ohTrigger(RecalcTrigger,Trigger3M)),NA())</f>
        <v>2.4380023434820788E-2</v>
      </c>
      <c r="K1571" s="52">
        <f>IFERROR(_xll.qlIndexFixing(ONIndex3M,I1571,TRUE,_xll.ohTrigger(RecalcTrigger,Trigger3M)),NA())</f>
        <v>2.435820485041873E-2</v>
      </c>
      <c r="L1571" s="52">
        <f>IFERROR(_xll.qlIndexFixing(Index6M,$H1571,TRUE,_xll.ohTrigger(RecalcTrigger,Trigger6M)),NA())</f>
        <v>2.4720352804053772E-2</v>
      </c>
      <c r="M1571" s="52">
        <f>IFERROR(_xll.qlIndexFixing(ONIndex6M,I1571,TRUE,_xll.ohTrigger(RecalcTrigger,Trigger6M)),NA())</f>
        <v>2.4663752681295392E-2</v>
      </c>
    </row>
    <row r="1572" spans="2:13" x14ac:dyDescent="0.2">
      <c r="B1572" s="46" t="s">
        <v>49</v>
      </c>
      <c r="D1572" s="49">
        <f>_xll.qlCalendarAdvance(LocalCalendar,$D1571,B1572,"f",FALSE)</f>
        <v>50452</v>
      </c>
      <c r="E1572" s="49">
        <f>_xll.qlInterestRateIndexValueDate(IndexON,D1572)</f>
        <v>50452</v>
      </c>
      <c r="F1572" s="52">
        <f>IFERROR(_xll.qlIndexFixing(IndexON,D1572,TRUE,_xll.ohTrigger(RecalcTrigger,TriggerON)),NA())</f>
        <v>1.981086968830037E-2</v>
      </c>
      <c r="H1572" s="49">
        <f>_xll.qlCalendarAdvance(IborCalendar,$H1571,B1572,"f",FALSE)</f>
        <v>50312</v>
      </c>
      <c r="I1572" s="49">
        <f>_xll.qlInterestRateIndexValueDate(Index3M,$H1572)</f>
        <v>50314</v>
      </c>
      <c r="J1572" s="52">
        <f>IFERROR(_xll.qlIndexFixing(Index3M,H1572,TRUE,_xll.ohTrigger(RecalcTrigger,Trigger3M)),NA())</f>
        <v>2.437290250353856E-2</v>
      </c>
      <c r="K1572" s="52">
        <f>IFERROR(_xll.qlIndexFixing(ONIndex3M,I1572,TRUE,_xll.ohTrigger(RecalcTrigger,Trigger3M)),NA())</f>
        <v>2.4350011181395459E-2</v>
      </c>
      <c r="L1572" s="52">
        <f>IFERROR(_xll.qlIndexFixing(Index6M,$H1572,TRUE,_xll.ohTrigger(RecalcTrigger,Trigger6M)),NA())</f>
        <v>2.4713350177315466E-2</v>
      </c>
      <c r="M1572" s="52">
        <f>IFERROR(_xll.qlIndexFixing(ONIndex6M,I1572,TRUE,_xll.ohTrigger(RecalcTrigger,Trigger6M)),NA())</f>
        <v>2.4656134017595477E-2</v>
      </c>
    </row>
    <row r="1573" spans="2:13" x14ac:dyDescent="0.2">
      <c r="B1573" s="46" t="s">
        <v>49</v>
      </c>
      <c r="D1573" s="49">
        <f>_xll.qlCalendarAdvance(LocalCalendar,$D1572,B1573,"f",FALSE)</f>
        <v>50459</v>
      </c>
      <c r="E1573" s="49">
        <f>_xll.qlInterestRateIndexValueDate(IndexON,D1573)</f>
        <v>50459</v>
      </c>
      <c r="F1573" s="52">
        <f>IFERROR(_xll.qlIndexFixing(IndexON,D1573,TRUE,_xll.ohTrigger(RecalcTrigger,TriggerON)),NA())</f>
        <v>1.9804978024379194E-2</v>
      </c>
      <c r="H1573" s="49">
        <f>_xll.qlCalendarAdvance(IborCalendar,$H1572,B1573,"f",FALSE)</f>
        <v>50319</v>
      </c>
      <c r="I1573" s="49">
        <f>_xll.qlInterestRateIndexValueDate(Index3M,$H1573)</f>
        <v>50321</v>
      </c>
      <c r="J1573" s="52">
        <f>IFERROR(_xll.qlIndexFixing(Index3M,H1573,TRUE,_xll.ohTrigger(RecalcTrigger,Trigger3M)),NA())</f>
        <v>2.4364067380951066E-2</v>
      </c>
      <c r="K1573" s="52">
        <f>IFERROR(_xll.qlIndexFixing(ONIndex3M,I1573,TRUE,_xll.ohTrigger(RecalcTrigger,Trigger3M)),NA())</f>
        <v>2.4341837772405839E-2</v>
      </c>
      <c r="L1573" s="52">
        <f>IFERROR(_xll.qlIndexFixing(Index6M,$H1573,TRUE,_xll.ohTrigger(RecalcTrigger,Trigger6M)),NA())</f>
        <v>2.4706047545629734E-2</v>
      </c>
      <c r="M1573" s="52">
        <f>IFERROR(_xll.qlIndexFixing(ONIndex6M,I1573,TRUE,_xll.ohTrigger(RecalcTrigger,Trigger6M)),NA())</f>
        <v>2.464854447699949E-2</v>
      </c>
    </row>
    <row r="1574" spans="2:13" x14ac:dyDescent="0.2">
      <c r="B1574" s="46" t="s">
        <v>49</v>
      </c>
      <c r="D1574" s="49">
        <f>_xll.qlCalendarAdvance(LocalCalendar,$D1573,B1574,"f",FALSE)</f>
        <v>50466</v>
      </c>
      <c r="E1574" s="49">
        <f>_xll.qlInterestRateIndexValueDate(IndexON,D1574)</f>
        <v>50466</v>
      </c>
      <c r="F1574" s="52">
        <f>IFERROR(_xll.qlIndexFixing(IndexON,D1574,TRUE,_xll.ohTrigger(RecalcTrigger,TriggerON)),NA())</f>
        <v>1.9799076988752384E-2</v>
      </c>
      <c r="H1574" s="49">
        <f>_xll.qlCalendarAdvance(IborCalendar,$H1573,B1574,"f",FALSE)</f>
        <v>50326</v>
      </c>
      <c r="I1574" s="49">
        <f>_xll.qlInterestRateIndexValueDate(Index3M,$H1574)</f>
        <v>50328</v>
      </c>
      <c r="J1574" s="52">
        <f>IFERROR(_xll.qlIndexFixing(Index3M,H1574,TRUE,_xll.ohTrigger(RecalcTrigger,Trigger3M)),NA())</f>
        <v>2.4355996530391021E-2</v>
      </c>
      <c r="K1574" s="52">
        <f>IFERROR(_xll.qlIndexFixing(ONIndex3M,I1574,TRUE,_xll.ohTrigger(RecalcTrigger,Trigger3M)),NA())</f>
        <v>2.4333684623369933E-2</v>
      </c>
      <c r="L1574" s="52">
        <f>IFERROR(_xll.qlIndexFixing(Index6M,$H1574,TRUE,_xll.ohTrigger(RecalcTrigger,Trigger6M)),NA())</f>
        <v>2.4698774424903393E-2</v>
      </c>
      <c r="M1574" s="52">
        <f>IFERROR(_xll.qlIndexFixing(ONIndex6M,I1574,TRUE,_xll.ohTrigger(RecalcTrigger,Trigger6M)),NA())</f>
        <v>2.4640984059027815E-2</v>
      </c>
    </row>
    <row r="1575" spans="2:13" x14ac:dyDescent="0.2">
      <c r="B1575" s="46" t="s">
        <v>49</v>
      </c>
      <c r="D1575" s="49">
        <f>_xll.qlCalendarAdvance(LocalCalendar,$D1574,B1575,"f",FALSE)</f>
        <v>50473</v>
      </c>
      <c r="E1575" s="49">
        <f>_xll.qlInterestRateIndexValueDate(IndexON,D1575)</f>
        <v>50473</v>
      </c>
      <c r="F1575" s="52">
        <f>IFERROR(_xll.qlIndexFixing(IndexON,D1575,TRUE,_xll.ohTrigger(RecalcTrigger,TriggerON)),NA())</f>
        <v>1.9793166581744126E-2</v>
      </c>
      <c r="H1575" s="49">
        <f>_xll.qlCalendarAdvance(IborCalendar,$H1574,B1575,"f",FALSE)</f>
        <v>50333</v>
      </c>
      <c r="I1575" s="49">
        <f>_xll.qlInterestRateIndexValueDate(Index3M,$H1575)</f>
        <v>50335</v>
      </c>
      <c r="J1575" s="52">
        <f>IFERROR(_xll.qlIndexFixing(Index3M,H1575,TRUE,_xll.ohTrigger(RecalcTrigger,Trigger3M)),NA())</f>
        <v>2.4347946080922226E-2</v>
      </c>
      <c r="K1575" s="52">
        <f>IFERROR(_xll.qlIndexFixing(ONIndex3M,I1575,TRUE,_xll.ohTrigger(RecalcTrigger,Trigger3M)),NA())</f>
        <v>2.4325551734447615E-2</v>
      </c>
      <c r="L1575" s="52">
        <f>IFERROR(_xll.qlIndexFixing(Index6M,$H1575,TRUE,_xll.ohTrigger(RecalcTrigger,Trigger6M)),NA())</f>
        <v>2.4691530814815382E-2</v>
      </c>
      <c r="M1575" s="52">
        <f>IFERROR(_xll.qlIndexFixing(ONIndex6M,I1575,TRUE,_xll.ohTrigger(RecalcTrigger,Trigger6M)),NA())</f>
        <v>2.4633452764000197E-2</v>
      </c>
    </row>
    <row r="1576" spans="2:13" x14ac:dyDescent="0.2">
      <c r="B1576" s="46" t="s">
        <v>49</v>
      </c>
      <c r="D1576" s="49">
        <f>_xll.qlCalendarAdvance(LocalCalendar,$D1575,B1576,"f",FALSE)</f>
        <v>50480</v>
      </c>
      <c r="E1576" s="49">
        <f>_xll.qlInterestRateIndexValueDate(IndexON,D1576)</f>
        <v>50480</v>
      </c>
      <c r="F1576" s="52">
        <f>IFERROR(_xll.qlIndexFixing(IndexON,D1576,TRUE,_xll.ohTrigger(RecalcTrigger,TriggerON)),NA())</f>
        <v>1.9787246802949188E-2</v>
      </c>
      <c r="H1576" s="49">
        <f>_xll.qlCalendarAdvance(IborCalendar,$H1575,B1576,"f",FALSE)</f>
        <v>50340</v>
      </c>
      <c r="I1576" s="49">
        <f>_xll.qlInterestRateIndexValueDate(Index3M,$H1576)</f>
        <v>50342</v>
      </c>
      <c r="J1576" s="52">
        <f>IFERROR(_xll.qlIndexFixing(Index3M,H1576,TRUE,_xll.ohTrigger(RecalcTrigger,Trigger3M)),NA())</f>
        <v>2.4339916032424781E-2</v>
      </c>
      <c r="K1576" s="52">
        <f>IFERROR(_xll.qlIndexFixing(ONIndex3M,I1576,TRUE,_xll.ohTrigger(RecalcTrigger,Trigger3M)),NA())</f>
        <v>2.4317439105558947E-2</v>
      </c>
      <c r="L1576" s="52">
        <f>IFERROR(_xll.qlIndexFixing(Index6M,$H1576,TRUE,_xll.ohTrigger(RecalcTrigger,Trigger6M)),NA())</f>
        <v>2.4684654460302446E-2</v>
      </c>
      <c r="M1576" s="52">
        <f>IFERROR(_xll.qlIndexFixing(ONIndex6M,I1576,TRUE,_xll.ohTrigger(RecalcTrigger,Trigger6M)),NA())</f>
        <v>2.4625950591916634E-2</v>
      </c>
    </row>
    <row r="1577" spans="2:13" x14ac:dyDescent="0.2">
      <c r="B1577" s="46" t="s">
        <v>49</v>
      </c>
      <c r="D1577" s="49">
        <f>_xll.qlCalendarAdvance(LocalCalendar,$D1576,B1577,"f",FALSE)</f>
        <v>50487</v>
      </c>
      <c r="E1577" s="49">
        <f>_xll.qlInterestRateIndexValueDate(IndexON,D1577)</f>
        <v>50487</v>
      </c>
      <c r="F1577" s="52">
        <f>IFERROR(_xll.qlIndexFixing(IndexON,D1577,TRUE,_xll.ohTrigger(RecalcTrigger,TriggerON)),NA())</f>
        <v>1.9781317652610708E-2</v>
      </c>
      <c r="H1577" s="49">
        <f>_xll.qlCalendarAdvance(IborCalendar,$H1576,B1577,"f",FALSE)</f>
        <v>50347</v>
      </c>
      <c r="I1577" s="49">
        <f>_xll.qlInterestRateIndexValueDate(Index3M,$H1577)</f>
        <v>50349</v>
      </c>
      <c r="J1577" s="52">
        <f>IFERROR(_xll.qlIndexFixing(Index3M,H1577,TRUE,_xll.ohTrigger(RecalcTrigger,Trigger3M)),NA())</f>
        <v>2.4331906384770088E-2</v>
      </c>
      <c r="K1577" s="52">
        <f>IFERROR(_xll.qlIndexFixing(ONIndex3M,I1577,TRUE,_xll.ohTrigger(RecalcTrigger,Trigger3M)),NA())</f>
        <v>2.430934673670393E-2</v>
      </c>
      <c r="L1577" s="52">
        <f>IFERROR(_xll.qlIndexFixing(Index6M,$H1577,TRUE,_xll.ohTrigger(RecalcTrigger,Trigger6M)),NA())</f>
        <v>2.4677132125276686E-2</v>
      </c>
      <c r="M1577" s="52">
        <f>IFERROR(_xll.qlIndexFixing(ONIndex6M,I1577,TRUE,_xll.ohTrigger(RecalcTrigger,Trigger6M)),NA())</f>
        <v>2.4618477542617256E-2</v>
      </c>
    </row>
    <row r="1578" spans="2:13" x14ac:dyDescent="0.2">
      <c r="B1578" s="46" t="s">
        <v>49</v>
      </c>
      <c r="D1578" s="49">
        <f>_xll.qlCalendarAdvance(LocalCalendar,$D1577,B1578,"f",FALSE)</f>
        <v>50494</v>
      </c>
      <c r="E1578" s="49">
        <f>_xll.qlInterestRateIndexValueDate(IndexON,D1578)</f>
        <v>50494</v>
      </c>
      <c r="F1578" s="52">
        <f>IFERROR(_xll.qlIndexFixing(IndexON,D1578,TRUE,_xll.ohTrigger(RecalcTrigger,TriggerON)),NA())</f>
        <v>1.9775379130728687E-2</v>
      </c>
      <c r="H1578" s="49">
        <f>_xll.qlCalendarAdvance(IborCalendar,$H1577,B1578,"f",FALSE)</f>
        <v>50354</v>
      </c>
      <c r="I1578" s="49">
        <f>_xll.qlInterestRateIndexValueDate(Index3M,$H1578)</f>
        <v>50356</v>
      </c>
      <c r="J1578" s="52">
        <f>IFERROR(_xll.qlIndexFixing(Index3M,H1578,TRUE,_xll.ohTrigger(RecalcTrigger,Trigger3M)),NA())</f>
        <v>2.4323917137833901E-2</v>
      </c>
      <c r="K1578" s="52">
        <f>IFERROR(_xll.qlIndexFixing(ONIndex3M,I1578,TRUE,_xll.ohTrigger(RecalcTrigger,Trigger3M)),NA())</f>
        <v>2.4301274627882563E-2</v>
      </c>
      <c r="L1578" s="52">
        <f>IFERROR(_xll.qlIndexFixing(Index6M,$H1578,TRUE,_xll.ohTrigger(RecalcTrigger,Trigger6M)),NA())</f>
        <v>2.4669636231656113E-2</v>
      </c>
      <c r="M1578" s="52">
        <f>IFERROR(_xll.qlIndexFixing(ONIndex6M,I1578,TRUE,_xll.ohTrigger(RecalcTrigger,Trigger6M)),NA())</f>
        <v>2.4611033616181999E-2</v>
      </c>
    </row>
    <row r="1579" spans="2:13" x14ac:dyDescent="0.2">
      <c r="B1579" s="46" t="s">
        <v>49</v>
      </c>
      <c r="D1579" s="49">
        <f>_xll.qlCalendarAdvance(LocalCalendar,$D1578,B1579,"f",FALSE)</f>
        <v>50501</v>
      </c>
      <c r="E1579" s="49">
        <f>_xll.qlInterestRateIndexValueDate(IndexON,D1579)</f>
        <v>50501</v>
      </c>
      <c r="F1579" s="52">
        <f>IFERROR(_xll.qlIndexFixing(IndexON,D1579,TRUE,_xll.ohTrigger(RecalcTrigger,TriggerON)),NA())</f>
        <v>1.9769431237222079E-2</v>
      </c>
      <c r="H1579" s="49">
        <f>_xll.qlCalendarAdvance(IborCalendar,$H1578,B1579,"f",FALSE)</f>
        <v>50361</v>
      </c>
      <c r="I1579" s="49">
        <f>_xll.qlInterestRateIndexValueDate(Index3M,$H1579)</f>
        <v>50363</v>
      </c>
      <c r="J1579" s="52">
        <f>IFERROR(_xll.qlIndexFixing(Index3M,H1579,TRUE,_xll.ohTrigger(RecalcTrigger,Trigger3M)),NA())</f>
        <v>2.4315948291493708E-2</v>
      </c>
      <c r="K1579" s="52">
        <f>IFERROR(_xll.qlIndexFixing(ONIndex3M,I1579,TRUE,_xll.ohTrigger(RecalcTrigger,Trigger3M)),NA())</f>
        <v>2.4293222779094847E-2</v>
      </c>
      <c r="L1579" s="52">
        <f>IFERROR(_xll.qlIndexFixing(Index6M,$H1579,TRUE,_xll.ohTrigger(RecalcTrigger,Trigger6M)),NA())</f>
        <v>2.4662509038512383E-2</v>
      </c>
      <c r="M1579" s="52">
        <f>IFERROR(_xll.qlIndexFixing(ONIndex6M,I1579,TRUE,_xll.ohTrigger(RecalcTrigger,Trigger6M)),NA())</f>
        <v>2.4603618812610861E-2</v>
      </c>
    </row>
    <row r="1580" spans="2:13" x14ac:dyDescent="0.2">
      <c r="B1580" s="46" t="s">
        <v>49</v>
      </c>
      <c r="D1580" s="49">
        <f>_xll.qlCalendarAdvance(LocalCalendar,$D1579,B1580,"f",FALSE)</f>
        <v>50508</v>
      </c>
      <c r="E1580" s="49">
        <f>_xll.qlInterestRateIndexValueDate(IndexON,D1580)</f>
        <v>50508</v>
      </c>
      <c r="F1580" s="52">
        <f>IFERROR(_xll.qlIndexFixing(IndexON,D1580,TRUE,_xll.ohTrigger(RecalcTrigger,TriggerON)),NA())</f>
        <v>1.976347397217193E-2</v>
      </c>
      <c r="H1580" s="49">
        <f>_xll.qlCalendarAdvance(IborCalendar,$H1579,B1580,"f",FALSE)</f>
        <v>50368</v>
      </c>
      <c r="I1580" s="49">
        <f>_xll.qlInterestRateIndexValueDate(Index3M,$H1580)</f>
        <v>50370</v>
      </c>
      <c r="J1580" s="52">
        <f>IFERROR(_xll.qlIndexFixing(Index3M,H1580,TRUE,_xll.ohTrigger(RecalcTrigger,Trigger3M)),NA())</f>
        <v>2.4307999845625265E-2</v>
      </c>
      <c r="K1580" s="52">
        <f>IFERROR(_xll.qlIndexFixing(ONIndex3M,I1580,TRUE,_xll.ohTrigger(RecalcTrigger,Trigger3M)),NA())</f>
        <v>2.4285191190420718E-2</v>
      </c>
      <c r="L1580" s="52">
        <f>IFERROR(_xll.qlIndexFixing(Index6M,$H1580,TRUE,_xll.ohTrigger(RecalcTrigger,Trigger6M)),NA())</f>
        <v>2.4655411352294175E-2</v>
      </c>
      <c r="M1580" s="52">
        <f>IFERROR(_xll.qlIndexFixing(ONIndex6M,I1580,TRUE,_xll.ohTrigger(RecalcTrigger,Trigger6M)),NA())</f>
        <v>2.4596233131903844E-2</v>
      </c>
    </row>
    <row r="1581" spans="2:13" x14ac:dyDescent="0.2">
      <c r="B1581" s="46" t="s">
        <v>49</v>
      </c>
      <c r="D1581" s="49">
        <f>_xll.qlCalendarAdvance(LocalCalendar,$D1580,B1581,"f",FALSE)</f>
        <v>50515</v>
      </c>
      <c r="E1581" s="49">
        <f>_xll.qlInterestRateIndexValueDate(IndexON,D1581)</f>
        <v>50515</v>
      </c>
      <c r="F1581" s="52">
        <f>IFERROR(_xll.qlIndexFixing(IndexON,D1581,TRUE,_xll.ohTrigger(RecalcTrigger,TriggerON)),NA())</f>
        <v>1.9757507335497193E-2</v>
      </c>
      <c r="H1581" s="49">
        <f>_xll.qlCalendarAdvance(IborCalendar,$H1580,B1581,"f",FALSE)</f>
        <v>50375</v>
      </c>
      <c r="I1581" s="49">
        <f>_xll.qlInterestRateIndexValueDate(Index3M,$H1581)</f>
        <v>50377</v>
      </c>
      <c r="J1581" s="52">
        <f>IFERROR(_xll.qlIndexFixing(Index3M,H1581,TRUE,_xll.ohTrigger(RecalcTrigger,Trigger3M)),NA())</f>
        <v>2.4299559866826748E-2</v>
      </c>
      <c r="K1581" s="52">
        <f>IFERROR(_xll.qlIndexFixing(ONIndex3M,I1581,TRUE,_xll.ohTrigger(RecalcTrigger,Trigger3M)),NA())</f>
        <v>2.4277179861700304E-2</v>
      </c>
      <c r="L1581" s="52">
        <f>IFERROR(_xll.qlIndexFixing(Index6M,$H1581,TRUE,_xll.ohTrigger(RecalcTrigger,Trigger6M)),NA())</f>
        <v>2.4648688859866031E-2</v>
      </c>
      <c r="M1581" s="52">
        <f>IFERROR(_xll.qlIndexFixing(ONIndex6M,I1581,TRUE,_xll.ohTrigger(RecalcTrigger,Trigger6M)),NA())</f>
        <v>2.4588876574060947E-2</v>
      </c>
    </row>
    <row r="1582" spans="2:13" x14ac:dyDescent="0.2">
      <c r="B1582" s="46" t="s">
        <v>49</v>
      </c>
      <c r="D1582" s="49">
        <f>_xll.qlCalendarAdvance(LocalCalendar,$D1581,B1582,"f",FALSE)</f>
        <v>50522</v>
      </c>
      <c r="E1582" s="49">
        <f>_xll.qlInterestRateIndexValueDate(IndexON,D1582)</f>
        <v>50522</v>
      </c>
      <c r="F1582" s="52">
        <f>IFERROR(_xll.qlIndexFixing(IndexON,D1582,TRUE,_xll.ohTrigger(RecalcTrigger,TriggerON)),NA())</f>
        <v>1.9751531327278915E-2</v>
      </c>
      <c r="H1582" s="49">
        <f>_xll.qlCalendarAdvance(IborCalendar,$H1581,B1582,"f",FALSE)</f>
        <v>50382</v>
      </c>
      <c r="I1582" s="49">
        <f>_xll.qlInterestRateIndexValueDate(Index3M,$H1582)</f>
        <v>50384</v>
      </c>
      <c r="J1582" s="52">
        <f>IFERROR(_xll.qlIndexFixing(Index3M,H1582,TRUE,_xll.ohTrigger(RecalcTrigger,Trigger3M)),NA())</f>
        <v>2.429165037166392E-2</v>
      </c>
      <c r="K1582" s="52">
        <f>IFERROR(_xll.qlIndexFixing(ONIndex3M,I1582,TRUE,_xll.ohTrigger(RecalcTrigger,Trigger3M)),NA())</f>
        <v>2.4269188793093477E-2</v>
      </c>
      <c r="L1582" s="52">
        <f>IFERROR(_xll.qlIndexFixing(Index6M,$H1582,TRUE,_xll.ohTrigger(RecalcTrigger,Trigger6M)),NA())</f>
        <v>2.4641651815358923E-2</v>
      </c>
      <c r="M1582" s="52">
        <f>IFERROR(_xll.qlIndexFixing(ONIndex6M,I1582,TRUE,_xll.ohTrigger(RecalcTrigger,Trigger6M)),NA())</f>
        <v>2.4581549139002234E-2</v>
      </c>
    </row>
    <row r="1583" spans="2:13" x14ac:dyDescent="0.2">
      <c r="B1583" s="46" t="s">
        <v>49</v>
      </c>
      <c r="D1583" s="49">
        <f>_xll.qlCalendarAdvance(LocalCalendar,$D1582,B1583,"f",FALSE)</f>
        <v>50531</v>
      </c>
      <c r="E1583" s="49">
        <f>_xll.qlInterestRateIndexValueDate(IndexON,D1583)</f>
        <v>50531</v>
      </c>
      <c r="F1583" s="52">
        <f>IFERROR(_xll.qlIndexFixing(IndexON,D1583,TRUE,_xll.ohTrigger(RecalcTrigger,TriggerON)),NA())</f>
        <v>1.9743834117637027E-2</v>
      </c>
      <c r="H1583" s="49">
        <f>_xll.qlCalendarAdvance(IborCalendar,$H1582,B1583,"f",FALSE)</f>
        <v>50389</v>
      </c>
      <c r="I1583" s="49">
        <f>_xll.qlInterestRateIndexValueDate(Index3M,$H1583)</f>
        <v>50391</v>
      </c>
      <c r="J1583" s="52">
        <f>IFERROR(_xll.qlIndexFixing(Index3M,H1583,TRUE,_xll.ohTrigger(RecalcTrigger,Trigger3M)),NA())</f>
        <v>2.4283761273531823E-2</v>
      </c>
      <c r="K1583" s="52">
        <f>IFERROR(_xll.qlIndexFixing(ONIndex3M,I1583,TRUE,_xll.ohTrigger(RecalcTrigger,Trigger3M)),NA())</f>
        <v>2.42612179845203E-2</v>
      </c>
      <c r="L1583" s="52">
        <f>IFERROR(_xll.qlIndexFixing(Index6M,$H1583,TRUE,_xll.ohTrigger(RecalcTrigger,Trigger6M)),NA())</f>
        <v>2.4634644278967329E-2</v>
      </c>
      <c r="M1583" s="52">
        <f>IFERROR(_xll.qlIndexFixing(ONIndex6M,I1583,TRUE,_xll.ohTrigger(RecalcTrigger,Trigger6M)),NA())</f>
        <v>2.4574250826887578E-2</v>
      </c>
    </row>
    <row r="1584" spans="2:13" x14ac:dyDescent="0.2">
      <c r="B1584" s="46" t="s">
        <v>49</v>
      </c>
      <c r="D1584" s="49">
        <f>_xll.qlCalendarAdvance(LocalCalendar,$D1583,B1584,"f",FALSE)</f>
        <v>50538</v>
      </c>
      <c r="E1584" s="49">
        <f>_xll.qlInterestRateIndexValueDate(IndexON,D1584)</f>
        <v>50538</v>
      </c>
      <c r="F1584" s="52">
        <f>IFERROR(_xll.qlIndexFixing(IndexON,D1584,TRUE,_xll.ohTrigger(RecalcTrigger,TriggerON)),NA())</f>
        <v>1.9737836688643595E-2</v>
      </c>
      <c r="H1584" s="49">
        <f>_xll.qlCalendarAdvance(IborCalendar,$H1583,B1584,"f",FALSE)</f>
        <v>50396</v>
      </c>
      <c r="I1584" s="49">
        <f>_xll.qlInterestRateIndexValueDate(Index3M,$H1584)</f>
        <v>50398</v>
      </c>
      <c r="J1584" s="52">
        <f>IFERROR(_xll.qlIndexFixing(Index3M,H1584,TRUE,_xll.ohTrigger(RecalcTrigger,Trigger3M)),NA())</f>
        <v>2.4275892572309665E-2</v>
      </c>
      <c r="K1584" s="52">
        <f>IFERROR(_xll.qlIndexFixing(ONIndex3M,I1584,TRUE,_xll.ohTrigger(RecalcTrigger,Trigger3M)),NA())</f>
        <v>2.4254267488805326E-2</v>
      </c>
      <c r="L1584" s="52">
        <f>IFERROR(_xll.qlIndexFixing(Index6M,$H1584,TRUE,_xll.ohTrigger(RecalcTrigger,Trigger6M)),NA())</f>
        <v>2.4627666250380723E-2</v>
      </c>
      <c r="M1584" s="52">
        <f>IFERROR(_xll.qlIndexFixing(ONIndex6M,I1584,TRUE,_xll.ohTrigger(RecalcTrigger,Trigger6M)),NA())</f>
        <v>2.4568263314289851E-2</v>
      </c>
    </row>
    <row r="1585" spans="2:13" x14ac:dyDescent="0.2">
      <c r="B1585" s="46" t="s">
        <v>49</v>
      </c>
      <c r="D1585" s="49">
        <f>_xll.qlCalendarAdvance(LocalCalendar,$D1584,B1585,"f",FALSE)</f>
        <v>50545</v>
      </c>
      <c r="E1585" s="49">
        <f>_xll.qlInterestRateIndexValueDate(IndexON,D1585)</f>
        <v>50545</v>
      </c>
      <c r="F1585" s="52">
        <f>IFERROR(_xll.qlIndexFixing(IndexON,D1585,TRUE,_xll.ohTrigger(RecalcTrigger,TriggerON)),NA())</f>
        <v>1.9731829888025576E-2</v>
      </c>
      <c r="H1585" s="49">
        <f>_xll.qlCalendarAdvance(IborCalendar,$H1584,B1585,"f",FALSE)</f>
        <v>50403</v>
      </c>
      <c r="I1585" s="49">
        <f>_xll.qlInterestRateIndexValueDate(Index3M,$H1585)</f>
        <v>50409</v>
      </c>
      <c r="J1585" s="52">
        <f>IFERROR(_xll.qlIndexFixing(Index3M,H1585,TRUE,_xll.ohTrigger(RecalcTrigger,Trigger3M)),NA())</f>
        <v>2.4263828837310528E-2</v>
      </c>
      <c r="K1585" s="52">
        <f>IFERROR(_xll.qlIndexFixing(ONIndex3M,I1585,TRUE,_xll.ohTrigger(RecalcTrigger,Trigger3M)),NA())</f>
        <v>2.4240814650378084E-2</v>
      </c>
      <c r="L1585" s="52">
        <f>IFERROR(_xll.qlIndexFixing(Index6M,$H1585,TRUE,_xll.ohTrigger(RecalcTrigger,Trigger6M)),NA())</f>
        <v>2.4616760393956633E-2</v>
      </c>
      <c r="M1585" s="52">
        <f>IFERROR(_xll.qlIndexFixing(ONIndex6M,I1585,TRUE,_xll.ohTrigger(RecalcTrigger,Trigger6M)),NA())</f>
        <v>2.4555617465873425E-2</v>
      </c>
    </row>
    <row r="1586" spans="2:13" x14ac:dyDescent="0.2">
      <c r="B1586" s="46" t="s">
        <v>49</v>
      </c>
      <c r="D1586" s="49">
        <f>_xll.qlCalendarAdvance(LocalCalendar,$D1585,B1586,"f",FALSE)</f>
        <v>50552</v>
      </c>
      <c r="E1586" s="49">
        <f>_xll.qlInterestRateIndexValueDate(IndexON,D1586)</f>
        <v>50552</v>
      </c>
      <c r="F1586" s="52">
        <f>IFERROR(_xll.qlIndexFixing(IndexON,D1586,TRUE,_xll.ohTrigger(RecalcTrigger,TriggerON)),NA())</f>
        <v>1.9725813715782969E-2</v>
      </c>
      <c r="H1586" s="49">
        <f>_xll.qlCalendarAdvance(IborCalendar,$H1585,B1586,"f",FALSE)</f>
        <v>50410</v>
      </c>
      <c r="I1586" s="49">
        <f>_xll.qlInterestRateIndexValueDate(Index3M,$H1586)</f>
        <v>50412</v>
      </c>
      <c r="J1586" s="52">
        <f>IFERROR(_xll.qlIndexFixing(Index3M,H1586,TRUE,_xll.ohTrigger(RecalcTrigger,Trigger3M)),NA())</f>
        <v>2.4260216360118214E-2</v>
      </c>
      <c r="K1586" s="52">
        <f>IFERROR(_xll.qlIndexFixing(ONIndex3M,I1586,TRUE,_xll.ohTrigger(RecalcTrigger,Trigger3M)),NA())</f>
        <v>2.4237427119002675E-2</v>
      </c>
      <c r="L1586" s="52">
        <f>IFERROR(_xll.qlIndexFixing(Index6M,$H1586,TRUE,_xll.ohTrigger(RecalcTrigger,Trigger6M)),NA())</f>
        <v>2.4613444863051795E-2</v>
      </c>
      <c r="M1586" s="52">
        <f>IFERROR(_xll.qlIndexFixing(ONIndex6M,I1586,TRUE,_xll.ohTrigger(RecalcTrigger,Trigger6M)),NA())</f>
        <v>2.4552530627488522E-2</v>
      </c>
    </row>
    <row r="1587" spans="2:13" x14ac:dyDescent="0.2">
      <c r="B1587" s="46" t="s">
        <v>49</v>
      </c>
      <c r="D1587" s="49">
        <f>_xll.qlCalendarAdvance(LocalCalendar,$D1586,B1587,"f",FALSE)</f>
        <v>50559</v>
      </c>
      <c r="E1587" s="49">
        <f>_xll.qlInterestRateIndexValueDate(IndexON,D1587)</f>
        <v>50559</v>
      </c>
      <c r="F1587" s="52">
        <f>IFERROR(_xll.qlIndexFixing(IndexON,D1587,TRUE,_xll.ohTrigger(RecalcTrigger,TriggerON)),NA())</f>
        <v>1.9719788172077868E-2</v>
      </c>
      <c r="H1587" s="49">
        <f>_xll.qlCalendarAdvance(IborCalendar,$H1586,B1587,"f",FALSE)</f>
        <v>50417</v>
      </c>
      <c r="I1587" s="49">
        <f>_xll.qlInterestRateIndexValueDate(Index3M,$H1587)</f>
        <v>50419</v>
      </c>
      <c r="J1587" s="52">
        <f>IFERROR(_xll.qlIndexFixing(Index3M,H1587,TRUE,_xll.ohTrigger(RecalcTrigger,Trigger3M)),NA())</f>
        <v>2.4252408848910001E-2</v>
      </c>
      <c r="K1587" s="52">
        <f>IFERROR(_xll.qlIndexFixing(ONIndex3M,I1587,TRUE,_xll.ohTrigger(RecalcTrigger,Trigger3M)),NA())</f>
        <v>2.4229537350564101E-2</v>
      </c>
      <c r="L1587" s="52">
        <f>IFERROR(_xll.qlIndexFixing(Index6M,$H1587,TRUE,_xll.ohTrigger(RecalcTrigger,Trigger6M)),NA())</f>
        <v>2.4606553716654853E-2</v>
      </c>
      <c r="M1587" s="52">
        <f>IFERROR(_xll.qlIndexFixing(ONIndex6M,I1587,TRUE,_xll.ohTrigger(RecalcTrigger,Trigger6M)),NA())</f>
        <v>2.4545348806750411E-2</v>
      </c>
    </row>
    <row r="1588" spans="2:13" x14ac:dyDescent="0.2">
      <c r="B1588" s="46" t="s">
        <v>49</v>
      </c>
      <c r="D1588" s="49">
        <f>_xll.qlCalendarAdvance(LocalCalendar,$D1587,B1588,"f",FALSE)</f>
        <v>50566</v>
      </c>
      <c r="E1588" s="49">
        <f>_xll.qlInterestRateIndexValueDate(IndexON,D1588)</f>
        <v>50566</v>
      </c>
      <c r="F1588" s="52">
        <f>IFERROR(_xll.qlIndexFixing(IndexON,D1588,TRUE,_xll.ohTrigger(RecalcTrigger,TriggerON)),NA())</f>
        <v>1.9713753256667133E-2</v>
      </c>
      <c r="H1588" s="49">
        <f>_xll.qlCalendarAdvance(IborCalendar,$H1587,B1588,"f",FALSE)</f>
        <v>50424</v>
      </c>
      <c r="I1588" s="49">
        <f>_xll.qlInterestRateIndexValueDate(Index3M,$H1588)</f>
        <v>50426</v>
      </c>
      <c r="J1588" s="52">
        <f>IFERROR(_xll.qlIndexFixing(Index3M,H1588,TRUE,_xll.ohTrigger(RecalcTrigger,Trigger3M)),NA())</f>
        <v>2.4244621734137439E-2</v>
      </c>
      <c r="K1588" s="52">
        <f>IFERROR(_xll.qlIndexFixing(ONIndex3M,I1588,TRUE,_xll.ohTrigger(RecalcTrigger,Trigger3M)),NA())</f>
        <v>2.4221667842159178E-2</v>
      </c>
      <c r="L1588" s="52">
        <f>IFERROR(_xll.qlIndexFixing(Index6M,$H1588,TRUE,_xll.ohTrigger(RecalcTrigger,Trigger6M)),NA())</f>
        <v>2.459969207472441E-2</v>
      </c>
      <c r="M1588" s="52">
        <f>IFERROR(_xll.qlIndexFixing(ONIndex6M,I1588,TRUE,_xll.ohTrigger(RecalcTrigger,Trigger6M)),NA())</f>
        <v>2.4538196108796484E-2</v>
      </c>
    </row>
    <row r="1589" spans="2:13" x14ac:dyDescent="0.2">
      <c r="B1589" s="46" t="s">
        <v>49</v>
      </c>
      <c r="D1589" s="49">
        <f>_xll.qlCalendarAdvance(LocalCalendar,$D1588,B1589,"f",FALSE)</f>
        <v>50573</v>
      </c>
      <c r="E1589" s="49">
        <f>_xll.qlInterestRateIndexValueDate(IndexON,D1589)</f>
        <v>50573</v>
      </c>
      <c r="F1589" s="52">
        <f>IFERROR(_xll.qlIndexFixing(IndexON,D1589,TRUE,_xll.ohTrigger(RecalcTrigger,TriggerON)),NA())</f>
        <v>1.9707708969793902E-2</v>
      </c>
      <c r="H1589" s="49">
        <f>_xll.qlCalendarAdvance(IborCalendar,$H1588,B1589,"f",FALSE)</f>
        <v>50431</v>
      </c>
      <c r="I1589" s="49">
        <f>_xll.qlInterestRateIndexValueDate(Index3M,$H1589)</f>
        <v>50433</v>
      </c>
      <c r="J1589" s="52">
        <f>IFERROR(_xll.qlIndexFixing(Index3M,H1589,TRUE,_xll.ohTrigger(RecalcTrigger,Trigger3M)),NA())</f>
        <v>2.4236855015678849E-2</v>
      </c>
      <c r="K1589" s="52">
        <f>IFERROR(_xll.qlIndexFixing(ONIndex3M,I1589,TRUE,_xll.ohTrigger(RecalcTrigger,Trigger3M)),NA())</f>
        <v>2.421381859370797E-2</v>
      </c>
      <c r="L1589" s="52">
        <f>IFERROR(_xll.qlIndexFixing(Index6M,$H1589,TRUE,_xll.ohTrigger(RecalcTrigger,Trigger6M)),NA())</f>
        <v>2.4592859936960587E-2</v>
      </c>
      <c r="M1589" s="52">
        <f>IFERROR(_xll.qlIndexFixing(ONIndex6M,I1589,TRUE,_xll.ohTrigger(RecalcTrigger,Trigger6M)),NA())</f>
        <v>2.4531072533626741E-2</v>
      </c>
    </row>
    <row r="1590" spans="2:13" x14ac:dyDescent="0.2">
      <c r="B1590" s="46" t="s">
        <v>49</v>
      </c>
      <c r="D1590" s="49">
        <f>_xll.qlCalendarAdvance(LocalCalendar,$D1589,B1590,"f",FALSE)</f>
        <v>50580</v>
      </c>
      <c r="E1590" s="49">
        <f>_xll.qlInterestRateIndexValueDate(IndexON,D1590)</f>
        <v>50580</v>
      </c>
      <c r="F1590" s="52">
        <f>IFERROR(_xll.qlIndexFixing(IndexON,D1590,TRUE,_xll.ohTrigger(RecalcTrigger,TriggerON)),NA())</f>
        <v>1.9701655311296085E-2</v>
      </c>
      <c r="H1590" s="49">
        <f>_xll.qlCalendarAdvance(IborCalendar,$H1589,B1590,"f",FALSE)</f>
        <v>50438</v>
      </c>
      <c r="I1590" s="49">
        <f>_xll.qlInterestRateIndexValueDate(Index3M,$H1590)</f>
        <v>50440</v>
      </c>
      <c r="J1590" s="52">
        <f>IFERROR(_xll.qlIndexFixing(Index3M,H1590,TRUE,_xll.ohTrigger(RecalcTrigger,Trigger3M)),NA())</f>
        <v>2.4229372988919806E-2</v>
      </c>
      <c r="K1590" s="52">
        <f>IFERROR(_xll.qlIndexFixing(ONIndex3M,I1590,TRUE,_xll.ohTrigger(RecalcTrigger,Trigger3M)),NA())</f>
        <v>2.4205989605370348E-2</v>
      </c>
      <c r="L1590" s="52">
        <f>IFERROR(_xll.qlIndexFixing(Index6M,$H1590,TRUE,_xll.ohTrigger(RecalcTrigger,Trigger6M)),NA())</f>
        <v>2.4586057303062191E-2</v>
      </c>
      <c r="M1590" s="52">
        <f>IFERROR(_xll.qlIndexFixing(ONIndex6M,I1590,TRUE,_xll.ohTrigger(RecalcTrigger,Trigger6M)),NA())</f>
        <v>2.4523978081401054E-2</v>
      </c>
    </row>
    <row r="1591" spans="2:13" x14ac:dyDescent="0.2">
      <c r="B1591" s="46" t="s">
        <v>49</v>
      </c>
      <c r="D1591" s="49">
        <f>_xll.qlCalendarAdvance(LocalCalendar,$D1590,B1591,"f",FALSE)</f>
        <v>50587</v>
      </c>
      <c r="E1591" s="49">
        <f>_xll.qlInterestRateIndexValueDate(IndexON,D1591)</f>
        <v>50587</v>
      </c>
      <c r="F1591" s="52">
        <f>IFERROR(_xll.qlIndexFixing(IndexON,D1591,TRUE,_xll.ohTrigger(RecalcTrigger,TriggerON)),NA())</f>
        <v>1.9695592281173679E-2</v>
      </c>
      <c r="H1591" s="49">
        <f>_xll.qlCalendarAdvance(IborCalendar,$H1590,B1591,"f",FALSE)</f>
        <v>50445</v>
      </c>
      <c r="I1591" s="49">
        <f>_xll.qlInterestRateIndexValueDate(Index3M,$H1591)</f>
        <v>50448</v>
      </c>
      <c r="J1591" s="52">
        <f>IFERROR(_xll.qlIndexFixing(Index3M,H1591,TRUE,_xll.ohTrigger(RecalcTrigger,Trigger3M)),NA())</f>
        <v>2.4220015461757682E-2</v>
      </c>
      <c r="K1591" s="52">
        <f>IFERROR(_xll.qlIndexFixing(ONIndex3M,I1591,TRUE,_xll.ohTrigger(RecalcTrigger,Trigger3M)),NA())</f>
        <v>2.4197579941125369E-2</v>
      </c>
      <c r="L1591" s="52">
        <f>IFERROR(_xll.qlIndexFixing(Index6M,$H1591,TRUE,_xll.ohTrigger(RecalcTrigger,Trigger6M)),NA())</f>
        <v>2.4578318991120465E-2</v>
      </c>
      <c r="M1591" s="52">
        <f>IFERROR(_xll.qlIndexFixing(ONIndex6M,I1591,TRUE,_xll.ohTrigger(RecalcTrigger,Trigger6M)),NA())</f>
        <v>2.4516569061310278E-2</v>
      </c>
    </row>
    <row r="1592" spans="2:13" x14ac:dyDescent="0.2">
      <c r="B1592" s="46" t="s">
        <v>49</v>
      </c>
      <c r="D1592" s="49">
        <f>_xll.qlCalendarAdvance(LocalCalendar,$D1591,B1592,"f",FALSE)</f>
        <v>50594</v>
      </c>
      <c r="E1592" s="49">
        <f>_xll.qlInterestRateIndexValueDate(IndexON,D1592)</f>
        <v>50594</v>
      </c>
      <c r="F1592" s="52">
        <f>IFERROR(_xll.qlIndexFixing(IndexON,D1592,TRUE,_xll.ohTrigger(RecalcTrigger,TriggerON)),NA())</f>
        <v>1.9689519879507733E-2</v>
      </c>
      <c r="H1592" s="49">
        <f>_xll.qlCalendarAdvance(IborCalendar,$H1591,B1592,"f",FALSE)</f>
        <v>50452</v>
      </c>
      <c r="I1592" s="49">
        <f>_xll.qlInterestRateIndexValueDate(Index3M,$H1592)</f>
        <v>50454</v>
      </c>
      <c r="J1592" s="52">
        <f>IFERROR(_xll.qlIndexFixing(Index3M,H1592,TRUE,_xll.ohTrigger(RecalcTrigger,Trigger3M)),NA())</f>
        <v>2.4213411164529033E-2</v>
      </c>
      <c r="K1592" s="52">
        <f>IFERROR(_xll.qlIndexFixing(ONIndex3M,I1592,TRUE,_xll.ohTrigger(RecalcTrigger,Trigger3M)),NA())</f>
        <v>2.4190392408796058E-2</v>
      </c>
      <c r="L1592" s="52">
        <f>IFERROR(_xll.qlIndexFixing(Index6M,$H1592,TRUE,_xll.ohTrigger(RecalcTrigger,Trigger6M)),NA())</f>
        <v>2.4572540545667949E-2</v>
      </c>
      <c r="M1592" s="52">
        <f>IFERROR(_xll.qlIndexFixing(ONIndex6M,I1592,TRUE,_xll.ohTrigger(RecalcTrigger,Trigger6M)),NA())</f>
        <v>2.4509876545462106E-2</v>
      </c>
    </row>
    <row r="1593" spans="2:13" x14ac:dyDescent="0.2">
      <c r="B1593" s="46" t="s">
        <v>49</v>
      </c>
      <c r="D1593" s="49">
        <f>_xll.qlCalendarAdvance(LocalCalendar,$D1592,B1593,"f",FALSE)</f>
        <v>50601</v>
      </c>
      <c r="E1593" s="49">
        <f>_xll.qlInterestRateIndexValueDate(IndexON,D1593)</f>
        <v>50601</v>
      </c>
      <c r="F1593" s="52">
        <f>IFERROR(_xll.qlIndexFixing(IndexON,D1593,TRUE,_xll.ohTrigger(RecalcTrigger,TriggerON)),NA())</f>
        <v>1.9683438106217199E-2</v>
      </c>
      <c r="H1593" s="49">
        <f>_xll.qlCalendarAdvance(IborCalendar,$H1592,B1593,"f",FALSE)</f>
        <v>50459</v>
      </c>
      <c r="I1593" s="49">
        <f>_xll.qlInterestRateIndexValueDate(Index3M,$H1593)</f>
        <v>50461</v>
      </c>
      <c r="J1593" s="52">
        <f>IFERROR(_xll.qlIndexFixing(Index3M,H1593,TRUE,_xll.ohTrigger(RecalcTrigger,Trigger3M)),NA())</f>
        <v>2.4205725088675956E-2</v>
      </c>
      <c r="K1593" s="52">
        <f>IFERROR(_xll.qlIndexFixing(ONIndex3M,I1593,TRUE,_xll.ohTrigger(RecalcTrigger,Trigger3M)),NA())</f>
        <v>2.4182624200479452E-2</v>
      </c>
      <c r="L1593" s="52">
        <f>IFERROR(_xll.qlIndexFixing(Index6M,$H1593,TRUE,_xll.ohTrigger(RecalcTrigger,Trigger6M)),NA())</f>
        <v>2.4565826421578982E-2</v>
      </c>
      <c r="M1593" s="52">
        <f>IFERROR(_xll.qlIndexFixing(ONIndex6M,I1593,TRUE,_xll.ohTrigger(RecalcTrigger,Trigger6M)),NA())</f>
        <v>2.4502869461668908E-2</v>
      </c>
    </row>
    <row r="1594" spans="2:13" x14ac:dyDescent="0.2">
      <c r="B1594" s="46" t="s">
        <v>49</v>
      </c>
      <c r="D1594" s="49">
        <f>_xll.qlCalendarAdvance(LocalCalendar,$D1593,B1594,"f",FALSE)</f>
        <v>50608</v>
      </c>
      <c r="E1594" s="49">
        <f>_xll.qlInterestRateIndexValueDate(IndexON,D1594)</f>
        <v>50608</v>
      </c>
      <c r="F1594" s="52">
        <f>IFERROR(_xll.qlIndexFixing(IndexON,D1594,TRUE,_xll.ohTrigger(RecalcTrigger,TriggerON)),NA())</f>
        <v>1.9677346961383124E-2</v>
      </c>
      <c r="H1594" s="49">
        <f>_xll.qlCalendarAdvance(IborCalendar,$H1593,B1594,"f",FALSE)</f>
        <v>50466</v>
      </c>
      <c r="I1594" s="49">
        <f>_xll.qlInterestRateIndexValueDate(Index3M,$H1594)</f>
        <v>50468</v>
      </c>
      <c r="J1594" s="52">
        <f>IFERROR(_xll.qlIndexFixing(Index3M,H1594,TRUE,_xll.ohTrigger(RecalcTrigger,Trigger3M)),NA())</f>
        <v>2.41988635843788E-2</v>
      </c>
      <c r="K1594" s="52">
        <f>IFERROR(_xll.qlIndexFixing(ONIndex3M,I1594,TRUE,_xll.ohTrigger(RecalcTrigger,Trigger3M)),NA())</f>
        <v>2.4174876252276434E-2</v>
      </c>
      <c r="L1594" s="52">
        <f>IFERROR(_xll.qlIndexFixing(Index6M,$H1594,TRUE,_xll.ohTrigger(RecalcTrigger,Trigger6M)),NA())</f>
        <v>2.4560978683495955E-2</v>
      </c>
      <c r="M1594" s="52">
        <f>IFERROR(_xll.qlIndexFixing(ONIndex6M,I1594,TRUE,_xll.ohTrigger(RecalcTrigger,Trigger6M)),NA())</f>
        <v>2.449589150073983E-2</v>
      </c>
    </row>
    <row r="1595" spans="2:13" x14ac:dyDescent="0.2">
      <c r="B1595" s="46" t="s">
        <v>49</v>
      </c>
      <c r="D1595" s="49">
        <f>_xll.qlCalendarAdvance(LocalCalendar,$D1594,B1595,"f",FALSE)</f>
        <v>50615</v>
      </c>
      <c r="E1595" s="49">
        <f>_xll.qlInterestRateIndexValueDate(IndexON,D1595)</f>
        <v>50615</v>
      </c>
      <c r="F1595" s="52">
        <f>IFERROR(_xll.qlIndexFixing(IndexON,D1595,TRUE,_xll.ohTrigger(RecalcTrigger,TriggerON)),NA())</f>
        <v>1.9671246445005508E-2</v>
      </c>
      <c r="H1595" s="49">
        <f>_xll.qlCalendarAdvance(IborCalendar,$H1594,B1595,"f",FALSE)</f>
        <v>50473</v>
      </c>
      <c r="I1595" s="49">
        <f>_xll.qlInterestRateIndexValueDate(Index3M,$H1595)</f>
        <v>50475</v>
      </c>
      <c r="J1595" s="52">
        <f>IFERROR(_xll.qlIndexFixing(Index3M,H1595,TRUE,_xll.ohTrigger(RecalcTrigger,Trigger3M)),NA())</f>
        <v>2.4191221130940011E-2</v>
      </c>
      <c r="K1595" s="52">
        <f>IFERROR(_xll.qlIndexFixing(ONIndex3M,I1595,TRUE,_xll.ohTrigger(RecalcTrigger,Trigger3M)),NA())</f>
        <v>2.416714856402713E-2</v>
      </c>
      <c r="L1595" s="52">
        <f>IFERROR(_xll.qlIndexFixing(Index6M,$H1595,TRUE,_xll.ohTrigger(RecalcTrigger,Trigger6M)),NA())</f>
        <v>2.455433184836291E-2</v>
      </c>
      <c r="M1595" s="52">
        <f>IFERROR(_xll.qlIndexFixing(ONIndex6M,I1595,TRUE,_xll.ohTrigger(RecalcTrigger,Trigger6M)),NA())</f>
        <v>2.4488942662674873E-2</v>
      </c>
    </row>
    <row r="1596" spans="2:13" x14ac:dyDescent="0.2">
      <c r="B1596" s="46" t="s">
        <v>49</v>
      </c>
      <c r="D1596" s="49">
        <f>_xll.qlCalendarAdvance(LocalCalendar,$D1595,B1596,"f",FALSE)</f>
        <v>50622</v>
      </c>
      <c r="E1596" s="49">
        <f>_xll.qlInterestRateIndexValueDate(IndexON,D1596)</f>
        <v>50622</v>
      </c>
      <c r="F1596" s="52">
        <f>IFERROR(_xll.qlIndexFixing(IndexON,D1596,TRUE,_xll.ohTrigger(RecalcTrigger,TriggerON)),NA())</f>
        <v>1.9665136557003304E-2</v>
      </c>
      <c r="H1596" s="49">
        <f>_xll.qlCalendarAdvance(IborCalendar,$H1595,B1596,"f",FALSE)</f>
        <v>50480</v>
      </c>
      <c r="I1596" s="49">
        <f>_xll.qlInterestRateIndexValueDate(Index3M,$H1596)</f>
        <v>50482</v>
      </c>
      <c r="J1596" s="52">
        <f>IFERROR(_xll.qlIndexFixing(Index3M,H1596,TRUE,_xll.ohTrigger(RecalcTrigger,Trigger3M)),NA())</f>
        <v>2.4183599076034519E-2</v>
      </c>
      <c r="K1596" s="52">
        <f>IFERROR(_xll.qlIndexFixing(ONIndex3M,I1596,TRUE,_xll.ohTrigger(RecalcTrigger,Trigger3M)),NA())</f>
        <v>2.4159441135891413E-2</v>
      </c>
      <c r="L1596" s="52">
        <f>IFERROR(_xll.qlIndexFixing(Index6M,$H1596,TRUE,_xll.ohTrigger(RecalcTrigger,Trigger6M)),NA())</f>
        <v>2.4548085745274784E-2</v>
      </c>
      <c r="M1596" s="52">
        <f>IFERROR(_xll.qlIndexFixing(ONIndex6M,I1596,TRUE,_xll.ohTrigger(RecalcTrigger,Trigger6M)),NA())</f>
        <v>2.44820229473941E-2</v>
      </c>
    </row>
    <row r="1597" spans="2:13" x14ac:dyDescent="0.2">
      <c r="B1597" s="46" t="s">
        <v>49</v>
      </c>
      <c r="D1597" s="49">
        <f>_xll.qlCalendarAdvance(LocalCalendar,$D1596,B1597,"f",FALSE)</f>
        <v>50629</v>
      </c>
      <c r="E1597" s="49">
        <f>_xll.qlInterestRateIndexValueDate(IndexON,D1597)</f>
        <v>50629</v>
      </c>
      <c r="F1597" s="52">
        <f>IFERROR(_xll.qlIndexFixing(IndexON,D1597,TRUE,_xll.ohTrigger(RecalcTrigger,TriggerON)),NA())</f>
        <v>1.9659017297376513E-2</v>
      </c>
      <c r="H1597" s="49">
        <f>_xll.qlCalendarAdvance(IborCalendar,$H1596,B1597,"f",FALSE)</f>
        <v>50487</v>
      </c>
      <c r="I1597" s="49">
        <f>_xll.qlInterestRateIndexValueDate(Index3M,$H1597)</f>
        <v>50489</v>
      </c>
      <c r="J1597" s="52">
        <f>IFERROR(_xll.qlIndexFixing(Index3M,H1597,TRUE,_xll.ohTrigger(RecalcTrigger,Trigger3M)),NA())</f>
        <v>2.4175997419544158E-2</v>
      </c>
      <c r="K1597" s="52">
        <f>IFERROR(_xll.qlIndexFixing(ONIndex3M,I1597,TRUE,_xll.ohTrigger(RecalcTrigger,Trigger3M)),NA())</f>
        <v>2.4151753967629475E-2</v>
      </c>
      <c r="L1597" s="52">
        <f>IFERROR(_xll.qlIndexFixing(Index6M,$H1597,TRUE,_xll.ohTrigger(RecalcTrigger,Trigger6M)),NA())</f>
        <v>2.4541126715571369E-2</v>
      </c>
      <c r="M1597" s="52">
        <f>IFERROR(_xll.qlIndexFixing(ONIndex6M,I1597,TRUE,_xll.ohTrigger(RecalcTrigger,Trigger6M)),NA())</f>
        <v>2.4475132354977447E-2</v>
      </c>
    </row>
    <row r="1598" spans="2:13" x14ac:dyDescent="0.2">
      <c r="B1598" s="46" t="s">
        <v>49</v>
      </c>
      <c r="D1598" s="49">
        <f>_xll.qlCalendarAdvance(LocalCalendar,$D1597,B1598,"f",FALSE)</f>
        <v>50636</v>
      </c>
      <c r="E1598" s="49">
        <f>_xll.qlInterestRateIndexValueDate(IndexON,D1598)</f>
        <v>50636</v>
      </c>
      <c r="F1598" s="52">
        <f>IFERROR(_xll.qlIndexFixing(IndexON,D1598,TRUE,_xll.ohTrigger(RecalcTrigger,TriggerON)),NA())</f>
        <v>1.9652888666206181E-2</v>
      </c>
      <c r="H1598" s="49">
        <f>_xll.qlCalendarAdvance(IborCalendar,$H1597,B1598,"f",FALSE)</f>
        <v>50494</v>
      </c>
      <c r="I1598" s="49">
        <f>_xll.qlInterestRateIndexValueDate(Index3M,$H1598)</f>
        <v>50496</v>
      </c>
      <c r="J1598" s="52">
        <f>IFERROR(_xll.qlIndexFixing(Index3M,H1598,TRUE,_xll.ohTrigger(RecalcTrigger,Trigger3M)),NA())</f>
        <v>2.4168144211419357E-2</v>
      </c>
      <c r="K1598" s="52">
        <f>IFERROR(_xll.qlIndexFixing(ONIndex3M,I1598,TRUE,_xll.ohTrigger(RecalcTrigger,Trigger3M)),NA())</f>
        <v>2.4144087059481123E-2</v>
      </c>
      <c r="L1598" s="52">
        <f>IFERROR(_xll.qlIndexFixing(Index6M,$H1598,TRUE,_xll.ohTrigger(RecalcTrigger,Trigger6M)),NA())</f>
        <v>2.4533445839593358E-2</v>
      </c>
      <c r="M1598" s="52">
        <f>IFERROR(_xll.qlIndexFixing(ONIndex6M,I1598,TRUE,_xll.ohTrigger(RecalcTrigger,Trigger6M)),NA())</f>
        <v>2.4468270885344978E-2</v>
      </c>
    </row>
    <row r="1599" spans="2:13" x14ac:dyDescent="0.2">
      <c r="B1599" s="46" t="s">
        <v>49</v>
      </c>
      <c r="D1599" s="49">
        <f>_xll.qlCalendarAdvance(LocalCalendar,$D1598,B1599,"f",FALSE)</f>
        <v>50643</v>
      </c>
      <c r="E1599" s="49">
        <f>_xll.qlInterestRateIndexValueDate(IndexON,D1599)</f>
        <v>50643</v>
      </c>
      <c r="F1599" s="52">
        <f>IFERROR(_xll.qlIndexFixing(IndexON,D1599,TRUE,_xll.ohTrigger(RecalcTrigger,TriggerON)),NA())</f>
        <v>1.9646750663411261E-2</v>
      </c>
      <c r="H1599" s="49">
        <f>_xll.qlCalendarAdvance(IborCalendar,$H1598,B1599,"f",FALSE)</f>
        <v>50501</v>
      </c>
      <c r="I1599" s="49">
        <f>_xll.qlInterestRateIndexValueDate(Index3M,$H1599)</f>
        <v>50503</v>
      </c>
      <c r="J1599" s="52">
        <f>IFERROR(_xll.qlIndexFixing(Index3M,H1599,TRUE,_xll.ohTrigger(RecalcTrigger,Trigger3M)),NA())</f>
        <v>2.4160582400449437E-2</v>
      </c>
      <c r="K1599" s="52">
        <f>IFERROR(_xll.qlIndexFixing(ONIndex3M,I1599,TRUE,_xll.ohTrigger(RecalcTrigger,Trigger3M)),NA())</f>
        <v>2.4136440411286486E-2</v>
      </c>
      <c r="L1599" s="52">
        <f>IFERROR(_xll.qlIndexFixing(Index6M,$H1599,TRUE,_xll.ohTrigger(RecalcTrigger,Trigger6M)),NA())</f>
        <v>2.4526912056719929E-2</v>
      </c>
      <c r="M1599" s="52">
        <f>IFERROR(_xll.qlIndexFixing(ONIndex6M,I1599,TRUE,_xll.ohTrigger(RecalcTrigger,Trigger6M)),NA())</f>
        <v>2.446143853857663E-2</v>
      </c>
    </row>
    <row r="1600" spans="2:13" x14ac:dyDescent="0.2">
      <c r="B1600" s="46" t="s">
        <v>49</v>
      </c>
      <c r="D1600" s="49">
        <f>_xll.qlCalendarAdvance(LocalCalendar,$D1599,B1600,"f",FALSE)</f>
        <v>50650</v>
      </c>
      <c r="E1600" s="49">
        <f>_xll.qlInterestRateIndexValueDate(IndexON,D1600)</f>
        <v>50650</v>
      </c>
      <c r="F1600" s="52">
        <f>IFERROR(_xll.qlIndexFixing(IndexON,D1600,TRUE,_xll.ohTrigger(RecalcTrigger,TriggerON)),NA())</f>
        <v>1.9640603289153846E-2</v>
      </c>
      <c r="H1600" s="49">
        <f>_xll.qlCalendarAdvance(IborCalendar,$H1599,B1600,"f",FALSE)</f>
        <v>50508</v>
      </c>
      <c r="I1600" s="49">
        <f>_xll.qlInterestRateIndexValueDate(Index3M,$H1600)</f>
        <v>50510</v>
      </c>
      <c r="J1600" s="52">
        <f>IFERROR(_xll.qlIndexFixing(Index3M,H1600,TRUE,_xll.ohTrigger(RecalcTrigger,Trigger3M)),NA())</f>
        <v>2.4153040986027264E-2</v>
      </c>
      <c r="K1600" s="52">
        <f>IFERROR(_xll.qlIndexFixing(ONIndex3M,I1600,TRUE,_xll.ohTrigger(RecalcTrigger,Trigger3M)),NA())</f>
        <v>2.4128814023205436E-2</v>
      </c>
      <c r="L1600" s="52">
        <f>IFERROR(_xll.qlIndexFixing(Index6M,$H1600,TRUE,_xll.ohTrigger(RecalcTrigger,Trigger6M)),NA())</f>
        <v>2.4520407778969213E-2</v>
      </c>
      <c r="M1600" s="52">
        <f>IFERROR(_xll.qlIndexFixing(ONIndex6M,I1600,TRUE,_xll.ohTrigger(RecalcTrigger,Trigger6M)),NA())</f>
        <v>2.4454635314592466E-2</v>
      </c>
    </row>
    <row r="1601" spans="2:13" x14ac:dyDescent="0.2">
      <c r="B1601" s="46" t="s">
        <v>49</v>
      </c>
      <c r="D1601" s="49">
        <f>_xll.qlCalendarAdvance(LocalCalendar,$D1600,B1601,"f",FALSE)</f>
        <v>50657</v>
      </c>
      <c r="E1601" s="49">
        <f>_xll.qlInterestRateIndexValueDate(IndexON,D1601)</f>
        <v>50657</v>
      </c>
      <c r="F1601" s="52">
        <f>IFERROR(_xll.qlIndexFixing(IndexON,D1601,TRUE,_xll.ohTrigger(RecalcTrigger,TriggerON)),NA())</f>
        <v>1.9634446543271844E-2</v>
      </c>
      <c r="H1601" s="49">
        <f>_xll.qlCalendarAdvance(IborCalendar,$H1600,B1601,"f",FALSE)</f>
        <v>50515</v>
      </c>
      <c r="I1601" s="49">
        <f>_xll.qlInterestRateIndexValueDate(Index3M,$H1601)</f>
        <v>50517</v>
      </c>
      <c r="J1601" s="52">
        <f>IFERROR(_xll.qlIndexFixing(Index3M,H1601,TRUE,_xll.ohTrigger(RecalcTrigger,Trigger3M)),NA())</f>
        <v>2.4145519968036891E-2</v>
      </c>
      <c r="K1601" s="52">
        <f>IFERROR(_xll.qlIndexFixing(ONIndex3M,I1601,TRUE,_xll.ohTrigger(RecalcTrigger,Trigger3M)),NA())</f>
        <v>2.4122270889250785E-2</v>
      </c>
      <c r="L1601" s="52">
        <f>IFERROR(_xll.qlIndexFixing(Index6M,$H1601,TRUE,_xll.ohTrigger(RecalcTrigger,Trigger6M)),NA())</f>
        <v>2.4513933006052924E-2</v>
      </c>
      <c r="M1601" s="52">
        <f>IFERROR(_xll.qlIndexFixing(ONIndex6M,I1601,TRUE,_xll.ohTrigger(RecalcTrigger,Trigger6M)),NA())</f>
        <v>2.4449251944730577E-2</v>
      </c>
    </row>
    <row r="1602" spans="2:13" x14ac:dyDescent="0.2">
      <c r="B1602" s="46" t="s">
        <v>49</v>
      </c>
      <c r="D1602" s="49">
        <f>_xll.qlCalendarAdvance(LocalCalendar,$D1601,B1602,"f",FALSE)</f>
        <v>50664</v>
      </c>
      <c r="E1602" s="49">
        <f>_xll.qlInterestRateIndexValueDate(IndexON,D1602)</f>
        <v>50664</v>
      </c>
      <c r="F1602" s="52">
        <f>IFERROR(_xll.qlIndexFixing(IndexON,D1602,TRUE,_xll.ohTrigger(RecalcTrigger,TriggerON)),NA())</f>
        <v>1.9628280425765254E-2</v>
      </c>
      <c r="H1602" s="49">
        <f>_xll.qlCalendarAdvance(IborCalendar,$H1601,B1602,"f",FALSE)</f>
        <v>50522</v>
      </c>
      <c r="I1602" s="49">
        <f>_xll.qlInterestRateIndexValueDate(Index3M,$H1602)</f>
        <v>50525</v>
      </c>
      <c r="J1602" s="52">
        <f>IFERROR(_xll.qlIndexFixing(Index3M,H1602,TRUE,_xll.ohTrigger(RecalcTrigger,Trigger3M)),NA())</f>
        <v>2.4136949493981607E-2</v>
      </c>
      <c r="K1602" s="52">
        <f>IFERROR(_xll.qlIndexFixing(ONIndex3M,I1602,TRUE,_xll.ohTrigger(RecalcTrigger,Trigger3M)),NA())</f>
        <v>2.4113874350093489E-2</v>
      </c>
      <c r="L1602" s="52">
        <f>IFERROR(_xll.qlIndexFixing(Index6M,$H1602,TRUE,_xll.ohTrigger(RecalcTrigger,Trigger6M)),NA())</f>
        <v>2.4506188642365357E-2</v>
      </c>
      <c r="M1602" s="52">
        <f>IFERROR(_xll.qlIndexFixing(ONIndex6M,I1602,TRUE,_xll.ohTrigger(RecalcTrigger,Trigger6M)),NA())</f>
        <v>2.4441903158409772E-2</v>
      </c>
    </row>
    <row r="1603" spans="2:13" x14ac:dyDescent="0.2">
      <c r="B1603" s="46" t="s">
        <v>49</v>
      </c>
      <c r="D1603" s="49">
        <f>_xll.qlCalendarAdvance(LocalCalendar,$D1602,B1603,"f",FALSE)</f>
        <v>50672</v>
      </c>
      <c r="E1603" s="49">
        <f>_xll.qlInterestRateIndexValueDate(IndexON,D1603)</f>
        <v>50672</v>
      </c>
      <c r="F1603" s="52">
        <f>IFERROR(_xll.qlIndexFixing(IndexON,D1603,TRUE,_xll.ohTrigger(RecalcTrigger,TriggerON)),NA())</f>
        <v>1.9621393423689591E-2</v>
      </c>
      <c r="H1603" s="49">
        <f>_xll.qlCalendarAdvance(IborCalendar,$H1602,B1603,"f",FALSE)</f>
        <v>50529</v>
      </c>
      <c r="I1603" s="49">
        <f>_xll.qlInterestRateIndexValueDate(Index3M,$H1603)</f>
        <v>50531</v>
      </c>
      <c r="J1603" s="52">
        <f>IFERROR(_xll.qlIndexFixing(Index3M,H1603,TRUE,_xll.ohTrigger(RecalcTrigger,Trigger3M)),NA())</f>
        <v>2.4130815840734569E-2</v>
      </c>
      <c r="K1603" s="52">
        <f>IFERROR(_xll.qlIndexFixing(ONIndex3M,I1603,TRUE,_xll.ohTrigger(RecalcTrigger,Trigger3M)),NA())</f>
        <v>2.4106056418924382E-2</v>
      </c>
      <c r="L1603" s="52">
        <f>IFERROR(_xll.qlIndexFixing(Index6M,$H1603,TRUE,_xll.ohTrigger(RecalcTrigger,Trigger6M)),NA())</f>
        <v>2.4502219595652852E-2</v>
      </c>
      <c r="M1603" s="52">
        <f>IFERROR(_xll.qlIndexFixing(ONIndex6M,I1603,TRUE,_xll.ohTrigger(RecalcTrigger,Trigger6M)),NA())</f>
        <v>2.4434400379664822E-2</v>
      </c>
    </row>
    <row r="1604" spans="2:13" x14ac:dyDescent="0.2">
      <c r="B1604" s="46" t="s">
        <v>49</v>
      </c>
      <c r="D1604" s="49">
        <f>_xll.qlCalendarAdvance(LocalCalendar,$D1603,B1604,"f",FALSE)</f>
        <v>50679</v>
      </c>
      <c r="E1604" s="49">
        <f>_xll.qlInterestRateIndexValueDate(IndexON,D1604)</f>
        <v>50679</v>
      </c>
      <c r="F1604" s="52">
        <f>IFERROR(_xll.qlIndexFixing(IndexON,D1604,TRUE,_xll.ohTrigger(RecalcTrigger,TriggerON)),NA())</f>
        <v>1.9615205220342068E-2</v>
      </c>
      <c r="H1604" s="49">
        <f>_xll.qlCalendarAdvance(IborCalendar,$H1603,B1604,"f",FALSE)</f>
        <v>50536</v>
      </c>
      <c r="I1604" s="49">
        <f>_xll.qlInterestRateIndexValueDate(Index3M,$H1604)</f>
        <v>50538</v>
      </c>
      <c r="J1604" s="52">
        <f>IFERROR(_xll.qlIndexFixing(Index3M,H1604,TRUE,_xll.ohTrigger(RecalcTrigger,Trigger3M)),NA())</f>
        <v>2.412335696986145E-2</v>
      </c>
      <c r="K1604" s="52">
        <f>IFERROR(_xll.qlIndexFixing(ONIndex3M,I1604,TRUE,_xll.ohTrigger(RecalcTrigger,Trigger3M)),NA())</f>
        <v>2.4098511070818063E-2</v>
      </c>
      <c r="L1604" s="52">
        <f>IFERROR(_xll.qlIndexFixing(Index6M,$H1604,TRUE,_xll.ohTrigger(RecalcTrigger,Trigger6M)),NA())</f>
        <v>2.4495838363197291E-2</v>
      </c>
      <c r="M1604" s="52">
        <f>IFERROR(_xll.qlIndexFixing(ONIndex6M,I1604,TRUE,_xll.ohTrigger(RecalcTrigger,Trigger6M)),NA())</f>
        <v>2.4427713646897331E-2</v>
      </c>
    </row>
    <row r="1605" spans="2:13" x14ac:dyDescent="0.2">
      <c r="B1605" s="46" t="s">
        <v>49</v>
      </c>
      <c r="D1605" s="49">
        <f>_xll.qlCalendarAdvance(LocalCalendar,$D1604,B1605,"f",FALSE)</f>
        <v>50686</v>
      </c>
      <c r="E1605" s="49">
        <f>_xll.qlInterestRateIndexValueDate(IndexON,D1605)</f>
        <v>50686</v>
      </c>
      <c r="F1605" s="52">
        <f>IFERROR(_xll.qlIndexFixing(IndexON,D1605,TRUE,_xll.ohTrigger(RecalcTrigger,TriggerON)),NA())</f>
        <v>1.9609091233937503E-2</v>
      </c>
      <c r="H1605" s="49">
        <f>_xll.qlCalendarAdvance(IborCalendar,$H1604,B1605,"f",FALSE)</f>
        <v>50543</v>
      </c>
      <c r="I1605" s="49">
        <f>_xll.qlInterestRateIndexValueDate(Index3M,$H1605)</f>
        <v>50545</v>
      </c>
      <c r="J1605" s="52">
        <f>IFERROR(_xll.qlIndexFixing(Index3M,H1605,TRUE,_xll.ohTrigger(RecalcTrigger,Trigger3M)),NA())</f>
        <v>2.4115918496470296E-2</v>
      </c>
      <c r="K1605" s="52">
        <f>IFERROR(_xll.qlIndexFixing(ONIndex3M,I1605,TRUE,_xll.ohTrigger(RecalcTrigger,Trigger3M)),NA())</f>
        <v>2.4090985982745394E-2</v>
      </c>
      <c r="L1605" s="52">
        <f>IFERROR(_xll.qlIndexFixing(Index6M,$H1605,TRUE,_xll.ohTrigger(RecalcTrigger,Trigger6M)),NA())</f>
        <v>2.4489486640691911E-2</v>
      </c>
      <c r="M1605" s="52">
        <f>IFERROR(_xll.qlIndexFixing(ONIndex6M,I1605,TRUE,_xll.ohTrigger(RecalcTrigger,Trigger6M)),NA())</f>
        <v>2.4421056037073896E-2</v>
      </c>
    </row>
    <row r="1606" spans="2:13" x14ac:dyDescent="0.2">
      <c r="B1606" s="46" t="s">
        <v>49</v>
      </c>
      <c r="D1606" s="49">
        <f>_xll.qlCalendarAdvance(LocalCalendar,$D1605,B1606,"f",FALSE)</f>
        <v>50693</v>
      </c>
      <c r="E1606" s="49">
        <f>_xll.qlInterestRateIndexValueDate(IndexON,D1606)</f>
        <v>50693</v>
      </c>
      <c r="F1606" s="52">
        <f>IFERROR(_xll.qlIndexFixing(IndexON,D1606,TRUE,_xll.ohTrigger(RecalcTrigger,TriggerON)),NA())</f>
        <v>1.9602800696557992E-2</v>
      </c>
      <c r="H1606" s="49">
        <f>_xll.qlCalendarAdvance(IborCalendar,$H1605,B1606,"f",FALSE)</f>
        <v>50550</v>
      </c>
      <c r="I1606" s="49">
        <f>_xll.qlInterestRateIndexValueDate(Index3M,$H1606)</f>
        <v>50552</v>
      </c>
      <c r="J1606" s="52">
        <f>IFERROR(_xll.qlIndexFixing(Index3M,H1606,TRUE,_xll.ohTrigger(RecalcTrigger,Trigger3M)),NA())</f>
        <v>2.4108500420440333E-2</v>
      </c>
      <c r="K1606" s="52">
        <f>IFERROR(_xll.qlIndexFixing(ONIndex3M,I1606,TRUE,_xll.ohTrigger(RecalcTrigger,Trigger3M)),NA())</f>
        <v>2.4083481154706377E-2</v>
      </c>
      <c r="L1606" s="52">
        <f>IFERROR(_xll.qlIndexFixing(Index6M,$H1606,TRUE,_xll.ohTrigger(RecalcTrigger,Trigger6M)),NA())</f>
        <v>2.4483164427850063E-2</v>
      </c>
      <c r="M1606" s="52">
        <f>IFERROR(_xll.qlIndexFixing(ONIndex6M,I1606,TRUE,_xll.ohTrigger(RecalcTrigger,Trigger6M)),NA())</f>
        <v>2.4414427549954709E-2</v>
      </c>
    </row>
    <row r="1607" spans="2:13" x14ac:dyDescent="0.2">
      <c r="B1607" s="46" t="s">
        <v>49</v>
      </c>
      <c r="D1607" s="49">
        <f>_xll.qlCalendarAdvance(LocalCalendar,$D1606,B1607,"f",FALSE)</f>
        <v>50700</v>
      </c>
      <c r="E1607" s="49">
        <f>_xll.qlInterestRateIndexValueDate(IndexON,D1607)</f>
        <v>50700</v>
      </c>
      <c r="F1607" s="52">
        <f>IFERROR(_xll.qlIndexFixing(IndexON,D1607,TRUE,_xll.ohTrigger(RecalcTrigger,TriggerON)),NA())</f>
        <v>1.959658437606741E-2</v>
      </c>
      <c r="H1607" s="49">
        <f>_xll.qlCalendarAdvance(IborCalendar,$H1606,B1607,"f",FALSE)</f>
        <v>50557</v>
      </c>
      <c r="I1607" s="49">
        <f>_xll.qlInterestRateIndexValueDate(Index3M,$H1607)</f>
        <v>50559</v>
      </c>
      <c r="J1607" s="52">
        <f>IFERROR(_xll.qlIndexFixing(Index3M,H1607,TRUE,_xll.ohTrigger(RecalcTrigger,Trigger3M)),NA())</f>
        <v>2.4101102741661214E-2</v>
      </c>
      <c r="K1607" s="52">
        <f>IFERROR(_xll.qlIndexFixing(ONIndex3M,I1607,TRUE,_xll.ohTrigger(RecalcTrigger,Trigger3M)),NA())</f>
        <v>2.407599658670101E-2</v>
      </c>
      <c r="L1607" s="52">
        <f>IFERROR(_xll.qlIndexFixing(Index6M,$H1607,TRUE,_xll.ohTrigger(RecalcTrigger,Trigger6M)),NA())</f>
        <v>2.4475703954055902E-2</v>
      </c>
      <c r="M1607" s="52">
        <f>IFERROR(_xll.qlIndexFixing(ONIndex6M,I1607,TRUE,_xll.ohTrigger(RecalcTrigger,Trigger6M)),NA())</f>
        <v>2.4407828185699643E-2</v>
      </c>
    </row>
    <row r="1608" spans="2:13" x14ac:dyDescent="0.2">
      <c r="B1608" s="46" t="s">
        <v>49</v>
      </c>
      <c r="D1608" s="49">
        <f>_xll.qlCalendarAdvance(LocalCalendar,$D1607,B1608,"f",FALSE)</f>
        <v>50707</v>
      </c>
      <c r="E1608" s="49">
        <f>_xll.qlInterestRateIndexValueDate(IndexON,D1608)</f>
        <v>50707</v>
      </c>
      <c r="F1608" s="52">
        <f>IFERROR(_xll.qlIndexFixing(IndexON,D1608,TRUE,_xll.ohTrigger(RecalcTrigger,TriggerON)),NA())</f>
        <v>1.9590358683249841E-2</v>
      </c>
      <c r="H1608" s="49">
        <f>_xll.qlCalendarAdvance(IborCalendar,$H1607,B1608,"f",FALSE)</f>
        <v>50564</v>
      </c>
      <c r="I1608" s="49">
        <f>_xll.qlInterestRateIndexValueDate(Index3M,$H1608)</f>
        <v>50566</v>
      </c>
      <c r="J1608" s="52">
        <f>IFERROR(_xll.qlIndexFixing(Index3M,H1608,TRUE,_xll.ohTrigger(RecalcTrigger,Trigger3M)),NA())</f>
        <v>2.4093725460014776E-2</v>
      </c>
      <c r="K1608" s="52">
        <f>IFERROR(_xll.qlIndexFixing(ONIndex3M,I1608,TRUE,_xll.ohTrigger(RecalcTrigger,Trigger3M)),NA())</f>
        <v>2.4068532278569421E-2</v>
      </c>
      <c r="L1608" s="52">
        <f>IFERROR(_xll.qlIndexFixing(Index6M,$H1608,TRUE,_xll.ohTrigger(RecalcTrigger,Trigger6M)),NA())</f>
        <v>2.4469435706999193E-2</v>
      </c>
      <c r="M1608" s="52">
        <f>IFERROR(_xll.qlIndexFixing(ONIndex6M,I1608,TRUE,_xll.ohTrigger(RecalcTrigger,Trigger6M)),NA())</f>
        <v>2.4401257944148824E-2</v>
      </c>
    </row>
    <row r="1609" spans="2:13" x14ac:dyDescent="0.2">
      <c r="B1609" s="46" t="s">
        <v>49</v>
      </c>
      <c r="D1609" s="49">
        <f>_xll.qlCalendarAdvance(LocalCalendar,$D1608,B1609,"f",FALSE)</f>
        <v>50714</v>
      </c>
      <c r="E1609" s="49">
        <f>_xll.qlInterestRateIndexValueDate(IndexON,D1609)</f>
        <v>50714</v>
      </c>
      <c r="F1609" s="52">
        <f>IFERROR(_xll.qlIndexFixing(IndexON,D1609,TRUE,_xll.ohTrigger(RecalcTrigger,TriggerON)),NA())</f>
        <v>1.9584123618024234E-2</v>
      </c>
      <c r="H1609" s="49">
        <f>_xll.qlCalendarAdvance(IborCalendar,$H1608,B1609,"f",FALSE)</f>
        <v>50571</v>
      </c>
      <c r="I1609" s="49">
        <f>_xll.qlInterestRateIndexValueDate(Index3M,$H1609)</f>
        <v>50573</v>
      </c>
      <c r="J1609" s="52">
        <f>IFERROR(_xll.qlIndexFixing(Index3M,H1609,TRUE,_xll.ohTrigger(RecalcTrigger,Trigger3M)),NA())</f>
        <v>2.4086368575386322E-2</v>
      </c>
      <c r="K1609" s="52">
        <f>IFERROR(_xll.qlIndexFixing(ONIndex3M,I1609,TRUE,_xll.ohTrigger(RecalcTrigger,Trigger3M)),NA())</f>
        <v>2.406108823055142E-2</v>
      </c>
      <c r="L1609" s="52">
        <f>IFERROR(_xll.qlIndexFixing(Index6M,$H1609,TRUE,_xll.ohTrigger(RecalcTrigger,Trigger6M)),NA())</f>
        <v>2.4463196962511615E-2</v>
      </c>
      <c r="M1609" s="52">
        <f>IFERROR(_xll.qlIndexFixing(ONIndex6M,I1609,TRUE,_xll.ohTrigger(RecalcTrigger,Trigger6M)),NA())</f>
        <v>2.4394716825542062E-2</v>
      </c>
    </row>
    <row r="1610" spans="2:13" x14ac:dyDescent="0.2">
      <c r="B1610" s="46" t="s">
        <v>49</v>
      </c>
      <c r="D1610" s="49">
        <f>_xll.qlCalendarAdvance(LocalCalendar,$D1609,B1610,"f",FALSE)</f>
        <v>50721</v>
      </c>
      <c r="E1610" s="49">
        <f>_xll.qlInterestRateIndexValueDate(IndexON,D1610)</f>
        <v>50721</v>
      </c>
      <c r="F1610" s="52">
        <f>IFERROR(_xll.qlIndexFixing(IndexON,D1610,TRUE,_xll.ohTrigger(RecalcTrigger,TriggerON)),NA())</f>
        <v>1.9577879180498657E-2</v>
      </c>
      <c r="H1610" s="49">
        <f>_xll.qlCalendarAdvance(IborCalendar,$H1609,B1610,"f",FALSE)</f>
        <v>50578</v>
      </c>
      <c r="I1610" s="49">
        <f>_xll.qlInterestRateIndexValueDate(Index3M,$H1610)</f>
        <v>50580</v>
      </c>
      <c r="J1610" s="52">
        <f>IFERROR(_xll.qlIndexFixing(Index3M,H1610,TRUE,_xll.ohTrigger(RecalcTrigger,Trigger3M)),NA())</f>
        <v>2.4079032087664643E-2</v>
      </c>
      <c r="K1610" s="52">
        <f>IFERROR(_xll.qlIndexFixing(ONIndex3M,I1610,TRUE,_xll.ohTrigger(RecalcTrigger,Trigger3M)),NA())</f>
        <v>2.4053664442567069E-2</v>
      </c>
      <c r="L1610" s="52">
        <f>IFERROR(_xll.qlIndexFixing(Index6M,$H1610,TRUE,_xll.ohTrigger(RecalcTrigger,Trigger6M)),NA())</f>
        <v>2.4456987720317545E-2</v>
      </c>
      <c r="M1610" s="52">
        <f>IFERROR(_xll.qlIndexFixing(ONIndex6M,I1610,TRUE,_xll.ohTrigger(RecalcTrigger,Trigger6M)),NA())</f>
        <v>2.4388204829719484E-2</v>
      </c>
    </row>
    <row r="1611" spans="2:13" x14ac:dyDescent="0.2">
      <c r="B1611" s="46" t="s">
        <v>49</v>
      </c>
      <c r="D1611" s="49">
        <f>_xll.qlCalendarAdvance(LocalCalendar,$D1610,B1611,"f",FALSE)</f>
        <v>50728</v>
      </c>
      <c r="E1611" s="49">
        <f>_xll.qlInterestRateIndexValueDate(IndexON,D1611)</f>
        <v>50728</v>
      </c>
      <c r="F1611" s="52">
        <f>IFERROR(_xll.qlIndexFixing(IndexON,D1611,TRUE,_xll.ohTrigger(RecalcTrigger,TriggerON)),NA())</f>
        <v>1.9571625370565043E-2</v>
      </c>
      <c r="H1611" s="49">
        <f>_xll.qlCalendarAdvance(IborCalendar,$H1610,B1611,"f",FALSE)</f>
        <v>50585</v>
      </c>
      <c r="I1611" s="49">
        <f>_xll.qlInterestRateIndexValueDate(Index3M,$H1611)</f>
        <v>50587</v>
      </c>
      <c r="J1611" s="52">
        <f>IFERROR(_xll.qlIndexFixing(Index3M,H1611,TRUE,_xll.ohTrigger(RecalcTrigger,Trigger3M)),NA())</f>
        <v>2.4071715996731569E-2</v>
      </c>
      <c r="K1611" s="52">
        <f>IFERROR(_xll.qlIndexFixing(ONIndex3M,I1611,TRUE,_xll.ohTrigger(RecalcTrigger,Trigger3M)),NA())</f>
        <v>2.4046260914456496E-2</v>
      </c>
      <c r="L1611" s="52">
        <f>IFERROR(_xll.qlIndexFixing(Index6M,$H1611,TRUE,_xll.ohTrigger(RecalcTrigger,Trigger6M)),NA())</f>
        <v>2.4452392364390851E-2</v>
      </c>
      <c r="M1611" s="52">
        <f>IFERROR(_xll.qlIndexFixing(ONIndex6M,I1611,TRUE,_xll.ohTrigger(RecalcTrigger,Trigger6M)),NA())</f>
        <v>2.4381721956681091E-2</v>
      </c>
    </row>
    <row r="1612" spans="2:13" x14ac:dyDescent="0.2">
      <c r="B1612" s="46" t="s">
        <v>49</v>
      </c>
      <c r="D1612" s="49">
        <f>_xll.qlCalendarAdvance(LocalCalendar,$D1611,B1612,"f",FALSE)</f>
        <v>50735</v>
      </c>
      <c r="E1612" s="49">
        <f>_xll.qlInterestRateIndexValueDate(IndexON,D1612)</f>
        <v>50735</v>
      </c>
      <c r="F1612" s="52">
        <f>IFERROR(_xll.qlIndexFixing(IndexON,D1612,TRUE,_xll.ohTrigger(RecalcTrigger,TriggerON)),NA())</f>
        <v>1.9565362188250411E-2</v>
      </c>
      <c r="H1612" s="49">
        <f>_xll.qlCalendarAdvance(IborCalendar,$H1611,B1612,"f",FALSE)</f>
        <v>50592</v>
      </c>
      <c r="I1612" s="49">
        <f>_xll.qlInterestRateIndexValueDate(Index3M,$H1612)</f>
        <v>50594</v>
      </c>
      <c r="J1612" s="52">
        <f>IFERROR(_xll.qlIndexFixing(Index3M,H1612,TRUE,_xll.ohTrigger(RecalcTrigger,Trigger3M)),NA())</f>
        <v>2.4064420302478493E-2</v>
      </c>
      <c r="K1612" s="52">
        <f>IFERROR(_xll.qlIndexFixing(ONIndex3M,I1612,TRUE,_xll.ohTrigger(RecalcTrigger,Trigger3M)),NA())</f>
        <v>2.4038877646459511E-2</v>
      </c>
      <c r="L1612" s="52">
        <f>IFERROR(_xll.qlIndexFixing(Index6M,$H1612,TRUE,_xll.ohTrigger(RecalcTrigger,Trigger6M)),NA())</f>
        <v>2.4446248896664868E-2</v>
      </c>
      <c r="M1612" s="52">
        <f>IFERROR(_xll.qlIndexFixing(ONIndex6M,I1612,TRUE,_xll.ohTrigger(RecalcTrigger,Trigger6M)),NA())</f>
        <v>2.4375268206506817E-2</v>
      </c>
    </row>
    <row r="1613" spans="2:13" x14ac:dyDescent="0.2">
      <c r="B1613" s="46" t="s">
        <v>49</v>
      </c>
      <c r="D1613" s="49">
        <f>_xll.qlCalendarAdvance(LocalCalendar,$D1612,B1613,"f",FALSE)</f>
        <v>50742</v>
      </c>
      <c r="E1613" s="49">
        <f>_xll.qlInterestRateIndexValueDate(IndexON,D1613)</f>
        <v>50742</v>
      </c>
      <c r="F1613" s="52">
        <f>IFERROR(_xll.qlIndexFixing(IndexON,D1613,TRUE,_xll.ohTrigger(RecalcTrigger,TriggerON)),NA())</f>
        <v>1.9559089633608789E-2</v>
      </c>
      <c r="H1613" s="49">
        <f>_xll.qlCalendarAdvance(IborCalendar,$H1612,B1613,"f",FALSE)</f>
        <v>50599</v>
      </c>
      <c r="I1613" s="49">
        <f>_xll.qlInterestRateIndexValueDate(Index3M,$H1613)</f>
        <v>50601</v>
      </c>
      <c r="J1613" s="52">
        <f>IFERROR(_xll.qlIndexFixing(Index3M,H1613,TRUE,_xll.ohTrigger(RecalcTrigger,Trigger3M)),NA())</f>
        <v>2.4057145004787246E-2</v>
      </c>
      <c r="K1613" s="52">
        <f>IFERROR(_xll.qlIndexFixing(ONIndex3M,I1613,TRUE,_xll.ohTrigger(RecalcTrigger,Trigger3M)),NA())</f>
        <v>2.4031514638496176E-2</v>
      </c>
      <c r="L1613" s="52">
        <f>IFERROR(_xll.qlIndexFixing(Index6M,$H1613,TRUE,_xll.ohTrigger(RecalcTrigger,Trigger6M)),NA())</f>
        <v>2.4439735184729621E-2</v>
      </c>
      <c r="M1613" s="52">
        <f>IFERROR(_xll.qlIndexFixing(ONIndex6M,I1613,TRUE,_xll.ohTrigger(RecalcTrigger,Trigger6M)),NA())</f>
        <v>2.4368843578956856E-2</v>
      </c>
    </row>
    <row r="1614" spans="2:13" x14ac:dyDescent="0.2">
      <c r="B1614" s="46" t="s">
        <v>49</v>
      </c>
      <c r="D1614" s="49">
        <f>_xll.qlCalendarAdvance(LocalCalendar,$D1613,B1614,"f",FALSE)</f>
        <v>50749</v>
      </c>
      <c r="E1614" s="49">
        <f>_xll.qlInterestRateIndexValueDate(IndexON,D1614)</f>
        <v>50749</v>
      </c>
      <c r="F1614" s="52">
        <f>IFERROR(_xll.qlIndexFixing(IndexON,D1614,TRUE,_xll.ohTrigger(RecalcTrigger,TriggerON)),NA())</f>
        <v>1.9552807706586149E-2</v>
      </c>
      <c r="H1614" s="49">
        <f>_xll.qlCalendarAdvance(IborCalendar,$H1613,B1614,"f",FALSE)</f>
        <v>50606</v>
      </c>
      <c r="I1614" s="49">
        <f>_xll.qlInterestRateIndexValueDate(Index3M,$H1614)</f>
        <v>50608</v>
      </c>
      <c r="J1614" s="52">
        <f>IFERROR(_xll.qlIndexFixing(Index3M,H1614,TRUE,_xll.ohTrigger(RecalcTrigger,Trigger3M)),NA())</f>
        <v>2.4049890103547484E-2</v>
      </c>
      <c r="K1614" s="52">
        <f>IFERROR(_xll.qlIndexFixing(ONIndex3M,I1614,TRUE,_xll.ohTrigger(RecalcTrigger,Trigger3M)),NA())</f>
        <v>2.4024171890486556E-2</v>
      </c>
      <c r="L1614" s="52">
        <f>IFERROR(_xll.qlIndexFixing(Index6M,$H1614,TRUE,_xll.ohTrigger(RecalcTrigger,Trigger6M)),NA())</f>
        <v>2.4433649039033389E-2</v>
      </c>
      <c r="M1614" s="52">
        <f>IFERROR(_xll.qlIndexFixing(ONIndex6M,I1614,TRUE,_xll.ohTrigger(RecalcTrigger,Trigger6M)),NA())</f>
        <v>2.4362448074430887E-2</v>
      </c>
    </row>
    <row r="1615" spans="2:13" x14ac:dyDescent="0.2">
      <c r="B1615" s="46" t="s">
        <v>49</v>
      </c>
      <c r="D1615" s="49">
        <f>_xll.qlCalendarAdvance(LocalCalendar,$D1614,B1615,"f",FALSE)</f>
        <v>50756</v>
      </c>
      <c r="E1615" s="49">
        <f>_xll.qlInterestRateIndexValueDate(IndexON,D1615)</f>
        <v>50756</v>
      </c>
      <c r="F1615" s="52">
        <f>IFERROR(_xll.qlIndexFixing(IndexON,D1615,TRUE,_xll.ohTrigger(RecalcTrigger,TriggerON)),NA())</f>
        <v>1.9546516407236519E-2</v>
      </c>
      <c r="H1615" s="49">
        <f>_xll.qlCalendarAdvance(IborCalendar,$H1614,B1615,"f",FALSE)</f>
        <v>50613</v>
      </c>
      <c r="I1615" s="49">
        <f>_xll.qlInterestRateIndexValueDate(Index3M,$H1615)</f>
        <v>50615</v>
      </c>
      <c r="J1615" s="52">
        <f>IFERROR(_xll.qlIndexFixing(Index3M,H1615,TRUE,_xll.ohTrigger(RecalcTrigger,Trigger3M)),NA())</f>
        <v>2.4042655598645386E-2</v>
      </c>
      <c r="K1615" s="52">
        <f>IFERROR(_xll.qlIndexFixing(ONIndex3M,I1615,TRUE,_xll.ohTrigger(RecalcTrigger,Trigger3M)),NA())</f>
        <v>2.4016849402430651E-2</v>
      </c>
      <c r="L1615" s="52">
        <f>IFERROR(_xll.qlIndexFixing(Index6M,$H1615,TRUE,_xll.ohTrigger(RecalcTrigger,Trigger6M)),NA())</f>
        <v>2.4427592400479262E-2</v>
      </c>
      <c r="M1615" s="52">
        <f>IFERROR(_xll.qlIndexFixing(ONIndex6M,I1615,TRUE,_xll.ohTrigger(RecalcTrigger,Trigger6M)),NA())</f>
        <v>2.435608169252923E-2</v>
      </c>
    </row>
    <row r="1616" spans="2:13" x14ac:dyDescent="0.2">
      <c r="B1616" s="46" t="s">
        <v>49</v>
      </c>
      <c r="D1616" s="49">
        <f>_xll.qlCalendarAdvance(LocalCalendar,$D1615,B1616,"f",FALSE)</f>
        <v>50763</v>
      </c>
      <c r="E1616" s="49">
        <f>_xll.qlInterestRateIndexValueDate(IndexON,D1616)</f>
        <v>50763</v>
      </c>
      <c r="F1616" s="52">
        <f>IFERROR(_xll.qlIndexFixing(IndexON,D1616,TRUE,_xll.ohTrigger(RecalcTrigger,TriggerON)),NA())</f>
        <v>1.9540215735478855E-2</v>
      </c>
      <c r="H1616" s="49">
        <f>_xll.qlCalendarAdvance(IborCalendar,$H1615,B1616,"f",FALSE)</f>
        <v>50620</v>
      </c>
      <c r="I1616" s="49">
        <f>_xll.qlInterestRateIndexValueDate(Index3M,$H1616)</f>
        <v>50622</v>
      </c>
      <c r="J1616" s="52">
        <f>IFERROR(_xll.qlIndexFixing(Index3M,H1616,TRUE,_xll.ohTrigger(RecalcTrigger,Trigger3M)),NA())</f>
        <v>2.4035441489968865E-2</v>
      </c>
      <c r="K1616" s="52">
        <f>IFERROR(_xll.qlIndexFixing(ONIndex3M,I1616,TRUE,_xll.ohTrigger(RecalcTrigger,Trigger3M)),NA())</f>
        <v>2.4009547174408397E-2</v>
      </c>
      <c r="L1616" s="52">
        <f>IFERROR(_xll.qlIndexFixing(Index6M,$H1616,TRUE,_xll.ohTrigger(RecalcTrigger,Trigger6M)),NA())</f>
        <v>2.442156526879434E-2</v>
      </c>
      <c r="M1616" s="52">
        <f>IFERROR(_xll.qlIndexFixing(ONIndex6M,I1616,TRUE,_xll.ohTrigger(RecalcTrigger,Trigger6M)),NA())</f>
        <v>2.4349744433491693E-2</v>
      </c>
    </row>
    <row r="1617" spans="2:13" x14ac:dyDescent="0.2">
      <c r="B1617" s="46" t="s">
        <v>49</v>
      </c>
      <c r="D1617" s="49">
        <f>_xll.qlCalendarAdvance(LocalCalendar,$D1616,B1617,"f",FALSE)</f>
        <v>50774</v>
      </c>
      <c r="E1617" s="49">
        <f>_xll.qlInterestRateIndexValueDate(IndexON,D1617)</f>
        <v>50774</v>
      </c>
      <c r="F1617" s="52">
        <f>IFERROR(_xll.qlIndexFixing(IndexON,D1617,TRUE,_xll.ohTrigger(RecalcTrigger,TriggerON)),NA())</f>
        <v>1.9530153557649754E-2</v>
      </c>
      <c r="H1617" s="49">
        <f>_xll.qlCalendarAdvance(IborCalendar,$H1616,B1617,"f",FALSE)</f>
        <v>50627</v>
      </c>
      <c r="I1617" s="49">
        <f>_xll.qlInterestRateIndexValueDate(Index3M,$H1617)</f>
        <v>50629</v>
      </c>
      <c r="J1617" s="52">
        <f>IFERROR(_xll.qlIndexFixing(Index3M,H1617,TRUE,_xll.ohTrigger(RecalcTrigger,Trigger3M)),NA())</f>
        <v>2.4028247777406708E-2</v>
      </c>
      <c r="K1617" s="52">
        <f>IFERROR(_xll.qlIndexFixing(ONIndex3M,I1617,TRUE,_xll.ohTrigger(RecalcTrigger,Trigger3M)),NA())</f>
        <v>2.4002265206339857E-2</v>
      </c>
      <c r="L1617" s="52">
        <f>IFERROR(_xll.qlIndexFixing(Index6M,$H1617,TRUE,_xll.ohTrigger(RecalcTrigger,Trigger6M)),NA())</f>
        <v>2.4415567643707014E-2</v>
      </c>
      <c r="M1617" s="52">
        <f>IFERROR(_xll.qlIndexFixing(ONIndex6M,I1617,TRUE,_xll.ohTrigger(RecalcTrigger,Trigger6M)),NA())</f>
        <v>2.4343436297238341E-2</v>
      </c>
    </row>
    <row r="1618" spans="2:13" x14ac:dyDescent="0.2">
      <c r="B1618" s="46" t="s">
        <v>49</v>
      </c>
      <c r="D1618" s="49">
        <f>_xll.qlCalendarAdvance(LocalCalendar,$D1617,B1618,"f",FALSE)</f>
        <v>50781</v>
      </c>
      <c r="E1618" s="49">
        <f>_xll.qlInterestRateIndexValueDate(IndexON,D1618)</f>
        <v>50781</v>
      </c>
      <c r="F1618" s="52">
        <f>IFERROR(_xll.qlIndexFixing(IndexON,D1618,TRUE,_xll.ohTrigger(RecalcTrigger,TriggerON)),NA())</f>
        <v>1.9523830801023712E-2</v>
      </c>
      <c r="H1618" s="49">
        <f>_xll.qlCalendarAdvance(IborCalendar,$H1617,B1618,"f",FALSE)</f>
        <v>50634</v>
      </c>
      <c r="I1618" s="49">
        <f>_xll.qlInterestRateIndexValueDate(Index3M,$H1618)</f>
        <v>50636</v>
      </c>
      <c r="J1618" s="52">
        <f>IFERROR(_xll.qlIndexFixing(Index3M,H1618,TRUE,_xll.ohTrigger(RecalcTrigger,Trigger3M)),NA())</f>
        <v>2.4021074460845959E-2</v>
      </c>
      <c r="K1618" s="52">
        <f>IFERROR(_xll.qlIndexFixing(ONIndex3M,I1618,TRUE,_xll.ohTrigger(RecalcTrigger,Trigger3M)),NA())</f>
        <v>2.3995003498304968E-2</v>
      </c>
      <c r="L1618" s="52">
        <f>IFERROR(_xll.qlIndexFixing(Index6M,$H1618,TRUE,_xll.ohTrigger(RecalcTrigger,Trigger6M)),NA())</f>
        <v>2.4409599524945674E-2</v>
      </c>
      <c r="M1618" s="52">
        <f>IFERROR(_xll.qlIndexFixing(ONIndex6M,I1618,TRUE,_xll.ohTrigger(RecalcTrigger,Trigger6M)),NA())</f>
        <v>2.4337157283769173E-2</v>
      </c>
    </row>
    <row r="1619" spans="2:13" x14ac:dyDescent="0.2">
      <c r="B1619" s="46" t="s">
        <v>49</v>
      </c>
      <c r="D1619" s="49">
        <f>_xll.qlCalendarAdvance(LocalCalendar,$D1618,B1619,"f",FALSE)</f>
        <v>50788</v>
      </c>
      <c r="E1619" s="49">
        <f>_xll.qlInterestRateIndexValueDate(IndexON,D1619)</f>
        <v>50788</v>
      </c>
      <c r="F1619" s="52">
        <f>IFERROR(_xll.qlIndexFixing(IndexON,D1619,TRUE,_xll.ohTrigger(RecalcTrigger,TriggerON)),NA())</f>
        <v>1.9517498672773081E-2</v>
      </c>
      <c r="H1619" s="49">
        <f>_xll.qlCalendarAdvance(IborCalendar,$H1618,B1619,"f",FALSE)</f>
        <v>50641</v>
      </c>
      <c r="I1619" s="49">
        <f>_xll.qlInterestRateIndexValueDate(Index3M,$H1619)</f>
        <v>50643</v>
      </c>
      <c r="J1619" s="52">
        <f>IFERROR(_xll.qlIndexFixing(Index3M,H1619,TRUE,_xll.ohTrigger(RecalcTrigger,Trigger3M)),NA())</f>
        <v>2.4013921540175402E-2</v>
      </c>
      <c r="K1619" s="52">
        <f>IFERROR(_xll.qlIndexFixing(ONIndex3M,I1619,TRUE,_xll.ohTrigger(RecalcTrigger,Trigger3M)),NA())</f>
        <v>2.3987762050223793E-2</v>
      </c>
      <c r="L1619" s="52">
        <f>IFERROR(_xll.qlIndexFixing(Index6M,$H1619,TRUE,_xll.ohTrigger(RecalcTrigger,Trigger6M)),NA())</f>
        <v>2.4403660912241287E-2</v>
      </c>
      <c r="M1619" s="52">
        <f>IFERROR(_xll.qlIndexFixing(ONIndex6M,I1619,TRUE,_xll.ohTrigger(RecalcTrigger,Trigger6M)),NA())</f>
        <v>2.4330907393004253E-2</v>
      </c>
    </row>
    <row r="1620" spans="2:13" x14ac:dyDescent="0.2">
      <c r="B1620" s="46" t="s">
        <v>49</v>
      </c>
      <c r="D1620" s="49">
        <f>_xll.qlCalendarAdvance(LocalCalendar,$D1619,B1620,"f",FALSE)</f>
        <v>50795</v>
      </c>
      <c r="E1620" s="49">
        <f>_xll.qlInterestRateIndexValueDate(IndexON,D1620)</f>
        <v>50795</v>
      </c>
      <c r="F1620" s="52">
        <f>IFERROR(_xll.qlIndexFixing(IndexON,D1620,TRUE,_xll.ohTrigger(RecalcTrigger,TriggerON)),NA())</f>
        <v>1.9511157173059956E-2</v>
      </c>
      <c r="H1620" s="49">
        <f>_xll.qlCalendarAdvance(IborCalendar,$H1619,B1620,"f",FALSE)</f>
        <v>50648</v>
      </c>
      <c r="I1620" s="49">
        <f>_xll.qlInterestRateIndexValueDate(Index3M,$H1620)</f>
        <v>50650</v>
      </c>
      <c r="J1620" s="52">
        <f>IFERROR(_xll.qlIndexFixing(Index3M,H1620,TRUE,_xll.ohTrigger(RecalcTrigger,Trigger3M)),NA())</f>
        <v>2.4006495796522209E-2</v>
      </c>
      <c r="K1620" s="52">
        <f>IFERROR(_xll.qlIndexFixing(ONIndex3M,I1620,TRUE,_xll.ohTrigger(RecalcTrigger,Trigger3M)),NA())</f>
        <v>2.3980540862256206E-2</v>
      </c>
      <c r="L1620" s="52">
        <f>IFERROR(_xll.qlIndexFixing(Index6M,$H1620,TRUE,_xll.ohTrigger(RecalcTrigger,Trigger6M)),NA())</f>
        <v>2.4395696147859004E-2</v>
      </c>
      <c r="M1620" s="52">
        <f>IFERROR(_xll.qlIndexFixing(ONIndex6M,I1620,TRUE,_xll.ohTrigger(RecalcTrigger,Trigger6M)),NA())</f>
        <v>2.4324686625183389E-2</v>
      </c>
    </row>
    <row r="1621" spans="2:13" x14ac:dyDescent="0.2">
      <c r="B1621" s="46" t="s">
        <v>49</v>
      </c>
      <c r="D1621" s="49">
        <f>_xll.qlCalendarAdvance(LocalCalendar,$D1620,B1621,"f",FALSE)</f>
        <v>50802</v>
      </c>
      <c r="E1621" s="49">
        <f>_xll.qlInterestRateIndexValueDate(IndexON,D1621)</f>
        <v>50802</v>
      </c>
      <c r="F1621" s="52">
        <f>IFERROR(_xll.qlIndexFixing(IndexON,D1621,TRUE,_xll.ohTrigger(RecalcTrigger,TriggerON)),NA())</f>
        <v>1.9504806301722244E-2</v>
      </c>
      <c r="H1621" s="49">
        <f>_xll.qlCalendarAdvance(IborCalendar,$H1620,B1621,"f",FALSE)</f>
        <v>50655</v>
      </c>
      <c r="I1621" s="49">
        <f>_xll.qlInterestRateIndexValueDate(Index3M,$H1621)</f>
        <v>50657</v>
      </c>
      <c r="J1621" s="52">
        <f>IFERROR(_xll.qlIndexFixing(Index3M,H1621,TRUE,_xll.ohTrigger(RecalcTrigger,Trigger3M)),NA())</f>
        <v>2.3999382683323973E-2</v>
      </c>
      <c r="K1621" s="52">
        <f>IFERROR(_xll.qlIndexFixing(ONIndex3M,I1621,TRUE,_xll.ohTrigger(RecalcTrigger,Trigger3M)),NA())</f>
        <v>2.3973339934242333E-2</v>
      </c>
      <c r="L1621" s="52">
        <f>IFERROR(_xll.qlIndexFixing(Index6M,$H1621,TRUE,_xll.ohTrigger(RecalcTrigger,Trigger6M)),NA())</f>
        <v>2.4389807991986291E-2</v>
      </c>
      <c r="M1621" s="52">
        <f>IFERROR(_xll.qlIndexFixing(ONIndex6M,I1621,TRUE,_xll.ohTrigger(RecalcTrigger,Trigger6M)),NA())</f>
        <v>2.431849498014671E-2</v>
      </c>
    </row>
    <row r="1622" spans="2:13" x14ac:dyDescent="0.2">
      <c r="B1622" s="46" t="s">
        <v>49</v>
      </c>
      <c r="D1622" s="49">
        <f>_xll.qlCalendarAdvance(LocalCalendar,$D1621,B1622,"f",FALSE)</f>
        <v>50809</v>
      </c>
      <c r="E1622" s="49">
        <f>_xll.qlInterestRateIndexValueDate(IndexON,D1622)</f>
        <v>50809</v>
      </c>
      <c r="F1622" s="52">
        <f>IFERROR(_xll.qlIndexFixing(IndexON,D1622,TRUE,_xll.ohTrigger(RecalcTrigger,TriggerON)),NA())</f>
        <v>1.9498446058759944E-2</v>
      </c>
      <c r="H1622" s="49">
        <f>_xll.qlCalendarAdvance(IborCalendar,$H1621,B1622,"f",FALSE)</f>
        <v>50662</v>
      </c>
      <c r="I1622" s="49">
        <f>_xll.qlInterestRateIndexValueDate(Index3M,$H1622)</f>
        <v>50664</v>
      </c>
      <c r="J1622" s="52">
        <f>IFERROR(_xll.qlIndexFixing(Index3M,H1622,TRUE,_xll.ohTrigger(RecalcTrigger,Trigger3M)),NA())</f>
        <v>2.3992289964197226E-2</v>
      </c>
      <c r="K1622" s="52">
        <f>IFERROR(_xll.qlIndexFixing(ONIndex3M,I1622,TRUE,_xll.ohTrigger(RecalcTrigger,Trigger3M)),NA())</f>
        <v>2.3966159266102238E-2</v>
      </c>
      <c r="L1622" s="52">
        <f>IFERROR(_xll.qlIndexFixing(Index6M,$H1622,TRUE,_xll.ohTrigger(RecalcTrigger,Trigger6M)),NA())</f>
        <v>2.4383949331058405E-2</v>
      </c>
      <c r="M1622" s="52">
        <f>IFERROR(_xll.qlIndexFixing(ONIndex6M,I1622,TRUE,_xll.ohTrigger(RecalcTrigger,Trigger6M)),NA())</f>
        <v>2.4312332457814279E-2</v>
      </c>
    </row>
    <row r="1623" spans="2:13" x14ac:dyDescent="0.2">
      <c r="B1623" s="46" t="s">
        <v>49</v>
      </c>
      <c r="D1623" s="49">
        <f>_xll.qlCalendarAdvance(LocalCalendar,$D1622,B1623,"f",FALSE)</f>
        <v>50816</v>
      </c>
      <c r="E1623" s="49">
        <f>_xll.qlInterestRateIndexValueDate(IndexON,D1623)</f>
        <v>50816</v>
      </c>
      <c r="F1623" s="52">
        <f>IFERROR(_xll.qlIndexFixing(IndexON,D1623,TRUE,_xll.ohTrigger(RecalcTrigger,TriggerON)),NA())</f>
        <v>1.9492076444416195E-2</v>
      </c>
      <c r="H1623" s="49">
        <f>_xll.qlCalendarAdvance(IborCalendar,$H1622,B1623,"f",FALSE)</f>
        <v>50669</v>
      </c>
      <c r="I1623" s="49">
        <f>_xll.qlInterestRateIndexValueDate(Index3M,$H1623)</f>
        <v>50672</v>
      </c>
      <c r="J1623" s="52">
        <f>IFERROR(_xll.qlIndexFixing(Index3M,H1623,TRUE,_xll.ohTrigger(RecalcTrigger,Trigger3M)),NA())</f>
        <v>2.3984208971672416E-2</v>
      </c>
      <c r="K1623" s="52">
        <f>IFERROR(_xll.qlIndexFixing(ONIndex3M,I1623,TRUE,_xll.ohTrigger(RecalcTrigger,Trigger3M)),NA())</f>
        <v>2.3958551187561739E-2</v>
      </c>
      <c r="L1623" s="52">
        <f>IFERROR(_xll.qlIndexFixing(Index6M,$H1623,TRUE,_xll.ohTrigger(RecalcTrigger,Trigger6M)),NA())</f>
        <v>2.4377289834498016E-2</v>
      </c>
      <c r="M1623" s="52">
        <f>IFERROR(_xll.qlIndexFixing(ONIndex6M,I1623,TRUE,_xll.ohTrigger(RecalcTrigger,Trigger6M)),NA())</f>
        <v>2.4306093093615644E-2</v>
      </c>
    </row>
    <row r="1624" spans="2:13" x14ac:dyDescent="0.2">
      <c r="B1624" s="46" t="s">
        <v>49</v>
      </c>
      <c r="D1624" s="49">
        <f>_xll.qlCalendarAdvance(LocalCalendar,$D1623,B1624,"f",FALSE)</f>
        <v>50823</v>
      </c>
      <c r="E1624" s="49">
        <f>_xll.qlInterestRateIndexValueDate(IndexON,D1624)</f>
        <v>50823</v>
      </c>
      <c r="F1624" s="52">
        <f>IFERROR(_xll.qlIndexFixing(IndexON,D1624,TRUE,_xll.ohTrigger(RecalcTrigger,TriggerON)),NA())</f>
        <v>1.9485697458366813E-2</v>
      </c>
      <c r="H1624" s="49">
        <f>_xll.qlCalendarAdvance(IborCalendar,$H1623,B1624,"f",FALSE)</f>
        <v>50676</v>
      </c>
      <c r="I1624" s="49">
        <f>_xll.qlInterestRateIndexValueDate(Index3M,$H1624)</f>
        <v>50678</v>
      </c>
      <c r="J1624" s="52">
        <f>IFERROR(_xll.qlIndexFixing(Index3M,H1624,TRUE,_xll.ohTrigger(RecalcTrigger,Trigger3M)),NA())</f>
        <v>2.3978165707719861E-2</v>
      </c>
      <c r="K1624" s="52">
        <f>IFERROR(_xll.qlIndexFixing(ONIndex3M,I1624,TRUE,_xll.ohTrigger(RecalcTrigger,Trigger3M)),NA())</f>
        <v>2.3951858709843066E-2</v>
      </c>
      <c r="L1624" s="52">
        <f>IFERROR(_xll.qlIndexFixing(Index6M,$H1624,TRUE,_xll.ohTrigger(RecalcTrigger,Trigger6M)),NA())</f>
        <v>2.4372738114066646E-2</v>
      </c>
      <c r="M1624" s="52">
        <f>IFERROR(_xll.qlIndexFixing(ONIndex6M,I1624,TRUE,_xll.ohTrigger(RecalcTrigger,Trigger6M)),NA())</f>
        <v>2.4300094781501969E-2</v>
      </c>
    </row>
    <row r="1625" spans="2:13" x14ac:dyDescent="0.2">
      <c r="B1625" s="46" t="s">
        <v>49</v>
      </c>
      <c r="D1625" s="49">
        <f>_xll.qlCalendarAdvance(LocalCalendar,$D1624,B1625,"f",FALSE)</f>
        <v>50830</v>
      </c>
      <c r="E1625" s="49">
        <f>_xll.qlInterestRateIndexValueDate(IndexON,D1625)</f>
        <v>50830</v>
      </c>
      <c r="F1625" s="52">
        <f>IFERROR(_xll.qlIndexFixing(IndexON,D1625,TRUE,_xll.ohTrigger(RecalcTrigger,TriggerON)),NA())</f>
        <v>1.9479309100692843E-2</v>
      </c>
      <c r="H1625" s="49">
        <f>_xll.qlCalendarAdvance(IborCalendar,$H1624,B1625,"f",FALSE)</f>
        <v>50683</v>
      </c>
      <c r="I1625" s="49">
        <f>_xll.qlInterestRateIndexValueDate(Index3M,$H1625)</f>
        <v>50685</v>
      </c>
      <c r="J1625" s="52">
        <f>IFERROR(_xll.qlIndexFixing(Index3M,H1625,TRUE,_xll.ohTrigger(RecalcTrigger,Trigger3M)),NA())</f>
        <v>2.3971432323651974E-2</v>
      </c>
      <c r="K1625" s="52">
        <f>IFERROR(_xll.qlIndexFixing(ONIndex3M,I1625,TRUE,_xll.ohTrigger(RecalcTrigger,Trigger3M)),NA())</f>
        <v>2.3944738821803924E-2</v>
      </c>
      <c r="L1625" s="52">
        <f>IFERROR(_xll.qlIndexFixing(Index6M,$H1625,TRUE,_xll.ohTrigger(RecalcTrigger,Trigger6M)),NA())</f>
        <v>2.4366969655034008E-2</v>
      </c>
      <c r="M1625" s="52">
        <f>IFERROR(_xll.qlIndexFixing(ONIndex6M,I1625,TRUE,_xll.ohTrigger(RecalcTrigger,Trigger6M)),NA())</f>
        <v>2.4294019627602026E-2</v>
      </c>
    </row>
    <row r="1626" spans="2:13" x14ac:dyDescent="0.2">
      <c r="B1626" s="46" t="s">
        <v>49</v>
      </c>
      <c r="D1626" s="49">
        <f>_xll.qlCalendarAdvance(LocalCalendar,$D1625,B1626,"f",FALSE)</f>
        <v>50837</v>
      </c>
      <c r="E1626" s="49">
        <f>_xll.qlInterestRateIndexValueDate(IndexON,D1626)</f>
        <v>50837</v>
      </c>
      <c r="F1626" s="52">
        <f>IFERROR(_xll.qlIndexFixing(IndexON,D1626,TRUE,_xll.ohTrigger(RecalcTrigger,TriggerON)),NA())</f>
        <v>1.9472911371556378E-2</v>
      </c>
      <c r="H1626" s="49">
        <f>_xll.qlCalendarAdvance(IborCalendar,$H1625,B1626,"f",FALSE)</f>
        <v>50690</v>
      </c>
      <c r="I1626" s="49">
        <f>_xll.qlInterestRateIndexValueDate(Index3M,$H1626)</f>
        <v>50692</v>
      </c>
      <c r="J1626" s="52">
        <f>IFERROR(_xll.qlIndexFixing(Index3M,H1626,TRUE,_xll.ohTrigger(RecalcTrigger,Trigger3M)),NA())</f>
        <v>2.3964422171121338E-2</v>
      </c>
      <c r="K1626" s="52">
        <f>IFERROR(_xll.qlIndexFixing(ONIndex3M,I1626,TRUE,_xll.ohTrigger(RecalcTrigger,Trigger3M)),NA())</f>
        <v>2.393763919363856E-2</v>
      </c>
      <c r="L1626" s="52">
        <f>IFERROR(_xll.qlIndexFixing(Index6M,$H1626,TRUE,_xll.ohTrigger(RecalcTrigger,Trigger6M)),NA())</f>
        <v>2.4361230691981536E-2</v>
      </c>
      <c r="M1626" s="52">
        <f>IFERROR(_xll.qlIndexFixing(ONIndex6M,I1626,TRUE,_xll.ohTrigger(RecalcTrigger,Trigger6M)),NA())</f>
        <v>2.4287973596406331E-2</v>
      </c>
    </row>
    <row r="1627" spans="2:13" x14ac:dyDescent="0.2">
      <c r="B1627" s="46" t="s">
        <v>49</v>
      </c>
      <c r="D1627" s="49">
        <f>_xll.qlCalendarAdvance(LocalCalendar,$D1626,B1627,"f",FALSE)</f>
        <v>50844</v>
      </c>
      <c r="E1627" s="49">
        <f>_xll.qlInterestRateIndexValueDate(IndexON,D1627)</f>
        <v>50844</v>
      </c>
      <c r="F1627" s="52">
        <f>IFERROR(_xll.qlIndexFixing(IndexON,D1627,TRUE,_xll.ohTrigger(RecalcTrigger,TriggerON)),NA())</f>
        <v>1.9466504270795326E-2</v>
      </c>
      <c r="H1627" s="49">
        <f>_xll.qlCalendarAdvance(IborCalendar,$H1626,B1627,"f",FALSE)</f>
        <v>50697</v>
      </c>
      <c r="I1627" s="49">
        <f>_xll.qlInterestRateIndexValueDate(Index3M,$H1627)</f>
        <v>50699</v>
      </c>
      <c r="J1627" s="52">
        <f>IFERROR(_xll.qlIndexFixing(Index3M,H1627,TRUE,_xll.ohTrigger(RecalcTrigger,Trigger3M)),NA())</f>
        <v>2.3957432413601602E-2</v>
      </c>
      <c r="K1627" s="52">
        <f>IFERROR(_xll.qlIndexFixing(ONIndex3M,I1627,TRUE,_xll.ohTrigger(RecalcTrigger,Trigger3M)),NA())</f>
        <v>2.3930559825506847E-2</v>
      </c>
      <c r="L1627" s="52">
        <f>IFERROR(_xll.qlIndexFixing(Index6M,$H1627,TRUE,_xll.ohTrigger(RecalcTrigger,Trigger6M)),NA())</f>
        <v>2.4355521224655799E-2</v>
      </c>
      <c r="M1627" s="52">
        <f>IFERROR(_xll.qlIndexFixing(ONIndex6M,I1627,TRUE,_xll.ohTrigger(RecalcTrigger,Trigger6M)),NA())</f>
        <v>2.4281956687994821E-2</v>
      </c>
    </row>
    <row r="1628" spans="2:13" x14ac:dyDescent="0.2">
      <c r="B1628" s="46" t="s">
        <v>49</v>
      </c>
      <c r="D1628" s="49">
        <f>_xll.qlCalendarAdvance(LocalCalendar,$D1627,B1628,"f",FALSE)</f>
        <v>50851</v>
      </c>
      <c r="E1628" s="49">
        <f>_xll.qlInterestRateIndexValueDate(IndexON,D1628)</f>
        <v>50851</v>
      </c>
      <c r="F1628" s="52">
        <f>IFERROR(_xll.qlIndexFixing(IndexON,D1628,TRUE,_xll.ohTrigger(RecalcTrigger,TriggerON)),NA())</f>
        <v>1.9460087798571779E-2</v>
      </c>
      <c r="H1628" s="49">
        <f>_xll.qlCalendarAdvance(IborCalendar,$H1627,B1628,"f",FALSE)</f>
        <v>50704</v>
      </c>
      <c r="I1628" s="49">
        <f>_xll.qlInterestRateIndexValueDate(Index3M,$H1628)</f>
        <v>50706</v>
      </c>
      <c r="J1628" s="52">
        <f>IFERROR(_xll.qlIndexFixing(Index3M,H1628,TRUE,_xll.ohTrigger(RecalcTrigger,Trigger3M)),NA())</f>
        <v>2.3950463050982411E-2</v>
      </c>
      <c r="K1628" s="52">
        <f>IFERROR(_xll.qlIndexFixing(ONIndex3M,I1628,TRUE,_xll.ohTrigger(RecalcTrigger,Trigger3M)),NA())</f>
        <v>2.3923500717328849E-2</v>
      </c>
      <c r="L1628" s="52">
        <f>IFERROR(_xll.qlIndexFixing(Index6M,$H1628,TRUE,_xll.ohTrigger(RecalcTrigger,Trigger6M)),NA())</f>
        <v>2.4349841252804701E-2</v>
      </c>
      <c r="M1628" s="52">
        <f>IFERROR(_xll.qlIndexFixing(ONIndex6M,I1628,TRUE,_xll.ohTrigger(RecalcTrigger,Trigger6M)),NA())</f>
        <v>2.4275968902367495E-2</v>
      </c>
    </row>
    <row r="1629" spans="2:13" x14ac:dyDescent="0.2">
      <c r="B1629" s="46" t="s">
        <v>49</v>
      </c>
      <c r="D1629" s="49">
        <f>_xll.qlCalendarAdvance(LocalCalendar,$D1628,B1629,"f",FALSE)</f>
        <v>50858</v>
      </c>
      <c r="E1629" s="49">
        <f>_xll.qlInterestRateIndexValueDate(IndexON,D1629)</f>
        <v>50858</v>
      </c>
      <c r="F1629" s="52">
        <f>IFERROR(_xll.qlIndexFixing(IndexON,D1629,TRUE,_xll.ohTrigger(RecalcTrigger,TriggerON)),NA())</f>
        <v>1.9453661954723644E-2</v>
      </c>
      <c r="H1629" s="49">
        <f>_xll.qlCalendarAdvance(IborCalendar,$H1628,B1629,"f",FALSE)</f>
        <v>50711</v>
      </c>
      <c r="I1629" s="49">
        <f>_xll.qlInterestRateIndexValueDate(Index3M,$H1629)</f>
        <v>50713</v>
      </c>
      <c r="J1629" s="52">
        <f>IFERROR(_xll.qlIndexFixing(Index3M,H1629,TRUE,_xll.ohTrigger(RecalcTrigger,Trigger3M)),NA())</f>
        <v>2.3943514083157775E-2</v>
      </c>
      <c r="K1629" s="52">
        <f>IFERROR(_xll.qlIndexFixing(ONIndex3M,I1629,TRUE,_xll.ohTrigger(RecalcTrigger,Trigger3M)),NA())</f>
        <v>2.3916461869104566E-2</v>
      </c>
      <c r="L1629" s="52">
        <f>IFERROR(_xll.qlIndexFixing(Index6M,$H1629,TRUE,_xll.ohTrigger(RecalcTrigger,Trigger6M)),NA())</f>
        <v>2.4344617195290474E-2</v>
      </c>
      <c r="M1629" s="52">
        <f>IFERROR(_xll.qlIndexFixing(ONIndex6M,I1629,TRUE,_xll.ohTrigger(RecalcTrigger,Trigger6M)),NA())</f>
        <v>2.4270010239524353E-2</v>
      </c>
    </row>
    <row r="1630" spans="2:13" x14ac:dyDescent="0.2">
      <c r="B1630" s="46" t="s">
        <v>49</v>
      </c>
      <c r="D1630" s="49">
        <f>_xll.qlCalendarAdvance(LocalCalendar,$D1629,B1630,"f",FALSE)</f>
        <v>50865</v>
      </c>
      <c r="E1630" s="49">
        <f>_xll.qlInterestRateIndexValueDate(IndexON,D1630)</f>
        <v>50865</v>
      </c>
      <c r="F1630" s="52">
        <f>IFERROR(_xll.qlIndexFixing(IndexON,D1630,TRUE,_xll.ohTrigger(RecalcTrigger,TriggerON)),NA())</f>
        <v>1.9447226739331969E-2</v>
      </c>
      <c r="H1630" s="49">
        <f>_xll.qlCalendarAdvance(IborCalendar,$H1629,B1630,"f",FALSE)</f>
        <v>50718</v>
      </c>
      <c r="I1630" s="49">
        <f>_xll.qlInterestRateIndexValueDate(Index3M,$H1630)</f>
        <v>50720</v>
      </c>
      <c r="J1630" s="52">
        <f>IFERROR(_xll.qlIndexFixing(Index3M,H1630,TRUE,_xll.ohTrigger(RecalcTrigger,Trigger3M)),NA())</f>
        <v>2.3937495538420311E-2</v>
      </c>
      <c r="K1630" s="52">
        <f>IFERROR(_xll.qlIndexFixing(ONIndex3M,I1630,TRUE,_xll.ohTrigger(RecalcTrigger,Trigger3M)),NA())</f>
        <v>2.3909443280913933E-2</v>
      </c>
      <c r="L1630" s="52">
        <f>IFERROR(_xll.qlIndexFixing(Index6M,$H1630,TRUE,_xll.ohTrigger(RecalcTrigger,Trigger6M)),NA())</f>
        <v>2.4338141831035429E-2</v>
      </c>
      <c r="M1630" s="52">
        <f>IFERROR(_xll.qlIndexFixing(ONIndex6M,I1630,TRUE,_xll.ohTrigger(RecalcTrigger,Trigger6M)),NA())</f>
        <v>2.4264080699465396E-2</v>
      </c>
    </row>
    <row r="1631" spans="2:13" x14ac:dyDescent="0.2">
      <c r="B1631" s="46" t="s">
        <v>49</v>
      </c>
      <c r="D1631" s="49">
        <f>_xll.qlCalendarAdvance(LocalCalendar,$D1630,B1631,"f",FALSE)</f>
        <v>50872</v>
      </c>
      <c r="E1631" s="49">
        <f>_xll.qlInterestRateIndexValueDate(IndexON,D1631)</f>
        <v>50872</v>
      </c>
      <c r="F1631" s="52">
        <f>IFERROR(_xll.qlIndexFixing(IndexON,D1631,TRUE,_xll.ohTrigger(RecalcTrigger,TriggerON)),NA())</f>
        <v>1.9440782152234659E-2</v>
      </c>
      <c r="H1631" s="49">
        <f>_xll.qlCalendarAdvance(IborCalendar,$H1630,B1631,"f",FALSE)</f>
        <v>50725</v>
      </c>
      <c r="I1631" s="49">
        <f>_xll.qlInterestRateIndexValueDate(Index3M,$H1631)</f>
        <v>50727</v>
      </c>
      <c r="J1631" s="52">
        <f>IFERROR(_xll.qlIndexFixing(Index3M,H1631,TRUE,_xll.ohTrigger(RecalcTrigger,Trigger3M)),NA())</f>
        <v>2.392967733145597E-2</v>
      </c>
      <c r="K1631" s="52">
        <f>IFERROR(_xll.qlIndexFixing(ONIndex3M,I1631,TRUE,_xll.ohTrigger(RecalcTrigger,Trigger3M)),NA())</f>
        <v>2.3902444952756952E-2</v>
      </c>
      <c r="L1631" s="52">
        <f>IFERROR(_xll.qlIndexFixing(Index6M,$H1631,TRUE,_xll.ohTrigger(RecalcTrigger,Trigger6M)),NA())</f>
        <v>2.4332548613184124E-2</v>
      </c>
      <c r="M1631" s="52">
        <f>IFERROR(_xll.qlIndexFixing(ONIndex6M,I1631,TRUE,_xll.ohTrigger(RecalcTrigger,Trigger6M)),NA())</f>
        <v>2.4258180282190622E-2</v>
      </c>
    </row>
    <row r="1632" spans="2:13" x14ac:dyDescent="0.2">
      <c r="B1632" s="46" t="s">
        <v>49</v>
      </c>
      <c r="D1632" s="49">
        <f>_xll.qlCalendarAdvance(LocalCalendar,$D1631,B1632,"f",FALSE)</f>
        <v>50879</v>
      </c>
      <c r="E1632" s="49">
        <f>_xll.qlInterestRateIndexValueDate(IndexON,D1632)</f>
        <v>50879</v>
      </c>
      <c r="F1632" s="52">
        <f>IFERROR(_xll.qlIndexFixing(IndexON,D1632,TRUE,_xll.ohTrigger(RecalcTrigger,TriggerON)),NA())</f>
        <v>1.9434328193755901E-2</v>
      </c>
      <c r="H1632" s="49">
        <f>_xll.qlCalendarAdvance(IborCalendar,$H1631,B1632,"f",FALSE)</f>
        <v>50732</v>
      </c>
      <c r="I1632" s="49">
        <f>_xll.qlInterestRateIndexValueDate(Index3M,$H1632)</f>
        <v>50734</v>
      </c>
      <c r="J1632" s="52">
        <f>IFERROR(_xll.qlIndexFixing(Index3M,H1632,TRUE,_xll.ohTrigger(RecalcTrigger,Trigger3M)),NA())</f>
        <v>2.3922789547365934E-2</v>
      </c>
      <c r="K1632" s="52">
        <f>IFERROR(_xll.qlIndexFixing(ONIndex3M,I1632,TRUE,_xll.ohTrigger(RecalcTrigger,Trigger3M)),NA())</f>
        <v>2.3895466884473748E-2</v>
      </c>
      <c r="L1632" s="52">
        <f>IFERROR(_xll.qlIndexFixing(Index6M,$H1632,TRUE,_xll.ohTrigger(RecalcTrigger,Trigger6M)),NA())</f>
        <v>2.4326984887762974E-2</v>
      </c>
      <c r="M1632" s="52">
        <f>IFERROR(_xll.qlIndexFixing(ONIndex6M,I1632,TRUE,_xll.ohTrigger(RecalcTrigger,Trigger6M)),NA())</f>
        <v>2.4252308987620097E-2</v>
      </c>
    </row>
    <row r="1633" spans="2:13" x14ac:dyDescent="0.2">
      <c r="B1633" s="46" t="s">
        <v>49</v>
      </c>
      <c r="D1633" s="49">
        <f>_xll.qlCalendarAdvance(LocalCalendar,$D1632,B1633,"f",FALSE)</f>
        <v>50886</v>
      </c>
      <c r="E1633" s="49">
        <f>_xll.qlInterestRateIndexValueDate(IndexON,D1633)</f>
        <v>50886</v>
      </c>
      <c r="F1633" s="52">
        <f>IFERROR(_xll.qlIndexFixing(IndexON,D1633,TRUE,_xll.ohTrigger(RecalcTrigger,TriggerON)),NA())</f>
        <v>1.9427864863652555E-2</v>
      </c>
      <c r="H1633" s="49">
        <f>_xll.qlCalendarAdvance(IborCalendar,$H1632,B1633,"f",FALSE)</f>
        <v>50739</v>
      </c>
      <c r="I1633" s="49">
        <f>_xll.qlInterestRateIndexValueDate(Index3M,$H1633)</f>
        <v>50741</v>
      </c>
      <c r="J1633" s="52">
        <f>IFERROR(_xll.qlIndexFixing(Index3M,H1633,TRUE,_xll.ohTrigger(RecalcTrigger,Trigger3M)),NA())</f>
        <v>2.3915310014707813E-2</v>
      </c>
      <c r="K1633" s="52">
        <f>IFERROR(_xll.qlIndexFixing(ONIndex3M,I1633,TRUE,_xll.ohTrigger(RecalcTrigger,Trigger3M)),NA())</f>
        <v>2.388850907614426E-2</v>
      </c>
      <c r="L1633" s="52">
        <f>IFERROR(_xll.qlIndexFixing(Index6M,$H1633,TRUE,_xll.ohTrigger(RecalcTrigger,Trigger6M)),NA())</f>
        <v>2.4321883816928014E-2</v>
      </c>
      <c r="M1633" s="52">
        <f>IFERROR(_xll.qlIndexFixing(ONIndex6M,I1633,TRUE,_xll.ohTrigger(RecalcTrigger,Trigger6M)),NA())</f>
        <v>2.4246466815833756E-2</v>
      </c>
    </row>
    <row r="1634" spans="2:13" x14ac:dyDescent="0.2">
      <c r="B1634" s="46" t="s">
        <v>49</v>
      </c>
      <c r="D1634" s="49">
        <f>_xll.qlCalendarAdvance(LocalCalendar,$D1633,B1634,"f",FALSE)</f>
        <v>50896</v>
      </c>
      <c r="E1634" s="49">
        <f>_xll.qlInterestRateIndexValueDate(IndexON,D1634)</f>
        <v>50896</v>
      </c>
      <c r="F1634" s="52">
        <f>IFERROR(_xll.qlIndexFixing(IndexON,D1634,TRUE,_xll.ohTrigger(RecalcTrigger,TriggerON)),NA())</f>
        <v>1.9418722226740574E-2</v>
      </c>
      <c r="H1634" s="49">
        <f>_xll.qlCalendarAdvance(IborCalendar,$H1633,B1634,"f",FALSE)</f>
        <v>50746</v>
      </c>
      <c r="I1634" s="49">
        <f>_xll.qlInterestRateIndexValueDate(Index3M,$H1634)</f>
        <v>50748</v>
      </c>
      <c r="J1634" s="52">
        <f>IFERROR(_xll.qlIndexFixing(Index3M,H1634,TRUE,_xll.ohTrigger(RecalcTrigger,Trigger3M)),NA())</f>
        <v>2.3908461012987381E-2</v>
      </c>
      <c r="K1634" s="52">
        <f>IFERROR(_xll.qlIndexFixing(ONIndex3M,I1634,TRUE,_xll.ohTrigger(RecalcTrigger,Trigger3M)),NA())</f>
        <v>2.3881571527848422E-2</v>
      </c>
      <c r="L1634" s="52">
        <f>IFERROR(_xll.qlIndexFixing(Index6M,$H1634,TRUE,_xll.ohTrigger(RecalcTrigger,Trigger6M)),NA())</f>
        <v>2.4316380812699889E-2</v>
      </c>
      <c r="M1634" s="52">
        <f>IFERROR(_xll.qlIndexFixing(ONIndex6M,I1634,TRUE,_xll.ohTrigger(RecalcTrigger,Trigger6M)),NA())</f>
        <v>2.4240653766911535E-2</v>
      </c>
    </row>
    <row r="1635" spans="2:13" x14ac:dyDescent="0.2">
      <c r="B1635" s="46" t="s">
        <v>49</v>
      </c>
      <c r="D1635" s="49">
        <f>_xll.qlCalendarAdvance(LocalCalendar,$D1634,B1635,"f",FALSE)</f>
        <v>50903</v>
      </c>
      <c r="E1635" s="49">
        <f>_xll.qlInterestRateIndexValueDate(IndexON,D1635)</f>
        <v>50903</v>
      </c>
      <c r="F1635" s="52">
        <f>IFERROR(_xll.qlIndexFixing(IndexON,D1635,TRUE,_xll.ohTrigger(RecalcTrigger,TriggerON)),NA())</f>
        <v>1.9412234108172981E-2</v>
      </c>
      <c r="H1635" s="49">
        <f>_xll.qlCalendarAdvance(IborCalendar,$H1634,B1635,"f",FALSE)</f>
        <v>50753</v>
      </c>
      <c r="I1635" s="49">
        <f>_xll.qlInterestRateIndexValueDate(Index3M,$H1635)</f>
        <v>50755</v>
      </c>
      <c r="J1635" s="52">
        <f>IFERROR(_xll.qlIndexFixing(Index3M,H1635,TRUE,_xll.ohTrigger(RecalcTrigger,Trigger3M)),NA())</f>
        <v>2.390163240247567E-2</v>
      </c>
      <c r="K1635" s="52">
        <f>IFERROR(_xll.qlIndexFixing(ONIndex3M,I1635,TRUE,_xll.ohTrigger(RecalcTrigger,Trigger3M)),NA())</f>
        <v>2.3874654239506299E-2</v>
      </c>
      <c r="L1635" s="52">
        <f>IFERROR(_xll.qlIndexFixing(Index6M,$H1635,TRUE,_xll.ohTrigger(RecalcTrigger,Trigger6M)),NA())</f>
        <v>2.431090730221723E-2</v>
      </c>
      <c r="M1635" s="52">
        <f>IFERROR(_xll.qlIndexFixing(ONIndex6M,I1635,TRUE,_xll.ohTrigger(RecalcTrigger,Trigger6M)),NA())</f>
        <v>2.4234869840613626E-2</v>
      </c>
    </row>
    <row r="1636" spans="2:13" x14ac:dyDescent="0.2">
      <c r="B1636" s="46" t="s">
        <v>49</v>
      </c>
      <c r="D1636" s="49">
        <f>_xll.qlCalendarAdvance(LocalCalendar,$D1635,B1636,"f",FALSE)</f>
        <v>50910</v>
      </c>
      <c r="E1636" s="49">
        <f>_xll.qlInterestRateIndexValueDate(IndexON,D1636)</f>
        <v>50910</v>
      </c>
      <c r="F1636" s="52">
        <f>IFERROR(_xll.qlIndexFixing(IndexON,D1636,TRUE,_xll.ohTrigger(RecalcTrigger,TriggerON)),NA())</f>
        <v>1.9405736617305418E-2</v>
      </c>
      <c r="H1636" s="49">
        <f>_xll.qlCalendarAdvance(IborCalendar,$H1635,B1636,"f",FALSE)</f>
        <v>50760</v>
      </c>
      <c r="I1636" s="49">
        <f>_xll.qlInterestRateIndexValueDate(Index3M,$H1636)</f>
        <v>50763</v>
      </c>
      <c r="J1636" s="52">
        <f>IFERROR(_xll.qlIndexFixing(Index3M,H1636,TRUE,_xll.ohTrigger(RecalcTrigger,Trigger3M)),NA())</f>
        <v>2.3893853244866925E-2</v>
      </c>
      <c r="K1636" s="52">
        <f>IFERROR(_xll.qlIndexFixing(ONIndex3M,I1636,TRUE,_xll.ohTrigger(RecalcTrigger,Trigger3M)),NA())</f>
        <v>2.3867972217482603E-2</v>
      </c>
      <c r="L1636" s="52">
        <f>IFERROR(_xll.qlIndexFixing(Index6M,$H1636,TRUE,_xll.ohTrigger(RecalcTrigger,Trigger6M)),NA())</f>
        <v>2.430468797614594E-2</v>
      </c>
      <c r="M1636" s="52">
        <f>IFERROR(_xll.qlIndexFixing(ONIndex6M,I1636,TRUE,_xll.ohTrigger(RecalcTrigger,Trigger6M)),NA())</f>
        <v>2.4229919149412638E-2</v>
      </c>
    </row>
    <row r="1637" spans="2:13" x14ac:dyDescent="0.2">
      <c r="B1637" s="46" t="s">
        <v>49</v>
      </c>
      <c r="D1637" s="49">
        <f>_xll.qlCalendarAdvance(LocalCalendar,$D1636,B1637,"f",FALSE)</f>
        <v>50917</v>
      </c>
      <c r="E1637" s="49">
        <f>_xll.qlInterestRateIndexValueDate(IndexON,D1637)</f>
        <v>50917</v>
      </c>
      <c r="F1637" s="52">
        <f>IFERROR(_xll.qlIndexFixing(IndexON,D1637,TRUE,_xll.ohTrigger(RecalcTrigger,TriggerON)),NA())</f>
        <v>1.9399229754110868E-2</v>
      </c>
      <c r="H1637" s="49">
        <f>_xll.qlCalendarAdvance(IborCalendar,$H1636,B1637,"f",FALSE)</f>
        <v>50768</v>
      </c>
      <c r="I1637" s="49">
        <f>_xll.qlInterestRateIndexValueDate(Index3M,$H1637)</f>
        <v>50774</v>
      </c>
      <c r="J1637" s="52">
        <f>IFERROR(_xll.qlIndexFixing(Index3M,H1637,TRUE,_xll.ohTrigger(RecalcTrigger,Trigger3M)),NA())</f>
        <v>2.3883200390020676E-2</v>
      </c>
      <c r="K1637" s="52">
        <f>IFERROR(_xll.qlIndexFixing(ONIndex3M,I1637,TRUE,_xll.ohTrigger(RecalcTrigger,Trigger3M)),NA())</f>
        <v>2.3855980869456062E-2</v>
      </c>
      <c r="L1637" s="52">
        <f>IFERROR(_xll.qlIndexFixing(Index6M,$H1637,TRUE,_xll.ohTrigger(RecalcTrigger,Trigger6M)),NA())</f>
        <v>2.4295757932218741E-2</v>
      </c>
      <c r="M1637" s="52">
        <f>IFERROR(_xll.qlIndexFixing(ONIndex6M,I1637,TRUE,_xll.ohTrigger(RecalcTrigger,Trigger6M)),NA())</f>
        <v>2.4219317414866381E-2</v>
      </c>
    </row>
    <row r="1638" spans="2:13" x14ac:dyDescent="0.2">
      <c r="B1638" s="46" t="s">
        <v>49</v>
      </c>
      <c r="D1638" s="49">
        <f>_xll.qlCalendarAdvance(LocalCalendar,$D1637,B1638,"f",FALSE)</f>
        <v>50924</v>
      </c>
      <c r="E1638" s="49">
        <f>_xll.qlInterestRateIndexValueDate(IndexON,D1638)</f>
        <v>50924</v>
      </c>
      <c r="F1638" s="52">
        <f>IFERROR(_xll.qlIndexFixing(IndexON,D1638,TRUE,_xll.ohTrigger(RecalcTrigger,TriggerON)),NA())</f>
        <v>1.9392713518535297E-2</v>
      </c>
      <c r="H1638" s="49">
        <f>_xll.qlCalendarAdvance(IborCalendar,$H1637,B1638,"f",FALSE)</f>
        <v>50775</v>
      </c>
      <c r="I1638" s="49">
        <f>_xll.qlInterestRateIndexValueDate(Index3M,$H1638)</f>
        <v>50777</v>
      </c>
      <c r="J1638" s="52">
        <f>IFERROR(_xll.qlIndexFixing(Index3M,H1638,TRUE,_xll.ohTrigger(RecalcTrigger,Trigger3M)),NA())</f>
        <v>2.3880303804912018E-2</v>
      </c>
      <c r="K1638" s="52">
        <f>IFERROR(_xll.qlIndexFixing(ONIndex3M,I1638,TRUE,_xll.ohTrigger(RecalcTrigger,Trigger3M)),NA())</f>
        <v>2.3853950862313678E-2</v>
      </c>
      <c r="L1638" s="52">
        <f>IFERROR(_xll.qlIndexFixing(Index6M,$H1638,TRUE,_xll.ohTrigger(RecalcTrigger,Trigger6M)),NA())</f>
        <v>2.4293454730644971E-2</v>
      </c>
      <c r="M1638" s="52">
        <f>IFERROR(_xll.qlIndexFixing(ONIndex6M,I1638,TRUE,_xll.ohTrigger(RecalcTrigger,Trigger6M)),NA())</f>
        <v>2.4218109179434677E-2</v>
      </c>
    </row>
    <row r="1639" spans="2:13" x14ac:dyDescent="0.2">
      <c r="B1639" s="46" t="s">
        <v>49</v>
      </c>
      <c r="D1639" s="49">
        <f>_xll.qlCalendarAdvance(LocalCalendar,$D1638,B1639,"f",FALSE)</f>
        <v>50931</v>
      </c>
      <c r="E1639" s="49">
        <f>_xll.qlInterestRateIndexValueDate(IndexON,D1639)</f>
        <v>50931</v>
      </c>
      <c r="F1639" s="52">
        <f>IFERROR(_xll.qlIndexFixing(IndexON,D1639,TRUE,_xll.ohTrigger(RecalcTrigger,TriggerON)),NA())</f>
        <v>1.9386187910713785E-2</v>
      </c>
      <c r="H1639" s="49">
        <f>_xll.qlCalendarAdvance(IborCalendar,$H1638,B1639,"f",FALSE)</f>
        <v>50782</v>
      </c>
      <c r="I1639" s="49">
        <f>_xll.qlInterestRateIndexValueDate(Index3M,$H1639)</f>
        <v>50784</v>
      </c>
      <c r="J1639" s="52">
        <f>IFERROR(_xll.qlIndexFixing(Index3M,H1639,TRUE,_xll.ohTrigger(RecalcTrigger,Trigger3M)),NA())</f>
        <v>2.3873559671153899E-2</v>
      </c>
      <c r="K1639" s="52">
        <f>IFERROR(_xll.qlIndexFixing(ONIndex3M,I1639,TRUE,_xll.ohTrigger(RecalcTrigger,Trigger3M)),NA())</f>
        <v>2.3846817797661402E-2</v>
      </c>
      <c r="L1639" s="52">
        <f>IFERROR(_xll.qlIndexFixing(Index6M,$H1639,TRUE,_xll.ohTrigger(RecalcTrigger,Trigger6M)),NA())</f>
        <v>2.4288101658401815E-2</v>
      </c>
      <c r="M1639" s="52">
        <f>IFERROR(_xll.qlIndexFixing(ONIndex6M,I1639,TRUE,_xll.ohTrigger(RecalcTrigger,Trigger6M)),NA())</f>
        <v>2.4212039857829382E-2</v>
      </c>
    </row>
    <row r="1640" spans="2:13" x14ac:dyDescent="0.2">
      <c r="B1640" s="46" t="s">
        <v>49</v>
      </c>
      <c r="D1640" s="49">
        <f>_xll.qlCalendarAdvance(LocalCalendar,$D1639,B1640,"f",FALSE)</f>
        <v>50938</v>
      </c>
      <c r="E1640" s="49">
        <f>_xll.qlInterestRateIndexValueDate(IndexON,D1640)</f>
        <v>50938</v>
      </c>
      <c r="F1640" s="52">
        <f>IFERROR(_xll.qlIndexFixing(IndexON,D1640,TRUE,_xll.ohTrigger(RecalcTrigger,TriggerON)),NA())</f>
        <v>1.9379652930538265E-2</v>
      </c>
      <c r="H1640" s="49">
        <f>_xll.qlCalendarAdvance(IborCalendar,$H1639,B1640,"f",FALSE)</f>
        <v>50789</v>
      </c>
      <c r="I1640" s="49">
        <f>_xll.qlInterestRateIndexValueDate(Index3M,$H1640)</f>
        <v>50791</v>
      </c>
      <c r="J1640" s="52">
        <f>IFERROR(_xll.qlIndexFixing(Index3M,H1640,TRUE,_xll.ohTrigger(RecalcTrigger,Trigger3M)),NA())</f>
        <v>2.3866835928072483E-2</v>
      </c>
      <c r="K1640" s="52">
        <f>IFERROR(_xll.qlIndexFixing(ONIndex3M,I1640,TRUE,_xll.ohTrigger(RecalcTrigger,Trigger3M)),NA())</f>
        <v>2.3840006695685645E-2</v>
      </c>
      <c r="L1640" s="52">
        <f>IFERROR(_xll.qlIndexFixing(Index6M,$H1640,TRUE,_xll.ohTrigger(RecalcTrigger,Trigger6M)),NA())</f>
        <v>2.4282778076635019E-2</v>
      </c>
      <c r="M1640" s="52">
        <f>IFERROR(_xll.qlIndexFixing(ONIndex6M,I1640,TRUE,_xll.ohTrigger(RecalcTrigger,Trigger6M)),NA())</f>
        <v>2.4206409109028826E-2</v>
      </c>
    </row>
    <row r="1641" spans="2:13" x14ac:dyDescent="0.2">
      <c r="B1641" s="46" t="s">
        <v>49</v>
      </c>
      <c r="D1641" s="49">
        <f>_xll.qlCalendarAdvance(LocalCalendar,$D1640,B1641,"f",FALSE)</f>
        <v>50945</v>
      </c>
      <c r="E1641" s="49">
        <f>_xll.qlInterestRateIndexValueDate(IndexON,D1641)</f>
        <v>50945</v>
      </c>
      <c r="F1641" s="52">
        <f>IFERROR(_xll.qlIndexFixing(IndexON,D1641,TRUE,_xll.ohTrigger(RecalcTrigger,TriggerON)),NA())</f>
        <v>1.9373108578035762E-2</v>
      </c>
      <c r="H1641" s="49">
        <f>_xll.qlCalendarAdvance(IborCalendar,$H1640,B1641,"f",FALSE)</f>
        <v>50796</v>
      </c>
      <c r="I1641" s="49">
        <f>_xll.qlInterestRateIndexValueDate(Index3M,$H1641)</f>
        <v>50798</v>
      </c>
      <c r="J1641" s="52">
        <f>IFERROR(_xll.qlIndexFixing(Index3M,H1641,TRUE,_xll.ohTrigger(RecalcTrigger,Trigger3M)),NA())</f>
        <v>2.3860132575565629E-2</v>
      </c>
      <c r="K1641" s="52">
        <f>IFERROR(_xll.qlIndexFixing(ONIndex3M,I1641,TRUE,_xll.ohTrigger(RecalcTrigger,Trigger3M)),NA())</f>
        <v>2.3833215856594592E-2</v>
      </c>
      <c r="L1641" s="52">
        <f>IFERROR(_xll.qlIndexFixing(Index6M,$H1641,TRUE,_xll.ohTrigger(RecalcTrigger,Trigger6M)),NA())</f>
        <v>2.4277483985111401E-2</v>
      </c>
      <c r="M1641" s="52">
        <f>IFERROR(_xll.qlIndexFixing(ONIndex6M,I1641,TRUE,_xll.ohTrigger(RecalcTrigger,Trigger6M)),NA())</f>
        <v>2.4200807487062548E-2</v>
      </c>
    </row>
    <row r="1642" spans="2:13" x14ac:dyDescent="0.2">
      <c r="B1642" s="46" t="s">
        <v>49</v>
      </c>
      <c r="D1642" s="49">
        <f>_xll.qlCalendarAdvance(LocalCalendar,$D1641,B1642,"f",FALSE)</f>
        <v>50952</v>
      </c>
      <c r="E1642" s="49">
        <f>_xll.qlInterestRateIndexValueDate(IndexON,D1642)</f>
        <v>50952</v>
      </c>
      <c r="F1642" s="52">
        <f>IFERROR(_xll.qlIndexFixing(IndexON,D1642,TRUE,_xll.ohTrigger(RecalcTrigger,TriggerON)),NA())</f>
        <v>1.9366554853206267E-2</v>
      </c>
      <c r="H1642" s="49">
        <f>_xll.qlCalendarAdvance(IborCalendar,$H1641,B1642,"f",FALSE)</f>
        <v>50803</v>
      </c>
      <c r="I1642" s="49">
        <f>_xll.qlInterestRateIndexValueDate(Index3M,$H1642)</f>
        <v>50805</v>
      </c>
      <c r="J1642" s="52">
        <f>IFERROR(_xll.qlIndexFixing(Index3M,H1642,TRUE,_xll.ohTrigger(RecalcTrigger,Trigger3M)),NA())</f>
        <v>2.3853764855656347E-2</v>
      </c>
      <c r="K1642" s="52">
        <f>IFERROR(_xll.qlIndexFixing(ONIndex3M,I1642,TRUE,_xll.ohTrigger(RecalcTrigger,Trigger3M)),NA())</f>
        <v>2.3826445280441533E-2</v>
      </c>
      <c r="L1642" s="52">
        <f>IFERROR(_xll.qlIndexFixing(Index6M,$H1642,TRUE,_xll.ohTrigger(RecalcTrigger,Trigger6M)),NA())</f>
        <v>2.4272219383597773E-2</v>
      </c>
      <c r="M1642" s="52">
        <f>IFERROR(_xll.qlIndexFixing(ONIndex6M,I1642,TRUE,_xll.ohTrigger(RecalcTrigger,Trigger6M)),NA())</f>
        <v>2.4195234991983838E-2</v>
      </c>
    </row>
    <row r="1643" spans="2:13" x14ac:dyDescent="0.2">
      <c r="B1643" s="46" t="s">
        <v>49</v>
      </c>
      <c r="D1643" s="49">
        <f>_xll.qlCalendarAdvance(LocalCalendar,$D1642,B1643,"f",FALSE)</f>
        <v>50959</v>
      </c>
      <c r="E1643" s="49">
        <f>_xll.qlInterestRateIndexValueDate(IndexON,D1643)</f>
        <v>50959</v>
      </c>
      <c r="F1643" s="52">
        <f>IFERROR(_xll.qlIndexFixing(IndexON,D1643,TRUE,_xll.ohTrigger(RecalcTrigger,TriggerON)),NA())</f>
        <v>1.9359991756103815E-2</v>
      </c>
      <c r="H1643" s="49">
        <f>_xll.qlCalendarAdvance(IborCalendar,$H1642,B1643,"f",FALSE)</f>
        <v>50810</v>
      </c>
      <c r="I1643" s="49">
        <f>_xll.qlInterestRateIndexValueDate(Index3M,$H1643)</f>
        <v>50815</v>
      </c>
      <c r="J1643" s="52">
        <f>IFERROR(_xll.qlIndexFixing(Index3M,H1643,TRUE,_xll.ohTrigger(RecalcTrigger,Trigger3M)),NA())</f>
        <v>2.3844254590579799E-2</v>
      </c>
      <c r="K1643" s="52">
        <f>IFERROR(_xll.qlIndexFixing(ONIndex3M,I1643,TRUE,_xll.ohTrigger(RecalcTrigger,Trigger3M)),NA())</f>
        <v>2.3816194269041802E-2</v>
      </c>
      <c r="L1643" s="52">
        <f>IFERROR(_xll.qlIndexFixing(Index6M,$H1643,TRUE,_xll.ohTrigger(RecalcTrigger,Trigger6M)),NA())</f>
        <v>2.4265201308964219E-2</v>
      </c>
      <c r="M1643" s="52">
        <f>IFERROR(_xll.qlIndexFixing(ONIndex6M,I1643,TRUE,_xll.ohTrigger(RecalcTrigger,Trigger6M)),NA())</f>
        <v>2.4186487957873481E-2</v>
      </c>
    </row>
    <row r="1644" spans="2:13" x14ac:dyDescent="0.2">
      <c r="B1644" s="46" t="s">
        <v>49</v>
      </c>
      <c r="D1644" s="49">
        <f>_xll.qlCalendarAdvance(LocalCalendar,$D1643,B1644,"f",FALSE)</f>
        <v>50966</v>
      </c>
      <c r="E1644" s="49">
        <f>_xll.qlInterestRateIndexValueDate(IndexON,D1644)</f>
        <v>50966</v>
      </c>
      <c r="F1644" s="52">
        <f>IFERROR(_xll.qlIndexFixing(IndexON,D1644,TRUE,_xll.ohTrigger(RecalcTrigger,TriggerON)),NA())</f>
        <v>1.9353462455888037E-2</v>
      </c>
      <c r="H1644" s="49">
        <f>_xll.qlCalendarAdvance(IborCalendar,$H1643,B1644,"f",FALSE)</f>
        <v>50817</v>
      </c>
      <c r="I1644" s="49">
        <f>_xll.qlInterestRateIndexValueDate(Index3M,$H1644)</f>
        <v>50819</v>
      </c>
      <c r="J1644" s="52">
        <f>IFERROR(_xll.qlIndexFixing(Index3M,H1644,TRUE,_xll.ohTrigger(RecalcTrigger,Trigger3M)),NA())</f>
        <v>2.3839827695227741E-2</v>
      </c>
      <c r="K1644" s="52">
        <f>IFERROR(_xll.qlIndexFixing(ONIndex3M,I1644,TRUE,_xll.ohTrigger(RecalcTrigger,Trigger3M)),NA())</f>
        <v>2.3812964916789525E-2</v>
      </c>
      <c r="L1644" s="52">
        <f>IFERROR(_xll.qlIndexFixing(Index6M,$H1644,TRUE,_xll.ohTrigger(RecalcTrigger,Trigger6M)),NA())</f>
        <v>2.4261778649677917E-2</v>
      </c>
      <c r="M1644" s="52">
        <f>IFERROR(_xll.qlIndexFixing(ONIndex6M,I1644,TRUE,_xll.ohTrigger(RecalcTrigger,Trigger6M)),NA())</f>
        <v>2.4184177382302607E-2</v>
      </c>
    </row>
    <row r="1645" spans="2:13" x14ac:dyDescent="0.2">
      <c r="B1645" s="46" t="s">
        <v>49</v>
      </c>
      <c r="D1645" s="49">
        <f>_xll.qlCalendarAdvance(LocalCalendar,$D1644,B1645,"f",FALSE)</f>
        <v>50973</v>
      </c>
      <c r="E1645" s="49">
        <f>_xll.qlInterestRateIndexValueDate(IndexON,D1645)</f>
        <v>50973</v>
      </c>
      <c r="F1645" s="52">
        <f>IFERROR(_xll.qlIndexFixing(IndexON,D1645,TRUE,_xll.ohTrigger(RecalcTrigger,TriggerON)),NA())</f>
        <v>1.9346837444890928E-2</v>
      </c>
      <c r="H1645" s="49">
        <f>_xll.qlCalendarAdvance(IborCalendar,$H1644,B1645,"f",FALSE)</f>
        <v>50824</v>
      </c>
      <c r="I1645" s="49">
        <f>_xll.qlInterestRateIndexValueDate(Index3M,$H1645)</f>
        <v>50826</v>
      </c>
      <c r="J1645" s="52">
        <f>IFERROR(_xll.qlIndexFixing(Index3M,H1645,TRUE,_xll.ohTrigger(RecalcTrigger,Trigger3M)),NA())</f>
        <v>2.3833204884809913E-2</v>
      </c>
      <c r="K1645" s="52">
        <f>IFERROR(_xll.qlIndexFixing(ONIndex3M,I1645,TRUE,_xll.ohTrigger(RecalcTrigger,Trigger3M)),NA())</f>
        <v>2.3806255129263931E-2</v>
      </c>
      <c r="L1645" s="52">
        <f>IFERROR(_xll.qlIndexFixing(Index6M,$H1645,TRUE,_xll.ohTrigger(RecalcTrigger,Trigger6M)),NA())</f>
        <v>2.4256602516812827E-2</v>
      </c>
      <c r="M1645" s="52">
        <f>IFERROR(_xll.qlIndexFixing(ONIndex6M,I1645,TRUE,_xll.ohTrigger(RecalcTrigger,Trigger6M)),NA())</f>
        <v>2.4178692267726731E-2</v>
      </c>
    </row>
    <row r="1646" spans="2:13" x14ac:dyDescent="0.2">
      <c r="B1646" s="46" t="s">
        <v>49</v>
      </c>
      <c r="D1646" s="49">
        <f>_xll.qlCalendarAdvance(LocalCalendar,$D1645,B1646,"f",FALSE)</f>
        <v>50980</v>
      </c>
      <c r="E1646" s="49">
        <f>_xll.qlInterestRateIndexValueDate(IndexON,D1646)</f>
        <v>50980</v>
      </c>
      <c r="F1646" s="52">
        <f>IFERROR(_xll.qlIndexFixing(IndexON,D1646,TRUE,_xll.ohTrigger(RecalcTrigger,TriggerON)),NA())</f>
        <v>1.934024623086154E-2</v>
      </c>
      <c r="H1646" s="49">
        <f>_xll.qlCalendarAdvance(IborCalendar,$H1645,B1646,"f",FALSE)</f>
        <v>50831</v>
      </c>
      <c r="I1646" s="49">
        <f>_xll.qlInterestRateIndexValueDate(Index3M,$H1646)</f>
        <v>50833</v>
      </c>
      <c r="J1646" s="52">
        <f>IFERROR(_xll.qlIndexFixing(Index3M,H1646,TRUE,_xll.ohTrigger(RecalcTrigger,Trigger3M)),NA())</f>
        <v>2.3828199604700159E-2</v>
      </c>
      <c r="K1646" s="52">
        <f>IFERROR(_xll.qlIndexFixing(ONIndex3M,I1646,TRUE,_xll.ohTrigger(RecalcTrigger,Trigger3M)),NA())</f>
        <v>2.3799565604702977E-2</v>
      </c>
      <c r="L1646" s="52">
        <f>IFERROR(_xll.qlIndexFixing(Index6M,$H1646,TRUE,_xll.ohTrigger(RecalcTrigger,Trigger6M)),NA())</f>
        <v>2.4253281628904371E-2</v>
      </c>
      <c r="M1646" s="52">
        <f>IFERROR(_xll.qlIndexFixing(ONIndex6M,I1646,TRUE,_xll.ohTrigger(RecalcTrigger,Trigger6M)),NA())</f>
        <v>2.4173236279985133E-2</v>
      </c>
    </row>
    <row r="1647" spans="2:13" x14ac:dyDescent="0.2">
      <c r="B1647" s="46" t="s">
        <v>49</v>
      </c>
      <c r="D1647" s="49">
        <f>_xll.qlCalendarAdvance(LocalCalendar,$D1646,B1647,"f",FALSE)</f>
        <v>50987</v>
      </c>
      <c r="E1647" s="49">
        <f>_xll.qlInterestRateIndexValueDate(IndexON,D1647)</f>
        <v>50987</v>
      </c>
      <c r="F1647" s="52">
        <f>IFERROR(_xll.qlIndexFixing(IndexON,D1647,TRUE,_xll.ohTrigger(RecalcTrigger,TriggerON)),NA())</f>
        <v>1.9333645644478151E-2</v>
      </c>
      <c r="H1647" s="49">
        <f>_xll.qlCalendarAdvance(IborCalendar,$H1646,B1647,"f",FALSE)</f>
        <v>50838</v>
      </c>
      <c r="I1647" s="49">
        <f>_xll.qlInterestRateIndexValueDate(Index3M,$H1647)</f>
        <v>50840</v>
      </c>
      <c r="J1647" s="52">
        <f>IFERROR(_xll.qlIndexFixing(Index3M,H1647,TRUE,_xll.ohTrigger(RecalcTrigger,Trigger3M)),NA())</f>
        <v>2.3821622683748479E-2</v>
      </c>
      <c r="K1647" s="52">
        <f>IFERROR(_xll.qlIndexFixing(ONIndex3M,I1647,TRUE,_xll.ohTrigger(RecalcTrigger,Trigger3M)),NA())</f>
        <v>2.3792896342973435E-2</v>
      </c>
      <c r="L1647" s="52">
        <f>IFERROR(_xll.qlIndexFixing(Index6M,$H1647,TRUE,_xll.ohTrigger(RecalcTrigger,Trigger6M)),NA())</f>
        <v>2.4248171531018339E-2</v>
      </c>
      <c r="M1647" s="52">
        <f>IFERROR(_xll.qlIndexFixing(ONIndex6M,I1647,TRUE,_xll.ohTrigger(RecalcTrigger,Trigger6M)),NA())</f>
        <v>2.4167809419051167E-2</v>
      </c>
    </row>
    <row r="1648" spans="2:13" x14ac:dyDescent="0.2">
      <c r="B1648" s="46" t="s">
        <v>49</v>
      </c>
      <c r="D1648" s="49">
        <f>_xll.qlCalendarAdvance(LocalCalendar,$D1647,B1648,"f",FALSE)</f>
        <v>50994</v>
      </c>
      <c r="E1648" s="49">
        <f>_xll.qlInterestRateIndexValueDate(IndexON,D1648)</f>
        <v>50994</v>
      </c>
      <c r="F1648" s="52">
        <f>IFERROR(_xll.qlIndexFixing(IndexON,D1648,TRUE,_xll.ohTrigger(RecalcTrigger,TriggerON)),NA())</f>
        <v>1.9327035685794785E-2</v>
      </c>
      <c r="H1648" s="49">
        <f>_xll.qlCalendarAdvance(IborCalendar,$H1647,B1648,"f",FALSE)</f>
        <v>50845</v>
      </c>
      <c r="I1648" s="49">
        <f>_xll.qlInterestRateIndexValueDate(Index3M,$H1648)</f>
        <v>50847</v>
      </c>
      <c r="J1648" s="52">
        <f>IFERROR(_xll.qlIndexFixing(Index3M,H1648,TRUE,_xll.ohTrigger(RecalcTrigger,Trigger3M)),NA())</f>
        <v>2.3815066158491292E-2</v>
      </c>
      <c r="K1648" s="52">
        <f>IFERROR(_xll.qlIndexFixing(ONIndex3M,I1648,TRUE,_xll.ohTrigger(RecalcTrigger,Trigger3M)),NA())</f>
        <v>2.3786559058995849E-2</v>
      </c>
      <c r="L1648" s="52">
        <f>IFERROR(_xll.qlIndexFixing(Index6M,$H1648,TRUE,_xll.ohTrigger(RecalcTrigger,Trigger6M)),NA())</f>
        <v>2.4243551373669507E-2</v>
      </c>
      <c r="M1648" s="52">
        <f>IFERROR(_xll.qlIndexFixing(ONIndex6M,I1648,TRUE,_xll.ohTrigger(RecalcTrigger,Trigger6M)),NA())</f>
        <v>2.4162838222423488E-2</v>
      </c>
    </row>
    <row r="1649" spans="2:13" x14ac:dyDescent="0.2">
      <c r="B1649" s="46" t="s">
        <v>49</v>
      </c>
      <c r="D1649" s="49">
        <f>_xll.qlCalendarAdvance(LocalCalendar,$D1648,B1649,"f",FALSE)</f>
        <v>51001</v>
      </c>
      <c r="E1649" s="49">
        <f>_xll.qlInterestRateIndexValueDate(IndexON,D1649)</f>
        <v>51001</v>
      </c>
      <c r="F1649" s="52">
        <f>IFERROR(_xll.qlIndexFixing(IndexON,D1649,TRUE,_xll.ohTrigger(RecalcTrigger,TriggerON)),NA())</f>
        <v>1.9320416354784434E-2</v>
      </c>
      <c r="H1649" s="49">
        <f>_xll.qlCalendarAdvance(IborCalendar,$H1648,B1649,"f",FALSE)</f>
        <v>50852</v>
      </c>
      <c r="I1649" s="49">
        <f>_xll.qlInterestRateIndexValueDate(Index3M,$H1649)</f>
        <v>50854</v>
      </c>
      <c r="J1649" s="52">
        <f>IFERROR(_xll.qlIndexFixing(Index3M,H1649,TRUE,_xll.ohTrigger(RecalcTrigger,Trigger3M)),NA())</f>
        <v>2.3808530028827407E-2</v>
      </c>
      <c r="K1649" s="52">
        <f>IFERROR(_xll.qlIndexFixing(ONIndex3M,I1649,TRUE,_xll.ohTrigger(RecalcTrigger,Trigger3M)),NA())</f>
        <v>2.3779618608221753E-2</v>
      </c>
      <c r="L1649" s="52">
        <f>IFERROR(_xll.qlIndexFixing(Index6M,$H1649,TRUE,_xll.ohTrigger(RecalcTrigger,Trigger6M)),NA())</f>
        <v>2.4238039825300484E-2</v>
      </c>
      <c r="M1649" s="52">
        <f>IFERROR(_xll.qlIndexFixing(ONIndex6M,I1649,TRUE,_xll.ohTrigger(RecalcTrigger,Trigger6M)),NA())</f>
        <v>2.4157043077659424E-2</v>
      </c>
    </row>
    <row r="1650" spans="2:13" x14ac:dyDescent="0.2">
      <c r="B1650" s="46" t="s">
        <v>49</v>
      </c>
      <c r="D1650" s="49">
        <f>_xll.qlCalendarAdvance(LocalCalendar,$D1649,B1650,"f",FALSE)</f>
        <v>51008</v>
      </c>
      <c r="E1650" s="49">
        <f>_xll.qlInterestRateIndexValueDate(IndexON,D1650)</f>
        <v>51008</v>
      </c>
      <c r="F1650" s="52">
        <f>IFERROR(_xll.qlIndexFixing(IndexON,D1650,TRUE,_xll.ohTrigger(RecalcTrigger,TriggerON)),NA())</f>
        <v>1.9313787651528139E-2</v>
      </c>
      <c r="H1650" s="49">
        <f>_xll.qlCalendarAdvance(IborCalendar,$H1649,B1650,"f",FALSE)</f>
        <v>50859</v>
      </c>
      <c r="I1650" s="49">
        <f>_xll.qlInterestRateIndexValueDate(Index3M,$H1650)</f>
        <v>50861</v>
      </c>
      <c r="J1650" s="52">
        <f>IFERROR(_xll.qlIndexFixing(Index3M,H1650,TRUE,_xll.ohTrigger(RecalcTrigger,Trigger3M)),NA())</f>
        <v>2.3801043376722602E-2</v>
      </c>
      <c r="K1650" s="52">
        <f>IFERROR(_xll.qlIndexFixing(ONIndex3M,I1650,TRUE,_xll.ohTrigger(RecalcTrigger,Trigger3M)),NA())</f>
        <v>2.3773010135146322E-2</v>
      </c>
      <c r="L1650" s="52">
        <f>IFERROR(_xll.qlIndexFixing(Index6M,$H1650,TRUE,_xll.ohTrigger(RecalcTrigger,Trigger6M)),NA())</f>
        <v>2.4233018217012806E-2</v>
      </c>
      <c r="M1650" s="52">
        <f>IFERROR(_xll.qlIndexFixing(ONIndex6M,I1650,TRUE,_xll.ohTrigger(RecalcTrigger,Trigger6M)),NA())</f>
        <v>2.4151703597175E-2</v>
      </c>
    </row>
    <row r="1651" spans="2:13" x14ac:dyDescent="0.2">
      <c r="B1651" s="46" t="s">
        <v>49</v>
      </c>
      <c r="D1651" s="49">
        <f>_xll.qlCalendarAdvance(LocalCalendar,$D1650,B1651,"f",FALSE)</f>
        <v>51015</v>
      </c>
      <c r="E1651" s="49">
        <f>_xll.qlInterestRateIndexValueDate(IndexON,D1651)</f>
        <v>51015</v>
      </c>
      <c r="F1651" s="52">
        <f>IFERROR(_xll.qlIndexFixing(IndexON,D1651,TRUE,_xll.ohTrigger(RecalcTrigger,TriggerON)),NA())</f>
        <v>1.930714957591784E-2</v>
      </c>
      <c r="H1651" s="49">
        <f>_xll.qlCalendarAdvance(IborCalendar,$H1650,B1651,"f",FALSE)</f>
        <v>50866</v>
      </c>
      <c r="I1651" s="49">
        <f>_xll.qlInterestRateIndexValueDate(Index3M,$H1651)</f>
        <v>50872</v>
      </c>
      <c r="J1651" s="52">
        <f>IFERROR(_xll.qlIndexFixing(Index3M,H1651,TRUE,_xll.ohTrigger(RecalcTrigger,Trigger3M)),NA())</f>
        <v>2.3790840722373103E-2</v>
      </c>
      <c r="K1651" s="52">
        <f>IFERROR(_xll.qlIndexFixing(ONIndex3M,I1651,TRUE,_xll.ohTrigger(RecalcTrigger,Trigger3M)),NA())</f>
        <v>2.3762036008045939E-2</v>
      </c>
      <c r="L1651" s="52">
        <f>IFERROR(_xll.qlIndexFixing(Index6M,$H1651,TRUE,_xll.ohTrigger(RecalcTrigger,Trigger6M)),NA())</f>
        <v>2.422425374262736E-2</v>
      </c>
      <c r="M1651" s="52">
        <f>IFERROR(_xll.qlIndexFixing(ONIndex6M,I1651,TRUE,_xll.ohTrigger(RecalcTrigger,Trigger6M)),NA())</f>
        <v>2.4142507002276048E-2</v>
      </c>
    </row>
    <row r="1652" spans="2:13" x14ac:dyDescent="0.2">
      <c r="B1652" s="46" t="s">
        <v>49</v>
      </c>
      <c r="D1652" s="49">
        <f>_xll.qlCalendarAdvance(LocalCalendar,$D1651,B1652,"f",FALSE)</f>
        <v>51022</v>
      </c>
      <c r="E1652" s="49">
        <f>_xll.qlInterestRateIndexValueDate(IndexON,D1652)</f>
        <v>51022</v>
      </c>
      <c r="F1652" s="52">
        <f>IFERROR(_xll.qlIndexFixing(IndexON,D1652,TRUE,_xll.ohTrigger(RecalcTrigger,TriggerON)),NA())</f>
        <v>1.9300502128034584E-2</v>
      </c>
      <c r="H1652" s="49">
        <f>_xll.qlCalendarAdvance(IborCalendar,$H1651,B1652,"f",FALSE)</f>
        <v>50873</v>
      </c>
      <c r="I1652" s="49">
        <f>_xll.qlInterestRateIndexValueDate(Index3M,$H1652)</f>
        <v>50875</v>
      </c>
      <c r="J1652" s="52">
        <f>IFERROR(_xll.qlIndexFixing(Index3M,H1652,TRUE,_xll.ohTrigger(RecalcTrigger,Trigger3M)),NA())</f>
        <v>2.3788066919236912E-2</v>
      </c>
      <c r="K1652" s="52">
        <f>IFERROR(_xll.qlIndexFixing(ONIndex3M,I1652,TRUE,_xll.ohTrigger(RecalcTrigger,Trigger3M)),NA())</f>
        <v>2.3759853977596279E-2</v>
      </c>
      <c r="L1652" s="52">
        <f>IFERROR(_xll.qlIndexFixing(Index6M,$H1652,TRUE,_xll.ohTrigger(RecalcTrigger,Trigger6M)),NA())</f>
        <v>2.422306348845436E-2</v>
      </c>
      <c r="M1652" s="52">
        <f>IFERROR(_xll.qlIndexFixing(ONIndex6M,I1652,TRUE,_xll.ohTrigger(RecalcTrigger,Trigger6M)),NA())</f>
        <v>2.4141112016655697E-2</v>
      </c>
    </row>
    <row r="1653" spans="2:13" x14ac:dyDescent="0.2">
      <c r="B1653" s="46" t="s">
        <v>49</v>
      </c>
      <c r="D1653" s="49">
        <f>_xll.qlCalendarAdvance(LocalCalendar,$D1652,B1653,"f",FALSE)</f>
        <v>51029</v>
      </c>
      <c r="E1653" s="49">
        <f>_xll.qlInterestRateIndexValueDate(IndexON,D1653)</f>
        <v>51029</v>
      </c>
      <c r="F1653" s="52">
        <f>IFERROR(_xll.qlIndexFixing(IndexON,D1653,TRUE,_xll.ohTrigger(RecalcTrigger,TriggerON)),NA())</f>
        <v>1.9293879297999639E-2</v>
      </c>
      <c r="H1653" s="49">
        <f>_xll.qlCalendarAdvance(IborCalendar,$H1652,B1653,"f",FALSE)</f>
        <v>50880</v>
      </c>
      <c r="I1653" s="49">
        <f>_xll.qlInterestRateIndexValueDate(Index3M,$H1653)</f>
        <v>50882</v>
      </c>
      <c r="J1653" s="52">
        <f>IFERROR(_xll.qlIndexFixing(Index3M,H1653,TRUE,_xll.ohTrigger(RecalcTrigger,Trigger3M)),NA())</f>
        <v>2.3781609276780101E-2</v>
      </c>
      <c r="K1653" s="52">
        <f>IFERROR(_xll.qlIndexFixing(ONIndex3M,I1653,TRUE,_xll.ohTrigger(RecalcTrigger,Trigger3M)),NA())</f>
        <v>2.3753306293148313E-2</v>
      </c>
      <c r="L1653" s="52">
        <f>IFERROR(_xll.qlIndexFixing(Index6M,$H1653,TRUE,_xll.ohTrigger(RecalcTrigger,Trigger6M)),NA())</f>
        <v>2.4218130367735954E-2</v>
      </c>
      <c r="M1653" s="52">
        <f>IFERROR(_xll.qlIndexFixing(ONIndex6M,I1653,TRUE,_xll.ohTrigger(RecalcTrigger,Trigger6M)),NA())</f>
        <v>2.4135859916620817E-2</v>
      </c>
    </row>
    <row r="1654" spans="2:13" x14ac:dyDescent="0.2">
      <c r="B1654" s="46" t="s">
        <v>49</v>
      </c>
      <c r="D1654" s="49">
        <f>_xll.qlCalendarAdvance(LocalCalendar,$D1653,B1654,"f",FALSE)</f>
        <v>51039</v>
      </c>
      <c r="E1654" s="49">
        <f>_xll.qlInterestRateIndexValueDate(IndexON,D1654)</f>
        <v>51039</v>
      </c>
      <c r="F1654" s="52">
        <f>IFERROR(_xll.qlIndexFixing(IndexON,D1654,TRUE,_xll.ohTrigger(RecalcTrigger,TriggerON)),NA())</f>
        <v>1.9284253957260189E-2</v>
      </c>
      <c r="H1654" s="49">
        <f>_xll.qlCalendarAdvance(IborCalendar,$H1653,B1654,"f",FALSE)</f>
        <v>50887</v>
      </c>
      <c r="I1654" s="49">
        <f>_xll.qlInterestRateIndexValueDate(Index3M,$H1654)</f>
        <v>50896</v>
      </c>
      <c r="J1654" s="52">
        <f>IFERROR(_xll.qlIndexFixing(Index3M,H1654,TRUE,_xll.ohTrigger(RecalcTrigger,Trigger3M)),NA())</f>
        <v>2.3769741552491855E-2</v>
      </c>
      <c r="K1654" s="52">
        <f>IFERROR(_xll.qlIndexFixing(ONIndex3M,I1654,TRUE,_xll.ohTrigger(RecalcTrigger,Trigger3M)),NA())</f>
        <v>2.374027171279991E-2</v>
      </c>
      <c r="L1654" s="52">
        <f>IFERROR(_xll.qlIndexFixing(Index6M,$H1654,TRUE,_xll.ohTrigger(RecalcTrigger,Trigger6M)),NA())</f>
        <v>2.4208352612313334E-2</v>
      </c>
      <c r="M1654" s="52">
        <f>IFERROR(_xll.qlIndexFixing(ONIndex6M,I1654,TRUE,_xll.ohTrigger(RecalcTrigger,Trigger6M)),NA())</f>
        <v>2.4125443096894017E-2</v>
      </c>
    </row>
    <row r="1655" spans="2:13" x14ac:dyDescent="0.2">
      <c r="B1655" s="46" t="s">
        <v>49</v>
      </c>
      <c r="D1655" s="49">
        <f>_xll.qlCalendarAdvance(LocalCalendar,$D1654,B1655,"f",FALSE)</f>
        <v>51046</v>
      </c>
      <c r="E1655" s="49">
        <f>_xll.qlInterestRateIndexValueDate(IndexON,D1655)</f>
        <v>51046</v>
      </c>
      <c r="F1655" s="52">
        <f>IFERROR(_xll.qlIndexFixing(IndexON,D1655,TRUE,_xll.ohTrigger(RecalcTrigger,TriggerON)),NA())</f>
        <v>1.9277576420134723E-2</v>
      </c>
      <c r="H1655" s="49">
        <f>_xll.qlCalendarAdvance(IborCalendar,$H1654,B1655,"f",FALSE)</f>
        <v>50894</v>
      </c>
      <c r="I1655" s="49">
        <f>_xll.qlInterestRateIndexValueDate(Index3M,$H1655)</f>
        <v>50896</v>
      </c>
      <c r="J1655" s="52">
        <f>IFERROR(_xll.qlIndexFixing(Index3M,H1655,TRUE,_xll.ohTrigger(RecalcTrigger,Trigger3M)),NA())</f>
        <v>2.3769741552491855E-2</v>
      </c>
      <c r="K1655" s="52">
        <f>IFERROR(_xll.qlIndexFixing(ONIndex3M,I1655,TRUE,_xll.ohTrigger(RecalcTrigger,Trigger3M)),NA())</f>
        <v>2.374027171279991E-2</v>
      </c>
      <c r="L1655" s="52">
        <f>IFERROR(_xll.qlIndexFixing(Index6M,$H1655,TRUE,_xll.ohTrigger(RecalcTrigger,Trigger6M)),NA())</f>
        <v>2.4208352612313334E-2</v>
      </c>
      <c r="M1655" s="52">
        <f>IFERROR(_xll.qlIndexFixing(ONIndex6M,I1655,TRUE,_xll.ohTrigger(RecalcTrigger,Trigger6M)),NA())</f>
        <v>2.4125443096894017E-2</v>
      </c>
    </row>
    <row r="1656" spans="2:13" x14ac:dyDescent="0.2">
      <c r="B1656" s="46" t="s">
        <v>49</v>
      </c>
      <c r="D1656" s="49">
        <f>_xll.qlCalendarAdvance(LocalCalendar,$D1655,B1656,"f",FALSE)</f>
        <v>51054</v>
      </c>
      <c r="E1656" s="49">
        <f>_xll.qlInterestRateIndexValueDate(IndexON,D1656)</f>
        <v>51054</v>
      </c>
      <c r="F1656" s="52">
        <f>IFERROR(_xll.qlIndexFixing(IndexON,D1656,TRUE,_xll.ohTrigger(RecalcTrigger,TriggerON)),NA())</f>
        <v>1.9269933473814449E-2</v>
      </c>
      <c r="H1656" s="49">
        <f>_xll.qlCalendarAdvance(IborCalendar,$H1655,B1656,"f",FALSE)</f>
        <v>50901</v>
      </c>
      <c r="I1656" s="49">
        <f>_xll.qlInterestRateIndexValueDate(Index3M,$H1656)</f>
        <v>50903</v>
      </c>
      <c r="J1656" s="52">
        <f>IFERROR(_xll.qlIndexFixing(Index3M,H1656,TRUE,_xll.ohTrigger(RecalcTrigger,Trigger3M)),NA())</f>
        <v>2.3763348189086358E-2</v>
      </c>
      <c r="K1656" s="52">
        <f>IFERROR(_xll.qlIndexFixing(ONIndex3M,I1656,TRUE,_xll.ohTrigger(RecalcTrigger,Trigger3M)),NA())</f>
        <v>2.3733784816926118E-2</v>
      </c>
      <c r="L1656" s="52">
        <f>IFERROR(_xll.qlIndexFixing(Index6M,$H1656,TRUE,_xll.ohTrigger(RecalcTrigger,Trigger6M)),NA())</f>
        <v>2.4203507977170552E-2</v>
      </c>
      <c r="M1656" s="52">
        <f>IFERROR(_xll.qlIndexFixing(ONIndex6M,I1656,TRUE,_xll.ohTrigger(RecalcTrigger,Trigger6M)),NA())</f>
        <v>2.4120278377228743E-2</v>
      </c>
    </row>
    <row r="1657" spans="2:13" x14ac:dyDescent="0.2">
      <c r="B1657" s="46" t="s">
        <v>49</v>
      </c>
      <c r="D1657" s="49">
        <f>_xll.qlCalendarAdvance(LocalCalendar,$D1656,B1657,"f",FALSE)</f>
        <v>51061</v>
      </c>
      <c r="E1657" s="49">
        <f>_xll.qlInterestRateIndexValueDate(IndexON,D1657)</f>
        <v>51061</v>
      </c>
      <c r="F1657" s="52">
        <f>IFERROR(_xll.qlIndexFixing(IndexON,D1657,TRUE,_xll.ohTrigger(RecalcTrigger,TriggerON)),NA())</f>
        <v>1.9263235854798388E-2</v>
      </c>
      <c r="H1657" s="49">
        <f>_xll.qlCalendarAdvance(IborCalendar,$H1656,B1657,"f",FALSE)</f>
        <v>50908</v>
      </c>
      <c r="I1657" s="49">
        <f>_xll.qlInterestRateIndexValueDate(Index3M,$H1657)</f>
        <v>50910</v>
      </c>
      <c r="J1657" s="52">
        <f>IFERROR(_xll.qlIndexFixing(Index3M,H1657,TRUE,_xll.ohTrigger(RecalcTrigger,Trigger3M)),NA())</f>
        <v>2.375697522045269E-2</v>
      </c>
      <c r="K1657" s="52">
        <f>IFERROR(_xll.qlIndexFixing(ONIndex3M,I1657,TRUE,_xll.ohTrigger(RecalcTrigger,Trigger3M)),NA())</f>
        <v>2.3727318183883739E-2</v>
      </c>
      <c r="L1657" s="52">
        <f>IFERROR(_xll.qlIndexFixing(Index6M,$H1657,TRUE,_xll.ohTrigger(RecalcTrigger,Trigger6M)),NA())</f>
        <v>2.4198692836782516E-2</v>
      </c>
      <c r="M1657" s="52">
        <f>IFERROR(_xll.qlIndexFixing(ONIndex6M,I1657,TRUE,_xll.ohTrigger(RecalcTrigger,Trigger6M)),NA())</f>
        <v>2.4115142784344457E-2</v>
      </c>
    </row>
    <row r="1658" spans="2:13" x14ac:dyDescent="0.2">
      <c r="B1658" s="46" t="s">
        <v>49</v>
      </c>
      <c r="D1658" s="49">
        <f>_xll.qlCalendarAdvance(LocalCalendar,$D1657,B1658,"f",FALSE)</f>
        <v>51068</v>
      </c>
      <c r="E1658" s="49">
        <f>_xll.qlInterestRateIndexValueDate(IndexON,D1658)</f>
        <v>51068</v>
      </c>
      <c r="F1658" s="52">
        <f>IFERROR(_xll.qlIndexFixing(IndexON,D1658,TRUE,_xll.ohTrigger(RecalcTrigger,TriggerON)),NA())</f>
        <v>1.9256528864238787E-2</v>
      </c>
      <c r="H1658" s="49">
        <f>_xll.qlCalendarAdvance(IborCalendar,$H1657,B1658,"f",FALSE)</f>
        <v>50915</v>
      </c>
      <c r="I1658" s="49">
        <f>_xll.qlInterestRateIndexValueDate(Index3M,$H1658)</f>
        <v>50917</v>
      </c>
      <c r="J1658" s="52">
        <f>IFERROR(_xll.qlIndexFixing(Index3M,H1658,TRUE,_xll.ohTrigger(RecalcTrigger,Trigger3M)),NA())</f>
        <v>2.3750954781865917E-2</v>
      </c>
      <c r="K1658" s="52">
        <f>IFERROR(_xll.qlIndexFixing(ONIndex3M,I1658,TRUE,_xll.ohTrigger(RecalcTrigger,Trigger3M)),NA())</f>
        <v>2.3721193689718589E-2</v>
      </c>
      <c r="L1658" s="52">
        <f>IFERROR(_xll.qlIndexFixing(Index6M,$H1658,TRUE,_xll.ohTrigger(RecalcTrigger,Trigger6M)),NA())</f>
        <v>2.419390719093318E-2</v>
      </c>
      <c r="M1658" s="52">
        <f>IFERROR(_xll.qlIndexFixing(ONIndex6M,I1658,TRUE,_xll.ohTrigger(RecalcTrigger,Trigger6M)),NA())</f>
        <v>2.4110480150785207E-2</v>
      </c>
    </row>
    <row r="1659" spans="2:13" x14ac:dyDescent="0.2">
      <c r="B1659" s="46" t="s">
        <v>49</v>
      </c>
      <c r="D1659" s="49">
        <f>_xll.qlCalendarAdvance(LocalCalendar,$D1658,B1659,"f",FALSE)</f>
        <v>51075</v>
      </c>
      <c r="E1659" s="49">
        <f>_xll.qlInterestRateIndexValueDate(IndexON,D1659)</f>
        <v>51075</v>
      </c>
      <c r="F1659" s="52">
        <f>IFERROR(_xll.qlIndexFixing(IndexON,D1659,TRUE,_xll.ohTrigger(RecalcTrigger,TriggerON)),NA())</f>
        <v>1.9249812502135644E-2</v>
      </c>
      <c r="H1659" s="49">
        <f>_xll.qlCalendarAdvance(IborCalendar,$H1658,B1659,"f",FALSE)</f>
        <v>50922</v>
      </c>
      <c r="I1659" s="49">
        <f>_xll.qlInterestRateIndexValueDate(Index3M,$H1659)</f>
        <v>50924</v>
      </c>
      <c r="J1659" s="52">
        <f>IFERROR(_xll.qlIndexFixing(Index3M,H1659,TRUE,_xll.ohTrigger(RecalcTrigger,Trigger3M)),NA())</f>
        <v>2.3744290467094357E-2</v>
      </c>
      <c r="K1659" s="52">
        <f>IFERROR(_xll.qlIndexFixing(ONIndex3M,I1659,TRUE,_xll.ohTrigger(RecalcTrigger,Trigger3M)),NA())</f>
        <v>2.371444570634651E-2</v>
      </c>
      <c r="L1659" s="52">
        <f>IFERROR(_xll.qlIndexFixing(Index6M,$H1659,TRUE,_xll.ohTrigger(RecalcTrigger,Trigger6M)),NA())</f>
        <v>2.4189151039408236E-2</v>
      </c>
      <c r="M1659" s="52">
        <f>IFERROR(_xll.qlIndexFixing(ONIndex6M,I1659,TRUE,_xll.ohTrigger(RecalcTrigger,Trigger6M)),NA())</f>
        <v>2.4104958978918845E-2</v>
      </c>
    </row>
    <row r="1660" spans="2:13" x14ac:dyDescent="0.2">
      <c r="B1660" s="46" t="s">
        <v>49</v>
      </c>
      <c r="D1660" s="49">
        <f>_xll.qlCalendarAdvance(LocalCalendar,$D1659,B1660,"f",FALSE)</f>
        <v>51082</v>
      </c>
      <c r="E1660" s="49">
        <f>_xll.qlInterestRateIndexValueDate(IndexON,D1660)</f>
        <v>51082</v>
      </c>
      <c r="F1660" s="52">
        <f>IFERROR(_xll.qlIndexFixing(IndexON,D1660,TRUE,_xll.ohTrigger(RecalcTrigger,TriggerON)),NA())</f>
        <v>1.9243086768570006E-2</v>
      </c>
      <c r="H1660" s="49">
        <f>_xll.qlCalendarAdvance(IborCalendar,$H1659,B1660,"f",FALSE)</f>
        <v>50929</v>
      </c>
      <c r="I1660" s="49">
        <f>_xll.qlInterestRateIndexValueDate(Index3M,$H1660)</f>
        <v>50931</v>
      </c>
      <c r="J1660" s="52">
        <f>IFERROR(_xll.qlIndexFixing(Index3M,H1660,TRUE,_xll.ohTrigger(RecalcTrigger,Trigger3M)),NA())</f>
        <v>2.3737978682168152E-2</v>
      </c>
      <c r="K1660" s="52">
        <f>IFERROR(_xll.qlIndexFixing(ONIndex3M,I1660,TRUE,_xll.ohTrigger(RecalcTrigger,Trigger3M)),NA())</f>
        <v>2.3708039861878305E-2</v>
      </c>
      <c r="L1660" s="52">
        <f>IFERROR(_xll.qlIndexFixing(Index6M,$H1660,TRUE,_xll.ohTrigger(RecalcTrigger,Trigger6M)),NA())</f>
        <v>2.4184424381993364E-2</v>
      </c>
      <c r="M1660" s="52">
        <f>IFERROR(_xll.qlIndexFixing(ONIndex6M,I1660,TRUE,_xll.ohTrigger(RecalcTrigger,Trigger6M)),NA())</f>
        <v>2.4099910766404165E-2</v>
      </c>
    </row>
    <row r="1661" spans="2:13" x14ac:dyDescent="0.2">
      <c r="B1661" s="46" t="s">
        <v>49</v>
      </c>
      <c r="D1661" s="49">
        <f>_xll.qlCalendarAdvance(LocalCalendar,$D1660,B1661,"f",FALSE)</f>
        <v>51089</v>
      </c>
      <c r="E1661" s="49">
        <f>_xll.qlInterestRateIndexValueDate(IndexON,D1661)</f>
        <v>51089</v>
      </c>
      <c r="F1661" s="52">
        <f>IFERROR(_xll.qlIndexFixing(IndexON,D1661,TRUE,_xll.ohTrigger(RecalcTrigger,TriggerON)),NA())</f>
        <v>1.923635166337978E-2</v>
      </c>
      <c r="H1661" s="49">
        <f>_xll.qlCalendarAdvance(IborCalendar,$H1660,B1661,"f",FALSE)</f>
        <v>50936</v>
      </c>
      <c r="I1661" s="49">
        <f>_xll.qlInterestRateIndexValueDate(Index3M,$H1661)</f>
        <v>50938</v>
      </c>
      <c r="J1661" s="52">
        <f>IFERROR(_xll.qlIndexFixing(Index3M,H1661,TRUE,_xll.ohTrigger(RecalcTrigger,Trigger3M)),NA())</f>
        <v>2.3732022552586891E-2</v>
      </c>
      <c r="K1661" s="52">
        <f>IFERROR(_xll.qlIndexFixing(ONIndex3M,I1661,TRUE,_xll.ohTrigger(RecalcTrigger,Trigger3M)),NA())</f>
        <v>2.3701654280188222E-2</v>
      </c>
      <c r="L1661" s="52">
        <f>IFERROR(_xll.qlIndexFixing(Index6M,$H1661,TRUE,_xll.ohTrigger(RecalcTrigger,Trigger6M)),NA())</f>
        <v>2.4179727218476412E-2</v>
      </c>
      <c r="M1661" s="52">
        <f>IFERROR(_xll.qlIndexFixing(ONIndex6M,I1661,TRUE,_xll.ohTrigger(RecalcTrigger,Trigger6M)),NA())</f>
        <v>2.4094891680617181E-2</v>
      </c>
    </row>
    <row r="1662" spans="2:13" x14ac:dyDescent="0.2">
      <c r="B1662" s="46" t="s">
        <v>49</v>
      </c>
      <c r="D1662" s="49">
        <f>_xll.qlCalendarAdvance(LocalCalendar,$D1661,B1662,"f",FALSE)</f>
        <v>51096</v>
      </c>
      <c r="E1662" s="49">
        <f>_xll.qlInterestRateIndexValueDate(IndexON,D1662)</f>
        <v>51096</v>
      </c>
      <c r="F1662" s="52">
        <f>IFERROR(_xll.qlIndexFixing(IndexON,D1662,TRUE,_xll.ohTrigger(RecalcTrigger,TriggerON)),NA())</f>
        <v>1.9229631575295447E-2</v>
      </c>
      <c r="H1662" s="49">
        <f>_xll.qlCalendarAdvance(IborCalendar,$H1661,B1662,"f",FALSE)</f>
        <v>50943</v>
      </c>
      <c r="I1662" s="49">
        <f>_xll.qlInterestRateIndexValueDate(Index3M,$H1662)</f>
        <v>50945</v>
      </c>
      <c r="J1662" s="52">
        <f>IFERROR(_xll.qlIndexFixing(Index3M,H1662,TRUE,_xll.ohTrigger(RecalcTrigger,Trigger3M)),NA())</f>
        <v>2.3725416295323338E-2</v>
      </c>
      <c r="K1662" s="52">
        <f>IFERROR(_xll.qlIndexFixing(ONIndex3M,I1662,TRUE,_xll.ohTrigger(RecalcTrigger,Trigger3M)),NA())</f>
        <v>2.3695288961409489E-2</v>
      </c>
      <c r="L1662" s="52">
        <f>IFERROR(_xll.qlIndexFixing(Index6M,$H1662,TRUE,_xll.ohTrigger(RecalcTrigger,Trigger6M)),NA())</f>
        <v>2.4176030529382414E-2</v>
      </c>
      <c r="M1662" s="52">
        <f>IFERROR(_xll.qlIndexFixing(ONIndex6M,I1662,TRUE,_xll.ohTrigger(RecalcTrigger,Trigger6M)),NA())</f>
        <v>2.408990172163783E-2</v>
      </c>
    </row>
    <row r="1663" spans="2:13" x14ac:dyDescent="0.2">
      <c r="B1663" s="46" t="s">
        <v>49</v>
      </c>
      <c r="D1663" s="49">
        <f>_xll.qlCalendarAdvance(LocalCalendar,$D1662,B1663,"f",FALSE)</f>
        <v>51103</v>
      </c>
      <c r="E1663" s="49">
        <f>_xll.qlInterestRateIndexValueDate(IndexON,D1663)</f>
        <v>51103</v>
      </c>
      <c r="F1663" s="52">
        <f>IFERROR(_xll.qlIndexFixing(IndexON,D1663,TRUE,_xll.ohTrigger(RecalcTrigger,TriggerON)),NA())</f>
        <v>1.9222853338368706E-2</v>
      </c>
      <c r="H1663" s="49">
        <f>_xll.qlCalendarAdvance(IborCalendar,$H1662,B1663,"f",FALSE)</f>
        <v>50950</v>
      </c>
      <c r="I1663" s="49">
        <f>_xll.qlInterestRateIndexValueDate(Index3M,$H1663)</f>
        <v>50952</v>
      </c>
      <c r="J1663" s="52">
        <f>IFERROR(_xll.qlIndexFixing(Index3M,H1663,TRUE,_xll.ohTrigger(RecalcTrigger,Trigger3M)),NA())</f>
        <v>2.371916569320574E-2</v>
      </c>
      <c r="K1663" s="52">
        <f>IFERROR(_xll.qlIndexFixing(ONIndex3M,I1663,TRUE,_xll.ohTrigger(RecalcTrigger,Trigger3M)),NA())</f>
        <v>2.3688943905408877E-2</v>
      </c>
      <c r="L1663" s="52">
        <f>IFERROR(_xll.qlIndexFixing(Index6M,$H1663,TRUE,_xll.ohTrigger(RecalcTrigger,Trigger6M)),NA())</f>
        <v>2.4171395947823245E-2</v>
      </c>
      <c r="M1663" s="52">
        <f>IFERROR(_xll.qlIndexFixing(ONIndex6M,I1663,TRUE,_xll.ohTrigger(RecalcTrigger,Trigger6M)),NA())</f>
        <v>2.4084940889386175E-2</v>
      </c>
    </row>
    <row r="1664" spans="2:13" x14ac:dyDescent="0.2">
      <c r="B1664" s="46" t="s">
        <v>49</v>
      </c>
      <c r="D1664" s="49">
        <f>_xll.qlCalendarAdvance(LocalCalendar,$D1663,B1664,"f",FALSE)</f>
        <v>51110</v>
      </c>
      <c r="E1664" s="49">
        <f>_xll.qlInterestRateIndexValueDate(IndexON,D1664)</f>
        <v>51110</v>
      </c>
      <c r="F1664" s="52">
        <f>IFERROR(_xll.qlIndexFixing(IndexON,D1664,TRUE,_xll.ohTrigger(RecalcTrigger,TriggerON)),NA())</f>
        <v>1.9216090118547857E-2</v>
      </c>
      <c r="H1664" s="49">
        <f>_xll.qlCalendarAdvance(IborCalendar,$H1663,B1664,"f",FALSE)</f>
        <v>50957</v>
      </c>
      <c r="I1664" s="49">
        <f>_xll.qlInterestRateIndexValueDate(Index3M,$H1664)</f>
        <v>50959</v>
      </c>
      <c r="J1664" s="52">
        <f>IFERROR(_xll.qlIndexFixing(Index3M,H1664,TRUE,_xll.ohTrigger(RecalcTrigger,Trigger3M)),NA())</f>
        <v>2.371327388470805E-2</v>
      </c>
      <c r="K1664" s="52">
        <f>IFERROR(_xll.qlIndexFixing(ONIndex3M,I1664,TRUE,_xll.ohTrigger(RecalcTrigger,Trigger3M)),NA())</f>
        <v>2.3682619112239678E-2</v>
      </c>
      <c r="L1664" s="52">
        <f>IFERROR(_xll.qlIndexFixing(Index6M,$H1664,TRUE,_xll.ohTrigger(RecalcTrigger,Trigger6M)),NA())</f>
        <v>2.4166301679351191E-2</v>
      </c>
      <c r="M1664" s="52">
        <f>IFERROR(_xll.qlIndexFixing(ONIndex6M,I1664,TRUE,_xll.ohTrigger(RecalcTrigger,Trigger6M)),NA())</f>
        <v>2.4080009183942153E-2</v>
      </c>
    </row>
    <row r="1665" spans="2:13" x14ac:dyDescent="0.2">
      <c r="B1665" s="46" t="s">
        <v>49</v>
      </c>
      <c r="D1665" s="49">
        <f>_xll.qlCalendarAdvance(LocalCalendar,$D1664,B1665,"f",FALSE)</f>
        <v>51117</v>
      </c>
      <c r="E1665" s="49">
        <f>_xll.qlInterestRateIndexValueDate(IndexON,D1665)</f>
        <v>51117</v>
      </c>
      <c r="F1665" s="52">
        <f>IFERROR(_xll.qlIndexFixing(IndexON,D1665,TRUE,_xll.ohTrigger(RecalcTrigger,TriggerON)),NA())</f>
        <v>1.9209317527183467E-2</v>
      </c>
      <c r="H1665" s="49">
        <f>_xll.qlCalendarAdvance(IborCalendar,$H1664,B1665,"f",FALSE)</f>
        <v>50964</v>
      </c>
      <c r="I1665" s="49">
        <f>_xll.qlInterestRateIndexValueDate(Index3M,$H1665)</f>
        <v>50966</v>
      </c>
      <c r="J1665" s="52">
        <f>IFERROR(_xll.qlIndexFixing(Index3M,H1665,TRUE,_xll.ohTrigger(RecalcTrigger,Trigger3M)),NA())</f>
        <v>2.3706725671079284E-2</v>
      </c>
      <c r="K1665" s="52">
        <f>IFERROR(_xll.qlIndexFixing(ONIndex3M,I1665,TRUE,_xll.ohTrigger(RecalcTrigger,Trigger3M)),NA())</f>
        <v>2.3676643657095653E-2</v>
      </c>
      <c r="L1665" s="52">
        <f>IFERROR(_xll.qlIndexFixing(Index6M,$H1665,TRUE,_xll.ohTrigger(RecalcTrigger,Trigger6M)),NA())</f>
        <v>2.4161233499192653E-2</v>
      </c>
      <c r="M1665" s="52">
        <f>IFERROR(_xll.qlIndexFixing(ONIndex6M,I1665,TRUE,_xll.ohTrigger(RecalcTrigger,Trigger6M)),NA())</f>
        <v>2.4075562664662709E-2</v>
      </c>
    </row>
    <row r="1666" spans="2:13" x14ac:dyDescent="0.2">
      <c r="B1666" s="46" t="s">
        <v>49</v>
      </c>
      <c r="D1666" s="49">
        <f>_xll.qlCalendarAdvance(LocalCalendar,$D1665,B1666,"f",FALSE)</f>
        <v>51124</v>
      </c>
      <c r="E1666" s="49">
        <f>_xll.qlInterestRateIndexValueDate(IndexON,D1666)</f>
        <v>51124</v>
      </c>
      <c r="F1666" s="52">
        <f>IFERROR(_xll.qlIndexFixing(IndexON,D1666,TRUE,_xll.ohTrigger(RecalcTrigger,TriggerON)),NA())</f>
        <v>1.9202535564275536E-2</v>
      </c>
      <c r="H1666" s="49">
        <f>_xll.qlCalendarAdvance(IborCalendar,$H1665,B1666,"f",FALSE)</f>
        <v>50971</v>
      </c>
      <c r="I1666" s="49">
        <f>_xll.qlInterestRateIndexValueDate(Index3M,$H1666)</f>
        <v>50973</v>
      </c>
      <c r="J1666" s="52">
        <f>IFERROR(_xll.qlIndexFixing(Index3M,H1666,TRUE,_xll.ohTrigger(RecalcTrigger,Trigger3M)),NA())</f>
        <v>2.3700536250873986E-2</v>
      </c>
      <c r="K1666" s="52">
        <f>IFERROR(_xll.qlIndexFixing(ONIndex3M,I1666,TRUE,_xll.ohTrigger(RecalcTrigger,Trigger3M)),NA())</f>
        <v>2.3670030314422164E-2</v>
      </c>
      <c r="L1666" s="52">
        <f>IFERROR(_xll.qlIndexFixing(Index6M,$H1666,TRUE,_xll.ohTrigger(RecalcTrigger,Trigger6M)),NA())</f>
        <v>2.4156683802029639E-2</v>
      </c>
      <c r="M1666" s="52">
        <f>IFERROR(_xll.qlIndexFixing(ONIndex6M,I1666,TRUE,_xll.ohTrigger(RecalcTrigger,Trigger6M)),NA())</f>
        <v>2.4070233153263842E-2</v>
      </c>
    </row>
    <row r="1667" spans="2:13" x14ac:dyDescent="0.2">
      <c r="B1667" s="46" t="s">
        <v>49</v>
      </c>
      <c r="D1667" s="49">
        <f>_xll.qlCalendarAdvance(LocalCalendar,$D1666,B1667,"f",FALSE)</f>
        <v>51131</v>
      </c>
      <c r="E1667" s="49">
        <f>_xll.qlInterestRateIndexValueDate(IndexON,D1667)</f>
        <v>51131</v>
      </c>
      <c r="F1667" s="52">
        <f>IFERROR(_xll.qlIndexFixing(IndexON,D1667,TRUE,_xll.ohTrigger(RecalcTrigger,TriggerON)),NA())</f>
        <v>1.9195744229824063E-2</v>
      </c>
      <c r="H1667" s="49">
        <f>_xll.qlCalendarAdvance(IborCalendar,$H1666,B1667,"f",FALSE)</f>
        <v>50978</v>
      </c>
      <c r="I1667" s="49">
        <f>_xll.qlInterestRateIndexValueDate(Index3M,$H1667)</f>
        <v>50980</v>
      </c>
      <c r="J1667" s="52">
        <f>IFERROR(_xll.qlIndexFixing(Index3M,H1667,TRUE,_xll.ohTrigger(RecalcTrigger,Trigger3M)),NA())</f>
        <v>2.3694367224443867E-2</v>
      </c>
      <c r="K1667" s="52">
        <f>IFERROR(_xll.qlIndexFixing(ONIndex3M,I1667,TRUE,_xll.ohTrigger(RecalcTrigger,Trigger3M)),NA())</f>
        <v>2.3663766309747203E-2</v>
      </c>
      <c r="L1667" s="52">
        <f>IFERROR(_xll.qlIndexFixing(Index6M,$H1667,TRUE,_xll.ohTrigger(RecalcTrigger,Trigger6M)),NA())</f>
        <v>2.4152657997542768E-2</v>
      </c>
      <c r="M1667" s="52">
        <f>IFERROR(_xll.qlIndexFixing(ONIndex6M,I1667,TRUE,_xll.ohTrigger(RecalcTrigger,Trigger6M)),NA())</f>
        <v>2.40653888280562E-2</v>
      </c>
    </row>
    <row r="1668" spans="2:13" x14ac:dyDescent="0.2">
      <c r="B1668" s="46" t="s">
        <v>49</v>
      </c>
      <c r="D1668" s="49">
        <f>_xll.qlCalendarAdvance(LocalCalendar,$D1667,B1668,"f",FALSE)</f>
        <v>51139</v>
      </c>
      <c r="E1668" s="49">
        <f>_xll.qlInterestRateIndexValueDate(IndexON,D1668)</f>
        <v>51139</v>
      </c>
      <c r="F1668" s="52">
        <f>IFERROR(_xll.qlIndexFixing(IndexON,D1668,TRUE,_xll.ohTrigger(RecalcTrigger,TriggerON)),NA())</f>
        <v>1.9187971229428502E-2</v>
      </c>
      <c r="H1668" s="49">
        <f>_xll.qlCalendarAdvance(IborCalendar,$H1667,B1668,"f",FALSE)</f>
        <v>50985</v>
      </c>
      <c r="I1668" s="49">
        <f>_xll.qlInterestRateIndexValueDate(Index3M,$H1668)</f>
        <v>50987</v>
      </c>
      <c r="J1668" s="52">
        <f>IFERROR(_xll.qlIndexFixing(Index3M,H1668,TRUE,_xll.ohTrigger(RecalcTrigger,Trigger3M)),NA())</f>
        <v>2.3688218591689434E-2</v>
      </c>
      <c r="K1668" s="52">
        <f>IFERROR(_xll.qlIndexFixing(ONIndex3M,I1668,TRUE,_xll.ohTrigger(RecalcTrigger,Trigger3M)),NA())</f>
        <v>2.365752256787701E-2</v>
      </c>
      <c r="L1668" s="52">
        <f>IFERROR(_xll.qlIndexFixing(Index6M,$H1668,TRUE,_xll.ohTrigger(RecalcTrigger,Trigger6M)),NA())</f>
        <v>2.4147672885458032E-2</v>
      </c>
      <c r="M1668" s="52">
        <f>IFERROR(_xll.qlIndexFixing(ONIndex6M,I1668,TRUE,_xll.ohTrigger(RecalcTrigger,Trigger6M)),NA())</f>
        <v>2.4060573629602899E-2</v>
      </c>
    </row>
    <row r="1669" spans="2:13" x14ac:dyDescent="0.2">
      <c r="B1669" s="46" t="s">
        <v>49</v>
      </c>
      <c r="D1669" s="49">
        <f>_xll.qlCalendarAdvance(LocalCalendar,$D1668,B1669,"f",FALSE)</f>
        <v>51146</v>
      </c>
      <c r="E1669" s="49">
        <f>_xll.qlInterestRateIndexValueDate(IndexON,D1669)</f>
        <v>51146</v>
      </c>
      <c r="F1669" s="52">
        <f>IFERROR(_xll.qlIndexFixing(IndexON,D1669,TRUE,_xll.ohTrigger(RecalcTrigger,TriggerON)),NA())</f>
        <v>1.9181159813086435E-2</v>
      </c>
      <c r="H1669" s="49">
        <f>_xll.qlCalendarAdvance(IborCalendar,$H1668,B1669,"f",FALSE)</f>
        <v>50992</v>
      </c>
      <c r="I1669" s="49">
        <f>_xll.qlInterestRateIndexValueDate(Index3M,$H1669)</f>
        <v>50994</v>
      </c>
      <c r="J1669" s="52">
        <f>IFERROR(_xll.qlIndexFixing(Index3M,H1669,TRUE,_xll.ohTrigger(RecalcTrigger,Trigger3M)),NA())</f>
        <v>2.3682090352514593E-2</v>
      </c>
      <c r="K1669" s="52">
        <f>IFERROR(_xll.qlIndexFixing(ONIndex3M,I1669,TRUE,_xll.ohTrigger(RecalcTrigger,Trigger3M)),NA())</f>
        <v>2.3651299088838229E-2</v>
      </c>
      <c r="L1669" s="52">
        <f>IFERROR(_xll.qlIndexFixing(Index6M,$H1669,TRUE,_xll.ohTrigger(RecalcTrigger,Trigger6M)),NA())</f>
        <v>2.4143211665645436E-2</v>
      </c>
      <c r="M1669" s="52">
        <f>IFERROR(_xll.qlIndexFixing(ONIndex6M,I1669,TRUE,_xll.ohTrigger(RecalcTrigger,Trigger6M)),NA())</f>
        <v>2.4055787557877295E-2</v>
      </c>
    </row>
    <row r="1670" spans="2:13" x14ac:dyDescent="0.2">
      <c r="B1670" s="46" t="s">
        <v>49</v>
      </c>
      <c r="D1670" s="49">
        <f>_xll.qlCalendarAdvance(LocalCalendar,$D1669,B1670,"f",FALSE)</f>
        <v>51153</v>
      </c>
      <c r="E1670" s="49">
        <f>_xll.qlInterestRateIndexValueDate(IndexON,D1670)</f>
        <v>51153</v>
      </c>
      <c r="F1670" s="52">
        <f>IFERROR(_xll.qlIndexFixing(IndexON,D1670,TRUE,_xll.ohTrigger(RecalcTrigger,TriggerON)),NA())</f>
        <v>1.917433902511978E-2</v>
      </c>
      <c r="H1670" s="49">
        <f>_xll.qlCalendarAdvance(IborCalendar,$H1669,B1670,"f",FALSE)</f>
        <v>50999</v>
      </c>
      <c r="I1670" s="49">
        <f>_xll.qlInterestRateIndexValueDate(Index3M,$H1670)</f>
        <v>51001</v>
      </c>
      <c r="J1670" s="52">
        <f>IFERROR(_xll.qlIndexFixing(Index3M,H1670,TRUE,_xll.ohTrigger(RecalcTrigger,Trigger3M)),NA())</f>
        <v>2.3675982506821548E-2</v>
      </c>
      <c r="K1670" s="52">
        <f>IFERROR(_xll.qlIndexFixing(ONIndex3M,I1670,TRUE,_xll.ohTrigger(RecalcTrigger,Trigger3M)),NA())</f>
        <v>2.3645095872577571E-2</v>
      </c>
      <c r="L1670" s="52">
        <f>IFERROR(_xll.qlIndexFixing(Index6M,$H1670,TRUE,_xll.ohTrigger(RecalcTrigger,Trigger6M)),NA())</f>
        <v>2.413877993788013E-2</v>
      </c>
      <c r="M1670" s="52">
        <f>IFERROR(_xll.qlIndexFixing(ONIndex6M,I1670,TRUE,_xll.ohTrigger(RecalcTrigger,Trigger6M)),NA())</f>
        <v>2.4051030612879387E-2</v>
      </c>
    </row>
    <row r="1671" spans="2:13" x14ac:dyDescent="0.2">
      <c r="B1671" s="46" t="s">
        <v>49</v>
      </c>
      <c r="D1671" s="49">
        <f>_xll.qlCalendarAdvance(LocalCalendar,$D1670,B1671,"f",FALSE)</f>
        <v>51160</v>
      </c>
      <c r="E1671" s="49">
        <f>_xll.qlInterestRateIndexValueDate(IndexON,D1671)</f>
        <v>51160</v>
      </c>
      <c r="F1671" s="52">
        <f>IFERROR(_xll.qlIndexFixing(IndexON,D1671,TRUE,_xll.ohTrigger(RecalcTrigger,TriggerON)),NA())</f>
        <v>1.916750886569063E-2</v>
      </c>
      <c r="H1671" s="49">
        <f>_xll.qlCalendarAdvance(IborCalendar,$H1670,B1671,"f",FALSE)</f>
        <v>51006</v>
      </c>
      <c r="I1671" s="49">
        <f>_xll.qlInterestRateIndexValueDate(Index3M,$H1671)</f>
        <v>51008</v>
      </c>
      <c r="J1671" s="52">
        <f>IFERROR(_xll.qlIndexFixing(Index3M,H1671,TRUE,_xll.ohTrigger(RecalcTrigger,Trigger3M)),NA())</f>
        <v>2.3669895054513355E-2</v>
      </c>
      <c r="K1671" s="52">
        <f>IFERROR(_xll.qlIndexFixing(ONIndex3M,I1671,TRUE,_xll.ohTrigger(RecalcTrigger,Trigger3M)),NA())</f>
        <v>2.3639248221307696E-2</v>
      </c>
      <c r="L1671" s="52">
        <f>IFERROR(_xll.qlIndexFixing(Index6M,$H1671,TRUE,_xll.ohTrigger(RecalcTrigger,Trigger6M)),NA())</f>
        <v>2.4134377701963788E-2</v>
      </c>
      <c r="M1671" s="52">
        <f>IFERROR(_xll.qlIndexFixing(ONIndex6M,I1671,TRUE,_xll.ohTrigger(RecalcTrigger,Trigger6M)),NA())</f>
        <v>2.4046769412899849E-2</v>
      </c>
    </row>
    <row r="1672" spans="2:13" x14ac:dyDescent="0.2">
      <c r="B1672" s="46" t="s">
        <v>49</v>
      </c>
      <c r="D1672" s="49">
        <f>_xll.qlCalendarAdvance(LocalCalendar,$D1671,B1672,"f",FALSE)</f>
        <v>51167</v>
      </c>
      <c r="E1672" s="49">
        <f>_xll.qlInterestRateIndexValueDate(IndexON,D1672)</f>
        <v>51167</v>
      </c>
      <c r="F1672" s="52">
        <f>IFERROR(_xll.qlIndexFixing(IndexON,D1672,TRUE,_xll.ohTrigger(RecalcTrigger,TriggerON)),NA())</f>
        <v>1.9160669334798985E-2</v>
      </c>
      <c r="H1672" s="49">
        <f>_xll.qlCalendarAdvance(IborCalendar,$H1671,B1672,"f",FALSE)</f>
        <v>51013</v>
      </c>
      <c r="I1672" s="49">
        <f>_xll.qlInterestRateIndexValueDate(Index3M,$H1672)</f>
        <v>51015</v>
      </c>
      <c r="J1672" s="52">
        <f>IFERROR(_xll.qlIndexFixing(Index3M,H1672,TRUE,_xll.ohTrigger(RecalcTrigger,Trigger3M)),NA())</f>
        <v>2.3662788196588385E-2</v>
      </c>
      <c r="K1672" s="52">
        <f>IFERROR(_xll.qlIndexFixing(ONIndex3M,I1672,TRUE,_xll.ohTrigger(RecalcTrigger,Trigger3M)),NA())</f>
        <v>2.3632750228523847E-2</v>
      </c>
      <c r="L1672" s="52">
        <f>IFERROR(_xll.qlIndexFixing(Index6M,$H1672,TRUE,_xll.ohTrigger(RecalcTrigger,Trigger6M)),NA())</f>
        <v>2.4128495764634293E-2</v>
      </c>
      <c r="M1672" s="52">
        <f>IFERROR(_xll.qlIndexFixing(ONIndex6M,I1672,TRUE,_xll.ohTrigger(RecalcTrigger,Trigger6M)),NA())</f>
        <v>2.4041604103173242E-2</v>
      </c>
    </row>
    <row r="1673" spans="2:13" x14ac:dyDescent="0.2">
      <c r="B1673" s="46" t="s">
        <v>49</v>
      </c>
      <c r="D1673" s="49">
        <f>_xll.qlCalendarAdvance(LocalCalendar,$D1672,B1673,"f",FALSE)</f>
        <v>51174</v>
      </c>
      <c r="E1673" s="49">
        <f>_xll.qlInterestRateIndexValueDate(IndexON,D1673)</f>
        <v>51174</v>
      </c>
      <c r="F1673" s="52">
        <f>IFERROR(_xll.qlIndexFixing(IndexON,D1673,TRUE,_xll.ohTrigger(RecalcTrigger,TriggerON)),NA())</f>
        <v>1.9153820432282753E-2</v>
      </c>
      <c r="H1673" s="49">
        <f>_xll.qlCalendarAdvance(IborCalendar,$H1672,B1673,"f",FALSE)</f>
        <v>51020</v>
      </c>
      <c r="I1673" s="49">
        <f>_xll.qlInterestRateIndexValueDate(Index3M,$H1673)</f>
        <v>51022</v>
      </c>
      <c r="J1673" s="52">
        <f>IFERROR(_xll.qlIndexFixing(Index3M,H1673,TRUE,_xll.ohTrigger(RecalcTrigger,Trigger3M)),NA())</f>
        <v>2.3656738350193107E-2</v>
      </c>
      <c r="K1673" s="52">
        <f>IFERROR(_xll.qlIndexFixing(ONIndex3M,I1673,TRUE,_xll.ohTrigger(RecalcTrigger,Trigger3M)),NA())</f>
        <v>2.3626607800704136E-2</v>
      </c>
      <c r="L1673" s="52">
        <f>IFERROR(_xll.qlIndexFixing(Index6M,$H1673,TRUE,_xll.ohTrigger(RecalcTrigger,Trigger6M)),NA())</f>
        <v>2.4124147061419618E-2</v>
      </c>
      <c r="M1673" s="52">
        <f>IFERROR(_xll.qlIndexFixing(ONIndex6M,I1673,TRUE,_xll.ohTrigger(RecalcTrigger,Trigger6M)),NA())</f>
        <v>2.4036934538411714E-2</v>
      </c>
    </row>
    <row r="1674" spans="2:13" x14ac:dyDescent="0.2">
      <c r="B1674" s="46" t="s">
        <v>49</v>
      </c>
      <c r="D1674" s="49">
        <f>_xll.qlCalendarAdvance(LocalCalendar,$D1673,B1674,"f",FALSE)</f>
        <v>51181</v>
      </c>
      <c r="E1674" s="49">
        <f>_xll.qlInterestRateIndexValueDate(IndexON,D1674)</f>
        <v>51181</v>
      </c>
      <c r="F1674" s="52">
        <f>IFERROR(_xll.qlIndexFixing(IndexON,D1674,TRUE,_xll.ohTrigger(RecalcTrigger,TriggerON)),NA())</f>
        <v>1.914696215822298E-2</v>
      </c>
      <c r="H1674" s="49">
        <f>_xll.qlCalendarAdvance(IborCalendar,$H1673,B1674,"f",FALSE)</f>
        <v>51027</v>
      </c>
      <c r="I1674" s="49">
        <f>_xll.qlInterestRateIndexValueDate(Index3M,$H1674)</f>
        <v>51029</v>
      </c>
      <c r="J1674" s="52">
        <f>IFERROR(_xll.qlIndexFixing(Index3M,H1674,TRUE,_xll.ohTrigger(RecalcTrigger,Trigger3M)),NA())</f>
        <v>2.3650708892604951E-2</v>
      </c>
      <c r="K1674" s="52">
        <f>IFERROR(_xll.qlIndexFixing(ONIndex3M,I1674,TRUE,_xll.ohTrigger(RecalcTrigger,Trigger3M)),NA())</f>
        <v>2.362082407070254E-2</v>
      </c>
      <c r="L1674" s="52">
        <f>IFERROR(_xll.qlIndexFixing(Index6M,$H1674,TRUE,_xll.ohTrigger(RecalcTrigger,Trigger6M)),NA())</f>
        <v>2.4119827843458747E-2</v>
      </c>
      <c r="M1674" s="52">
        <f>IFERROR(_xll.qlIndexFixing(ONIndex6M,I1674,TRUE,_xll.ohTrigger(RecalcTrigger,Trigger6M)),NA())</f>
        <v>2.403276602507054E-2</v>
      </c>
    </row>
    <row r="1675" spans="2:13" x14ac:dyDescent="0.2">
      <c r="B1675" s="46" t="s">
        <v>49</v>
      </c>
      <c r="D1675" s="49">
        <f>_xll.qlCalendarAdvance(LocalCalendar,$D1674,B1675,"f",FALSE)</f>
        <v>51188</v>
      </c>
      <c r="E1675" s="49">
        <f>_xll.qlInterestRateIndexValueDate(IndexON,D1675)</f>
        <v>51188</v>
      </c>
      <c r="F1675" s="52">
        <f>IFERROR(_xll.qlIndexFixing(IndexON,D1675,TRUE,_xll.ohTrigger(RecalcTrigger,TriggerON)),NA())</f>
        <v>1.9140094512619665E-2</v>
      </c>
      <c r="H1675" s="49">
        <f>_xll.qlCalendarAdvance(IborCalendar,$H1674,B1675,"f",FALSE)</f>
        <v>51034</v>
      </c>
      <c r="I1675" s="49">
        <f>_xll.qlInterestRateIndexValueDate(Index3M,$H1675)</f>
        <v>51039</v>
      </c>
      <c r="J1675" s="52">
        <f>IFERROR(_xll.qlIndexFixing(Index3M,H1675,TRUE,_xll.ohTrigger(RecalcTrigger,Trigger3M)),NA())</f>
        <v>2.3642831114011078E-2</v>
      </c>
      <c r="K1675" s="52">
        <f>IFERROR(_xll.qlIndexFixing(ONIndex3M,I1675,TRUE,_xll.ohTrigger(RecalcTrigger,Trigger3M)),NA())</f>
        <v>2.3611095316660169E-2</v>
      </c>
      <c r="L1675" s="52">
        <f>IFERROR(_xll.qlIndexFixing(Index6M,$H1675,TRUE,_xll.ohTrigger(RecalcTrigger,Trigger6M)),NA())</f>
        <v>2.4113708679598292E-2</v>
      </c>
      <c r="M1675" s="52">
        <f>IFERROR(_xll.qlIndexFixing(ONIndex6M,I1675,TRUE,_xll.ohTrigger(RecalcTrigger,Trigger6M)),NA())</f>
        <v>2.402476708350143E-2</v>
      </c>
    </row>
    <row r="1676" spans="2:13" x14ac:dyDescent="0.2">
      <c r="B1676" s="46" t="s">
        <v>49</v>
      </c>
      <c r="D1676" s="49">
        <f>_xll.qlCalendarAdvance(LocalCalendar,$D1675,B1676,"f",FALSE)</f>
        <v>51195</v>
      </c>
      <c r="E1676" s="49">
        <f>_xll.qlInterestRateIndexValueDate(IndexON,D1676)</f>
        <v>51195</v>
      </c>
      <c r="F1676" s="52">
        <f>IFERROR(_xll.qlIndexFixing(IndexON,D1676,TRUE,_xll.ohTrigger(RecalcTrigger,TriggerON)),NA())</f>
        <v>1.9133217495553856E-2</v>
      </c>
      <c r="H1676" s="49">
        <f>_xll.qlCalendarAdvance(IborCalendar,$H1675,B1676,"f",FALSE)</f>
        <v>51041</v>
      </c>
      <c r="I1676" s="49">
        <f>_xll.qlInterestRateIndexValueDate(Index3M,$H1676)</f>
        <v>51043</v>
      </c>
      <c r="J1676" s="52">
        <f>IFERROR(_xll.qlIndexFixing(Index3M,H1676,TRUE,_xll.ohTrigger(RecalcTrigger,Trigger3M)),NA())</f>
        <v>2.3638711143475818E-2</v>
      </c>
      <c r="K1676" s="52">
        <f>IFERROR(_xll.qlIndexFixing(ONIndex3M,I1676,TRUE,_xll.ohTrigger(RecalcTrigger,Trigger3M)),NA())</f>
        <v>2.3608302094020317E-2</v>
      </c>
      <c r="L1676" s="52">
        <f>IFERROR(_xll.qlIndexFixing(Index6M,$H1676,TRUE,_xll.ohTrigger(RecalcTrigger,Trigger6M)),NA())</f>
        <v>2.4110767913268664E-2</v>
      </c>
      <c r="M1676" s="52">
        <f>IFERROR(_xll.qlIndexFixing(ONIndex6M,I1676,TRUE,_xll.ohTrigger(RecalcTrigger,Trigger6M)),NA())</f>
        <v>2.4023100604466663E-2</v>
      </c>
    </row>
    <row r="1677" spans="2:13" x14ac:dyDescent="0.2">
      <c r="B1677" s="46" t="s">
        <v>49</v>
      </c>
      <c r="D1677" s="49">
        <f>_xll.qlCalendarAdvance(LocalCalendar,$D1676,B1677,"f",FALSE)</f>
        <v>51202</v>
      </c>
      <c r="E1677" s="49">
        <f>_xll.qlInterestRateIndexValueDate(IndexON,D1677)</f>
        <v>51202</v>
      </c>
      <c r="F1677" s="52">
        <f>IFERROR(_xll.qlIndexFixing(IndexON,D1677,TRUE,_xll.ohTrigger(RecalcTrigger,TriggerON)),NA())</f>
        <v>1.9126331106863459E-2</v>
      </c>
      <c r="H1677" s="49">
        <f>_xll.qlCalendarAdvance(IborCalendar,$H1676,B1677,"f",FALSE)</f>
        <v>51048</v>
      </c>
      <c r="I1677" s="49">
        <f>_xll.qlInterestRateIndexValueDate(Index3M,$H1677)</f>
        <v>51050</v>
      </c>
      <c r="J1677" s="52">
        <f>IFERROR(_xll.qlIndexFixing(Index3M,H1677,TRUE,_xll.ohTrigger(RecalcTrigger,Trigger3M)),NA())</f>
        <v>2.3634150745697236E-2</v>
      </c>
      <c r="K1677" s="52">
        <f>IFERROR(_xll.qlIndexFixing(ONIndex3M,I1677,TRUE,_xll.ohTrigger(RecalcTrigger,Trigger3M)),NA())</f>
        <v>2.3602582298150043E-2</v>
      </c>
      <c r="L1677" s="52">
        <f>IFERROR(_xll.qlIndexFixing(Index6M,$H1677,TRUE,_xll.ohTrigger(RecalcTrigger,Trigger6M)),NA())</f>
        <v>2.4108583604311614E-2</v>
      </c>
      <c r="M1677" s="52">
        <f>IFERROR(_xll.qlIndexFixing(ONIndex6M,I1677,TRUE,_xll.ohTrigger(RecalcTrigger,Trigger6M)),NA())</f>
        <v>2.4019024795776112E-2</v>
      </c>
    </row>
    <row r="1678" spans="2:13" x14ac:dyDescent="0.2">
      <c r="B1678" s="46" t="s">
        <v>49</v>
      </c>
      <c r="D1678" s="49">
        <f>_xll.qlCalendarAdvance(LocalCalendar,$D1677,B1678,"f",FALSE)</f>
        <v>51209</v>
      </c>
      <c r="E1678" s="49">
        <f>_xll.qlInterestRateIndexValueDate(IndexON,D1678)</f>
        <v>51209</v>
      </c>
      <c r="F1678" s="52">
        <f>IFERROR(_xll.qlIndexFixing(IndexON,D1678,TRUE,_xll.ohTrigger(RecalcTrigger,TriggerON)),NA())</f>
        <v>1.9119435346710567E-2</v>
      </c>
      <c r="H1678" s="49">
        <f>_xll.qlCalendarAdvance(IborCalendar,$H1677,B1678,"f",FALSE)</f>
        <v>51055</v>
      </c>
      <c r="I1678" s="49">
        <f>_xll.qlInterestRateIndexValueDate(Index3M,$H1678)</f>
        <v>51057</v>
      </c>
      <c r="J1678" s="52">
        <f>IFERROR(_xll.qlIndexFixing(Index3M,H1678,TRUE,_xll.ohTrigger(RecalcTrigger,Trigger3M)),NA())</f>
        <v>2.3627853895049008E-2</v>
      </c>
      <c r="K1678" s="52">
        <f>IFERROR(_xll.qlIndexFixing(ONIndex3M,I1678,TRUE,_xll.ohTrigger(RecalcTrigger,Trigger3M)),NA())</f>
        <v>2.3596199603517221E-2</v>
      </c>
      <c r="L1678" s="52">
        <f>IFERROR(_xll.qlIndexFixing(Index6M,$H1678,TRUE,_xll.ohTrigger(RecalcTrigger,Trigger6M)),NA())</f>
        <v>2.4104387805876433E-2</v>
      </c>
      <c r="M1678" s="52">
        <f>IFERROR(_xll.qlIndexFixing(ONIndex6M,I1678,TRUE,_xll.ohTrigger(RecalcTrigger,Trigger6M)),NA())</f>
        <v>2.4014023615412938E-2</v>
      </c>
    </row>
    <row r="1679" spans="2:13" x14ac:dyDescent="0.2">
      <c r="B1679" s="46" t="s">
        <v>49</v>
      </c>
      <c r="D1679" s="49">
        <f>_xll.qlCalendarAdvance(LocalCalendar,$D1678,B1679,"f",FALSE)</f>
        <v>51216</v>
      </c>
      <c r="E1679" s="49">
        <f>_xll.qlInterestRateIndexValueDate(IndexON,D1679)</f>
        <v>51216</v>
      </c>
      <c r="F1679" s="52">
        <f>IFERROR(_xll.qlIndexFixing(IndexON,D1679,TRUE,_xll.ohTrigger(RecalcTrigger,TriggerON)),NA())</f>
        <v>1.9112530214933088E-2</v>
      </c>
      <c r="H1679" s="49">
        <f>_xll.qlCalendarAdvance(IborCalendar,$H1678,B1679,"f",FALSE)</f>
        <v>51062</v>
      </c>
      <c r="I1679" s="49">
        <f>_xll.qlInterestRateIndexValueDate(Index3M,$H1679)</f>
        <v>51064</v>
      </c>
      <c r="J1679" s="52">
        <f>IFERROR(_xll.qlIndexFixing(Index3M,H1679,TRUE,_xll.ohTrigger(RecalcTrigger,Trigger3M)),NA())</f>
        <v>2.3621929586366233E-2</v>
      </c>
      <c r="K1679" s="52">
        <f>IFERROR(_xll.qlIndexFixing(ONIndex3M,I1679,TRUE,_xll.ohTrigger(RecalcTrigger,Trigger3M)),NA())</f>
        <v>2.3590178752419533E-2</v>
      </c>
      <c r="L1679" s="52">
        <f>IFERROR(_xll.qlIndexFixing(Index6M,$H1679,TRUE,_xll.ohTrigger(RecalcTrigger,Trigger6M)),NA())</f>
        <v>2.4100221497745076E-2</v>
      </c>
      <c r="M1679" s="52">
        <f>IFERROR(_xll.qlIndexFixing(ONIndex6M,I1679,TRUE,_xll.ohTrigger(RecalcTrigger,Trigger6M)),NA())</f>
        <v>2.4009528810911007E-2</v>
      </c>
    </row>
    <row r="1680" spans="2:13" x14ac:dyDescent="0.2">
      <c r="B1680" s="46" t="s">
        <v>49</v>
      </c>
      <c r="D1680" s="49">
        <f>_xll.qlCalendarAdvance(LocalCalendar,$D1679,B1680,"f",FALSE)</f>
        <v>51223</v>
      </c>
      <c r="E1680" s="49">
        <f>_xll.qlInterestRateIndexValueDate(IndexON,D1680)</f>
        <v>51223</v>
      </c>
      <c r="F1680" s="52">
        <f>IFERROR(_xll.qlIndexFixing(IndexON,D1680,TRUE,_xll.ohTrigger(RecalcTrigger,TriggerON)),NA())</f>
        <v>1.9105615711693114E-2</v>
      </c>
      <c r="H1680" s="49">
        <f>_xll.qlCalendarAdvance(IborCalendar,$H1679,B1680,"f",FALSE)</f>
        <v>51069</v>
      </c>
      <c r="I1680" s="49">
        <f>_xll.qlInterestRateIndexValueDate(Index3M,$H1680)</f>
        <v>51071</v>
      </c>
      <c r="J1680" s="52">
        <f>IFERROR(_xll.qlIndexFixing(Index3M,H1680,TRUE,_xll.ohTrigger(RecalcTrigger,Trigger3M)),NA())</f>
        <v>2.3616025670210275E-2</v>
      </c>
      <c r="K1680" s="52">
        <f>IFERROR(_xll.qlIndexFixing(ONIndex3M,I1680,TRUE,_xll.ohTrigger(RecalcTrigger,Trigger3M)),NA())</f>
        <v>2.3584178164099967E-2</v>
      </c>
      <c r="L1680" s="52">
        <f>IFERROR(_xll.qlIndexFixing(Index6M,$H1680,TRUE,_xll.ohTrigger(RecalcTrigger,Trigger6M)),NA())</f>
        <v>2.4094531715437028E-2</v>
      </c>
      <c r="M1680" s="52">
        <f>IFERROR(_xll.qlIndexFixing(ONIndex6M,I1680,TRUE,_xll.ohTrigger(RecalcTrigger,Trigger6M)),NA())</f>
        <v>2.4005063133163418E-2</v>
      </c>
    </row>
    <row r="1681" spans="2:13" x14ac:dyDescent="0.2">
      <c r="B1681" s="46" t="s">
        <v>49</v>
      </c>
      <c r="D1681" s="49">
        <f>_xll.qlCalendarAdvance(LocalCalendar,$D1680,B1681,"f",FALSE)</f>
        <v>51230</v>
      </c>
      <c r="E1681" s="49">
        <f>_xll.qlInterestRateIndexValueDate(IndexON,D1681)</f>
        <v>51230</v>
      </c>
      <c r="F1681" s="52">
        <f>IFERROR(_xll.qlIndexFixing(IndexON,D1681,TRUE,_xll.ohTrigger(RecalcTrigger,TriggerON)),NA())</f>
        <v>1.9098691836909598E-2</v>
      </c>
      <c r="H1681" s="49">
        <f>_xll.qlCalendarAdvance(IborCalendar,$H1680,B1681,"f",FALSE)</f>
        <v>51076</v>
      </c>
      <c r="I1681" s="49">
        <f>_xll.qlInterestRateIndexValueDate(Index3M,$H1681)</f>
        <v>51078</v>
      </c>
      <c r="J1681" s="52">
        <f>IFERROR(_xll.qlIndexFixing(Index3M,H1681,TRUE,_xll.ohTrigger(RecalcTrigger,Trigger3M)),NA())</f>
        <v>2.361014214648844E-2</v>
      </c>
      <c r="K1681" s="52">
        <f>IFERROR(_xll.qlIndexFixing(ONIndex3M,I1681,TRUE,_xll.ohTrigger(RecalcTrigger,Trigger3M)),NA())</f>
        <v>2.3578197838585169E-2</v>
      </c>
      <c r="L1681" s="52">
        <f>IFERROR(_xll.qlIndexFixing(Index6M,$H1681,TRUE,_xll.ohTrigger(RecalcTrigger,Trigger6M)),NA())</f>
        <v>2.4092497236304675E-2</v>
      </c>
      <c r="M1681" s="52">
        <f>IFERROR(_xll.qlIndexFixing(ONIndex6M,I1681,TRUE,_xll.ohTrigger(RecalcTrigger,Trigger6M)),NA())</f>
        <v>2.400062658211688E-2</v>
      </c>
    </row>
    <row r="1682" spans="2:13" x14ac:dyDescent="0.2">
      <c r="B1682" s="46" t="s">
        <v>49</v>
      </c>
      <c r="D1682" s="49">
        <f>_xll.qlCalendarAdvance(LocalCalendar,$D1681,B1682,"f",FALSE)</f>
        <v>51237</v>
      </c>
      <c r="E1682" s="49">
        <f>_xll.qlInterestRateIndexValueDate(IndexON,D1682)</f>
        <v>51237</v>
      </c>
      <c r="F1682" s="52">
        <f>IFERROR(_xll.qlIndexFixing(IndexON,D1682,TRUE,_xll.ohTrigger(RecalcTrigger,TriggerON)),NA())</f>
        <v>1.9091758590501495E-2</v>
      </c>
      <c r="H1682" s="49">
        <f>_xll.qlCalendarAdvance(IborCalendar,$H1681,B1682,"f",FALSE)</f>
        <v>51083</v>
      </c>
      <c r="I1682" s="49">
        <f>_xll.qlInterestRateIndexValueDate(Index3M,$H1682)</f>
        <v>51085</v>
      </c>
      <c r="J1682" s="52">
        <f>IFERROR(_xll.qlIndexFixing(Index3M,H1682,TRUE,_xll.ohTrigger(RecalcTrigger,Trigger3M)),NA())</f>
        <v>2.3604279015105489E-2</v>
      </c>
      <c r="K1682" s="52">
        <f>IFERROR(_xll.qlIndexFixing(ONIndex3M,I1682,TRUE,_xll.ohTrigger(RecalcTrigger,Trigger3M)),NA())</f>
        <v>2.3572237775821847E-2</v>
      </c>
      <c r="L1682" s="52">
        <f>IFERROR(_xll.qlIndexFixing(Index6M,$H1682,TRUE,_xll.ohTrigger(RecalcTrigger,Trigger6M)),NA())</f>
        <v>2.4086335546298476E-2</v>
      </c>
      <c r="M1682" s="52">
        <f>IFERROR(_xll.qlIndexFixing(ONIndex6M,I1682,TRUE,_xll.ohTrigger(RecalcTrigger,Trigger6M)),NA())</f>
        <v>2.3996219157771392E-2</v>
      </c>
    </row>
    <row r="1683" spans="2:13" x14ac:dyDescent="0.2">
      <c r="B1683" s="46" t="s">
        <v>49</v>
      </c>
      <c r="D1683" s="49">
        <f>_xll.qlCalendarAdvance(LocalCalendar,$D1682,B1683,"f",FALSE)</f>
        <v>51244</v>
      </c>
      <c r="E1683" s="49">
        <f>_xll.qlInterestRateIndexValueDate(IndexON,D1683)</f>
        <v>51244</v>
      </c>
      <c r="F1683" s="52">
        <f>IFERROR(_xll.qlIndexFixing(IndexON,D1683,TRUE,_xll.ohTrigger(RecalcTrigger,TriggerON)),NA())</f>
        <v>1.9084815972711944E-2</v>
      </c>
      <c r="H1683" s="49">
        <f>_xll.qlCalendarAdvance(IborCalendar,$H1682,B1683,"f",FALSE)</f>
        <v>51090</v>
      </c>
      <c r="I1683" s="49">
        <f>_xll.qlInterestRateIndexValueDate(Index3M,$H1683)</f>
        <v>51092</v>
      </c>
      <c r="J1683" s="52">
        <f>IFERROR(_xll.qlIndexFixing(Index3M,H1683,TRUE,_xll.ohTrigger(RecalcTrigger,Trigger3M)),NA())</f>
        <v>2.3598436275970424E-2</v>
      </c>
      <c r="K1683" s="52">
        <f>IFERROR(_xll.qlIndexFixing(ONIndex3M,I1683,TRUE,_xll.ohTrigger(RecalcTrigger,Trigger3M)),NA())</f>
        <v>2.3566297975863293E-2</v>
      </c>
      <c r="L1683" s="52">
        <f>IFERROR(_xll.qlIndexFixing(Index6M,$H1683,TRUE,_xll.ohTrigger(RecalcTrigger,Trigger6M)),NA())</f>
        <v>2.4082281687194691E-2</v>
      </c>
      <c r="M1683" s="52">
        <f>IFERROR(_xll.qlIndexFixing(ONIndex6M,I1683,TRUE,_xll.ohTrigger(RecalcTrigger,Trigger6M)),NA())</f>
        <v>2.3991840860126956E-2</v>
      </c>
    </row>
    <row r="1684" spans="2:13" x14ac:dyDescent="0.2">
      <c r="B1684" s="46" t="s">
        <v>49</v>
      </c>
      <c r="D1684" s="49">
        <f>_xll.qlCalendarAdvance(LocalCalendar,$D1683,B1684,"f",FALSE)</f>
        <v>51251</v>
      </c>
      <c r="E1684" s="49">
        <f>_xll.qlInterestRateIndexValueDate(IndexON,D1684)</f>
        <v>51251</v>
      </c>
      <c r="F1684" s="52">
        <f>IFERROR(_xll.qlIndexFixing(IndexON,D1684,TRUE,_xll.ohTrigger(RecalcTrigger,TriggerON)),NA())</f>
        <v>1.9077863983216758E-2</v>
      </c>
      <c r="H1684" s="49">
        <f>_xll.qlCalendarAdvance(IborCalendar,$H1683,B1684,"f",FALSE)</f>
        <v>51097</v>
      </c>
      <c r="I1684" s="49">
        <f>_xll.qlInterestRateIndexValueDate(Index3M,$H1684)</f>
        <v>51099</v>
      </c>
      <c r="J1684" s="52">
        <f>IFERROR(_xll.qlIndexFixing(Index3M,H1684,TRUE,_xll.ohTrigger(RecalcTrigger,Trigger3M)),NA())</f>
        <v>2.359261392898801E-2</v>
      </c>
      <c r="K1684" s="52">
        <f>IFERROR(_xll.qlIndexFixing(ONIndex3M,I1684,TRUE,_xll.ohTrigger(RecalcTrigger,Trigger3M)),NA())</f>
        <v>2.3560378438656215E-2</v>
      </c>
      <c r="L1684" s="52">
        <f>IFERROR(_xll.qlIndexFixing(Index6M,$H1684,TRUE,_xll.ohTrigger(RecalcTrigger,Trigger6M)),NA())</f>
        <v>2.4078257311496071E-2</v>
      </c>
      <c r="M1684" s="52">
        <f>IFERROR(_xll.qlIndexFixing(ONIndex6M,I1684,TRUE,_xll.ohTrigger(RecalcTrigger,Trigger6M)),NA())</f>
        <v>2.3987491689156926E-2</v>
      </c>
    </row>
    <row r="1685" spans="2:13" x14ac:dyDescent="0.2">
      <c r="B1685" s="46" t="s">
        <v>49</v>
      </c>
      <c r="D1685" s="49">
        <f>_xll.qlCalendarAdvance(LocalCalendar,$D1684,B1685,"f",FALSE)</f>
        <v>51258</v>
      </c>
      <c r="E1685" s="49">
        <f>_xll.qlInterestRateIndexValueDate(IndexON,D1685)</f>
        <v>51258</v>
      </c>
      <c r="F1685" s="52">
        <f>IFERROR(_xll.qlIndexFixing(IndexON,D1685,TRUE,_xll.ohTrigger(RecalcTrigger,TriggerON)),NA())</f>
        <v>1.9070904310534154E-2</v>
      </c>
      <c r="H1685" s="49">
        <f>_xll.qlCalendarAdvance(IborCalendar,$H1684,B1685,"f",FALSE)</f>
        <v>51104</v>
      </c>
      <c r="I1685" s="49">
        <f>_xll.qlInterestRateIndexValueDate(Index3M,$H1685)</f>
        <v>51106</v>
      </c>
      <c r="J1685" s="52">
        <f>IFERROR(_xll.qlIndexFixing(Index3M,H1685,TRUE,_xll.ohTrigger(RecalcTrigger,Trigger3M)),NA())</f>
        <v>2.3585730494065343E-2</v>
      </c>
      <c r="K1685" s="52">
        <f>IFERROR(_xll.qlIndexFixing(ONIndex3M,I1685,TRUE,_xll.ohTrigger(RecalcTrigger,Trigger3M)),NA())</f>
        <v>2.355447916422726E-2</v>
      </c>
      <c r="L1685" s="52">
        <f>IFERROR(_xll.qlIndexFixing(Index6M,$H1685,TRUE,_xll.ohTrigger(RecalcTrigger,Trigger6M)),NA())</f>
        <v>2.4075842934970105E-2</v>
      </c>
      <c r="M1685" s="52">
        <f>IFERROR(_xll.qlIndexFixing(ONIndex6M,I1685,TRUE,_xll.ohTrigger(RecalcTrigger,Trigger6M)),NA())</f>
        <v>2.3983171644887946E-2</v>
      </c>
    </row>
    <row r="1686" spans="2:13" x14ac:dyDescent="0.2">
      <c r="B1686" s="46" t="s">
        <v>49</v>
      </c>
      <c r="D1686" s="49">
        <f>_xll.qlCalendarAdvance(LocalCalendar,$D1685,B1686,"f",FALSE)</f>
        <v>51265</v>
      </c>
      <c r="E1686" s="49">
        <f>_xll.qlInterestRateIndexValueDate(IndexON,D1686)</f>
        <v>51265</v>
      </c>
      <c r="F1686" s="52">
        <f>IFERROR(_xll.qlIndexFixing(IndexON,D1686,TRUE,_xll.ohTrigger(RecalcTrigger,TriggerON)),NA())</f>
        <v>1.9063931889757857E-2</v>
      </c>
      <c r="H1686" s="49">
        <f>_xll.qlCalendarAdvance(IborCalendar,$H1685,B1686,"f",FALSE)</f>
        <v>51111</v>
      </c>
      <c r="I1686" s="49">
        <f>_xll.qlInterestRateIndexValueDate(Index3M,$H1686)</f>
        <v>51113</v>
      </c>
      <c r="J1686" s="52">
        <f>IFERROR(_xll.qlIndexFixing(Index3M,H1686,TRUE,_xll.ohTrigger(RecalcTrigger,Trigger3M)),NA())</f>
        <v>2.3579945695015016E-2</v>
      </c>
      <c r="K1686" s="52">
        <f>IFERROR(_xll.qlIndexFixing(ONIndex3M,I1686,TRUE,_xll.ohTrigger(RecalcTrigger,Trigger3M)),NA())</f>
        <v>2.3548600152523136E-2</v>
      </c>
      <c r="L1686" s="52">
        <f>IFERROR(_xll.qlIndexFixing(Index6M,$H1686,TRUE,_xll.ohTrigger(RecalcTrigger,Trigger6M)),NA())</f>
        <v>2.4071883053807672E-2</v>
      </c>
      <c r="M1686" s="52">
        <f>IFERROR(_xll.qlIndexFixing(ONIndex6M,I1686,TRUE,_xll.ohTrigger(RecalcTrigger,Trigger6M)),NA())</f>
        <v>2.3978880727293372E-2</v>
      </c>
    </row>
    <row r="1687" spans="2:13" x14ac:dyDescent="0.2">
      <c r="B1687" s="46" t="s">
        <v>49</v>
      </c>
      <c r="D1687" s="49">
        <f>_xll.qlCalendarAdvance(LocalCalendar,$D1686,B1687,"f",FALSE)</f>
        <v>51272</v>
      </c>
      <c r="E1687" s="49">
        <f>_xll.qlInterestRateIndexValueDate(IndexON,D1687)</f>
        <v>51272</v>
      </c>
      <c r="F1687" s="52">
        <f>IFERROR(_xll.qlIndexFixing(IndexON,D1687,TRUE,_xll.ohTrigger(RecalcTrigger,TriggerON)),NA())</f>
        <v>1.9056951785794141E-2</v>
      </c>
      <c r="H1687" s="49">
        <f>_xll.qlCalendarAdvance(IborCalendar,$H1686,B1687,"f",FALSE)</f>
        <v>51118</v>
      </c>
      <c r="I1687" s="49">
        <f>_xll.qlInterestRateIndexValueDate(Index3M,$H1687)</f>
        <v>51120</v>
      </c>
      <c r="J1687" s="52">
        <f>IFERROR(_xll.qlIndexFixing(Index3M,H1687,TRUE,_xll.ohTrigger(RecalcTrigger,Trigger3M)),NA())</f>
        <v>2.3574181283590342E-2</v>
      </c>
      <c r="K1687" s="52">
        <f>IFERROR(_xll.qlIndexFixing(ONIndex3M,I1687,TRUE,_xll.ohTrigger(RecalcTrigger,Trigger3M)),NA())</f>
        <v>2.3542741403597134E-2</v>
      </c>
      <c r="L1687" s="52">
        <f>IFERROR(_xll.qlIndexFixing(Index6M,$H1687,TRUE,_xll.ohTrigger(RecalcTrigger,Trigger6M)),NA())</f>
        <v>2.4067952661489901E-2</v>
      </c>
      <c r="M1687" s="52">
        <f>IFERROR(_xll.qlIndexFixing(ONIndex6M,I1687,TRUE,_xll.ohTrigger(RecalcTrigger,Trigger6M)),NA())</f>
        <v>2.3974618936426495E-2</v>
      </c>
    </row>
    <row r="1688" spans="2:13" x14ac:dyDescent="0.2">
      <c r="B1688" s="46" t="s">
        <v>49</v>
      </c>
      <c r="D1688" s="49">
        <f>_xll.qlCalendarAdvance(LocalCalendar,$D1687,B1688,"f",FALSE)</f>
        <v>51279</v>
      </c>
      <c r="E1688" s="49">
        <f>_xll.qlInterestRateIndexValueDate(IndexON,D1688)</f>
        <v>51279</v>
      </c>
      <c r="F1688" s="52">
        <f>IFERROR(_xll.qlIndexFixing(IndexON,D1688,TRUE,_xll.ohTrigger(RecalcTrigger,TriggerON)),NA())</f>
        <v>1.9049962310205837E-2</v>
      </c>
      <c r="H1688" s="49">
        <f>_xll.qlCalendarAdvance(IborCalendar,$H1687,B1688,"f",FALSE)</f>
        <v>51125</v>
      </c>
      <c r="I1688" s="49">
        <f>_xll.qlInterestRateIndexValueDate(Index3M,$H1688)</f>
        <v>51132</v>
      </c>
      <c r="J1688" s="52">
        <f>IFERROR(_xll.qlIndexFixing(Index3M,H1688,TRUE,_xll.ohTrigger(RecalcTrigger,Trigger3M)),NA())</f>
        <v>2.3564346867615139E-2</v>
      </c>
      <c r="K1688" s="52">
        <f>IFERROR(_xll.qlIndexFixing(ONIndex3M,I1688,TRUE,_xll.ohTrigger(RecalcTrigger,Trigger3M)),NA())</f>
        <v>2.3532037352564927E-2</v>
      </c>
      <c r="L1688" s="52">
        <f>IFERROR(_xll.qlIndexFixing(Index6M,$H1688,TRUE,_xll.ohTrigger(RecalcTrigger,Trigger6M)),NA())</f>
        <v>2.4060215865332669E-2</v>
      </c>
      <c r="M1688" s="52">
        <f>IFERROR(_xll.qlIndexFixing(ONIndex6M,I1688,TRUE,_xll.ohTrigger(RecalcTrigger,Trigger6M)),NA())</f>
        <v>2.3966384929590134E-2</v>
      </c>
    </row>
    <row r="1689" spans="2:13" x14ac:dyDescent="0.2">
      <c r="B1689" s="46" t="s">
        <v>49</v>
      </c>
      <c r="D1689" s="49">
        <f>_xll.qlCalendarAdvance(LocalCalendar,$D1688,B1689,"f",FALSE)</f>
        <v>51286</v>
      </c>
      <c r="E1689" s="49">
        <f>_xll.qlInterestRateIndexValueDate(IndexON,D1689)</f>
        <v>51286</v>
      </c>
      <c r="F1689" s="52">
        <f>IFERROR(_xll.qlIndexFixing(IndexON,D1689,TRUE,_xll.ohTrigger(RecalcTrigger,TriggerON)),NA())</f>
        <v>1.9042963463155038E-2</v>
      </c>
      <c r="H1689" s="49">
        <f>_xll.qlCalendarAdvance(IborCalendar,$H1688,B1689,"f",FALSE)</f>
        <v>51132</v>
      </c>
      <c r="I1689" s="49">
        <f>_xll.qlInterestRateIndexValueDate(Index3M,$H1689)</f>
        <v>51134</v>
      </c>
      <c r="J1689" s="52">
        <f>IFERROR(_xll.qlIndexFixing(Index3M,H1689,TRUE,_xll.ohTrigger(RecalcTrigger,Trigger3M)),NA())</f>
        <v>2.3562349045307407E-2</v>
      </c>
      <c r="K1689" s="52">
        <f>IFERROR(_xll.qlIndexFixing(ONIndex3M,I1689,TRUE,_xll.ohTrigger(RecalcTrigger,Trigger3M)),NA())</f>
        <v>2.3531793395838108E-2</v>
      </c>
      <c r="L1689" s="52">
        <f>IFERROR(_xll.qlIndexFixing(Index6M,$H1689,TRUE,_xll.ohTrigger(RecalcTrigger,Trigger6M)),NA())</f>
        <v>2.4058577677899057E-2</v>
      </c>
      <c r="M1689" s="52">
        <f>IFERROR(_xll.qlIndexFixing(ONIndex6M,I1689,TRUE,_xll.ohTrigger(RecalcTrigger,Trigger6M)),NA())</f>
        <v>2.3967180382509667E-2</v>
      </c>
    </row>
    <row r="1690" spans="2:13" x14ac:dyDescent="0.2">
      <c r="B1690" s="46" t="s">
        <v>49</v>
      </c>
      <c r="D1690" s="49">
        <f>_xll.qlCalendarAdvance(LocalCalendar,$D1689,B1690,"f",FALSE)</f>
        <v>51293</v>
      </c>
      <c r="E1690" s="49">
        <f>_xll.qlInterestRateIndexValueDate(IndexON,D1690)</f>
        <v>51293</v>
      </c>
      <c r="F1690" s="52">
        <f>IFERROR(_xll.qlIndexFixing(IndexON,D1690,TRUE,_xll.ohTrigger(RecalcTrigger,TriggerON)),NA())</f>
        <v>1.9035955244641745E-2</v>
      </c>
      <c r="H1690" s="49">
        <f>_xll.qlCalendarAdvance(IborCalendar,$H1689,B1690,"f",FALSE)</f>
        <v>51139</v>
      </c>
      <c r="I1690" s="49">
        <f>_xll.qlInterestRateIndexValueDate(Index3M,$H1690)</f>
        <v>51141</v>
      </c>
      <c r="J1690" s="52">
        <f>IFERROR(_xll.qlIndexFixing(Index3M,H1690,TRUE,_xll.ohTrigger(RecalcTrigger,Trigger3M)),NA())</f>
        <v>2.3557010374190064E-2</v>
      </c>
      <c r="K1690" s="52">
        <f>IFERROR(_xll.qlIndexFixing(ONIndex3M,I1690,TRUE,_xll.ohTrigger(RecalcTrigger,Trigger3M)),NA())</f>
        <v>2.3525642094222032E-2</v>
      </c>
      <c r="L1690" s="52">
        <f>IFERROR(_xll.qlIndexFixing(Index6M,$H1690,TRUE,_xll.ohTrigger(RecalcTrigger,Trigger6M)),NA())</f>
        <v>2.4054730095493412E-2</v>
      </c>
      <c r="M1690" s="52">
        <f>IFERROR(_xll.qlIndexFixing(ONIndex6M,I1690,TRUE,_xll.ohTrigger(RecalcTrigger,Trigger6M)),NA())</f>
        <v>2.3962508853609954E-2</v>
      </c>
    </row>
    <row r="1691" spans="2:13" x14ac:dyDescent="0.2">
      <c r="B1691" s="46" t="s">
        <v>49</v>
      </c>
      <c r="D1691" s="49">
        <f>_xll.qlCalendarAdvance(LocalCalendar,$D1690,B1691,"f",FALSE)</f>
        <v>51300</v>
      </c>
      <c r="E1691" s="49">
        <f>_xll.qlInterestRateIndexValueDate(IndexON,D1691)</f>
        <v>51300</v>
      </c>
      <c r="F1691" s="52">
        <f>IFERROR(_xll.qlIndexFixing(IndexON,D1691,TRUE,_xll.ohTrigger(RecalcTrigger,TriggerON)),NA())</f>
        <v>1.9028937654422817E-2</v>
      </c>
      <c r="H1691" s="49">
        <f>_xll.qlCalendarAdvance(IborCalendar,$H1690,B1691,"f",FALSE)</f>
        <v>51146</v>
      </c>
      <c r="I1691" s="49">
        <f>_xll.qlInterestRateIndexValueDate(Index3M,$H1691)</f>
        <v>51148</v>
      </c>
      <c r="J1691" s="52">
        <f>IFERROR(_xll.qlIndexFixing(Index3M,H1691,TRUE,_xll.ohTrigger(RecalcTrigger,Trigger3M)),NA())</f>
        <v>2.3551327512387827E-2</v>
      </c>
      <c r="K1691" s="52">
        <f>IFERROR(_xll.qlIndexFixing(ONIndex3M,I1691,TRUE,_xll.ohTrigger(RecalcTrigger,Trigger3M)),NA())</f>
        <v>2.3519509035434538E-2</v>
      </c>
      <c r="L1691" s="52">
        <f>IFERROR(_xll.qlIndexFixing(Index6M,$H1691,TRUE,_xll.ohTrigger(RecalcTrigger,Trigger6M)),NA())</f>
        <v>2.4050911374589524E-2</v>
      </c>
      <c r="M1691" s="52">
        <f>IFERROR(_xll.qlIndexFixing(ONIndex6M,I1691,TRUE,_xll.ohTrigger(RecalcTrigger,Trigger6M)),NA())</f>
        <v>2.3957863039649752E-2</v>
      </c>
    </row>
    <row r="1692" spans="2:13" x14ac:dyDescent="0.2">
      <c r="B1692" s="46" t="s">
        <v>49</v>
      </c>
      <c r="D1692" s="49">
        <f>_xll.qlCalendarAdvance(LocalCalendar,$D1691,B1692,"f",FALSE)</f>
        <v>51307</v>
      </c>
      <c r="E1692" s="49">
        <f>_xll.qlInterestRateIndexValueDate(IndexON,D1692)</f>
        <v>51307</v>
      </c>
      <c r="F1692" s="52">
        <f>IFERROR(_xll.qlIndexFixing(IndexON,D1692,TRUE,_xll.ohTrigger(RecalcTrigger,TriggerON)),NA())</f>
        <v>1.9021910692741395E-2</v>
      </c>
      <c r="H1692" s="49">
        <f>_xll.qlCalendarAdvance(IborCalendar,$H1691,B1692,"f",FALSE)</f>
        <v>51153</v>
      </c>
      <c r="I1692" s="49">
        <f>_xll.qlInterestRateIndexValueDate(Index3M,$H1692)</f>
        <v>51155</v>
      </c>
      <c r="J1692" s="52">
        <f>IFERROR(_xll.qlIndexFixing(Index3M,H1692,TRUE,_xll.ohTrigger(RecalcTrigger,Trigger3M)),NA())</f>
        <v>2.3545665037772917E-2</v>
      </c>
      <c r="K1692" s="52">
        <f>IFERROR(_xll.qlIndexFixing(ONIndex3M,I1692,TRUE,_xll.ohTrigger(RecalcTrigger,Trigger3M)),NA())</f>
        <v>2.351375160026592E-2</v>
      </c>
      <c r="L1692" s="52">
        <f>IFERROR(_xll.qlIndexFixing(Index6M,$H1692,TRUE,_xll.ohTrigger(RecalcTrigger,Trigger6M)),NA())</f>
        <v>2.4047120894335014E-2</v>
      </c>
      <c r="M1692" s="52">
        <f>IFERROR(_xll.qlIndexFixing(ONIndex6M,I1692,TRUE,_xll.ohTrigger(RecalcTrigger,Trigger6M)),NA())</f>
        <v>2.3953746882101612E-2</v>
      </c>
    </row>
    <row r="1693" spans="2:13" x14ac:dyDescent="0.2">
      <c r="B1693" s="46" t="s">
        <v>49</v>
      </c>
      <c r="D1693" s="49">
        <f>_xll.qlCalendarAdvance(LocalCalendar,$D1692,B1693,"f",FALSE)</f>
        <v>51314</v>
      </c>
      <c r="E1693" s="49">
        <f>_xll.qlInterestRateIndexValueDate(IndexON,D1693)</f>
        <v>51314</v>
      </c>
      <c r="F1693" s="52">
        <f>IFERROR(_xll.qlIndexFixing(IndexON,D1693,TRUE,_xll.ohTrigger(RecalcTrigger,TriggerON)),NA())</f>
        <v>1.9014874359516432E-2</v>
      </c>
      <c r="H1693" s="49">
        <f>_xll.qlCalendarAdvance(IborCalendar,$H1692,B1693,"f",FALSE)</f>
        <v>51160</v>
      </c>
      <c r="I1693" s="49">
        <f>_xll.qlInterestRateIndexValueDate(Index3M,$H1693)</f>
        <v>51162</v>
      </c>
      <c r="J1693" s="52">
        <f>IFERROR(_xll.qlIndexFixing(Index3M,H1693,TRUE,_xll.ohTrigger(RecalcTrigger,Trigger3M)),NA())</f>
        <v>2.3540022950256607E-2</v>
      </c>
      <c r="K1693" s="52">
        <f>IFERROR(_xll.qlIndexFixing(ONIndex3M,I1693,TRUE,_xll.ohTrigger(RecalcTrigger,Trigger3M)),NA())</f>
        <v>2.3508014427822133E-2</v>
      </c>
      <c r="L1693" s="52">
        <f>IFERROR(_xll.qlIndexFixing(Index6M,$H1693,TRUE,_xll.ohTrigger(RecalcTrigger,Trigger6M)),NA())</f>
        <v>2.4043358033885413E-2</v>
      </c>
      <c r="M1693" s="52">
        <f>IFERROR(_xll.qlIndexFixing(ONIndex6M,I1693,TRUE,_xll.ohTrigger(RecalcTrigger,Trigger6M)),NA())</f>
        <v>2.3949659851254523E-2</v>
      </c>
    </row>
    <row r="1694" spans="2:13" x14ac:dyDescent="0.2">
      <c r="B1694" s="46" t="s">
        <v>49</v>
      </c>
      <c r="D1694" s="49">
        <f>_xll.qlCalendarAdvance(LocalCalendar,$D1693,B1694,"f",FALSE)</f>
        <v>51321</v>
      </c>
      <c r="E1694" s="49">
        <f>_xll.qlInterestRateIndexValueDate(IndexON,D1694)</f>
        <v>51321</v>
      </c>
      <c r="F1694" s="52">
        <f>IFERROR(_xll.qlIndexFixing(IndexON,D1694,TRUE,_xll.ohTrigger(RecalcTrigger,TriggerON)),NA())</f>
        <v>1.9007839912562607E-2</v>
      </c>
      <c r="H1694" s="49">
        <f>_xll.qlCalendarAdvance(IborCalendar,$H1693,B1694,"f",FALSE)</f>
        <v>51167</v>
      </c>
      <c r="I1694" s="49">
        <f>_xll.qlInterestRateIndexValueDate(Index3M,$H1694)</f>
        <v>51169</v>
      </c>
      <c r="J1694" s="52">
        <f>IFERROR(_xll.qlIndexFixing(Index3M,H1694,TRUE,_xll.ohTrigger(RecalcTrigger,Trigger3M)),NA())</f>
        <v>2.3535882500569559E-2</v>
      </c>
      <c r="K1694" s="52">
        <f>IFERROR(_xll.qlIndexFixing(ONIndex3M,I1694,TRUE,_xll.ohTrigger(RecalcTrigger,Trigger3M)),NA())</f>
        <v>2.3502297518129822E-2</v>
      </c>
      <c r="L1694" s="52">
        <f>IFERROR(_xll.qlIndexFixing(Index6M,$H1694,TRUE,_xll.ohTrigger(RecalcTrigger,Trigger6M)),NA())</f>
        <v>2.403962217240151E-2</v>
      </c>
      <c r="M1694" s="52">
        <f>IFERROR(_xll.qlIndexFixing(ONIndex6M,I1694,TRUE,_xll.ohTrigger(RecalcTrigger,Trigger6M)),NA())</f>
        <v>2.394560194708184E-2</v>
      </c>
    </row>
    <row r="1695" spans="2:13" x14ac:dyDescent="0.2">
      <c r="B1695" s="46" t="s">
        <v>49</v>
      </c>
      <c r="D1695" s="49">
        <f>_xll.qlCalendarAdvance(LocalCalendar,$D1694,B1695,"f",FALSE)</f>
        <v>51328</v>
      </c>
      <c r="E1695" s="49">
        <f>_xll.qlInterestRateIndexValueDate(IndexON,D1695)</f>
        <v>51328</v>
      </c>
      <c r="F1695" s="52">
        <f>IFERROR(_xll.qlIndexFixing(IndexON,D1695,TRUE,_xll.ohTrigger(RecalcTrigger,TriggerON)),NA())</f>
        <v>1.9000831599306212E-2</v>
      </c>
      <c r="H1695" s="49">
        <f>_xll.qlCalendarAdvance(IborCalendar,$H1694,B1695,"f",FALSE)</f>
        <v>51174</v>
      </c>
      <c r="I1695" s="49">
        <f>_xll.qlInterestRateIndexValueDate(Index3M,$H1695)</f>
        <v>51176</v>
      </c>
      <c r="J1695" s="52">
        <f>IFERROR(_xll.qlIndexFixing(Index3M,H1695,TRUE,_xll.ohTrigger(RecalcTrigger,Trigger3M)),NA())</f>
        <v>2.352842883299644E-2</v>
      </c>
      <c r="K1695" s="52">
        <f>IFERROR(_xll.qlIndexFixing(ONIndex3M,I1695,TRUE,_xll.ohTrigger(RecalcTrigger,Trigger3M)),NA())</f>
        <v>2.3496600871162343E-2</v>
      </c>
      <c r="L1695" s="52">
        <f>IFERROR(_xll.qlIndexFixing(Index6M,$H1695,TRUE,_xll.ohTrigger(RecalcTrigger,Trigger6M)),NA())</f>
        <v>2.4035912689049373E-2</v>
      </c>
      <c r="M1695" s="52">
        <f>IFERROR(_xll.qlIndexFixing(ONIndex6M,I1695,TRUE,_xll.ohTrigger(RecalcTrigger,Trigger6M)),NA())</f>
        <v>2.3941573169583563E-2</v>
      </c>
    </row>
    <row r="1696" spans="2:13" x14ac:dyDescent="0.2">
      <c r="B1696" s="46" t="s">
        <v>49</v>
      </c>
      <c r="D1696" s="49">
        <f>_xll.qlCalendarAdvance(LocalCalendar,$D1695,B1696,"f",FALSE)</f>
        <v>51335</v>
      </c>
      <c r="E1696" s="49">
        <f>_xll.qlInterestRateIndexValueDate(IndexON,D1696)</f>
        <v>51335</v>
      </c>
      <c r="F1696" s="52">
        <f>IFERROR(_xll.qlIndexFixing(IndexON,D1696,TRUE,_xll.ohTrigger(RecalcTrigger,TriggerON)),NA())</f>
        <v>1.8993850285726754E-2</v>
      </c>
      <c r="H1696" s="49">
        <f>_xll.qlCalendarAdvance(IborCalendar,$H1695,B1696,"f",FALSE)</f>
        <v>51181</v>
      </c>
      <c r="I1696" s="49">
        <f>_xll.qlInterestRateIndexValueDate(Index3M,$H1696)</f>
        <v>51183</v>
      </c>
      <c r="J1696" s="52">
        <f>IFERROR(_xll.qlIndexFixing(Index3M,H1696,TRUE,_xll.ohTrigger(RecalcTrigger,Trigger3M)),NA())</f>
        <v>2.3522846813787801E-2</v>
      </c>
      <c r="K1696" s="52">
        <f>IFERROR(_xll.qlIndexFixing(ONIndex3M,I1696,TRUE,_xll.ohTrigger(RecalcTrigger,Trigger3M)),NA())</f>
        <v>2.3490924486946341E-2</v>
      </c>
      <c r="L1696" s="52">
        <f>IFERROR(_xll.qlIndexFixing(Index6M,$H1696,TRUE,_xll.ohTrigger(RecalcTrigger,Trigger6M)),NA())</f>
        <v>2.4032228963000779E-2</v>
      </c>
      <c r="M1696" s="52">
        <f>IFERROR(_xll.qlIndexFixing(ONIndex6M,I1696,TRUE,_xll.ohTrigger(RecalcTrigger,Trigger6M)),NA())</f>
        <v>2.3937573518679756E-2</v>
      </c>
    </row>
    <row r="1697" spans="2:13" x14ac:dyDescent="0.2">
      <c r="B1697" s="46" t="s">
        <v>49</v>
      </c>
      <c r="D1697" s="49">
        <f>_xll.qlCalendarAdvance(LocalCalendar,$D1696,B1697,"f",FALSE)</f>
        <v>51342</v>
      </c>
      <c r="E1697" s="49">
        <f>_xll.qlInterestRateIndexValueDate(IndexON,D1697)</f>
        <v>51342</v>
      </c>
      <c r="F1697" s="52">
        <f>IFERROR(_xll.qlIndexFixing(IndexON,D1697,TRUE,_xll.ohTrigger(RecalcTrigger,TriggerON)),NA())</f>
        <v>1.8986895971824236E-2</v>
      </c>
      <c r="H1697" s="49">
        <f>_xll.qlCalendarAdvance(IborCalendar,$H1696,B1697,"f",FALSE)</f>
        <v>51188</v>
      </c>
      <c r="I1697" s="49">
        <f>_xll.qlInterestRateIndexValueDate(Index3M,$H1697)</f>
        <v>51190</v>
      </c>
      <c r="J1697" s="52">
        <f>IFERROR(_xll.qlIndexFixing(Index3M,H1697,TRUE,_xll.ohTrigger(RecalcTrigger,Trigger3M)),NA())</f>
        <v>2.3517285179925906E-2</v>
      </c>
      <c r="K1697" s="52">
        <f>IFERROR(_xll.qlIndexFixing(ONIndex3M,I1697,TRUE,_xll.ohTrigger(RecalcTrigger,Trigger3M)),NA())</f>
        <v>2.3485268365428524E-2</v>
      </c>
      <c r="L1697" s="52">
        <f>IFERROR(_xll.qlIndexFixing(Index6M,$H1697,TRUE,_xll.ohTrigger(RecalcTrigger,Trigger6M)),NA())</f>
        <v>2.4028570373434092E-2</v>
      </c>
      <c r="M1697" s="52">
        <f>IFERROR(_xll.qlIndexFixing(ONIndex6M,I1697,TRUE,_xll.ohTrigger(RecalcTrigger,Trigger6M)),NA())</f>
        <v>2.3933602994476999E-2</v>
      </c>
    </row>
    <row r="1698" spans="2:13" x14ac:dyDescent="0.2">
      <c r="B1698" s="46" t="s">
        <v>49</v>
      </c>
      <c r="D1698" s="49">
        <f>_xll.qlCalendarAdvance(LocalCalendar,$D1697,B1698,"f",FALSE)</f>
        <v>51349</v>
      </c>
      <c r="E1698" s="49">
        <f>_xll.qlInterestRateIndexValueDate(IndexON,D1698)</f>
        <v>51349</v>
      </c>
      <c r="F1698" s="52">
        <f>IFERROR(_xll.qlIndexFixing(IndexON,D1698,TRUE,_xll.ohTrigger(RecalcTrigger,TriggerON)),NA())</f>
        <v>1.8979968657679702E-2</v>
      </c>
      <c r="H1698" s="49">
        <f>_xll.qlCalendarAdvance(IborCalendar,$H1697,B1698,"f",FALSE)</f>
        <v>51195</v>
      </c>
      <c r="I1698" s="49">
        <f>_xll.qlInterestRateIndexValueDate(Index3M,$H1698)</f>
        <v>51197</v>
      </c>
      <c r="J1698" s="52">
        <f>IFERROR(_xll.qlIndexFixing(Index3M,H1698,TRUE,_xll.ohTrigger(RecalcTrigger,Trigger3M)),NA())</f>
        <v>2.3513242196240857E-2</v>
      </c>
      <c r="K1698" s="52">
        <f>IFERROR(_xll.qlIndexFixing(ONIndex3M,I1698,TRUE,_xll.ohTrigger(RecalcTrigger,Trigger3M)),NA())</f>
        <v>2.347963250668883E-2</v>
      </c>
      <c r="L1698" s="52">
        <f>IFERROR(_xll.qlIndexFixing(Index6M,$H1698,TRUE,_xll.ohTrigger(RecalcTrigger,Trigger6M)),NA())</f>
        <v>2.4026579242479119E-2</v>
      </c>
      <c r="M1698" s="52">
        <f>IFERROR(_xll.qlIndexFixing(ONIndex6M,I1698,TRUE,_xll.ohTrigger(RecalcTrigger,Trigger6M)),NA())</f>
        <v>2.3929661596895357E-2</v>
      </c>
    </row>
    <row r="1699" spans="2:13" x14ac:dyDescent="0.2">
      <c r="B1699" s="46" t="s">
        <v>49</v>
      </c>
      <c r="D1699" s="49">
        <f>_xll.qlCalendarAdvance(LocalCalendar,$D1698,B1699,"f",FALSE)</f>
        <v>51356</v>
      </c>
      <c r="E1699" s="49">
        <f>_xll.qlInterestRateIndexValueDate(IndexON,D1699)</f>
        <v>51356</v>
      </c>
      <c r="F1699" s="52">
        <f>IFERROR(_xll.qlIndexFixing(IndexON,D1699,TRUE,_xll.ohTrigger(RecalcTrigger,TriggerON)),NA())</f>
        <v>1.8973068343131061E-2</v>
      </c>
      <c r="H1699" s="49">
        <f>_xll.qlCalendarAdvance(IborCalendar,$H1698,B1699,"f",FALSE)</f>
        <v>51202</v>
      </c>
      <c r="I1699" s="49">
        <f>_xll.qlInterestRateIndexValueDate(Index3M,$H1699)</f>
        <v>51204</v>
      </c>
      <c r="J1699" s="52">
        <f>IFERROR(_xll.qlIndexFixing(Index3M,H1699,TRUE,_xll.ohTrigger(RecalcTrigger,Trigger3M)),NA())</f>
        <v>2.3507725720659841E-2</v>
      </c>
      <c r="K1699" s="52">
        <f>IFERROR(_xll.qlIndexFixing(ONIndex3M,I1699,TRUE,_xll.ohTrigger(RecalcTrigger,Trigger3M)),NA())</f>
        <v>2.3474016910620676E-2</v>
      </c>
      <c r="L1699" s="52">
        <f>IFERROR(_xll.qlIndexFixing(Index6M,$H1699,TRUE,_xll.ohTrigger(RecalcTrigger,Trigger6M)),NA())</f>
        <v>2.4022972575594836E-2</v>
      </c>
      <c r="M1699" s="52">
        <f>IFERROR(_xll.qlIndexFixing(ONIndex6M,I1699,TRUE,_xll.ohTrigger(RecalcTrigger,Trigger6M)),NA())</f>
        <v>2.3925749326014767E-2</v>
      </c>
    </row>
    <row r="1700" spans="2:13" x14ac:dyDescent="0.2">
      <c r="B1700" s="46" t="s">
        <v>49</v>
      </c>
      <c r="D1700" s="49">
        <f>_xll.qlCalendarAdvance(LocalCalendar,$D1699,B1700,"f",FALSE)</f>
        <v>51363</v>
      </c>
      <c r="E1700" s="49">
        <f>_xll.qlInterestRateIndexValueDate(IndexON,D1700)</f>
        <v>51363</v>
      </c>
      <c r="F1700" s="52">
        <f>IFERROR(_xll.qlIndexFixing(IndexON,D1700,TRUE,_xll.ohTrigger(RecalcTrigger,TriggerON)),NA())</f>
        <v>1.8966195028259358E-2</v>
      </c>
      <c r="H1700" s="49">
        <f>_xll.qlCalendarAdvance(IborCalendar,$H1699,B1700,"f",FALSE)</f>
        <v>51209</v>
      </c>
      <c r="I1700" s="49">
        <f>_xll.qlInterestRateIndexValueDate(Index3M,$H1700)</f>
        <v>51211</v>
      </c>
      <c r="J1700" s="52">
        <f>IFERROR(_xll.qlIndexFixing(Index3M,H1700,TRUE,_xll.ohTrigger(RecalcTrigger,Trigger3M)),NA())</f>
        <v>2.3502229635793473E-2</v>
      </c>
      <c r="K1700" s="52">
        <f>IFERROR(_xll.qlIndexFixing(ONIndex3M,I1700,TRUE,_xll.ohTrigger(RecalcTrigger,Trigger3M)),NA())</f>
        <v>2.3468421577303999E-2</v>
      </c>
      <c r="L1700" s="52">
        <f>IFERROR(_xll.qlIndexFixing(Index6M,$H1700,TRUE,_xll.ohTrigger(RecalcTrigger,Trigger6M)),NA())</f>
        <v>2.4019939190358098E-2</v>
      </c>
      <c r="M1700" s="52">
        <f>IFERROR(_xll.qlIndexFixing(ONIndex6M,I1700,TRUE,_xll.ohTrigger(RecalcTrigger,Trigger6M)),NA())</f>
        <v>2.3921866181755291E-2</v>
      </c>
    </row>
    <row r="1701" spans="2:13" x14ac:dyDescent="0.2">
      <c r="B1701" s="46" t="s">
        <v>49</v>
      </c>
      <c r="D1701" s="49">
        <f>_xll.qlCalendarAdvance(LocalCalendar,$D1700,B1701,"f",FALSE)</f>
        <v>51370</v>
      </c>
      <c r="E1701" s="49">
        <f>_xll.qlInterestRateIndexValueDate(IndexON,D1701)</f>
        <v>51370</v>
      </c>
      <c r="F1701" s="52">
        <f>IFERROR(_xll.qlIndexFixing(IndexON,D1701,TRUE,_xll.ohTrigger(RecalcTrigger,TriggerON)),NA())</f>
        <v>1.8959348713226687E-2</v>
      </c>
      <c r="H1701" s="49">
        <f>_xll.qlCalendarAdvance(IborCalendar,$H1700,B1701,"f",FALSE)</f>
        <v>51216</v>
      </c>
      <c r="I1701" s="49">
        <f>_xll.qlInterestRateIndexValueDate(Index3M,$H1701)</f>
        <v>51218</v>
      </c>
      <c r="J1701" s="52">
        <f>IFERROR(_xll.qlIndexFixing(Index3M,H1701,TRUE,_xll.ohTrigger(RecalcTrigger,Trigger3M)),NA())</f>
        <v>2.3496753941553313E-2</v>
      </c>
      <c r="K1701" s="52">
        <f>IFERROR(_xll.qlIndexFixing(ONIndex3M,I1701,TRUE,_xll.ohTrigger(RecalcTrigger,Trigger3M)),NA())</f>
        <v>2.3462846506712154E-2</v>
      </c>
      <c r="L1701" s="52">
        <f>IFERROR(_xll.qlIndexFixing(Index6M,$H1701,TRUE,_xll.ohTrigger(RecalcTrigger,Trigger6M)),NA())</f>
        <v>2.4015827984032144E-2</v>
      </c>
      <c r="M1701" s="52">
        <f>IFERROR(_xll.qlIndexFixing(ONIndex6M,I1701,TRUE,_xll.ohTrigger(RecalcTrigger,Trigger6M)),NA())</f>
        <v>2.3918012164090285E-2</v>
      </c>
    </row>
    <row r="1702" spans="2:13" x14ac:dyDescent="0.2">
      <c r="B1702" s="46" t="s">
        <v>49</v>
      </c>
      <c r="D1702" s="49">
        <f>_xll.qlCalendarAdvance(LocalCalendar,$D1701,B1702,"f",FALSE)</f>
        <v>51377</v>
      </c>
      <c r="E1702" s="49">
        <f>_xll.qlInterestRateIndexValueDate(IndexON,D1702)</f>
        <v>51377</v>
      </c>
      <c r="F1702" s="52">
        <f>IFERROR(_xll.qlIndexFixing(IndexON,D1702,TRUE,_xll.ohTrigger(RecalcTrigger,TriggerON)),NA())</f>
        <v>1.8952529397708862E-2</v>
      </c>
      <c r="H1702" s="49">
        <f>_xll.qlCalendarAdvance(IborCalendar,$H1701,B1702,"f",FALSE)</f>
        <v>51223</v>
      </c>
      <c r="I1702" s="49">
        <f>_xll.qlInterestRateIndexValueDate(Index3M,$H1702)</f>
        <v>51229</v>
      </c>
      <c r="J1702" s="52">
        <f>IFERROR(_xll.qlIndexFixing(Index3M,H1702,TRUE,_xll.ohTrigger(RecalcTrigger,Trigger3M)),NA())</f>
        <v>2.3487051516633824E-2</v>
      </c>
      <c r="K1702" s="52">
        <f>IFERROR(_xll.qlIndexFixing(ONIndex3M,I1702,TRUE,_xll.ohTrigger(RecalcTrigger,Trigger3M)),NA())</f>
        <v>2.3453389150214221E-2</v>
      </c>
      <c r="L1702" s="52">
        <f>IFERROR(_xll.qlIndexFixing(Index6M,$H1702,TRUE,_xll.ohTrigger(RecalcTrigger,Trigger6M)),NA())</f>
        <v>2.4009170764245032E-2</v>
      </c>
      <c r="M1702" s="52">
        <f>IFERROR(_xll.qlIndexFixing(ONIndex6M,I1702,TRUE,_xll.ohTrigger(RecalcTrigger,Trigger6M)),NA())</f>
        <v>2.3910968566012158E-2</v>
      </c>
    </row>
    <row r="1703" spans="2:13" x14ac:dyDescent="0.2">
      <c r="B1703" s="46" t="s">
        <v>49</v>
      </c>
      <c r="D1703" s="49">
        <f>_xll.qlCalendarAdvance(LocalCalendar,$D1702,B1703,"f",FALSE)</f>
        <v>51384</v>
      </c>
      <c r="E1703" s="49">
        <f>_xll.qlInterestRateIndexValueDate(IndexON,D1703)</f>
        <v>51384</v>
      </c>
      <c r="F1703" s="52">
        <f>IFERROR(_xll.qlIndexFixing(IndexON,D1703,TRUE,_xll.ohTrigger(RecalcTrigger,TriggerON)),NA())</f>
        <v>1.8945737081867975E-2</v>
      </c>
      <c r="H1703" s="49">
        <f>_xll.qlCalendarAdvance(IborCalendar,$H1702,B1703,"f",FALSE)</f>
        <v>51230</v>
      </c>
      <c r="I1703" s="49">
        <f>_xll.qlInterestRateIndexValueDate(Index3M,$H1703)</f>
        <v>51232</v>
      </c>
      <c r="J1703" s="52">
        <f>IFERROR(_xll.qlIndexFixing(Index3M,H1703,TRUE,_xll.ohTrigger(RecalcTrigger,Trigger3M)),NA())</f>
        <v>2.3484723346658777E-2</v>
      </c>
      <c r="K1703" s="52">
        <f>IFERROR(_xll.qlIndexFixing(ONIndex3M,I1703,TRUE,_xll.ohTrigger(RecalcTrigger,Trigger3M)),NA())</f>
        <v>2.3451757153649666E-2</v>
      </c>
      <c r="L1703" s="52">
        <f>IFERROR(_xll.qlIndexFixing(Index6M,$H1703,TRUE,_xll.ohTrigger(RecalcTrigger,Trigger6M)),NA())</f>
        <v>2.4009324197698179E-2</v>
      </c>
      <c r="M1703" s="52">
        <f>IFERROR(_xll.qlIndexFixing(ONIndex6M,I1703,TRUE,_xll.ohTrigger(RecalcTrigger,Trigger6M)),NA())</f>
        <v>2.3910391508783491E-2</v>
      </c>
    </row>
    <row r="1704" spans="2:13" x14ac:dyDescent="0.2">
      <c r="B1704" s="46" t="s">
        <v>49</v>
      </c>
      <c r="D1704" s="49">
        <f>_xll.qlCalendarAdvance(LocalCalendar,$D1703,B1704,"f",FALSE)</f>
        <v>51391</v>
      </c>
      <c r="E1704" s="49">
        <f>_xll.qlInterestRateIndexValueDate(IndexON,D1704)</f>
        <v>51391</v>
      </c>
      <c r="F1704" s="52">
        <f>IFERROR(_xll.qlIndexFixing(IndexON,D1704,TRUE,_xll.ohTrigger(RecalcTrigger,TriggerON)),NA())</f>
        <v>1.8938971765704027E-2</v>
      </c>
      <c r="H1704" s="49">
        <f>_xll.qlCalendarAdvance(IborCalendar,$H1703,B1704,"f",FALSE)</f>
        <v>51237</v>
      </c>
      <c r="I1704" s="49">
        <f>_xll.qlInterestRateIndexValueDate(Index3M,$H1704)</f>
        <v>51239</v>
      </c>
      <c r="J1704" s="52">
        <f>IFERROR(_xll.qlIndexFixing(Index3M,H1704,TRUE,_xll.ohTrigger(RecalcTrigger,Trigger3M)),NA())</f>
        <v>2.3479305511587653E-2</v>
      </c>
      <c r="K1704" s="52">
        <f>IFERROR(_xll.qlIndexFixing(ONIndex3M,I1704,TRUE,_xll.ohTrigger(RecalcTrigger,Trigger3M)),NA())</f>
        <v>2.3446242871179024E-2</v>
      </c>
      <c r="L1704" s="52">
        <f>IFERROR(_xll.qlIndexFixing(Index6M,$H1704,TRUE,_xll.ohTrigger(RecalcTrigger,Trigger6M)),NA())</f>
        <v>2.4005273789411179E-2</v>
      </c>
      <c r="M1704" s="52">
        <f>IFERROR(_xll.qlIndexFixing(ONIndex6M,I1704,TRUE,_xll.ohTrigger(RecalcTrigger,Trigger6M)),NA())</f>
        <v>2.3906624871061766E-2</v>
      </c>
    </row>
    <row r="1705" spans="2:13" x14ac:dyDescent="0.2">
      <c r="B1705" s="46" t="s">
        <v>49</v>
      </c>
      <c r="D1705" s="49">
        <f>_xll.qlCalendarAdvance(LocalCalendar,$D1704,B1705,"f",FALSE)</f>
        <v>51398</v>
      </c>
      <c r="E1705" s="49">
        <f>_xll.qlInterestRateIndexValueDate(IndexON,D1705)</f>
        <v>51398</v>
      </c>
      <c r="F1705" s="52">
        <f>IFERROR(_xll.qlIndexFixing(IndexON,D1705,TRUE,_xll.ohTrigger(RecalcTrigger,TriggerON)),NA())</f>
        <v>1.8932233449298064E-2</v>
      </c>
      <c r="H1705" s="49">
        <f>_xll.qlCalendarAdvance(IborCalendar,$H1704,B1705,"f",FALSE)</f>
        <v>51244</v>
      </c>
      <c r="I1705" s="49">
        <f>_xll.qlInterestRateIndexValueDate(Index3M,$H1705)</f>
        <v>51246</v>
      </c>
      <c r="J1705" s="52">
        <f>IFERROR(_xll.qlIndexFixing(Index3M,H1705,TRUE,_xll.ohTrigger(RecalcTrigger,Trigger3M)),NA())</f>
        <v>2.3473908062594407E-2</v>
      </c>
      <c r="K1705" s="52">
        <f>IFERROR(_xll.qlIndexFixing(ONIndex3M,I1705,TRUE,_xll.ohTrigger(RecalcTrigger,Trigger3M)),NA())</f>
        <v>2.3440748851406568E-2</v>
      </c>
      <c r="L1705" s="52">
        <f>IFERROR(_xll.qlIndexFixing(Index6M,$H1705,TRUE,_xll.ohTrigger(RecalcTrigger,Trigger6M)),NA())</f>
        <v>2.4001796665887153E-2</v>
      </c>
      <c r="M1705" s="52">
        <f>IFERROR(_xll.qlIndexFixing(ONIndex6M,I1705,TRUE,_xll.ohTrigger(RecalcTrigger,Trigger6M)),NA())</f>
        <v>2.3902887360014446E-2</v>
      </c>
    </row>
    <row r="1706" spans="2:13" x14ac:dyDescent="0.2">
      <c r="B1706" s="46" t="s">
        <v>49</v>
      </c>
      <c r="D1706" s="49">
        <f>_xll.qlCalendarAdvance(LocalCalendar,$D1705,B1706,"f",FALSE)</f>
        <v>51405</v>
      </c>
      <c r="E1706" s="49">
        <f>_xll.qlInterestRateIndexValueDate(IndexON,D1706)</f>
        <v>51405</v>
      </c>
      <c r="F1706" s="52">
        <f>IFERROR(_xll.qlIndexFixing(IndexON,D1706,TRUE,_xll.ohTrigger(RecalcTrigger,TriggerON)),NA())</f>
        <v>1.8925522132569039E-2</v>
      </c>
      <c r="H1706" s="49">
        <f>_xll.qlCalendarAdvance(IborCalendar,$H1705,B1706,"f",FALSE)</f>
        <v>51251</v>
      </c>
      <c r="I1706" s="49">
        <f>_xll.qlInterestRateIndexValueDate(Index3M,$H1706)</f>
        <v>51253</v>
      </c>
      <c r="J1706" s="52">
        <f>IFERROR(_xll.qlIndexFixing(Index3M,H1706,TRUE,_xll.ohTrigger(RecalcTrigger,Trigger3M)),NA())</f>
        <v>2.347006501390456E-2</v>
      </c>
      <c r="K1706" s="52">
        <f>IFERROR(_xll.qlIndexFixing(ONIndex3M,I1706,TRUE,_xll.ohTrigger(RecalcTrigger,Trigger3M)),NA())</f>
        <v>2.3435647743790256E-2</v>
      </c>
      <c r="L1706" s="52">
        <f>IFERROR(_xll.qlIndexFixing(Index6M,$H1706,TRUE,_xll.ohTrigger(RecalcTrigger,Trigger6M)),NA())</f>
        <v>2.3999450966569434E-2</v>
      </c>
      <c r="M1706" s="52">
        <f>IFERROR(_xll.qlIndexFixing(ONIndex6M,I1706,TRUE,_xll.ohTrigger(RecalcTrigger,Trigger6M)),NA())</f>
        <v>2.3899708618957405E-2</v>
      </c>
    </row>
    <row r="1707" spans="2:13" x14ac:dyDescent="0.2">
      <c r="B1707" s="46" t="s">
        <v>49</v>
      </c>
      <c r="D1707" s="49">
        <f>_xll.qlCalendarAdvance(LocalCalendar,$D1706,B1707,"f",FALSE)</f>
        <v>51412</v>
      </c>
      <c r="E1707" s="49">
        <f>_xll.qlInterestRateIndexValueDate(IndexON,D1707)</f>
        <v>51412</v>
      </c>
      <c r="F1707" s="52">
        <f>IFERROR(_xll.qlIndexFixing(IndexON,D1707,TRUE,_xll.ohTrigger(RecalcTrigger,TriggerON)),NA())</f>
        <v>1.8918837815435907E-2</v>
      </c>
      <c r="H1707" s="49">
        <f>_xll.qlCalendarAdvance(IborCalendar,$H1706,B1707,"f",FALSE)</f>
        <v>51258</v>
      </c>
      <c r="I1707" s="49">
        <f>_xll.qlInterestRateIndexValueDate(Index3M,$H1707)</f>
        <v>51264</v>
      </c>
      <c r="J1707" s="52">
        <f>IFERROR(_xll.qlIndexFixing(Index3M,H1707,TRUE,_xll.ohTrigger(RecalcTrigger,Trigger3M)),NA())</f>
        <v>2.3460507578918974E-2</v>
      </c>
      <c r="K1707" s="52">
        <f>IFERROR(_xll.qlIndexFixing(ONIndex3M,I1707,TRUE,_xll.ohTrigger(RecalcTrigger,Trigger3M)),NA())</f>
        <v>2.3425966042589508E-2</v>
      </c>
      <c r="L1707" s="52">
        <f>IFERROR(_xll.qlIndexFixing(Index6M,$H1707,TRUE,_xll.ohTrigger(RecalcTrigger,Trigger6M)),NA())</f>
        <v>2.3992386190115227E-2</v>
      </c>
      <c r="M1707" s="52">
        <f>IFERROR(_xll.qlIndexFixing(ONIndex6M,I1707,TRUE,_xll.ohTrigger(RecalcTrigger,Trigger6M)),NA())</f>
        <v>2.3892345897724709E-2</v>
      </c>
    </row>
    <row r="1708" spans="2:13" x14ac:dyDescent="0.2">
      <c r="B1708" s="46" t="s">
        <v>49</v>
      </c>
      <c r="D1708" s="49">
        <f>_xll.qlCalendarAdvance(LocalCalendar,$D1707,B1708,"f",FALSE)</f>
        <v>51419</v>
      </c>
      <c r="E1708" s="49">
        <f>_xll.qlInterestRateIndexValueDate(IndexON,D1708)</f>
        <v>51419</v>
      </c>
      <c r="F1708" s="52">
        <f>IFERROR(_xll.qlIndexFixing(IndexON,D1708,TRUE,_xll.ohTrigger(RecalcTrigger,TriggerON)),NA())</f>
        <v>1.8912180497979714E-2</v>
      </c>
      <c r="H1708" s="49">
        <f>_xll.qlCalendarAdvance(IborCalendar,$H1707,B1708,"f",FALSE)</f>
        <v>51265</v>
      </c>
      <c r="I1708" s="49">
        <f>_xll.qlInterestRateIndexValueDate(Index3M,$H1708)</f>
        <v>51267</v>
      </c>
      <c r="J1708" s="52">
        <f>IFERROR(_xll.qlIndexFixing(Index3M,H1708,TRUE,_xll.ohTrigger(RecalcTrigger,Trigger3M)),NA())</f>
        <v>2.3458995012170983E-2</v>
      </c>
      <c r="K1708" s="52">
        <f>IFERROR(_xll.qlIndexFixing(ONIndex3M,I1708,TRUE,_xll.ohTrigger(RecalcTrigger,Trigger3M)),NA())</f>
        <v>2.3424388368358251E-2</v>
      </c>
      <c r="L1708" s="52">
        <f>IFERROR(_xll.qlIndexFixing(Index6M,$H1708,TRUE,_xll.ohTrigger(RecalcTrigger,Trigger6M)),NA())</f>
        <v>2.3991479567706402E-2</v>
      </c>
      <c r="M1708" s="52">
        <f>IFERROR(_xll.qlIndexFixing(ONIndex6M,I1708,TRUE,_xll.ohTrigger(RecalcTrigger,Trigger6M)),NA())</f>
        <v>2.3891849586545888E-2</v>
      </c>
    </row>
    <row r="1709" spans="2:13" x14ac:dyDescent="0.2">
      <c r="B1709" s="46" t="s">
        <v>49</v>
      </c>
      <c r="D1709" s="49">
        <f>_xll.qlCalendarAdvance(LocalCalendar,$D1708,B1709,"f",FALSE)</f>
        <v>51426</v>
      </c>
      <c r="E1709" s="49">
        <f>_xll.qlInterestRateIndexValueDate(IndexON,D1709)</f>
        <v>51426</v>
      </c>
      <c r="F1709" s="52">
        <f>IFERROR(_xll.qlIndexFixing(IndexON,D1709,TRUE,_xll.ohTrigger(RecalcTrigger,TriggerON)),NA())</f>
        <v>1.8905550180281505E-2</v>
      </c>
      <c r="H1709" s="49">
        <f>_xll.qlCalendarAdvance(IborCalendar,$H1708,B1709,"f",FALSE)</f>
        <v>51272</v>
      </c>
      <c r="I1709" s="49">
        <f>_xll.qlInterestRateIndexValueDate(Index3M,$H1709)</f>
        <v>51274</v>
      </c>
      <c r="J1709" s="52">
        <f>IFERROR(_xll.qlIndexFixing(Index3M,H1709,TRUE,_xll.ohTrigger(RecalcTrigger,Trigger3M)),NA())</f>
        <v>2.3453682439845098E-2</v>
      </c>
      <c r="K1709" s="52">
        <f>IFERROR(_xll.qlIndexFixing(ONIndex3M,I1709,TRUE,_xll.ohTrigger(RecalcTrigger,Trigger3M)),NA())</f>
        <v>2.3418975399405184E-2</v>
      </c>
      <c r="L1709" s="52">
        <f>IFERROR(_xll.qlIndexFixing(Index6M,$H1709,TRUE,_xll.ohTrigger(RecalcTrigger,Trigger6M)),NA())</f>
        <v>2.3988076589698908E-2</v>
      </c>
      <c r="M1709" s="52">
        <f>IFERROR(_xll.qlIndexFixing(ONIndex6M,I1709,TRUE,_xll.ohTrigger(RecalcTrigger,Trigger6M)),NA())</f>
        <v>2.3888228581956383E-2</v>
      </c>
    </row>
    <row r="1710" spans="2:13" x14ac:dyDescent="0.2">
      <c r="B1710" s="46" t="s">
        <v>49</v>
      </c>
      <c r="D1710" s="49">
        <f>_xll.qlCalendarAdvance(LocalCalendar,$D1709,B1710,"f",FALSE)</f>
        <v>51433</v>
      </c>
      <c r="E1710" s="49">
        <f>_xll.qlInterestRateIndexValueDate(IndexON,D1710)</f>
        <v>51433</v>
      </c>
      <c r="F1710" s="52">
        <f>IFERROR(_xll.qlIndexFixing(IndexON,D1710,TRUE,_xll.ohTrigger(RecalcTrigger,TriggerON)),NA())</f>
        <v>1.8898946862260235E-2</v>
      </c>
      <c r="H1710" s="49">
        <f>_xll.qlCalendarAdvance(IborCalendar,$H1709,B1710,"f",FALSE)</f>
        <v>51279</v>
      </c>
      <c r="I1710" s="49">
        <f>_xll.qlInterestRateIndexValueDate(Index3M,$H1710)</f>
        <v>51281</v>
      </c>
      <c r="J1710" s="52">
        <f>IFERROR(_xll.qlIndexFixing(Index3M,H1710,TRUE,_xll.ohTrigger(RecalcTrigger,Trigger3M)),NA())</f>
        <v>2.3448778387407717E-2</v>
      </c>
      <c r="K1710" s="52">
        <f>IFERROR(_xll.qlIndexFixing(ONIndex3M,I1710,TRUE,_xll.ohTrigger(RecalcTrigger,Trigger3M)),NA())</f>
        <v>2.3413959720912647E-2</v>
      </c>
      <c r="L1710" s="52">
        <f>IFERROR(_xll.qlIndexFixing(Index6M,$H1710,TRUE,_xll.ohTrigger(RecalcTrigger,Trigger6M)),NA())</f>
        <v>2.3984690621024603E-2</v>
      </c>
      <c r="M1710" s="52">
        <f>IFERROR(_xll.qlIndexFixing(ONIndex6M,I1710,TRUE,_xll.ohTrigger(RecalcTrigger,Trigger6M)),NA())</f>
        <v>2.3885173704825124E-2</v>
      </c>
    </row>
    <row r="1711" spans="2:13" x14ac:dyDescent="0.2">
      <c r="B1711" s="46" t="s">
        <v>49</v>
      </c>
      <c r="D1711" s="49">
        <f>_xll.qlCalendarAdvance(LocalCalendar,$D1710,B1711,"f",FALSE)</f>
        <v>51440</v>
      </c>
      <c r="E1711" s="49">
        <f>_xll.qlInterestRateIndexValueDate(IndexON,D1711)</f>
        <v>51440</v>
      </c>
      <c r="F1711" s="52">
        <f>IFERROR(_xll.qlIndexFixing(IndexON,D1711,TRUE,_xll.ohTrigger(RecalcTrigger,TriggerON)),NA())</f>
        <v>1.8892370543834858E-2</v>
      </c>
      <c r="H1711" s="49">
        <f>_xll.qlCalendarAdvance(IborCalendar,$H1710,B1711,"f",FALSE)</f>
        <v>51286</v>
      </c>
      <c r="I1711" s="49">
        <f>_xll.qlInterestRateIndexValueDate(Index3M,$H1711)</f>
        <v>51288</v>
      </c>
      <c r="J1711" s="52">
        <f>IFERROR(_xll.qlIndexFixing(Index3M,H1711,TRUE,_xll.ohTrigger(RecalcTrigger,Trigger3M)),NA())</f>
        <v>2.3443118464680678E-2</v>
      </c>
      <c r="K1711" s="52">
        <f>IFERROR(_xll.qlIndexFixing(ONIndex3M,I1711,TRUE,_xll.ohTrigger(RecalcTrigger,Trigger3M)),NA())</f>
        <v>2.3408210249540318E-2</v>
      </c>
      <c r="L1711" s="52">
        <f>IFERROR(_xll.qlIndexFixing(Index6M,$H1711,TRUE,_xll.ohTrigger(RecalcTrigger,Trigger6M)),NA())</f>
        <v>2.3981321050874783E-2</v>
      </c>
      <c r="M1711" s="52">
        <f>IFERROR(_xll.qlIndexFixing(ONIndex6M,I1711,TRUE,_xll.ohTrigger(RecalcTrigger,Trigger6M)),NA())</f>
        <v>2.3881073952640719E-2</v>
      </c>
    </row>
    <row r="1712" spans="2:13" x14ac:dyDescent="0.2">
      <c r="B1712" s="46" t="s">
        <v>49</v>
      </c>
      <c r="D1712" s="49">
        <f>_xll.qlCalendarAdvance(LocalCalendar,$D1711,B1712,"f",FALSE)</f>
        <v>51447</v>
      </c>
      <c r="E1712" s="49">
        <f>_xll.qlInterestRateIndexValueDate(IndexON,D1712)</f>
        <v>51447</v>
      </c>
      <c r="F1712" s="52">
        <f>IFERROR(_xll.qlIndexFixing(IndexON,D1712,TRUE,_xll.ohTrigger(RecalcTrigger,TriggerON)),NA())</f>
        <v>1.8885821225005373E-2</v>
      </c>
      <c r="H1712" s="49">
        <f>_xll.qlCalendarAdvance(IborCalendar,$H1711,B1712,"f",FALSE)</f>
        <v>51293</v>
      </c>
      <c r="I1712" s="49">
        <f>_xll.qlInterestRateIndexValueDate(Index3M,$H1712)</f>
        <v>51295</v>
      </c>
      <c r="J1712" s="52">
        <f>IFERROR(_xll.qlIndexFixing(Index3M,H1712,TRUE,_xll.ohTrigger(RecalcTrigger,Trigger3M)),NA())</f>
        <v>2.3437867061672064E-2</v>
      </c>
      <c r="K1712" s="52">
        <f>IFERROR(_xll.qlIndexFixing(ONIndex3M,I1712,TRUE,_xll.ohTrigger(RecalcTrigger,Trigger3M)),NA())</f>
        <v>2.3402858068681809E-2</v>
      </c>
      <c r="L1712" s="52">
        <f>IFERROR(_xll.qlIndexFixing(Index6M,$H1712,TRUE,_xll.ohTrigger(RecalcTrigger,Trigger6M)),NA())</f>
        <v>2.3977967268444634E-2</v>
      </c>
      <c r="M1712" s="52">
        <f>IFERROR(_xll.qlIndexFixing(ONIndex6M,I1712,TRUE,_xll.ohTrigger(RecalcTrigger,Trigger6M)),NA())</f>
        <v>2.3877540327941205E-2</v>
      </c>
    </row>
    <row r="1713" spans="2:13" x14ac:dyDescent="0.2">
      <c r="B1713" s="46" t="s">
        <v>49</v>
      </c>
      <c r="D1713" s="49">
        <f>_xll.qlCalendarAdvance(LocalCalendar,$D1712,B1713,"f",FALSE)</f>
        <v>51454</v>
      </c>
      <c r="E1713" s="49">
        <f>_xll.qlInterestRateIndexValueDate(IndexON,D1713)</f>
        <v>51454</v>
      </c>
      <c r="F1713" s="52">
        <f>IFERROR(_xll.qlIndexFixing(IndexON,D1713,TRUE,_xll.ohTrigger(RecalcTrigger,TriggerON)),NA())</f>
        <v>1.8879298905933872E-2</v>
      </c>
      <c r="H1713" s="49">
        <f>_xll.qlCalendarAdvance(IborCalendar,$H1712,B1713,"f",FALSE)</f>
        <v>51300</v>
      </c>
      <c r="I1713" s="49">
        <f>_xll.qlInterestRateIndexValueDate(Index3M,$H1713)</f>
        <v>51302</v>
      </c>
      <c r="J1713" s="52">
        <f>IFERROR(_xll.qlIndexFixing(Index3M,H1713,TRUE,_xll.ohTrigger(RecalcTrigger,Trigger3M)),NA())</f>
        <v>2.3433027525094765E-2</v>
      </c>
      <c r="K1713" s="52">
        <f>IFERROR(_xll.qlIndexFixing(ONIndex3M,I1713,TRUE,_xll.ohTrigger(RecalcTrigger,Trigger3M)),NA())</f>
        <v>2.3397526150468195E-2</v>
      </c>
      <c r="L1713" s="52">
        <f>IFERROR(_xll.qlIndexFixing(Index6M,$H1713,TRUE,_xll.ohTrigger(RecalcTrigger,Trigger6M)),NA())</f>
        <v>2.3974628662935392E-2</v>
      </c>
      <c r="M1713" s="52">
        <f>IFERROR(_xll.qlIndexFixing(ONIndex6M,I1713,TRUE,_xll.ohTrigger(RecalcTrigger,Trigger6M)),NA())</f>
        <v>2.3874035829809515E-2</v>
      </c>
    </row>
    <row r="1714" spans="2:13" x14ac:dyDescent="0.2">
      <c r="B1714" s="46" t="s">
        <v>49</v>
      </c>
      <c r="D1714" s="49">
        <f>_xll.qlCalendarAdvance(LocalCalendar,$D1713,B1714,"f",FALSE)</f>
        <v>51461</v>
      </c>
      <c r="E1714" s="49">
        <f>_xll.qlInterestRateIndexValueDate(IndexON,D1714)</f>
        <v>51461</v>
      </c>
      <c r="F1714" s="52">
        <f>IFERROR(_xll.qlIndexFixing(IndexON,D1714,TRUE,_xll.ohTrigger(RecalcTrigger,TriggerON)),NA())</f>
        <v>1.8872803586539311E-2</v>
      </c>
      <c r="H1714" s="49">
        <f>_xll.qlCalendarAdvance(IborCalendar,$H1713,B1714,"f",FALSE)</f>
        <v>51307</v>
      </c>
      <c r="I1714" s="49">
        <f>_xll.qlInterestRateIndexValueDate(Index3M,$H1714)</f>
        <v>51309</v>
      </c>
      <c r="J1714" s="52">
        <f>IFERROR(_xll.qlIndexFixing(Index3M,H1714,TRUE,_xll.ohTrigger(RecalcTrigger,Trigger3M)),NA())</f>
        <v>2.3427425424391295E-2</v>
      </c>
      <c r="K1714" s="52">
        <f>IFERROR(_xll.qlIndexFixing(ONIndex3M,I1714,TRUE,_xll.ohTrigger(RecalcTrigger,Trigger3M)),NA())</f>
        <v>2.3392214494952768E-2</v>
      </c>
      <c r="L1714" s="52">
        <f>IFERROR(_xll.qlIndexFixing(Index6M,$H1714,TRUE,_xll.ohTrigger(RecalcTrigger,Trigger6M)),NA())</f>
        <v>2.3972991421692024E-2</v>
      </c>
      <c r="M1714" s="52">
        <f>IFERROR(_xll.qlIndexFixing(ONIndex6M,I1714,TRUE,_xll.ohTrigger(RecalcTrigger,Trigger6M)),NA())</f>
        <v>2.3870560458298939E-2</v>
      </c>
    </row>
    <row r="1715" spans="2:13" x14ac:dyDescent="0.2">
      <c r="B1715" s="46" t="s">
        <v>49</v>
      </c>
      <c r="D1715" s="49">
        <f>_xll.qlCalendarAdvance(LocalCalendar,$D1714,B1715,"f",FALSE)</f>
        <v>51468</v>
      </c>
      <c r="E1715" s="49">
        <f>_xll.qlInterestRateIndexValueDate(IndexON,D1715)</f>
        <v>51468</v>
      </c>
      <c r="F1715" s="52">
        <f>IFERROR(_xll.qlIndexFixing(IndexON,D1715,TRUE,_xll.ohTrigger(RecalcTrigger,TriggerON)),NA())</f>
        <v>1.8866335266821688E-2</v>
      </c>
      <c r="H1715" s="49">
        <f>_xll.qlCalendarAdvance(IborCalendar,$H1714,B1715,"f",FALSE)</f>
        <v>51314</v>
      </c>
      <c r="I1715" s="49">
        <f>_xll.qlInterestRateIndexValueDate(Index3M,$H1715)</f>
        <v>51316</v>
      </c>
      <c r="J1715" s="52">
        <f>IFERROR(_xll.qlIndexFixing(Index3M,H1715,TRUE,_xll.ohTrigger(RecalcTrigger,Trigger3M)),NA())</f>
        <v>2.3421054788974726E-2</v>
      </c>
      <c r="K1715" s="52">
        <f>IFERROR(_xll.qlIndexFixing(ONIndex3M,I1715,TRUE,_xll.ohTrigger(RecalcTrigger,Trigger3M)),NA())</f>
        <v>2.3386923102108881E-2</v>
      </c>
      <c r="L1715" s="52">
        <f>IFERROR(_xll.qlIndexFixing(Index6M,$H1715,TRUE,_xll.ohTrigger(RecalcTrigger,Trigger6M)),NA())</f>
        <v>2.3966306393505245E-2</v>
      </c>
      <c r="M1715" s="52">
        <f>IFERROR(_xll.qlIndexFixing(ONIndex6M,I1715,TRUE,_xll.ohTrigger(RecalcTrigger,Trigger6M)),NA())</f>
        <v>2.3867113725213329E-2</v>
      </c>
    </row>
    <row r="1716" spans="2:13" x14ac:dyDescent="0.2">
      <c r="B1716" s="46" t="s">
        <v>49</v>
      </c>
      <c r="D1716" s="49">
        <f>_xll.qlCalendarAdvance(LocalCalendar,$D1715,B1716,"f",FALSE)</f>
        <v>51475</v>
      </c>
      <c r="E1716" s="49">
        <f>_xll.qlInterestRateIndexValueDate(IndexON,D1716)</f>
        <v>51475</v>
      </c>
      <c r="F1716" s="52">
        <f>IFERROR(_xll.qlIndexFixing(IndexON,D1716,TRUE,_xll.ohTrigger(RecalcTrigger,TriggerON)),NA())</f>
        <v>1.8859893946699957E-2</v>
      </c>
      <c r="H1716" s="49">
        <f>_xll.qlCalendarAdvance(IborCalendar,$H1715,B1716,"f",FALSE)</f>
        <v>51321</v>
      </c>
      <c r="I1716" s="49">
        <f>_xll.qlInterestRateIndexValueDate(Index3M,$H1716)</f>
        <v>51323</v>
      </c>
      <c r="J1716" s="52">
        <f>IFERROR(_xll.qlIndexFixing(Index3M,H1716,TRUE,_xll.ohTrigger(RecalcTrigger,Trigger3M)),NA())</f>
        <v>2.3417460181018212E-2</v>
      </c>
      <c r="K1716" s="52">
        <f>IFERROR(_xll.qlIndexFixing(ONIndex3M,I1716,TRUE,_xll.ohTrigger(RecalcTrigger,Trigger3M)),NA())</f>
        <v>2.338165197196318E-2</v>
      </c>
      <c r="L1716" s="52">
        <f>IFERROR(_xll.qlIndexFixing(Index6M,$H1716,TRUE,_xll.ohTrigger(RecalcTrigger,Trigger6M)),NA())</f>
        <v>2.3964697901779713E-2</v>
      </c>
      <c r="M1716" s="52">
        <f>IFERROR(_xll.qlIndexFixing(ONIndex6M,I1716,TRUE,_xll.ohTrigger(RecalcTrigger,Trigger6M)),NA())</f>
        <v>2.3863685216083397E-2</v>
      </c>
    </row>
    <row r="1717" spans="2:13" x14ac:dyDescent="0.2">
      <c r="B1717" s="46" t="s">
        <v>49</v>
      </c>
      <c r="D1717" s="49">
        <f>_xll.qlCalendarAdvance(LocalCalendar,$D1716,B1717,"f",FALSE)</f>
        <v>51482</v>
      </c>
      <c r="E1717" s="49">
        <f>_xll.qlInterestRateIndexValueDate(IndexON,D1717)</f>
        <v>51482</v>
      </c>
      <c r="F1717" s="52">
        <f>IFERROR(_xll.qlIndexFixing(IndexON,D1717,TRUE,_xll.ohTrigger(RecalcTrigger,TriggerON)),NA())</f>
        <v>1.8853479626255165E-2</v>
      </c>
      <c r="H1717" s="49">
        <f>_xll.qlCalendarAdvance(IborCalendar,$H1716,B1717,"f",FALSE)</f>
        <v>51328</v>
      </c>
      <c r="I1717" s="49">
        <f>_xll.qlInterestRateIndexValueDate(Index3M,$H1717)</f>
        <v>51330</v>
      </c>
      <c r="J1717" s="52">
        <f>IFERROR(_xll.qlIndexFixing(Index3M,H1717,TRUE,_xll.ohTrigger(RecalcTrigger,Trigger3M)),NA())</f>
        <v>2.3411915889061226E-2</v>
      </c>
      <c r="K1717" s="52">
        <f>IFERROR(_xll.qlIndexFixing(ONIndex3M,I1717,TRUE,_xll.ohTrigger(RecalcTrigger,Trigger3M)),NA())</f>
        <v>2.3376785848152615E-2</v>
      </c>
      <c r="L1717" s="52">
        <f>IFERROR(_xll.qlIndexFixing(Index6M,$H1717,TRUE,_xll.ohTrigger(RecalcTrigger,Trigger6M)),NA())</f>
        <v>2.3961978985338542E-2</v>
      </c>
      <c r="M1717" s="52">
        <f>IFERROR(_xll.qlIndexFixing(ONIndex6M,I1717,TRUE,_xll.ohTrigger(RecalcTrigger,Trigger6M)),NA())</f>
        <v>2.3860817177729921E-2</v>
      </c>
    </row>
    <row r="1718" spans="2:13" x14ac:dyDescent="0.2">
      <c r="B1718" s="46" t="s">
        <v>49</v>
      </c>
      <c r="D1718" s="49">
        <f>_xll.qlCalendarAdvance(LocalCalendar,$D1717,B1718,"f",FALSE)</f>
        <v>51489</v>
      </c>
      <c r="E1718" s="49">
        <f>_xll.qlInterestRateIndexValueDate(IndexON,D1718)</f>
        <v>51489</v>
      </c>
      <c r="F1718" s="52">
        <f>IFERROR(_xll.qlIndexFixing(IndexON,D1718,TRUE,_xll.ohTrigger(RecalcTrigger,TriggerON)),NA())</f>
        <v>1.8847092305406266E-2</v>
      </c>
      <c r="H1718" s="49">
        <f>_xll.qlCalendarAdvance(IborCalendar,$H1717,B1718,"f",FALSE)</f>
        <v>51335</v>
      </c>
      <c r="I1718" s="49">
        <f>_xll.qlInterestRateIndexValueDate(Index3M,$H1718)</f>
        <v>51337</v>
      </c>
      <c r="J1718" s="52">
        <f>IFERROR(_xll.qlIndexFixing(Index3M,H1718,TRUE,_xll.ohTrigger(RecalcTrigger,Trigger3M)),NA())</f>
        <v>2.3406786822448091E-2</v>
      </c>
      <c r="K1718" s="52">
        <f>IFERROR(_xll.qlIndexFixing(ONIndex3M,I1718,TRUE,_xll.ohTrigger(RecalcTrigger,Trigger3M)),NA())</f>
        <v>2.3371170499659755E-2</v>
      </c>
      <c r="L1718" s="52">
        <f>IFERROR(_xll.qlIndexFixing(Index6M,$H1718,TRUE,_xll.ohTrigger(RecalcTrigger,Trigger6M)),NA())</f>
        <v>2.3958144659716553E-2</v>
      </c>
      <c r="M1718" s="52">
        <f>IFERROR(_xll.qlIndexFixing(ONIndex6M,I1718,TRUE,_xll.ohTrigger(RecalcTrigger,Trigger6M)),NA())</f>
        <v>2.3856867736089526E-2</v>
      </c>
    </row>
    <row r="1719" spans="2:13" x14ac:dyDescent="0.2">
      <c r="B1719" s="46" t="s">
        <v>49</v>
      </c>
      <c r="D1719" s="49">
        <f>_xll.qlCalendarAdvance(LocalCalendar,$D1718,B1719,"f",FALSE)</f>
        <v>51496</v>
      </c>
      <c r="E1719" s="49">
        <f>_xll.qlInterestRateIndexValueDate(IndexON,D1719)</f>
        <v>51496</v>
      </c>
      <c r="F1719" s="52">
        <f>IFERROR(_xll.qlIndexFixing(IndexON,D1719,TRUE,_xll.ohTrigger(RecalcTrigger,TriggerON)),NA())</f>
        <v>1.8840731984396397E-2</v>
      </c>
      <c r="H1719" s="49">
        <f>_xll.qlCalendarAdvance(IborCalendar,$H1718,B1719,"f",FALSE)</f>
        <v>51342</v>
      </c>
      <c r="I1719" s="49">
        <f>_xll.qlInterestRateIndexValueDate(Index3M,$H1719)</f>
        <v>51344</v>
      </c>
      <c r="J1719" s="52">
        <f>IFERROR(_xll.qlIndexFixing(Index3M,H1719,TRUE,_xll.ohTrigger(RecalcTrigger,Trigger3M)),NA())</f>
        <v>2.3401678144947487E-2</v>
      </c>
      <c r="K1719" s="52">
        <f>IFERROR(_xll.qlIndexFixing(ONIndex3M,I1719,TRUE,_xll.ohTrigger(RecalcTrigger,Trigger3M)),NA())</f>
        <v>2.3365960157475385E-2</v>
      </c>
      <c r="L1719" s="52">
        <f>IFERROR(_xll.qlIndexFixing(Index6M,$H1719,TRUE,_xll.ohTrigger(RecalcTrigger,Trigger6M)),NA())</f>
        <v>2.3954888055238575E-2</v>
      </c>
      <c r="M1719" s="52">
        <f>IFERROR(_xll.qlIndexFixing(ONIndex6M,I1719,TRUE,_xll.ohTrigger(RecalcTrigger,Trigger6M)),NA())</f>
        <v>2.3853478765225589E-2</v>
      </c>
    </row>
    <row r="1720" spans="2:13" x14ac:dyDescent="0.2">
      <c r="B1720" s="46" t="s">
        <v>49</v>
      </c>
      <c r="D1720" s="49">
        <f>_xll.qlCalendarAdvance(LocalCalendar,$D1719,B1720,"f",FALSE)</f>
        <v>51505</v>
      </c>
      <c r="E1720" s="49">
        <f>_xll.qlInterestRateIndexValueDate(IndexON,D1720)</f>
        <v>51505</v>
      </c>
      <c r="F1720" s="52">
        <f>IFERROR(_xll.qlIndexFixing(IndexON,D1720,TRUE,_xll.ohTrigger(RecalcTrigger,TriggerON)),NA())</f>
        <v>1.8832664444121315E-2</v>
      </c>
      <c r="H1720" s="49">
        <f>_xll.qlCalendarAdvance(IborCalendar,$H1719,B1720,"f",FALSE)</f>
        <v>51349</v>
      </c>
      <c r="I1720" s="49">
        <f>_xll.qlInterestRateIndexValueDate(Index3M,$H1720)</f>
        <v>51351</v>
      </c>
      <c r="J1720" s="52">
        <f>IFERROR(_xll.qlIndexFixing(Index3M,H1720,TRUE,_xll.ohTrigger(RecalcTrigger,Trigger3M)),NA())</f>
        <v>2.339658985647692E-2</v>
      </c>
      <c r="K1720" s="52">
        <f>IFERROR(_xll.qlIndexFixing(ONIndex3M,I1720,TRUE,_xll.ohTrigger(RecalcTrigger,Trigger3M)),NA())</f>
        <v>2.3360770078042492E-2</v>
      </c>
      <c r="L1720" s="52">
        <f>IFERROR(_xll.qlIndexFixing(Index6M,$H1720,TRUE,_xll.ohTrigger(RecalcTrigger,Trigger6M)),NA())</f>
        <v>2.395164479504152E-2</v>
      </c>
      <c r="M1720" s="52">
        <f>IFERROR(_xll.qlIndexFixing(ONIndex6M,I1720,TRUE,_xll.ohTrigger(RecalcTrigger,Trigger6M)),NA())</f>
        <v>2.3850102973819176E-2</v>
      </c>
    </row>
    <row r="1721" spans="2:13" x14ac:dyDescent="0.2">
      <c r="B1721" s="46" t="s">
        <v>49</v>
      </c>
      <c r="D1721" s="49">
        <f>_xll.qlCalendarAdvance(LocalCalendar,$D1720,B1721,"f",FALSE)</f>
        <v>51512</v>
      </c>
      <c r="E1721" s="49">
        <f>_xll.qlInterestRateIndexValueDate(IndexON,D1721)</f>
        <v>51512</v>
      </c>
      <c r="F1721" s="52">
        <f>IFERROR(_xll.qlIndexFixing(IndexON,D1721,TRUE,_xll.ohTrigger(RecalcTrigger,TriggerON)),NA())</f>
        <v>1.8826406050385658E-2</v>
      </c>
      <c r="H1721" s="49">
        <f>_xll.qlCalendarAdvance(IborCalendar,$H1720,B1721,"f",FALSE)</f>
        <v>51356</v>
      </c>
      <c r="I1721" s="49">
        <f>_xll.qlInterestRateIndexValueDate(Index3M,$H1721)</f>
        <v>51358</v>
      </c>
      <c r="J1721" s="52">
        <f>IFERROR(_xll.qlIndexFixing(Index3M,H1721,TRUE,_xll.ohTrigger(RecalcTrigger,Trigger3M)),NA())</f>
        <v>2.3391521956956454E-2</v>
      </c>
      <c r="K1721" s="52">
        <f>IFERROR(_xll.qlIndexFixing(ONIndex3M,I1721,TRUE,_xll.ohTrigger(RecalcTrigger,Trigger3M)),NA())</f>
        <v>2.3355600261201204E-2</v>
      </c>
      <c r="L1721" s="52">
        <f>IFERROR(_xll.qlIndexFixing(Index6M,$H1721,TRUE,_xll.ohTrigger(RecalcTrigger,Trigger6M)),NA())</f>
        <v>2.394898220897116E-2</v>
      </c>
      <c r="M1721" s="52">
        <f>IFERROR(_xll.qlIndexFixing(ONIndex6M,I1721,TRUE,_xll.ohTrigger(RecalcTrigger,Trigger6M)),NA())</f>
        <v>2.3846740361816998E-2</v>
      </c>
    </row>
    <row r="1722" spans="2:13" x14ac:dyDescent="0.2">
      <c r="B1722" s="46" t="s">
        <v>49</v>
      </c>
      <c r="D1722" s="49">
        <f>_xll.qlCalendarAdvance(LocalCalendar,$D1721,B1722,"f",FALSE)</f>
        <v>51519</v>
      </c>
      <c r="E1722" s="49">
        <f>_xll.qlInterestRateIndexValueDate(IndexON,D1722)</f>
        <v>51519</v>
      </c>
      <c r="F1722" s="52">
        <f>IFERROR(_xll.qlIndexFixing(IndexON,D1722,TRUE,_xll.ohTrigger(RecalcTrigger,TriggerON)),NA())</f>
        <v>1.8820100646781416E-2</v>
      </c>
      <c r="H1722" s="49">
        <f>_xll.qlCalendarAdvance(IborCalendar,$H1721,B1722,"f",FALSE)</f>
        <v>51363</v>
      </c>
      <c r="I1722" s="49">
        <f>_xll.qlInterestRateIndexValueDate(Index3M,$H1722)</f>
        <v>51365</v>
      </c>
      <c r="J1722" s="52">
        <f>IFERROR(_xll.qlIndexFixing(Index3M,H1722,TRUE,_xll.ohTrigger(RecalcTrigger,Trigger3M)),NA())</f>
        <v>2.338647444630786E-2</v>
      </c>
      <c r="K1722" s="52">
        <f>IFERROR(_xll.qlIndexFixing(ONIndex3M,I1722,TRUE,_xll.ohTrigger(RecalcTrigger,Trigger3M)),NA())</f>
        <v>2.3350450707058101E-2</v>
      </c>
      <c r="L1722" s="52">
        <f>IFERROR(_xll.qlIndexFixing(Index6M,$H1722,TRUE,_xll.ohTrigger(RecalcTrigger,Trigger6M)),NA())</f>
        <v>2.3945198307225746E-2</v>
      </c>
      <c r="M1722" s="52">
        <f>IFERROR(_xll.qlIndexFixing(ONIndex6M,I1722,TRUE,_xll.ohTrigger(RecalcTrigger,Trigger6M)),NA())</f>
        <v>2.3843390929219055E-2</v>
      </c>
    </row>
    <row r="1723" spans="2:13" x14ac:dyDescent="0.2">
      <c r="B1723" s="46" t="s">
        <v>49</v>
      </c>
      <c r="D1723" s="49">
        <f>_xll.qlCalendarAdvance(LocalCalendar,$D1722,B1723,"f",FALSE)</f>
        <v>51526</v>
      </c>
      <c r="E1723" s="49">
        <f>_xll.qlInterestRateIndexValueDate(IndexON,D1723)</f>
        <v>51526</v>
      </c>
      <c r="F1723" s="52">
        <f>IFERROR(_xll.qlIndexFixing(IndexON,D1723,TRUE,_xll.ohTrigger(RecalcTrigger,TriggerON)),NA())</f>
        <v>1.8813859252084418E-2</v>
      </c>
      <c r="H1723" s="49">
        <f>_xll.qlCalendarAdvance(IborCalendar,$H1722,B1723,"f",FALSE)</f>
        <v>51370</v>
      </c>
      <c r="I1723" s="49">
        <f>_xll.qlInterestRateIndexValueDate(Index3M,$H1723)</f>
        <v>51372</v>
      </c>
      <c r="J1723" s="52">
        <f>IFERROR(_xll.qlIndexFixing(Index3M,H1723,TRUE,_xll.ohTrigger(RecalcTrigger,Trigger3M)),NA())</f>
        <v>2.3381447324447791E-2</v>
      </c>
      <c r="K1723" s="52">
        <f>IFERROR(_xll.qlIndexFixing(ONIndex3M,I1723,TRUE,_xll.ohTrigger(RecalcTrigger,Trigger3M)),NA())</f>
        <v>2.3345712827176346E-2</v>
      </c>
      <c r="L1723" s="52">
        <f>IFERROR(_xll.qlIndexFixing(Index6M,$H1723,TRUE,_xll.ohTrigger(RecalcTrigger,Trigger6M)),NA())</f>
        <v>2.3941995079476534E-2</v>
      </c>
      <c r="M1723" s="52">
        <f>IFERROR(_xll.qlIndexFixing(ONIndex6M,I1723,TRUE,_xll.ohTrigger(RecalcTrigger,Trigger6M)),NA())</f>
        <v>2.3840606276976928E-2</v>
      </c>
    </row>
    <row r="1724" spans="2:13" x14ac:dyDescent="0.2">
      <c r="B1724" s="46" t="s">
        <v>49</v>
      </c>
      <c r="D1724" s="49">
        <f>_xll.qlCalendarAdvance(LocalCalendar,$D1723,B1724,"f",FALSE)</f>
        <v>51533</v>
      </c>
      <c r="E1724" s="49">
        <f>_xll.qlInterestRateIndexValueDate(IndexON,D1724)</f>
        <v>51533</v>
      </c>
      <c r="F1724" s="52">
        <f>IFERROR(_xll.qlIndexFixing(IndexON,D1724,TRUE,_xll.ohTrigger(RecalcTrigger,TriggerON)),NA())</f>
        <v>1.8807644860036058E-2</v>
      </c>
      <c r="H1724" s="49">
        <f>_xll.qlCalendarAdvance(IborCalendar,$H1723,B1724,"f",FALSE)</f>
        <v>51377</v>
      </c>
      <c r="I1724" s="49">
        <f>_xll.qlInterestRateIndexValueDate(Index3M,$H1724)</f>
        <v>51379</v>
      </c>
      <c r="J1724" s="52">
        <f>IFERROR(_xll.qlIndexFixing(Index3M,H1724,TRUE,_xll.ohTrigger(RecalcTrigger,Trigger3M)),NA())</f>
        <v>2.3375229778505414E-2</v>
      </c>
      <c r="K1724" s="52">
        <f>IFERROR(_xll.qlIndexFixing(ONIndex3M,I1724,TRUE,_xll.ohTrigger(RecalcTrigger,Trigger3M)),NA())</f>
        <v>2.3340212386706582E-2</v>
      </c>
      <c r="L1724" s="52">
        <f>IFERROR(_xll.qlIndexFixing(Index6M,$H1724,TRUE,_xll.ohTrigger(RecalcTrigger,Trigger6M)),NA())</f>
        <v>2.3936527940788821E-2</v>
      </c>
      <c r="M1724" s="52">
        <f>IFERROR(_xll.qlIndexFixing(ONIndex6M,I1724,TRUE,_xll.ohTrigger(RecalcTrigger,Trigger6M)),NA())</f>
        <v>2.3836731602342454E-2</v>
      </c>
    </row>
    <row r="1725" spans="2:13" x14ac:dyDescent="0.2">
      <c r="B1725" s="46" t="s">
        <v>49</v>
      </c>
      <c r="D1725" s="49">
        <f>_xll.qlCalendarAdvance(LocalCalendar,$D1724,B1725,"f",FALSE)</f>
        <v>51540</v>
      </c>
      <c r="E1725" s="49">
        <f>_xll.qlInterestRateIndexValueDate(IndexON,D1725)</f>
        <v>51540</v>
      </c>
      <c r="F1725" s="52">
        <f>IFERROR(_xll.qlIndexFixing(IndexON,D1725,TRUE,_xll.ohTrigger(RecalcTrigger,TriggerON)),NA())</f>
        <v>1.8801500908363078E-2</v>
      </c>
      <c r="H1725" s="49">
        <f>_xll.qlCalendarAdvance(IborCalendar,$H1724,B1725,"f",FALSE)</f>
        <v>51384</v>
      </c>
      <c r="I1725" s="49">
        <f>_xll.qlInterestRateIndexValueDate(Index3M,$H1725)</f>
        <v>51386</v>
      </c>
      <c r="J1725" s="52">
        <f>IFERROR(_xll.qlIndexFixing(Index3M,H1725,TRUE,_xll.ohTrigger(RecalcTrigger,Trigger3M)),NA())</f>
        <v>2.3370240034113678E-2</v>
      </c>
      <c r="K1725" s="52">
        <f>IFERROR(_xll.qlIndexFixing(ONIndex3M,I1725,TRUE,_xll.ohTrigger(RecalcTrigger,Trigger3M)),NA())</f>
        <v>2.3335123620524811E-2</v>
      </c>
      <c r="L1725" s="52">
        <f>IFERROR(_xll.qlIndexFixing(Index6M,$H1725,TRUE,_xll.ohTrigger(RecalcTrigger,Trigger6M)),NA())</f>
        <v>2.3933348429122273E-2</v>
      </c>
      <c r="M1725" s="52">
        <f>IFERROR(_xll.qlIndexFixing(ONIndex6M,I1725,TRUE,_xll.ohTrigger(RecalcTrigger,Trigger6M)),NA())</f>
        <v>2.383342170803715E-2</v>
      </c>
    </row>
    <row r="1726" spans="2:13" x14ac:dyDescent="0.2">
      <c r="B1726" s="46" t="s">
        <v>49</v>
      </c>
      <c r="D1726" s="49">
        <f>_xll.qlCalendarAdvance(LocalCalendar,$D1725,B1726,"f",FALSE)</f>
        <v>51547</v>
      </c>
      <c r="E1726" s="49">
        <f>_xll.qlInterestRateIndexValueDate(IndexON,D1726)</f>
        <v>51547</v>
      </c>
      <c r="F1726" s="52">
        <f>IFERROR(_xll.qlIndexFixing(IndexON,D1726,TRUE,_xll.ohTrigger(RecalcTrigger,TriggerON)),NA())</f>
        <v>1.8795297083831212E-2</v>
      </c>
      <c r="H1726" s="49">
        <f>_xll.qlCalendarAdvance(IborCalendar,$H1725,B1726,"f",FALSE)</f>
        <v>51391</v>
      </c>
      <c r="I1726" s="49">
        <f>_xll.qlInterestRateIndexValueDate(Index3M,$H1726)</f>
        <v>51393</v>
      </c>
      <c r="J1726" s="52">
        <f>IFERROR(_xll.qlIndexFixing(Index3M,H1726,TRUE,_xll.ohTrigger(RecalcTrigger,Trigger3M)),NA())</f>
        <v>2.3365270674126436E-2</v>
      </c>
      <c r="K1726" s="52">
        <f>IFERROR(_xll.qlIndexFixing(ONIndex3M,I1726,TRUE,_xll.ohTrigger(RecalcTrigger,Trigger3M)),NA())</f>
        <v>2.3330449881309168E-2</v>
      </c>
      <c r="L1726" s="52">
        <f>IFERROR(_xll.qlIndexFixing(Index6M,$H1726,TRUE,_xll.ohTrigger(RecalcTrigger,Trigger6M)),NA())</f>
        <v>2.3930182257726491E-2</v>
      </c>
      <c r="M1726" s="52">
        <f>IFERROR(_xll.qlIndexFixing(ONIndex6M,I1726,TRUE,_xll.ohTrigger(RecalcTrigger,Trigger6M)),NA())</f>
        <v>2.383067876100764E-2</v>
      </c>
    </row>
    <row r="1727" spans="2:13" x14ac:dyDescent="0.2">
      <c r="B1727" s="46" t="s">
        <v>49</v>
      </c>
      <c r="D1727" s="49">
        <f>_xll.qlCalendarAdvance(LocalCalendar,$D1726,B1727,"f",FALSE)</f>
        <v>51554</v>
      </c>
      <c r="E1727" s="49">
        <f>_xll.qlInterestRateIndexValueDate(IndexON,D1727)</f>
        <v>51554</v>
      </c>
      <c r="F1727" s="52">
        <f>IFERROR(_xll.qlIndexFixing(IndexON,D1727,TRUE,_xll.ohTrigger(RecalcTrigger,TriggerON)),NA())</f>
        <v>1.8789163699728755E-2</v>
      </c>
      <c r="H1727" s="49">
        <f>_xll.qlCalendarAdvance(IborCalendar,$H1726,B1727,"f",FALSE)</f>
        <v>51398</v>
      </c>
      <c r="I1727" s="49">
        <f>_xll.qlInterestRateIndexValueDate(Index3M,$H1727)</f>
        <v>51400</v>
      </c>
      <c r="J1727" s="52">
        <f>IFERROR(_xll.qlIndexFixing(Index3M,H1727,TRUE,_xll.ohTrigger(RecalcTrigger,Trigger3M)),NA())</f>
        <v>2.3360321698467267E-2</v>
      </c>
      <c r="K1727" s="52">
        <f>IFERROR(_xll.qlIndexFixing(ONIndex3M,I1727,TRUE,_xll.ohTrigger(RecalcTrigger,Trigger3M)),NA())</f>
        <v>2.3325006876095955E-2</v>
      </c>
      <c r="L1727" s="52">
        <f>IFERROR(_xll.qlIndexFixing(Index6M,$H1727,TRUE,_xll.ohTrigger(RecalcTrigger,Trigger6M)),NA())</f>
        <v>2.392702942653744E-2</v>
      </c>
      <c r="M1727" s="52">
        <f>IFERROR(_xll.qlIndexFixing(ONIndex6M,I1727,TRUE,_xll.ohTrigger(RecalcTrigger,Trigger6M)),NA())</f>
        <v>2.3826841457665893E-2</v>
      </c>
    </row>
    <row r="1728" spans="2:13" x14ac:dyDescent="0.2">
      <c r="B1728" s="46" t="s">
        <v>49</v>
      </c>
      <c r="D1728" s="49">
        <f>_xll.qlCalendarAdvance(LocalCalendar,$D1727,B1728,"f",FALSE)</f>
        <v>51561</v>
      </c>
      <c r="E1728" s="49">
        <f>_xll.qlInterestRateIndexValueDate(IndexON,D1728)</f>
        <v>51561</v>
      </c>
      <c r="F1728" s="52">
        <f>IFERROR(_xll.qlIndexFixing(IndexON,D1728,TRUE,_xll.ohTrigger(RecalcTrigger,TriggerON)),NA())</f>
        <v>1.878305731819389E-2</v>
      </c>
      <c r="H1728" s="49">
        <f>_xll.qlCalendarAdvance(IborCalendar,$H1727,B1728,"f",FALSE)</f>
        <v>51405</v>
      </c>
      <c r="I1728" s="49">
        <f>_xll.qlInterestRateIndexValueDate(Index3M,$H1728)</f>
        <v>51407</v>
      </c>
      <c r="J1728" s="52">
        <f>IFERROR(_xll.qlIndexFixing(Index3M,H1728,TRUE,_xll.ohTrigger(RecalcTrigger,Trigger3M)),NA())</f>
        <v>2.3355393107059745E-2</v>
      </c>
      <c r="K1728" s="52">
        <f>IFERROR(_xll.qlIndexFixing(ONIndex3M,I1728,TRUE,_xll.ohTrigger(RecalcTrigger,Trigger3M)),NA())</f>
        <v>2.3319978897875515E-2</v>
      </c>
      <c r="L1728" s="52">
        <f>IFERROR(_xll.qlIndexFixing(Index6M,$H1728,TRUE,_xll.ohTrigger(RecalcTrigger,Trigger6M)),NA())</f>
        <v>2.3924462081575084E-2</v>
      </c>
      <c r="M1728" s="52">
        <f>IFERROR(_xll.qlIndexFixing(ONIndex6M,I1728,TRUE,_xll.ohTrigger(RecalcTrigger,Trigger6M)),NA())</f>
        <v>2.3823571101599939E-2</v>
      </c>
    </row>
    <row r="1729" spans="2:13" x14ac:dyDescent="0.2">
      <c r="B1729" s="46" t="s">
        <v>49</v>
      </c>
      <c r="D1729" s="49">
        <f>_xll.qlCalendarAdvance(LocalCalendar,$D1728,B1729,"f",FALSE)</f>
        <v>51568</v>
      </c>
      <c r="E1729" s="49">
        <f>_xll.qlInterestRateIndexValueDate(IndexON,D1729)</f>
        <v>51568</v>
      </c>
      <c r="F1729" s="52">
        <f>IFERROR(_xll.qlIndexFixing(IndexON,D1729,TRUE,_xll.ohTrigger(RecalcTrigger,TriggerON)),NA())</f>
        <v>1.8776977939307663E-2</v>
      </c>
      <c r="H1729" s="49">
        <f>_xll.qlCalendarAdvance(IborCalendar,$H1728,B1729,"f",FALSE)</f>
        <v>51412</v>
      </c>
      <c r="I1729" s="49">
        <f>_xll.qlInterestRateIndexValueDate(Index3M,$H1729)</f>
        <v>51414</v>
      </c>
      <c r="J1729" s="52">
        <f>IFERROR(_xll.qlIndexFixing(Index3M,H1729,TRUE,_xll.ohTrigger(RecalcTrigger,Trigger3M)),NA())</f>
        <v>2.3351712753429621E-2</v>
      </c>
      <c r="K1729" s="52">
        <f>IFERROR(_xll.qlIndexFixing(ONIndex3M,I1729,TRUE,_xll.ohTrigger(RecalcTrigger,Trigger3M)),NA())</f>
        <v>2.3315369311736056E-2</v>
      </c>
      <c r="L1729" s="52">
        <f>IFERROR(_xll.qlIndexFixing(Index6M,$H1729,TRUE,_xll.ohTrigger(RecalcTrigger,Trigger6M)),NA())</f>
        <v>2.3921336677028927E-2</v>
      </c>
      <c r="M1729" s="52">
        <f>IFERROR(_xll.qlIndexFixing(ONIndex6M,I1729,TRUE,_xll.ohTrigger(RecalcTrigger,Trigger6M)),NA())</f>
        <v>2.3820869867909877E-2</v>
      </c>
    </row>
    <row r="1730" spans="2:13" x14ac:dyDescent="0.2">
      <c r="B1730" s="46" t="s">
        <v>49</v>
      </c>
      <c r="D1730" s="49">
        <f>_xll.qlCalendarAdvance(LocalCalendar,$D1729,B1730,"f",FALSE)</f>
        <v>51575</v>
      </c>
      <c r="E1730" s="49">
        <f>_xll.qlInterestRateIndexValueDate(IndexON,D1730)</f>
        <v>51575</v>
      </c>
      <c r="F1730" s="52">
        <f>IFERROR(_xll.qlIndexFixing(IndexON,D1730,TRUE,_xll.ohTrigger(RecalcTrigger,TriggerON)),NA())</f>
        <v>1.8770925563043054E-2</v>
      </c>
      <c r="H1730" s="49">
        <f>_xll.qlCalendarAdvance(IborCalendar,$H1729,B1730,"f",FALSE)</f>
        <v>51419</v>
      </c>
      <c r="I1730" s="49">
        <f>_xll.qlInterestRateIndexValueDate(Index3M,$H1730)</f>
        <v>51421</v>
      </c>
      <c r="J1730" s="52">
        <f>IFERROR(_xll.qlIndexFixing(Index3M,H1730,TRUE,_xll.ohTrigger(RecalcTrigger,Trigger3M)),NA())</f>
        <v>2.334723902890997E-2</v>
      </c>
      <c r="K1730" s="52">
        <f>IFERROR(_xll.qlIndexFixing(ONIndex3M,I1730,TRUE,_xll.ohTrigger(RecalcTrigger,Trigger3M)),NA())</f>
        <v>2.3309983729316031E-2</v>
      </c>
      <c r="L1730" s="52">
        <f>IFERROR(_xll.qlIndexFixing(Index6M,$H1730,TRUE,_xll.ohTrigger(RecalcTrigger,Trigger6M)),NA())</f>
        <v>2.3918224613407181E-2</v>
      </c>
      <c r="M1730" s="52">
        <f>IFERROR(_xll.qlIndexFixing(ONIndex6M,I1730,TRUE,_xll.ohTrigger(RecalcTrigger,Trigger6M)),NA())</f>
        <v>2.3817069927734025E-2</v>
      </c>
    </row>
    <row r="1731" spans="2:13" x14ac:dyDescent="0.2">
      <c r="B1731" s="46" t="s">
        <v>49</v>
      </c>
      <c r="D1731" s="49">
        <f>_xll.qlCalendarAdvance(LocalCalendar,$D1730,B1731,"f",FALSE)</f>
        <v>51582</v>
      </c>
      <c r="E1731" s="49">
        <f>_xll.qlInterestRateIndexValueDate(IndexON,D1731)</f>
        <v>51582</v>
      </c>
      <c r="F1731" s="52">
        <f>IFERROR(_xll.qlIndexFixing(IndexON,D1731,TRUE,_xll.ohTrigger(RecalcTrigger,TriggerON)),NA())</f>
        <v>1.876490018937305E-2</v>
      </c>
      <c r="H1731" s="49">
        <f>_xll.qlCalendarAdvance(IborCalendar,$H1730,B1731,"f",FALSE)</f>
        <v>51426</v>
      </c>
      <c r="I1731" s="49">
        <f>_xll.qlInterestRateIndexValueDate(Index3M,$H1731)</f>
        <v>51428</v>
      </c>
      <c r="J1731" s="52">
        <f>IFERROR(_xll.qlIndexFixing(Index3M,H1731,TRUE,_xll.ohTrigger(RecalcTrigger,Trigger3M)),NA())</f>
        <v>2.3341964336496362E-2</v>
      </c>
      <c r="K1731" s="52">
        <f>IFERROR(_xll.qlIndexFixing(ONIndex3M,I1731,TRUE,_xll.ohTrigger(RecalcTrigger,Trigger3M)),NA())</f>
        <v>2.3305016539003631E-2</v>
      </c>
      <c r="L1731" s="52">
        <f>IFERROR(_xll.qlIndexFixing(Index6M,$H1731,TRUE,_xll.ohTrigger(RecalcTrigger,Trigger6M)),NA())</f>
        <v>2.3917424412830578E-2</v>
      </c>
      <c r="M1731" s="52">
        <f>IFERROR(_xll.qlIndexFixing(ONIndex6M,I1731,TRUE,_xll.ohTrigger(RecalcTrigger,Trigger6M)),NA())</f>
        <v>2.3813839109934065E-2</v>
      </c>
    </row>
    <row r="1732" spans="2:13" x14ac:dyDescent="0.2">
      <c r="B1732" s="46" t="s">
        <v>49</v>
      </c>
      <c r="D1732" s="49">
        <f>_xll.qlCalendarAdvance(LocalCalendar,$D1731,B1732,"f",FALSE)</f>
        <v>51589</v>
      </c>
      <c r="E1732" s="49">
        <f>_xll.qlInterestRateIndexValueDate(IndexON,D1732)</f>
        <v>51589</v>
      </c>
      <c r="F1732" s="52">
        <f>IFERROR(_xll.qlIndexFixing(IndexON,D1732,TRUE,_xll.ohTrigger(RecalcTrigger,TriggerON)),NA())</f>
        <v>1.8758901818324663E-2</v>
      </c>
      <c r="H1732" s="49">
        <f>_xll.qlCalendarAdvance(IborCalendar,$H1731,B1732,"f",FALSE)</f>
        <v>51433</v>
      </c>
      <c r="I1732" s="49">
        <f>_xll.qlInterestRateIndexValueDate(Index3M,$H1732)</f>
        <v>51435</v>
      </c>
      <c r="J1732" s="52">
        <f>IFERROR(_xll.qlIndexFixing(Index3M,H1732,TRUE,_xll.ohTrigger(RecalcTrigger,Trigger3M)),NA())</f>
        <v>2.3337120710192914E-2</v>
      </c>
      <c r="K1732" s="52">
        <f>IFERROR(_xll.qlIndexFixing(ONIndex3M,I1732,TRUE,_xll.ohTrigger(RecalcTrigger,Trigger3M)),NA())</f>
        <v>2.3300069611336127E-2</v>
      </c>
      <c r="L1732" s="52">
        <f>IFERROR(_xll.qlIndexFixing(Index6M,$H1732,TRUE,_xll.ohTrigger(RecalcTrigger,Trigger6M)),NA())</f>
        <v>2.3912040508685246E-2</v>
      </c>
      <c r="M1732" s="52">
        <f>IFERROR(_xll.qlIndexFixing(ONIndex6M,I1732,TRUE,_xll.ohTrigger(RecalcTrigger,Trigger6M)),NA())</f>
        <v>2.3810621471564986E-2</v>
      </c>
    </row>
    <row r="1733" spans="2:13" x14ac:dyDescent="0.2">
      <c r="B1733" s="46" t="s">
        <v>49</v>
      </c>
      <c r="D1733" s="49">
        <f>_xll.qlCalendarAdvance(LocalCalendar,$D1732,B1733,"f",FALSE)</f>
        <v>51596</v>
      </c>
      <c r="E1733" s="49">
        <f>_xll.qlInterestRateIndexValueDate(IndexON,D1733)</f>
        <v>51596</v>
      </c>
      <c r="F1733" s="52">
        <f>IFERROR(_xll.qlIndexFixing(IndexON,D1733,TRUE,_xll.ohTrigger(RecalcTrigger,TriggerON)),NA())</f>
        <v>1.8752930449870885E-2</v>
      </c>
      <c r="H1733" s="49">
        <f>_xll.qlCalendarAdvance(IborCalendar,$H1732,B1733,"f",FALSE)</f>
        <v>51440</v>
      </c>
      <c r="I1733" s="49">
        <f>_xll.qlInterestRateIndexValueDate(Index3M,$H1733)</f>
        <v>51442</v>
      </c>
      <c r="J1733" s="52">
        <f>IFERROR(_xll.qlIndexFixing(Index3M,H1733,TRUE,_xll.ohTrigger(RecalcTrigger,Trigger3M)),NA())</f>
        <v>2.3332297471895646E-2</v>
      </c>
      <c r="K1733" s="52">
        <f>IFERROR(_xll.qlIndexFixing(ONIndex3M,I1733,TRUE,_xll.ohTrigger(RecalcTrigger,Trigger3M)),NA())</f>
        <v>2.3295142946260228E-2</v>
      </c>
      <c r="L1733" s="52">
        <f>IFERROR(_xll.qlIndexFixing(Index6M,$H1733,TRUE,_xll.ohTrigger(RecalcTrigger,Trigger6M)),NA())</f>
        <v>2.3908392580269212E-2</v>
      </c>
      <c r="M1733" s="52">
        <f>IFERROR(_xll.qlIndexFixing(ONIndex6M,I1733,TRUE,_xll.ohTrigger(RecalcTrigger,Trigger6M)),NA())</f>
        <v>2.380741701254685E-2</v>
      </c>
    </row>
    <row r="1734" spans="2:13" x14ac:dyDescent="0.2">
      <c r="B1734" s="46" t="s">
        <v>49</v>
      </c>
      <c r="D1734" s="49">
        <f>_xll.qlCalendarAdvance(LocalCalendar,$D1733,B1734,"f",FALSE)</f>
        <v>51603</v>
      </c>
      <c r="E1734" s="49">
        <f>_xll.qlInterestRateIndexValueDate(IndexON,D1734)</f>
        <v>51603</v>
      </c>
      <c r="F1734" s="52">
        <f>IFERROR(_xll.qlIndexFixing(IndexON,D1734,TRUE,_xll.ohTrigger(RecalcTrigger,TriggerON)),NA())</f>
        <v>1.8746986084065741E-2</v>
      </c>
      <c r="H1734" s="49">
        <f>_xll.qlCalendarAdvance(IborCalendar,$H1733,B1734,"f",FALSE)</f>
        <v>51447</v>
      </c>
      <c r="I1734" s="49">
        <f>_xll.qlInterestRateIndexValueDate(Index3M,$H1734)</f>
        <v>51449</v>
      </c>
      <c r="J1734" s="52">
        <f>IFERROR(_xll.qlIndexFixing(Index3M,H1734,TRUE,_xll.ohTrigger(RecalcTrigger,Trigger3M)),NA())</f>
        <v>2.3327909875526413E-2</v>
      </c>
      <c r="K1734" s="52">
        <f>IFERROR(_xll.qlIndexFixing(ONIndex3M,I1734,TRUE,_xll.ohTrigger(RecalcTrigger,Trigger3M)),NA())</f>
        <v>2.3290236543855869E-2</v>
      </c>
      <c r="L1734" s="52">
        <f>IFERROR(_xll.qlIndexFixing(Index6M,$H1734,TRUE,_xll.ohTrigger(RecalcTrigger,Trigger6M)),NA())</f>
        <v>2.3905333128792523E-2</v>
      </c>
      <c r="M1734" s="52">
        <f>IFERROR(_xll.qlIndexFixing(ONIndex6M,I1734,TRUE,_xll.ohTrigger(RecalcTrigger,Trigger6M)),NA())</f>
        <v>2.3804225732986239E-2</v>
      </c>
    </row>
    <row r="1735" spans="2:13" x14ac:dyDescent="0.2">
      <c r="B1735" s="46" t="s">
        <v>49</v>
      </c>
      <c r="D1735" s="49">
        <f>_xll.qlCalendarAdvance(LocalCalendar,$D1734,B1735,"f",FALSE)</f>
        <v>51610</v>
      </c>
      <c r="E1735" s="49">
        <f>_xll.qlInterestRateIndexValueDate(IndexON,D1735)</f>
        <v>51610</v>
      </c>
      <c r="F1735" s="52">
        <f>IFERROR(_xll.qlIndexFixing(IndexON,D1735,TRUE,_xll.ohTrigger(RecalcTrigger,TriggerON)),NA())</f>
        <v>1.8741068720828185E-2</v>
      </c>
      <c r="H1735" s="49">
        <f>_xll.qlCalendarAdvance(IborCalendar,$H1734,B1735,"f",FALSE)</f>
        <v>51454</v>
      </c>
      <c r="I1735" s="49">
        <f>_xll.qlInterestRateIndexValueDate(Index3M,$H1735)</f>
        <v>51456</v>
      </c>
      <c r="J1735" s="52">
        <f>IFERROR(_xll.qlIndexFixing(Index3M,H1735,TRUE,_xll.ohTrigger(RecalcTrigger,Trigger3M)),NA())</f>
        <v>2.3322712159017756E-2</v>
      </c>
      <c r="K1735" s="52">
        <f>IFERROR(_xll.qlIndexFixing(ONIndex3M,I1735,TRUE,_xll.ohTrigger(RecalcTrigger,Trigger3M)),NA())</f>
        <v>2.3285350404043115E-2</v>
      </c>
      <c r="L1735" s="52">
        <f>IFERROR(_xll.qlIndexFixing(Index6M,$H1735,TRUE,_xll.ohTrigger(RecalcTrigger,Trigger6M)),NA())</f>
        <v>2.3902287017029251E-2</v>
      </c>
      <c r="M1735" s="52">
        <f>IFERROR(_xll.qlIndexFixing(ONIndex6M,I1735,TRUE,_xll.ohTrigger(RecalcTrigger,Trigger6M)),NA())</f>
        <v>2.3801047632803218E-2</v>
      </c>
    </row>
    <row r="1736" spans="2:13" x14ac:dyDescent="0.2">
      <c r="B1736" s="46" t="s">
        <v>49</v>
      </c>
      <c r="D1736" s="49">
        <f>_xll.qlCalendarAdvance(LocalCalendar,$D1735,B1736,"f",FALSE)</f>
        <v>51617</v>
      </c>
      <c r="E1736" s="49">
        <f>_xll.qlInterestRateIndexValueDate(IndexON,D1736)</f>
        <v>51617</v>
      </c>
      <c r="F1736" s="52">
        <f>IFERROR(_xll.qlIndexFixing(IndexON,D1736,TRUE,_xll.ohTrigger(RecalcTrigger,TriggerON)),NA())</f>
        <v>1.8735239607508003E-2</v>
      </c>
      <c r="H1736" s="49">
        <f>_xll.qlCalendarAdvance(IborCalendar,$H1735,B1736,"f",FALSE)</f>
        <v>51461</v>
      </c>
      <c r="I1736" s="49">
        <f>_xll.qlInterestRateIndexValueDate(Index3M,$H1736)</f>
        <v>51466</v>
      </c>
      <c r="J1736" s="52">
        <f>IFERROR(_xll.qlIndexFixing(Index3M,H1736,TRUE,_xll.ohTrigger(RecalcTrigger,Trigger3M)),NA())</f>
        <v>2.3315079733634562E-2</v>
      </c>
      <c r="K1736" s="52">
        <f>IFERROR(_xll.qlIndexFixing(ONIndex3M,I1736,TRUE,_xll.ohTrigger(RecalcTrigger,Trigger3M)),NA())</f>
        <v>2.3277592698978111E-2</v>
      </c>
      <c r="L1736" s="52">
        <f>IFERROR(_xll.qlIndexFixing(Index6M,$H1736,TRUE,_xll.ohTrigger(RecalcTrigger,Trigger6M)),NA())</f>
        <v>2.3899115597735332E-2</v>
      </c>
      <c r="M1736" s="52">
        <f>IFERROR(_xll.qlIndexFixing(ONIndex6M,I1736,TRUE,_xll.ohTrigger(RecalcTrigger,Trigger6M)),NA())</f>
        <v>2.3795407908089317E-2</v>
      </c>
    </row>
    <row r="1737" spans="2:13" x14ac:dyDescent="0.2">
      <c r="B1737" s="46" t="s">
        <v>49</v>
      </c>
      <c r="D1737" s="49">
        <f>_xll.qlCalendarAdvance(LocalCalendar,$D1736,B1737,"f",FALSE)</f>
        <v>51628</v>
      </c>
      <c r="E1737" s="49">
        <f>_xll.qlInterestRateIndexValueDate(IndexON,D1737)</f>
        <v>51628</v>
      </c>
      <c r="F1737" s="52">
        <f>IFERROR(_xll.qlIndexFixing(IndexON,D1737,TRUE,_xll.ohTrigger(RecalcTrigger,TriggerON)),NA())</f>
        <v>1.8725849494967139E-2</v>
      </c>
      <c r="H1737" s="49">
        <f>_xll.qlCalendarAdvance(IborCalendar,$H1736,B1737,"f",FALSE)</f>
        <v>51468</v>
      </c>
      <c r="I1737" s="49">
        <f>_xll.qlInterestRateIndexValueDate(Index3M,$H1737)</f>
        <v>51470</v>
      </c>
      <c r="J1737" s="52">
        <f>IFERROR(_xll.qlIndexFixing(Index3M,H1737,TRUE,_xll.ohTrigger(RecalcTrigger,Trigger3M)),NA())</f>
        <v>2.3311534874386197E-2</v>
      </c>
      <c r="K1737" s="52">
        <f>IFERROR(_xll.qlIndexFixing(ONIndex3M,I1737,TRUE,_xll.ohTrigger(RecalcTrigger,Trigger3M)),NA())</f>
        <v>2.3275638912352292E-2</v>
      </c>
      <c r="L1737" s="52">
        <f>IFERROR(_xll.qlIndexFixing(Index6M,$H1737,TRUE,_xll.ohTrigger(RecalcTrigger,Trigger6M)),NA())</f>
        <v>2.3896813708722361E-2</v>
      </c>
      <c r="M1737" s="52">
        <f>IFERROR(_xll.qlIndexFixing(ONIndex6M,I1737,TRUE,_xll.ohTrigger(RecalcTrigger,Trigger6M)),NA())</f>
        <v>2.3794730970703171E-2</v>
      </c>
    </row>
    <row r="1738" spans="2:13" x14ac:dyDescent="0.2">
      <c r="B1738" s="46" t="s">
        <v>49</v>
      </c>
      <c r="D1738" s="49">
        <f>_xll.qlCalendarAdvance(LocalCalendar,$D1737,B1738,"f",FALSE)</f>
        <v>51635</v>
      </c>
      <c r="E1738" s="49">
        <f>_xll.qlInterestRateIndexValueDate(IndexON,D1738)</f>
        <v>51635</v>
      </c>
      <c r="F1738" s="52">
        <f>IFERROR(_xll.qlIndexFixing(IndexON,D1738,TRUE,_xll.ohTrigger(RecalcTrigger,TriggerON)),NA())</f>
        <v>1.8720025309612032E-2</v>
      </c>
      <c r="H1738" s="49">
        <f>_xll.qlCalendarAdvance(IborCalendar,$H1737,B1738,"f",FALSE)</f>
        <v>51475</v>
      </c>
      <c r="I1738" s="49">
        <f>_xll.qlInterestRateIndexValueDate(Index3M,$H1738)</f>
        <v>51477</v>
      </c>
      <c r="J1738" s="52">
        <f>IFERROR(_xll.qlIndexFixing(Index3M,H1738,TRUE,_xll.ohTrigger(RecalcTrigger,Trigger3M)),NA())</f>
        <v>2.3306808970539272E-2</v>
      </c>
      <c r="K1738" s="52">
        <f>IFERROR(_xll.qlIndexFixing(ONIndex3M,I1738,TRUE,_xll.ohTrigger(RecalcTrigger,Trigger3M)),NA())</f>
        <v>2.3270813560420933E-2</v>
      </c>
      <c r="L1738" s="52">
        <f>IFERROR(_xll.qlIndexFixing(Index6M,$H1738,TRUE,_xll.ohTrigger(RecalcTrigger,Trigger6M)),NA())</f>
        <v>2.389380837027261E-2</v>
      </c>
      <c r="M1738" s="52">
        <f>IFERROR(_xll.qlIndexFixing(ONIndex6M,I1738,TRUE,_xll.ohTrigger(RecalcTrigger,Trigger6M)),NA())</f>
        <v>2.3791592408759499E-2</v>
      </c>
    </row>
    <row r="1739" spans="2:13" x14ac:dyDescent="0.2">
      <c r="B1739" s="46" t="s">
        <v>49</v>
      </c>
      <c r="D1739" s="49">
        <f>_xll.qlCalendarAdvance(LocalCalendar,$D1738,B1739,"f",FALSE)</f>
        <v>51642</v>
      </c>
      <c r="E1739" s="49">
        <f>_xll.qlInterestRateIndexValueDate(IndexON,D1739)</f>
        <v>51642</v>
      </c>
      <c r="F1739" s="52">
        <f>IFERROR(_xll.qlIndexFixing(IndexON,D1739,TRUE,_xll.ohTrigger(RecalcTrigger,TriggerON)),NA())</f>
        <v>1.8714228123852816E-2</v>
      </c>
      <c r="H1739" s="49">
        <f>_xll.qlCalendarAdvance(IborCalendar,$H1738,B1739,"f",FALSE)</f>
        <v>51482</v>
      </c>
      <c r="I1739" s="49">
        <f>_xll.qlInterestRateIndexValueDate(Index3M,$H1739)</f>
        <v>51484</v>
      </c>
      <c r="J1739" s="52">
        <f>IFERROR(_xll.qlIndexFixing(Index3M,H1739,TRUE,_xll.ohTrigger(RecalcTrigger,Trigger3M)),NA())</f>
        <v>2.3302103448755496E-2</v>
      </c>
      <c r="K1739" s="52">
        <f>IFERROR(_xll.qlIndexFixing(ONIndex3M,I1739,TRUE,_xll.ohTrigger(RecalcTrigger,Trigger3M)),NA())</f>
        <v>2.3266008471134469E-2</v>
      </c>
      <c r="L1739" s="52">
        <f>IFERROR(_xll.qlIndexFixing(Index6M,$H1739,TRUE,_xll.ohTrigger(RecalcTrigger,Trigger6M)),NA())</f>
        <v>2.3890816372196061E-2</v>
      </c>
      <c r="M1739" s="52">
        <f>IFERROR(_xll.qlIndexFixing(ONIndex6M,I1739,TRUE,_xll.ohTrigger(RecalcTrigger,Trigger6M)),NA())</f>
        <v>2.3788467026246707E-2</v>
      </c>
    </row>
    <row r="1740" spans="2:13" x14ac:dyDescent="0.2">
      <c r="B1740" s="46" t="s">
        <v>49</v>
      </c>
      <c r="D1740" s="49">
        <f>_xll.qlCalendarAdvance(LocalCalendar,$D1739,B1740,"f",FALSE)</f>
        <v>51649</v>
      </c>
      <c r="E1740" s="49">
        <f>_xll.qlInterestRateIndexValueDate(IndexON,D1740)</f>
        <v>51649</v>
      </c>
      <c r="F1740" s="52">
        <f>IFERROR(_xll.qlIndexFixing(IndexON,D1740,TRUE,_xll.ohTrigger(RecalcTrigger,TriggerON)),NA())</f>
        <v>1.870845793777054E-2</v>
      </c>
      <c r="H1740" s="49">
        <f>_xll.qlCalendarAdvance(IborCalendar,$H1739,B1740,"f",FALSE)</f>
        <v>51489</v>
      </c>
      <c r="I1740" s="49">
        <f>_xll.qlInterestRateIndexValueDate(Index3M,$H1740)</f>
        <v>51491</v>
      </c>
      <c r="J1740" s="52">
        <f>IFERROR(_xll.qlIndexFixing(Index3M,H1740,TRUE,_xll.ohTrigger(RecalcTrigger,Trigger3M)),NA())</f>
        <v>2.329741830896559E-2</v>
      </c>
      <c r="K1740" s="52">
        <f>IFERROR(_xll.qlIndexFixing(ONIndex3M,I1740,TRUE,_xll.ohTrigger(RecalcTrigger,Trigger3M)),NA())</f>
        <v>2.3262455746566602E-2</v>
      </c>
      <c r="L1740" s="52">
        <f>IFERROR(_xll.qlIndexFixing(Index6M,$H1740,TRUE,_xll.ohTrigger(RecalcTrigger,Trigger6M)),NA())</f>
        <v>2.3887837714433421E-2</v>
      </c>
      <c r="M1740" s="52">
        <f>IFERROR(_xll.qlIndexFixing(ONIndex6M,I1740,TRUE,_xll.ohTrigger(RecalcTrigger,Trigger6M)),NA())</f>
        <v>2.378704707085344E-2</v>
      </c>
    </row>
    <row r="1741" spans="2:13" x14ac:dyDescent="0.2">
      <c r="B1741" s="46" t="s">
        <v>49</v>
      </c>
      <c r="D1741" s="49">
        <f>_xll.qlCalendarAdvance(LocalCalendar,$D1740,B1741,"f",FALSE)</f>
        <v>51656</v>
      </c>
      <c r="E1741" s="49">
        <f>_xll.qlInterestRateIndexValueDate(IndexON,D1741)</f>
        <v>51656</v>
      </c>
      <c r="F1741" s="52">
        <f>IFERROR(_xll.qlIndexFixing(IndexON,D1741,TRUE,_xll.ohTrigger(RecalcTrigger,TriggerON)),NA())</f>
        <v>1.8702714751203109E-2</v>
      </c>
      <c r="H1741" s="49">
        <f>_xll.qlCalendarAdvance(IborCalendar,$H1740,B1741,"f",FALSE)</f>
        <v>51497</v>
      </c>
      <c r="I1741" s="49">
        <f>_xll.qlInterestRateIndexValueDate(Index3M,$H1741)</f>
        <v>51505</v>
      </c>
      <c r="J1741" s="52">
        <f>IFERROR(_xll.qlIndexFixing(Index3M,H1741,TRUE,_xll.ohTrigger(RecalcTrigger,Trigger3M)),NA())</f>
        <v>2.3288109175076954E-2</v>
      </c>
      <c r="K1741" s="52">
        <f>IFERROR(_xll.qlIndexFixing(ONIndex3M,I1741,TRUE,_xll.ohTrigger(RecalcTrigger,Trigger3M)),NA())</f>
        <v>2.3251714778931287E-2</v>
      </c>
      <c r="L1741" s="52">
        <f>IFERROR(_xll.qlIndexFixing(Index6M,$H1741,TRUE,_xll.ohTrigger(RecalcTrigger,Trigger6M)),NA())</f>
        <v>2.3881337741610321E-2</v>
      </c>
      <c r="M1741" s="52">
        <f>IFERROR(_xll.qlIndexFixing(ONIndex6M,I1741,TRUE,_xll.ohTrigger(RecalcTrigger,Trigger6M)),NA())</f>
        <v>2.3779169955080448E-2</v>
      </c>
    </row>
    <row r="1742" spans="2:13" x14ac:dyDescent="0.2">
      <c r="B1742" s="46" t="s">
        <v>49</v>
      </c>
      <c r="D1742" s="49">
        <f>_xll.qlCalendarAdvance(LocalCalendar,$D1741,B1742,"f",FALSE)</f>
        <v>51663</v>
      </c>
      <c r="E1742" s="49">
        <f>_xll.qlInterestRateIndexValueDate(IndexON,D1742)</f>
        <v>51663</v>
      </c>
      <c r="F1742" s="52">
        <f>IFERROR(_xll.qlIndexFixing(IndexON,D1742,TRUE,_xll.ohTrigger(RecalcTrigger,TriggerON)),NA())</f>
        <v>1.8696998564312617E-2</v>
      </c>
      <c r="H1742" s="49">
        <f>_xll.qlCalendarAdvance(IborCalendar,$H1741,B1742,"f",FALSE)</f>
        <v>51504</v>
      </c>
      <c r="I1742" s="49">
        <f>_xll.qlInterestRateIndexValueDate(Index3M,$H1742)</f>
        <v>51508</v>
      </c>
      <c r="J1742" s="52">
        <f>IFERROR(_xll.qlIndexFixing(Index3M,H1742,TRUE,_xll.ohTrigger(RecalcTrigger,Trigger3M)),NA())</f>
        <v>2.3286549420413846E-2</v>
      </c>
      <c r="K1742" s="52">
        <f>IFERROR(_xll.qlIndexFixing(ONIndex3M,I1742,TRUE,_xll.ohTrigger(RecalcTrigger,Trigger3M)),NA())</f>
        <v>2.3248861400277931E-2</v>
      </c>
      <c r="L1742" s="52">
        <f>IFERROR(_xll.qlIndexFixing(Index6M,$H1742,TRUE,_xll.ohTrigger(RecalcTrigger,Trigger6M)),NA())</f>
        <v>2.3880659370194398E-2</v>
      </c>
      <c r="M1742" s="52">
        <f>IFERROR(_xll.qlIndexFixing(ONIndex6M,I1742,TRUE,_xll.ohTrigger(RecalcTrigger,Trigger6M)),NA())</f>
        <v>2.3776720213897207E-2</v>
      </c>
    </row>
    <row r="1743" spans="2:13" x14ac:dyDescent="0.2">
      <c r="B1743" s="46" t="s">
        <v>49</v>
      </c>
      <c r="D1743" s="49">
        <f>_xll.qlCalendarAdvance(LocalCalendar,$D1742,B1743,"f",FALSE)</f>
        <v>51670</v>
      </c>
      <c r="E1743" s="49">
        <f>_xll.qlInterestRateIndexValueDate(IndexON,D1743)</f>
        <v>51670</v>
      </c>
      <c r="F1743" s="52">
        <f>IFERROR(_xll.qlIndexFixing(IndexON,D1743,TRUE,_xll.ohTrigger(RecalcTrigger,TriggerON)),NA())</f>
        <v>1.8691309377018017E-2</v>
      </c>
      <c r="H1743" s="49">
        <f>_xll.qlCalendarAdvance(IborCalendar,$H1742,B1743,"f",FALSE)</f>
        <v>51511</v>
      </c>
      <c r="I1743" s="49">
        <f>_xll.qlInterestRateIndexValueDate(Index3M,$H1743)</f>
        <v>51516</v>
      </c>
      <c r="J1743" s="52">
        <f>IFERROR(_xll.qlIndexFixing(Index3M,H1743,TRUE,_xll.ohTrigger(RecalcTrigger,Trigger3M)),NA())</f>
        <v>2.3280852049391676E-2</v>
      </c>
      <c r="K1743" s="52">
        <f>IFERROR(_xll.qlIndexFixing(ONIndex3M,I1743,TRUE,_xll.ohTrigger(RecalcTrigger,Trigger3M)),NA())</f>
        <v>2.3243471465299592E-2</v>
      </c>
      <c r="L1743" s="52">
        <f>IFERROR(_xll.qlIndexFixing(Index6M,$H1743,TRUE,_xll.ohTrigger(RecalcTrigger,Trigger6M)),NA())</f>
        <v>2.3877308550613034E-2</v>
      </c>
      <c r="M1743" s="52">
        <f>IFERROR(_xll.qlIndexFixing(ONIndex6M,I1743,TRUE,_xll.ohTrigger(RecalcTrigger,Trigger6M)),NA())</f>
        <v>2.3773214439186674E-2</v>
      </c>
    </row>
    <row r="1744" spans="2:13" x14ac:dyDescent="0.2">
      <c r="B1744" s="46" t="s">
        <v>49</v>
      </c>
      <c r="D1744" s="49">
        <f>_xll.qlCalendarAdvance(LocalCalendar,$D1743,B1744,"f",FALSE)</f>
        <v>51677</v>
      </c>
      <c r="E1744" s="49">
        <f>_xll.qlInterestRateIndexValueDate(IndexON,D1744)</f>
        <v>51677</v>
      </c>
      <c r="F1744" s="52">
        <f>IFERROR(_xll.qlIndexFixing(IndexON,D1744,TRUE,_xll.ohTrigger(RecalcTrigger,TriggerON)),NA())</f>
        <v>1.8685647189400356E-2</v>
      </c>
      <c r="H1744" s="49">
        <f>_xll.qlCalendarAdvance(IborCalendar,$H1743,B1744,"f",FALSE)</f>
        <v>51518</v>
      </c>
      <c r="I1744" s="49">
        <f>_xll.qlInterestRateIndexValueDate(Index3M,$H1744)</f>
        <v>51522</v>
      </c>
      <c r="J1744" s="52">
        <f>IFERROR(_xll.qlIndexFixing(Index3M,H1744,TRUE,_xll.ohTrigger(RecalcTrigger,Trigger3M)),NA())</f>
        <v>2.3277768501561907E-2</v>
      </c>
      <c r="K1744" s="52">
        <f>IFERROR(_xll.qlIndexFixing(ONIndex3M,I1744,TRUE,_xll.ohTrigger(RecalcTrigger,Trigger3M)),NA())</f>
        <v>2.3239446379674789E-2</v>
      </c>
      <c r="L1744" s="52">
        <f>IFERROR(_xll.qlIndexFixing(Index6M,$H1744,TRUE,_xll.ohTrigger(RecalcTrigger,Trigger6M)),NA())</f>
        <v>2.3874806870256098E-2</v>
      </c>
      <c r="M1744" s="52">
        <f>IFERROR(_xll.qlIndexFixing(ONIndex6M,I1744,TRUE,_xll.ohTrigger(RecalcTrigger,Trigger6M)),NA())</f>
        <v>2.3770596403398514E-2</v>
      </c>
    </row>
    <row r="1745" spans="2:13" x14ac:dyDescent="0.2">
      <c r="B1745" s="46" t="s">
        <v>49</v>
      </c>
      <c r="D1745" s="49">
        <f>_xll.qlCalendarAdvance(LocalCalendar,$D1744,B1745,"f",FALSE)</f>
        <v>51684</v>
      </c>
      <c r="E1745" s="49">
        <f>_xll.qlInterestRateIndexValueDate(IndexON,D1745)</f>
        <v>51684</v>
      </c>
      <c r="F1745" s="52">
        <f>IFERROR(_xll.qlIndexFixing(IndexON,D1745,TRUE,_xll.ohTrigger(RecalcTrigger,TriggerON)),NA())</f>
        <v>1.8680012001297541E-2</v>
      </c>
      <c r="H1745" s="49">
        <f>_xll.qlCalendarAdvance(IborCalendar,$H1744,B1745,"f",FALSE)</f>
        <v>51525</v>
      </c>
      <c r="I1745" s="49">
        <f>_xll.qlInterestRateIndexValueDate(Index3M,$H1745)</f>
        <v>51529</v>
      </c>
      <c r="J1745" s="52">
        <f>IFERROR(_xll.qlIndexFixing(Index3M,H1745,TRUE,_xll.ohTrigger(RecalcTrigger,Trigger3M)),NA())</f>
        <v>2.3273196327854441E-2</v>
      </c>
      <c r="K1745" s="52">
        <f>IFERROR(_xll.qlIndexFixing(ONIndex3M,I1745,TRUE,_xll.ohTrigger(RecalcTrigger,Trigger3M)),NA())</f>
        <v>2.3234769259143917E-2</v>
      </c>
      <c r="L1745" s="52">
        <f>IFERROR(_xll.qlIndexFixing(Index6M,$H1745,TRUE,_xll.ohTrigger(RecalcTrigger,Trigger6M)),NA())</f>
        <v>2.3871900630306302E-2</v>
      </c>
      <c r="M1745" s="52">
        <f>IFERROR(_xll.qlIndexFixing(ONIndex6M,I1745,TRUE,_xll.ohTrigger(RecalcTrigger,Trigger6M)),NA())</f>
        <v>2.3767554264537694E-2</v>
      </c>
    </row>
    <row r="1746" spans="2:13" x14ac:dyDescent="0.2">
      <c r="B1746" s="46" t="s">
        <v>49</v>
      </c>
      <c r="D1746" s="49">
        <f>_xll.qlCalendarAdvance(LocalCalendar,$D1745,B1746,"f",FALSE)</f>
        <v>51691</v>
      </c>
      <c r="E1746" s="49">
        <f>_xll.qlInterestRateIndexValueDate(IndexON,D1746)</f>
        <v>51691</v>
      </c>
      <c r="F1746" s="52">
        <f>IFERROR(_xll.qlIndexFixing(IndexON,D1746,TRUE,_xll.ohTrigger(RecalcTrigger,TriggerON)),NA())</f>
        <v>1.8674403812871665E-2</v>
      </c>
      <c r="H1746" s="49">
        <f>_xll.qlCalendarAdvance(IborCalendar,$H1745,B1746,"f",FALSE)</f>
        <v>51532</v>
      </c>
      <c r="I1746" s="49">
        <f>_xll.qlInterestRateIndexValueDate(Index3M,$H1746)</f>
        <v>51536</v>
      </c>
      <c r="J1746" s="52">
        <f>IFERROR(_xll.qlIndexFixing(Index3M,H1746,TRUE,_xll.ohTrigger(RecalcTrigger,Trigger3M)),NA())</f>
        <v>2.3268644538421243E-2</v>
      </c>
      <c r="K1746" s="52">
        <f>IFERROR(_xll.qlIndexFixing(ONIndex3M,I1746,TRUE,_xll.ohTrigger(RecalcTrigger,Trigger3M)),NA())</f>
        <v>2.323011239856676E-2</v>
      </c>
      <c r="L1746" s="52">
        <f>IFERROR(_xll.qlIndexFixing(Index6M,$H1746,TRUE,_xll.ohTrigger(RecalcTrigger,Trigger6M)),NA())</f>
        <v>2.3869007730291818E-2</v>
      </c>
      <c r="M1746" s="52">
        <f>IFERROR(_xll.qlIndexFixing(ONIndex6M,I1746,TRUE,_xll.ohTrigger(RecalcTrigger,Trigger6M)),NA())</f>
        <v>2.3764525303295869E-2</v>
      </c>
    </row>
    <row r="1747" spans="2:13" x14ac:dyDescent="0.2">
      <c r="B1747" s="46" t="s">
        <v>49</v>
      </c>
      <c r="D1747" s="49">
        <f>_xll.qlCalendarAdvance(LocalCalendar,$D1746,B1747,"f",FALSE)</f>
        <v>51698</v>
      </c>
      <c r="E1747" s="49">
        <f>_xll.qlInterestRateIndexValueDate(IndexON,D1747)</f>
        <v>51698</v>
      </c>
      <c r="F1747" s="52">
        <f>IFERROR(_xll.qlIndexFixing(IndexON,D1747,TRUE,_xll.ohTrigger(RecalcTrigger,TriggerON)),NA())</f>
        <v>1.8668822624122727E-2</v>
      </c>
      <c r="H1747" s="49">
        <f>_xll.qlCalendarAdvance(IborCalendar,$H1746,B1747,"f",FALSE)</f>
        <v>51539</v>
      </c>
      <c r="I1747" s="49">
        <f>_xll.qlInterestRateIndexValueDate(Index3M,$H1747)</f>
        <v>51544</v>
      </c>
      <c r="J1747" s="52">
        <f>IFERROR(_xll.qlIndexFixing(Index3M,H1747,TRUE,_xll.ohTrigger(RecalcTrigger,Trigger3M)),NA())</f>
        <v>2.3262606475236147E-2</v>
      </c>
      <c r="K1747" s="52">
        <f>IFERROR(_xll.qlIndexFixing(ONIndex3M,I1747,TRUE,_xll.ohTrigger(RecalcTrigger,Trigger3M)),NA())</f>
        <v>2.3224815080062911E-2</v>
      </c>
      <c r="L1747" s="52">
        <f>IFERROR(_xll.qlIndexFixing(Index6M,$H1747,TRUE,_xll.ohTrigger(RecalcTrigger,Trigger6M)),NA())</f>
        <v>2.3865130975036248E-2</v>
      </c>
      <c r="M1747" s="52">
        <f>IFERROR(_xll.qlIndexFixing(ONIndex6M,I1747,TRUE,_xll.ohTrigger(RecalcTrigger,Trigger6M)),NA())</f>
        <v>2.3761079769117899E-2</v>
      </c>
    </row>
    <row r="1748" spans="2:13" x14ac:dyDescent="0.2">
      <c r="B1748" s="46" t="s">
        <v>49</v>
      </c>
      <c r="D1748" s="49">
        <f>_xll.qlCalendarAdvance(LocalCalendar,$D1747,B1748,"f",FALSE)</f>
        <v>51705</v>
      </c>
      <c r="E1748" s="49">
        <f>_xll.qlInterestRateIndexValueDate(IndexON,D1748)</f>
        <v>51705</v>
      </c>
      <c r="F1748" s="52">
        <f>IFERROR(_xll.qlIndexFixing(IndexON,D1748,TRUE,_xll.ohTrigger(RecalcTrigger,TriggerON)),NA())</f>
        <v>1.8663268434888636E-2</v>
      </c>
      <c r="H1748" s="49">
        <f>_xll.qlCalendarAdvance(IborCalendar,$H1747,B1748,"f",FALSE)</f>
        <v>51546</v>
      </c>
      <c r="I1748" s="49">
        <f>_xll.qlInterestRateIndexValueDate(Index3M,$H1748)</f>
        <v>51550</v>
      </c>
      <c r="J1748" s="52">
        <f>IFERROR(_xll.qlIndexFixing(Index3M,H1748,TRUE,_xll.ohTrigger(RecalcTrigger,Trigger3M)),NA())</f>
        <v>2.3259170559156585E-2</v>
      </c>
      <c r="K1748" s="52">
        <f>IFERROR(_xll.qlIndexFixing(ONIndex3M,I1748,TRUE,_xll.ohTrigger(RecalcTrigger,Trigger3M)),NA())</f>
        <v>2.322085945687391E-2</v>
      </c>
      <c r="L1748" s="52">
        <f>IFERROR(_xll.qlIndexFixing(Index6M,$H1748,TRUE,_xll.ohTrigger(RecalcTrigger,Trigger6M)),NA())</f>
        <v>2.386326194983995E-2</v>
      </c>
      <c r="M1748" s="52">
        <f>IFERROR(_xll.qlIndexFixing(ONIndex6M,I1748,TRUE,_xll.ohTrigger(RecalcTrigger,Trigger6M)),NA())</f>
        <v>2.3758506913589272E-2</v>
      </c>
    </row>
    <row r="1749" spans="2:13" x14ac:dyDescent="0.2">
      <c r="B1749" s="46" t="s">
        <v>49</v>
      </c>
      <c r="D1749" s="49">
        <f>_xll.qlCalendarAdvance(LocalCalendar,$D1748,B1749,"f",FALSE)</f>
        <v>51712</v>
      </c>
      <c r="E1749" s="49">
        <f>_xll.qlInterestRateIndexValueDate(IndexON,D1749)</f>
        <v>51712</v>
      </c>
      <c r="F1749" s="52">
        <f>IFERROR(_xll.qlIndexFixing(IndexON,D1749,TRUE,_xll.ohTrigger(RecalcTrigger,TriggerON)),NA())</f>
        <v>1.8657741245412529E-2</v>
      </c>
      <c r="H1749" s="49">
        <f>_xll.qlCalendarAdvance(IborCalendar,$H1748,B1749,"f",FALSE)</f>
        <v>51553</v>
      </c>
      <c r="I1749" s="49">
        <f>_xll.qlInterestRateIndexValueDate(Index3M,$H1749)</f>
        <v>51557</v>
      </c>
      <c r="J1749" s="52">
        <f>IFERROR(_xll.qlIndexFixing(Index3M,H1749,TRUE,_xll.ohTrigger(RecalcTrigger,Trigger3M)),NA())</f>
        <v>2.3255111475051313E-2</v>
      </c>
      <c r="K1749" s="52">
        <f>IFERROR(_xll.qlIndexFixing(ONIndex3M,I1749,TRUE,_xll.ohTrigger(RecalcTrigger,Trigger3M)),NA())</f>
        <v>2.3216263375678281E-2</v>
      </c>
      <c r="L1749" s="52">
        <f>IFERROR(_xll.qlIndexFixing(Index6M,$H1749,TRUE,_xll.ohTrigger(RecalcTrigger,Trigger6M)),NA())</f>
        <v>2.3860997506403227E-2</v>
      </c>
      <c r="M1749" s="52">
        <f>IFERROR(_xll.qlIndexFixing(ONIndex6M,I1749,TRUE,_xll.ohTrigger(RecalcTrigger,Trigger6M)),NA())</f>
        <v>2.3755517485204436E-2</v>
      </c>
    </row>
    <row r="1750" spans="2:13" x14ac:dyDescent="0.2">
      <c r="B1750" s="46" t="s">
        <v>49</v>
      </c>
      <c r="D1750" s="49">
        <f>_xll.qlCalendarAdvance(LocalCalendar,$D1749,B1750,"f",FALSE)</f>
        <v>51719</v>
      </c>
      <c r="E1750" s="49">
        <f>_xll.qlInterestRateIndexValueDate(IndexON,D1750)</f>
        <v>51719</v>
      </c>
      <c r="F1750" s="52">
        <f>IFERROR(_xll.qlIndexFixing(IndexON,D1750,TRUE,_xll.ohTrigger(RecalcTrigger,TriggerON)),NA())</f>
        <v>1.8652241055370222E-2</v>
      </c>
      <c r="H1750" s="49">
        <f>_xll.qlCalendarAdvance(IborCalendar,$H1749,B1750,"f",FALSE)</f>
        <v>51560</v>
      </c>
      <c r="I1750" s="49">
        <f>_xll.qlInterestRateIndexValueDate(Index3M,$H1750)</f>
        <v>51564</v>
      </c>
      <c r="J1750" s="52">
        <f>IFERROR(_xll.qlIndexFixing(Index3M,H1750,TRUE,_xll.ohTrigger(RecalcTrigger,Trigger3M)),NA())</f>
        <v>2.3250641222007061E-2</v>
      </c>
      <c r="K1750" s="52">
        <f>IFERROR(_xll.qlIndexFixing(ONIndex3M,I1750,TRUE,_xll.ohTrigger(RecalcTrigger,Trigger3M)),NA())</f>
        <v>2.3211687554516303E-2</v>
      </c>
      <c r="L1750" s="52">
        <f>IFERROR(_xll.qlIndexFixing(Index6M,$H1750,TRUE,_xll.ohTrigger(RecalcTrigger,Trigger6M)),NA())</f>
        <v>2.3858748033569129E-2</v>
      </c>
      <c r="M1750" s="52">
        <f>IFERROR(_xll.qlIndexFixing(ONIndex6M,I1750,TRUE,_xll.ohTrigger(RecalcTrigger,Trigger6M)),NA())</f>
        <v>2.3752541234358659E-2</v>
      </c>
    </row>
    <row r="1751" spans="2:13" x14ac:dyDescent="0.2">
      <c r="B1751" s="46" t="s">
        <v>49</v>
      </c>
      <c r="D1751" s="49">
        <f>_xll.qlCalendarAdvance(LocalCalendar,$D1750,B1751,"f",FALSE)</f>
        <v>51726</v>
      </c>
      <c r="E1751" s="49">
        <f>_xll.qlInterestRateIndexValueDate(IndexON,D1751)</f>
        <v>51726</v>
      </c>
      <c r="F1751" s="52">
        <f>IFERROR(_xll.qlIndexFixing(IndexON,D1751,TRUE,_xll.ohTrigger(RecalcTrigger,TriggerON)),NA())</f>
        <v>1.86467678650859E-2</v>
      </c>
      <c r="H1751" s="49">
        <f>_xll.qlCalendarAdvance(IborCalendar,$H1750,B1751,"f",FALSE)</f>
        <v>51567</v>
      </c>
      <c r="I1751" s="49">
        <f>_xll.qlInterestRateIndexValueDate(Index3M,$H1751)</f>
        <v>51571</v>
      </c>
      <c r="J1751" s="52">
        <f>IFERROR(_xll.qlIndexFixing(Index3M,H1751,TRUE,_xll.ohTrigger(RecalcTrigger,Trigger3M)),NA())</f>
        <v>2.3246191352884315E-2</v>
      </c>
      <c r="K1751" s="52">
        <f>IFERROR(_xll.qlIndexFixing(ONIndex3M,I1751,TRUE,_xll.ohTrigger(RecalcTrigger,Trigger3M)),NA())</f>
        <v>2.3207131993228103E-2</v>
      </c>
      <c r="L1751" s="52">
        <f>IFERROR(_xll.qlIndexFixing(Index6M,$H1751,TRUE,_xll.ohTrigger(RecalcTrigger,Trigger6M)),NA())</f>
        <v>2.3855923365924129E-2</v>
      </c>
      <c r="M1751" s="52">
        <f>IFERROR(_xll.qlIndexFixing(ONIndex6M,I1751,TRUE,_xll.ohTrigger(RecalcTrigger,Trigger6M)),NA())</f>
        <v>2.3749578161211815E-2</v>
      </c>
    </row>
    <row r="1752" spans="2:13" x14ac:dyDescent="0.2">
      <c r="B1752" s="46" t="s">
        <v>49</v>
      </c>
      <c r="D1752" s="49">
        <f>_xll.qlCalendarAdvance(LocalCalendar,$D1751,B1752,"f",FALSE)</f>
        <v>51733</v>
      </c>
      <c r="E1752" s="49">
        <f>_xll.qlInterestRateIndexValueDate(IndexON,D1752)</f>
        <v>51733</v>
      </c>
      <c r="F1752" s="52">
        <f>IFERROR(_xll.qlIndexFixing(IndexON,D1752,TRUE,_xll.ohTrigger(RecalcTrigger,TriggerON)),NA())</f>
        <v>1.8641321674316425E-2</v>
      </c>
      <c r="H1752" s="49">
        <f>_xll.qlCalendarAdvance(IborCalendar,$H1751,B1752,"f",FALSE)</f>
        <v>51574</v>
      </c>
      <c r="I1752" s="49">
        <f>_xll.qlInterestRateIndexValueDate(Index3M,$H1752)</f>
        <v>51578</v>
      </c>
      <c r="J1752" s="52">
        <f>IFERROR(_xll.qlIndexFixing(Index3M,H1752,TRUE,_xll.ohTrigger(RecalcTrigger,Trigger3M)),NA())</f>
        <v>2.3241761867613567E-2</v>
      </c>
      <c r="K1752" s="52">
        <f>IFERROR(_xll.qlIndexFixing(ONIndex3M,I1752,TRUE,_xll.ohTrigger(RecalcTrigger,Trigger3M)),NA())</f>
        <v>2.3202596691733746E-2</v>
      </c>
      <c r="L1752" s="52">
        <f>IFERROR(_xll.qlIndexFixing(Index6M,$H1752,TRUE,_xll.ohTrigger(RecalcTrigger,Trigger6M)),NA())</f>
        <v>2.3853112039664077E-2</v>
      </c>
      <c r="M1752" s="52">
        <f>IFERROR(_xll.qlIndexFixing(ONIndex6M,I1752,TRUE,_xll.ohTrigger(RecalcTrigger,Trigger6M)),NA())</f>
        <v>2.3746628265524095E-2</v>
      </c>
    </row>
    <row r="1753" spans="2:13" x14ac:dyDescent="0.2">
      <c r="B1753" s="46" t="s">
        <v>49</v>
      </c>
      <c r="D1753" s="49">
        <f>_xll.qlCalendarAdvance(LocalCalendar,$D1752,B1753,"f",FALSE)</f>
        <v>51740</v>
      </c>
      <c r="E1753" s="49">
        <f>_xll.qlInterestRateIndexValueDate(IndexON,D1753)</f>
        <v>51740</v>
      </c>
      <c r="F1753" s="52">
        <f>IFERROR(_xll.qlIndexFixing(IndexON,D1753,TRUE,_xll.ohTrigger(RecalcTrigger,TriggerON)),NA())</f>
        <v>1.8635902483223887E-2</v>
      </c>
      <c r="H1753" s="49">
        <f>_xll.qlCalendarAdvance(IborCalendar,$H1752,B1753,"f",FALSE)</f>
        <v>51581</v>
      </c>
      <c r="I1753" s="49">
        <f>_xll.qlInterestRateIndexValueDate(Index3M,$H1753)</f>
        <v>51585</v>
      </c>
      <c r="J1753" s="52">
        <f>IFERROR(_xll.qlIndexFixing(Index3M,H1753,TRUE,_xll.ohTrigger(RecalcTrigger,Trigger3M)),NA())</f>
        <v>2.3237352766128785E-2</v>
      </c>
      <c r="K1753" s="52">
        <f>IFERROR(_xll.qlIndexFixing(ONIndex3M,I1753,TRUE,_xll.ohTrigger(RecalcTrigger,Trigger3M)),NA())</f>
        <v>2.3198081650033231E-2</v>
      </c>
      <c r="L1753" s="52">
        <f>IFERROR(_xll.qlIndexFixing(Index6M,$H1753,TRUE,_xll.ohTrigger(RecalcTrigger,Trigger6M)),NA())</f>
        <v>2.3850314054733375E-2</v>
      </c>
      <c r="M1753" s="52">
        <f>IFERROR(_xll.qlIndexFixing(ONIndex6M,I1753,TRUE,_xll.ohTrigger(RecalcTrigger,Trigger6M)),NA())</f>
        <v>2.3743691547615242E-2</v>
      </c>
    </row>
    <row r="1754" spans="2:13" x14ac:dyDescent="0.2">
      <c r="B1754" s="46" t="s">
        <v>49</v>
      </c>
      <c r="D1754" s="49">
        <f>_xll.qlCalendarAdvance(LocalCalendar,$D1753,B1754,"f",FALSE)</f>
        <v>51747</v>
      </c>
      <c r="E1754" s="49">
        <f>_xll.qlInterestRateIndexValueDate(IndexON,D1754)</f>
        <v>51747</v>
      </c>
      <c r="F1754" s="52">
        <f>IFERROR(_xll.qlIndexFixing(IndexON,D1754,TRUE,_xll.ohTrigger(RecalcTrigger,TriggerON)),NA())</f>
        <v>1.8630510291727242E-2</v>
      </c>
      <c r="H1754" s="49">
        <f>_xll.qlCalendarAdvance(IborCalendar,$H1753,B1754,"f",FALSE)</f>
        <v>51588</v>
      </c>
      <c r="I1754" s="49">
        <f>_xll.qlInterestRateIndexValueDate(Index3M,$H1754)</f>
        <v>51592</v>
      </c>
      <c r="J1754" s="52">
        <f>IFERROR(_xll.qlIndexFixing(Index3M,H1754,TRUE,_xll.ohTrigger(RecalcTrigger,Trigger3M)),NA())</f>
        <v>2.3232525475051766E-2</v>
      </c>
      <c r="K1754" s="52">
        <f>IFERROR(_xll.qlIndexFixing(ONIndex3M,I1754,TRUE,_xll.ohTrigger(RecalcTrigger,Trigger3M)),NA())</f>
        <v>2.3193586868286431E-2</v>
      </c>
      <c r="L1754" s="52">
        <f>IFERROR(_xll.qlIndexFixing(Index6M,$H1754,TRUE,_xll.ohTrigger(RecalcTrigger,Trigger6M)),NA())</f>
        <v>2.3846937036166811E-2</v>
      </c>
      <c r="M1754" s="52">
        <f>IFERROR(_xll.qlIndexFixing(ONIndex6M,I1754,TRUE,_xll.ohTrigger(RecalcTrigger,Trigger6M)),NA())</f>
        <v>2.3740768007165514E-2</v>
      </c>
    </row>
    <row r="1755" spans="2:13" x14ac:dyDescent="0.2">
      <c r="B1755" s="46" t="s">
        <v>49</v>
      </c>
      <c r="D1755" s="49">
        <f>_xll.qlCalendarAdvance(LocalCalendar,$D1754,B1755,"f",FALSE)</f>
        <v>51754</v>
      </c>
      <c r="E1755" s="49">
        <f>_xll.qlInterestRateIndexValueDate(IndexON,D1755)</f>
        <v>51754</v>
      </c>
      <c r="F1755" s="52">
        <f>IFERROR(_xll.qlIndexFixing(IndexON,D1755,TRUE,_xll.ohTrigger(RecalcTrigger,TriggerON)),NA())</f>
        <v>1.862514509982649E-2</v>
      </c>
      <c r="H1755" s="49">
        <f>_xll.qlCalendarAdvance(IborCalendar,$H1754,B1755,"f",FALSE)</f>
        <v>51595</v>
      </c>
      <c r="I1755" s="49">
        <f>_xll.qlInterestRateIndexValueDate(Index3M,$H1755)</f>
        <v>51599</v>
      </c>
      <c r="J1755" s="52">
        <f>IFERROR(_xll.qlIndexFixing(Index3M,H1755,TRUE,_xll.ohTrigger(RecalcTrigger,Trigger3M)),NA())</f>
        <v>2.3228155966105449E-2</v>
      </c>
      <c r="K1755" s="52">
        <f>IFERROR(_xll.qlIndexFixing(ONIndex3M,I1755,TRUE,_xll.ohTrigger(RecalcTrigger,Trigger3M)),NA())</f>
        <v>2.318911234641341E-2</v>
      </c>
      <c r="L1755" s="52">
        <f>IFERROR(_xll.qlIndexFixing(Index6M,$H1755,TRUE,_xll.ohTrigger(RecalcTrigger,Trigger6M)),NA())</f>
        <v>2.3844164963305717E-2</v>
      </c>
      <c r="M1755" s="52">
        <f>IFERROR(_xll.qlIndexFixing(ONIndex6M,I1755,TRUE,_xll.ohTrigger(RecalcTrigger,Trigger6M)),NA())</f>
        <v>2.3737857644414717E-2</v>
      </c>
    </row>
    <row r="1756" spans="2:13" x14ac:dyDescent="0.2">
      <c r="B1756" s="46" t="s">
        <v>49</v>
      </c>
      <c r="D1756" s="49">
        <f>_xll.qlCalendarAdvance(LocalCalendar,$D1755,B1756,"f",FALSE)</f>
        <v>51761</v>
      </c>
      <c r="E1756" s="49">
        <f>_xll.qlInterestRateIndexValueDate(IndexON,D1756)</f>
        <v>51761</v>
      </c>
      <c r="F1756" s="52">
        <f>IFERROR(_xll.qlIndexFixing(IndexON,D1756,TRUE,_xll.ohTrigger(RecalcTrigger,TriggerON)),NA())</f>
        <v>1.8619806907440584E-2</v>
      </c>
      <c r="H1756" s="49">
        <f>_xll.qlCalendarAdvance(IborCalendar,$H1755,B1756,"f",FALSE)</f>
        <v>51602</v>
      </c>
      <c r="I1756" s="49">
        <f>_xll.qlInterestRateIndexValueDate(Index3M,$H1756)</f>
        <v>51606</v>
      </c>
      <c r="J1756" s="52">
        <f>IFERROR(_xll.qlIndexFixing(Index3M,H1756,TRUE,_xll.ohTrigger(RecalcTrigger,Trigger3M)),NA())</f>
        <v>2.3224247763701199E-2</v>
      </c>
      <c r="K1756" s="52">
        <f>IFERROR(_xll.qlIndexFixing(ONIndex3M,I1756,TRUE,_xll.ohTrigger(RecalcTrigger,Trigger3M)),NA())</f>
        <v>2.3184658084414167E-2</v>
      </c>
      <c r="L1756" s="52">
        <f>IFERROR(_xll.qlIndexFixing(Index6M,$H1756,TRUE,_xll.ohTrigger(RecalcTrigger,Trigger6M)),NA())</f>
        <v>2.3841406230709038E-2</v>
      </c>
      <c r="M1756" s="52">
        <f>IFERROR(_xll.qlIndexFixing(ONIndex6M,I1756,TRUE,_xll.ohTrigger(RecalcTrigger,Trigger6M)),NA())</f>
        <v>2.3734960459202981E-2</v>
      </c>
    </row>
    <row r="1757" spans="2:13" x14ac:dyDescent="0.2">
      <c r="B1757" s="46" t="s">
        <v>49</v>
      </c>
      <c r="D1757" s="49">
        <f>_xll.qlCalendarAdvance(LocalCalendar,$D1756,B1757,"f",FALSE)</f>
        <v>51768</v>
      </c>
      <c r="E1757" s="49">
        <f>_xll.qlInterestRateIndexValueDate(IndexON,D1757)</f>
        <v>51768</v>
      </c>
      <c r="F1757" s="52">
        <f>IFERROR(_xll.qlIndexFixing(IndexON,D1757,TRUE,_xll.ohTrigger(RecalcTrigger,TriggerON)),NA())</f>
        <v>1.8614495714812662E-2</v>
      </c>
      <c r="H1757" s="49">
        <f>_xll.qlCalendarAdvance(IborCalendar,$H1756,B1757,"f",FALSE)</f>
        <v>51609</v>
      </c>
      <c r="I1757" s="49">
        <f>_xll.qlInterestRateIndexValueDate(Index3M,$H1757)</f>
        <v>51615</v>
      </c>
      <c r="J1757" s="52">
        <f>IFERROR(_xll.qlIndexFixing(Index3M,H1757,TRUE,_xll.ohTrigger(RecalcTrigger,Trigger3M)),NA())</f>
        <v>2.3218245054299043E-2</v>
      </c>
      <c r="K1757" s="52">
        <f>IFERROR(_xll.qlIndexFixing(ONIndex3M,I1757,TRUE,_xll.ohTrigger(RecalcTrigger,Trigger3M)),NA())</f>
        <v>2.3178960945653415E-2</v>
      </c>
      <c r="L1757" s="52">
        <f>IFERROR(_xll.qlIndexFixing(Index6M,$H1757,TRUE,_xll.ohTrigger(RecalcTrigger,Trigger6M)),NA())</f>
        <v>2.3837878890731336E-2</v>
      </c>
      <c r="M1757" s="52">
        <f>IFERROR(_xll.qlIndexFixing(ONIndex6M,I1757,TRUE,_xll.ohTrigger(RecalcTrigger,Trigger6M)),NA())</f>
        <v>2.3731254869847618E-2</v>
      </c>
    </row>
    <row r="1758" spans="2:13" x14ac:dyDescent="0.2">
      <c r="B1758" s="46" t="s">
        <v>49</v>
      </c>
      <c r="D1758" s="49">
        <f>_xll.qlCalendarAdvance(LocalCalendar,$D1757,B1758,"f",FALSE)</f>
        <v>51775</v>
      </c>
      <c r="E1758" s="49">
        <f>_xll.qlInterestRateIndexValueDate(IndexON,D1758)</f>
        <v>51775</v>
      </c>
      <c r="F1758" s="52">
        <f>IFERROR(_xll.qlIndexFixing(IndexON,D1758,TRUE,_xll.ohTrigger(RecalcTrigger,TriggerON)),NA())</f>
        <v>1.8609211521780633E-2</v>
      </c>
      <c r="H1758" s="49">
        <f>_xll.qlCalendarAdvance(IborCalendar,$H1757,B1758,"f",FALSE)</f>
        <v>51616</v>
      </c>
      <c r="I1758" s="49">
        <f>_xll.qlInterestRateIndexValueDate(Index3M,$H1758)</f>
        <v>51621</v>
      </c>
      <c r="J1758" s="52">
        <f>IFERROR(_xll.qlIndexFixing(Index3M,H1758,TRUE,_xll.ohTrigger(RecalcTrigger,Trigger3M)),NA())</f>
        <v>2.3214999365102944E-2</v>
      </c>
      <c r="K1758" s="52">
        <f>IFERROR(_xll.qlIndexFixing(ONIndex3M,I1758,TRUE,_xll.ohTrigger(RecalcTrigger,Trigger3M)),NA())</f>
        <v>2.31751814590897E-2</v>
      </c>
      <c r="L1758" s="52">
        <f>IFERROR(_xll.qlIndexFixing(Index6M,$H1758,TRUE,_xll.ohTrigger(RecalcTrigger,Trigger6M)),NA())</f>
        <v>2.3836135154369994E-2</v>
      </c>
      <c r="M1758" s="52">
        <f>IFERROR(_xll.qlIndexFixing(ONIndex6M,I1758,TRUE,_xll.ohTrigger(RecalcTrigger,Trigger6M)),NA())</f>
        <v>2.3728796578836864E-2</v>
      </c>
    </row>
    <row r="1759" spans="2:13" x14ac:dyDescent="0.2">
      <c r="B1759" s="46" t="s">
        <v>49</v>
      </c>
      <c r="D1759" s="49">
        <f>_xll.qlCalendarAdvance(LocalCalendar,$D1758,B1759,"f",FALSE)</f>
        <v>51782</v>
      </c>
      <c r="E1759" s="49">
        <f>_xll.qlInterestRateIndexValueDate(IndexON,D1759)</f>
        <v>51782</v>
      </c>
      <c r="F1759" s="52">
        <f>IFERROR(_xll.qlIndexFixing(IndexON,D1759,TRUE,_xll.ohTrigger(RecalcTrigger,TriggerON)),NA())</f>
        <v>1.8603954328182404E-2</v>
      </c>
      <c r="H1759" s="49">
        <f>_xll.qlCalendarAdvance(IborCalendar,$H1758,B1759,"f",FALSE)</f>
        <v>51623</v>
      </c>
      <c r="I1759" s="49">
        <f>_xll.qlInterestRateIndexValueDate(Index3M,$H1759)</f>
        <v>51628</v>
      </c>
      <c r="J1759" s="52">
        <f>IFERROR(_xll.qlIndexFixing(Index3M,H1759,TRUE,_xll.ohTrigger(RecalcTrigger,Trigger3M)),NA())</f>
        <v>2.3210715476805803E-2</v>
      </c>
      <c r="K1759" s="52">
        <f>IFERROR(_xll.qlIndexFixing(ONIndex3M,I1759,TRUE,_xll.ohTrigger(RecalcTrigger,Trigger3M)),NA())</f>
        <v>2.3170790870876701E-2</v>
      </c>
      <c r="L1759" s="52">
        <f>IFERROR(_xll.qlIndexFixing(Index6M,$H1759,TRUE,_xll.ohTrigger(RecalcTrigger,Trigger6M)),NA())</f>
        <v>2.3833419122085264E-2</v>
      </c>
      <c r="M1759" s="52">
        <f>IFERROR(_xll.qlIndexFixing(ONIndex6M,I1759,TRUE,_xll.ohTrigger(RecalcTrigger,Trigger6M)),NA())</f>
        <v>2.372594080889634E-2</v>
      </c>
    </row>
    <row r="1760" spans="2:13" x14ac:dyDescent="0.2">
      <c r="B1760" s="46" t="s">
        <v>49</v>
      </c>
      <c r="D1760" s="49">
        <f>_xll.qlCalendarAdvance(LocalCalendar,$D1759,B1760,"f",FALSE)</f>
        <v>51789</v>
      </c>
      <c r="E1760" s="49">
        <f>_xll.qlInterestRateIndexValueDate(IndexON,D1760)</f>
        <v>51789</v>
      </c>
      <c r="F1760" s="52">
        <f>IFERROR(_xll.qlIndexFixing(IndexON,D1760,TRUE,_xll.ohTrigger(RecalcTrigger,TriggerON)),NA())</f>
        <v>1.8598724134342159E-2</v>
      </c>
      <c r="H1760" s="49">
        <f>_xll.qlCalendarAdvance(IborCalendar,$H1759,B1760,"f",FALSE)</f>
        <v>51630</v>
      </c>
      <c r="I1760" s="49">
        <f>_xll.qlInterestRateIndexValueDate(Index3M,$H1760)</f>
        <v>51634</v>
      </c>
      <c r="J1760" s="52">
        <f>IFERROR(_xll.qlIndexFixing(Index3M,H1760,TRUE,_xll.ohTrigger(RecalcTrigger,Trigger3M)),NA())</f>
        <v>2.3207059795998172E-2</v>
      </c>
      <c r="K1760" s="52">
        <f>IFERROR(_xll.qlIndexFixing(ONIndex3M,I1760,TRUE,_xll.ohTrigger(RecalcTrigger,Trigger3M)),NA())</f>
        <v>2.3167043634755302E-2</v>
      </c>
      <c r="L1760" s="52">
        <f>IFERROR(_xll.qlIndexFixing(Index6M,$H1760,TRUE,_xll.ohTrigger(RecalcTrigger,Trigger6M)),NA())</f>
        <v>2.3831101712706956E-2</v>
      </c>
      <c r="M1760" s="52">
        <f>IFERROR(_xll.qlIndexFixing(ONIndex6M,I1760,TRUE,_xll.ohTrigger(RecalcTrigger,Trigger6M)),NA())</f>
        <v>2.3723503494386122E-2</v>
      </c>
    </row>
    <row r="1761" spans="2:13" x14ac:dyDescent="0.2">
      <c r="B1761" s="46" t="s">
        <v>49</v>
      </c>
      <c r="D1761" s="49">
        <f>_xll.qlCalendarAdvance(LocalCalendar,$D1760,B1761,"f",FALSE)</f>
        <v>51796</v>
      </c>
      <c r="E1761" s="49">
        <f>_xll.qlInterestRateIndexValueDate(IndexON,D1761)</f>
        <v>51796</v>
      </c>
      <c r="F1761" s="52">
        <f>IFERROR(_xll.qlIndexFixing(IndexON,D1761,TRUE,_xll.ohTrigger(RecalcTrigger,TriggerON)),NA())</f>
        <v>1.8593520940016761E-2</v>
      </c>
      <c r="H1761" s="49">
        <f>_xll.qlCalendarAdvance(IborCalendar,$H1760,B1761,"f",FALSE)</f>
        <v>51637</v>
      </c>
      <c r="I1761" s="49">
        <f>_xll.qlInterestRateIndexValueDate(Index3M,$H1761)</f>
        <v>51641</v>
      </c>
      <c r="J1761" s="52">
        <f>IFERROR(_xll.qlIndexFixing(Index3M,H1761,TRUE,_xll.ohTrigger(RecalcTrigger,Trigger3M)),NA())</f>
        <v>2.3202813762352618E-2</v>
      </c>
      <c r="K1761" s="52">
        <f>IFERROR(_xll.qlIndexFixing(ONIndex3M,I1761,TRUE,_xll.ohTrigger(RecalcTrigger,Trigger3M)),NA())</f>
        <v>2.316269067196508E-2</v>
      </c>
      <c r="L1761" s="52">
        <f>IFERROR(_xll.qlIndexFixing(Index6M,$H1761,TRUE,_xll.ohTrigger(RecalcTrigger,Trigger6M)),NA())</f>
        <v>2.3828410456393504E-2</v>
      </c>
      <c r="M1761" s="52">
        <f>IFERROR(_xll.qlIndexFixing(ONIndex6M,I1761,TRUE,_xll.ohTrigger(RecalcTrigger,Trigger6M)),NA())</f>
        <v>2.3720672197349302E-2</v>
      </c>
    </row>
    <row r="1762" spans="2:13" x14ac:dyDescent="0.2">
      <c r="B1762" s="46" t="s">
        <v>49</v>
      </c>
      <c r="D1762" s="49">
        <f>_xll.qlCalendarAdvance(LocalCalendar,$D1761,B1762,"f",FALSE)</f>
        <v>51803</v>
      </c>
      <c r="E1762" s="49">
        <f>_xll.qlInterestRateIndexValueDate(IndexON,D1762)</f>
        <v>51803</v>
      </c>
      <c r="F1762" s="52">
        <f>IFERROR(_xll.qlIndexFixing(IndexON,D1762,TRUE,_xll.ohTrigger(RecalcTrigger,TriggerON)),NA())</f>
        <v>1.8588344745368302E-2</v>
      </c>
      <c r="H1762" s="49">
        <f>_xll.qlCalendarAdvance(IborCalendar,$H1761,B1762,"f",FALSE)</f>
        <v>51644</v>
      </c>
      <c r="I1762" s="49">
        <f>_xll.qlInterestRateIndexValueDate(Index3M,$H1762)</f>
        <v>51649</v>
      </c>
      <c r="J1762" s="52">
        <f>IFERROR(_xll.qlIndexFixing(Index3M,H1762,TRUE,_xll.ohTrigger(RecalcTrigger,Trigger3M)),NA())</f>
        <v>2.3197986111463134E-2</v>
      </c>
      <c r="K1762" s="52">
        <f>IFERROR(_xll.qlIndexFixing(ONIndex3M,I1762,TRUE,_xll.ohTrigger(RecalcTrigger,Trigger3M)),NA())</f>
        <v>2.3157740665400439E-2</v>
      </c>
      <c r="L1762" s="52">
        <f>IFERROR(_xll.qlIndexFixing(Index6M,$H1762,TRUE,_xll.ohTrigger(RecalcTrigger,Trigger6M)),NA())</f>
        <v>2.3825351070598803E-2</v>
      </c>
      <c r="M1762" s="52">
        <f>IFERROR(_xll.qlIndexFixing(ONIndex6M,I1762,TRUE,_xll.ohTrigger(RecalcTrigger,Trigger6M)),NA())</f>
        <v>2.3717452564948616E-2</v>
      </c>
    </row>
    <row r="1763" spans="2:13" x14ac:dyDescent="0.2">
      <c r="B1763" s="46" t="s">
        <v>49</v>
      </c>
      <c r="D1763" s="49">
        <f>_xll.qlCalendarAdvance(LocalCalendar,$D1762,B1763,"f",FALSE)</f>
        <v>51810</v>
      </c>
      <c r="E1763" s="49">
        <f>_xll.qlInterestRateIndexValueDate(IndexON,D1763)</f>
        <v>51810</v>
      </c>
      <c r="F1763" s="52">
        <f>IFERROR(_xll.qlIndexFixing(IndexON,D1763,TRUE,_xll.ohTrigger(RecalcTrigger,TriggerON)),NA())</f>
        <v>1.8583195550234688E-2</v>
      </c>
      <c r="H1763" s="49">
        <f>_xll.qlCalendarAdvance(IborCalendar,$H1762,B1763,"f",FALSE)</f>
        <v>51651</v>
      </c>
      <c r="I1763" s="49">
        <f>_xll.qlInterestRateIndexValueDate(Index3M,$H1763)</f>
        <v>51655</v>
      </c>
      <c r="J1763" s="52">
        <f>IFERROR(_xll.qlIndexFixing(Index3M,H1763,TRUE,_xll.ohTrigger(RecalcTrigger,Trigger3M)),NA())</f>
        <v>2.3194382844534824E-2</v>
      </c>
      <c r="K1763" s="52">
        <f>IFERROR(_xll.qlIndexFixing(ONIndex3M,I1763,TRUE,_xll.ohTrigger(RecalcTrigger,Trigger3M)),NA())</f>
        <v>2.3154045526005973E-2</v>
      </c>
      <c r="L1763" s="52">
        <f>IFERROR(_xll.qlIndexFixing(Index6M,$H1763,TRUE,_xll.ohTrigger(RecalcTrigger,Trigger6M)),NA())</f>
        <v>2.382246862531787E-2</v>
      </c>
      <c r="M1763" s="52">
        <f>IFERROR(_xll.qlIndexFixing(ONIndex6M,I1763,TRUE,_xll.ohTrigger(RecalcTrigger,Trigger6M)),NA())</f>
        <v>2.3715049135732968E-2</v>
      </c>
    </row>
    <row r="1764" spans="2:13" x14ac:dyDescent="0.2">
      <c r="B1764" s="46" t="s">
        <v>49</v>
      </c>
      <c r="D1764" s="49">
        <f>_xll.qlCalendarAdvance(LocalCalendar,$D1763,B1764,"f",FALSE)</f>
        <v>51817</v>
      </c>
      <c r="E1764" s="49">
        <f>_xll.qlInterestRateIndexValueDate(IndexON,D1764)</f>
        <v>51817</v>
      </c>
      <c r="F1764" s="52">
        <f>IFERROR(_xll.qlIndexFixing(IndexON,D1764,TRUE,_xll.ohTrigger(RecalcTrigger,TriggerON)),NA())</f>
        <v>1.8578073354778013E-2</v>
      </c>
      <c r="H1764" s="49">
        <f>_xll.qlCalendarAdvance(IborCalendar,$H1763,B1764,"f",FALSE)</f>
        <v>51658</v>
      </c>
      <c r="I1764" s="49">
        <f>_xll.qlInterestRateIndexValueDate(Index3M,$H1764)</f>
        <v>51662</v>
      </c>
      <c r="J1764" s="52">
        <f>IFERROR(_xll.qlIndexFixing(Index3M,H1764,TRUE,_xll.ohTrigger(RecalcTrigger,Trigger3M)),NA())</f>
        <v>2.3190197960232254E-2</v>
      </c>
      <c r="K1764" s="52">
        <f>IFERROR(_xll.qlIndexFixing(ONIndex3M,I1764,TRUE,_xll.ohTrigger(RecalcTrigger,Trigger3M)),NA())</f>
        <v>2.3149753342837087E-2</v>
      </c>
      <c r="L1764" s="52">
        <f>IFERROR(_xll.qlIndexFixing(Index6M,$H1764,TRUE,_xll.ohTrigger(RecalcTrigger,Trigger6M)),NA())</f>
        <v>2.3819816612865606E-2</v>
      </c>
      <c r="M1764" s="52">
        <f>IFERROR(_xll.qlIndexFixing(ONIndex6M,I1764,TRUE,_xll.ohTrigger(RecalcTrigger,Trigger6M)),NA())</f>
        <v>2.37122573714732E-2</v>
      </c>
    </row>
    <row r="1765" spans="2:13" x14ac:dyDescent="0.2">
      <c r="B1765" s="46" t="s">
        <v>49</v>
      </c>
      <c r="D1765" s="49">
        <f>_xll.qlCalendarAdvance(LocalCalendar,$D1764,B1765,"f",FALSE)</f>
        <v>51824</v>
      </c>
      <c r="E1765" s="49">
        <f>_xll.qlInterestRateIndexValueDate(IndexON,D1765)</f>
        <v>51824</v>
      </c>
      <c r="F1765" s="52">
        <f>IFERROR(_xll.qlIndexFixing(IndexON,D1765,TRUE,_xll.ohTrigger(RecalcTrigger,TriggerON)),NA())</f>
        <v>1.8572978158836184E-2</v>
      </c>
      <c r="H1765" s="49">
        <f>_xll.qlCalendarAdvance(IborCalendar,$H1764,B1765,"f",FALSE)</f>
        <v>51665</v>
      </c>
      <c r="I1765" s="49">
        <f>_xll.qlInterestRateIndexValueDate(Index3M,$H1765)</f>
        <v>51669</v>
      </c>
      <c r="J1765" s="52">
        <f>IFERROR(_xll.qlIndexFixing(Index3M,H1765,TRUE,_xll.ohTrigger(RecalcTrigger,Trigger3M)),NA())</f>
        <v>2.3186033458912809E-2</v>
      </c>
      <c r="K1765" s="52">
        <f>IFERROR(_xll.qlIndexFixing(ONIndex3M,I1765,TRUE,_xll.ohTrigger(RecalcTrigger,Trigger3M)),NA())</f>
        <v>2.3145481419382108E-2</v>
      </c>
      <c r="L1765" s="52">
        <f>IFERROR(_xll.qlIndexFixing(Index6M,$H1765,TRUE,_xll.ohTrigger(RecalcTrigger,Trigger6M)),NA())</f>
        <v>2.3817177940187652E-2</v>
      </c>
      <c r="M1765" s="52">
        <f>IFERROR(_xll.qlIndexFixing(ONIndex6M,I1765,TRUE,_xll.ohTrigger(RecalcTrigger,Trigger6M)),NA())</f>
        <v>2.3709478784672555E-2</v>
      </c>
    </row>
    <row r="1766" spans="2:13" x14ac:dyDescent="0.2">
      <c r="B1766" s="46" t="s">
        <v>49</v>
      </c>
      <c r="D1766" s="49">
        <f>_xll.qlCalendarAdvance(LocalCalendar,$D1765,B1766,"f",FALSE)</f>
        <v>51831</v>
      </c>
      <c r="E1766" s="49">
        <f>_xll.qlInterestRateIndexValueDate(IndexON,D1766)</f>
        <v>51831</v>
      </c>
      <c r="F1766" s="52">
        <f>IFERROR(_xll.qlIndexFixing(IndexON,D1766,TRUE,_xll.ohTrigger(RecalcTrigger,TriggerON)),NA())</f>
        <v>1.8567909962490248E-2</v>
      </c>
      <c r="H1766" s="49">
        <f>_xll.qlCalendarAdvance(IborCalendar,$H1765,B1766,"f",FALSE)</f>
        <v>51672</v>
      </c>
      <c r="I1766" s="49">
        <f>_xll.qlInterestRateIndexValueDate(Index3M,$H1766)</f>
        <v>51676</v>
      </c>
      <c r="J1766" s="52">
        <f>IFERROR(_xll.qlIndexFixing(Index3M,H1766,TRUE,_xll.ohTrigger(RecalcTrigger,Trigger3M)),NA())</f>
        <v>2.318188934051393E-2</v>
      </c>
      <c r="K1766" s="52">
        <f>IFERROR(_xll.qlIndexFixing(ONIndex3M,I1766,TRUE,_xll.ohTrigger(RecalcTrigger,Trigger3M)),NA())</f>
        <v>2.3141229755880843E-2</v>
      </c>
      <c r="L1766" s="52">
        <f>IFERROR(_xll.qlIndexFixing(Index6M,$H1766,TRUE,_xll.ohTrigger(RecalcTrigger,Trigger6M)),NA())</f>
        <v>2.3814552607232468E-2</v>
      </c>
      <c r="M1766" s="52">
        <f>IFERROR(_xll.qlIndexFixing(ONIndex6M,I1766,TRUE,_xll.ohTrigger(RecalcTrigger,Trigger6M)),NA())</f>
        <v>2.3706713375490907E-2</v>
      </c>
    </row>
    <row r="1767" spans="2:13" x14ac:dyDescent="0.2">
      <c r="B1767" s="46" t="s">
        <v>49</v>
      </c>
      <c r="D1767" s="49">
        <f>_xll.qlCalendarAdvance(LocalCalendar,$D1766,B1767,"f",FALSE)</f>
        <v>51838</v>
      </c>
      <c r="E1767" s="49">
        <f>_xll.qlInterestRateIndexValueDate(IndexON,D1767)</f>
        <v>51838</v>
      </c>
      <c r="F1767" s="52">
        <f>IFERROR(_xll.qlIndexFixing(IndexON,D1767,TRUE,_xll.ohTrigger(RecalcTrigger,TriggerON)),NA())</f>
        <v>1.8562868765902296E-2</v>
      </c>
      <c r="H1767" s="49">
        <f>_xll.qlCalendarAdvance(IborCalendar,$H1766,B1767,"f",FALSE)</f>
        <v>51679</v>
      </c>
      <c r="I1767" s="49">
        <f>_xll.qlInterestRateIndexValueDate(Index3M,$H1767)</f>
        <v>51683</v>
      </c>
      <c r="J1767" s="52">
        <f>IFERROR(_xll.qlIndexFixing(Index3M,H1767,TRUE,_xll.ohTrigger(RecalcTrigger,Trigger3M)),NA())</f>
        <v>2.3177765604967853E-2</v>
      </c>
      <c r="K1767" s="52">
        <f>IFERROR(_xll.qlIndexFixing(ONIndex3M,I1767,TRUE,_xll.ohTrigger(RecalcTrigger,Trigger3M)),NA())</f>
        <v>2.3136998352173421E-2</v>
      </c>
      <c r="L1767" s="52">
        <f>IFERROR(_xll.qlIndexFixing(Index6M,$H1767,TRUE,_xll.ohTrigger(RecalcTrigger,Trigger6M)),NA())</f>
        <v>2.3815556893607676E-2</v>
      </c>
      <c r="M1767" s="52">
        <f>IFERROR(_xll.qlIndexFixing(ONIndex6M,I1767,TRUE,_xll.ohTrigger(RecalcTrigger,Trigger6M)),NA())</f>
        <v>2.3703961143848318E-2</v>
      </c>
    </row>
    <row r="1768" spans="2:13" x14ac:dyDescent="0.2">
      <c r="B1768" s="46" t="s">
        <v>49</v>
      </c>
      <c r="D1768" s="49">
        <f>_xll.qlCalendarAdvance(LocalCalendar,$D1767,B1768,"f",FALSE)</f>
        <v>51845</v>
      </c>
      <c r="E1768" s="49">
        <f>_xll.qlInterestRateIndexValueDate(IndexON,D1768)</f>
        <v>51845</v>
      </c>
      <c r="F1768" s="52">
        <f>IFERROR(_xll.qlIndexFixing(IndexON,D1768,TRUE,_xll.ohTrigger(RecalcTrigger,TriggerON)),NA())</f>
        <v>1.8557854568667098E-2</v>
      </c>
      <c r="H1768" s="49">
        <f>_xll.qlCalendarAdvance(IborCalendar,$H1767,B1768,"f",FALSE)</f>
        <v>51686</v>
      </c>
      <c r="I1768" s="49">
        <f>_xll.qlInterestRateIndexValueDate(Index3M,$H1768)</f>
        <v>51690</v>
      </c>
      <c r="J1768" s="52">
        <f>IFERROR(_xll.qlIndexFixing(Index3M,H1768,TRUE,_xll.ohTrigger(RecalcTrigger,Trigger3M)),NA())</f>
        <v>2.3173662252214618E-2</v>
      </c>
      <c r="K1768" s="52">
        <f>IFERROR(_xll.qlIndexFixing(ONIndex3M,I1768,TRUE,_xll.ohTrigger(RecalcTrigger,Trigger3M)),NA())</f>
        <v>2.3132787208419714E-2</v>
      </c>
      <c r="L1768" s="52">
        <f>IFERROR(_xll.qlIndexFixing(Index6M,$H1768,TRUE,_xll.ohTrigger(RecalcTrigger,Trigger6M)),NA())</f>
        <v>2.3809945202417204E-2</v>
      </c>
      <c r="M1768" s="52">
        <f>IFERROR(_xll.qlIndexFixing(ONIndex6M,I1768,TRUE,_xll.ohTrigger(RecalcTrigger,Trigger6M)),NA())</f>
        <v>2.3701222089904661E-2</v>
      </c>
    </row>
    <row r="1769" spans="2:13" x14ac:dyDescent="0.2">
      <c r="B1769" s="46" t="s">
        <v>49</v>
      </c>
      <c r="D1769" s="49">
        <f>_xll.qlCalendarAdvance(LocalCalendar,$D1768,B1769,"f",FALSE)</f>
        <v>51852</v>
      </c>
      <c r="E1769" s="49">
        <f>_xll.qlInterestRateIndexValueDate(IndexON,D1769)</f>
        <v>51852</v>
      </c>
      <c r="F1769" s="52">
        <f>IFERROR(_xll.qlIndexFixing(IndexON,D1769,TRUE,_xll.ohTrigger(RecalcTrigger,TriggerON)),NA())</f>
        <v>1.8552867371189885E-2</v>
      </c>
      <c r="H1769" s="49">
        <f>_xll.qlCalendarAdvance(IborCalendar,$H1768,B1769,"f",FALSE)</f>
        <v>51693</v>
      </c>
      <c r="I1769" s="49">
        <f>_xll.qlInterestRateIndexValueDate(Index3M,$H1769)</f>
        <v>51698</v>
      </c>
      <c r="J1769" s="52">
        <f>IFERROR(_xll.qlIndexFixing(Index3M,H1769,TRUE,_xll.ohTrigger(RecalcTrigger,Trigger3M)),NA())</f>
        <v>2.3168997664647108E-2</v>
      </c>
      <c r="K1769" s="52">
        <f>IFERROR(_xll.qlIndexFixing(ONIndex3M,I1769,TRUE,_xll.ohTrigger(RecalcTrigger,Trigger3M)),NA())</f>
        <v>2.3127999280525557E-2</v>
      </c>
      <c r="L1769" s="52">
        <f>IFERROR(_xll.qlIndexFixing(Index6M,$H1769,TRUE,_xll.ohTrigger(RecalcTrigger,Trigger6M)),NA())</f>
        <v>2.3806992541515772E-2</v>
      </c>
      <c r="M1769" s="52">
        <f>IFERROR(_xll.qlIndexFixing(ONIndex6M,I1769,TRUE,_xll.ohTrigger(RecalcTrigger,Trigger6M)),NA())</f>
        <v>2.3698107878376007E-2</v>
      </c>
    </row>
    <row r="1770" spans="2:13" x14ac:dyDescent="0.2">
      <c r="B1770" s="46" t="s">
        <v>49</v>
      </c>
      <c r="D1770" s="49">
        <f>_xll.qlCalendarAdvance(LocalCalendar,$D1769,B1770,"f",FALSE)</f>
        <v>51859</v>
      </c>
      <c r="E1770" s="49">
        <f>_xll.qlInterestRateIndexValueDate(IndexON,D1770)</f>
        <v>51859</v>
      </c>
      <c r="F1770" s="52">
        <f>IFERROR(_xll.qlIndexFixing(IndexON,D1770,TRUE,_xll.ohTrigger(RecalcTrigger,TriggerON)),NA())</f>
        <v>1.8547907173227518E-2</v>
      </c>
      <c r="H1770" s="49">
        <f>_xll.qlCalendarAdvance(IborCalendar,$H1769,B1770,"f",FALSE)</f>
        <v>51700</v>
      </c>
      <c r="I1770" s="49">
        <f>_xll.qlInterestRateIndexValueDate(Index3M,$H1770)</f>
        <v>51704</v>
      </c>
      <c r="J1770" s="52">
        <f>IFERROR(_xll.qlIndexFixing(Index3M,H1770,TRUE,_xll.ohTrigger(RecalcTrigger,Trigger3M)),NA())</f>
        <v>2.3165516694823418E-2</v>
      </c>
      <c r="K1770" s="52">
        <f>IFERROR(_xll.qlIndexFixing(ONIndex3M,I1770,TRUE,_xll.ohTrigger(RecalcTrigger,Trigger3M)),NA())</f>
        <v>2.3124425700293827E-2</v>
      </c>
      <c r="L1770" s="52">
        <f>IFERROR(_xll.qlIndexFixing(Index6M,$H1770,TRUE,_xll.ohTrigger(RecalcTrigger,Trigger6M)),NA())</f>
        <v>2.380478948046914E-2</v>
      </c>
      <c r="M1770" s="52">
        <f>IFERROR(_xll.qlIndexFixing(ONIndex6M,I1770,TRUE,_xll.ohTrigger(RecalcTrigger,Trigger6M)),NA())</f>
        <v>2.36957835147944E-2</v>
      </c>
    </row>
    <row r="1771" spans="2:13" x14ac:dyDescent="0.2">
      <c r="B1771" s="46" t="s">
        <v>49</v>
      </c>
      <c r="D1771" s="49">
        <f>_xll.qlCalendarAdvance(LocalCalendar,$D1770,B1771,"f",FALSE)</f>
        <v>51872</v>
      </c>
      <c r="E1771" s="49">
        <f>_xll.qlInterestRateIndexValueDate(IndexON,D1771)</f>
        <v>51872</v>
      </c>
      <c r="F1771" s="52">
        <f>IFERROR(_xll.qlIndexFixing(IndexON,D1771,TRUE,_xll.ohTrigger(RecalcTrigger,TriggerON)),NA())</f>
        <v>1.8538767008713375E-2</v>
      </c>
      <c r="H1771" s="49">
        <f>_xll.qlCalendarAdvance(IborCalendar,$H1770,B1771,"f",FALSE)</f>
        <v>51707</v>
      </c>
      <c r="I1771" s="49">
        <f>_xll.qlInterestRateIndexValueDate(Index3M,$H1771)</f>
        <v>51711</v>
      </c>
      <c r="J1771" s="52">
        <f>IFERROR(_xll.qlIndexFixing(Index3M,H1771,TRUE,_xll.ohTrigger(RecalcTrigger,Trigger3M)),NA())</f>
        <v>2.3161474490060334E-2</v>
      </c>
      <c r="K1771" s="52">
        <f>IFERROR(_xll.qlIndexFixing(ONIndex3M,I1771,TRUE,_xll.ohTrigger(RecalcTrigger,Trigger3M)),NA())</f>
        <v>2.3120275335921647E-2</v>
      </c>
      <c r="L1771" s="52">
        <f>IFERROR(_xll.qlIndexFixing(Index6M,$H1771,TRUE,_xll.ohTrigger(RecalcTrigger,Trigger6M)),NA())</f>
        <v>2.3802231630049842E-2</v>
      </c>
      <c r="M1771" s="52">
        <f>IFERROR(_xll.qlIndexFixing(ONIndex6M,I1771,TRUE,_xll.ohTrigger(RecalcTrigger,Trigger6M)),NA())</f>
        <v>2.3693083993627795E-2</v>
      </c>
    </row>
    <row r="1772" spans="2:13" x14ac:dyDescent="0.2">
      <c r="B1772" s="46" t="s">
        <v>49</v>
      </c>
      <c r="D1772" s="49">
        <f>_xll.qlCalendarAdvance(LocalCalendar,$D1771,B1772,"f",FALSE)</f>
        <v>51880</v>
      </c>
      <c r="E1772" s="49">
        <f>_xll.qlInterestRateIndexValueDate(IndexON,D1772)</f>
        <v>51880</v>
      </c>
      <c r="F1772" s="52">
        <f>IFERROR(_xll.qlIndexFixing(IndexON,D1772,TRUE,_xll.ohTrigger(RecalcTrigger,TriggerON)),NA())</f>
        <v>1.8533188576996817E-2</v>
      </c>
      <c r="H1772" s="49">
        <f>_xll.qlCalendarAdvance(IborCalendar,$H1771,B1772,"f",FALSE)</f>
        <v>51714</v>
      </c>
      <c r="I1772" s="49">
        <f>_xll.qlInterestRateIndexValueDate(Index3M,$H1772)</f>
        <v>51718</v>
      </c>
      <c r="J1772" s="52">
        <f>IFERROR(_xll.qlIndexFixing(Index3M,H1772,TRUE,_xll.ohTrigger(RecalcTrigger,Trigger3M)),NA())</f>
        <v>2.3157452667834647E-2</v>
      </c>
      <c r="K1772" s="52">
        <f>IFERROR(_xll.qlIndexFixing(ONIndex3M,I1772,TRUE,_xll.ohTrigger(RecalcTrigger,Trigger3M)),NA())</f>
        <v>2.3116145231583118E-2</v>
      </c>
      <c r="L1772" s="52">
        <f>IFERROR(_xll.qlIndexFixing(Index6M,$H1772,TRUE,_xll.ohTrigger(RecalcTrigger,Trigger6M)),NA())</f>
        <v>2.3799687119931148E-2</v>
      </c>
      <c r="M1772" s="52">
        <f>IFERROR(_xll.qlIndexFixing(ONIndex6M,I1772,TRUE,_xll.ohTrigger(RecalcTrigger,Trigger6M)),NA())</f>
        <v>2.3690397650080186E-2</v>
      </c>
    </row>
    <row r="1773" spans="2:13" x14ac:dyDescent="0.2">
      <c r="B1773" s="46" t="s">
        <v>49</v>
      </c>
      <c r="D1773" s="49">
        <f>_xll.qlCalendarAdvance(LocalCalendar,$D1772,B1773,"f",FALSE)</f>
        <v>51887</v>
      </c>
      <c r="E1773" s="49">
        <f>_xll.qlInterestRateIndexValueDate(IndexON,D1773)</f>
        <v>51887</v>
      </c>
      <c r="F1773" s="52">
        <f>IFERROR(_xll.qlIndexFixing(IndexON,D1773,TRUE,_xll.ohTrigger(RecalcTrigger,TriggerON)),NA())</f>
        <v>1.852833637741802E-2</v>
      </c>
      <c r="H1773" s="49">
        <f>_xll.qlCalendarAdvance(IborCalendar,$H1772,B1773,"f",FALSE)</f>
        <v>51721</v>
      </c>
      <c r="I1773" s="49">
        <f>_xll.qlInterestRateIndexValueDate(Index3M,$H1773)</f>
        <v>51725</v>
      </c>
      <c r="J1773" s="52">
        <f>IFERROR(_xll.qlIndexFixing(Index3M,H1773,TRUE,_xll.ohTrigger(RecalcTrigger,Trigger3M)),NA())</f>
        <v>2.3153451228084664E-2</v>
      </c>
      <c r="K1773" s="52">
        <f>IFERROR(_xll.qlIndexFixing(ONIndex3M,I1773,TRUE,_xll.ohTrigger(RecalcTrigger,Trigger3M)),NA())</f>
        <v>2.3112035386958496E-2</v>
      </c>
      <c r="L1773" s="52">
        <f>IFERROR(_xll.qlIndexFixing(Index6M,$H1773,TRUE,_xll.ohTrigger(RecalcTrigger,Trigger6M)),NA())</f>
        <v>2.379715595006136E-2</v>
      </c>
      <c r="M1773" s="52">
        <f>IFERROR(_xll.qlIndexFixing(ONIndex6M,I1773,TRUE,_xll.ohTrigger(RecalcTrigger,Trigger6M)),NA())</f>
        <v>2.3687724484151573E-2</v>
      </c>
    </row>
    <row r="1774" spans="2:13" x14ac:dyDescent="0.2">
      <c r="B1774" s="46" t="s">
        <v>49</v>
      </c>
      <c r="D1774" s="49">
        <f>_xll.qlCalendarAdvance(LocalCalendar,$D1773,B1774,"f",FALSE)</f>
        <v>51894</v>
      </c>
      <c r="E1774" s="49">
        <f>_xll.qlInterestRateIndexValueDate(IndexON,D1774)</f>
        <v>51894</v>
      </c>
      <c r="F1774" s="52">
        <f>IFERROR(_xll.qlIndexFixing(IndexON,D1774,TRUE,_xll.ohTrigger(RecalcTrigger,TriggerON)),NA())</f>
        <v>1.8523511177435115E-2</v>
      </c>
      <c r="H1774" s="49">
        <f>_xll.qlCalendarAdvance(IborCalendar,$H1773,B1774,"f",FALSE)</f>
        <v>51728</v>
      </c>
      <c r="I1774" s="49">
        <f>_xll.qlInterestRateIndexValueDate(Index3M,$H1774)</f>
        <v>51732</v>
      </c>
      <c r="J1774" s="52">
        <f>IFERROR(_xll.qlIndexFixing(Index3M,H1774,TRUE,_xll.ohTrigger(RecalcTrigger,Trigger3M)),NA())</f>
        <v>2.3149470170746964E-2</v>
      </c>
      <c r="K1774" s="52">
        <f>IFERROR(_xll.qlIndexFixing(ONIndex3M,I1774,TRUE,_xll.ohTrigger(RecalcTrigger,Trigger3M)),NA())</f>
        <v>2.3107945802207652E-2</v>
      </c>
      <c r="L1774" s="52">
        <f>IFERROR(_xll.qlIndexFixing(Index6M,$H1774,TRUE,_xll.ohTrigger(RecalcTrigger,Trigger6M)),NA())</f>
        <v>2.3794638120389646E-2</v>
      </c>
      <c r="M1774" s="52">
        <f>IFERROR(_xll.qlIndexFixing(ONIndex6M,I1774,TRUE,_xll.ohTrigger(RecalcTrigger,Trigger6M)),NA())</f>
        <v>2.3685064495682084E-2</v>
      </c>
    </row>
    <row r="1775" spans="2:13" x14ac:dyDescent="0.2">
      <c r="B1775" s="46" t="s">
        <v>49</v>
      </c>
      <c r="D1775" s="49">
        <f>_xll.qlCalendarAdvance(LocalCalendar,$D1774,B1775,"f",FALSE)</f>
        <v>51901</v>
      </c>
      <c r="E1775" s="49">
        <f>_xll.qlInterestRateIndexValueDate(IndexON,D1775)</f>
        <v>51901</v>
      </c>
      <c r="F1775" s="52">
        <f>IFERROR(_xll.qlIndexFixing(IndexON,D1775,TRUE,_xll.ohTrigger(RecalcTrigger,TriggerON)),NA())</f>
        <v>1.8518712976967056E-2</v>
      </c>
      <c r="H1775" s="49">
        <f>_xll.qlCalendarAdvance(IborCalendar,$H1774,B1775,"f",FALSE)</f>
        <v>51735</v>
      </c>
      <c r="I1775" s="49">
        <f>_xll.qlInterestRateIndexValueDate(Index3M,$H1775)</f>
        <v>51740</v>
      </c>
      <c r="J1775" s="52">
        <f>IFERROR(_xll.qlIndexFixing(Index3M,H1775,TRUE,_xll.ohTrigger(RecalcTrigger,Trigger3M)),NA())</f>
        <v>2.3144945348910619E-2</v>
      </c>
      <c r="K1775" s="52">
        <f>IFERROR(_xll.qlIndexFixing(ONIndex3M,I1775,TRUE,_xll.ohTrigger(RecalcTrigger,Trigger3M)),NA())</f>
        <v>2.310329679902523E-2</v>
      </c>
      <c r="L1775" s="52">
        <f>IFERROR(_xll.qlIndexFixing(Index6M,$H1775,TRUE,_xll.ohTrigger(RecalcTrigger,Trigger6M)),NA())</f>
        <v>2.3791776935635743E-2</v>
      </c>
      <c r="M1775" s="52">
        <f>IFERROR(_xll.qlIndexFixing(ONIndex6M,I1775,TRUE,_xll.ohTrigger(RecalcTrigger,Trigger6M)),NA())</f>
        <v>2.3682040644832369E-2</v>
      </c>
    </row>
    <row r="1776" spans="2:13" x14ac:dyDescent="0.2">
      <c r="B1776" s="46" t="s">
        <v>49</v>
      </c>
      <c r="D1776" s="49">
        <f>_xll.qlCalendarAdvance(LocalCalendar,$D1775,B1776,"f",FALSE)</f>
        <v>51909</v>
      </c>
      <c r="E1776" s="49">
        <f>_xll.qlInterestRateIndexValueDate(IndexON,D1776)</f>
        <v>51909</v>
      </c>
      <c r="F1776" s="52">
        <f>IFERROR(_xll.qlIndexFixing(IndexON,D1776,TRUE,_xll.ohTrigger(RecalcTrigger,TriggerON)),NA())</f>
        <v>1.8513262380116524E-2</v>
      </c>
      <c r="H1776" s="49">
        <f>_xll.qlCalendarAdvance(IborCalendar,$H1775,B1776,"f",FALSE)</f>
        <v>51742</v>
      </c>
      <c r="I1776" s="49">
        <f>_xll.qlInterestRateIndexValueDate(Index3M,$H1776)</f>
        <v>51746</v>
      </c>
      <c r="J1776" s="52">
        <f>IFERROR(_xll.qlIndexFixing(Index3M,H1776,TRUE,_xll.ohTrigger(RecalcTrigger,Trigger3M)),NA())</f>
        <v>2.3141104470741219E-2</v>
      </c>
      <c r="K1776" s="52">
        <f>IFERROR(_xll.qlIndexFixing(ONIndex3M,I1776,TRUE,_xll.ohTrigger(RecalcTrigger,Trigger3M)),NA())</f>
        <v>2.3099827412167429E-2</v>
      </c>
      <c r="L1776" s="52">
        <f>IFERROR(_xll.qlIndexFixing(Index6M,$H1776,TRUE,_xll.ohTrigger(RecalcTrigger,Trigger6M)),NA())</f>
        <v>2.378842352270279E-2</v>
      </c>
      <c r="M1776" s="52">
        <f>IFERROR(_xll.qlIndexFixing(ONIndex6M,I1776,TRUE,_xll.ohTrigger(RecalcTrigger,Trigger6M)),NA())</f>
        <v>2.3679784051759967E-2</v>
      </c>
    </row>
    <row r="1777" spans="2:13" x14ac:dyDescent="0.2">
      <c r="B1777" s="46" t="s">
        <v>49</v>
      </c>
      <c r="D1777" s="49">
        <f>_xll.qlCalendarAdvance(LocalCalendar,$D1776,B1777,"f",FALSE)</f>
        <v>51916</v>
      </c>
      <c r="E1777" s="49">
        <f>_xll.qlInterestRateIndexValueDate(IndexON,D1777)</f>
        <v>51916</v>
      </c>
      <c r="F1777" s="52">
        <f>IFERROR(_xll.qlIndexFixing(IndexON,D1777,TRUE,_xll.ohTrigger(RecalcTrigger,TriggerON)),NA())</f>
        <v>1.8508522035832753E-2</v>
      </c>
      <c r="H1777" s="49">
        <f>_xll.qlCalendarAdvance(IborCalendar,$H1776,B1777,"f",FALSE)</f>
        <v>51749</v>
      </c>
      <c r="I1777" s="49">
        <f>_xll.qlInterestRateIndexValueDate(Index3M,$H1777)</f>
        <v>51753</v>
      </c>
      <c r="J1777" s="52">
        <f>IFERROR(_xll.qlIndexFixing(Index3M,H1777,TRUE,_xll.ohTrigger(RecalcTrigger,Trigger3M)),NA())</f>
        <v>2.3137183355711185E-2</v>
      </c>
      <c r="K1777" s="52">
        <f>IFERROR(_xll.qlIndexFixing(ONIndex3M,I1777,TRUE,_xll.ohTrigger(RecalcTrigger,Trigger3M)),NA())</f>
        <v>2.3095798607037921E-2</v>
      </c>
      <c r="L1777" s="52">
        <f>IFERROR(_xll.qlIndexFixing(Index6M,$H1777,TRUE,_xll.ohTrigger(RecalcTrigger,Trigger6M)),NA())</f>
        <v>2.378594413333469E-2</v>
      </c>
      <c r="M1777" s="52">
        <f>IFERROR(_xll.qlIndexFixing(ONIndex6M,I1777,TRUE,_xll.ohTrigger(RecalcTrigger,Trigger6M)),NA())</f>
        <v>2.3677163596147466E-2</v>
      </c>
    </row>
    <row r="1778" spans="2:13" x14ac:dyDescent="0.2">
      <c r="B1778" s="46" t="s">
        <v>49</v>
      </c>
      <c r="D1778" s="49">
        <f>_xll.qlCalendarAdvance(LocalCalendar,$D1777,B1778,"f",FALSE)</f>
        <v>51923</v>
      </c>
      <c r="E1778" s="49">
        <f>_xll.qlInterestRateIndexValueDate(IndexON,D1778)</f>
        <v>51923</v>
      </c>
      <c r="F1778" s="52">
        <f>IFERROR(_xll.qlIndexFixing(IndexON,D1778,TRUE,_xll.ohTrigger(RecalcTrigger,TriggerON)),NA())</f>
        <v>1.850380869122592E-2</v>
      </c>
      <c r="H1778" s="49">
        <f>_xll.qlCalendarAdvance(IborCalendar,$H1777,B1778,"f",FALSE)</f>
        <v>51756</v>
      </c>
      <c r="I1778" s="49">
        <f>_xll.qlInterestRateIndexValueDate(Index3M,$H1778)</f>
        <v>51761</v>
      </c>
      <c r="J1778" s="52">
        <f>IFERROR(_xll.qlIndexFixing(Index3M,H1778,TRUE,_xll.ohTrigger(RecalcTrigger,Trigger3M)),NA())</f>
        <v>2.3132727037497403E-2</v>
      </c>
      <c r="K1778" s="52">
        <f>IFERROR(_xll.qlIndexFixing(ONIndex3M,I1778,TRUE,_xll.ohTrigger(RecalcTrigger,Trigger3M)),NA())</f>
        <v>2.3091219066211366E-2</v>
      </c>
      <c r="L1778" s="52">
        <f>IFERROR(_xll.qlIndexFixing(Index6M,$H1778,TRUE,_xll.ohTrigger(RecalcTrigger,Trigger6M)),NA())</f>
        <v>2.3782515858465667E-2</v>
      </c>
      <c r="M1778" s="52">
        <f>IFERROR(_xll.qlIndexFixing(ONIndex6M,I1778,TRUE,_xll.ohTrigger(RecalcTrigger,Trigger6M)),NA())</f>
        <v>2.3674184925637221E-2</v>
      </c>
    </row>
    <row r="1779" spans="2:13" x14ac:dyDescent="0.2">
      <c r="B1779" s="46" t="s">
        <v>49</v>
      </c>
      <c r="D1779" s="49">
        <f>_xll.qlCalendarAdvance(LocalCalendar,$D1778,B1779,"f",FALSE)</f>
        <v>51930</v>
      </c>
      <c r="E1779" s="49">
        <f>_xll.qlInterestRateIndexValueDate(IndexON,D1779)</f>
        <v>51930</v>
      </c>
      <c r="F1779" s="52">
        <f>IFERROR(_xll.qlIndexFixing(IndexON,D1779,TRUE,_xll.ohTrigger(RecalcTrigger,TriggerON)),NA())</f>
        <v>1.8499122346296026E-2</v>
      </c>
      <c r="H1779" s="49">
        <f>_xll.qlCalendarAdvance(IborCalendar,$H1778,B1779,"f",FALSE)</f>
        <v>51763</v>
      </c>
      <c r="I1779" s="49">
        <f>_xll.qlInterestRateIndexValueDate(Index3M,$H1779)</f>
        <v>51768</v>
      </c>
      <c r="J1779" s="52">
        <f>IFERROR(_xll.qlIndexFixing(Index3M,H1779,TRUE,_xll.ohTrigger(RecalcTrigger,Trigger3M)),NA())</f>
        <v>2.3128849595585241E-2</v>
      </c>
      <c r="K1779" s="52">
        <f>IFERROR(_xll.qlIndexFixing(ONIndex3M,I1779,TRUE,_xll.ohTrigger(RecalcTrigger,Trigger3M)),NA())</f>
        <v>2.3087233674914387E-2</v>
      </c>
      <c r="L1779" s="52">
        <f>IFERROR(_xll.qlIndexFixing(Index6M,$H1779,TRUE,_xll.ohTrigger(RecalcTrigger,Trigger6M)),NA())</f>
        <v>2.3780064259208363E-2</v>
      </c>
      <c r="M1779" s="52">
        <f>IFERROR(_xll.qlIndexFixing(ONIndex6M,I1779,TRUE,_xll.ohTrigger(RecalcTrigger,Trigger6M)),NA())</f>
        <v>2.3671592707756872E-2</v>
      </c>
    </row>
    <row r="1780" spans="2:13" x14ac:dyDescent="0.2">
      <c r="B1780" s="46" t="s">
        <v>49</v>
      </c>
      <c r="D1780" s="49">
        <f>_xll.qlCalendarAdvance(LocalCalendar,$D1779,B1780,"f",FALSE)</f>
        <v>51937</v>
      </c>
      <c r="E1780" s="49">
        <f>_xll.qlInterestRateIndexValueDate(IndexON,D1780)</f>
        <v>51937</v>
      </c>
      <c r="F1780" s="52">
        <f>IFERROR(_xll.qlIndexFixing(IndexON,D1780,TRUE,_xll.ohTrigger(RecalcTrigger,TriggerON)),NA())</f>
        <v>1.8494463000880978E-2</v>
      </c>
      <c r="H1780" s="49">
        <f>_xll.qlCalendarAdvance(IborCalendar,$H1779,B1780,"f",FALSE)</f>
        <v>51770</v>
      </c>
      <c r="I1780" s="49">
        <f>_xll.qlInterestRateIndexValueDate(Index3M,$H1780)</f>
        <v>51774</v>
      </c>
      <c r="J1780" s="52">
        <f>IFERROR(_xll.qlIndexFixing(Index3M,H1780,TRUE,_xll.ohTrigger(RecalcTrigger,Trigger3M)),NA())</f>
        <v>2.3125542295320378E-2</v>
      </c>
      <c r="K1780" s="52">
        <f>IFERROR(_xll.qlIndexFixing(ONIndex3M,I1780,TRUE,_xll.ohTrigger(RecalcTrigger,Trigger3M)),NA())</f>
        <v>2.3083833750332516E-2</v>
      </c>
      <c r="L1780" s="52">
        <f>IFERROR(_xll.qlIndexFixing(Index6M,$H1780,TRUE,_xll.ohTrigger(RecalcTrigger,Trigger6M)),NA())</f>
        <v>2.3778585994339001E-2</v>
      </c>
      <c r="M1780" s="52">
        <f>IFERROR(_xll.qlIndexFixing(ONIndex6M,I1780,TRUE,_xll.ohTrigger(RecalcTrigger,Trigger6M)),NA())</f>
        <v>2.3669381295103875E-2</v>
      </c>
    </row>
    <row r="1781" spans="2:13" x14ac:dyDescent="0.2">
      <c r="B1781" s="46" t="s">
        <v>49</v>
      </c>
      <c r="D1781" s="49">
        <f>_xll.qlCalendarAdvance(LocalCalendar,$D1780,B1781,"f",FALSE)</f>
        <v>51944</v>
      </c>
      <c r="E1781" s="49">
        <f>_xll.qlInterestRateIndexValueDate(IndexON,D1781)</f>
        <v>51944</v>
      </c>
      <c r="F1781" s="52">
        <f>IFERROR(_xll.qlIndexFixing(IndexON,D1781,TRUE,_xll.ohTrigger(RecalcTrigger,TriggerON)),NA())</f>
        <v>1.8489969178797638E-2</v>
      </c>
      <c r="H1781" s="49">
        <f>_xll.qlCalendarAdvance(IborCalendar,$H1780,B1781,"f",FALSE)</f>
        <v>51777</v>
      </c>
      <c r="I1781" s="49">
        <f>_xll.qlInterestRateIndexValueDate(Index3M,$H1781)</f>
        <v>51781</v>
      </c>
      <c r="J1781" s="52">
        <f>IFERROR(_xll.qlIndexFixing(Index3M,H1781,TRUE,_xll.ohTrigger(RecalcTrigger,Trigger3M)),NA())</f>
        <v>2.3122173471797951E-2</v>
      </c>
      <c r="K1781" s="52">
        <f>IFERROR(_xll.qlIndexFixing(ONIndex3M,I1781,TRUE,_xll.ohTrigger(RecalcTrigger,Trigger3M)),NA())</f>
        <v>2.3079885984538251E-2</v>
      </c>
      <c r="L1781" s="52">
        <f>IFERROR(_xll.qlIndexFixing(Index6M,$H1781,TRUE,_xll.ohTrigger(RecalcTrigger,Trigger6M)),NA())</f>
        <v>2.3776773344341515E-2</v>
      </c>
      <c r="M1781" s="52">
        <f>IFERROR(_xll.qlIndexFixing(ONIndex6M,I1781,TRUE,_xll.ohTrigger(RecalcTrigger,Trigger6M)),NA())</f>
        <v>2.3666813549887422E-2</v>
      </c>
    </row>
    <row r="1782" spans="2:13" x14ac:dyDescent="0.2">
      <c r="B1782" s="46" t="s">
        <v>49</v>
      </c>
      <c r="D1782" s="49">
        <f>_xll.qlCalendarAdvance(LocalCalendar,$D1781,B1782,"f",FALSE)</f>
        <v>51951</v>
      </c>
      <c r="E1782" s="49">
        <f>_xll.qlInterestRateIndexValueDate(IndexON,D1782)</f>
        <v>51951</v>
      </c>
      <c r="F1782" s="52">
        <f>IFERROR(_xll.qlIndexFixing(IndexON,D1782,TRUE,_xll.ohTrigger(RecalcTrigger,TriggerON)),NA())</f>
        <v>1.8485225308757514E-2</v>
      </c>
      <c r="H1782" s="49">
        <f>_xll.qlCalendarAdvance(IborCalendar,$H1781,B1782,"f",FALSE)</f>
        <v>51784</v>
      </c>
      <c r="I1782" s="49">
        <f>_xll.qlInterestRateIndexValueDate(Index3M,$H1782)</f>
        <v>51789</v>
      </c>
      <c r="J1782" s="52">
        <f>IFERROR(_xll.qlIndexFixing(Index3M,H1782,TRUE,_xll.ohTrigger(RecalcTrigger,Trigger3M)),NA())</f>
        <v>2.3117811706788775E-2</v>
      </c>
      <c r="K1782" s="52">
        <f>IFERROR(_xll.qlIndexFixing(ONIndex3M,I1782,TRUE,_xll.ohTrigger(RecalcTrigger,Trigger3M)),NA())</f>
        <v>2.3075399060026314E-2</v>
      </c>
      <c r="L1782" s="52">
        <f>IFERROR(_xll.qlIndexFixing(Index6M,$H1782,TRUE,_xll.ohTrigger(RecalcTrigger,Trigger6M)),NA())</f>
        <v>2.3773403676338338E-2</v>
      </c>
      <c r="M1782" s="52">
        <f>IFERROR(_xll.qlIndexFixing(ONIndex6M,I1782,TRUE,_xll.ohTrigger(RecalcTrigger,Trigger6M)),NA())</f>
        <v>2.3663895119749867E-2</v>
      </c>
    </row>
    <row r="1783" spans="2:13" x14ac:dyDescent="0.2">
      <c r="B1783" s="46" t="s">
        <v>49</v>
      </c>
      <c r="D1783" s="49">
        <f>_xll.qlCalendarAdvance(LocalCalendar,$D1782,B1783,"f",FALSE)</f>
        <v>51958</v>
      </c>
      <c r="E1783" s="49">
        <f>_xll.qlInterestRateIndexValueDate(IndexON,D1783)</f>
        <v>51958</v>
      </c>
      <c r="F1783" s="52">
        <f>IFERROR(_xll.qlIndexFixing(IndexON,D1783,TRUE,_xll.ohTrigger(RecalcTrigger,TriggerON)),NA())</f>
        <v>1.8480646962049097E-2</v>
      </c>
      <c r="H1783" s="49">
        <f>_xll.qlCalendarAdvance(IborCalendar,$H1782,B1783,"f",FALSE)</f>
        <v>51791</v>
      </c>
      <c r="I1783" s="49">
        <f>_xll.qlInterestRateIndexValueDate(Index3M,$H1783)</f>
        <v>51795</v>
      </c>
      <c r="J1783" s="52">
        <f>IFERROR(_xll.qlIndexFixing(Index3M,H1783,TRUE,_xll.ohTrigger(RecalcTrigger,Trigger3M)),NA())</f>
        <v>2.3114557853201337E-2</v>
      </c>
      <c r="K1783" s="52">
        <f>IFERROR(_xll.qlIndexFixing(ONIndex3M,I1783,TRUE,_xll.ohTrigger(RecalcTrigger,Trigger3M)),NA())</f>
        <v>2.3072051232251312E-2</v>
      </c>
      <c r="L1783" s="52">
        <f>IFERROR(_xll.qlIndexFixing(Index6M,$H1783,TRUE,_xll.ohTrigger(RecalcTrigger,Trigger6M)),NA())</f>
        <v>2.3771347897978926E-2</v>
      </c>
      <c r="M1783" s="52">
        <f>IFERROR(_xll.qlIndexFixing(ONIndex6M,I1783,TRUE,_xll.ohTrigger(RecalcTrigger,Trigger6M)),NA())</f>
        <v>2.3661717592231568E-2</v>
      </c>
    </row>
    <row r="1784" spans="2:13" x14ac:dyDescent="0.2">
      <c r="B1784" s="46" t="s">
        <v>49</v>
      </c>
      <c r="D1784" s="49">
        <f>_xll.qlCalendarAdvance(LocalCalendar,$D1783,B1784,"f",FALSE)</f>
        <v>51965</v>
      </c>
      <c r="E1784" s="49">
        <f>_xll.qlInterestRateIndexValueDate(IndexON,D1784)</f>
        <v>51965</v>
      </c>
      <c r="F1784" s="52">
        <f>IFERROR(_xll.qlIndexFixing(IndexON,D1784,TRUE,_xll.ohTrigger(RecalcTrigger,TriggerON)),NA())</f>
        <v>1.8476095614936572E-2</v>
      </c>
      <c r="H1784" s="49">
        <f>_xll.qlCalendarAdvance(IborCalendar,$H1783,B1784,"f",FALSE)</f>
        <v>51798</v>
      </c>
      <c r="I1784" s="49">
        <f>_xll.qlInterestRateIndexValueDate(Index3M,$H1784)</f>
        <v>51802</v>
      </c>
      <c r="J1784" s="52">
        <f>IFERROR(_xll.qlIndexFixing(Index3M,H1784,TRUE,_xll.ohTrigger(RecalcTrigger,Trigger3M)),NA())</f>
        <v>2.3110780616645628E-2</v>
      </c>
      <c r="K1784" s="52">
        <f>IFERROR(_xll.qlIndexFixing(ONIndex3M,I1784,TRUE,_xll.ohTrigger(RecalcTrigger,Trigger3M)),NA())</f>
        <v>2.3068164245998446E-2</v>
      </c>
      <c r="L1784" s="52">
        <f>IFERROR(_xll.qlIndexFixing(Index6M,$H1784,TRUE,_xll.ohTrigger(RecalcTrigger,Trigger6M)),NA())</f>
        <v>2.3768961875108654E-2</v>
      </c>
      <c r="M1784" s="52">
        <f>IFERROR(_xll.qlIndexFixing(ONIndex6M,I1784,TRUE,_xll.ohTrigger(RecalcTrigger,Trigger6M)),NA())</f>
        <v>2.3659189379872103E-2</v>
      </c>
    </row>
    <row r="1785" spans="2:13" x14ac:dyDescent="0.2">
      <c r="B1785" s="46" t="s">
        <v>49</v>
      </c>
      <c r="D1785" s="49">
        <f>_xll.qlCalendarAdvance(LocalCalendar,$D1784,B1785,"f",FALSE)</f>
        <v>51972</v>
      </c>
      <c r="E1785" s="49">
        <f>_xll.qlInterestRateIndexValueDate(IndexON,D1785)</f>
        <v>51972</v>
      </c>
      <c r="F1785" s="52">
        <f>IFERROR(_xll.qlIndexFixing(IndexON,D1785,TRUE,_xll.ohTrigger(RecalcTrigger,TriggerON)),NA())</f>
        <v>1.8471571267338893E-2</v>
      </c>
      <c r="H1785" s="49">
        <f>_xll.qlCalendarAdvance(IborCalendar,$H1784,B1785,"f",FALSE)</f>
        <v>51805</v>
      </c>
      <c r="I1785" s="49">
        <f>_xll.qlInterestRateIndexValueDate(Index3M,$H1785)</f>
        <v>51810</v>
      </c>
      <c r="J1785" s="52">
        <f>IFERROR(_xll.qlIndexFixing(Index3M,H1785,TRUE,_xll.ohTrigger(RecalcTrigger,Trigger3M)),NA())</f>
        <v>2.3106488732110034E-2</v>
      </c>
      <c r="K1785" s="52">
        <f>IFERROR(_xll.qlIndexFixing(ONIndex3M,I1785,TRUE,_xll.ohTrigger(RecalcTrigger,Trigger3M)),NA())</f>
        <v>2.3063746783842376E-2</v>
      </c>
      <c r="L1785" s="52">
        <f>IFERROR(_xll.qlIndexFixing(Index6M,$H1785,TRUE,_xll.ohTrigger(RecalcTrigger,Trigger6M)),NA())</f>
        <v>2.3766868007495244E-2</v>
      </c>
      <c r="M1785" s="52">
        <f>IFERROR(_xll.qlIndexFixing(ONIndex6M,I1785,TRUE,_xll.ohTrigger(RecalcTrigger,Trigger6M)),NA())</f>
        <v>2.3656316130074018E-2</v>
      </c>
    </row>
    <row r="1786" spans="2:13" x14ac:dyDescent="0.2">
      <c r="B1786" s="46" t="s">
        <v>49</v>
      </c>
      <c r="D1786" s="49">
        <f>_xll.qlCalendarAdvance(LocalCalendar,$D1785,B1786,"f",FALSE)</f>
        <v>51979</v>
      </c>
      <c r="E1786" s="49">
        <f>_xll.qlInterestRateIndexValueDate(IndexON,D1786)</f>
        <v>51979</v>
      </c>
      <c r="F1786" s="52">
        <f>IFERROR(_xll.qlIndexFixing(IndexON,D1786,TRUE,_xll.ohTrigger(RecalcTrigger,TriggerON)),NA())</f>
        <v>1.8467073919337107E-2</v>
      </c>
      <c r="H1786" s="49">
        <f>_xll.qlCalendarAdvance(IborCalendar,$H1785,B1786,"f",FALSE)</f>
        <v>51812</v>
      </c>
      <c r="I1786" s="49">
        <f>_xll.qlInterestRateIndexValueDate(Index3M,$H1786)</f>
        <v>51816</v>
      </c>
      <c r="J1786" s="52">
        <f>IFERROR(_xll.qlIndexFixing(Index3M,H1786,TRUE,_xll.ohTrigger(RecalcTrigger,Trigger3M)),NA())</f>
        <v>2.3103764263655673E-2</v>
      </c>
      <c r="K1786" s="52">
        <f>IFERROR(_xll.qlIndexFixing(ONIndex3M,I1786,TRUE,_xll.ohTrigger(RecalcTrigger,Trigger3M)),NA())</f>
        <v>2.306045105271437E-2</v>
      </c>
      <c r="L1786" s="52">
        <f>IFERROR(_xll.qlIndexFixing(Index6M,$H1786,TRUE,_xll.ohTrigger(RecalcTrigger,Trigger6M)),NA())</f>
        <v>2.3764229842953965E-2</v>
      </c>
      <c r="M1786" s="52">
        <f>IFERROR(_xll.qlIndexFixing(ONIndex6M,I1786,TRUE,_xll.ohTrigger(RecalcTrigger,Trigger6M)),NA())</f>
        <v>2.3654172487850289E-2</v>
      </c>
    </row>
    <row r="1787" spans="2:13" x14ac:dyDescent="0.2">
      <c r="B1787" s="46" t="s">
        <v>49</v>
      </c>
      <c r="D1787" s="49">
        <f>_xll.qlCalendarAdvance(LocalCalendar,$D1786,B1787,"f",FALSE)</f>
        <v>51986</v>
      </c>
      <c r="E1787" s="49">
        <f>_xll.qlInterestRateIndexValueDate(IndexON,D1787)</f>
        <v>51986</v>
      </c>
      <c r="F1787" s="52">
        <f>IFERROR(_xll.qlIndexFixing(IndexON,D1787,TRUE,_xll.ohTrigger(RecalcTrigger,TriggerON)),NA())</f>
        <v>1.8462603570931213E-2</v>
      </c>
      <c r="H1787" s="49">
        <f>_xll.qlCalendarAdvance(IborCalendar,$H1786,B1787,"f",FALSE)</f>
        <v>51819</v>
      </c>
      <c r="I1787" s="49">
        <f>_xll.qlInterestRateIndexValueDate(Index3M,$H1787)</f>
        <v>51823</v>
      </c>
      <c r="J1787" s="52">
        <f>IFERROR(_xll.qlIndexFixing(Index3M,H1787,TRUE,_xll.ohTrigger(RecalcTrigger,Trigger3M)),NA())</f>
        <v>2.3099571197247714E-2</v>
      </c>
      <c r="K1787" s="52">
        <f>IFERROR(_xll.qlIndexFixing(ONIndex3M,I1787,TRUE,_xll.ohTrigger(RecalcTrigger,Trigger3M)),NA())</f>
        <v>2.3056624845922968E-2</v>
      </c>
      <c r="L1787" s="52">
        <f>IFERROR(_xll.qlIndexFixing(Index6M,$H1787,TRUE,_xll.ohTrigger(RecalcTrigger,Trigger6M)),NA())</f>
        <v>2.376188383357599E-2</v>
      </c>
      <c r="M1787" s="52">
        <f>IFERROR(_xll.qlIndexFixing(ONIndex6M,I1787,TRUE,_xll.ohTrigger(RecalcTrigger,Trigger6M)),NA())</f>
        <v>2.3651683808267876E-2</v>
      </c>
    </row>
    <row r="1788" spans="2:13" x14ac:dyDescent="0.2">
      <c r="B1788" s="46" t="s">
        <v>49</v>
      </c>
      <c r="D1788" s="49">
        <f>_xll.qlCalendarAdvance(LocalCalendar,$D1787,B1788,"f",FALSE)</f>
        <v>51993</v>
      </c>
      <c r="E1788" s="49">
        <f>_xll.qlInterestRateIndexValueDate(IndexON,D1788)</f>
        <v>51993</v>
      </c>
      <c r="F1788" s="52">
        <f>IFERROR(_xll.qlIndexFixing(IndexON,D1788,TRUE,_xll.ohTrigger(RecalcTrigger,TriggerON)),NA())</f>
        <v>1.8458160222040165E-2</v>
      </c>
      <c r="H1788" s="49">
        <f>_xll.qlCalendarAdvance(IborCalendar,$H1787,B1788,"f",FALSE)</f>
        <v>51826</v>
      </c>
      <c r="I1788" s="49">
        <f>_xll.qlInterestRateIndexValueDate(Index3M,$H1788)</f>
        <v>51830</v>
      </c>
      <c r="J1788" s="52">
        <f>IFERROR(_xll.qlIndexFixing(Index3M,H1788,TRUE,_xll.ohTrigger(RecalcTrigger,Trigger3M)),NA())</f>
        <v>2.309587548734526E-2</v>
      </c>
      <c r="K1788" s="52">
        <f>IFERROR(_xll.qlIndexFixing(ONIndex3M,I1788,TRUE,_xll.ohTrigger(RecalcTrigger,Trigger3M)),NA())</f>
        <v>2.3052818898925409E-2</v>
      </c>
      <c r="L1788" s="52">
        <f>IFERROR(_xll.qlIndexFixing(Index6M,$H1788,TRUE,_xll.ohTrigger(RecalcTrigger,Trigger6M)),NA())</f>
        <v>2.3760170128024085E-2</v>
      </c>
      <c r="M1788" s="52">
        <f>IFERROR(_xll.qlIndexFixing(ONIndex6M,I1788,TRUE,_xll.ohTrigger(RecalcTrigger,Trigger6M)),NA())</f>
        <v>2.3649208306224523E-2</v>
      </c>
    </row>
    <row r="1789" spans="2:13" x14ac:dyDescent="0.2">
      <c r="B1789" s="46" t="s">
        <v>49</v>
      </c>
      <c r="D1789" s="49">
        <f>_xll.qlCalendarAdvance(LocalCalendar,$D1788,B1789,"f",FALSE)</f>
        <v>52000</v>
      </c>
      <c r="E1789" s="49">
        <f>_xll.qlInterestRateIndexValueDate(IndexON,D1789)</f>
        <v>52000</v>
      </c>
      <c r="F1789" s="52">
        <f>IFERROR(_xll.qlIndexFixing(IndexON,D1789,TRUE,_xll.ohTrigger(RecalcTrigger,TriggerON)),NA())</f>
        <v>1.845374387274501E-2</v>
      </c>
      <c r="H1789" s="49">
        <f>_xll.qlCalendarAdvance(IborCalendar,$H1788,B1789,"f",FALSE)</f>
        <v>51833</v>
      </c>
      <c r="I1789" s="49">
        <f>_xll.qlInterestRateIndexValueDate(Index3M,$H1789)</f>
        <v>51837</v>
      </c>
      <c r="J1789" s="52">
        <f>IFERROR(_xll.qlIndexFixing(Index3M,H1789,TRUE,_xll.ohTrigger(RecalcTrigger,Trigger3M)),NA())</f>
        <v>2.3091719662662692E-2</v>
      </c>
      <c r="K1789" s="52">
        <f>IFERROR(_xll.qlIndexFixing(ONIndex3M,I1789,TRUE,_xll.ohTrigger(RecalcTrigger,Trigger3M)),NA())</f>
        <v>2.3049033211801628E-2</v>
      </c>
      <c r="L1789" s="52">
        <f>IFERROR(_xll.qlIndexFixing(Index6M,$H1789,TRUE,_xll.ohTrigger(RecalcTrigger,Trigger6M)),NA())</f>
        <v>2.3757231827982943E-2</v>
      </c>
      <c r="M1789" s="52">
        <f>IFERROR(_xll.qlIndexFixing(ONIndex6M,I1789,TRUE,_xll.ohTrigger(RecalcTrigger,Trigger6M)),NA())</f>
        <v>2.364674598172023E-2</v>
      </c>
    </row>
    <row r="1790" spans="2:13" x14ac:dyDescent="0.2">
      <c r="B1790" s="46" t="s">
        <v>49</v>
      </c>
      <c r="D1790" s="49">
        <f>_xll.qlCalendarAdvance(LocalCalendar,$D1789,B1790,"f",FALSE)</f>
        <v>52007</v>
      </c>
      <c r="E1790" s="49">
        <f>_xll.qlInterestRateIndexValueDate(IndexON,D1790)</f>
        <v>52007</v>
      </c>
      <c r="F1790" s="52">
        <f>IFERROR(_xll.qlIndexFixing(IndexON,D1790,TRUE,_xll.ohTrigger(RecalcTrigger,TriggerON)),NA())</f>
        <v>1.8449354523126793E-2</v>
      </c>
      <c r="H1790" s="49">
        <f>_xll.qlCalendarAdvance(IborCalendar,$H1789,B1790,"f",FALSE)</f>
        <v>51840</v>
      </c>
      <c r="I1790" s="49">
        <f>_xll.qlInterestRateIndexValueDate(Index3M,$H1790)</f>
        <v>51844</v>
      </c>
      <c r="J1790" s="52">
        <f>IFERROR(_xll.qlIndexFixing(Index3M,H1790,TRUE,_xll.ohTrigger(RecalcTrigger,Trigger3M)),NA())</f>
        <v>2.3088063493753086E-2</v>
      </c>
      <c r="K1790" s="52">
        <f>IFERROR(_xll.qlIndexFixing(ONIndex3M,I1790,TRUE,_xll.ohTrigger(RecalcTrigger,Trigger3M)),NA())</f>
        <v>2.3045267784391754E-2</v>
      </c>
      <c r="L1790" s="52">
        <f>IFERROR(_xll.qlIndexFixing(Index6M,$H1790,TRUE,_xll.ohTrigger(RecalcTrigger,Trigger6M)),NA())</f>
        <v>2.375492583167519E-2</v>
      </c>
      <c r="M1790" s="52">
        <f>IFERROR(_xll.qlIndexFixing(ONIndex6M,I1790,TRUE,_xll.ohTrigger(RecalcTrigger,Trigger6M)),NA())</f>
        <v>2.3644296834994805E-2</v>
      </c>
    </row>
    <row r="1791" spans="2:13" x14ac:dyDescent="0.2">
      <c r="B1791" s="46" t="s">
        <v>49</v>
      </c>
      <c r="D1791" s="49">
        <f>_xll.qlCalendarAdvance(LocalCalendar,$D1790,B1791,"f",FALSE)</f>
        <v>52014</v>
      </c>
      <c r="E1791" s="49">
        <f>_xll.qlInterestRateIndexValueDate(IndexON,D1791)</f>
        <v>52014</v>
      </c>
      <c r="F1791" s="52">
        <f>IFERROR(_xll.qlIndexFixing(IndexON,D1791,TRUE,_xll.ohTrigger(RecalcTrigger,TriggerON)),NA())</f>
        <v>1.8444992172942376E-2</v>
      </c>
      <c r="H1791" s="49">
        <f>_xll.qlCalendarAdvance(IborCalendar,$H1790,B1791,"f",FALSE)</f>
        <v>51847</v>
      </c>
      <c r="I1791" s="49">
        <f>_xll.qlInterestRateIndexValueDate(Index3M,$H1791)</f>
        <v>51851</v>
      </c>
      <c r="J1791" s="52">
        <f>IFERROR(_xll.qlIndexFixing(Index3M,H1791,TRUE,_xll.ohTrigger(RecalcTrigger,Trigger3M)),NA())</f>
        <v>2.3084427704913861E-2</v>
      </c>
      <c r="K1791" s="52">
        <f>IFERROR(_xll.qlIndexFixing(ONIndex3M,I1791,TRUE,_xll.ohTrigger(RecalcTrigger,Trigger3M)),NA())</f>
        <v>2.3041522617015531E-2</v>
      </c>
      <c r="L1791" s="52">
        <f>IFERROR(_xll.qlIndexFixing(Index6M,$H1791,TRUE,_xll.ohTrigger(RecalcTrigger,Trigger6M)),NA())</f>
        <v>2.375263317296528E-2</v>
      </c>
      <c r="M1791" s="52">
        <f>IFERROR(_xll.qlIndexFixing(ONIndex6M,I1791,TRUE,_xll.ohTrigger(RecalcTrigger,Trigger6M)),NA())</f>
        <v>2.3641860865728503E-2</v>
      </c>
    </row>
    <row r="1792" spans="2:13" x14ac:dyDescent="0.2">
      <c r="B1792" s="46" t="s">
        <v>49</v>
      </c>
      <c r="D1792" s="49">
        <f>_xll.qlCalendarAdvance(LocalCalendar,$D1791,B1792,"f",FALSE)</f>
        <v>52021</v>
      </c>
      <c r="E1792" s="49">
        <f>_xll.qlInterestRateIndexValueDate(IndexON,D1792)</f>
        <v>52021</v>
      </c>
      <c r="F1792" s="52">
        <f>IFERROR(_xll.qlIndexFixing(IndexON,D1792,TRUE,_xll.ohTrigger(RecalcTrigger,TriggerON)),NA())</f>
        <v>1.8440656822434898E-2</v>
      </c>
      <c r="H1792" s="49">
        <f>_xll.qlCalendarAdvance(IborCalendar,$H1791,B1792,"f",FALSE)</f>
        <v>51854</v>
      </c>
      <c r="I1792" s="49">
        <f>_xll.qlInterestRateIndexValueDate(Index3M,$H1792)</f>
        <v>51859</v>
      </c>
      <c r="J1792" s="52">
        <f>IFERROR(_xll.qlIndexFixing(Index3M,H1792,TRUE,_xll.ohTrigger(RecalcTrigger,Trigger3M)),NA())</f>
        <v>2.3079813269080596E-2</v>
      </c>
      <c r="K1792" s="52">
        <f>IFERROR(_xll.qlIndexFixing(ONIndex3M,I1792,TRUE,_xll.ohTrigger(RecalcTrigger,Trigger3M)),NA())</f>
        <v>2.303821148279539E-2</v>
      </c>
      <c r="L1792" s="52">
        <f>IFERROR(_xll.qlIndexFixing(Index6M,$H1792,TRUE,_xll.ohTrigger(RecalcTrigger,Trigger6M)),NA())</f>
        <v>2.3750029323275568E-2</v>
      </c>
      <c r="M1792" s="52">
        <f>IFERROR(_xll.qlIndexFixing(ONIndex6M,I1792,TRUE,_xll.ohTrigger(RecalcTrigger,Trigger6M)),NA())</f>
        <v>2.3640300587501883E-2</v>
      </c>
    </row>
    <row r="1793" spans="2:13" x14ac:dyDescent="0.2">
      <c r="B1793" s="46" t="s">
        <v>49</v>
      </c>
      <c r="D1793" s="49">
        <f>_xll.qlCalendarAdvance(LocalCalendar,$D1792,B1793,"f",FALSE)</f>
        <v>52028</v>
      </c>
      <c r="E1793" s="49">
        <f>_xll.qlInterestRateIndexValueDate(IndexON,D1793)</f>
        <v>52028</v>
      </c>
      <c r="F1793" s="52">
        <f>IFERROR(_xll.qlIndexFixing(IndexON,D1793,TRUE,_xll.ohTrigger(RecalcTrigger,TriggerON)),NA())</f>
        <v>1.8436348471442265E-2</v>
      </c>
      <c r="H1793" s="49">
        <f>_xll.qlCalendarAdvance(IborCalendar,$H1792,B1793,"f",FALSE)</f>
        <v>51862</v>
      </c>
      <c r="I1793" s="49">
        <f>_xll.qlInterestRateIndexValueDate(Index3M,$H1793)</f>
        <v>51872</v>
      </c>
      <c r="J1793" s="52">
        <f>IFERROR(_xll.qlIndexFixing(Index3M,H1793,TRUE,_xll.ohTrigger(RecalcTrigger,Trigger3M)),NA())</f>
        <v>2.3074129237832832E-2</v>
      </c>
      <c r="K1793" s="52">
        <f>IFERROR(_xll.qlIndexFixing(ONIndex3M,I1793,TRUE,_xll.ohTrigger(RecalcTrigger,Trigger3M)),NA())</f>
        <v>2.3030408673330172E-2</v>
      </c>
      <c r="L1793" s="52">
        <f>IFERROR(_xll.qlIndexFixing(Index6M,$H1793,TRUE,_xll.ohTrigger(RecalcTrigger,Trigger6M)),NA())</f>
        <v>2.3745835221963604E-2</v>
      </c>
      <c r="M1793" s="52">
        <f>IFERROR(_xll.qlIndexFixing(ONIndex6M,I1793,TRUE,_xll.ohTrigger(RecalcTrigger,Trigger6M)),NA())</f>
        <v>2.363463202356364E-2</v>
      </c>
    </row>
    <row r="1794" spans="2:13" x14ac:dyDescent="0.2">
      <c r="B1794" s="46" t="s">
        <v>49</v>
      </c>
      <c r="D1794" s="49">
        <f>_xll.qlCalendarAdvance(LocalCalendar,$D1793,B1794,"f",FALSE)</f>
        <v>52035</v>
      </c>
      <c r="E1794" s="49">
        <f>_xll.qlInterestRateIndexValueDate(IndexON,D1794)</f>
        <v>52035</v>
      </c>
      <c r="F1794" s="52">
        <f>IFERROR(_xll.qlIndexFixing(IndexON,D1794,TRUE,_xll.ohTrigger(RecalcTrigger,TriggerON)),NA())</f>
        <v>1.8432067119964479E-2</v>
      </c>
      <c r="H1794" s="49">
        <f>_xll.qlCalendarAdvance(IborCalendar,$H1793,B1794,"f",FALSE)</f>
        <v>51869</v>
      </c>
      <c r="I1794" s="49">
        <f>_xll.qlInterestRateIndexValueDate(Index3M,$H1794)</f>
        <v>51873</v>
      </c>
      <c r="J1794" s="52">
        <f>IFERROR(_xll.qlIndexFixing(Index3M,H1794,TRUE,_xll.ohTrigger(RecalcTrigger,Trigger3M)),NA())</f>
        <v>2.3073133617773182E-2</v>
      </c>
      <c r="K1794" s="52">
        <f>IFERROR(_xll.qlIndexFixing(ONIndex3M,I1794,TRUE,_xll.ohTrigger(RecalcTrigger,Trigger3M)),NA())</f>
        <v>2.3029883986156463E-2</v>
      </c>
      <c r="L1794" s="52">
        <f>IFERROR(_xll.qlIndexFixing(Index6M,$H1794,TRUE,_xll.ohTrigger(RecalcTrigger,Trigger6M)),NA())</f>
        <v>2.3744890710513285E-2</v>
      </c>
      <c r="M1794" s="52">
        <f>IFERROR(_xll.qlIndexFixing(ONIndex6M,I1794,TRUE,_xll.ohTrigger(RecalcTrigger,Trigger6M)),NA())</f>
        <v>2.3634290751193276E-2</v>
      </c>
    </row>
    <row r="1795" spans="2:13" x14ac:dyDescent="0.2">
      <c r="B1795" s="46" t="s">
        <v>49</v>
      </c>
      <c r="D1795" s="49">
        <f>_xll.qlCalendarAdvance(LocalCalendar,$D1794,B1795,"f",FALSE)</f>
        <v>52042</v>
      </c>
      <c r="E1795" s="49">
        <f>_xll.qlInterestRateIndexValueDate(IndexON,D1795)</f>
        <v>52042</v>
      </c>
      <c r="F1795" s="52">
        <f>IFERROR(_xll.qlIndexFixing(IndexON,D1795,TRUE,_xll.ohTrigger(RecalcTrigger,TriggerON)),NA())</f>
        <v>1.8427812768082585E-2</v>
      </c>
      <c r="H1795" s="49">
        <f>_xll.qlCalendarAdvance(IborCalendar,$H1794,B1795,"f",FALSE)</f>
        <v>51876</v>
      </c>
      <c r="I1795" s="49">
        <f>_xll.qlInterestRateIndexValueDate(Index3M,$H1795)</f>
        <v>51880</v>
      </c>
      <c r="J1795" s="52">
        <f>IFERROR(_xll.qlIndexFixing(Index3M,H1795,TRUE,_xll.ohTrigger(RecalcTrigger,Trigger3M)),NA())</f>
        <v>2.3069094374331023E-2</v>
      </c>
      <c r="K1795" s="52">
        <f>IFERROR(_xll.qlIndexFixing(ONIndex3M,I1795,TRUE,_xll.ohTrigger(RecalcTrigger,Trigger3M)),NA())</f>
        <v>2.302622275228039E-2</v>
      </c>
      <c r="L1795" s="52">
        <f>IFERROR(_xll.qlIndexFixing(Index6M,$H1795,TRUE,_xll.ohTrigger(RecalcTrigger,Trigger6M)),NA())</f>
        <v>2.3742652501164595E-2</v>
      </c>
      <c r="M1795" s="52">
        <f>IFERROR(_xll.qlIndexFixing(ONIndex6M,I1795,TRUE,_xll.ohTrigger(RecalcTrigger,Trigger6M)),NA())</f>
        <v>2.3631909374817184E-2</v>
      </c>
    </row>
    <row r="1796" spans="2:13" x14ac:dyDescent="0.2">
      <c r="B1796" s="46" t="s">
        <v>49</v>
      </c>
      <c r="D1796" s="49">
        <f>_xll.qlCalendarAdvance(LocalCalendar,$D1795,B1796,"f",FALSE)</f>
        <v>52049</v>
      </c>
      <c r="E1796" s="49">
        <f>_xll.qlInterestRateIndexValueDate(IndexON,D1796)</f>
        <v>52049</v>
      </c>
      <c r="F1796" s="52">
        <f>IFERROR(_xll.qlIndexFixing(IndexON,D1796,TRUE,_xll.ohTrigger(RecalcTrigger,TriggerON)),NA())</f>
        <v>1.8423585415715538E-2</v>
      </c>
      <c r="H1796" s="49">
        <f>_xll.qlCalendarAdvance(IborCalendar,$H1795,B1796,"f",FALSE)</f>
        <v>51883</v>
      </c>
      <c r="I1796" s="49">
        <f>_xll.qlInterestRateIndexValueDate(Index3M,$H1796)</f>
        <v>51887</v>
      </c>
      <c r="J1796" s="52">
        <f>IFERROR(_xll.qlIndexFixing(Index3M,H1796,TRUE,_xll.ohTrigger(RecalcTrigger,Trigger3M)),NA())</f>
        <v>2.3065562166389775E-2</v>
      </c>
      <c r="K1796" s="52">
        <f>IFERROR(_xll.qlIndexFixing(ONIndex3M,I1796,TRUE,_xll.ohTrigger(RecalcTrigger,Trigger3M)),NA())</f>
        <v>2.3022581778038287E-2</v>
      </c>
      <c r="L1796" s="52">
        <f>IFERROR(_xll.qlIndexFixing(Index6M,$H1796,TRUE,_xll.ohTrigger(RecalcTrigger,Trigger6M)),NA())</f>
        <v>2.3741053034632198E-2</v>
      </c>
      <c r="M1796" s="52">
        <f>IFERROR(_xll.qlIndexFixing(ONIndex6M,I1796,TRUE,_xll.ohTrigger(RecalcTrigger,Trigger6M)),NA())</f>
        <v>2.3629541176060087E-2</v>
      </c>
    </row>
    <row r="1797" spans="2:13" x14ac:dyDescent="0.2">
      <c r="B1797" s="46" t="s">
        <v>49</v>
      </c>
      <c r="D1797" s="49">
        <f>_xll.qlCalendarAdvance(LocalCalendar,$D1796,B1797,"f",FALSE)</f>
        <v>52056</v>
      </c>
      <c r="E1797" s="49">
        <f>_xll.qlInterestRateIndexValueDate(IndexON,D1797)</f>
        <v>52056</v>
      </c>
      <c r="F1797" s="52">
        <f>IFERROR(_xll.qlIndexFixing(IndexON,D1797,TRUE,_xll.ohTrigger(RecalcTrigger,TriggerON)),NA())</f>
        <v>1.8419385062944382E-2</v>
      </c>
      <c r="H1797" s="49">
        <f>_xll.qlCalendarAdvance(IborCalendar,$H1796,B1797,"f",FALSE)</f>
        <v>51890</v>
      </c>
      <c r="I1797" s="49">
        <f>_xll.qlInterestRateIndexValueDate(Index3M,$H1797)</f>
        <v>51894</v>
      </c>
      <c r="J1797" s="52">
        <f>IFERROR(_xll.qlIndexFixing(Index3M,H1797,TRUE,_xll.ohTrigger(RecalcTrigger,Trigger3M)),NA())</f>
        <v>2.3062050336847939E-2</v>
      </c>
      <c r="K1797" s="52">
        <f>IFERROR(_xll.qlIndexFixing(ONIndex3M,I1797,TRUE,_xll.ohTrigger(RecalcTrigger,Trigger3M)),NA())</f>
        <v>2.3018961063829835E-2</v>
      </c>
      <c r="L1797" s="52">
        <f>IFERROR(_xll.qlIndexFixing(Index6M,$H1797,TRUE,_xll.ohTrigger(RecalcTrigger,Trigger6M)),NA())</f>
        <v>2.373821609186412E-2</v>
      </c>
      <c r="M1797" s="52">
        <f>IFERROR(_xll.qlIndexFixing(ONIndex6M,I1797,TRUE,_xll.ohTrigger(RecalcTrigger,Trigger6M)),NA())</f>
        <v>2.3627186154921986E-2</v>
      </c>
    </row>
    <row r="1798" spans="2:13" x14ac:dyDescent="0.2">
      <c r="B1798" s="46" t="s">
        <v>49</v>
      </c>
      <c r="D1798" s="49">
        <f>_xll.qlCalendarAdvance(LocalCalendar,$D1797,B1798,"f",FALSE)</f>
        <v>52063</v>
      </c>
      <c r="E1798" s="49">
        <f>_xll.qlInterestRateIndexValueDate(IndexON,D1798)</f>
        <v>52063</v>
      </c>
      <c r="F1798" s="52">
        <f>IFERROR(_xll.qlIndexFixing(IndexON,D1798,TRUE,_xll.ohTrigger(RecalcTrigger,TriggerON)),NA())</f>
        <v>1.8415211709769119E-2</v>
      </c>
      <c r="H1798" s="49">
        <f>_xll.qlCalendarAdvance(IborCalendar,$H1797,B1798,"f",FALSE)</f>
        <v>51897</v>
      </c>
      <c r="I1798" s="49">
        <f>_xll.qlInterestRateIndexValueDate(Index3M,$H1798)</f>
        <v>51901</v>
      </c>
      <c r="J1798" s="52">
        <f>IFERROR(_xll.qlIndexFixing(Index3M,H1798,TRUE,_xll.ohTrigger(RecalcTrigger,Trigger3M)),NA())</f>
        <v>2.3059542183821183E-2</v>
      </c>
      <c r="K1798" s="52">
        <f>IFERROR(_xll.qlIndexFixing(ONIndex3M,I1798,TRUE,_xll.ohTrigger(RecalcTrigger,Trigger3M)),NA())</f>
        <v>2.3015360609415225E-2</v>
      </c>
      <c r="L1798" s="52">
        <f>IFERROR(_xll.qlIndexFixing(Index6M,$H1798,TRUE,_xll.ohTrigger(RecalcTrigger,Trigger6M)),NA())</f>
        <v>2.3736017891823565E-2</v>
      </c>
      <c r="M1798" s="52">
        <f>IFERROR(_xll.qlIndexFixing(ONIndex6M,I1798,TRUE,_xll.ohTrigger(RecalcTrigger,Trigger6M)),NA())</f>
        <v>2.3624844311402882E-2</v>
      </c>
    </row>
    <row r="1799" spans="2:13" x14ac:dyDescent="0.2">
      <c r="B1799" s="46" t="s">
        <v>49</v>
      </c>
      <c r="D1799" s="49">
        <f>_xll.qlCalendarAdvance(LocalCalendar,$D1798,B1799,"f",FALSE)</f>
        <v>52070</v>
      </c>
      <c r="E1799" s="49">
        <f>_xll.qlInterestRateIndexValueDate(IndexON,D1799)</f>
        <v>52070</v>
      </c>
      <c r="F1799" s="52">
        <f>IFERROR(_xll.qlIndexFixing(IndexON,D1799,TRUE,_xll.ohTrigger(RecalcTrigger,TriggerON)),NA())</f>
        <v>1.8411065356189749E-2</v>
      </c>
      <c r="H1799" s="49">
        <f>_xll.qlCalendarAdvance(IborCalendar,$H1798,B1799,"f",FALSE)</f>
        <v>51904</v>
      </c>
      <c r="I1799" s="49">
        <f>_xll.qlInterestRateIndexValueDate(Index3M,$H1799)</f>
        <v>51909</v>
      </c>
      <c r="J1799" s="52">
        <f>IFERROR(_xll.qlIndexFixing(Index3M,H1799,TRUE,_xll.ohTrigger(RecalcTrigger,Trigger3M)),NA())</f>
        <v>2.3054100757433287E-2</v>
      </c>
      <c r="K1799" s="52">
        <f>IFERROR(_xll.qlIndexFixing(ONIndex3M,I1799,TRUE,_xll.ohTrigger(RecalcTrigger,Trigger3M)),NA())</f>
        <v>2.3011270612354195E-2</v>
      </c>
      <c r="L1799" s="52">
        <f>IFERROR(_xll.qlIndexFixing(Index6M,$H1799,TRUE,_xll.ohTrigger(RecalcTrigger,Trigger6M)),NA())</f>
        <v>2.3733521993425107E-2</v>
      </c>
      <c r="M1799" s="52">
        <f>IFERROR(_xll.qlIndexFixing(ONIndex6M,I1799,TRUE,_xll.ohTrigger(RecalcTrigger,Trigger6M)),NA())</f>
        <v>2.3622184054508111E-2</v>
      </c>
    </row>
    <row r="1800" spans="2:13" x14ac:dyDescent="0.2">
      <c r="B1800" s="46" t="s">
        <v>49</v>
      </c>
      <c r="D1800" s="49">
        <f>_xll.qlCalendarAdvance(LocalCalendar,$D1799,B1800,"f",FALSE)</f>
        <v>52077</v>
      </c>
      <c r="E1800" s="49">
        <f>_xll.qlInterestRateIndexValueDate(IndexON,D1800)</f>
        <v>52077</v>
      </c>
      <c r="F1800" s="52">
        <f>IFERROR(_xll.qlIndexFixing(IndexON,D1800,TRUE,_xll.ohTrigger(RecalcTrigger,TriggerON)),NA())</f>
        <v>1.8406946002125224E-2</v>
      </c>
      <c r="H1800" s="49">
        <f>_xll.qlCalendarAdvance(IborCalendar,$H1799,B1800,"f",FALSE)</f>
        <v>51911</v>
      </c>
      <c r="I1800" s="49">
        <f>_xll.qlInterestRateIndexValueDate(Index3M,$H1800)</f>
        <v>51915</v>
      </c>
      <c r="J1800" s="52">
        <f>IFERROR(_xll.qlIndexFixing(Index3M,H1800,TRUE,_xll.ohTrigger(RecalcTrigger,Trigger3M)),NA())</f>
        <v>2.305163711808067E-2</v>
      </c>
      <c r="K1800" s="52">
        <f>IFERROR(_xll.qlIndexFixing(ONIndex3M,I1800,TRUE,_xll.ohTrigger(RecalcTrigger,Trigger3M)),NA())</f>
        <v>2.300822048004747E-2</v>
      </c>
      <c r="L1800" s="52">
        <f>IFERROR(_xll.qlIndexFixing(Index6M,$H1800,TRUE,_xll.ohTrigger(RecalcTrigger,Trigger6M)),NA())</f>
        <v>2.3731661500742761E-2</v>
      </c>
      <c r="M1800" s="52">
        <f>IFERROR(_xll.qlIndexFixing(ONIndex6M,I1800,TRUE,_xll.ohTrigger(RecalcTrigger,Trigger6M)),NA())</f>
        <v>2.3620200156901916E-2</v>
      </c>
    </row>
    <row r="1801" spans="2:13" x14ac:dyDescent="0.2">
      <c r="B1801" s="46" t="s">
        <v>49</v>
      </c>
      <c r="D1801" s="49">
        <f>_xll.qlCalendarAdvance(LocalCalendar,$D1800,B1801,"f",FALSE)</f>
        <v>52084</v>
      </c>
      <c r="E1801" s="49">
        <f>_xll.qlInterestRateIndexValueDate(IndexON,D1801)</f>
        <v>52084</v>
      </c>
      <c r="F1801" s="52">
        <f>IFERROR(_xll.qlIndexFixing(IndexON,D1801,TRUE,_xll.ohTrigger(RecalcTrigger,TriggerON)),NA())</f>
        <v>1.8402853647494499E-2</v>
      </c>
      <c r="H1801" s="49">
        <f>_xll.qlCalendarAdvance(IborCalendar,$H1800,B1801,"f",FALSE)</f>
        <v>51918</v>
      </c>
      <c r="I1801" s="49">
        <f>_xll.qlInterestRateIndexValueDate(Index3M,$H1801)</f>
        <v>51922</v>
      </c>
      <c r="J1801" s="52">
        <f>IFERROR(_xll.qlIndexFixing(Index3M,H1801,TRUE,_xll.ohTrigger(RecalcTrigger,Trigger3M)),NA())</f>
        <v>2.3048702087346301E-2</v>
      </c>
      <c r="K1801" s="52">
        <f>IFERROR(_xll.qlIndexFixing(ONIndex3M,I1801,TRUE,_xll.ohTrigger(RecalcTrigger,Trigger3M)),NA())</f>
        <v>2.3004680805014388E-2</v>
      </c>
      <c r="L1801" s="52">
        <f>IFERROR(_xll.qlIndexFixing(Index6M,$H1801,TRUE,_xll.ohTrigger(RecalcTrigger,Trigger6M)),NA())</f>
        <v>2.3730132763214073E-2</v>
      </c>
      <c r="M1801" s="52">
        <f>IFERROR(_xll.qlIndexFixing(ONIndex6M,I1801,TRUE,_xll.ohTrigger(RecalcTrigger,Trigger6M)),NA())</f>
        <v>2.3617897846159863E-2</v>
      </c>
    </row>
    <row r="1802" spans="2:13" x14ac:dyDescent="0.2">
      <c r="B1802" s="46" t="s">
        <v>49</v>
      </c>
      <c r="D1802" s="49">
        <f>_xll.qlCalendarAdvance(LocalCalendar,$D1801,B1802,"f",FALSE)</f>
        <v>52091</v>
      </c>
      <c r="E1802" s="49">
        <f>_xll.qlInterestRateIndexValueDate(IndexON,D1802)</f>
        <v>52091</v>
      </c>
      <c r="F1802" s="52">
        <f>IFERROR(_xll.qlIndexFixing(IndexON,D1802,TRUE,_xll.ohTrigger(RecalcTrigger,TriggerON)),NA())</f>
        <v>1.8398788292621759E-2</v>
      </c>
      <c r="H1802" s="49">
        <f>_xll.qlCalendarAdvance(IborCalendar,$H1801,B1802,"f",FALSE)</f>
        <v>51925</v>
      </c>
      <c r="I1802" s="49">
        <f>_xll.qlInterestRateIndexValueDate(Index3M,$H1802)</f>
        <v>51929</v>
      </c>
      <c r="J1802" s="52">
        <f>IFERROR(_xll.qlIndexFixing(Index3M,H1802,TRUE,_xll.ohTrigger(RecalcTrigger,Trigger3M)),NA())</f>
        <v>2.3045790050119811E-2</v>
      </c>
      <c r="K1802" s="52">
        <f>IFERROR(_xll.qlIndexFixing(ONIndex3M,I1802,TRUE,_xll.ohTrigger(RecalcTrigger,Trigger3M)),NA())</f>
        <v>2.3001161389855085E-2</v>
      </c>
      <c r="L1802" s="52">
        <f>IFERROR(_xll.qlIndexFixing(Index6M,$H1802,TRUE,_xll.ohTrigger(RecalcTrigger,Trigger6M)),NA())</f>
        <v>2.3729249567770186E-2</v>
      </c>
      <c r="M1802" s="52">
        <f>IFERROR(_xll.qlIndexFixing(ONIndex6M,I1802,TRUE,_xll.ohTrigger(RecalcTrigger,Trigger6M)),NA())</f>
        <v>2.3615608712876934E-2</v>
      </c>
    </row>
    <row r="1803" spans="2:13" x14ac:dyDescent="0.2">
      <c r="B1803" s="46" t="s">
        <v>49</v>
      </c>
      <c r="D1803" s="49">
        <f>_xll.qlCalendarAdvance(LocalCalendar,$D1802,B1803,"f",FALSE)</f>
        <v>52098</v>
      </c>
      <c r="E1803" s="49">
        <f>_xll.qlInterestRateIndexValueDate(IndexON,D1803)</f>
        <v>52098</v>
      </c>
      <c r="F1803" s="52">
        <f>IFERROR(_xll.qlIndexFixing(IndexON,D1803,TRUE,_xll.ohTrigger(RecalcTrigger,TriggerON)),NA())</f>
        <v>1.8394749937182819E-2</v>
      </c>
      <c r="H1803" s="49">
        <f>_xll.qlCalendarAdvance(IborCalendar,$H1802,B1803,"f",FALSE)</f>
        <v>51932</v>
      </c>
      <c r="I1803" s="49">
        <f>_xll.qlInterestRateIndexValueDate(Index3M,$H1803)</f>
        <v>51936</v>
      </c>
      <c r="J1803" s="52">
        <f>IFERROR(_xll.qlIndexFixing(Index3M,H1803,TRUE,_xll.ohTrigger(RecalcTrigger,Trigger3M)),NA())</f>
        <v>2.3042402968680143E-2</v>
      </c>
      <c r="K1803" s="52">
        <f>IFERROR(_xll.qlIndexFixing(ONIndex3M,I1803,TRUE,_xll.ohTrigger(RecalcTrigger,Trigger3M)),NA())</f>
        <v>2.2997662234649496E-2</v>
      </c>
      <c r="L1803" s="52">
        <f>IFERROR(_xll.qlIndexFixing(Index6M,$H1803,TRUE,_xll.ohTrigger(RecalcTrigger,Trigger6M)),NA())</f>
        <v>2.3727120488351766E-2</v>
      </c>
      <c r="M1803" s="52">
        <f>IFERROR(_xll.qlIndexFixing(ONIndex6M,I1803,TRUE,_xll.ohTrigger(RecalcTrigger,Trigger6M)),NA())</f>
        <v>2.3613332757292937E-2</v>
      </c>
    </row>
    <row r="1804" spans="2:13" x14ac:dyDescent="0.2">
      <c r="B1804" s="46" t="s">
        <v>49</v>
      </c>
      <c r="D1804" s="49">
        <f>_xll.qlCalendarAdvance(LocalCalendar,$D1803,B1804,"f",FALSE)</f>
        <v>52105</v>
      </c>
      <c r="E1804" s="49">
        <f>_xll.qlInterestRateIndexValueDate(IndexON,D1804)</f>
        <v>52105</v>
      </c>
      <c r="F1804" s="52">
        <f>IFERROR(_xll.qlIndexFixing(IndexON,D1804,TRUE,_xll.ohTrigger(RecalcTrigger,TriggerON)),NA())</f>
        <v>1.8390738581339772E-2</v>
      </c>
      <c r="H1804" s="49">
        <f>_xll.qlCalendarAdvance(IborCalendar,$H1803,B1804,"f",FALSE)</f>
        <v>51939</v>
      </c>
      <c r="I1804" s="49">
        <f>_xll.qlInterestRateIndexValueDate(Index3M,$H1804)</f>
        <v>51943</v>
      </c>
      <c r="J1804" s="52">
        <f>IFERROR(_xll.qlIndexFixing(Index3M,H1804,TRUE,_xll.ohTrigger(RecalcTrigger,Trigger3M)),NA())</f>
        <v>2.3039036267927179E-2</v>
      </c>
      <c r="K1804" s="52">
        <f>IFERROR(_xll.qlIndexFixing(ONIndex3M,I1804,TRUE,_xll.ohTrigger(RecalcTrigger,Trigger3M)),NA())</f>
        <v>2.2994183339157814E-2</v>
      </c>
      <c r="L1804" s="52">
        <f>IFERROR(_xll.qlIndexFixing(Index6M,$H1804,TRUE,_xll.ohTrigger(RecalcTrigger,Trigger6M)),NA())</f>
        <v>2.372500474771647E-2</v>
      </c>
      <c r="M1804" s="52">
        <f>IFERROR(_xll.qlIndexFixing(ONIndex6M,I1804,TRUE,_xll.ohTrigger(RecalcTrigger,Trigger6M)),NA())</f>
        <v>2.3611069979248001E-2</v>
      </c>
    </row>
    <row r="1805" spans="2:13" x14ac:dyDescent="0.2">
      <c r="B1805" s="46" t="s">
        <v>49</v>
      </c>
      <c r="D1805" s="49">
        <f>_xll.qlCalendarAdvance(LocalCalendar,$D1804,B1805,"f",FALSE)</f>
        <v>52112</v>
      </c>
      <c r="E1805" s="49">
        <f>_xll.qlInterestRateIndexValueDate(IndexON,D1805)</f>
        <v>52112</v>
      </c>
      <c r="F1805" s="52">
        <f>IFERROR(_xll.qlIndexFixing(IndexON,D1805,TRUE,_xll.ohTrigger(RecalcTrigger,TriggerON)),NA())</f>
        <v>1.838675422501157E-2</v>
      </c>
      <c r="H1805" s="49">
        <f>_xll.qlCalendarAdvance(IborCalendar,$H1804,B1805,"f",FALSE)</f>
        <v>51946</v>
      </c>
      <c r="I1805" s="49">
        <f>_xll.qlInterestRateIndexValueDate(Index3M,$H1805)</f>
        <v>51950</v>
      </c>
      <c r="J1805" s="52">
        <f>IFERROR(_xll.qlIndexFixing(Index3M,H1805,TRUE,_xll.ohTrigger(RecalcTrigger,Trigger3M)),NA())</f>
        <v>2.303568994781139E-2</v>
      </c>
      <c r="K1805" s="52">
        <f>IFERROR(_xll.qlIndexFixing(ONIndex3M,I1805,TRUE,_xll.ohTrigger(RecalcTrigger,Trigger3M)),NA())</f>
        <v>2.2990724703459975E-2</v>
      </c>
      <c r="L1805" s="52">
        <f>IFERROR(_xll.qlIndexFixing(Index6M,$H1805,TRUE,_xll.ohTrigger(RecalcTrigger,Trigger6M)),NA())</f>
        <v>2.3722902345820848E-2</v>
      </c>
      <c r="M1805" s="52">
        <f>IFERROR(_xll.qlIndexFixing(ONIndex6M,I1805,TRUE,_xll.ohTrigger(RecalcTrigger,Trigger6M)),NA())</f>
        <v>2.3608820378742124E-2</v>
      </c>
    </row>
    <row r="1806" spans="2:13" x14ac:dyDescent="0.2">
      <c r="B1806" s="46" t="s">
        <v>49</v>
      </c>
      <c r="D1806" s="49">
        <f>_xll.qlCalendarAdvance(LocalCalendar,$D1805,B1806,"f",FALSE)</f>
        <v>52119</v>
      </c>
      <c r="E1806" s="49">
        <f>_xll.qlInterestRateIndexValueDate(IndexON,D1806)</f>
        <v>52119</v>
      </c>
      <c r="F1806" s="52">
        <f>IFERROR(_xll.qlIndexFixing(IndexON,D1806,TRUE,_xll.ohTrigger(RecalcTrigger,TriggerON)),NA())</f>
        <v>1.8382796868360307E-2</v>
      </c>
      <c r="H1806" s="49">
        <f>_xll.qlCalendarAdvance(IborCalendar,$H1805,B1806,"f",FALSE)</f>
        <v>51953</v>
      </c>
      <c r="I1806" s="49">
        <f>_xll.qlInterestRateIndexValueDate(Index3M,$H1806)</f>
        <v>51957</v>
      </c>
      <c r="J1806" s="52">
        <f>IFERROR(_xll.qlIndexFixing(Index3M,H1806,TRUE,_xll.ohTrigger(RecalcTrigger,Trigger3M)),NA())</f>
        <v>2.3031862379190037E-2</v>
      </c>
      <c r="K1806" s="52">
        <f>IFERROR(_xll.qlIndexFixing(ONIndex3M,I1806,TRUE,_xll.ohTrigger(RecalcTrigger,Trigger3M)),NA())</f>
        <v>2.298728632771585E-2</v>
      </c>
      <c r="L1806" s="52">
        <f>IFERROR(_xll.qlIndexFixing(Index6M,$H1806,TRUE,_xll.ohTrigger(RecalcTrigger,Trigger6M)),NA())</f>
        <v>2.372017954809327E-2</v>
      </c>
      <c r="M1806" s="52">
        <f>IFERROR(_xll.qlIndexFixing(ONIndex6M,I1806,TRUE,_xll.ohTrigger(RecalcTrigger,Trigger6M)),NA())</f>
        <v>2.3606583955935179E-2</v>
      </c>
    </row>
    <row r="1807" spans="2:13" x14ac:dyDescent="0.2">
      <c r="B1807" s="46" t="s">
        <v>49</v>
      </c>
      <c r="D1807" s="49">
        <f>_xll.qlCalendarAdvance(LocalCalendar,$D1806,B1807,"f",FALSE)</f>
        <v>52126</v>
      </c>
      <c r="E1807" s="49">
        <f>_xll.qlInterestRateIndexValueDate(IndexON,D1807)</f>
        <v>52126</v>
      </c>
      <c r="F1807" s="52">
        <f>IFERROR(_xll.qlIndexFixing(IndexON,D1807,TRUE,_xll.ohTrigger(RecalcTrigger,TriggerON)),NA())</f>
        <v>1.8378866511061798E-2</v>
      </c>
      <c r="H1807" s="49">
        <f>_xll.qlCalendarAdvance(IborCalendar,$H1806,B1807,"f",FALSE)</f>
        <v>51964</v>
      </c>
      <c r="I1807" s="49">
        <f>_xll.qlInterestRateIndexValueDate(Index3M,$H1807)</f>
        <v>51966</v>
      </c>
      <c r="J1807" s="52">
        <f>IFERROR(_xll.qlIndexFixing(Index3M,H1807,TRUE,_xll.ohTrigger(RecalcTrigger,Trigger3M)),NA())</f>
        <v>2.3027614517405516E-2</v>
      </c>
      <c r="K1807" s="52">
        <f>IFERROR(_xll.qlIndexFixing(ONIndex3M,I1807,TRUE,_xll.ohTrigger(RecalcTrigger,Trigger3M)),NA())</f>
        <v>2.298289532831177E-2</v>
      </c>
      <c r="L1807" s="52">
        <f>IFERROR(_xll.qlIndexFixing(Index6M,$H1807,TRUE,_xll.ohTrigger(RecalcTrigger,Trigger6M)),NA())</f>
        <v>2.3717512159074972E-2</v>
      </c>
      <c r="M1807" s="52">
        <f>IFERROR(_xll.qlIndexFixing(ONIndex6M,I1807,TRUE,_xll.ohTrigger(RecalcTrigger,Trigger6M)),NA())</f>
        <v>2.3603727918128925E-2</v>
      </c>
    </row>
    <row r="1808" spans="2:13" x14ac:dyDescent="0.2">
      <c r="B1808" s="46" t="s">
        <v>49</v>
      </c>
      <c r="D1808" s="49">
        <f>_xll.qlCalendarAdvance(LocalCalendar,$D1807,B1808,"f",FALSE)</f>
        <v>52133</v>
      </c>
      <c r="E1808" s="49">
        <f>_xll.qlInterestRateIndexValueDate(IndexON,D1808)</f>
        <v>52133</v>
      </c>
      <c r="F1808" s="52">
        <f>IFERROR(_xll.qlIndexFixing(IndexON,D1808,TRUE,_xll.ohTrigger(RecalcTrigger,TriggerON)),NA())</f>
        <v>1.8374963153521273E-2</v>
      </c>
      <c r="H1808" s="49">
        <f>_xll.qlCalendarAdvance(IborCalendar,$H1807,B1808,"f",FALSE)</f>
        <v>51971</v>
      </c>
      <c r="I1808" s="49">
        <f>_xll.qlInterestRateIndexValueDate(Index3M,$H1808)</f>
        <v>51973</v>
      </c>
      <c r="J1808" s="52">
        <f>IFERROR(_xll.qlIndexFixing(Index3M,H1808,TRUE,_xll.ohTrigger(RecalcTrigger,Trigger3M)),NA())</f>
        <v>2.3024333915357915E-2</v>
      </c>
      <c r="K1808" s="52">
        <f>IFERROR(_xll.qlIndexFixing(ONIndex3M,I1808,TRUE,_xll.ohTrigger(RecalcTrigger,Trigger3M)),NA())</f>
        <v>2.2979503260565082E-2</v>
      </c>
      <c r="L1808" s="52">
        <f>IFERROR(_xll.qlIndexFixing(Index6M,$H1808,TRUE,_xll.ohTrigger(RecalcTrigger,Trigger6M)),NA())</f>
        <v>2.3715452766284027E-2</v>
      </c>
      <c r="M1808" s="52">
        <f>IFERROR(_xll.qlIndexFixing(ONIndex6M,I1808,TRUE,_xll.ohTrigger(RecalcTrigger,Trigger6M)),NA())</f>
        <v>2.3601521615468357E-2</v>
      </c>
    </row>
    <row r="1809" spans="2:13" x14ac:dyDescent="0.2">
      <c r="B1809" s="46" t="s">
        <v>49</v>
      </c>
      <c r="D1809" s="49">
        <f>_xll.qlCalendarAdvance(LocalCalendar,$D1808,B1809,"f",FALSE)</f>
        <v>52140</v>
      </c>
      <c r="E1809" s="49">
        <f>_xll.qlInterestRateIndexValueDate(IndexON,D1809)</f>
        <v>52140</v>
      </c>
      <c r="F1809" s="52">
        <f>IFERROR(_xll.qlIndexFixing(IndexON,D1809,TRUE,_xll.ohTrigger(RecalcTrigger,TriggerON)),NA())</f>
        <v>1.8371086795414548E-2</v>
      </c>
      <c r="H1809" s="49">
        <f>_xll.qlCalendarAdvance(IborCalendar,$H1808,B1809,"f",FALSE)</f>
        <v>51978</v>
      </c>
      <c r="I1809" s="49">
        <f>_xll.qlInterestRateIndexValueDate(Index3M,$H1809)</f>
        <v>51980</v>
      </c>
      <c r="J1809" s="52">
        <f>IFERROR(_xll.qlIndexFixing(Index3M,H1809,TRUE,_xll.ohTrigger(RecalcTrigger,Trigger3M)),NA())</f>
        <v>2.3021073692398624E-2</v>
      </c>
      <c r="K1809" s="52">
        <f>IFERROR(_xll.qlIndexFixing(ONIndex3M,I1809,TRUE,_xll.ohTrigger(RecalcTrigger,Trigger3M)),NA())</f>
        <v>2.2976131452772108E-2</v>
      </c>
      <c r="L1809" s="52">
        <f>IFERROR(_xll.qlIndexFixing(Index6M,$H1809,TRUE,_xll.ohTrigger(RecalcTrigger,Trigger6M)),NA())</f>
        <v>2.371340671117159E-2</v>
      </c>
      <c r="M1809" s="52">
        <f>IFERROR(_xll.qlIndexFixing(ONIndex6M,I1809,TRUE,_xll.ohTrigger(RecalcTrigger,Trigger6M)),NA())</f>
        <v>2.3599328490426785E-2</v>
      </c>
    </row>
    <row r="1810" spans="2:13" x14ac:dyDescent="0.2">
      <c r="B1810" s="46" t="s">
        <v>49</v>
      </c>
      <c r="D1810" s="49">
        <f>_xll.qlCalendarAdvance(LocalCalendar,$D1809,B1810,"f",FALSE)</f>
        <v>52147</v>
      </c>
      <c r="E1810" s="49">
        <f>_xll.qlInterestRateIndexValueDate(IndexON,D1810)</f>
        <v>52147</v>
      </c>
      <c r="F1810" s="52">
        <f>IFERROR(_xll.qlIndexFixing(IndexON,D1810,TRUE,_xll.ohTrigger(RecalcTrigger,TriggerON)),NA())</f>
        <v>1.836723743682267E-2</v>
      </c>
      <c r="H1810" s="49">
        <f>_xll.qlCalendarAdvance(IborCalendar,$H1809,B1810,"f",FALSE)</f>
        <v>51985</v>
      </c>
      <c r="I1810" s="49">
        <f>_xll.qlInterestRateIndexValueDate(Index3M,$H1810)</f>
        <v>51987</v>
      </c>
      <c r="J1810" s="52">
        <f>IFERROR(_xll.qlIndexFixing(Index3M,H1810,TRUE,_xll.ohTrigger(RecalcTrigger,Trigger3M)),NA())</f>
        <v>2.3018340821799058E-2</v>
      </c>
      <c r="K1810" s="52">
        <f>IFERROR(_xll.qlIndexFixing(ONIndex3M,I1810,TRUE,_xll.ohTrigger(RecalcTrigger,Trigger3M)),NA())</f>
        <v>2.2972779904772977E-2</v>
      </c>
      <c r="L1810" s="52">
        <f>IFERROR(_xll.qlIndexFixing(Index6M,$H1810,TRUE,_xll.ohTrigger(RecalcTrigger,Trigger6M)),NA())</f>
        <v>2.3713923596136895E-2</v>
      </c>
      <c r="M1810" s="52">
        <f>IFERROR(_xll.qlIndexFixing(ONIndex6M,I1810,TRUE,_xll.ohTrigger(RecalcTrigger,Trigger6M)),NA())</f>
        <v>2.3597148543004209E-2</v>
      </c>
    </row>
    <row r="1811" spans="2:13" x14ac:dyDescent="0.2">
      <c r="B1811" s="46" t="s">
        <v>49</v>
      </c>
      <c r="D1811" s="49">
        <f>_xll.qlCalendarAdvance(LocalCalendar,$D1810,B1811,"f",FALSE)</f>
        <v>52154</v>
      </c>
      <c r="E1811" s="49">
        <f>_xll.qlInterestRateIndexValueDate(IndexON,D1811)</f>
        <v>52154</v>
      </c>
      <c r="F1811" s="52">
        <f>IFERROR(_xll.qlIndexFixing(IndexON,D1811,TRUE,_xll.ohTrigger(RecalcTrigger,TriggerON)),NA())</f>
        <v>1.8363415077826684E-2</v>
      </c>
      <c r="H1811" s="49">
        <f>_xll.qlCalendarAdvance(IborCalendar,$H1810,B1811,"f",FALSE)</f>
        <v>51992</v>
      </c>
      <c r="I1811" s="49">
        <f>_xll.qlInterestRateIndexValueDate(Index3M,$H1811)</f>
        <v>51994</v>
      </c>
      <c r="J1811" s="52">
        <f>IFERROR(_xll.qlIndexFixing(Index3M,H1811,TRUE,_xll.ohTrigger(RecalcTrigger,Trigger3M)),NA())</f>
        <v>2.3015122607359773E-2</v>
      </c>
      <c r="K1811" s="52">
        <f>IFERROR(_xll.qlIndexFixing(ONIndex3M,I1811,TRUE,_xll.ohTrigger(RecalcTrigger,Trigger3M)),NA())</f>
        <v>2.2969448616567689E-2</v>
      </c>
      <c r="L1811" s="52">
        <f>IFERROR(_xll.qlIndexFixing(Index6M,$H1811,TRUE,_xll.ohTrigger(RecalcTrigger,Trigger6M)),NA())</f>
        <v>2.3711269118081389E-2</v>
      </c>
      <c r="M1811" s="52">
        <f>IFERROR(_xll.qlIndexFixing(ONIndex6M,I1811,TRUE,_xll.ohTrigger(RecalcTrigger,Trigger6M)),NA())</f>
        <v>2.3594981773120693E-2</v>
      </c>
    </row>
    <row r="1812" spans="2:13" x14ac:dyDescent="0.2">
      <c r="B1812" s="46" t="s">
        <v>49</v>
      </c>
      <c r="D1812" s="49">
        <f>_xll.qlCalendarAdvance(LocalCalendar,$D1811,B1812,"f",FALSE)</f>
        <v>52161</v>
      </c>
      <c r="E1812" s="49">
        <f>_xll.qlInterestRateIndexValueDate(IndexON,D1812)</f>
        <v>52161</v>
      </c>
      <c r="F1812" s="52">
        <f>IFERROR(_xll.qlIndexFixing(IndexON,D1812,TRUE,_xll.ohTrigger(RecalcTrigger,TriggerON)),NA())</f>
        <v>1.8359619718345543E-2</v>
      </c>
      <c r="H1812" s="49">
        <f>_xll.qlCalendarAdvance(IborCalendar,$H1811,B1812,"f",FALSE)</f>
        <v>51999</v>
      </c>
      <c r="I1812" s="49">
        <f>_xll.qlInterestRateIndexValueDate(Index3M,$H1812)</f>
        <v>52001</v>
      </c>
      <c r="J1812" s="52">
        <f>IFERROR(_xll.qlIndexFixing(Index3M,H1812,TRUE,_xll.ohTrigger(RecalcTrigger,Trigger3M)),NA())</f>
        <v>2.3011924773184051E-2</v>
      </c>
      <c r="K1812" s="52">
        <f>IFERROR(_xll.qlIndexFixing(ONIndex3M,I1812,TRUE,_xll.ohTrigger(RecalcTrigger,Trigger3M)),NA())</f>
        <v>2.2966137588156244E-2</v>
      </c>
      <c r="L1812" s="52">
        <f>IFERROR(_xll.qlIndexFixing(Index6M,$H1812,TRUE,_xll.ohTrigger(RecalcTrigger,Trigger6M)),NA())</f>
        <v>2.3709265540352718E-2</v>
      </c>
      <c r="M1812" s="52">
        <f>IFERROR(_xll.qlIndexFixing(ONIndex6M,I1812,TRUE,_xll.ohTrigger(RecalcTrigger,Trigger6M)),NA())</f>
        <v>2.3592828180776237E-2</v>
      </c>
    </row>
    <row r="1813" spans="2:13" x14ac:dyDescent="0.2">
      <c r="B1813" s="46" t="s">
        <v>49</v>
      </c>
      <c r="D1813" s="49">
        <f>_xll.qlCalendarAdvance(LocalCalendar,$D1812,B1813,"f",FALSE)</f>
        <v>52168</v>
      </c>
      <c r="E1813" s="49">
        <f>_xll.qlInterestRateIndexValueDate(IndexON,D1813)</f>
        <v>52168</v>
      </c>
      <c r="F1813" s="52">
        <f>IFERROR(_xll.qlIndexFixing(IndexON,D1813,TRUE,_xll.ohTrigger(RecalcTrigger,TriggerON)),NA())</f>
        <v>1.8355851358541342E-2</v>
      </c>
      <c r="H1813" s="49">
        <f>_xll.qlCalendarAdvance(IborCalendar,$H1812,B1813,"f",FALSE)</f>
        <v>52006</v>
      </c>
      <c r="I1813" s="49">
        <f>_xll.qlInterestRateIndexValueDate(Index3M,$H1813)</f>
        <v>52008</v>
      </c>
      <c r="J1813" s="52">
        <f>IFERROR(_xll.qlIndexFixing(Index3M,H1813,TRUE,_xll.ohTrigger(RecalcTrigger,Trigger3M)),NA())</f>
        <v>2.3008747319224972E-2</v>
      </c>
      <c r="K1813" s="52">
        <f>IFERROR(_xll.qlIndexFixing(ONIndex3M,I1813,TRUE,_xll.ohTrigger(RecalcTrigger,Trigger3M)),NA())</f>
        <v>2.296284681953864E-2</v>
      </c>
      <c r="L1813" s="52">
        <f>IFERROR(_xll.qlIndexFixing(Index6M,$H1813,TRUE,_xll.ohTrigger(RecalcTrigger,Trigger6M)),NA())</f>
        <v>2.3707915328209223E-2</v>
      </c>
      <c r="M1813" s="52">
        <f>IFERROR(_xll.qlIndexFixing(ONIndex6M,I1813,TRUE,_xll.ohTrigger(RecalcTrigger,Trigger6M)),NA())</f>
        <v>2.3590687766050777E-2</v>
      </c>
    </row>
    <row r="1814" spans="2:13" x14ac:dyDescent="0.2">
      <c r="B1814" s="46" t="s">
        <v>49</v>
      </c>
      <c r="D1814" s="49">
        <f>_xll.qlCalendarAdvance(LocalCalendar,$D1813,B1814,"f",FALSE)</f>
        <v>52175</v>
      </c>
      <c r="E1814" s="49">
        <f>_xll.qlInterestRateIndexValueDate(IndexON,D1814)</f>
        <v>52175</v>
      </c>
      <c r="F1814" s="52">
        <f>IFERROR(_xll.qlIndexFixing(IndexON,D1814,TRUE,_xll.ohTrigger(RecalcTrigger,TriggerON)),NA())</f>
        <v>1.8352109998089894E-2</v>
      </c>
      <c r="H1814" s="49">
        <f>_xll.qlCalendarAdvance(IborCalendar,$H1813,B1814,"f",FALSE)</f>
        <v>52013</v>
      </c>
      <c r="I1814" s="49">
        <f>_xll.qlInterestRateIndexValueDate(Index3M,$H1814)</f>
        <v>52015</v>
      </c>
      <c r="J1814" s="52">
        <f>IFERROR(_xll.qlIndexFixing(Index3M,H1814,TRUE,_xll.ohTrigger(RecalcTrigger,Trigger3M)),NA())</f>
        <v>2.3005590245429541E-2</v>
      </c>
      <c r="K1814" s="52">
        <f>IFERROR(_xll.qlIndexFixing(ONIndex3M,I1814,TRUE,_xll.ohTrigger(RecalcTrigger,Trigger3M)),NA())</f>
        <v>2.2959576310874752E-2</v>
      </c>
      <c r="L1814" s="52">
        <f>IFERROR(_xll.qlIndexFixing(Index6M,$H1814,TRUE,_xll.ohTrigger(RecalcTrigger,Trigger6M)),NA())</f>
        <v>2.3703376499348512E-2</v>
      </c>
      <c r="M1814" s="52">
        <f>IFERROR(_xll.qlIndexFixing(ONIndex6M,I1814,TRUE,_xll.ohTrigger(RecalcTrigger,Trigger6M)),NA())</f>
        <v>2.3588560529024249E-2</v>
      </c>
    </row>
    <row r="1815" spans="2:13" x14ac:dyDescent="0.2">
      <c r="B1815" s="46" t="s">
        <v>49</v>
      </c>
      <c r="D1815" s="49">
        <f>_xll.qlCalendarAdvance(LocalCalendar,$D1814,B1815,"f",FALSE)</f>
        <v>52182</v>
      </c>
      <c r="E1815" s="49">
        <f>_xll.qlInterestRateIndexValueDate(IndexON,D1815)</f>
        <v>52182</v>
      </c>
      <c r="F1815" s="52">
        <f>IFERROR(_xll.qlIndexFixing(IndexON,D1815,TRUE,_xll.ohTrigger(RecalcTrigger,TriggerON)),NA())</f>
        <v>1.8348395637315384E-2</v>
      </c>
      <c r="H1815" s="49">
        <f>_xll.qlCalendarAdvance(IborCalendar,$H1814,B1815,"f",FALSE)</f>
        <v>52020</v>
      </c>
      <c r="I1815" s="49">
        <f>_xll.qlInterestRateIndexValueDate(Index3M,$H1815)</f>
        <v>52022</v>
      </c>
      <c r="J1815" s="52">
        <f>IFERROR(_xll.qlIndexFixing(Index3M,H1815,TRUE,_xll.ohTrigger(RecalcTrigger,Trigger3M)),NA())</f>
        <v>2.3002453551751699E-2</v>
      </c>
      <c r="K1815" s="52">
        <f>IFERROR(_xll.qlIndexFixing(ONIndex3M,I1815,TRUE,_xll.ohTrigger(RecalcTrigger,Trigger3M)),NA())</f>
        <v>2.2956326061844834E-2</v>
      </c>
      <c r="L1815" s="52">
        <f>IFERROR(_xll.qlIndexFixing(Index6M,$H1815,TRUE,_xll.ohTrigger(RecalcTrigger,Trigger6M)),NA())</f>
        <v>2.3701410469449631E-2</v>
      </c>
      <c r="M1815" s="52">
        <f>IFERROR(_xll.qlIndexFixing(ONIndex6M,I1815,TRUE,_xll.ohTrigger(RecalcTrigger,Trigger6M)),NA())</f>
        <v>2.3586446469376909E-2</v>
      </c>
    </row>
    <row r="1816" spans="2:13" x14ac:dyDescent="0.2">
      <c r="B1816" s="46" t="s">
        <v>49</v>
      </c>
      <c r="D1816" s="49">
        <f>_xll.qlCalendarAdvance(LocalCalendar,$D1815,B1816,"f",FALSE)</f>
        <v>52189</v>
      </c>
      <c r="E1816" s="49">
        <f>_xll.qlInterestRateIndexValueDate(IndexON,D1816)</f>
        <v>52189</v>
      </c>
      <c r="F1816" s="52">
        <f>IFERROR(_xll.qlIndexFixing(IndexON,D1816,TRUE,_xll.ohTrigger(RecalcTrigger,TriggerON)),NA())</f>
        <v>1.8344708276055721E-2</v>
      </c>
      <c r="H1816" s="49">
        <f>_xll.qlCalendarAdvance(IborCalendar,$H1815,B1816,"f",FALSE)</f>
        <v>52027</v>
      </c>
      <c r="I1816" s="49">
        <f>_xll.qlInterestRateIndexValueDate(Index3M,$H1816)</f>
        <v>52029</v>
      </c>
      <c r="J1816" s="52">
        <f>IFERROR(_xll.qlIndexFixing(Index3M,H1816,TRUE,_xll.ohTrigger(RecalcTrigger,Trigger3M)),NA())</f>
        <v>2.2999337238141057E-2</v>
      </c>
      <c r="K1816" s="52">
        <f>IFERROR(_xll.qlIndexFixing(ONIndex3M,I1816,TRUE,_xll.ohTrigger(RecalcTrigger,Trigger3M)),NA())</f>
        <v>2.2953096072848567E-2</v>
      </c>
      <c r="L1816" s="52">
        <f>IFERROR(_xll.qlIndexFixing(Index6M,$H1816,TRUE,_xll.ohTrigger(RecalcTrigger,Trigger6M)),NA())</f>
        <v>2.3699457776946636E-2</v>
      </c>
      <c r="M1816" s="52">
        <f>IFERROR(_xll.qlIndexFixing(ONIndex6M,I1816,TRUE,_xll.ohTrigger(RecalcTrigger,Trigger6M)),NA())</f>
        <v>2.3584345587428501E-2</v>
      </c>
    </row>
    <row r="1817" spans="2:13" x14ac:dyDescent="0.2">
      <c r="B1817" s="46" t="s">
        <v>49</v>
      </c>
      <c r="D1817" s="49">
        <f>_xll.qlCalendarAdvance(LocalCalendar,$D1816,B1817,"f",FALSE)</f>
        <v>52196</v>
      </c>
      <c r="E1817" s="49">
        <f>_xll.qlInterestRateIndexValueDate(IndexON,D1817)</f>
        <v>52196</v>
      </c>
      <c r="F1817" s="52">
        <f>IFERROR(_xll.qlIndexFixing(IndexON,D1817,TRUE,_xll.ohTrigger(RecalcTrigger,TriggerON)),NA())</f>
        <v>1.834104791439195E-2</v>
      </c>
      <c r="H1817" s="49">
        <f>_xll.qlCalendarAdvance(IborCalendar,$H1816,B1817,"f",FALSE)</f>
        <v>52034</v>
      </c>
      <c r="I1817" s="49">
        <f>_xll.qlInterestRateIndexValueDate(Index3M,$H1817)</f>
        <v>52036</v>
      </c>
      <c r="J1817" s="52">
        <f>IFERROR(_xll.qlIndexFixing(Index3M,H1817,TRUE,_xll.ohTrigger(RecalcTrigger,Trigger3M)),NA())</f>
        <v>2.2996241304549827E-2</v>
      </c>
      <c r="K1817" s="52">
        <f>IFERROR(_xll.qlIndexFixing(ONIndex3M,I1817,TRUE,_xll.ohTrigger(RecalcTrigger,Trigger3M)),NA())</f>
        <v>2.294988634348627E-2</v>
      </c>
      <c r="L1817" s="52">
        <f>IFERROR(_xll.qlIndexFixing(Index6M,$H1817,TRUE,_xll.ohTrigger(RecalcTrigger,Trigger6M)),NA())</f>
        <v>2.3697518421801091E-2</v>
      </c>
      <c r="M1817" s="52">
        <f>IFERROR(_xll.qlIndexFixing(ONIndex6M,I1817,TRUE,_xll.ohTrigger(RecalcTrigger,Trigger6M)),NA())</f>
        <v>2.3582257883099089E-2</v>
      </c>
    </row>
    <row r="1818" spans="2:13" x14ac:dyDescent="0.2">
      <c r="B1818" s="46" t="s">
        <v>49</v>
      </c>
      <c r="D1818" s="49">
        <f>_xll.qlCalendarAdvance(LocalCalendar,$D1817,B1818,"f",FALSE)</f>
        <v>52203</v>
      </c>
      <c r="E1818" s="49">
        <f>_xll.qlInterestRateIndexValueDate(IndexON,D1818)</f>
        <v>52203</v>
      </c>
      <c r="F1818" s="52">
        <f>IFERROR(_xll.qlIndexFixing(IndexON,D1818,TRUE,_xll.ohTrigger(RecalcTrigger,TriggerON)),NA())</f>
        <v>1.8337414552243025E-2</v>
      </c>
      <c r="H1818" s="49">
        <f>_xll.qlCalendarAdvance(IborCalendar,$H1817,B1818,"f",FALSE)</f>
        <v>52041</v>
      </c>
      <c r="I1818" s="49">
        <f>_xll.qlInterestRateIndexValueDate(Index3M,$H1818)</f>
        <v>52043</v>
      </c>
      <c r="J1818" s="52">
        <f>IFERROR(_xll.qlIndexFixing(Index3M,H1818,TRUE,_xll.ohTrigger(RecalcTrigger,Trigger3M)),NA())</f>
        <v>2.2993165750930224E-2</v>
      </c>
      <c r="K1818" s="52">
        <f>IFERROR(_xll.qlIndexFixing(ONIndex3M,I1818,TRUE,_xll.ohTrigger(RecalcTrigger,Trigger3M)),NA())</f>
        <v>2.2946696873997752E-2</v>
      </c>
      <c r="L1818" s="52">
        <f>IFERROR(_xll.qlIndexFixing(Index6M,$H1818,TRUE,_xll.ohTrigger(RecalcTrigger,Trigger6M)),NA())</f>
        <v>2.3697524215904531E-2</v>
      </c>
      <c r="M1818" s="52">
        <f>IFERROR(_xll.qlIndexFixing(ONIndex6M,I1818,TRUE,_xll.ohTrigger(RecalcTrigger,Trigger6M)),NA())</f>
        <v>2.3580183356308737E-2</v>
      </c>
    </row>
    <row r="1819" spans="2:13" x14ac:dyDescent="0.2">
      <c r="B1819" s="46" t="s">
        <v>49</v>
      </c>
      <c r="D1819" s="49">
        <f>_xll.qlCalendarAdvance(LocalCalendar,$D1818,B1819,"f",FALSE)</f>
        <v>52210</v>
      </c>
      <c r="E1819" s="49">
        <f>_xll.qlInterestRateIndexValueDate(IndexON,D1819)</f>
        <v>52210</v>
      </c>
      <c r="F1819" s="52">
        <f>IFERROR(_xll.qlIndexFixing(IndexON,D1819,TRUE,_xll.ohTrigger(RecalcTrigger,TriggerON)),NA())</f>
        <v>1.8333808189608947E-2</v>
      </c>
      <c r="H1819" s="49">
        <f>_xll.qlCalendarAdvance(IborCalendar,$H1818,B1819,"f",FALSE)</f>
        <v>52048</v>
      </c>
      <c r="I1819" s="49">
        <f>_xll.qlInterestRateIndexValueDate(Index3M,$H1819)</f>
        <v>52050</v>
      </c>
      <c r="J1819" s="52">
        <f>IFERROR(_xll.qlIndexFixing(Index3M,H1819,TRUE,_xll.ohTrigger(RecalcTrigger,Trigger3M)),NA())</f>
        <v>2.2990110577233581E-2</v>
      </c>
      <c r="K1819" s="52">
        <f>IFERROR(_xll.qlIndexFixing(ONIndex3M,I1819,TRUE,_xll.ohTrigger(RecalcTrigger,Trigger3M)),NA())</f>
        <v>2.2943527664383012E-2</v>
      </c>
      <c r="L1819" s="52">
        <f>IFERROR(_xll.qlIndexFixing(Index6M,$H1819,TRUE,_xll.ohTrigger(RecalcTrigger,Trigger6M)),NA())</f>
        <v>2.3695614018444108E-2</v>
      </c>
      <c r="M1819" s="52">
        <f>IFERROR(_xll.qlIndexFixing(ONIndex6M,I1819,TRUE,_xll.ohTrigger(RecalcTrigger,Trigger6M)),NA())</f>
        <v>2.3578122007137381E-2</v>
      </c>
    </row>
    <row r="1820" spans="2:13" x14ac:dyDescent="0.2">
      <c r="B1820" s="46" t="s">
        <v>49</v>
      </c>
      <c r="D1820" s="49">
        <f>_xll.qlCalendarAdvance(LocalCalendar,$D1819,B1820,"f",FALSE)</f>
        <v>52217</v>
      </c>
      <c r="E1820" s="49">
        <f>_xll.qlInterestRateIndexValueDate(IndexON,D1820)</f>
        <v>52217</v>
      </c>
      <c r="F1820" s="52">
        <f>IFERROR(_xll.qlIndexFixing(IndexON,D1820,TRUE,_xll.ohTrigger(RecalcTrigger,TriggerON)),NA())</f>
        <v>1.8330228826489714E-2</v>
      </c>
      <c r="H1820" s="49">
        <f>_xll.qlCalendarAdvance(IborCalendar,$H1819,B1820,"f",FALSE)</f>
        <v>52055</v>
      </c>
      <c r="I1820" s="49">
        <f>_xll.qlInterestRateIndexValueDate(Index3M,$H1820)</f>
        <v>52057</v>
      </c>
      <c r="J1820" s="52">
        <f>IFERROR(_xll.qlIndexFixing(Index3M,H1820,TRUE,_xll.ohTrigger(RecalcTrigger,Trigger3M)),NA())</f>
        <v>2.298707578341299E-2</v>
      </c>
      <c r="K1820" s="52">
        <f>IFERROR(_xll.qlIndexFixing(ONIndex3M,I1820,TRUE,_xll.ohTrigger(RecalcTrigger,Trigger3M)),NA())</f>
        <v>2.2940378714562115E-2</v>
      </c>
      <c r="L1820" s="52">
        <f>IFERROR(_xll.qlIndexFixing(Index6M,$H1820,TRUE,_xll.ohTrigger(RecalcTrigger,Trigger6M)),NA())</f>
        <v>2.3694362969486491E-2</v>
      </c>
      <c r="M1820" s="52">
        <f>IFERROR(_xll.qlIndexFixing(ONIndex6M,I1820,TRUE,_xll.ohTrigger(RecalcTrigger,Trigger6M)),NA())</f>
        <v>2.3576073835585021E-2</v>
      </c>
    </row>
    <row r="1821" spans="2:13" x14ac:dyDescent="0.2">
      <c r="B1821" s="46" t="s">
        <v>49</v>
      </c>
      <c r="D1821" s="49">
        <f>_xll.qlCalendarAdvance(LocalCalendar,$D1820,B1821,"f",FALSE)</f>
        <v>52224</v>
      </c>
      <c r="E1821" s="49">
        <f>_xll.qlInterestRateIndexValueDate(IndexON,D1821)</f>
        <v>52224</v>
      </c>
      <c r="F1821" s="52">
        <f>IFERROR(_xll.qlIndexFixing(IndexON,D1821,TRUE,_xll.ohTrigger(RecalcTrigger,TriggerON)),NA())</f>
        <v>1.8326676462885327E-2</v>
      </c>
      <c r="H1821" s="49">
        <f>_xll.qlCalendarAdvance(IborCalendar,$H1820,B1821,"f",FALSE)</f>
        <v>52062</v>
      </c>
      <c r="I1821" s="49">
        <f>_xll.qlInterestRateIndexValueDate(Index3M,$H1821)</f>
        <v>52064</v>
      </c>
      <c r="J1821" s="52">
        <f>IFERROR(_xll.qlIndexFixing(Index3M,H1821,TRUE,_xll.ohTrigger(RecalcTrigger,Trigger3M)),NA())</f>
        <v>2.2984061369420657E-2</v>
      </c>
      <c r="K1821" s="52">
        <f>IFERROR(_xll.qlIndexFixing(ONIndex3M,I1821,TRUE,_xll.ohTrigger(RecalcTrigger,Trigger3M)),NA())</f>
        <v>2.2937250024455125E-2</v>
      </c>
      <c r="L1821" s="52">
        <f>IFERROR(_xll.qlIndexFixing(Index6M,$H1821,TRUE,_xll.ohTrigger(RecalcTrigger,Trigger6M)),NA())</f>
        <v>2.3691833643124657E-2</v>
      </c>
      <c r="M1821" s="52">
        <f>IFERROR(_xll.qlIndexFixing(ONIndex6M,I1821,TRUE,_xll.ohTrigger(RecalcTrigger,Trigger6M)),NA())</f>
        <v>2.3574038841571721E-2</v>
      </c>
    </row>
    <row r="1822" spans="2:13" x14ac:dyDescent="0.2">
      <c r="B1822" s="46" t="s">
        <v>49</v>
      </c>
      <c r="D1822" s="49">
        <f>_xll.qlCalendarAdvance(LocalCalendar,$D1821,B1822,"f",FALSE)</f>
        <v>52236</v>
      </c>
      <c r="E1822" s="49">
        <f>_xll.qlInterestRateIndexValueDate(IndexON,D1822)</f>
        <v>52236</v>
      </c>
      <c r="F1822" s="52">
        <f>IFERROR(_xll.qlIndexFixing(IndexON,D1822,TRUE,_xll.ohTrigger(RecalcTrigger,TriggerON)),NA())</f>
        <v>1.8320649512135745E-2</v>
      </c>
      <c r="H1822" s="49">
        <f>_xll.qlCalendarAdvance(IborCalendar,$H1821,B1822,"f",FALSE)</f>
        <v>52069</v>
      </c>
      <c r="I1822" s="49">
        <f>_xll.qlInterestRateIndexValueDate(Index3M,$H1822)</f>
        <v>52071</v>
      </c>
      <c r="J1822" s="52">
        <f>IFERROR(_xll.qlIndexFixing(Index3M,H1822,TRUE,_xll.ohTrigger(RecalcTrigger,Trigger3M)),NA())</f>
        <v>2.2981067335212272E-2</v>
      </c>
      <c r="K1822" s="52">
        <f>IFERROR(_xll.qlIndexFixing(ONIndex3M,I1822,TRUE,_xll.ohTrigger(RecalcTrigger,Trigger3M)),NA())</f>
        <v>2.2934141594301849E-2</v>
      </c>
      <c r="L1822" s="52">
        <f>IFERROR(_xll.qlIndexFixing(Index6M,$H1822,TRUE,_xll.ohTrigger(RecalcTrigger,Trigger6M)),NA())</f>
        <v>2.3689963465189132E-2</v>
      </c>
      <c r="M1822" s="52">
        <f>IFERROR(_xll.qlIndexFixing(ONIndex6M,I1822,TRUE,_xll.ohTrigger(RecalcTrigger,Trigger6M)),NA())</f>
        <v>2.357201702509748E-2</v>
      </c>
    </row>
    <row r="1823" spans="2:13" x14ac:dyDescent="0.2">
      <c r="B1823" s="46" t="s">
        <v>49</v>
      </c>
      <c r="D1823" s="49">
        <f>_xll.qlCalendarAdvance(LocalCalendar,$D1822,B1823,"f",FALSE)</f>
        <v>52244</v>
      </c>
      <c r="E1823" s="49">
        <f>_xll.qlInterestRateIndexValueDate(IndexON,D1823)</f>
        <v>52244</v>
      </c>
      <c r="F1823" s="52">
        <f>IFERROR(_xll.qlIndexFixing(IndexON,D1823,TRUE,_xll.ohTrigger(RecalcTrigger,TriggerON)),NA())</f>
        <v>1.8316675625852374E-2</v>
      </c>
      <c r="H1823" s="49">
        <f>_xll.qlCalendarAdvance(IborCalendar,$H1822,B1823,"f",FALSE)</f>
        <v>52076</v>
      </c>
      <c r="I1823" s="49">
        <f>_xll.qlInterestRateIndexValueDate(Index3M,$H1823)</f>
        <v>52078</v>
      </c>
      <c r="J1823" s="52">
        <f>IFERROR(_xll.qlIndexFixing(Index3M,H1823,TRUE,_xll.ohTrigger(RecalcTrigger,Trigger3M)),NA())</f>
        <v>2.2978093680738311E-2</v>
      </c>
      <c r="K1823" s="52">
        <f>IFERROR(_xll.qlIndexFixing(ONIndex3M,I1823,TRUE,_xll.ohTrigger(RecalcTrigger,Trigger3M)),NA())</f>
        <v>2.293105342386248E-2</v>
      </c>
      <c r="L1823" s="52">
        <f>IFERROR(_xll.qlIndexFixing(Index6M,$H1823,TRUE,_xll.ohTrigger(RecalcTrigger,Trigger6M)),NA())</f>
        <v>2.368616237324974E-2</v>
      </c>
      <c r="M1823" s="52">
        <f>IFERROR(_xll.qlIndexFixing(ONIndex6M,I1823,TRUE,_xll.ohTrigger(RecalcTrigger,Trigger6M)),NA())</f>
        <v>2.3570008386322172E-2</v>
      </c>
    </row>
    <row r="1824" spans="2:13" x14ac:dyDescent="0.2">
      <c r="B1824" s="46" t="s">
        <v>49</v>
      </c>
      <c r="D1824" s="49">
        <f>_xll.qlCalendarAdvance(LocalCalendar,$D1823,B1824,"f",FALSE)</f>
        <v>52251</v>
      </c>
      <c r="E1824" s="49">
        <f>_xll.qlInterestRateIndexValueDate(IndexON,D1824)</f>
        <v>52251</v>
      </c>
      <c r="F1824" s="52">
        <f>IFERROR(_xll.qlIndexFixing(IndexON,D1824,TRUE,_xll.ohTrigger(RecalcTrigger,TriggerON)),NA())</f>
        <v>1.8313227403314869E-2</v>
      </c>
      <c r="H1824" s="49">
        <f>_xll.qlCalendarAdvance(IborCalendar,$H1823,B1824,"f",FALSE)</f>
        <v>52083</v>
      </c>
      <c r="I1824" s="49">
        <f>_xll.qlInterestRateIndexValueDate(Index3M,$H1824)</f>
        <v>52085</v>
      </c>
      <c r="J1824" s="52">
        <f>IFERROR(_xll.qlIndexFixing(Index3M,H1824,TRUE,_xll.ohTrigger(RecalcTrigger,Trigger3M)),NA())</f>
        <v>2.2975140405953588E-2</v>
      </c>
      <c r="K1824" s="52">
        <f>IFERROR(_xll.qlIndexFixing(ONIndex3M,I1824,TRUE,_xll.ohTrigger(RecalcTrigger,Trigger3M)),NA())</f>
        <v>2.2927985513296889E-2</v>
      </c>
      <c r="L1824" s="52">
        <f>IFERROR(_xll.qlIndexFixing(Index6M,$H1824,TRUE,_xll.ohTrigger(RecalcTrigger,Trigger6M)),NA())</f>
        <v>2.3686263128573089E-2</v>
      </c>
      <c r="M1824" s="52">
        <f>IFERROR(_xll.qlIndexFixing(ONIndex6M,I1824,TRUE,_xll.ohTrigger(RecalcTrigger,Trigger6M)),NA())</f>
        <v>2.3568012925005988E-2</v>
      </c>
    </row>
    <row r="1825" spans="2:13" x14ac:dyDescent="0.2">
      <c r="B1825" s="46" t="s">
        <v>49</v>
      </c>
      <c r="D1825" s="49">
        <f>_xll.qlCalendarAdvance(LocalCalendar,$D1824,B1825,"f",FALSE)</f>
        <v>52258</v>
      </c>
      <c r="E1825" s="49">
        <f>_xll.qlInterestRateIndexValueDate(IndexON,D1825)</f>
        <v>52258</v>
      </c>
      <c r="F1825" s="52">
        <f>IFERROR(_xll.qlIndexFixing(IndexON,D1825,TRUE,_xll.ohTrigger(RecalcTrigger,TriggerON)),NA())</f>
        <v>1.8309806180373256E-2</v>
      </c>
      <c r="H1825" s="49">
        <f>_xll.qlCalendarAdvance(IborCalendar,$H1824,B1825,"f",FALSE)</f>
        <v>52090</v>
      </c>
      <c r="I1825" s="49">
        <f>_xll.qlInterestRateIndexValueDate(Index3M,$H1825)</f>
        <v>52092</v>
      </c>
      <c r="J1825" s="52">
        <f>IFERROR(_xll.qlIndexFixing(Index3M,H1825,TRUE,_xll.ohTrigger(RecalcTrigger,Trigger3M)),NA())</f>
        <v>2.2972207510811186E-2</v>
      </c>
      <c r="K1825" s="52">
        <f>IFERROR(_xll.qlIndexFixing(ONIndex3M,I1825,TRUE,_xll.ohTrigger(RecalcTrigger,Trigger3M)),NA())</f>
        <v>2.2924937862525141E-2</v>
      </c>
      <c r="L1825" s="52">
        <f>IFERROR(_xll.qlIndexFixing(Index6M,$H1825,TRUE,_xll.ohTrigger(RecalcTrigger,Trigger6M)),NA())</f>
        <v>2.368443296981779E-2</v>
      </c>
      <c r="M1825" s="52">
        <f>IFERROR(_xll.qlIndexFixing(ONIndex6M,I1825,TRUE,_xll.ohTrigger(RecalcTrigger,Trigger6M)),NA())</f>
        <v>2.3566030641388735E-2</v>
      </c>
    </row>
    <row r="1826" spans="2:13" x14ac:dyDescent="0.2">
      <c r="B1826" s="46" t="s">
        <v>49</v>
      </c>
      <c r="D1826" s="49">
        <f>_xll.qlCalendarAdvance(LocalCalendar,$D1825,B1826,"f",FALSE)</f>
        <v>52265</v>
      </c>
      <c r="E1826" s="49">
        <f>_xll.qlInterestRateIndexValueDate(IndexON,D1826)</f>
        <v>52265</v>
      </c>
      <c r="F1826" s="52">
        <f>IFERROR(_xll.qlIndexFixing(IndexON,D1826,TRUE,_xll.ohTrigger(RecalcTrigger,TriggerON)),NA())</f>
        <v>1.8306411957027535E-2</v>
      </c>
      <c r="H1826" s="49">
        <f>_xll.qlCalendarAdvance(IborCalendar,$H1825,B1826,"f",FALSE)</f>
        <v>52097</v>
      </c>
      <c r="I1826" s="49">
        <f>_xll.qlInterestRateIndexValueDate(Index3M,$H1826)</f>
        <v>52099</v>
      </c>
      <c r="J1826" s="52">
        <f>IFERROR(_xll.qlIndexFixing(Index3M,H1826,TRUE,_xll.ohTrigger(RecalcTrigger,Trigger3M)),NA())</f>
        <v>2.2969294995269399E-2</v>
      </c>
      <c r="K1826" s="52">
        <f>IFERROR(_xll.qlIndexFixing(ONIndex3M,I1826,TRUE,_xll.ohTrigger(RecalcTrigger,Trigger3M)),NA())</f>
        <v>2.2921910471547235E-2</v>
      </c>
      <c r="L1826" s="52">
        <f>IFERROR(_xll.qlIndexFixing(Index6M,$H1826,TRUE,_xll.ohTrigger(RecalcTrigger,Trigger6M)),NA())</f>
        <v>2.3682616150714458E-2</v>
      </c>
      <c r="M1826" s="52">
        <f>IFERROR(_xll.qlIndexFixing(ONIndex6M,I1826,TRUE,_xll.ohTrigger(RecalcTrigger,Trigger6M)),NA())</f>
        <v>2.3564061535230607E-2</v>
      </c>
    </row>
    <row r="1827" spans="2:13" x14ac:dyDescent="0.2">
      <c r="B1827" s="46" t="s">
        <v>49</v>
      </c>
      <c r="D1827" s="49">
        <f>_xll.qlCalendarAdvance(LocalCalendar,$D1826,B1827,"f",FALSE)</f>
        <v>52272</v>
      </c>
      <c r="E1827" s="49">
        <f>_xll.qlInterestRateIndexValueDate(IndexON,D1827)</f>
        <v>52272</v>
      </c>
      <c r="F1827" s="52">
        <f>IFERROR(_xll.qlIndexFixing(IndexON,D1827,TRUE,_xll.ohTrigger(RecalcTrigger,TriggerON)),NA())</f>
        <v>1.8303264213211379E-2</v>
      </c>
      <c r="H1827" s="49">
        <f>_xll.qlCalendarAdvance(IborCalendar,$H1826,B1827,"f",FALSE)</f>
        <v>52104</v>
      </c>
      <c r="I1827" s="49">
        <f>_xll.qlInterestRateIndexValueDate(Index3M,$H1827)</f>
        <v>52106</v>
      </c>
      <c r="J1827" s="52">
        <f>IFERROR(_xll.qlIndexFixing(Index3M,H1827,TRUE,_xll.ohTrigger(RecalcTrigger,Trigger3M)),NA())</f>
        <v>2.2966402859277837E-2</v>
      </c>
      <c r="K1827" s="52">
        <f>IFERROR(_xll.qlIndexFixing(ONIndex3M,I1827,TRUE,_xll.ohTrigger(RecalcTrigger,Trigger3M)),NA())</f>
        <v>2.2918903340363173E-2</v>
      </c>
      <c r="L1827" s="52">
        <f>IFERROR(_xll.qlIndexFixing(Index6M,$H1827,TRUE,_xll.ohTrigger(RecalcTrigger,Trigger6M)),NA())</f>
        <v>2.3678858416513265E-2</v>
      </c>
      <c r="M1827" s="52">
        <f>IFERROR(_xll.qlIndexFixing(ONIndex6M,I1827,TRUE,_xll.ohTrigger(RecalcTrigger,Trigger6M)),NA())</f>
        <v>2.3562105606851347E-2</v>
      </c>
    </row>
    <row r="1828" spans="2:13" x14ac:dyDescent="0.2">
      <c r="B1828" s="46" t="s">
        <v>49</v>
      </c>
      <c r="D1828" s="49">
        <f>_xll.qlCalendarAdvance(LocalCalendar,$D1827,B1828,"f",FALSE)</f>
        <v>52279</v>
      </c>
      <c r="E1828" s="49">
        <f>_xll.qlInterestRateIndexValueDate(IndexON,D1828)</f>
        <v>52279</v>
      </c>
      <c r="F1828" s="52">
        <f>IFERROR(_xll.qlIndexFixing(IndexON,D1828,TRUE,_xll.ohTrigger(RecalcTrigger,TriggerON)),NA())</f>
        <v>1.8299704508799586E-2</v>
      </c>
      <c r="H1828" s="49">
        <f>_xll.qlCalendarAdvance(IborCalendar,$H1827,B1828,"f",FALSE)</f>
        <v>52111</v>
      </c>
      <c r="I1828" s="49">
        <f>_xll.qlInterestRateIndexValueDate(Index3M,$H1828)</f>
        <v>52113</v>
      </c>
      <c r="J1828" s="52">
        <f>IFERROR(_xll.qlIndexFixing(Index3M,H1828,TRUE,_xll.ohTrigger(RecalcTrigger,Trigger3M)),NA())</f>
        <v>2.2963001418514022E-2</v>
      </c>
      <c r="K1828" s="52">
        <f>IFERROR(_xll.qlIndexFixing(ONIndex3M,I1828,TRUE,_xll.ohTrigger(RecalcTrigger,Trigger3M)),NA())</f>
        <v>2.2915916469132824E-2</v>
      </c>
      <c r="L1828" s="52">
        <f>IFERROR(_xll.qlIndexFixing(Index6M,$H1828,TRUE,_xll.ohTrigger(RecalcTrigger,Trigger6M)),NA())</f>
        <v>2.36757618042172E-2</v>
      </c>
      <c r="M1828" s="52">
        <f>IFERROR(_xll.qlIndexFixing(ONIndex6M,I1828,TRUE,_xll.ohTrigger(RecalcTrigger,Trigger6M)),NA())</f>
        <v>2.356016285593121E-2</v>
      </c>
    </row>
    <row r="1829" spans="2:13" x14ac:dyDescent="0.2">
      <c r="B1829" s="46" t="s">
        <v>49</v>
      </c>
      <c r="D1829" s="49">
        <f>_xll.qlCalendarAdvance(LocalCalendar,$D1828,B1829,"f",FALSE)</f>
        <v>52286</v>
      </c>
      <c r="E1829" s="49">
        <f>_xll.qlInterestRateIndexValueDate(IndexON,D1829)</f>
        <v>52286</v>
      </c>
      <c r="F1829" s="52">
        <f>IFERROR(_xll.qlIndexFixing(IndexON,D1829,TRUE,_xll.ohTrigger(RecalcTrigger,TriggerON)),NA())</f>
        <v>1.829639128407945E-2</v>
      </c>
      <c r="H1829" s="49">
        <f>_xll.qlCalendarAdvance(IborCalendar,$H1828,B1829,"f",FALSE)</f>
        <v>52118</v>
      </c>
      <c r="I1829" s="49">
        <f>_xll.qlInterestRateIndexValueDate(Index3M,$H1829)</f>
        <v>52120</v>
      </c>
      <c r="J1829" s="52">
        <f>IFERROR(_xll.qlIndexFixing(Index3M,H1829,TRUE,_xll.ohTrigger(RecalcTrigger,Trigger3M)),NA())</f>
        <v>2.2960148767250683E-2</v>
      </c>
      <c r="K1829" s="52">
        <f>IFERROR(_xll.qlIndexFixing(ONIndex3M,I1829,TRUE,_xll.ohTrigger(RecalcTrigger,Trigger3M)),NA())</f>
        <v>2.2912949857536447E-2</v>
      </c>
      <c r="L1829" s="52">
        <f>IFERROR(_xll.qlIndexFixing(Index6M,$H1829,TRUE,_xll.ohTrigger(RecalcTrigger,Trigger6M)),NA())</f>
        <v>2.3673980822004222E-2</v>
      </c>
      <c r="M1829" s="52">
        <f>IFERROR(_xll.qlIndexFixing(ONIndex6M,I1829,TRUE,_xll.ohTrigger(RecalcTrigger,Trigger6M)),NA())</f>
        <v>2.3558233282470198E-2</v>
      </c>
    </row>
    <row r="1830" spans="2:13" x14ac:dyDescent="0.2">
      <c r="B1830" s="46" t="s">
        <v>49</v>
      </c>
      <c r="D1830" s="49">
        <f>_xll.qlCalendarAdvance(LocalCalendar,$D1829,B1830,"f",FALSE)</f>
        <v>52293</v>
      </c>
      <c r="E1830" s="49">
        <f>_xll.qlInterestRateIndexValueDate(IndexON,D1830)</f>
        <v>52293</v>
      </c>
      <c r="F1830" s="52">
        <f>IFERROR(_xll.qlIndexFixing(IndexON,D1830,TRUE,_xll.ohTrigger(RecalcTrigger,TriggerON)),NA())</f>
        <v>1.8293105058712067E-2</v>
      </c>
      <c r="H1830" s="49">
        <f>_xll.qlCalendarAdvance(IborCalendar,$H1829,B1830,"f",FALSE)</f>
        <v>52125</v>
      </c>
      <c r="I1830" s="49">
        <f>_xll.qlInterestRateIndexValueDate(Index3M,$H1830)</f>
        <v>52127</v>
      </c>
      <c r="J1830" s="52">
        <f>IFERROR(_xll.qlIndexFixing(Index3M,H1830,TRUE,_xll.ohTrigger(RecalcTrigger,Trigger3M)),NA())</f>
        <v>2.2957316494090944E-2</v>
      </c>
      <c r="K1830" s="52">
        <f>IFERROR(_xll.qlIndexFixing(ONIndex3M,I1830,TRUE,_xll.ohTrigger(RecalcTrigger,Trigger3M)),NA())</f>
        <v>2.2910003505813847E-2</v>
      </c>
      <c r="L1830" s="52">
        <f>IFERROR(_xll.qlIndexFixing(Index6M,$H1830,TRUE,_xll.ohTrigger(RecalcTrigger,Trigger6M)),NA())</f>
        <v>2.3672213174906354E-2</v>
      </c>
      <c r="M1830" s="52">
        <f>IFERROR(_xll.qlIndexFixing(ONIndex6M,I1830,TRUE,_xll.ohTrigger(RecalcTrigger,Trigger6M)),NA())</f>
        <v>2.3556316886788053E-2</v>
      </c>
    </row>
    <row r="1831" spans="2:13" x14ac:dyDescent="0.2">
      <c r="B1831" s="46" t="s">
        <v>49</v>
      </c>
      <c r="D1831" s="49">
        <f>_xll.qlCalendarAdvance(LocalCalendar,$D1830,B1831,"f",FALSE)</f>
        <v>52300</v>
      </c>
      <c r="E1831" s="49">
        <f>_xll.qlInterestRateIndexValueDate(IndexON,D1831)</f>
        <v>52300</v>
      </c>
      <c r="F1831" s="52">
        <f>IFERROR(_xll.qlIndexFixing(IndexON,D1831,TRUE,_xll.ohTrigger(RecalcTrigger,TriggerON)),NA())</f>
        <v>1.8289845833021623E-2</v>
      </c>
      <c r="H1831" s="49">
        <f>_xll.qlCalendarAdvance(IborCalendar,$H1830,B1831,"f",FALSE)</f>
        <v>52132</v>
      </c>
      <c r="I1831" s="49">
        <f>_xll.qlInterestRateIndexValueDate(Index3M,$H1831)</f>
        <v>52134</v>
      </c>
      <c r="J1831" s="52">
        <f>IFERROR(_xll.qlIndexFixing(Index3M,H1831,TRUE,_xll.ohTrigger(RecalcTrigger,Trigger3M)),NA())</f>
        <v>2.2956639510382695E-2</v>
      </c>
      <c r="K1831" s="52">
        <f>IFERROR(_xll.qlIndexFixing(ONIndex3M,I1831,TRUE,_xll.ohTrigger(RecalcTrigger,Trigger3M)),NA())</f>
        <v>2.2907077413885091E-2</v>
      </c>
      <c r="L1831" s="52">
        <f>IFERROR(_xll.qlIndexFixing(Index6M,$H1831,TRUE,_xll.ohTrigger(RecalcTrigger,Trigger6M)),NA())</f>
        <v>2.3670458862887829E-2</v>
      </c>
      <c r="M1831" s="52">
        <f>IFERROR(_xll.qlIndexFixing(ONIndex6M,I1831,TRUE,_xll.ohTrigger(RecalcTrigger,Trigger6M)),NA())</f>
        <v>2.3554413668644969E-2</v>
      </c>
    </row>
    <row r="1832" spans="2:13" x14ac:dyDescent="0.2">
      <c r="B1832" s="46" t="s">
        <v>49</v>
      </c>
      <c r="D1832" s="49">
        <f>_xll.qlCalendarAdvance(LocalCalendar,$D1831,B1832,"f",FALSE)</f>
        <v>52307</v>
      </c>
      <c r="E1832" s="49">
        <f>_xll.qlInterestRateIndexValueDate(IndexON,D1832)</f>
        <v>52307</v>
      </c>
      <c r="F1832" s="52">
        <f>IFERROR(_xll.qlIndexFixing(IndexON,D1832,TRUE,_xll.ohTrigger(RecalcTrigger,TriggerON)),NA())</f>
        <v>1.8286613606846025E-2</v>
      </c>
      <c r="H1832" s="49">
        <f>_xll.qlCalendarAdvance(IborCalendar,$H1831,B1832,"f",FALSE)</f>
        <v>52139</v>
      </c>
      <c r="I1832" s="49">
        <f>_xll.qlInterestRateIndexValueDate(Index3M,$H1832)</f>
        <v>52141</v>
      </c>
      <c r="J1832" s="52">
        <f>IFERROR(_xll.qlIndexFixing(Index3M,H1832,TRUE,_xll.ohTrigger(RecalcTrigger,Trigger3M)),NA())</f>
        <v>2.2953853107112895E-2</v>
      </c>
      <c r="K1832" s="52">
        <f>IFERROR(_xll.qlIndexFixing(ONIndex3M,I1832,TRUE,_xll.ohTrigger(RecalcTrigger,Trigger3M)),NA())</f>
        <v>2.2904171581830113E-2</v>
      </c>
      <c r="L1832" s="52">
        <f>IFERROR(_xll.qlIndexFixing(Index6M,$H1832,TRUE,_xll.ohTrigger(RecalcTrigger,Trigger6M)),NA())</f>
        <v>2.3669373164290491E-2</v>
      </c>
      <c r="M1832" s="52">
        <f>IFERROR(_xll.qlIndexFixing(ONIndex6M,I1832,TRUE,_xll.ohTrigger(RecalcTrigger,Trigger6M)),NA())</f>
        <v>2.3552523628040944E-2</v>
      </c>
    </row>
    <row r="1833" spans="2:13" x14ac:dyDescent="0.2">
      <c r="B1833" s="46" t="s">
        <v>49</v>
      </c>
      <c r="D1833" s="49">
        <f>_xll.qlCalendarAdvance(LocalCalendar,$D1832,B1833,"f",FALSE)</f>
        <v>52314</v>
      </c>
      <c r="E1833" s="49">
        <f>_xll.qlInterestRateIndexValueDate(IndexON,D1833)</f>
        <v>52314</v>
      </c>
      <c r="F1833" s="52">
        <f>IFERROR(_xll.qlIndexFixing(IndexON,D1833,TRUE,_xll.ohTrigger(RecalcTrigger,TriggerON)),NA())</f>
        <v>1.8283408380104227E-2</v>
      </c>
      <c r="H1833" s="49">
        <f>_xll.qlCalendarAdvance(IborCalendar,$H1832,B1833,"f",FALSE)</f>
        <v>52146</v>
      </c>
      <c r="I1833" s="49">
        <f>_xll.qlInterestRateIndexValueDate(Index3M,$H1833)</f>
        <v>52148</v>
      </c>
      <c r="J1833" s="52">
        <f>IFERROR(_xll.qlIndexFixing(Index3M,H1833,TRUE,_xll.ohTrigger(RecalcTrigger,Trigger3M)),NA())</f>
        <v>2.2949478011447654E-2</v>
      </c>
      <c r="K1833" s="52">
        <f>IFERROR(_xll.qlIndexFixing(ONIndex3M,I1833,TRUE,_xll.ohTrigger(RecalcTrigger,Trigger3M)),NA())</f>
        <v>2.2901286009568977E-2</v>
      </c>
      <c r="L1833" s="52">
        <f>IFERROR(_xll.qlIndexFixing(Index6M,$H1833,TRUE,_xll.ohTrigger(RecalcTrigger,Trigger6M)),NA())</f>
        <v>2.3667646361971773E-2</v>
      </c>
      <c r="M1833" s="52">
        <f>IFERROR(_xll.qlIndexFixing(ONIndex6M,I1833,TRUE,_xll.ohTrigger(RecalcTrigger,Trigger6M)),NA())</f>
        <v>2.3550646765055916E-2</v>
      </c>
    </row>
    <row r="1834" spans="2:13" x14ac:dyDescent="0.2">
      <c r="B1834" s="46" t="s">
        <v>49</v>
      </c>
      <c r="D1834" s="49">
        <f>_xll.qlCalendarAdvance(LocalCalendar,$D1833,B1834,"f",FALSE)</f>
        <v>52321</v>
      </c>
      <c r="E1834" s="49">
        <f>_xll.qlInterestRateIndexValueDate(IndexON,D1834)</f>
        <v>52321</v>
      </c>
      <c r="F1834" s="52">
        <f>IFERROR(_xll.qlIndexFixing(IndexON,D1834,TRUE,_xll.ohTrigger(RecalcTrigger,TriggerON)),NA())</f>
        <v>1.8280230153039367E-2</v>
      </c>
      <c r="H1834" s="49">
        <f>_xll.qlCalendarAdvance(IborCalendar,$H1833,B1834,"f",FALSE)</f>
        <v>52153</v>
      </c>
      <c r="I1834" s="49">
        <f>_xll.qlInterestRateIndexValueDate(Index3M,$H1834)</f>
        <v>52155</v>
      </c>
      <c r="J1834" s="52">
        <f>IFERROR(_xll.qlIndexFixing(Index3M,H1834,TRUE,_xll.ohTrigger(RecalcTrigger,Trigger3M)),NA())</f>
        <v>2.2946728531085141E-2</v>
      </c>
      <c r="K1834" s="52">
        <f>IFERROR(_xll.qlIndexFixing(ONIndex3M,I1834,TRUE,_xll.ohTrigger(RecalcTrigger,Trigger3M)),NA())</f>
        <v>2.2898420697021749E-2</v>
      </c>
      <c r="L1834" s="52">
        <f>IFERROR(_xll.qlIndexFixing(Index6M,$H1834,TRUE,_xll.ohTrigger(RecalcTrigger,Trigger6M)),NA())</f>
        <v>2.3665932895505039E-2</v>
      </c>
      <c r="M1834" s="52">
        <f>IFERROR(_xll.qlIndexFixing(ONIndex6M,I1834,TRUE,_xll.ohTrigger(RecalcTrigger,Trigger6M)),NA())</f>
        <v>2.3548783079609947E-2</v>
      </c>
    </row>
    <row r="1835" spans="2:13" x14ac:dyDescent="0.2">
      <c r="B1835" s="46" t="s">
        <v>49</v>
      </c>
      <c r="D1835" s="49">
        <f>_xll.qlCalendarAdvance(LocalCalendar,$D1834,B1835,"f",FALSE)</f>
        <v>52328</v>
      </c>
      <c r="E1835" s="49">
        <f>_xll.qlInterestRateIndexValueDate(IndexON,D1835)</f>
        <v>52328</v>
      </c>
      <c r="F1835" s="52">
        <f>IFERROR(_xll.qlIndexFixing(IndexON,D1835,TRUE,_xll.ohTrigger(RecalcTrigger,TriggerON)),NA())</f>
        <v>1.8277078925408308E-2</v>
      </c>
      <c r="H1835" s="49">
        <f>_xll.qlCalendarAdvance(IborCalendar,$H1834,B1835,"f",FALSE)</f>
        <v>52160</v>
      </c>
      <c r="I1835" s="49">
        <f>_xll.qlInterestRateIndexValueDate(Index3M,$H1835)</f>
        <v>52162</v>
      </c>
      <c r="J1835" s="52">
        <f>IFERROR(_xll.qlIndexFixing(Index3M,H1835,TRUE,_xll.ohTrigger(RecalcTrigger,Trigger3M)),NA())</f>
        <v>2.2943999429925296E-2</v>
      </c>
      <c r="K1835" s="52">
        <f>IFERROR(_xll.qlIndexFixing(ONIndex3M,I1835,TRUE,_xll.ohTrigger(RecalcTrigger,Trigger3M)),NA())</f>
        <v>2.2895575644348298E-2</v>
      </c>
      <c r="L1835" s="52">
        <f>IFERROR(_xll.qlIndexFixing(Index6M,$H1835,TRUE,_xll.ohTrigger(RecalcTrigger,Trigger6M)),NA())</f>
        <v>2.3664232764858226E-2</v>
      </c>
      <c r="M1835" s="52">
        <f>IFERROR(_xll.qlIndexFixing(ONIndex6M,I1835,TRUE,_xll.ohTrigger(RecalcTrigger,Trigger6M)),NA())</f>
        <v>2.3546932571862911E-2</v>
      </c>
    </row>
    <row r="1836" spans="2:13" x14ac:dyDescent="0.2">
      <c r="B1836" s="46" t="s">
        <v>49</v>
      </c>
      <c r="D1836" s="49">
        <f>_xll.qlCalendarAdvance(LocalCalendar,$D1835,B1836,"f",FALSE)</f>
        <v>52335</v>
      </c>
      <c r="E1836" s="49">
        <f>_xll.qlInterestRateIndexValueDate(IndexON,D1836)</f>
        <v>52335</v>
      </c>
      <c r="F1836" s="52">
        <f>IFERROR(_xll.qlIndexFixing(IndexON,D1836,TRUE,_xll.ohTrigger(RecalcTrigger,TriggerON)),NA())</f>
        <v>1.8273954697292094E-2</v>
      </c>
      <c r="H1836" s="49">
        <f>_xll.qlCalendarAdvance(IborCalendar,$H1835,B1836,"f",FALSE)</f>
        <v>52167</v>
      </c>
      <c r="I1836" s="49">
        <f>_xll.qlInterestRateIndexValueDate(Index3M,$H1836)</f>
        <v>52169</v>
      </c>
      <c r="J1836" s="52">
        <f>IFERROR(_xll.qlIndexFixing(Index3M,H1836,TRUE,_xll.ohTrigger(RecalcTrigger,Trigger3M)),NA())</f>
        <v>2.2941290707926422E-2</v>
      </c>
      <c r="K1836" s="52">
        <f>IFERROR(_xll.qlIndexFixing(ONIndex3M,I1836,TRUE,_xll.ohTrigger(RecalcTrigger,Trigger3M)),NA())</f>
        <v>2.2892750851548627E-2</v>
      </c>
      <c r="L1836" s="52">
        <f>IFERROR(_xll.qlIndexFixing(Index6M,$H1836,TRUE,_xll.ohTrigger(RecalcTrigger,Trigger6M)),NA())</f>
        <v>2.3662545969996195E-2</v>
      </c>
      <c r="M1836" s="52">
        <f>IFERROR(_xll.qlIndexFixing(ONIndex6M,I1836,TRUE,_xll.ohTrigger(RecalcTrigger,Trigger6M)),NA())</f>
        <v>2.3545095241574998E-2</v>
      </c>
    </row>
    <row r="1837" spans="2:13" x14ac:dyDescent="0.2">
      <c r="B1837" s="46" t="s">
        <v>49</v>
      </c>
      <c r="D1837" s="49">
        <f>_xll.qlCalendarAdvance(LocalCalendar,$D1836,B1837,"f",FALSE)</f>
        <v>52342</v>
      </c>
      <c r="E1837" s="49">
        <f>_xll.qlInterestRateIndexValueDate(IndexON,D1837)</f>
        <v>52342</v>
      </c>
      <c r="F1837" s="52">
        <f>IFERROR(_xll.qlIndexFixing(IndexON,D1837,TRUE,_xll.ohTrigger(RecalcTrigger,TriggerON)),NA())</f>
        <v>1.8270857468771773E-2</v>
      </c>
      <c r="H1837" s="49">
        <f>_xll.qlCalendarAdvance(IborCalendar,$H1836,B1837,"f",FALSE)</f>
        <v>52174</v>
      </c>
      <c r="I1837" s="49">
        <f>_xll.qlInterestRateIndexValueDate(Index3M,$H1837)</f>
        <v>52176</v>
      </c>
      <c r="J1837" s="52">
        <f>IFERROR(_xll.qlIndexFixing(Index3M,H1837,TRUE,_xll.ohTrigger(RecalcTrigger,Trigger3M)),NA())</f>
        <v>2.2938602365044202E-2</v>
      </c>
      <c r="K1837" s="52">
        <f>IFERROR(_xll.qlIndexFixing(ONIndex3M,I1837,TRUE,_xll.ohTrigger(RecalcTrigger,Trigger3M)),NA())</f>
        <v>2.2889946318462862E-2</v>
      </c>
      <c r="L1837" s="52">
        <f>IFERROR(_xll.qlIndexFixing(Index6M,$H1837,TRUE,_xll.ohTrigger(RecalcTrigger,Trigger6M)),NA())</f>
        <v>2.3660872510885569E-2</v>
      </c>
      <c r="M1837" s="52">
        <f>IFERROR(_xll.qlIndexFixing(ONIndex6M,I1837,TRUE,_xll.ohTrigger(RecalcTrigger,Trigger6M)),NA())</f>
        <v>2.3543271088906081E-2</v>
      </c>
    </row>
    <row r="1838" spans="2:13" x14ac:dyDescent="0.2">
      <c r="B1838" s="46" t="s">
        <v>49</v>
      </c>
      <c r="D1838" s="49">
        <f>_xll.qlCalendarAdvance(LocalCalendar,$D1837,B1838,"f",FALSE)</f>
        <v>52349</v>
      </c>
      <c r="E1838" s="49">
        <f>_xll.qlInterestRateIndexValueDate(IndexON,D1838)</f>
        <v>52349</v>
      </c>
      <c r="F1838" s="52">
        <f>IFERROR(_xll.qlIndexFixing(IndexON,D1838,TRUE,_xll.ohTrigger(RecalcTrigger,TriggerON)),NA())</f>
        <v>1.8268026168619111E-2</v>
      </c>
      <c r="H1838" s="49">
        <f>_xll.qlCalendarAdvance(IborCalendar,$H1837,B1838,"f",FALSE)</f>
        <v>52181</v>
      </c>
      <c r="I1838" s="49">
        <f>_xll.qlInterestRateIndexValueDate(Index3M,$H1838)</f>
        <v>52183</v>
      </c>
      <c r="J1838" s="52">
        <f>IFERROR(_xll.qlIndexFixing(Index3M,H1838,TRUE,_xll.ohTrigger(RecalcTrigger,Trigger3M)),NA())</f>
        <v>2.2935934401237801E-2</v>
      </c>
      <c r="K1838" s="52">
        <f>IFERROR(_xll.qlIndexFixing(ONIndex3M,I1838,TRUE,_xll.ohTrigger(RecalcTrigger,Trigger3M)),NA())</f>
        <v>2.2887162045170939E-2</v>
      </c>
      <c r="L1838" s="52">
        <f>IFERROR(_xll.qlIndexFixing(Index6M,$H1838,TRUE,_xll.ohTrigger(RecalcTrigger,Trigger6M)),NA())</f>
        <v>2.3658552058101499E-2</v>
      </c>
      <c r="M1838" s="52">
        <f>IFERROR(_xll.qlIndexFixing(ONIndex6M,I1838,TRUE,_xll.ohTrigger(RecalcTrigger,Trigger6M)),NA())</f>
        <v>2.3541460113776225E-2</v>
      </c>
    </row>
    <row r="1839" spans="2:13" x14ac:dyDescent="0.2">
      <c r="B1839" s="46" t="s">
        <v>49</v>
      </c>
      <c r="D1839" s="49">
        <f>_xll.qlCalendarAdvance(LocalCalendar,$D1838,B1839,"f",FALSE)</f>
        <v>52358</v>
      </c>
      <c r="E1839" s="49">
        <f>_xll.qlInterestRateIndexValueDate(IndexON,D1839)</f>
        <v>52358</v>
      </c>
      <c r="F1839" s="52">
        <f>IFERROR(_xll.qlIndexFixing(IndexON,D1839,TRUE,_xll.ohTrigger(RecalcTrigger,TriggerON)),NA())</f>
        <v>1.8263879475253209E-2</v>
      </c>
      <c r="H1839" s="49">
        <f>_xll.qlCalendarAdvance(IborCalendar,$H1838,B1839,"f",FALSE)</f>
        <v>52188</v>
      </c>
      <c r="I1839" s="49">
        <f>_xll.qlInterestRateIndexValueDate(Index3M,$H1839)</f>
        <v>52190</v>
      </c>
      <c r="J1839" s="52">
        <f>IFERROR(_xll.qlIndexFixing(Index3M,H1839,TRUE,_xll.ohTrigger(RecalcTrigger,Trigger3M)),NA())</f>
        <v>2.2933286816466381E-2</v>
      </c>
      <c r="K1839" s="52">
        <f>IFERROR(_xll.qlIndexFixing(ONIndex3M,I1839,TRUE,_xll.ohTrigger(RecalcTrigger,Trigger3M)),NA())</f>
        <v>2.2884398031752795E-2</v>
      </c>
      <c r="L1839" s="52">
        <f>IFERROR(_xll.qlIndexFixing(Index6M,$H1839,TRUE,_xll.ohTrigger(RecalcTrigger,Trigger6M)),NA())</f>
        <v>2.3656904425489494E-2</v>
      </c>
      <c r="M1839" s="52">
        <f>IFERROR(_xll.qlIndexFixing(ONIndex6M,I1839,TRUE,_xll.ohTrigger(RecalcTrigger,Trigger6M)),NA())</f>
        <v>2.35396623163453E-2</v>
      </c>
    </row>
    <row r="1840" spans="2:13" x14ac:dyDescent="0.2">
      <c r="B1840" s="46" t="s">
        <v>49</v>
      </c>
      <c r="D1840" s="49">
        <f>_xll.qlCalendarAdvance(LocalCalendar,$D1839,B1840,"f",FALSE)</f>
        <v>52365</v>
      </c>
      <c r="E1840" s="49">
        <f>_xll.qlInterestRateIndexValueDate(IndexON,D1840)</f>
        <v>52365</v>
      </c>
      <c r="F1840" s="52">
        <f>IFERROR(_xll.qlIndexFixing(IndexON,D1840,TRUE,_xll.ohTrigger(RecalcTrigger,TriggerON)),NA())</f>
        <v>1.8260870959424524E-2</v>
      </c>
      <c r="H1840" s="49">
        <f>_xll.qlCalendarAdvance(IborCalendar,$H1839,B1840,"f",FALSE)</f>
        <v>52195</v>
      </c>
      <c r="I1840" s="49">
        <f>_xll.qlInterestRateIndexValueDate(Index3M,$H1840)</f>
        <v>52197</v>
      </c>
      <c r="J1840" s="52">
        <f>IFERROR(_xll.qlIndexFixing(Index3M,H1840,TRUE,_xll.ohTrigger(RecalcTrigger,Trigger3M)),NA())</f>
        <v>2.2930659610687368E-2</v>
      </c>
      <c r="K1840" s="52">
        <f>IFERROR(_xll.qlIndexFixing(ONIndex3M,I1840,TRUE,_xll.ohTrigger(RecalcTrigger,Trigger3M)),NA())</f>
        <v>2.2881654278048558E-2</v>
      </c>
      <c r="L1840" s="52">
        <f>IFERROR(_xll.qlIndexFixing(Index6M,$H1840,TRUE,_xll.ohTrigger(RecalcTrigger,Trigger6M)),NA())</f>
        <v>2.3655270127652984E-2</v>
      </c>
      <c r="M1840" s="52">
        <f>IFERROR(_xll.qlIndexFixing(ONIndex6M,I1840,TRUE,_xll.ohTrigger(RecalcTrigger,Trigger6M)),NA())</f>
        <v>2.3537877696453435E-2</v>
      </c>
    </row>
    <row r="1841" spans="2:13" x14ac:dyDescent="0.2">
      <c r="B1841" s="46" t="s">
        <v>49</v>
      </c>
      <c r="D1841" s="49">
        <f>_xll.qlCalendarAdvance(LocalCalendar,$D1840,B1841,"f",FALSE)</f>
        <v>52372</v>
      </c>
      <c r="E1841" s="49">
        <f>_xll.qlInterestRateIndexValueDate(IndexON,D1841)</f>
        <v>52372</v>
      </c>
      <c r="F1841" s="52">
        <f>IFERROR(_xll.qlIndexFixing(IndexON,D1841,TRUE,_xll.ohTrigger(RecalcTrigger,TriggerON)),NA())</f>
        <v>1.8257889443191733E-2</v>
      </c>
      <c r="H1841" s="49">
        <f>_xll.qlCalendarAdvance(IborCalendar,$H1840,B1841,"f",FALSE)</f>
        <v>52202</v>
      </c>
      <c r="I1841" s="49">
        <f>_xll.qlInterestRateIndexValueDate(Index3M,$H1841)</f>
        <v>52204</v>
      </c>
      <c r="J1841" s="52">
        <f>IFERROR(_xll.qlIndexFixing(Index3M,H1841,TRUE,_xll.ohTrigger(RecalcTrigger,Trigger3M)),NA())</f>
        <v>2.292696022636509E-2</v>
      </c>
      <c r="K1841" s="52">
        <f>IFERROR(_xll.qlIndexFixing(ONIndex3M,I1841,TRUE,_xll.ohTrigger(RecalcTrigger,Trigger3M)),NA())</f>
        <v>2.2878930784218099E-2</v>
      </c>
      <c r="L1841" s="52">
        <f>IFERROR(_xll.qlIndexFixing(Index6M,$H1841,TRUE,_xll.ohTrigger(RecalcTrigger,Trigger6M)),NA())</f>
        <v>2.3654312031291268E-2</v>
      </c>
      <c r="M1841" s="52">
        <f>IFERROR(_xll.qlIndexFixing(ONIndex6M,I1841,TRUE,_xll.ohTrigger(RecalcTrigger,Trigger6M)),NA())</f>
        <v>2.3536106254020694E-2</v>
      </c>
    </row>
    <row r="1842" spans="2:13" x14ac:dyDescent="0.2">
      <c r="B1842" s="46" t="s">
        <v>49</v>
      </c>
      <c r="D1842" s="49">
        <f>_xll.qlCalendarAdvance(LocalCalendar,$D1841,B1842,"f",FALSE)</f>
        <v>52379</v>
      </c>
      <c r="E1842" s="49">
        <f>_xll.qlInterestRateIndexValueDate(IndexON,D1842)</f>
        <v>52379</v>
      </c>
      <c r="F1842" s="52">
        <f>IFERROR(_xll.qlIndexFixing(IndexON,D1842,TRUE,_xll.ohTrigger(RecalcTrigger,TriggerON)),NA())</f>
        <v>1.8254934926392741E-2</v>
      </c>
      <c r="H1842" s="49">
        <f>_xll.qlCalendarAdvance(IborCalendar,$H1841,B1842,"f",FALSE)</f>
        <v>52209</v>
      </c>
      <c r="I1842" s="49">
        <f>_xll.qlInterestRateIndexValueDate(Index3M,$H1842)</f>
        <v>52211</v>
      </c>
      <c r="J1842" s="52">
        <f>IFERROR(_xll.qlIndexFixing(Index3M,H1842,TRUE,_xll.ohTrigger(RecalcTrigger,Trigger3M)),NA())</f>
        <v>2.2924371196014981E-2</v>
      </c>
      <c r="K1842" s="52">
        <f>IFERROR(_xll.qlIndexFixing(ONIndex3M,I1842,TRUE,_xll.ohTrigger(RecalcTrigger,Trigger3M)),NA())</f>
        <v>2.2876227550261419E-2</v>
      </c>
      <c r="L1842" s="52">
        <f>IFERROR(_xll.qlIndexFixing(Index6M,$H1842,TRUE,_xll.ohTrigger(RecalcTrigger,Trigger6M)),NA())</f>
        <v>2.3652705250441358E-2</v>
      </c>
      <c r="M1842" s="52">
        <f>IFERROR(_xll.qlIndexFixing(ONIndex6M,I1842,TRUE,_xll.ohTrigger(RecalcTrigger,Trigger6M)),NA())</f>
        <v>2.3534347989286886E-2</v>
      </c>
    </row>
    <row r="1843" spans="2:13" x14ac:dyDescent="0.2">
      <c r="B1843" s="46" t="s">
        <v>49</v>
      </c>
      <c r="D1843" s="49">
        <f>_xll.qlCalendarAdvance(LocalCalendar,$D1842,B1843,"f",FALSE)</f>
        <v>52386</v>
      </c>
      <c r="E1843" s="49">
        <f>_xll.qlInterestRateIndexValueDate(IndexON,D1843)</f>
        <v>52386</v>
      </c>
      <c r="F1843" s="52">
        <f>IFERROR(_xll.qlIndexFixing(IndexON,D1843,TRUE,_xll.ohTrigger(RecalcTrigger,TriggerON)),NA())</f>
        <v>1.8252007409108595E-2</v>
      </c>
      <c r="H1843" s="49">
        <f>_xll.qlCalendarAdvance(IborCalendar,$H1842,B1843,"f",FALSE)</f>
        <v>52216</v>
      </c>
      <c r="I1843" s="49">
        <f>_xll.qlInterestRateIndexValueDate(Index3M,$H1843)</f>
        <v>52218</v>
      </c>
      <c r="J1843" s="52">
        <f>IFERROR(_xll.qlIndexFixing(Index3M,H1843,TRUE,_xll.ohTrigger(RecalcTrigger,Trigger3M)),NA())</f>
        <v>2.2921802541919334E-2</v>
      </c>
      <c r="K1843" s="52">
        <f>IFERROR(_xll.qlIndexFixing(ONIndex3M,I1843,TRUE,_xll.ohTrigger(RecalcTrigger,Trigger3M)),NA())</f>
        <v>2.2873544576018645E-2</v>
      </c>
      <c r="L1843" s="52">
        <f>IFERROR(_xll.qlIndexFixing(Index6M,$H1843,TRUE,_xll.ohTrigger(RecalcTrigger,Trigger6M)),NA())</f>
        <v>2.3651111805145647E-2</v>
      </c>
      <c r="M1843" s="52">
        <f>IFERROR(_xll.qlIndexFixing(ONIndex6M,I1843,TRUE,_xll.ohTrigger(RecalcTrigger,Trigger6M)),NA())</f>
        <v>2.3532602902092137E-2</v>
      </c>
    </row>
    <row r="1844" spans="2:13" x14ac:dyDescent="0.2">
      <c r="B1844" s="46" t="s">
        <v>49</v>
      </c>
      <c r="D1844" s="49">
        <f>_xll.qlCalendarAdvance(LocalCalendar,$D1843,B1844,"f",FALSE)</f>
        <v>52393</v>
      </c>
      <c r="E1844" s="49">
        <f>_xll.qlInterestRateIndexValueDate(IndexON,D1844)</f>
        <v>52393</v>
      </c>
      <c r="F1844" s="52">
        <f>IFERROR(_xll.qlIndexFixing(IndexON,D1844,TRUE,_xll.ohTrigger(RecalcTrigger,TriggerON)),NA())</f>
        <v>1.8249106891420341E-2</v>
      </c>
      <c r="H1844" s="49">
        <f>_xll.qlCalendarAdvance(IborCalendar,$H1843,B1844,"f",FALSE)</f>
        <v>52223</v>
      </c>
      <c r="I1844" s="49">
        <f>_xll.qlInterestRateIndexValueDate(Index3M,$H1844)</f>
        <v>52229</v>
      </c>
      <c r="J1844" s="52">
        <f>IFERROR(_xll.qlIndexFixing(Index3M,H1844,TRUE,_xll.ohTrigger(RecalcTrigger,Trigger3M)),NA())</f>
        <v>2.2918909046243292E-2</v>
      </c>
      <c r="K1844" s="52">
        <f>IFERROR(_xll.qlIndexFixing(ONIndex3M,I1844,TRUE,_xll.ohTrigger(RecalcTrigger,Trigger3M)),NA())</f>
        <v>2.2869369406608442E-2</v>
      </c>
      <c r="L1844" s="52">
        <f>IFERROR(_xll.qlIndexFixing(Index6M,$H1844,TRUE,_xll.ohTrigger(RecalcTrigger,Trigger6M)),NA())</f>
        <v>2.3648634762868419E-2</v>
      </c>
      <c r="M1844" s="52">
        <f>IFERROR(_xll.qlIndexFixing(ONIndex6M,I1844,TRUE,_xll.ohTrigger(RecalcTrigger,Trigger6M)),NA())</f>
        <v>2.3529887246391823E-2</v>
      </c>
    </row>
    <row r="1845" spans="2:13" x14ac:dyDescent="0.2">
      <c r="B1845" s="46" t="s">
        <v>49</v>
      </c>
      <c r="D1845" s="49">
        <f>_xll.qlCalendarAdvance(LocalCalendar,$D1844,B1845,"f",FALSE)</f>
        <v>52400</v>
      </c>
      <c r="E1845" s="49">
        <f>_xll.qlInterestRateIndexValueDate(IndexON,D1845)</f>
        <v>52400</v>
      </c>
      <c r="F1845" s="52">
        <f>IFERROR(_xll.qlIndexFixing(IndexON,D1845,TRUE,_xll.ohTrigger(RecalcTrigger,TriggerON)),NA())</f>
        <v>1.8246233373165888E-2</v>
      </c>
      <c r="H1845" s="49">
        <f>_xll.qlCalendarAdvance(IborCalendar,$H1844,B1845,"f",FALSE)</f>
        <v>52230</v>
      </c>
      <c r="I1845" s="49">
        <f>_xll.qlInterestRateIndexValueDate(Index3M,$H1845)</f>
        <v>52236</v>
      </c>
      <c r="J1845" s="52">
        <f>IFERROR(_xll.qlIndexFixing(Index3M,H1845,TRUE,_xll.ohTrigger(RecalcTrigger,Trigger3M)),NA())</f>
        <v>2.2915843114123726E-2</v>
      </c>
      <c r="K1845" s="52">
        <f>IFERROR(_xll.qlIndexFixing(ONIndex3M,I1845,TRUE,_xll.ohTrigger(RecalcTrigger,Trigger3M)),NA())</f>
        <v>2.2866738529012665E-2</v>
      </c>
      <c r="L1845" s="52">
        <f>IFERROR(_xll.qlIndexFixing(Index6M,$H1845,TRUE,_xll.ohTrigger(RecalcTrigger,Trigger6M)),NA())</f>
        <v>2.3647075608853731E-2</v>
      </c>
      <c r="M1845" s="52">
        <f>IFERROR(_xll.qlIndexFixing(ONIndex6M,I1845,TRUE,_xll.ohTrigger(RecalcTrigger,Trigger6M)),NA())</f>
        <v>2.3528176044411708E-2</v>
      </c>
    </row>
    <row r="1846" spans="2:13" x14ac:dyDescent="0.2">
      <c r="B1846" s="46" t="s">
        <v>49</v>
      </c>
      <c r="D1846" s="49">
        <f>_xll.qlCalendarAdvance(LocalCalendar,$D1845,B1846,"f",FALSE)</f>
        <v>52407</v>
      </c>
      <c r="E1846" s="49">
        <f>_xll.qlInterestRateIndexValueDate(IndexON,D1846)</f>
        <v>52407</v>
      </c>
      <c r="F1846" s="52">
        <f>IFERROR(_xll.qlIndexFixing(IndexON,D1846,TRUE,_xll.ohTrigger(RecalcTrigger,TriggerON)),NA())</f>
        <v>1.8243386854588373E-2</v>
      </c>
      <c r="H1846" s="49">
        <f>_xll.qlCalendarAdvance(IborCalendar,$H1845,B1846,"f",FALSE)</f>
        <v>52237</v>
      </c>
      <c r="I1846" s="49">
        <f>_xll.qlInterestRateIndexValueDate(Index3M,$H1846)</f>
        <v>52239</v>
      </c>
      <c r="J1846" s="52">
        <f>IFERROR(_xll.qlIndexFixing(Index3M,H1846,TRUE,_xll.ohTrigger(RecalcTrigger,Trigger3M)),NA())</f>
        <v>2.2914218836761258E-2</v>
      </c>
      <c r="K1846" s="52">
        <f>IFERROR(_xll.qlIndexFixing(ONIndex3M,I1846,TRUE,_xll.ohTrigger(RecalcTrigger,Trigger3M)),NA())</f>
        <v>2.2865617212133316E-2</v>
      </c>
      <c r="L1846" s="52">
        <f>IFERROR(_xll.qlIndexFixing(Index6M,$H1846,TRUE,_xll.ohTrigger(RecalcTrigger,Trigger6M)),NA())</f>
        <v>2.3645744369121403E-2</v>
      </c>
      <c r="M1846" s="52">
        <f>IFERROR(_xll.qlIndexFixing(ONIndex6M,I1846,TRUE,_xll.ohTrigger(RecalcTrigger,Trigger6M)),NA())</f>
        <v>2.352744670614193E-2</v>
      </c>
    </row>
    <row r="1847" spans="2:13" x14ac:dyDescent="0.2">
      <c r="B1847" s="46" t="s">
        <v>49</v>
      </c>
      <c r="D1847" s="49">
        <f>_xll.qlCalendarAdvance(LocalCalendar,$D1846,B1847,"f",FALSE)</f>
        <v>52414</v>
      </c>
      <c r="E1847" s="49">
        <f>_xll.qlInterestRateIndexValueDate(IndexON,D1847)</f>
        <v>52414</v>
      </c>
      <c r="F1847" s="52">
        <f>IFERROR(_xll.qlIndexFixing(IndexON,D1847,TRUE,_xll.ohTrigger(RecalcTrigger,TriggerON)),NA())</f>
        <v>1.8240567335444657E-2</v>
      </c>
      <c r="H1847" s="49">
        <f>_xll.qlCalendarAdvance(IborCalendar,$H1846,B1847,"f",FALSE)</f>
        <v>52244</v>
      </c>
      <c r="I1847" s="49">
        <f>_xll.qlInterestRateIndexValueDate(Index3M,$H1847)</f>
        <v>52246</v>
      </c>
      <c r="J1847" s="52">
        <f>IFERROR(_xll.qlIndexFixing(Index3M,H1847,TRUE,_xll.ohTrigger(RecalcTrigger,Trigger3M)),NA())</f>
        <v>2.2911731687289105E-2</v>
      </c>
      <c r="K1847" s="52">
        <f>IFERROR(_xll.qlIndexFixing(ONIndex3M,I1847,TRUE,_xll.ohTrigger(RecalcTrigger,Trigger3M)),NA())</f>
        <v>2.2863015277065912E-2</v>
      </c>
      <c r="L1847" s="52">
        <f>IFERROR(_xll.qlIndexFixing(Index6M,$H1847,TRUE,_xll.ohTrigger(RecalcTrigger,Trigger6M)),NA())</f>
        <v>2.3644203413819922E-2</v>
      </c>
      <c r="M1847" s="52">
        <f>IFERROR(_xll.qlIndexFixing(ONIndex6M,I1847,TRUE,_xll.ohTrigger(RecalcTrigger,Trigger6M)),NA())</f>
        <v>2.3525754329343229E-2</v>
      </c>
    </row>
    <row r="1848" spans="2:13" x14ac:dyDescent="0.2">
      <c r="B1848" s="46" t="s">
        <v>49</v>
      </c>
      <c r="D1848" s="49">
        <f>_xll.qlCalendarAdvance(LocalCalendar,$D1847,B1848,"f",FALSE)</f>
        <v>52421</v>
      </c>
      <c r="E1848" s="49">
        <f>_xll.qlInterestRateIndexValueDate(IndexON,D1848)</f>
        <v>52421</v>
      </c>
      <c r="F1848" s="52">
        <f>IFERROR(_xll.qlIndexFixing(IndexON,D1848,TRUE,_xll.ohTrigger(RecalcTrigger,TriggerON)),NA())</f>
        <v>1.8237774815734742E-2</v>
      </c>
      <c r="H1848" s="49">
        <f>_xll.qlCalendarAdvance(IborCalendar,$H1847,B1848,"f",FALSE)</f>
        <v>52251</v>
      </c>
      <c r="I1848" s="49">
        <f>_xll.qlInterestRateIndexValueDate(Index3M,$H1848)</f>
        <v>52253</v>
      </c>
      <c r="J1848" s="52">
        <f>IFERROR(_xll.qlIndexFixing(Index3M,H1848,TRUE,_xll.ohTrigger(RecalcTrigger,Trigger3M)),NA())</f>
        <v>2.2909264913879568E-2</v>
      </c>
      <c r="K1848" s="52">
        <f>IFERROR(_xll.qlIndexFixing(ONIndex3M,I1848,TRUE,_xll.ohTrigger(RecalcTrigger,Trigger3M)),NA())</f>
        <v>2.2860433601872288E-2</v>
      </c>
      <c r="L1848" s="52">
        <f>IFERROR(_xll.qlIndexFixing(Index6M,$H1848,TRUE,_xll.ohTrigger(RecalcTrigger,Trigger6M)),NA())</f>
        <v>2.3642675793040874E-2</v>
      </c>
      <c r="M1848" s="52">
        <f>IFERROR(_xll.qlIndexFixing(ONIndex6M,I1848,TRUE,_xll.ohTrigger(RecalcTrigger,Trigger6M)),NA())</f>
        <v>2.3524075130003652E-2</v>
      </c>
    </row>
    <row r="1849" spans="2:13" x14ac:dyDescent="0.2">
      <c r="B1849" s="46" t="s">
        <v>49</v>
      </c>
      <c r="D1849" s="49">
        <f>_xll.qlCalendarAdvance(LocalCalendar,$D1848,B1849,"f",FALSE)</f>
        <v>52428</v>
      </c>
      <c r="E1849" s="49">
        <f>_xll.qlInterestRateIndexValueDate(IndexON,D1849)</f>
        <v>52428</v>
      </c>
      <c r="F1849" s="52">
        <f>IFERROR(_xll.qlIndexFixing(IndexON,D1849,TRUE,_xll.ohTrigger(RecalcTrigger,TriggerON)),NA())</f>
        <v>1.8235009295701765E-2</v>
      </c>
      <c r="H1849" s="49">
        <f>_xll.qlCalendarAdvance(IborCalendar,$H1848,B1849,"f",FALSE)</f>
        <v>52258</v>
      </c>
      <c r="I1849" s="49">
        <f>_xll.qlInterestRateIndexValueDate(Index3M,$H1849)</f>
        <v>52260</v>
      </c>
      <c r="J1849" s="52">
        <f>IFERROR(_xll.qlIndexFixing(Index3M,H1849,TRUE,_xll.ohTrigger(RecalcTrigger,Trigger3M)),NA())</f>
        <v>2.2907375087760092E-2</v>
      </c>
      <c r="K1849" s="52">
        <f>IFERROR(_xll.qlIndexFixing(ONIndex3M,I1849,TRUE,_xll.ohTrigger(RecalcTrigger,Trigger3M)),NA())</f>
        <v>2.2857872186472505E-2</v>
      </c>
      <c r="L1849" s="52">
        <f>IFERROR(_xll.qlIndexFixing(Index6M,$H1849,TRUE,_xll.ohTrigger(RecalcTrigger,Trigger6M)),NA())</f>
        <v>2.3641161506755118E-2</v>
      </c>
      <c r="M1849" s="52">
        <f>IFERROR(_xll.qlIndexFixing(ONIndex6M,I1849,TRUE,_xll.ohTrigger(RecalcTrigger,Trigger6M)),NA())</f>
        <v>2.3522409108363007E-2</v>
      </c>
    </row>
    <row r="1850" spans="2:13" x14ac:dyDescent="0.2">
      <c r="B1850" s="46" t="s">
        <v>49</v>
      </c>
      <c r="D1850" s="49">
        <f>_xll.qlCalendarAdvance(LocalCalendar,$D1849,B1850,"f",FALSE)</f>
        <v>52435</v>
      </c>
      <c r="E1850" s="49">
        <f>_xll.qlInterestRateIndexValueDate(IndexON,D1850)</f>
        <v>52435</v>
      </c>
      <c r="F1850" s="52">
        <f>IFERROR(_xll.qlIndexFixing(IndexON,D1850,TRUE,_xll.ohTrigger(RecalcTrigger,TriggerON)),NA())</f>
        <v>1.8232270775102588E-2</v>
      </c>
      <c r="H1850" s="49">
        <f>_xll.qlCalendarAdvance(IborCalendar,$H1849,B1850,"f",FALSE)</f>
        <v>52265</v>
      </c>
      <c r="I1850" s="49">
        <f>_xll.qlInterestRateIndexValueDate(Index3M,$H1850)</f>
        <v>52267</v>
      </c>
      <c r="J1850" s="52">
        <f>IFERROR(_xll.qlIndexFixing(Index3M,H1850,TRUE,_xll.ohTrigger(RecalcTrigger,Trigger3M)),NA())</f>
        <v>2.2904950367952297E-2</v>
      </c>
      <c r="K1850" s="52">
        <f>IFERROR(_xll.qlIndexFixing(ONIndex3M,I1850,TRUE,_xll.ohTrigger(RecalcTrigger,Trigger3M)),NA())</f>
        <v>2.2855331030866566E-2</v>
      </c>
      <c r="L1850" s="52">
        <f>IFERROR(_xll.qlIndexFixing(Index6M,$H1850,TRUE,_xll.ohTrigger(RecalcTrigger,Trigger6M)),NA())</f>
        <v>2.3639660554931736E-2</v>
      </c>
      <c r="M1850" s="52">
        <f>IFERROR(_xll.qlIndexFixing(ONIndex6M,I1850,TRUE,_xll.ohTrigger(RecalcTrigger,Trigger6M)),NA())</f>
        <v>2.3520756264261422E-2</v>
      </c>
    </row>
    <row r="1851" spans="2:13" x14ac:dyDescent="0.2">
      <c r="B1851" s="46" t="s">
        <v>49</v>
      </c>
      <c r="D1851" s="49">
        <f>_xll.qlCalendarAdvance(LocalCalendar,$D1850,B1851,"f",FALSE)</f>
        <v>52442</v>
      </c>
      <c r="E1851" s="49">
        <f>_xll.qlInterestRateIndexValueDate(IndexON,D1851)</f>
        <v>52442</v>
      </c>
      <c r="F1851" s="52">
        <f>IFERROR(_xll.qlIndexFixing(IndexON,D1851,TRUE,_xll.ohTrigger(RecalcTrigger,TriggerON)),NA())</f>
        <v>1.8229559254018257E-2</v>
      </c>
      <c r="H1851" s="49">
        <f>_xll.qlCalendarAdvance(IborCalendar,$H1850,B1851,"f",FALSE)</f>
        <v>52272</v>
      </c>
      <c r="I1851" s="49">
        <f>_xll.qlInterestRateIndexValueDate(Index3M,$H1851)</f>
        <v>52274</v>
      </c>
      <c r="J1851" s="52">
        <f>IFERROR(_xll.qlIndexFixing(Index3M,H1851,TRUE,_xll.ohTrigger(RecalcTrigger,Trigger3M)),NA())</f>
        <v>2.2901427821940261E-2</v>
      </c>
      <c r="K1851" s="52">
        <f>IFERROR(_xll.qlIndexFixing(ONIndex3M,I1851,TRUE,_xll.ohTrigger(RecalcTrigger,Trigger3M)),NA())</f>
        <v>2.2852810134974533E-2</v>
      </c>
      <c r="L1851" s="52">
        <f>IFERROR(_xll.qlIndexFixing(Index6M,$H1851,TRUE,_xll.ohTrigger(RecalcTrigger,Trigger6M)),NA())</f>
        <v>2.3638172937541137E-2</v>
      </c>
      <c r="M1851" s="52">
        <f>IFERROR(_xll.qlIndexFixing(ONIndex6M,I1851,TRUE,_xll.ohTrigger(RecalcTrigger,Trigger6M)),NA())</f>
        <v>2.3519116597698897E-2</v>
      </c>
    </row>
    <row r="1852" spans="2:13" x14ac:dyDescent="0.2">
      <c r="B1852" s="46" t="s">
        <v>49</v>
      </c>
      <c r="D1852" s="49">
        <f>_xll.qlCalendarAdvance(LocalCalendar,$D1851,B1852,"f",FALSE)</f>
        <v>52449</v>
      </c>
      <c r="E1852" s="49">
        <f>_xll.qlInterestRateIndexValueDate(IndexON,D1852)</f>
        <v>52449</v>
      </c>
      <c r="F1852" s="52">
        <f>IFERROR(_xll.qlIndexFixing(IndexON,D1852,TRUE,_xll.ohTrigger(RecalcTrigger,TriggerON)),NA())</f>
        <v>1.8226874732448772E-2</v>
      </c>
      <c r="H1852" s="49">
        <f>_xll.qlCalendarAdvance(IborCalendar,$H1851,B1852,"f",FALSE)</f>
        <v>52279</v>
      </c>
      <c r="I1852" s="49">
        <f>_xll.qlInterestRateIndexValueDate(Index3M,$H1852)</f>
        <v>52281</v>
      </c>
      <c r="J1852" s="52">
        <f>IFERROR(_xll.qlIndexFixing(Index3M,H1852,TRUE,_xll.ohTrigger(RecalcTrigger,Trigger3M)),NA())</f>
        <v>2.2899041248374972E-2</v>
      </c>
      <c r="K1852" s="52">
        <f>IFERROR(_xll.qlIndexFixing(ONIndex3M,I1852,TRUE,_xll.ohTrigger(RecalcTrigger,Trigger3M)),NA())</f>
        <v>2.2850309499036214E-2</v>
      </c>
      <c r="L1852" s="52">
        <f>IFERROR(_xll.qlIndexFixing(Index6M,$H1852,TRUE,_xll.ohTrigger(RecalcTrigger,Trigger6M)),NA())</f>
        <v>2.3636698654554176E-2</v>
      </c>
      <c r="M1852" s="52">
        <f>IFERROR(_xll.qlIndexFixing(ONIndex6M,I1852,TRUE,_xll.ohTrigger(RecalcTrigger,Trigger6M)),NA())</f>
        <v>2.3517490108675432E-2</v>
      </c>
    </row>
    <row r="1853" spans="2:13" x14ac:dyDescent="0.2">
      <c r="B1853" s="46" t="s">
        <v>49</v>
      </c>
      <c r="D1853" s="49">
        <f>_xll.qlCalendarAdvance(LocalCalendar,$D1852,B1853,"f",FALSE)</f>
        <v>52456</v>
      </c>
      <c r="E1853" s="49">
        <f>_xll.qlInterestRateIndexValueDate(IndexON,D1853)</f>
        <v>52456</v>
      </c>
      <c r="F1853" s="52">
        <f>IFERROR(_xll.qlIndexFixing(IndexON,D1853,TRUE,_xll.ohTrigger(RecalcTrigger,TriggerON)),NA())</f>
        <v>1.8224217210394134E-2</v>
      </c>
      <c r="H1853" s="49">
        <f>_xll.qlCalendarAdvance(IborCalendar,$H1852,B1853,"f",FALSE)</f>
        <v>52286</v>
      </c>
      <c r="I1853" s="49">
        <f>_xll.qlInterestRateIndexValueDate(Index3M,$H1853)</f>
        <v>52288</v>
      </c>
      <c r="J1853" s="52">
        <f>IFERROR(_xll.qlIndexFixing(Index3M,H1853,TRUE,_xll.ohTrigger(RecalcTrigger,Trigger3M)),NA())</f>
        <v>2.2896675049379131E-2</v>
      </c>
      <c r="K1853" s="52">
        <f>IFERROR(_xll.qlIndexFixing(ONIndex3M,I1853,TRUE,_xll.ohTrigger(RecalcTrigger,Trigger3M)),NA())</f>
        <v>2.2847829122731866E-2</v>
      </c>
      <c r="L1853" s="52">
        <f>IFERROR(_xll.qlIndexFixing(Index6M,$H1853,TRUE,_xll.ohTrigger(RecalcTrigger,Trigger6M)),NA())</f>
        <v>2.3635237705941704E-2</v>
      </c>
      <c r="M1853" s="52">
        <f>IFERROR(_xll.qlIndexFixing(ONIndex6M,I1853,TRUE,_xll.ohTrigger(RecalcTrigger,Trigger6M)),NA())</f>
        <v>2.3515876797350899E-2</v>
      </c>
    </row>
    <row r="1854" spans="2:13" x14ac:dyDescent="0.2">
      <c r="B1854" s="46" t="s">
        <v>49</v>
      </c>
      <c r="D1854" s="49">
        <f>_xll.qlCalendarAdvance(LocalCalendar,$D1853,B1854,"f",FALSE)</f>
        <v>52463</v>
      </c>
      <c r="E1854" s="49">
        <f>_xll.qlInterestRateIndexValueDate(IndexON,D1854)</f>
        <v>52463</v>
      </c>
      <c r="F1854" s="52">
        <f>IFERROR(_xll.qlIndexFixing(IndexON,D1854,TRUE,_xll.ohTrigger(RecalcTrigger,TriggerON)),NA())</f>
        <v>1.8221586687854341E-2</v>
      </c>
      <c r="H1854" s="49">
        <f>_xll.qlCalendarAdvance(IborCalendar,$H1853,B1854,"f",FALSE)</f>
        <v>52293</v>
      </c>
      <c r="I1854" s="49">
        <f>_xll.qlInterestRateIndexValueDate(Index3M,$H1854)</f>
        <v>52295</v>
      </c>
      <c r="J1854" s="52">
        <f>IFERROR(_xll.qlIndexFixing(Index3M,H1854,TRUE,_xll.ohTrigger(RecalcTrigger,Trigger3M)),NA())</f>
        <v>2.2896018501825079E-2</v>
      </c>
      <c r="K1854" s="52">
        <f>IFERROR(_xll.qlIndexFixing(ONIndex3M,I1854,TRUE,_xll.ohTrigger(RecalcTrigger,Trigger3M)),NA())</f>
        <v>2.2845369006381233E-2</v>
      </c>
      <c r="L1854" s="52">
        <f>IFERROR(_xll.qlIndexFixing(Index6M,$H1854,TRUE,_xll.ohTrigger(RecalcTrigger,Trigger6M)),NA())</f>
        <v>2.3637160971224813E-2</v>
      </c>
      <c r="M1854" s="52">
        <f>IFERROR(_xll.qlIndexFixing(ONIndex6M,I1854,TRUE,_xll.ohTrigger(RecalcTrigger,Trigger6M)),NA())</f>
        <v>2.3514276663565425E-2</v>
      </c>
    </row>
    <row r="1855" spans="2:13" x14ac:dyDescent="0.2">
      <c r="B1855" s="46" t="s">
        <v>49</v>
      </c>
      <c r="D1855" s="49">
        <f>_xll.qlCalendarAdvance(LocalCalendar,$D1854,B1855,"f",FALSE)</f>
        <v>52470</v>
      </c>
      <c r="E1855" s="49">
        <f>_xll.qlInterestRateIndexValueDate(IndexON,D1855)</f>
        <v>52470</v>
      </c>
      <c r="F1855" s="52">
        <f>IFERROR(_xll.qlIndexFixing(IndexON,D1855,TRUE,_xll.ohTrigger(RecalcTrigger,TriggerON)),NA())</f>
        <v>1.8218983164910441E-2</v>
      </c>
      <c r="H1855" s="49">
        <f>_xll.qlCalendarAdvance(IborCalendar,$H1854,B1855,"f",FALSE)</f>
        <v>52300</v>
      </c>
      <c r="I1855" s="49">
        <f>_xll.qlInterestRateIndexValueDate(Index3M,$H1855)</f>
        <v>52302</v>
      </c>
      <c r="J1855" s="52">
        <f>IFERROR(_xll.qlIndexFixing(Index3M,H1855,TRUE,_xll.ohTrigger(RecalcTrigger,Trigger3M)),NA())</f>
        <v>2.2893696976229838E-2</v>
      </c>
      <c r="K1855" s="52">
        <f>IFERROR(_xll.qlIndexFixing(ONIndex3M,I1855,TRUE,_xll.ohTrigger(RecalcTrigger,Trigger3M)),NA())</f>
        <v>2.2842929149744506E-2</v>
      </c>
      <c r="L1855" s="52">
        <f>IFERROR(_xll.qlIndexFixing(Index6M,$H1855,TRUE,_xll.ohTrigger(RecalcTrigger,Trigger6M)),NA())</f>
        <v>2.3635730986985837E-2</v>
      </c>
      <c r="M1855" s="52">
        <f>IFERROR(_xll.qlIndexFixing(ONIndex6M,I1855,TRUE,_xll.ohTrigger(RecalcTrigger,Trigger6M)),NA())</f>
        <v>2.3512689707398948E-2</v>
      </c>
    </row>
    <row r="1856" spans="2:13" x14ac:dyDescent="0.2">
      <c r="B1856" s="46" t="s">
        <v>49</v>
      </c>
      <c r="D1856" s="49">
        <f>_xll.qlCalendarAdvance(LocalCalendar,$D1855,B1856,"f",FALSE)</f>
        <v>52477</v>
      </c>
      <c r="E1856" s="49">
        <f>_xll.qlInterestRateIndexValueDate(IndexON,D1856)</f>
        <v>52477</v>
      </c>
      <c r="F1856" s="52">
        <f>IFERROR(_xll.qlIndexFixing(IndexON,D1856,TRUE,_xll.ohTrigger(RecalcTrigger,TriggerON)),NA())</f>
        <v>1.821640664140034E-2</v>
      </c>
      <c r="H1856" s="49">
        <f>_xll.qlCalendarAdvance(IborCalendar,$H1855,B1856,"f",FALSE)</f>
        <v>52307</v>
      </c>
      <c r="I1856" s="49">
        <f>_xll.qlInterestRateIndexValueDate(Index3M,$H1856)</f>
        <v>52309</v>
      </c>
      <c r="J1856" s="52">
        <f>IFERROR(_xll.qlIndexFixing(Index3M,H1856,TRUE,_xll.ohTrigger(RecalcTrigger,Trigger3M)),NA())</f>
        <v>2.2891395829011844E-2</v>
      </c>
      <c r="K1856" s="52">
        <f>IFERROR(_xll.qlIndexFixing(ONIndex3M,I1856,TRUE,_xll.ohTrigger(RecalcTrigger,Trigger3M)),NA())</f>
        <v>2.2840509552981558E-2</v>
      </c>
      <c r="L1856" s="52">
        <f>IFERROR(_xll.qlIndexFixing(Index6M,$H1856,TRUE,_xll.ohTrigger(RecalcTrigger,Trigger6M)),NA())</f>
        <v>2.3636343367951319E-2</v>
      </c>
      <c r="M1856" s="52">
        <f>IFERROR(_xll.qlIndexFixing(ONIndex6M,I1856,TRUE,_xll.ohTrigger(RecalcTrigger,Trigger6M)),NA())</f>
        <v>2.3511115928771531E-2</v>
      </c>
    </row>
    <row r="1857" spans="2:13" x14ac:dyDescent="0.2">
      <c r="B1857" s="46" t="s">
        <v>49</v>
      </c>
      <c r="D1857" s="49">
        <f>_xll.qlCalendarAdvance(LocalCalendar,$D1856,B1857,"f",FALSE)</f>
        <v>52484</v>
      </c>
      <c r="E1857" s="49">
        <f>_xll.qlInterestRateIndexValueDate(IndexON,D1857)</f>
        <v>52484</v>
      </c>
      <c r="F1857" s="52">
        <f>IFERROR(_xll.qlIndexFixing(IndexON,D1857,TRUE,_xll.ohTrigger(RecalcTrigger,TriggerON)),NA())</f>
        <v>1.8213857117486132E-2</v>
      </c>
      <c r="H1857" s="49">
        <f>_xll.qlCalendarAdvance(IborCalendar,$H1856,B1857,"f",FALSE)</f>
        <v>52314</v>
      </c>
      <c r="I1857" s="49">
        <f>_xll.qlInterestRateIndexValueDate(Index3M,$H1857)</f>
        <v>52316</v>
      </c>
      <c r="J1857" s="52">
        <f>IFERROR(_xll.qlIndexFixing(Index3M,H1857,TRUE,_xll.ohTrigger(RecalcTrigger,Trigger3M)),NA())</f>
        <v>2.2889115060136342E-2</v>
      </c>
      <c r="K1857" s="52">
        <f>IFERROR(_xll.qlIndexFixing(ONIndex3M,I1857,TRUE,_xll.ohTrigger(RecalcTrigger,Trigger3M)),NA())</f>
        <v>2.2840326499313335E-2</v>
      </c>
      <c r="L1857" s="52">
        <f>IFERROR(_xll.qlIndexFixing(Index6M,$H1857,TRUE,_xll.ohTrigger(RecalcTrigger,Trigger6M)),NA())</f>
        <v>2.3632911034449838E-2</v>
      </c>
      <c r="M1857" s="52">
        <f>IFERROR(_xll.qlIndexFixing(ONIndex6M,I1857,TRUE,_xll.ohTrigger(RecalcTrigger,Trigger6M)),NA())</f>
        <v>2.3512182766829426E-2</v>
      </c>
    </row>
    <row r="1858" spans="2:13" x14ac:dyDescent="0.2">
      <c r="B1858" s="46" t="s">
        <v>49</v>
      </c>
      <c r="D1858" s="49">
        <f>_xll.qlCalendarAdvance(LocalCalendar,$D1857,B1858,"f",FALSE)</f>
        <v>52491</v>
      </c>
      <c r="E1858" s="49">
        <f>_xll.qlInterestRateIndexValueDate(IndexON,D1858)</f>
        <v>52491</v>
      </c>
      <c r="F1858" s="52">
        <f>IFERROR(_xll.qlIndexFixing(IndexON,D1858,TRUE,_xll.ohTrigger(RecalcTrigger,TriggerON)),NA())</f>
        <v>1.8211334592924677E-2</v>
      </c>
      <c r="H1858" s="49">
        <f>_xll.qlCalendarAdvance(IborCalendar,$H1857,B1858,"f",FALSE)</f>
        <v>52321</v>
      </c>
      <c r="I1858" s="49">
        <f>_xll.qlInterestRateIndexValueDate(Index3M,$H1858)</f>
        <v>52323</v>
      </c>
      <c r="J1858" s="52">
        <f>IFERROR(_xll.qlIndexFixing(Index3M,H1858,TRUE,_xll.ohTrigger(RecalcTrigger,Trigger3M)),NA())</f>
        <v>2.2886286187642019E-2</v>
      </c>
      <c r="K1858" s="52">
        <f>IFERROR(_xll.qlIndexFixing(ONIndex3M,I1858,TRUE,_xll.ohTrigger(RecalcTrigger,Trigger3M)),NA())</f>
        <v>2.2835731138757254E-2</v>
      </c>
      <c r="L1858" s="52">
        <f>IFERROR(_xll.qlIndexFixing(Index6M,$H1858,TRUE,_xll.ohTrigger(RecalcTrigger,Trigger6M)),NA())</f>
        <v>2.3629487876987394E-2</v>
      </c>
      <c r="M1858" s="52">
        <f>IFERROR(_xll.qlIndexFixing(ONIndex6M,I1858,TRUE,_xll.ohTrigger(RecalcTrigger,Trigger6M)),NA())</f>
        <v>2.3508007904293748E-2</v>
      </c>
    </row>
    <row r="1859" spans="2:13" x14ac:dyDescent="0.2">
      <c r="B1859" s="46" t="s">
        <v>49</v>
      </c>
      <c r="D1859" s="49">
        <f>_xll.qlCalendarAdvance(LocalCalendar,$D1858,B1859,"f",FALSE)</f>
        <v>52498</v>
      </c>
      <c r="E1859" s="49">
        <f>_xll.qlInterestRateIndexValueDate(IndexON,D1859)</f>
        <v>52498</v>
      </c>
      <c r="F1859" s="52">
        <f>IFERROR(_xll.qlIndexFixing(IndexON,D1859,TRUE,_xll.ohTrigger(RecalcTrigger,TriggerON)),NA())</f>
        <v>1.8208839068040161E-2</v>
      </c>
      <c r="H1859" s="49">
        <f>_xll.qlCalendarAdvance(IborCalendar,$H1858,B1859,"f",FALSE)</f>
        <v>52328</v>
      </c>
      <c r="I1859" s="49">
        <f>_xll.qlInterestRateIndexValueDate(Index3M,$H1859)</f>
        <v>52330</v>
      </c>
      <c r="J1859" s="52">
        <f>IFERROR(_xll.qlIndexFixing(Index3M,H1859,TRUE,_xll.ohTrigger(RecalcTrigger,Trigger3M)),NA())</f>
        <v>2.2884044861833115E-2</v>
      </c>
      <c r="K1859" s="52">
        <f>IFERROR(_xll.qlIndexFixing(ONIndex3M,I1859,TRUE,_xll.ohTrigger(RecalcTrigger,Trigger3M)),NA())</f>
        <v>2.2833372321295897E-2</v>
      </c>
      <c r="L1859" s="52">
        <f>IFERROR(_xll.qlIndexFixing(Index6M,$H1859,TRUE,_xll.ohTrigger(RecalcTrigger,Trigger6M)),NA())</f>
        <v>2.3628108658935276E-2</v>
      </c>
      <c r="M1859" s="52">
        <f>IFERROR(_xll.qlIndexFixing(ONIndex6M,I1859,TRUE,_xll.ohTrigger(RecalcTrigger,Trigger6M)),NA())</f>
        <v>2.3506473658363447E-2</v>
      </c>
    </row>
    <row r="1860" spans="2:13" x14ac:dyDescent="0.2">
      <c r="B1860" s="46" t="s">
        <v>49</v>
      </c>
      <c r="D1860" s="49">
        <f>_xll.qlCalendarAdvance(LocalCalendar,$D1859,B1860,"f",FALSE)</f>
        <v>52505</v>
      </c>
      <c r="E1860" s="49">
        <f>_xll.qlInterestRateIndexValueDate(IndexON,D1860)</f>
        <v>52505</v>
      </c>
      <c r="F1860" s="52">
        <f>IFERROR(_xll.qlIndexFixing(IndexON,D1860,TRUE,_xll.ohTrigger(RecalcTrigger,TriggerON)),NA())</f>
        <v>1.8206370542670491E-2</v>
      </c>
      <c r="H1860" s="49">
        <f>_xll.qlCalendarAdvance(IborCalendar,$H1859,B1860,"f",FALSE)</f>
        <v>52335</v>
      </c>
      <c r="I1860" s="49">
        <f>_xll.qlInterestRateIndexValueDate(Index3M,$H1860)</f>
        <v>52337</v>
      </c>
      <c r="J1860" s="52">
        <f>IFERROR(_xll.qlIndexFixing(Index3M,H1860,TRUE,_xll.ohTrigger(RecalcTrigger,Trigger3M)),NA())</f>
        <v>2.2881823912958635E-2</v>
      </c>
      <c r="K1860" s="52">
        <f>IFERROR(_xll.qlIndexFixing(ONIndex3M,I1860,TRUE,_xll.ohTrigger(RecalcTrigger,Trigger3M)),NA())</f>
        <v>2.2831033763628383E-2</v>
      </c>
      <c r="L1860" s="52">
        <f>IFERROR(_xll.qlIndexFixing(Index6M,$H1860,TRUE,_xll.ohTrigger(RecalcTrigger,Trigger6M)),NA())</f>
        <v>2.3626742776806126E-2</v>
      </c>
      <c r="M1860" s="52">
        <f>IFERROR(_xll.qlIndexFixing(ONIndex6M,I1860,TRUE,_xll.ohTrigger(RecalcTrigger,Trigger6M)),NA())</f>
        <v>2.3504952590132078E-2</v>
      </c>
    </row>
    <row r="1861" spans="2:13" x14ac:dyDescent="0.2">
      <c r="B1861" s="46" t="s">
        <v>49</v>
      </c>
      <c r="D1861" s="49">
        <f>_xll.qlCalendarAdvance(LocalCalendar,$D1860,B1861,"f",FALSE)</f>
        <v>52512</v>
      </c>
      <c r="E1861" s="49">
        <f>_xll.qlInterestRateIndexValueDate(IndexON,D1861)</f>
        <v>52512</v>
      </c>
      <c r="F1861" s="52">
        <f>IFERROR(_xll.qlIndexFixing(IndexON,D1861,TRUE,_xll.ohTrigger(RecalcTrigger,TriggerON)),NA())</f>
        <v>1.8203929016653575E-2</v>
      </c>
      <c r="H1861" s="49">
        <f>_xll.qlCalendarAdvance(IborCalendar,$H1860,B1861,"f",FALSE)</f>
        <v>52342</v>
      </c>
      <c r="I1861" s="49">
        <f>_xll.qlInterestRateIndexValueDate(Index3M,$H1861)</f>
        <v>52344</v>
      </c>
      <c r="J1861" s="52">
        <f>IFERROR(_xll.qlIndexFixing(Index3M,H1861,TRUE,_xll.ohTrigger(RecalcTrigger,Trigger3M)),NA())</f>
        <v>2.28796233409852E-2</v>
      </c>
      <c r="K1861" s="52">
        <f>IFERROR(_xll.qlIndexFixing(ONIndex3M,I1861,TRUE,_xll.ohTrigger(RecalcTrigger,Trigger3M)),NA())</f>
        <v>2.2828715465834648E-2</v>
      </c>
      <c r="L1861" s="52">
        <f>IFERROR(_xll.qlIndexFixing(Index6M,$H1861,TRUE,_xll.ohTrigger(RecalcTrigger,Trigger6M)),NA())</f>
        <v>2.3625390230571988E-2</v>
      </c>
      <c r="M1861" s="52">
        <f>IFERROR(_xll.qlIndexFixing(ONIndex6M,I1861,TRUE,_xll.ohTrigger(RecalcTrigger,Trigger6M)),NA())</f>
        <v>2.3503444699359832E-2</v>
      </c>
    </row>
    <row r="1862" spans="2:13" x14ac:dyDescent="0.2">
      <c r="B1862" s="46" t="s">
        <v>49</v>
      </c>
      <c r="D1862" s="49">
        <f>_xll.qlCalendarAdvance(LocalCalendar,$D1861,B1862,"f",FALSE)</f>
        <v>52519</v>
      </c>
      <c r="E1862" s="49">
        <f>_xll.qlInterestRateIndexValueDate(IndexON,D1862)</f>
        <v>52519</v>
      </c>
      <c r="F1862" s="52">
        <f>IFERROR(_xll.qlIndexFixing(IndexON,D1862,TRUE,_xll.ohTrigger(RecalcTrigger,TriggerON)),NA())</f>
        <v>1.8201514490313597E-2</v>
      </c>
      <c r="H1862" s="49">
        <f>_xll.qlCalendarAdvance(IborCalendar,$H1861,B1862,"f",FALSE)</f>
        <v>52349</v>
      </c>
      <c r="I1862" s="49">
        <f>_xll.qlInterestRateIndexValueDate(Index3M,$H1862)</f>
        <v>52351</v>
      </c>
      <c r="J1862" s="52">
        <f>IFERROR(_xll.qlIndexFixing(Index3M,H1862,TRUE,_xll.ohTrigger(RecalcTrigger,Trigger3M)),NA())</f>
        <v>2.2878016889672843E-2</v>
      </c>
      <c r="K1862" s="52">
        <f>IFERROR(_xll.qlIndexFixing(ONIndex3M,I1862,TRUE,_xll.ohTrigger(RecalcTrigger,Trigger3M)),NA())</f>
        <v>2.2826417427754819E-2</v>
      </c>
      <c r="L1862" s="52">
        <f>IFERROR(_xll.qlIndexFixing(Index6M,$H1862,TRUE,_xll.ohTrigger(RecalcTrigger,Trigger6M)),NA())</f>
        <v>2.3624051020206652E-2</v>
      </c>
      <c r="M1862" s="52">
        <f>IFERROR(_xll.qlIndexFixing(ONIndex6M,I1862,TRUE,_xll.ohTrigger(RecalcTrigger,Trigger6M)),NA())</f>
        <v>2.3501949986206583E-2</v>
      </c>
    </row>
    <row r="1863" spans="2:13" x14ac:dyDescent="0.2">
      <c r="B1863" s="46" t="s">
        <v>49</v>
      </c>
      <c r="D1863" s="49">
        <f>_xll.qlCalendarAdvance(LocalCalendar,$D1862,B1863,"f",FALSE)</f>
        <v>52526</v>
      </c>
      <c r="E1863" s="49">
        <f>_xll.qlInterestRateIndexValueDate(IndexON,D1863)</f>
        <v>52526</v>
      </c>
      <c r="F1863" s="52">
        <f>IFERROR(_xll.qlIndexFixing(IndexON,D1863,TRUE,_xll.ohTrigger(RecalcTrigger,TriggerON)),NA())</f>
        <v>1.8199126963407419E-2</v>
      </c>
      <c r="H1863" s="49">
        <f>_xll.qlCalendarAdvance(IborCalendar,$H1862,B1863,"f",FALSE)</f>
        <v>52356</v>
      </c>
      <c r="I1863" s="49">
        <f>_xll.qlInterestRateIndexValueDate(Index3M,$H1863)</f>
        <v>52358</v>
      </c>
      <c r="J1863" s="52">
        <f>IFERROR(_xll.qlIndexFixing(Index3M,H1863,TRUE,_xll.ohTrigger(RecalcTrigger,Trigger3M)),NA())</f>
        <v>2.2875858390121573E-2</v>
      </c>
      <c r="K1863" s="52">
        <f>IFERROR(_xll.qlIndexFixing(ONIndex3M,I1863,TRUE,_xll.ohTrigger(RecalcTrigger,Trigger3M)),NA())</f>
        <v>2.2824139649628705E-2</v>
      </c>
      <c r="L1863" s="52">
        <f>IFERROR(_xll.qlIndexFixing(Index6M,$H1863,TRUE,_xll.ohTrigger(RecalcTrigger,Trigger6M)),NA())</f>
        <v>2.3624771302329255E-2</v>
      </c>
      <c r="M1863" s="52">
        <f>IFERROR(_xll.qlIndexFixing(ONIndex6M,I1863,TRUE,_xll.ohTrigger(RecalcTrigger,Trigger6M)),NA())</f>
        <v>2.3500468450592393E-2</v>
      </c>
    </row>
    <row r="1864" spans="2:13" x14ac:dyDescent="0.2">
      <c r="B1864" s="46" t="s">
        <v>49</v>
      </c>
      <c r="D1864" s="49">
        <f>_xll.qlCalendarAdvance(LocalCalendar,$D1863,B1864,"f",FALSE)</f>
        <v>52533</v>
      </c>
      <c r="E1864" s="49">
        <f>_xll.qlInterestRateIndexValueDate(IndexON,D1864)</f>
        <v>52533</v>
      </c>
      <c r="F1864" s="52">
        <f>IFERROR(_xll.qlIndexFixing(IndexON,D1864,TRUE,_xll.ohTrigger(RecalcTrigger,TriggerON)),NA())</f>
        <v>1.8196766436016087E-2</v>
      </c>
      <c r="H1864" s="49">
        <f>_xll.qlCalendarAdvance(IborCalendar,$H1863,B1864,"f",FALSE)</f>
        <v>52363</v>
      </c>
      <c r="I1864" s="49">
        <f>_xll.qlInterestRateIndexValueDate(Index3M,$H1864)</f>
        <v>52365</v>
      </c>
      <c r="J1864" s="52">
        <f>IFERROR(_xll.qlIndexFixing(Index3M,H1864,TRUE,_xll.ohTrigger(RecalcTrigger,Trigger3M)),NA())</f>
        <v>2.2873720268671249E-2</v>
      </c>
      <c r="K1864" s="52">
        <f>IFERROR(_xll.qlIndexFixing(ONIndex3M,I1864,TRUE,_xll.ohTrigger(RecalcTrigger,Trigger3M)),NA())</f>
        <v>2.2821882131136562E-2</v>
      </c>
      <c r="L1864" s="52">
        <f>IFERROR(_xll.qlIndexFixing(Index6M,$H1864,TRUE,_xll.ohTrigger(RecalcTrigger,Trigger6M)),NA())</f>
        <v>2.3623461364984853E-2</v>
      </c>
      <c r="M1864" s="52">
        <f>IFERROR(_xll.qlIndexFixing(ONIndex6M,I1864,TRUE,_xll.ohTrigger(RecalcTrigger,Trigger6M)),NA())</f>
        <v>2.3499000092677136E-2</v>
      </c>
    </row>
    <row r="1865" spans="2:13" x14ac:dyDescent="0.2">
      <c r="B1865" s="46" t="s">
        <v>49</v>
      </c>
      <c r="D1865" s="49">
        <f>_xll.qlCalendarAdvance(LocalCalendar,$D1864,B1865,"f",FALSE)</f>
        <v>52540</v>
      </c>
      <c r="E1865" s="49">
        <f>_xll.qlInterestRateIndexValueDate(IndexON,D1865)</f>
        <v>52540</v>
      </c>
      <c r="F1865" s="52">
        <f>IFERROR(_xll.qlIndexFixing(IndexON,D1865,TRUE,_xll.ohTrigger(RecalcTrigger,TriggerON)),NA())</f>
        <v>1.8194432908220648E-2</v>
      </c>
      <c r="H1865" s="49">
        <f>_xll.qlCalendarAdvance(IborCalendar,$H1864,B1865,"f",FALSE)</f>
        <v>52370</v>
      </c>
      <c r="I1865" s="49">
        <f>_xll.qlInterestRateIndexValueDate(Index3M,$H1865)</f>
        <v>52372</v>
      </c>
      <c r="J1865" s="52">
        <f>IFERROR(_xll.qlIndexFixing(Index3M,H1865,TRUE,_xll.ohTrigger(RecalcTrigger,Trigger3M)),NA())</f>
        <v>2.2871602525288852E-2</v>
      </c>
      <c r="K1865" s="52">
        <f>IFERROR(_xll.qlIndexFixing(ONIndex3M,I1865,TRUE,_xll.ohTrigger(RecalcTrigger,Trigger3M)),NA())</f>
        <v>2.2819644872518197E-2</v>
      </c>
      <c r="L1865" s="52">
        <f>IFERROR(_xll.qlIndexFixing(Index6M,$H1865,TRUE,_xll.ohTrigger(RecalcTrigger,Trigger6M)),NA())</f>
        <v>2.3622848779078255E-2</v>
      </c>
      <c r="M1865" s="52">
        <f>IFERROR(_xll.qlIndexFixing(ONIndex6M,I1865,TRUE,_xll.ohTrigger(RecalcTrigger,Trigger6M)),NA())</f>
        <v>2.3497544912141066E-2</v>
      </c>
    </row>
    <row r="1866" spans="2:13" x14ac:dyDescent="0.2">
      <c r="B1866" s="46" t="s">
        <v>49</v>
      </c>
      <c r="D1866" s="49">
        <f>_xll.qlCalendarAdvance(LocalCalendar,$D1865,B1866,"f",FALSE)</f>
        <v>52547</v>
      </c>
      <c r="E1866" s="49">
        <f>_xll.qlInterestRateIndexValueDate(IndexON,D1866)</f>
        <v>52547</v>
      </c>
      <c r="F1866" s="52">
        <f>IFERROR(_xll.qlIndexFixing(IndexON,D1866,TRUE,_xll.ohTrigger(RecalcTrigger,TriggerON)),NA())</f>
        <v>1.8192126379777962E-2</v>
      </c>
      <c r="H1866" s="49">
        <f>_xll.qlCalendarAdvance(IborCalendar,$H1865,B1866,"f",FALSE)</f>
        <v>52377</v>
      </c>
      <c r="I1866" s="49">
        <f>_xll.qlInterestRateIndexValueDate(Index3M,$H1866)</f>
        <v>52379</v>
      </c>
      <c r="J1866" s="52">
        <f>IFERROR(_xll.qlIndexFixing(Index3M,H1866,TRUE,_xll.ohTrigger(RecalcTrigger,Trigger3M)),NA())</f>
        <v>2.2869505159943106E-2</v>
      </c>
      <c r="K1866" s="52">
        <f>IFERROR(_xll.qlIndexFixing(ONIndex3M,I1866,TRUE,_xll.ohTrigger(RecalcTrigger,Trigger3M)),NA())</f>
        <v>2.2817427873693674E-2</v>
      </c>
      <c r="L1866" s="52">
        <f>IFERROR(_xll.qlIndexFixing(Index6M,$H1866,TRUE,_xll.ohTrigger(RecalcTrigger,Trigger6M)),NA())</f>
        <v>2.3620881505488068E-2</v>
      </c>
      <c r="M1866" s="52">
        <f>IFERROR(_xll.qlIndexFixing(ONIndex6M,I1866,TRUE,_xll.ohTrigger(RecalcTrigger,Trigger6M)),NA())</f>
        <v>2.3496102909383865E-2</v>
      </c>
    </row>
    <row r="1867" spans="2:13" x14ac:dyDescent="0.2">
      <c r="B1867" s="46" t="s">
        <v>49</v>
      </c>
      <c r="D1867" s="49">
        <f>_xll.qlCalendarAdvance(LocalCalendar,$D1866,B1867,"f",FALSE)</f>
        <v>52554</v>
      </c>
      <c r="E1867" s="49">
        <f>_xll.qlInterestRateIndexValueDate(IndexON,D1867)</f>
        <v>52554</v>
      </c>
      <c r="F1867" s="52">
        <f>IFERROR(_xll.qlIndexFixing(IndexON,D1867,TRUE,_xll.ohTrigger(RecalcTrigger,TriggerON)),NA())</f>
        <v>1.8189846850931168E-2</v>
      </c>
      <c r="H1867" s="49">
        <f>_xll.qlCalendarAdvance(IborCalendar,$H1866,B1867,"f",FALSE)</f>
        <v>52384</v>
      </c>
      <c r="I1867" s="49">
        <f>_xll.qlInterestRateIndexValueDate(Index3M,$H1867)</f>
        <v>52386</v>
      </c>
      <c r="J1867" s="52">
        <f>IFERROR(_xll.qlIndexFixing(Index3M,H1867,TRUE,_xll.ohTrigger(RecalcTrigger,Trigger3M)),NA())</f>
        <v>2.2867428172599253E-2</v>
      </c>
      <c r="K1867" s="52">
        <f>IFERROR(_xll.qlIndexFixing(ONIndex3M,I1867,TRUE,_xll.ohTrigger(RecalcTrigger,Trigger3M)),NA())</f>
        <v>2.2815231134503122E-2</v>
      </c>
      <c r="L1867" s="52">
        <f>IFERROR(_xll.qlIndexFixing(Index6M,$H1867,TRUE,_xll.ohTrigger(RecalcTrigger,Trigger6M)),NA())</f>
        <v>2.3617555005470255E-2</v>
      </c>
      <c r="M1867" s="52">
        <f>IFERROR(_xll.qlIndexFixing(ONIndex6M,I1867,TRUE,_xll.ohTrigger(RecalcTrigger,Trigger6M)),NA())</f>
        <v>2.3494674084005851E-2</v>
      </c>
    </row>
    <row r="1868" spans="2:13" x14ac:dyDescent="0.2">
      <c r="B1868" s="46" t="s">
        <v>49</v>
      </c>
      <c r="D1868" s="49">
        <f>_xll.qlCalendarAdvance(LocalCalendar,$D1867,B1868,"f",FALSE)</f>
        <v>52561</v>
      </c>
      <c r="E1868" s="49">
        <f>_xll.qlInterestRateIndexValueDate(IndexON,D1868)</f>
        <v>52561</v>
      </c>
      <c r="F1868" s="52">
        <f>IFERROR(_xll.qlIndexFixing(IndexON,D1868,TRUE,_xll.ohTrigger(RecalcTrigger,TriggerON)),NA())</f>
        <v>1.8187594321599221E-2</v>
      </c>
      <c r="H1868" s="49">
        <f>_xll.qlCalendarAdvance(IborCalendar,$H1867,B1868,"f",FALSE)</f>
        <v>52391</v>
      </c>
      <c r="I1868" s="49">
        <f>_xll.qlInterestRateIndexValueDate(Index3M,$H1868)</f>
        <v>52393</v>
      </c>
      <c r="J1868" s="52">
        <f>IFERROR(_xll.qlIndexFixing(Index3M,H1868,TRUE,_xll.ohTrigger(RecalcTrigger,Trigger3M)),NA())</f>
        <v>2.2865371563225146E-2</v>
      </c>
      <c r="K1868" s="52">
        <f>IFERROR(_xll.qlIndexFixing(ONIndex3M,I1868,TRUE,_xll.ohTrigger(RecalcTrigger,Trigger3M)),NA())</f>
        <v>2.2813054655266285E-2</v>
      </c>
      <c r="L1868" s="52">
        <f>IFERROR(_xll.qlIndexFixing(Index6M,$H1868,TRUE,_xll.ohTrigger(RecalcTrigger,Trigger6M)),NA())</f>
        <v>2.3616295809758183E-2</v>
      </c>
      <c r="M1868" s="52">
        <f>IFERROR(_xll.qlIndexFixing(ONIndex6M,I1868,TRUE,_xll.ohTrigger(RecalcTrigger,Trigger6M)),NA())</f>
        <v>2.3493258436326769E-2</v>
      </c>
    </row>
    <row r="1869" spans="2:13" x14ac:dyDescent="0.2">
      <c r="B1869" s="46" t="s">
        <v>49</v>
      </c>
      <c r="D1869" s="49">
        <f>_xll.qlCalendarAdvance(LocalCalendar,$D1868,B1869,"f",FALSE)</f>
        <v>52568</v>
      </c>
      <c r="E1869" s="49">
        <f>_xll.qlInterestRateIndexValueDate(IndexON,D1869)</f>
        <v>52568</v>
      </c>
      <c r="F1869" s="52">
        <f>IFERROR(_xll.qlIndexFixing(IndexON,D1869,TRUE,_xll.ohTrigger(RecalcTrigger,TriggerON)),NA())</f>
        <v>1.8185368791782119E-2</v>
      </c>
      <c r="H1869" s="49">
        <f>_xll.qlCalendarAdvance(IborCalendar,$H1868,B1869,"f",FALSE)</f>
        <v>52398</v>
      </c>
      <c r="I1869" s="49">
        <f>_xll.qlInterestRateIndexValueDate(Index3M,$H1869)</f>
        <v>52400</v>
      </c>
      <c r="J1869" s="52">
        <f>IFERROR(_xll.qlIndexFixing(Index3M,H1869,TRUE,_xll.ohTrigger(RecalcTrigger,Trigger3M)),NA())</f>
        <v>2.2863335331791246E-2</v>
      </c>
      <c r="K1869" s="52">
        <f>IFERROR(_xll.qlIndexFixing(ONIndex3M,I1869,TRUE,_xll.ohTrigger(RecalcTrigger,Trigger3M)),NA())</f>
        <v>2.2810898435743354E-2</v>
      </c>
      <c r="L1869" s="52">
        <f>IFERROR(_xll.qlIndexFixing(Index6M,$H1869,TRUE,_xll.ohTrigger(RecalcTrigger,Trigger6M)),NA())</f>
        <v>2.3615049949731893E-2</v>
      </c>
      <c r="M1869" s="52">
        <f>IFERROR(_xll.qlIndexFixing(ONIndex6M,I1869,TRUE,_xll.ohTrigger(RecalcTrigger,Trigger6M)),NA())</f>
        <v>2.3491855966266684E-2</v>
      </c>
    </row>
    <row r="1870" spans="2:13" x14ac:dyDescent="0.2">
      <c r="B1870" s="46" t="s">
        <v>49</v>
      </c>
      <c r="D1870" s="49">
        <f>_xll.qlCalendarAdvance(LocalCalendar,$D1869,B1870,"f",FALSE)</f>
        <v>52575</v>
      </c>
      <c r="E1870" s="49">
        <f>_xll.qlInterestRateIndexValueDate(IndexON,D1870)</f>
        <v>52575</v>
      </c>
      <c r="F1870" s="52">
        <f>IFERROR(_xll.qlIndexFixing(IndexON,D1870,TRUE,_xll.ohTrigger(RecalcTrigger,TriggerON)),NA())</f>
        <v>1.818317026156091E-2</v>
      </c>
      <c r="H1870" s="49">
        <f>_xll.qlCalendarAdvance(IborCalendar,$H1869,B1870,"f",FALSE)</f>
        <v>52405</v>
      </c>
      <c r="I1870" s="49">
        <f>_xll.qlInterestRateIndexValueDate(Index3M,$H1870)</f>
        <v>52407</v>
      </c>
      <c r="J1870" s="52">
        <f>IFERROR(_xll.qlIndexFixing(Index3M,H1870,TRUE,_xll.ohTrigger(RecalcTrigger,Trigger3M)),NA())</f>
        <v>2.2861319478263663E-2</v>
      </c>
      <c r="K1870" s="52">
        <f>IFERROR(_xll.qlIndexFixing(ONIndex3M,I1870,TRUE,_xll.ohTrigger(RecalcTrigger,Trigger3M)),NA())</f>
        <v>2.2808762476094202E-2</v>
      </c>
      <c r="L1870" s="52">
        <f>IFERROR(_xll.qlIndexFixing(Index6M,$H1870,TRUE,_xll.ohTrigger(RecalcTrigger,Trigger6M)),NA())</f>
        <v>2.3616570213816974E-2</v>
      </c>
      <c r="M1870" s="52">
        <f>IFERROR(_xll.qlIndexFixing(ONIndex6M,I1870,TRUE,_xll.ohTrigger(RecalcTrigger,Trigger6M)),NA())</f>
        <v>2.3490466673665722E-2</v>
      </c>
    </row>
    <row r="1871" spans="2:13" x14ac:dyDescent="0.2">
      <c r="B1871" s="46" t="s">
        <v>49</v>
      </c>
      <c r="D1871" s="49">
        <f>_xll.qlCalendarAdvance(LocalCalendar,$D1870,B1871,"f",FALSE)</f>
        <v>52582</v>
      </c>
      <c r="E1871" s="49">
        <f>_xll.qlInterestRateIndexValueDate(IndexON,D1871)</f>
        <v>52582</v>
      </c>
      <c r="F1871" s="52">
        <f>IFERROR(_xll.qlIndexFixing(IndexON,D1871,TRUE,_xll.ohTrigger(RecalcTrigger,TriggerON)),NA())</f>
        <v>1.8180998730692455E-2</v>
      </c>
      <c r="H1871" s="49">
        <f>_xll.qlCalendarAdvance(IborCalendar,$H1870,B1871,"f",FALSE)</f>
        <v>52412</v>
      </c>
      <c r="I1871" s="49">
        <f>_xll.qlInterestRateIndexValueDate(Index3M,$H1871)</f>
        <v>52414</v>
      </c>
      <c r="J1871" s="52">
        <f>IFERROR(_xll.qlIndexFixing(Index3M,H1871,TRUE,_xll.ohTrigger(RecalcTrigger,Trigger3M)),NA())</f>
        <v>2.285932400261112E-2</v>
      </c>
      <c r="K1871" s="52">
        <f>IFERROR(_xll.qlIndexFixing(ONIndex3M,I1871,TRUE,_xll.ohTrigger(RecalcTrigger,Trigger3M)),NA())</f>
        <v>2.2806646776238892E-2</v>
      </c>
      <c r="L1871" s="52">
        <f>IFERROR(_xll.qlIndexFixing(Index6M,$H1871,TRUE,_xll.ohTrigger(RecalcTrigger,Trigger6M)),NA())</f>
        <v>2.3614665277487765E-2</v>
      </c>
      <c r="M1871" s="52">
        <f>IFERROR(_xll.qlIndexFixing(ONIndex6M,I1871,TRUE,_xll.ohTrigger(RecalcTrigger,Trigger6M)),NA())</f>
        <v>2.3489090558763692E-2</v>
      </c>
    </row>
    <row r="1872" spans="2:13" x14ac:dyDescent="0.2">
      <c r="B1872" s="46" t="s">
        <v>49</v>
      </c>
      <c r="D1872" s="49">
        <f>_xll.qlCalendarAdvance(LocalCalendar,$D1871,B1872,"f",FALSE)</f>
        <v>52589</v>
      </c>
      <c r="E1872" s="49">
        <f>_xll.qlInterestRateIndexValueDate(IndexON,D1872)</f>
        <v>52589</v>
      </c>
      <c r="F1872" s="52">
        <f>IFERROR(_xll.qlIndexFixing(IndexON,D1872,TRUE,_xll.ohTrigger(RecalcTrigger,TriggerON)),NA())</f>
        <v>1.8178854199419892E-2</v>
      </c>
      <c r="H1872" s="49">
        <f>_xll.qlCalendarAdvance(IborCalendar,$H1871,B1872,"f",FALSE)</f>
        <v>52419</v>
      </c>
      <c r="I1872" s="49">
        <f>_xll.qlInterestRateIndexValueDate(Index3M,$H1872)</f>
        <v>52421</v>
      </c>
      <c r="J1872" s="52">
        <f>IFERROR(_xll.qlIndexFixing(Index3M,H1872,TRUE,_xll.ohTrigger(RecalcTrigger,Trigger3M)),NA())</f>
        <v>2.2857348904804075E-2</v>
      </c>
      <c r="K1872" s="52">
        <f>IFERROR(_xll.qlIndexFixing(ONIndex3M,I1872,TRUE,_xll.ohTrigger(RecalcTrigger,Trigger3M)),NA())</f>
        <v>2.2804551336177425E-2</v>
      </c>
      <c r="L1872" s="52">
        <f>IFERROR(_xll.qlIndexFixing(Index6M,$H1872,TRUE,_xll.ohTrigger(RecalcTrigger,Trigger6M)),NA())</f>
        <v>2.3614152161756788E-2</v>
      </c>
      <c r="M1872" s="52">
        <f>IFERROR(_xll.qlIndexFixing(ONIndex6M,I1872,TRUE,_xll.ohTrigger(RecalcTrigger,Trigger6M)),NA())</f>
        <v>2.3487727621320786E-2</v>
      </c>
    </row>
    <row r="1873" spans="2:13" x14ac:dyDescent="0.2">
      <c r="B1873" s="46" t="s">
        <v>49</v>
      </c>
      <c r="D1873" s="49">
        <f>_xll.qlCalendarAdvance(LocalCalendar,$D1872,B1873,"f",FALSE)</f>
        <v>52600</v>
      </c>
      <c r="E1873" s="49">
        <f>_xll.qlInterestRateIndexValueDate(IndexON,D1873)</f>
        <v>52600</v>
      </c>
      <c r="F1873" s="52">
        <f>IFERROR(_xll.qlIndexFixing(IndexON,D1873,TRUE,_xll.ohTrigger(RecalcTrigger,TriggerON)),NA())</f>
        <v>1.8175538771699751E-2</v>
      </c>
      <c r="H1873" s="49">
        <f>_xll.qlCalendarAdvance(IborCalendar,$H1872,B1873,"f",FALSE)</f>
        <v>52426</v>
      </c>
      <c r="I1873" s="49">
        <f>_xll.qlInterestRateIndexValueDate(Index3M,$H1873)</f>
        <v>52428</v>
      </c>
      <c r="J1873" s="52">
        <f>IFERROR(_xll.qlIndexFixing(Index3M,H1873,TRUE,_xll.ohTrigger(RecalcTrigger,Trigger3M)),NA())</f>
        <v>2.285539418481038E-2</v>
      </c>
      <c r="K1873" s="52">
        <f>IFERROR(_xll.qlIndexFixing(ONIndex3M,I1873,TRUE,_xll.ohTrigger(RecalcTrigger,Trigger3M)),NA())</f>
        <v>2.2802476155829865E-2</v>
      </c>
      <c r="L1873" s="52">
        <f>IFERROR(_xll.qlIndexFixing(Index6M,$H1873,TRUE,_xll.ohTrigger(RecalcTrigger,Trigger6M)),NA())</f>
        <v>2.3612272154050713E-2</v>
      </c>
      <c r="M1873" s="52">
        <f>IFERROR(_xll.qlIndexFixing(ONIndex6M,I1873,TRUE,_xll.ohTrigger(RecalcTrigger,Trigger6M)),NA())</f>
        <v>2.3486377861576813E-2</v>
      </c>
    </row>
    <row r="1874" spans="2:13" x14ac:dyDescent="0.2">
      <c r="B1874" s="46" t="s">
        <v>49</v>
      </c>
      <c r="D1874" s="49">
        <f>_xll.qlCalendarAdvance(LocalCalendar,$D1873,B1874,"f",FALSE)</f>
        <v>52608</v>
      </c>
      <c r="E1874" s="49">
        <f>_xll.qlInterestRateIndexValueDate(IndexON,D1874)</f>
        <v>52608</v>
      </c>
      <c r="F1874" s="52">
        <f>IFERROR(_xll.qlIndexFixing(IndexON,D1874,TRUE,_xll.ohTrigger(RecalcTrigger,TriggerON)),NA())</f>
        <v>1.8173169428256086E-2</v>
      </c>
      <c r="H1874" s="49">
        <f>_xll.qlCalendarAdvance(IborCalendar,$H1873,B1874,"f",FALSE)</f>
        <v>52433</v>
      </c>
      <c r="I1874" s="49">
        <f>_xll.qlInterestRateIndexValueDate(Index3M,$H1874)</f>
        <v>52435</v>
      </c>
      <c r="J1874" s="52">
        <f>IFERROR(_xll.qlIndexFixing(Index3M,H1874,TRUE,_xll.ohTrigger(RecalcTrigger,Trigger3M)),NA())</f>
        <v>2.2853459842600496E-2</v>
      </c>
      <c r="K1874" s="52">
        <f>IFERROR(_xll.qlIndexFixing(ONIndex3M,I1874,TRUE,_xll.ohTrigger(RecalcTrigger,Trigger3M)),NA())</f>
        <v>2.2800421235276147E-2</v>
      </c>
      <c r="L1874" s="52">
        <f>IFERROR(_xll.qlIndexFixing(Index6M,$H1874,TRUE,_xll.ohTrigger(RecalcTrigger,Trigger6M)),NA())</f>
        <v>2.3611095599611033E-2</v>
      </c>
      <c r="M1874" s="52">
        <f>IFERROR(_xll.qlIndexFixing(ONIndex6M,I1874,TRUE,_xll.ohTrigger(RecalcTrigger,Trigger6M)),NA())</f>
        <v>2.3485041279371899E-2</v>
      </c>
    </row>
    <row r="1875" spans="2:13" x14ac:dyDescent="0.2">
      <c r="B1875" s="46" t="s">
        <v>49</v>
      </c>
      <c r="D1875" s="49">
        <f>_xll.qlCalendarAdvance(LocalCalendar,$D1874,B1875,"f",FALSE)</f>
        <v>52615</v>
      </c>
      <c r="E1875" s="49">
        <f>_xll.qlInterestRateIndexValueDate(IndexON,D1875)</f>
        <v>52615</v>
      </c>
      <c r="F1875" s="52">
        <f>IFERROR(_xll.qlIndexFixing(IndexON,D1875,TRUE,_xll.ohTrigger(RecalcTrigger,TriggerON)),NA())</f>
        <v>1.8171125180814762E-2</v>
      </c>
      <c r="H1875" s="49">
        <f>_xll.qlCalendarAdvance(IborCalendar,$H1874,B1875,"f",FALSE)</f>
        <v>52440</v>
      </c>
      <c r="I1875" s="49">
        <f>_xll.qlInterestRateIndexValueDate(Index3M,$H1875)</f>
        <v>52442</v>
      </c>
      <c r="J1875" s="52">
        <f>IFERROR(_xll.qlIndexFixing(Index3M,H1875,TRUE,_xll.ohTrigger(RecalcTrigger,Trigger3M)),NA())</f>
        <v>2.2851545878144874E-2</v>
      </c>
      <c r="K1875" s="52">
        <f>IFERROR(_xll.qlIndexFixing(ONIndex3M,I1875,TRUE,_xll.ohTrigger(RecalcTrigger,Trigger3M)),NA())</f>
        <v>2.2798386574676144E-2</v>
      </c>
      <c r="L1875" s="52">
        <f>IFERROR(_xll.qlIndexFixing(Index6M,$H1875,TRUE,_xll.ohTrigger(RecalcTrigger,Trigger6M)),NA())</f>
        <v>2.3607854837584714E-2</v>
      </c>
      <c r="M1875" s="52">
        <f>IFERROR(_xll.qlIndexFixing(ONIndex6M,I1875,TRUE,_xll.ohTrigger(RecalcTrigger,Trigger6M)),NA())</f>
        <v>2.3483717874706045E-2</v>
      </c>
    </row>
    <row r="1876" spans="2:13" x14ac:dyDescent="0.2">
      <c r="B1876" s="46" t="s">
        <v>49</v>
      </c>
      <c r="D1876" s="49">
        <f>_xll.qlCalendarAdvance(LocalCalendar,$D1875,B1876,"f",FALSE)</f>
        <v>52622</v>
      </c>
      <c r="E1876" s="49">
        <f>_xll.qlInterestRateIndexValueDate(IndexON,D1876)</f>
        <v>52622</v>
      </c>
      <c r="F1876" s="52">
        <f>IFERROR(_xll.qlIndexFixing(IndexON,D1876,TRUE,_xll.ohTrigger(RecalcTrigger,TriggerON)),NA())</f>
        <v>1.8169107932969331E-2</v>
      </c>
      <c r="H1876" s="49">
        <f>_xll.qlCalendarAdvance(IborCalendar,$H1875,B1876,"f",FALSE)</f>
        <v>52447</v>
      </c>
      <c r="I1876" s="49">
        <f>_xll.qlInterestRateIndexValueDate(Index3M,$H1876)</f>
        <v>52449</v>
      </c>
      <c r="J1876" s="52">
        <f>IFERROR(_xll.qlIndexFixing(Index3M,H1876,TRUE,_xll.ohTrigger(RecalcTrigger,Trigger3M)),NA())</f>
        <v>2.2849652291411372E-2</v>
      </c>
      <c r="K1876" s="52">
        <f>IFERROR(_xll.qlIndexFixing(ONIndex3M,I1876,TRUE,_xll.ohTrigger(RecalcTrigger,Trigger3M)),NA())</f>
        <v>2.2796372173710111E-2</v>
      </c>
      <c r="L1876" s="52">
        <f>IFERROR(_xll.qlIndexFixing(Index6M,$H1876,TRUE,_xll.ohTrigger(RecalcTrigger,Trigger6M)),NA())</f>
        <v>2.3608782505169887E-2</v>
      </c>
      <c r="M1876" s="52">
        <f>IFERROR(_xll.qlIndexFixing(ONIndex6M,I1876,TRUE,_xll.ohTrigger(RecalcTrigger,Trigger6M)),NA())</f>
        <v>2.3482407647579251E-2</v>
      </c>
    </row>
    <row r="1877" spans="2:13" x14ac:dyDescent="0.2">
      <c r="B1877" s="46" t="s">
        <v>49</v>
      </c>
      <c r="D1877" s="49">
        <f>_xll.qlCalendarAdvance(LocalCalendar,$D1876,B1877,"f",FALSE)</f>
        <v>52629</v>
      </c>
      <c r="E1877" s="49">
        <f>_xll.qlInterestRateIndexValueDate(IndexON,D1877)</f>
        <v>52629</v>
      </c>
      <c r="F1877" s="52">
        <f>IFERROR(_xll.qlIndexFixing(IndexON,D1877,TRUE,_xll.ohTrigger(RecalcTrigger,TriggerON)),NA())</f>
        <v>1.8167117684557699E-2</v>
      </c>
      <c r="H1877" s="49">
        <f>_xll.qlCalendarAdvance(IborCalendar,$H1876,B1877,"f",FALSE)</f>
        <v>52454</v>
      </c>
      <c r="I1877" s="49">
        <f>_xll.qlInterestRateIndexValueDate(Index3M,$H1877)</f>
        <v>52456</v>
      </c>
      <c r="J1877" s="52">
        <f>IFERROR(_xll.qlIndexFixing(Index3M,H1877,TRUE,_xll.ohTrigger(RecalcTrigger,Trigger3M)),NA())</f>
        <v>2.2847779082373055E-2</v>
      </c>
      <c r="K1877" s="52">
        <f>IFERROR(_xll.qlIndexFixing(ONIndex3M,I1877,TRUE,_xll.ohTrigger(RecalcTrigger,Trigger3M)),NA())</f>
        <v>2.2794378032457985E-2</v>
      </c>
      <c r="L1877" s="52">
        <f>IFERROR(_xll.qlIndexFixing(Index6M,$H1877,TRUE,_xll.ohTrigger(RecalcTrigger,Trigger6M)),NA())</f>
        <v>2.3607645965120716E-2</v>
      </c>
      <c r="M1877" s="52">
        <f>IFERROR(_xll.qlIndexFixing(ONIndex6M,I1877,TRUE,_xll.ohTrigger(RecalcTrigger,Trigger6M)),NA())</f>
        <v>2.3481110598071453E-2</v>
      </c>
    </row>
    <row r="1878" spans="2:13" x14ac:dyDescent="0.2">
      <c r="B1878" s="46" t="s">
        <v>49</v>
      </c>
      <c r="D1878" s="49">
        <f>_xll.qlCalendarAdvance(LocalCalendar,$D1877,B1878,"f",FALSE)</f>
        <v>52636</v>
      </c>
      <c r="E1878" s="49">
        <f>_xll.qlInterestRateIndexValueDate(IndexON,D1878)</f>
        <v>52636</v>
      </c>
      <c r="F1878" s="52">
        <f>IFERROR(_xll.qlIndexFixing(IndexON,D1878,TRUE,_xll.ohTrigger(RecalcTrigger,TriggerON)),NA())</f>
        <v>1.8165154435660913E-2</v>
      </c>
      <c r="H1878" s="49">
        <f>_xll.qlCalendarAdvance(IborCalendar,$H1877,B1878,"f",FALSE)</f>
        <v>52461</v>
      </c>
      <c r="I1878" s="49">
        <f>_xll.qlInterestRateIndexValueDate(Index3M,$H1878)</f>
        <v>52463</v>
      </c>
      <c r="J1878" s="52">
        <f>IFERROR(_xll.qlIndexFixing(Index3M,H1878,TRUE,_xll.ohTrigger(RecalcTrigger,Trigger3M)),NA())</f>
        <v>2.2845926251000379E-2</v>
      </c>
      <c r="K1878" s="52">
        <f>IFERROR(_xll.qlIndexFixing(ONIndex3M,I1878,TRUE,_xll.ohTrigger(RecalcTrigger,Trigger3M)),NA())</f>
        <v>2.2792404151159573E-2</v>
      </c>
      <c r="L1878" s="52">
        <f>IFERROR(_xll.qlIndexFixing(Index6M,$H1878,TRUE,_xll.ohTrigger(RecalcTrigger,Trigger6M)),NA())</f>
        <v>2.3606522763155301E-2</v>
      </c>
      <c r="M1878" s="52">
        <f>IFERROR(_xll.qlIndexFixing(ONIndex6M,I1878,TRUE,_xll.ohTrigger(RecalcTrigger,Trigger6M)),NA())</f>
        <v>2.3479826726182651E-2</v>
      </c>
    </row>
    <row r="1879" spans="2:13" x14ac:dyDescent="0.2">
      <c r="B1879" s="46" t="s">
        <v>49</v>
      </c>
      <c r="D1879" s="49">
        <f>_xll.qlCalendarAdvance(LocalCalendar,$D1878,B1879,"f",FALSE)</f>
        <v>52643</v>
      </c>
      <c r="E1879" s="49">
        <f>_xll.qlInterestRateIndexValueDate(IndexON,D1879)</f>
        <v>52643</v>
      </c>
      <c r="F1879" s="52">
        <f>IFERROR(_xll.qlIndexFixing(IndexON,D1879,TRUE,_xll.ohTrigger(RecalcTrigger,TriggerON)),NA())</f>
        <v>1.8163218186197927E-2</v>
      </c>
      <c r="H1879" s="49">
        <f>_xll.qlCalendarAdvance(IborCalendar,$H1878,B1879,"f",FALSE)</f>
        <v>52468</v>
      </c>
      <c r="I1879" s="49">
        <f>_xll.qlInterestRateIndexValueDate(Index3M,$H1879)</f>
        <v>52470</v>
      </c>
      <c r="J1879" s="52">
        <f>IFERROR(_xll.qlIndexFixing(Index3M,H1879,TRUE,_xll.ohTrigger(RecalcTrigger,Trigger3M)),NA())</f>
        <v>2.2844093797263803E-2</v>
      </c>
      <c r="K1879" s="52">
        <f>IFERROR(_xll.qlIndexFixing(ONIndex3M,I1879,TRUE,_xll.ohTrigger(RecalcTrigger,Trigger3M)),NA())</f>
        <v>2.2790450529655004E-2</v>
      </c>
      <c r="L1879" s="52">
        <f>IFERROR(_xll.qlIndexFixing(Index6M,$H1879,TRUE,_xll.ohTrigger(RecalcTrigger,Trigger6M)),NA())</f>
        <v>2.3605412899250004E-2</v>
      </c>
      <c r="M1879" s="52">
        <f>IFERROR(_xll.qlIndexFixing(ONIndex6M,I1879,TRUE,_xll.ohTrigger(RecalcTrigger,Trigger6M)),NA())</f>
        <v>2.3478556031832909E-2</v>
      </c>
    </row>
    <row r="1880" spans="2:13" x14ac:dyDescent="0.2">
      <c r="B1880" s="46" t="s">
        <v>49</v>
      </c>
      <c r="D1880" s="49">
        <f>_xll.qlCalendarAdvance(LocalCalendar,$D1879,B1880,"f",FALSE)</f>
        <v>52650</v>
      </c>
      <c r="E1880" s="49">
        <f>_xll.qlInterestRateIndexValueDate(IndexON,D1880)</f>
        <v>52650</v>
      </c>
      <c r="F1880" s="52">
        <f>IFERROR(_xll.qlIndexFixing(IndexON,D1880,TRUE,_xll.ohTrigger(RecalcTrigger,TriggerON)),NA())</f>
        <v>1.8161308936330833E-2</v>
      </c>
      <c r="H1880" s="49">
        <f>_xll.qlCalendarAdvance(IborCalendar,$H1879,B1880,"f",FALSE)</f>
        <v>52475</v>
      </c>
      <c r="I1880" s="49">
        <f>_xll.qlInterestRateIndexValueDate(Index3M,$H1880)</f>
        <v>52477</v>
      </c>
      <c r="J1880" s="52">
        <f>IFERROR(_xll.qlIndexFixing(Index3M,H1880,TRUE,_xll.ohTrigger(RecalcTrigger,Trigger3M)),NA())</f>
        <v>2.2841684041473076E-2</v>
      </c>
      <c r="K1880" s="52">
        <f>IFERROR(_xll.qlIndexFixing(ONIndex3M,I1880,TRUE,_xll.ohTrigger(RecalcTrigger,Trigger3M)),NA())</f>
        <v>2.2788517167784406E-2</v>
      </c>
      <c r="L1880" s="52">
        <f>IFERROR(_xll.qlIndexFixing(Index6M,$H1880,TRUE,_xll.ohTrigger(RecalcTrigger,Trigger6M)),NA())</f>
        <v>2.3601528955048731E-2</v>
      </c>
      <c r="M1880" s="52">
        <f>IFERROR(_xll.qlIndexFixing(ONIndex6M,I1880,TRUE,_xll.ohTrigger(RecalcTrigger,Trigger6M)),NA())</f>
        <v>2.3477298515022227E-2</v>
      </c>
    </row>
    <row r="1881" spans="2:13" x14ac:dyDescent="0.2">
      <c r="B1881" s="46" t="s">
        <v>49</v>
      </c>
      <c r="D1881" s="49">
        <f>_xll.qlCalendarAdvance(LocalCalendar,$D1880,B1881,"f",FALSE)</f>
        <v>52657</v>
      </c>
      <c r="E1881" s="49">
        <f>_xll.qlInterestRateIndexValueDate(IndexON,D1881)</f>
        <v>52657</v>
      </c>
      <c r="F1881" s="52">
        <f>IFERROR(_xll.qlIndexFixing(IndexON,D1881,TRUE,_xll.ohTrigger(RecalcTrigger,TriggerON)),NA())</f>
        <v>1.8159426685978586E-2</v>
      </c>
      <c r="H1881" s="49">
        <f>_xll.qlCalendarAdvance(IborCalendar,$H1880,B1881,"f",FALSE)</f>
        <v>52482</v>
      </c>
      <c r="I1881" s="49">
        <f>_xll.qlInterestRateIndexValueDate(Index3M,$H1881)</f>
        <v>52484</v>
      </c>
      <c r="J1881" s="52">
        <f>IFERROR(_xll.qlIndexFixing(Index3M,H1881,TRUE,_xll.ohTrigger(RecalcTrigger,Trigger3M)),NA())</f>
        <v>2.2839891000825251E-2</v>
      </c>
      <c r="K1881" s="52">
        <f>IFERROR(_xll.qlIndexFixing(ONIndex3M,I1881,TRUE,_xll.ohTrigger(RecalcTrigger,Trigger3M)),NA())</f>
        <v>2.2786604065867522E-2</v>
      </c>
      <c r="L1881" s="52">
        <f>IFERROR(_xll.qlIndexFixing(Index6M,$H1881,TRUE,_xll.ohTrigger(RecalcTrigger,Trigger6M)),NA())</f>
        <v>2.3600442239669509E-2</v>
      </c>
      <c r="M1881" s="52">
        <f>IFERROR(_xll.qlIndexFixing(ONIndex6M,I1881,TRUE,_xll.ohTrigger(RecalcTrigger,Trigger6M)),NA())</f>
        <v>2.3476054175830541E-2</v>
      </c>
    </row>
    <row r="1882" spans="2:13" x14ac:dyDescent="0.2">
      <c r="B1882" s="46" t="s">
        <v>49</v>
      </c>
      <c r="D1882" s="49">
        <f>_xll.qlCalendarAdvance(LocalCalendar,$D1881,B1882,"f",FALSE)</f>
        <v>52664</v>
      </c>
      <c r="E1882" s="49">
        <f>_xll.qlInterestRateIndexValueDate(IndexON,D1882)</f>
        <v>52664</v>
      </c>
      <c r="F1882" s="52">
        <f>IFERROR(_xll.qlIndexFixing(IndexON,D1882,TRUE,_xll.ohTrigger(RecalcTrigger,TriggerON)),NA())</f>
        <v>1.8157571434979092E-2</v>
      </c>
      <c r="H1882" s="49">
        <f>_xll.qlCalendarAdvance(IborCalendar,$H1881,B1882,"f",FALSE)</f>
        <v>52489</v>
      </c>
      <c r="I1882" s="49">
        <f>_xll.qlInterestRateIndexValueDate(Index3M,$H1882)</f>
        <v>52491</v>
      </c>
      <c r="J1882" s="52">
        <f>IFERROR(_xll.qlIndexFixing(Index3M,H1882,TRUE,_xll.ohTrigger(RecalcTrigger,Trigger3M)),NA())</f>
        <v>2.2838118336432834E-2</v>
      </c>
      <c r="K1882" s="52">
        <f>IFERROR(_xll.qlIndexFixing(ONIndex3M,I1882,TRUE,_xll.ohTrigger(RecalcTrigger,Trigger3M)),NA())</f>
        <v>2.2784711223664544E-2</v>
      </c>
      <c r="L1882" s="52">
        <f>IFERROR(_xll.qlIndexFixing(Index6M,$H1882,TRUE,_xll.ohTrigger(RecalcTrigger,Trigger6M)),NA())</f>
        <v>2.3599368858801362E-2</v>
      </c>
      <c r="M1882" s="52">
        <f>IFERROR(_xll.qlIndexFixing(ONIndex6M,I1882,TRUE,_xll.ohTrigger(RecalcTrigger,Trigger6M)),NA())</f>
        <v>2.3474823014337787E-2</v>
      </c>
    </row>
    <row r="1883" spans="2:13" x14ac:dyDescent="0.2">
      <c r="B1883" s="46" t="s">
        <v>49</v>
      </c>
      <c r="D1883" s="49">
        <f>_xll.qlCalendarAdvance(LocalCalendar,$D1882,B1883,"f",FALSE)</f>
        <v>52671</v>
      </c>
      <c r="E1883" s="49">
        <f>_xll.qlInterestRateIndexValueDate(IndexON,D1883)</f>
        <v>52671</v>
      </c>
      <c r="F1883" s="52">
        <f>IFERROR(_xll.qlIndexFixing(IndexON,D1883,TRUE,_xll.ohTrigger(RecalcTrigger,TriggerON)),NA())</f>
        <v>1.8155743183656536E-2</v>
      </c>
      <c r="H1883" s="49">
        <f>_xll.qlCalendarAdvance(IborCalendar,$H1882,B1883,"f",FALSE)</f>
        <v>52496</v>
      </c>
      <c r="I1883" s="49">
        <f>_xll.qlInterestRateIndexValueDate(Index3M,$H1883)</f>
        <v>52498</v>
      </c>
      <c r="J1883" s="52">
        <f>IFERROR(_xll.qlIndexFixing(Index3M,H1883,TRUE,_xll.ohTrigger(RecalcTrigger,Trigger3M)),NA())</f>
        <v>2.2836366048269472E-2</v>
      </c>
      <c r="K1883" s="52">
        <f>IFERROR(_xll.qlIndexFixing(ONIndex3M,I1883,TRUE,_xll.ohTrigger(RecalcTrigger,Trigger3M)),NA())</f>
        <v>2.278283864125541E-2</v>
      </c>
      <c r="L1883" s="52">
        <f>IFERROR(_xll.qlIndexFixing(Index6M,$H1883,TRUE,_xll.ohTrigger(RecalcTrigger,Trigger6M)),NA())</f>
        <v>2.3598308812421018E-2</v>
      </c>
      <c r="M1883" s="52">
        <f>IFERROR(_xll.qlIndexFixing(ONIndex6M,I1883,TRUE,_xll.ohTrigger(RecalcTrigger,Trigger6M)),NA())</f>
        <v>2.3473605030144284E-2</v>
      </c>
    </row>
    <row r="1884" spans="2:13" x14ac:dyDescent="0.2">
      <c r="B1884" s="46" t="s">
        <v>49</v>
      </c>
      <c r="D1884" s="49">
        <f>_xll.qlCalendarAdvance(LocalCalendar,$D1883,B1884,"f",FALSE)</f>
        <v>52678</v>
      </c>
      <c r="E1884" s="49">
        <f>_xll.qlInterestRateIndexValueDate(IndexON,D1884)</f>
        <v>52678</v>
      </c>
      <c r="F1884" s="52">
        <f>IFERROR(_xll.qlIndexFixing(IndexON,D1884,TRUE,_xll.ohTrigger(RecalcTrigger,TriggerON)),NA())</f>
        <v>1.8153941931848827E-2</v>
      </c>
      <c r="H1884" s="49">
        <f>_xll.qlCalendarAdvance(IborCalendar,$H1883,B1884,"f",FALSE)</f>
        <v>52503</v>
      </c>
      <c r="I1884" s="49">
        <f>_xll.qlInterestRateIndexValueDate(Index3M,$H1884)</f>
        <v>52505</v>
      </c>
      <c r="J1884" s="52">
        <f>IFERROR(_xll.qlIndexFixing(Index3M,H1884,TRUE,_xll.ohTrigger(RecalcTrigger,Trigger3M)),NA())</f>
        <v>2.2837047283599206E-2</v>
      </c>
      <c r="K1884" s="52">
        <f>IFERROR(_xll.qlIndexFixing(ONIndex3M,I1884,TRUE,_xll.ohTrigger(RecalcTrigger,Trigger3M)),NA())</f>
        <v>2.2780986318720053E-2</v>
      </c>
      <c r="L1884" s="52">
        <f>IFERROR(_xll.qlIndexFixing(Index6M,$H1884,TRUE,_xll.ohTrigger(RecalcTrigger,Trigger6M)),NA())</f>
        <v>2.359796231520531E-2</v>
      </c>
      <c r="M1884" s="52">
        <f>IFERROR(_xll.qlIndexFixing(ONIndex6M,I1884,TRUE,_xll.ohTrigger(RecalcTrigger,Trigger6M)),NA())</f>
        <v>2.3472400223809586E-2</v>
      </c>
    </row>
    <row r="1885" spans="2:13" x14ac:dyDescent="0.2">
      <c r="B1885" s="46" t="s">
        <v>49</v>
      </c>
      <c r="D1885" s="49">
        <f>_xll.qlCalendarAdvance(LocalCalendar,$D1884,B1885,"f",FALSE)</f>
        <v>52685</v>
      </c>
      <c r="E1885" s="49">
        <f>_xll.qlInterestRateIndexValueDate(IndexON,D1885)</f>
        <v>52685</v>
      </c>
      <c r="F1885" s="52">
        <f>IFERROR(_xll.qlIndexFixing(IndexON,D1885,TRUE,_xll.ohTrigger(RecalcTrigger,TriggerON)),NA())</f>
        <v>1.8152167679393871E-2</v>
      </c>
      <c r="H1885" s="49">
        <f>_xll.qlCalendarAdvance(IborCalendar,$H1884,B1885,"f",FALSE)</f>
        <v>52510</v>
      </c>
      <c r="I1885" s="49">
        <f>_xll.qlInterestRateIndexValueDate(Index3M,$H1885)</f>
        <v>52512</v>
      </c>
      <c r="J1885" s="52">
        <f>IFERROR(_xll.qlIndexFixing(Index3M,H1885,TRUE,_xll.ohTrigger(RecalcTrigger,Trigger3M)),NA())</f>
        <v>2.2833527003641094E-2</v>
      </c>
      <c r="K1885" s="52">
        <f>IFERROR(_xll.qlIndexFixing(ONIndex3M,I1885,TRUE,_xll.ohTrigger(RecalcTrigger,Trigger3M)),NA())</f>
        <v>2.2779154255818668E-2</v>
      </c>
      <c r="L1885" s="52">
        <f>IFERROR(_xll.qlIndexFixing(Index6M,$H1885,TRUE,_xll.ohTrigger(RecalcTrigger,Trigger6M)),NA())</f>
        <v>2.3596929822923475E-2</v>
      </c>
      <c r="M1885" s="52">
        <f>IFERROR(_xll.qlIndexFixing(ONIndex6M,I1885,TRUE,_xll.ohTrigger(RecalcTrigger,Trigger6M)),NA())</f>
        <v>2.3471208594854076E-2</v>
      </c>
    </row>
    <row r="1886" spans="2:13" x14ac:dyDescent="0.2">
      <c r="B1886" s="46" t="s">
        <v>49</v>
      </c>
      <c r="D1886" s="49">
        <f>_xll.qlCalendarAdvance(LocalCalendar,$D1885,B1886,"f",FALSE)</f>
        <v>52692</v>
      </c>
      <c r="E1886" s="49">
        <f>_xll.qlInterestRateIndexValueDate(IndexON,D1886)</f>
        <v>52692</v>
      </c>
      <c r="F1886" s="52">
        <f>IFERROR(_xll.qlIndexFixing(IndexON,D1886,TRUE,_xll.ohTrigger(RecalcTrigger,TriggerON)),NA())</f>
        <v>1.8150420426534808E-2</v>
      </c>
      <c r="H1886" s="49">
        <f>_xll.qlCalendarAdvance(IborCalendar,$H1885,B1886,"f",FALSE)</f>
        <v>52517</v>
      </c>
      <c r="I1886" s="49">
        <f>_xll.qlInterestRateIndexValueDate(Index3M,$H1886)</f>
        <v>52519</v>
      </c>
      <c r="J1886" s="52">
        <f>IFERROR(_xll.qlIndexFixing(Index3M,H1886,TRUE,_xll.ohTrigger(RecalcTrigger,Trigger3M)),NA())</f>
        <v>2.2831837192581316E-2</v>
      </c>
      <c r="K1886" s="52">
        <f>IFERROR(_xll.qlIndexFixing(ONIndex3M,I1886,TRUE,_xll.ohTrigger(RecalcTrigger,Trigger3M)),NA())</f>
        <v>2.2777342452791061E-2</v>
      </c>
      <c r="L1886" s="52">
        <f>IFERROR(_xll.qlIndexFixing(Index6M,$H1886,TRUE,_xll.ohTrigger(RecalcTrigger,Trigger6M)),NA())</f>
        <v>2.3598719763063936E-2</v>
      </c>
      <c r="M1886" s="52">
        <f>IFERROR(_xll.qlIndexFixing(ONIndex6M,I1886,TRUE,_xll.ohTrigger(RecalcTrigger,Trigger6M)),NA())</f>
        <v>2.3470030143517562E-2</v>
      </c>
    </row>
    <row r="1887" spans="2:13" x14ac:dyDescent="0.2">
      <c r="B1887" s="46" t="s">
        <v>49</v>
      </c>
      <c r="D1887" s="49">
        <f>_xll.qlCalendarAdvance(LocalCalendar,$D1886,B1887,"f",FALSE)</f>
        <v>52699</v>
      </c>
      <c r="E1887" s="49">
        <f>_xll.qlInterestRateIndexValueDate(IndexON,D1887)</f>
        <v>52699</v>
      </c>
      <c r="F1887" s="52">
        <f>IFERROR(_xll.qlIndexFixing(IndexON,D1887,TRUE,_xll.ohTrigger(RecalcTrigger,TriggerON)),NA())</f>
        <v>1.8148700173109544E-2</v>
      </c>
      <c r="H1887" s="49">
        <f>_xll.qlCalendarAdvance(IborCalendar,$H1886,B1887,"f",FALSE)</f>
        <v>52524</v>
      </c>
      <c r="I1887" s="49">
        <f>_xll.qlInterestRateIndexValueDate(Index3M,$H1887)</f>
        <v>52526</v>
      </c>
      <c r="J1887" s="52">
        <f>IFERROR(_xll.qlIndexFixing(Index3M,H1887,TRUE,_xll.ohTrigger(RecalcTrigger,Trigger3M)),NA())</f>
        <v>2.2830167758940426E-2</v>
      </c>
      <c r="K1887" s="52">
        <f>IFERROR(_xll.qlIndexFixing(ONIndex3M,I1887,TRUE,_xll.ohTrigger(RecalcTrigger,Trigger3M)),NA())</f>
        <v>2.2775550909557296E-2</v>
      </c>
      <c r="L1887" s="52">
        <f>IFERROR(_xll.qlIndexFixing(Index6M,$H1887,TRUE,_xll.ohTrigger(RecalcTrigger,Trigger6M)),NA())</f>
        <v>2.3594904844229023E-2</v>
      </c>
      <c r="M1887" s="52">
        <f>IFERROR(_xll.qlIndexFixing(ONIndex6M,I1887,TRUE,_xll.ohTrigger(RecalcTrigger,Trigger6M)),NA())</f>
        <v>2.3468864869720107E-2</v>
      </c>
    </row>
    <row r="1888" spans="2:13" x14ac:dyDescent="0.2">
      <c r="B1888" s="46" t="s">
        <v>49</v>
      </c>
      <c r="D1888" s="49">
        <f>_xll.qlCalendarAdvance(LocalCalendar,$D1887,B1888,"f",FALSE)</f>
        <v>52706</v>
      </c>
      <c r="E1888" s="49">
        <f>_xll.qlInterestRateIndexValueDate(IndexON,D1888)</f>
        <v>52706</v>
      </c>
      <c r="F1888" s="52">
        <f>IFERROR(_xll.qlIndexFixing(IndexON,D1888,TRUE,_xll.ohTrigger(RecalcTrigger,TriggerON)),NA())</f>
        <v>1.8147006919280173E-2</v>
      </c>
      <c r="H1888" s="49">
        <f>_xll.qlCalendarAdvance(IborCalendar,$H1887,B1888,"f",FALSE)</f>
        <v>52531</v>
      </c>
      <c r="I1888" s="49">
        <f>_xll.qlInterestRateIndexValueDate(Index3M,$H1888)</f>
        <v>52533</v>
      </c>
      <c r="J1888" s="52">
        <f>IFERROR(_xll.qlIndexFixing(Index3M,H1888,TRUE,_xll.ohTrigger(RecalcTrigger,Trigger3M)),NA())</f>
        <v>2.2828518702688875E-2</v>
      </c>
      <c r="K1888" s="52">
        <f>IFERROR(_xll.qlIndexFixing(ONIndex3M,I1888,TRUE,_xll.ohTrigger(RecalcTrigger,Trigger3M)),NA())</f>
        <v>2.2773779626037438E-2</v>
      </c>
      <c r="L1888" s="52">
        <f>IFERROR(_xll.qlIndexFixing(Index6M,$H1888,TRUE,_xll.ohTrigger(RecalcTrigger,Trigger6M)),NA())</f>
        <v>2.3593208597120819E-2</v>
      </c>
      <c r="M1888" s="52">
        <f>IFERROR(_xll.qlIndexFixing(ONIndex6M,I1888,TRUE,_xll.ohTrigger(RecalcTrigger,Trigger6M)),NA())</f>
        <v>2.3467712773541649E-2</v>
      </c>
    </row>
    <row r="1889" spans="2:13" x14ac:dyDescent="0.2">
      <c r="B1889" s="46" t="s">
        <v>49</v>
      </c>
      <c r="D1889" s="49">
        <f>_xll.qlCalendarAdvance(LocalCalendar,$D1888,B1889,"f",FALSE)</f>
        <v>52713</v>
      </c>
      <c r="E1889" s="49">
        <f>_xll.qlInterestRateIndexValueDate(IndexON,D1889)</f>
        <v>52713</v>
      </c>
      <c r="F1889" s="52">
        <f>IFERROR(_xll.qlIndexFixing(IndexON,D1889,TRUE,_xll.ohTrigger(RecalcTrigger,TriggerON)),NA())</f>
        <v>1.8145340664884602E-2</v>
      </c>
      <c r="H1889" s="49">
        <f>_xll.qlCalendarAdvance(IborCalendar,$H1888,B1889,"f",FALSE)</f>
        <v>52538</v>
      </c>
      <c r="I1889" s="49">
        <f>_xll.qlInterestRateIndexValueDate(Index3M,$H1889)</f>
        <v>52540</v>
      </c>
      <c r="J1889" s="52">
        <f>IFERROR(_xll.qlIndexFixing(Index3M,H1889,TRUE,_xll.ohTrigger(RecalcTrigger,Trigger3M)),NA())</f>
        <v>2.2826890023806678E-2</v>
      </c>
      <c r="K1889" s="52">
        <f>IFERROR(_xll.qlIndexFixing(ONIndex3M,I1889,TRUE,_xll.ohTrigger(RecalcTrigger,Trigger3M)),NA())</f>
        <v>2.2772028602391359E-2</v>
      </c>
      <c r="L1889" s="52">
        <f>IFERROR(_xll.qlIndexFixing(Index6M,$H1889,TRUE,_xll.ohTrigger(RecalcTrigger,Trigger6M)),NA())</f>
        <v>2.3592933206557535E-2</v>
      </c>
      <c r="M1889" s="52">
        <f>IFERROR(_xll.qlIndexFixing(ONIndex6M,I1889,TRUE,_xll.ohTrigger(RecalcTrigger,Trigger6M)),NA())</f>
        <v>2.3466573854902251E-2</v>
      </c>
    </row>
    <row r="1890" spans="2:13" x14ac:dyDescent="0.2">
      <c r="B1890" s="46" t="s">
        <v>49</v>
      </c>
      <c r="D1890" s="49">
        <f>_xll.qlCalendarAdvance(LocalCalendar,$D1889,B1890,"f",FALSE)</f>
        <v>52723</v>
      </c>
      <c r="E1890" s="49">
        <f>_xll.qlInterestRateIndexValueDate(IndexON,D1890)</f>
        <v>52723</v>
      </c>
      <c r="F1890" s="52">
        <f>IFERROR(_xll.qlIndexFixing(IndexON,D1890,TRUE,_xll.ohTrigger(RecalcTrigger,TriggerON)),NA())</f>
        <v>1.8143678822918712E-2</v>
      </c>
      <c r="H1890" s="49">
        <f>_xll.qlCalendarAdvance(IborCalendar,$H1889,B1890,"f",FALSE)</f>
        <v>52545</v>
      </c>
      <c r="I1890" s="49">
        <f>_xll.qlInterestRateIndexValueDate(Index3M,$H1890)</f>
        <v>52547</v>
      </c>
      <c r="J1890" s="52">
        <f>IFERROR(_xll.qlIndexFixing(Index3M,H1890,TRUE,_xll.ohTrigger(RecalcTrigger,Trigger3M)),NA())</f>
        <v>2.2825281722262562E-2</v>
      </c>
      <c r="K1890" s="52">
        <f>IFERROR(_xll.qlIndexFixing(ONIndex3M,I1890,TRUE,_xll.ohTrigger(RecalcTrigger,Trigger3M)),NA())</f>
        <v>2.2770297838539122E-2</v>
      </c>
      <c r="L1890" s="52">
        <f>IFERROR(_xll.qlIndexFixing(Index6M,$H1890,TRUE,_xll.ohTrigger(RecalcTrigger,Trigger6M)),NA())</f>
        <v>2.3591261851701444E-2</v>
      </c>
      <c r="M1890" s="52">
        <f>IFERROR(_xll.qlIndexFixing(ONIndex6M,I1890,TRUE,_xll.ohTrigger(RecalcTrigger,Trigger6M)),NA())</f>
        <v>2.3465448113961784E-2</v>
      </c>
    </row>
    <row r="1891" spans="2:13" x14ac:dyDescent="0.2">
      <c r="B1891" s="46" t="s">
        <v>49</v>
      </c>
      <c r="D1891" s="49">
        <f>_xll.qlCalendarAdvance(LocalCalendar,$D1890,B1891,"f",FALSE)</f>
        <v>52730</v>
      </c>
      <c r="E1891" s="49">
        <f>_xll.qlInterestRateIndexValueDate(IndexON,D1891)</f>
        <v>52730</v>
      </c>
      <c r="F1891" s="52">
        <f>IFERROR(_xll.qlIndexFixing(IndexON,D1891,TRUE,_xll.ohTrigger(RecalcTrigger,TriggerON)),NA())</f>
        <v>1.8142081837104383E-2</v>
      </c>
      <c r="H1891" s="49">
        <f>_xll.qlCalendarAdvance(IborCalendar,$H1890,B1891,"f",FALSE)</f>
        <v>52552</v>
      </c>
      <c r="I1891" s="49">
        <f>_xll.qlInterestRateIndexValueDate(Index3M,$H1891)</f>
        <v>52554</v>
      </c>
      <c r="J1891" s="52">
        <f>IFERROR(_xll.qlIndexFixing(Index3M,H1891,TRUE,_xll.ohTrigger(RecalcTrigger,Trigger3M)),NA())</f>
        <v>2.2823693798035671E-2</v>
      </c>
      <c r="K1891" s="52">
        <f>IFERROR(_xll.qlIndexFixing(ONIndex3M,I1891,TRUE,_xll.ohTrigger(RecalcTrigger,Trigger3M)),NA())</f>
        <v>2.2768587334400792E-2</v>
      </c>
      <c r="L1891" s="52">
        <f>IFERROR(_xll.qlIndexFixing(Index6M,$H1891,TRUE,_xll.ohTrigger(RecalcTrigger,Trigger6M)),NA())</f>
        <v>2.3590308480491335E-2</v>
      </c>
      <c r="M1891" s="52">
        <f>IFERROR(_xll.qlIndexFixing(ONIndex6M,I1891,TRUE,_xll.ohTrigger(RecalcTrigger,Trigger6M)),NA())</f>
        <v>2.3464335550480442E-2</v>
      </c>
    </row>
    <row r="1892" spans="2:13" x14ac:dyDescent="0.2">
      <c r="B1892" s="46" t="s">
        <v>49</v>
      </c>
      <c r="D1892" s="49">
        <f>_xll.qlCalendarAdvance(LocalCalendar,$D1891,B1892,"f",FALSE)</f>
        <v>52737</v>
      </c>
      <c r="E1892" s="49">
        <f>_xll.qlInterestRateIndexValueDate(IndexON,D1892)</f>
        <v>52737</v>
      </c>
      <c r="F1892" s="52">
        <f>IFERROR(_xll.qlIndexFixing(IndexON,D1892,TRUE,_xll.ohTrigger(RecalcTrigger,TriggerON)),NA())</f>
        <v>1.8140511853425394E-2</v>
      </c>
      <c r="H1892" s="49">
        <f>_xll.qlCalendarAdvance(IborCalendar,$H1891,B1892,"f",FALSE)</f>
        <v>52559</v>
      </c>
      <c r="I1892" s="49">
        <f>_xll.qlInterestRateIndexValueDate(Index3M,$H1892)</f>
        <v>52561</v>
      </c>
      <c r="J1892" s="52">
        <f>IFERROR(_xll.qlIndexFixing(Index3M,H1892,TRUE,_xll.ohTrigger(RecalcTrigger,Trigger3M)),NA())</f>
        <v>2.282212625109907E-2</v>
      </c>
      <c r="K1892" s="52">
        <f>IFERROR(_xll.qlIndexFixing(ONIndex3M,I1892,TRUE,_xll.ohTrigger(RecalcTrigger,Trigger3M)),NA())</f>
        <v>2.2766897090056304E-2</v>
      </c>
      <c r="L1892" s="52">
        <f>IFERROR(_xll.qlIndexFixing(Index6M,$H1892,TRUE,_xll.ohTrigger(RecalcTrigger,Trigger6M)),NA())</f>
        <v>2.3589368443588509E-2</v>
      </c>
      <c r="M1892" s="52">
        <f>IFERROR(_xll.qlIndexFixing(ONIndex6M,I1892,TRUE,_xll.ohTrigger(RecalcTrigger,Trigger6M)),NA())</f>
        <v>2.3463236164618095E-2</v>
      </c>
    </row>
    <row r="1893" spans="2:13" x14ac:dyDescent="0.2">
      <c r="B1893" s="46" t="s">
        <v>49</v>
      </c>
      <c r="D1893" s="49">
        <f>_xll.qlCalendarAdvance(LocalCalendar,$D1892,B1893,"f",FALSE)</f>
        <v>52744</v>
      </c>
      <c r="E1893" s="49">
        <f>_xll.qlInterestRateIndexValueDate(IndexON,D1893)</f>
        <v>52744</v>
      </c>
      <c r="F1893" s="52">
        <f>IFERROR(_xll.qlIndexFixing(IndexON,D1893,TRUE,_xll.ohTrigger(RecalcTrigger,TriggerON)),NA())</f>
        <v>1.8138968872016829E-2</v>
      </c>
      <c r="H1893" s="49">
        <f>_xll.qlCalendarAdvance(IborCalendar,$H1892,B1893,"f",FALSE)</f>
        <v>52566</v>
      </c>
      <c r="I1893" s="49">
        <f>_xll.qlInterestRateIndexValueDate(Index3M,$H1893)</f>
        <v>52568</v>
      </c>
      <c r="J1893" s="52">
        <f>IFERROR(_xll.qlIndexFixing(Index3M,H1893,TRUE,_xll.ohTrigger(RecalcTrigger,Trigger3M)),NA())</f>
        <v>2.2819963853461835E-2</v>
      </c>
      <c r="K1893" s="52">
        <f>IFERROR(_xll.qlIndexFixing(ONIndex3M,I1893,TRUE,_xll.ohTrigger(RecalcTrigger,Trigger3M)),NA())</f>
        <v>2.2765227105585595E-2</v>
      </c>
      <c r="L1893" s="52">
        <f>IFERROR(_xll.qlIndexFixing(Index6M,$H1893,TRUE,_xll.ohTrigger(RecalcTrigger,Trigger6M)),NA())</f>
        <v>2.3589149953652265E-2</v>
      </c>
      <c r="M1893" s="52">
        <f>IFERROR(_xll.qlIndexFixing(ONIndex6M,I1893,TRUE,_xll.ohTrigger(RecalcTrigger,Trigger6M)),NA())</f>
        <v>2.3462149956294809E-2</v>
      </c>
    </row>
    <row r="1894" spans="2:13" x14ac:dyDescent="0.2">
      <c r="B1894" s="46" t="s">
        <v>49</v>
      </c>
      <c r="D1894" s="49">
        <f>_xll.qlCalendarAdvance(LocalCalendar,$D1893,B1894,"f",FALSE)</f>
        <v>52751</v>
      </c>
      <c r="E1894" s="49">
        <f>_xll.qlInterestRateIndexValueDate(IndexON,D1894)</f>
        <v>52751</v>
      </c>
      <c r="F1894" s="52">
        <f>IFERROR(_xll.qlIndexFixing(IndexON,D1894,TRUE,_xll.ohTrigger(RecalcTrigger,TriggerON)),NA())</f>
        <v>1.8137452892743603E-2</v>
      </c>
      <c r="H1894" s="49">
        <f>_xll.qlCalendarAdvance(IborCalendar,$H1893,B1894,"f",FALSE)</f>
        <v>52573</v>
      </c>
      <c r="I1894" s="49">
        <f>_xll.qlInterestRateIndexValueDate(Index3M,$H1894)</f>
        <v>52575</v>
      </c>
      <c r="J1894" s="52">
        <f>IFERROR(_xll.qlIndexFixing(Index3M,H1894,TRUE,_xll.ohTrigger(RecalcTrigger,Trigger3M)),NA())</f>
        <v>2.2818435702109563E-2</v>
      </c>
      <c r="K1894" s="52">
        <f>IFERROR(_xll.qlIndexFixing(ONIndex3M,I1894,TRUE,_xll.ohTrigger(RecalcTrigger,Trigger3M)),NA())</f>
        <v>2.2763577380828792E-2</v>
      </c>
      <c r="L1894" s="52">
        <f>IFERROR(_xll.qlIndexFixing(Index6M,$H1894,TRUE,_xll.ohTrigger(RecalcTrigger,Trigger6M)),NA())</f>
        <v>2.3588237478322869E-2</v>
      </c>
      <c r="M1894" s="52">
        <f>IFERROR(_xll.qlIndexFixing(ONIndex6M,I1894,TRUE,_xll.ohTrigger(RecalcTrigger,Trigger6M)),NA())</f>
        <v>2.3461076925590518E-2</v>
      </c>
    </row>
    <row r="1895" spans="2:13" x14ac:dyDescent="0.2">
      <c r="B1895" s="46" t="s">
        <v>49</v>
      </c>
      <c r="D1895" s="49">
        <f>_xll.qlCalendarAdvance(LocalCalendar,$D1894,B1895,"f",FALSE)</f>
        <v>52758</v>
      </c>
      <c r="E1895" s="49">
        <f>_xll.qlInterestRateIndexValueDate(IndexON,D1895)</f>
        <v>52758</v>
      </c>
      <c r="F1895" s="52">
        <f>IFERROR(_xll.qlIndexFixing(IndexON,D1895,TRUE,_xll.ohTrigger(RecalcTrigger,TriggerON)),NA())</f>
        <v>1.8135963915686764E-2</v>
      </c>
      <c r="H1895" s="49">
        <f>_xll.qlCalendarAdvance(IborCalendar,$H1894,B1895,"f",FALSE)</f>
        <v>52580</v>
      </c>
      <c r="I1895" s="49">
        <f>_xll.qlInterestRateIndexValueDate(Index3M,$H1895)</f>
        <v>52582</v>
      </c>
      <c r="J1895" s="52">
        <f>IFERROR(_xll.qlIndexFixing(Index3M,H1895,TRUE,_xll.ohTrigger(RecalcTrigger,Trigger3M)),NA())</f>
        <v>2.281692792668329E-2</v>
      </c>
      <c r="K1895" s="52">
        <f>IFERROR(_xll.qlIndexFixing(ONIndex3M,I1895,TRUE,_xll.ohTrigger(RecalcTrigger,Trigger3M)),NA())</f>
        <v>2.2761947915865832E-2</v>
      </c>
      <c r="L1895" s="52">
        <f>IFERROR(_xll.qlIndexFixing(Index6M,$H1895,TRUE,_xll.ohTrigger(RecalcTrigger,Trigger6M)),NA())</f>
        <v>2.3587338338115334E-2</v>
      </c>
      <c r="M1895" s="52">
        <f>IFERROR(_xll.qlIndexFixing(ONIndex6M,I1895,TRUE,_xll.ohTrigger(RecalcTrigger,Trigger6M)),NA())</f>
        <v>2.3460017072425288E-2</v>
      </c>
    </row>
    <row r="1896" spans="2:13" x14ac:dyDescent="0.2">
      <c r="B1896" s="46" t="s">
        <v>49</v>
      </c>
      <c r="D1896" s="49">
        <f>_xll.qlCalendarAdvance(LocalCalendar,$D1895,B1896,"f",FALSE)</f>
        <v>52765</v>
      </c>
      <c r="E1896" s="49">
        <f>_xll.qlInterestRateIndexValueDate(IndexON,D1896)</f>
        <v>52765</v>
      </c>
      <c r="F1896" s="52">
        <f>IFERROR(_xll.qlIndexFixing(IndexON,D1896,TRUE,_xll.ohTrigger(RecalcTrigger,TriggerON)),NA())</f>
        <v>1.8134501940819302E-2</v>
      </c>
      <c r="H1896" s="49">
        <f>_xll.qlCalendarAdvance(IborCalendar,$H1895,B1896,"f",FALSE)</f>
        <v>52587</v>
      </c>
      <c r="I1896" s="49">
        <f>_xll.qlInterestRateIndexValueDate(Index3M,$H1896)</f>
        <v>52589</v>
      </c>
      <c r="J1896" s="52">
        <f>IFERROR(_xll.qlIndexFixing(Index3M,H1896,TRUE,_xll.ohTrigger(RecalcTrigger,Trigger3M)),NA())</f>
        <v>2.2815440527161061E-2</v>
      </c>
      <c r="K1896" s="52">
        <f>IFERROR(_xll.qlIndexFixing(ONIndex3M,I1896,TRUE,_xll.ohTrigger(RecalcTrigger,Trigger3M)),NA())</f>
        <v>2.2762761100345585E-2</v>
      </c>
      <c r="L1896" s="52">
        <f>IFERROR(_xll.qlIndexFixing(Index6M,$H1896,TRUE,_xll.ohTrigger(RecalcTrigger,Trigger6M)),NA())</f>
        <v>2.3586452533010876E-2</v>
      </c>
      <c r="M1896" s="52">
        <f>IFERROR(_xll.qlIndexFixing(ONIndex6M,I1896,TRUE,_xll.ohTrigger(RecalcTrigger,Trigger6M)),NA())</f>
        <v>2.3461731509545558E-2</v>
      </c>
    </row>
    <row r="1897" spans="2:13" x14ac:dyDescent="0.2">
      <c r="B1897" s="46" t="s">
        <v>49</v>
      </c>
      <c r="D1897" s="49">
        <f>_xll.qlCalendarAdvance(LocalCalendar,$D1896,B1897,"f",FALSE)</f>
        <v>52772</v>
      </c>
      <c r="E1897" s="49">
        <f>_xll.qlInterestRateIndexValueDate(IndexON,D1897)</f>
        <v>52772</v>
      </c>
      <c r="F1897" s="52">
        <f>IFERROR(_xll.qlIndexFixing(IndexON,D1897,TRUE,_xll.ohTrigger(RecalcTrigger,TriggerON)),NA())</f>
        <v>1.8133066968141213E-2</v>
      </c>
      <c r="H1897" s="49">
        <f>_xll.qlCalendarAdvance(IborCalendar,$H1896,B1897,"f",FALSE)</f>
        <v>52594</v>
      </c>
      <c r="I1897" s="49">
        <f>_xll.qlInterestRateIndexValueDate(Index3M,$H1897)</f>
        <v>52600</v>
      </c>
      <c r="J1897" s="52">
        <f>IFERROR(_xll.qlIndexFixing(Index3M,H1897,TRUE,_xll.ohTrigger(RecalcTrigger,Trigger3M)),NA())</f>
        <v>2.2813144352641087E-2</v>
      </c>
      <c r="K1897" s="52">
        <f>IFERROR(_xll.qlIndexFixing(ONIndex3M,I1897,TRUE,_xll.ohTrigger(RecalcTrigger,Trigger3M)),NA())</f>
        <v>2.2757850892665132E-2</v>
      </c>
      <c r="L1897" s="52">
        <f>IFERROR(_xll.qlIndexFixing(Index6M,$H1897,TRUE,_xll.ohTrigger(RecalcTrigger,Trigger6M)),NA())</f>
        <v>2.3584375193748095E-2</v>
      </c>
      <c r="M1897" s="52">
        <f>IFERROR(_xll.qlIndexFixing(ONIndex6M,I1897,TRUE,_xll.ohTrigger(RecalcTrigger,Trigger6M)),NA())</f>
        <v>2.3457352244946605E-2</v>
      </c>
    </row>
    <row r="1898" spans="2:13" x14ac:dyDescent="0.2">
      <c r="B1898" s="46" t="s">
        <v>49</v>
      </c>
      <c r="D1898" s="49">
        <f>_xll.qlCalendarAdvance(LocalCalendar,$D1897,B1898,"f",FALSE)</f>
        <v>52779</v>
      </c>
      <c r="E1898" s="49">
        <f>_xll.qlInterestRateIndexValueDate(IndexON,D1898)</f>
        <v>52779</v>
      </c>
      <c r="F1898" s="52">
        <f>IFERROR(_xll.qlIndexFixing(IndexON,D1898,TRUE,_xll.ohTrigger(RecalcTrigger,TriggerON)),NA())</f>
        <v>1.8131658997652494E-2</v>
      </c>
      <c r="H1898" s="49">
        <f>_xll.qlCalendarAdvance(IborCalendar,$H1897,B1898,"f",FALSE)</f>
        <v>52601</v>
      </c>
      <c r="I1898" s="49">
        <f>_xll.qlInterestRateIndexValueDate(Index3M,$H1898)</f>
        <v>52603</v>
      </c>
      <c r="J1898" s="52">
        <f>IFERROR(_xll.qlIndexFixing(Index3M,H1898,TRUE,_xll.ohTrigger(RecalcTrigger,Trigger3M)),NA())</f>
        <v>2.2812526855734733E-2</v>
      </c>
      <c r="K1898" s="52">
        <f>IFERROR(_xll.qlIndexFixing(ONIndex3M,I1898,TRUE,_xll.ohTrigger(RecalcTrigger,Trigger3M)),NA())</f>
        <v>2.2757181079660072E-2</v>
      </c>
      <c r="L1898" s="52">
        <f>IFERROR(_xll.qlIndexFixing(Index6M,$H1898,TRUE,_xll.ohTrigger(RecalcTrigger,Trigger6M)),NA())</f>
        <v>2.3584008241602502E-2</v>
      </c>
      <c r="M1898" s="52">
        <f>IFERROR(_xll.qlIndexFixing(ONIndex6M,I1898,TRUE,_xll.ohTrigger(RecalcTrigger,Trigger6M)),NA())</f>
        <v>2.3456916578403764E-2</v>
      </c>
    </row>
    <row r="1899" spans="2:13" x14ac:dyDescent="0.2">
      <c r="B1899" s="46" t="s">
        <v>49</v>
      </c>
      <c r="D1899" s="49">
        <f>_xll.qlCalendarAdvance(LocalCalendar,$D1898,B1899,"f",FALSE)</f>
        <v>52786</v>
      </c>
      <c r="E1899" s="49">
        <f>_xll.qlInterestRateIndexValueDate(IndexON,D1899)</f>
        <v>52786</v>
      </c>
      <c r="F1899" s="52">
        <f>IFERROR(_xll.qlIndexFixing(IndexON,D1899,TRUE,_xll.ohTrigger(RecalcTrigger,TriggerON)),NA())</f>
        <v>1.8130278029353152E-2</v>
      </c>
      <c r="H1899" s="49">
        <f>_xll.qlCalendarAdvance(IborCalendar,$H1898,B1899,"f",FALSE)</f>
        <v>52608</v>
      </c>
      <c r="I1899" s="49">
        <f>_xll.qlInterestRateIndexValueDate(Index3M,$H1899)</f>
        <v>52610</v>
      </c>
      <c r="J1899" s="52">
        <f>IFERROR(_xll.qlIndexFixing(Index3M,H1899,TRUE,_xll.ohTrigger(RecalcTrigger,Trigger3M)),NA())</f>
        <v>2.2811100583787592E-2</v>
      </c>
      <c r="K1899" s="52">
        <f>IFERROR(_xll.qlIndexFixing(ONIndex3M,I1899,TRUE,_xll.ohTrigger(RecalcTrigger,Trigger3M)),NA())</f>
        <v>2.2755632653792546E-2</v>
      </c>
      <c r="L1899" s="52">
        <f>IFERROR(_xll.qlIndexFixing(Index6M,$H1899,TRUE,_xll.ohTrigger(RecalcTrigger,Trigger6M)),NA())</f>
        <v>2.3583161544342507E-2</v>
      </c>
      <c r="M1899" s="52">
        <f>IFERROR(_xll.qlIndexFixing(ONIndex6M,I1899,TRUE,_xll.ohTrigger(RecalcTrigger,Trigger6M)),NA())</f>
        <v>2.3455909435474709E-2</v>
      </c>
    </row>
    <row r="1900" spans="2:13" x14ac:dyDescent="0.2">
      <c r="B1900" s="46" t="s">
        <v>49</v>
      </c>
      <c r="D1900" s="49">
        <f>_xll.qlCalendarAdvance(LocalCalendar,$D1899,B1900,"f",FALSE)</f>
        <v>52793</v>
      </c>
      <c r="E1900" s="49">
        <f>_xll.qlInterestRateIndexValueDate(IndexON,D1900)</f>
        <v>52793</v>
      </c>
      <c r="F1900" s="52">
        <f>IFERROR(_xll.qlIndexFixing(IndexON,D1900,TRUE,_xll.ohTrigger(RecalcTrigger,TriggerON)),NA())</f>
        <v>1.8129278742009258E-2</v>
      </c>
      <c r="H1900" s="49">
        <f>_xll.qlCalendarAdvance(IborCalendar,$H1899,B1900,"f",FALSE)</f>
        <v>52615</v>
      </c>
      <c r="I1900" s="49">
        <f>_xll.qlInterestRateIndexValueDate(Index3M,$H1900)</f>
        <v>52617</v>
      </c>
      <c r="J1900" s="52">
        <f>IFERROR(_xll.qlIndexFixing(Index3M,H1900,TRUE,_xll.ohTrigger(RecalcTrigger,Trigger3M)),NA())</f>
        <v>2.2809694687653138E-2</v>
      </c>
      <c r="K1900" s="52">
        <f>IFERROR(_xll.qlIndexFixing(ONIndex3M,I1900,TRUE,_xll.ohTrigger(RecalcTrigger,Trigger3M)),NA())</f>
        <v>2.2754104487798799E-2</v>
      </c>
      <c r="L1900" s="52">
        <f>IFERROR(_xll.qlIndexFixing(Index6M,$H1900,TRUE,_xll.ohTrigger(RecalcTrigger,Trigger6M)),NA())</f>
        <v>2.3582328181247492E-2</v>
      </c>
      <c r="M1900" s="52">
        <f>IFERROR(_xll.qlIndexFixing(ONIndex6M,I1900,TRUE,_xll.ohTrigger(RecalcTrigger,Trigger6M)),NA())</f>
        <v>2.345491547016465E-2</v>
      </c>
    </row>
    <row r="1901" spans="2:13" x14ac:dyDescent="0.2">
      <c r="B1901" s="46" t="s">
        <v>49</v>
      </c>
      <c r="D1901" s="49">
        <f>_xll.qlCalendarAdvance(LocalCalendar,$D1900,B1901,"f",FALSE)</f>
        <v>52800</v>
      </c>
      <c r="E1901" s="49">
        <f>_xll.qlInterestRateIndexValueDate(IndexON,D1901)</f>
        <v>52800</v>
      </c>
      <c r="F1901" s="52">
        <f>IFERROR(_xll.qlIndexFixing(IndexON,D1901,TRUE,_xll.ohTrigger(RecalcTrigger,TriggerON)),NA())</f>
        <v>1.8127597099322584E-2</v>
      </c>
      <c r="H1901" s="49">
        <f>_xll.qlCalendarAdvance(IborCalendar,$H1900,B1901,"f",FALSE)</f>
        <v>52622</v>
      </c>
      <c r="I1901" s="49">
        <f>_xll.qlInterestRateIndexValueDate(Index3M,$H1901)</f>
        <v>52624</v>
      </c>
      <c r="J1901" s="52">
        <f>IFERROR(_xll.qlIndexFixing(Index3M,H1901,TRUE,_xll.ohTrigger(RecalcTrigger,Trigger3M)),NA())</f>
        <v>2.2808309167311164E-2</v>
      </c>
      <c r="K1901" s="52">
        <f>IFERROR(_xll.qlIndexFixing(ONIndex3M,I1901,TRUE,_xll.ohTrigger(RecalcTrigger,Trigger3M)),NA())</f>
        <v>2.2752596581518958E-2</v>
      </c>
      <c r="L1901" s="52">
        <f>IFERROR(_xll.qlIndexFixing(Index6M,$H1901,TRUE,_xll.ohTrigger(RecalcTrigger,Trigger6M)),NA())</f>
        <v>2.3581508152301207E-2</v>
      </c>
      <c r="M1901" s="52">
        <f>IFERROR(_xll.qlIndexFixing(ONIndex6M,I1901,TRUE,_xll.ohTrigger(RecalcTrigger,Trigger6M)),NA())</f>
        <v>2.3453934682473587E-2</v>
      </c>
    </row>
    <row r="1902" spans="2:13" x14ac:dyDescent="0.2">
      <c r="B1902" s="46" t="s">
        <v>49</v>
      </c>
      <c r="D1902" s="49">
        <f>_xll.qlCalendarAdvance(LocalCalendar,$D1901,B1902,"f",FALSE)</f>
        <v>52807</v>
      </c>
      <c r="E1902" s="49">
        <f>_xll.qlInterestRateIndexValueDate(IndexON,D1902)</f>
        <v>52807</v>
      </c>
      <c r="F1902" s="52">
        <f>IFERROR(_xll.qlIndexFixing(IndexON,D1902,TRUE,_xll.ohTrigger(RecalcTrigger,TriggerON)),NA())</f>
        <v>1.8126297137591361E-2</v>
      </c>
      <c r="H1902" s="49">
        <f>_xll.qlCalendarAdvance(IborCalendar,$H1901,B1902,"f",FALSE)</f>
        <v>52629</v>
      </c>
      <c r="I1902" s="49">
        <f>_xll.qlInterestRateIndexValueDate(Index3M,$H1902)</f>
        <v>52631</v>
      </c>
      <c r="J1902" s="52">
        <f>IFERROR(_xll.qlIndexFixing(Index3M,H1902,TRUE,_xll.ohTrigger(RecalcTrigger,Trigger3M)),NA())</f>
        <v>2.2807571527557025E-2</v>
      </c>
      <c r="K1902" s="52">
        <f>IFERROR(_xll.qlIndexFixing(ONIndex3M,I1902,TRUE,_xll.ohTrigger(RecalcTrigger,Trigger3M)),NA())</f>
        <v>2.2751108935112896E-2</v>
      </c>
      <c r="L1902" s="52">
        <f>IFERROR(_xll.qlIndexFixing(Index6M,$H1902,TRUE,_xll.ohTrigger(RecalcTrigger,Trigger6M)),NA())</f>
        <v>2.3580701457486523E-2</v>
      </c>
      <c r="M1902" s="52">
        <f>IFERROR(_xll.qlIndexFixing(ONIndex6M,I1902,TRUE,_xll.ohTrigger(RecalcTrigger,Trigger6M)),NA())</f>
        <v>2.3452967072321584E-2</v>
      </c>
    </row>
    <row r="1903" spans="2:13" x14ac:dyDescent="0.2">
      <c r="B1903" s="46" t="s">
        <v>49</v>
      </c>
      <c r="D1903" s="49">
        <f>_xll.qlCalendarAdvance(LocalCalendar,$D1902,B1903,"f",FALSE)</f>
        <v>52814</v>
      </c>
      <c r="E1903" s="49">
        <f>_xll.qlInterestRateIndexValueDate(IndexON,D1903)</f>
        <v>52814</v>
      </c>
      <c r="F1903" s="52">
        <f>IFERROR(_xll.qlIndexFixing(IndexON,D1903,TRUE,_xll.ohTrigger(RecalcTrigger,TriggerON)),NA())</f>
        <v>1.8125024178049513E-2</v>
      </c>
      <c r="H1903" s="49">
        <f>_xll.qlCalendarAdvance(IborCalendar,$H1902,B1903,"f",FALSE)</f>
        <v>52636</v>
      </c>
      <c r="I1903" s="49">
        <f>_xll.qlInterestRateIndexValueDate(Index3M,$H1903)</f>
        <v>52639</v>
      </c>
      <c r="J1903" s="52">
        <f>IFERROR(_xll.qlIndexFixing(Index3M,H1903,TRUE,_xll.ohTrigger(RecalcTrigger,Trigger3M)),NA())</f>
        <v>2.280477989351315E-2</v>
      </c>
      <c r="K1903" s="52">
        <f>IFERROR(_xll.qlIndexFixing(ONIndex3M,I1903,TRUE,_xll.ohTrigger(RecalcTrigger,Trigger3M)),NA())</f>
        <v>2.2750663760122691E-2</v>
      </c>
      <c r="L1903" s="52">
        <f>IFERROR(_xll.qlIndexFixing(Index6M,$H1903,TRUE,_xll.ohTrigger(RecalcTrigger,Trigger6M)),NA())</f>
        <v>2.3579795848043261E-2</v>
      </c>
      <c r="M1903" s="52">
        <f>IFERROR(_xll.qlIndexFixing(ONIndex6M,I1903,TRUE,_xll.ohTrigger(RecalcTrigger,Trigger6M)),NA())</f>
        <v>2.3453270221907019E-2</v>
      </c>
    </row>
    <row r="1904" spans="2:13" x14ac:dyDescent="0.2">
      <c r="B1904" s="46" t="s">
        <v>49</v>
      </c>
      <c r="D1904" s="49">
        <f>_xll.qlCalendarAdvance(LocalCalendar,$D1903,B1904,"f",FALSE)</f>
        <v>52821</v>
      </c>
      <c r="E1904" s="49">
        <f>_xll.qlInterestRateIndexValueDate(IndexON,D1904)</f>
        <v>52821</v>
      </c>
      <c r="F1904" s="52">
        <f>IFERROR(_xll.qlIndexFixing(IndexON,D1904,TRUE,_xll.ohTrigger(RecalcTrigger,TriggerON)),NA())</f>
        <v>1.8123778220697034E-2</v>
      </c>
      <c r="H1904" s="49">
        <f>_xll.qlCalendarAdvance(IborCalendar,$H1903,B1904,"f",FALSE)</f>
        <v>52643</v>
      </c>
      <c r="I1904" s="49">
        <f>_xll.qlInterestRateIndexValueDate(Index3M,$H1904)</f>
        <v>52645</v>
      </c>
      <c r="J1904" s="52">
        <f>IFERROR(_xll.qlIndexFixing(Index3M,H1904,TRUE,_xll.ohTrigger(RecalcTrigger,Trigger3M)),NA())</f>
        <v>2.2803644771140164E-2</v>
      </c>
      <c r="K1904" s="52">
        <f>IFERROR(_xll.qlIndexFixing(ONIndex3M,I1904,TRUE,_xll.ohTrigger(RecalcTrigger,Trigger3M)),NA())</f>
        <v>2.2748194421522427E-2</v>
      </c>
      <c r="L1904" s="52">
        <f>IFERROR(_xll.qlIndexFixing(Index6M,$H1904,TRUE,_xll.ohTrigger(RecalcTrigger,Trigger6M)),NA())</f>
        <v>2.3579128070187833E-2</v>
      </c>
      <c r="M1904" s="52">
        <f>IFERROR(_xll.qlIndexFixing(ONIndex6M,I1904,TRUE,_xll.ohTrigger(RecalcTrigger,Trigger6M)),NA())</f>
        <v>2.3451071384794631E-2</v>
      </c>
    </row>
    <row r="1905" spans="2:13" x14ac:dyDescent="0.2">
      <c r="B1905" s="46" t="s">
        <v>49</v>
      </c>
      <c r="D1905" s="49">
        <f>_xll.qlCalendarAdvance(LocalCalendar,$D1904,B1905,"f",FALSE)</f>
        <v>52828</v>
      </c>
      <c r="E1905" s="49">
        <f>_xll.qlInterestRateIndexValueDate(IndexON,D1905)</f>
        <v>52828</v>
      </c>
      <c r="F1905" s="52">
        <f>IFERROR(_xll.qlIndexFixing(IndexON,D1905,TRUE,_xll.ohTrigger(RecalcTrigger,TriggerON)),NA())</f>
        <v>1.8122559265506915E-2</v>
      </c>
      <c r="H1905" s="49">
        <f>_xll.qlCalendarAdvance(IborCalendar,$H1904,B1905,"f",FALSE)</f>
        <v>52650</v>
      </c>
      <c r="I1905" s="49">
        <f>_xll.qlInterestRateIndexValueDate(Index3M,$H1905)</f>
        <v>52652</v>
      </c>
      <c r="J1905" s="52">
        <f>IFERROR(_xll.qlIndexFixing(Index3M,H1905,TRUE,_xll.ohTrigger(RecalcTrigger,Trigger3M)),NA())</f>
        <v>2.2802339380804781E-2</v>
      </c>
      <c r="K1905" s="52">
        <f>IFERROR(_xll.qlIndexFixing(ONIndex3M,I1905,TRUE,_xll.ohTrigger(RecalcTrigger,Trigger3M)),NA())</f>
        <v>2.2746767554338021E-2</v>
      </c>
      <c r="L1905" s="52">
        <f>IFERROR(_xll.qlIndexFixing(Index6M,$H1905,TRUE,_xll.ohTrigger(RecalcTrigger,Trigger6M)),NA())</f>
        <v>2.3578361377672642E-2</v>
      </c>
      <c r="M1905" s="52">
        <f>IFERROR(_xll.qlIndexFixing(ONIndex6M,I1905,TRUE,_xll.ohTrigger(RecalcTrigger,Trigger6M)),NA())</f>
        <v>2.345014330741968E-2</v>
      </c>
    </row>
    <row r="1906" spans="2:13" x14ac:dyDescent="0.2">
      <c r="B1906" s="46" t="s">
        <v>49</v>
      </c>
      <c r="D1906" s="49">
        <f>_xll.qlCalendarAdvance(LocalCalendar,$D1905,B1906,"f",FALSE)</f>
        <v>52835</v>
      </c>
      <c r="E1906" s="49">
        <f>_xll.qlInterestRateIndexValueDate(IndexON,D1906)</f>
        <v>52835</v>
      </c>
      <c r="F1906" s="52">
        <f>IFERROR(_xll.qlIndexFixing(IndexON,D1906,TRUE,_xll.ohTrigger(RecalcTrigger,TriggerON)),NA())</f>
        <v>1.812136731250617E-2</v>
      </c>
      <c r="H1906" s="49">
        <f>_xll.qlCalendarAdvance(IborCalendar,$H1905,B1906,"f",FALSE)</f>
        <v>52657</v>
      </c>
      <c r="I1906" s="49">
        <f>_xll.qlInterestRateIndexValueDate(Index3M,$H1906)</f>
        <v>52659</v>
      </c>
      <c r="J1906" s="52">
        <f>IFERROR(_xll.qlIndexFixing(Index3M,H1906,TRUE,_xll.ohTrigger(RecalcTrigger,Trigger3M)),NA())</f>
        <v>2.280232019651484E-2</v>
      </c>
      <c r="K1906" s="52">
        <f>IFERROR(_xll.qlIndexFixing(ONIndex3M,I1906,TRUE,_xll.ohTrigger(RecalcTrigger,Trigger3M)),NA())</f>
        <v>2.2745360947027393E-2</v>
      </c>
      <c r="L1906" s="52">
        <f>IFERROR(_xll.qlIndexFixing(Index6M,$H1906,TRUE,_xll.ohTrigger(RecalcTrigger,Trigger6M)),NA())</f>
        <v>2.3580488284306856E-2</v>
      </c>
      <c r="M1906" s="52">
        <f>IFERROR(_xll.qlIndexFixing(ONIndex6M,I1906,TRUE,_xll.ohTrigger(RecalcTrigger,Trigger6M)),NA())</f>
        <v>2.3449228407423917E-2</v>
      </c>
    </row>
    <row r="1907" spans="2:13" x14ac:dyDescent="0.2">
      <c r="B1907" s="46" t="s">
        <v>49</v>
      </c>
      <c r="D1907" s="49">
        <f>_xll.qlCalendarAdvance(LocalCalendar,$D1906,B1907,"f",FALSE)</f>
        <v>52842</v>
      </c>
      <c r="E1907" s="49">
        <f>_xll.qlInterestRateIndexValueDate(IndexON,D1907)</f>
        <v>52842</v>
      </c>
      <c r="F1907" s="52">
        <f>IFERROR(_xll.qlIndexFixing(IndexON,D1907,TRUE,_xll.ohTrigger(RecalcTrigger,TriggerON)),NA())</f>
        <v>1.8120202361694798E-2</v>
      </c>
      <c r="H1907" s="49">
        <f>_xll.qlCalendarAdvance(IborCalendar,$H1906,B1907,"f",FALSE)</f>
        <v>52664</v>
      </c>
      <c r="I1907" s="49">
        <f>_xll.qlInterestRateIndexValueDate(Index3M,$H1907)</f>
        <v>52666</v>
      </c>
      <c r="J1907" s="52">
        <f>IFERROR(_xll.qlIndexFixing(Index3M,H1907,TRUE,_xll.ohTrigger(RecalcTrigger,Trigger3M)),NA())</f>
        <v>2.2801058306203464E-2</v>
      </c>
      <c r="K1907" s="52">
        <f>IFERROR(_xll.qlIndexFixing(ONIndex3M,I1907,TRUE,_xll.ohTrigger(RecalcTrigger,Trigger3M)),NA())</f>
        <v>2.2743974599430672E-2</v>
      </c>
      <c r="L1907" s="52">
        <f>IFERROR(_xll.qlIndexFixing(Index6M,$H1907,TRUE,_xll.ohTrigger(RecalcTrigger,Trigger6M)),NA())</f>
        <v>2.3579751877886711E-2</v>
      </c>
      <c r="M1907" s="52">
        <f>IFERROR(_xll.qlIndexFixing(ONIndex6M,I1907,TRUE,_xll.ohTrigger(RecalcTrigger,Trigger6M)),NA())</f>
        <v>2.3448326685207022E-2</v>
      </c>
    </row>
    <row r="1908" spans="2:13" x14ac:dyDescent="0.2">
      <c r="B1908" s="46" t="s">
        <v>49</v>
      </c>
      <c r="D1908" s="49">
        <f>_xll.qlCalendarAdvance(LocalCalendar,$D1907,B1908,"f",FALSE)</f>
        <v>52849</v>
      </c>
      <c r="E1908" s="49">
        <f>_xll.qlInterestRateIndexValueDate(IndexON,D1908)</f>
        <v>52849</v>
      </c>
      <c r="F1908" s="52">
        <f>IFERROR(_xll.qlIndexFixing(IndexON,D1908,TRUE,_xll.ohTrigger(RecalcTrigger,TriggerON)),NA())</f>
        <v>1.8119064413072799E-2</v>
      </c>
      <c r="H1908" s="49">
        <f>_xll.qlCalendarAdvance(IborCalendar,$H1907,B1908,"f",FALSE)</f>
        <v>52671</v>
      </c>
      <c r="I1908" s="49">
        <f>_xll.qlInterestRateIndexValueDate(Index3M,$H1908)</f>
        <v>52673</v>
      </c>
      <c r="J1908" s="52">
        <f>IFERROR(_xll.qlIndexFixing(Index3M,H1908,TRUE,_xll.ohTrigger(RecalcTrigger,Trigger3M)),NA())</f>
        <v>2.2799816792830489E-2</v>
      </c>
      <c r="K1908" s="52">
        <f>IFERROR(_xll.qlIndexFixing(ONIndex3M,I1908,TRUE,_xll.ohTrigger(RecalcTrigger,Trigger3M)),NA())</f>
        <v>2.2742608511627793E-2</v>
      </c>
      <c r="L1908" s="52">
        <f>IFERROR(_xll.qlIndexFixing(Index6M,$H1908,TRUE,_xll.ohTrigger(RecalcTrigger,Trigger6M)),NA())</f>
        <v>2.3579750980130664E-2</v>
      </c>
      <c r="M1908" s="52">
        <f>IFERROR(_xll.qlIndexFixing(ONIndex6M,I1908,TRUE,_xll.ohTrigger(RecalcTrigger,Trigger6M)),NA())</f>
        <v>2.344743814044925E-2</v>
      </c>
    </row>
    <row r="1909" spans="2:13" x14ac:dyDescent="0.2">
      <c r="B1909" s="46" t="s">
        <v>49</v>
      </c>
      <c r="D1909" s="49">
        <f>_xll.qlCalendarAdvance(LocalCalendar,$D1908,B1909,"f",FALSE)</f>
        <v>52856</v>
      </c>
      <c r="E1909" s="49">
        <f>_xll.qlInterestRateIndexValueDate(IndexON,D1909)</f>
        <v>52856</v>
      </c>
      <c r="F1909" s="52">
        <f>IFERROR(_xll.qlIndexFixing(IndexON,D1909,TRUE,_xll.ohTrigger(RecalcTrigger,TriggerON)),NA())</f>
        <v>1.8118324960071375E-2</v>
      </c>
      <c r="H1909" s="49">
        <f>_xll.qlCalendarAdvance(IborCalendar,$H1908,B1909,"f",FALSE)</f>
        <v>52678</v>
      </c>
      <c r="I1909" s="49">
        <f>_xll.qlInterestRateIndexValueDate(Index3M,$H1909)</f>
        <v>52680</v>
      </c>
      <c r="J1909" s="52">
        <f>IFERROR(_xll.qlIndexFixing(Index3M,H1909,TRUE,_xll.ohTrigger(RecalcTrigger,Trigger3M)),NA())</f>
        <v>2.2798595656378533E-2</v>
      </c>
      <c r="K1909" s="52">
        <f>IFERROR(_xll.qlIndexFixing(ONIndex3M,I1909,TRUE,_xll.ohTrigger(RecalcTrigger,Trigger3M)),NA())</f>
        <v>2.2741262683618757E-2</v>
      </c>
      <c r="L1909" s="52">
        <f>IFERROR(_xll.qlIndexFixing(Index6M,$H1909,TRUE,_xll.ohTrigger(RecalcTrigger,Trigger6M)),NA())</f>
        <v>2.3578319077573049E-2</v>
      </c>
      <c r="M1909" s="52">
        <f>IFERROR(_xll.qlIndexFixing(ONIndex6M,I1909,TRUE,_xll.ohTrigger(RecalcTrigger,Trigger6M)),NA())</f>
        <v>2.3446562773310475E-2</v>
      </c>
    </row>
    <row r="1910" spans="2:13" x14ac:dyDescent="0.2">
      <c r="B1910" s="46" t="s">
        <v>49</v>
      </c>
      <c r="D1910" s="49">
        <f>_xll.qlCalendarAdvance(LocalCalendar,$D1909,B1910,"f",FALSE)</f>
        <v>52863</v>
      </c>
      <c r="E1910" s="49">
        <f>_xll.qlInterestRateIndexValueDate(IndexON,D1910)</f>
        <v>52863</v>
      </c>
      <c r="F1910" s="52">
        <f>IFERROR(_xll.qlIndexFixing(IndexON,D1910,TRUE,_xll.ohTrigger(RecalcTrigger,TriggerON)),NA())</f>
        <v>1.8116869522342892E-2</v>
      </c>
      <c r="H1910" s="49">
        <f>_xll.qlCalendarAdvance(IborCalendar,$H1909,B1910,"f",FALSE)</f>
        <v>52685</v>
      </c>
      <c r="I1910" s="49">
        <f>_xll.qlInterestRateIndexValueDate(Index3M,$H1910)</f>
        <v>52687</v>
      </c>
      <c r="J1910" s="52">
        <f>IFERROR(_xll.qlIndexFixing(Index3M,H1910,TRUE,_xll.ohTrigger(RecalcTrigger,Trigger3M)),NA())</f>
        <v>2.2796756391479801E-2</v>
      </c>
      <c r="K1910" s="52">
        <f>IFERROR(_xll.qlIndexFixing(ONIndex3M,I1910,TRUE,_xll.ohTrigger(RecalcTrigger,Trigger3M)),NA())</f>
        <v>2.2739937115483499E-2</v>
      </c>
      <c r="L1910" s="52">
        <f>IFERROR(_xll.qlIndexFixing(Index6M,$H1910,TRUE,_xll.ohTrigger(RecalcTrigger,Trigger6M)),NA())</f>
        <v>2.3575451437946895E-2</v>
      </c>
      <c r="M1910" s="52">
        <f>IFERROR(_xll.qlIndexFixing(ONIndex6M,I1910,TRUE,_xll.ohTrigger(RecalcTrigger,Trigger6M)),NA())</f>
        <v>2.3445700583790696E-2</v>
      </c>
    </row>
    <row r="1911" spans="2:13" x14ac:dyDescent="0.2">
      <c r="B1911" s="46" t="s">
        <v>49</v>
      </c>
      <c r="D1911" s="49">
        <f>_xll.qlCalendarAdvance(LocalCalendar,$D1910,B1911,"f",FALSE)</f>
        <v>52870</v>
      </c>
      <c r="E1911" s="49">
        <f>_xll.qlInterestRateIndexValueDate(IndexON,D1911)</f>
        <v>52870</v>
      </c>
      <c r="F1911" s="52">
        <f>IFERROR(_xll.qlIndexFixing(IndexON,D1911,TRUE,_xll.ohTrigger(RecalcTrigger,TriggerON)),NA())</f>
        <v>1.8115812580289013E-2</v>
      </c>
      <c r="H1911" s="49">
        <f>_xll.qlCalendarAdvance(IborCalendar,$H1910,B1911,"f",FALSE)</f>
        <v>52692</v>
      </c>
      <c r="I1911" s="49">
        <f>_xll.qlInterestRateIndexValueDate(Index3M,$H1911)</f>
        <v>52694</v>
      </c>
      <c r="J1911" s="52">
        <f>IFERROR(_xll.qlIndexFixing(Index3M,H1911,TRUE,_xll.ohTrigger(RecalcTrigger,Trigger3M)),NA())</f>
        <v>2.2795574627942662E-2</v>
      </c>
      <c r="K1911" s="52">
        <f>IFERROR(_xll.qlIndexFixing(ONIndex3M,I1911,TRUE,_xll.ohTrigger(RecalcTrigger,Trigger3M)),NA())</f>
        <v>2.2738631807062148E-2</v>
      </c>
      <c r="L1911" s="52">
        <f>IFERROR(_xll.qlIndexFixing(Index6M,$H1911,TRUE,_xll.ohTrigger(RecalcTrigger,Trigger6M)),NA())</f>
        <v>2.357476565741071E-2</v>
      </c>
      <c r="M1911" s="52">
        <f>IFERROR(_xll.qlIndexFixing(ONIndex6M,I1911,TRUE,_xll.ohTrigger(RecalcTrigger,Trigger6M)),NA())</f>
        <v>2.3444851571809977E-2</v>
      </c>
    </row>
    <row r="1912" spans="2:13" x14ac:dyDescent="0.2">
      <c r="B1912" s="46" t="s">
        <v>49</v>
      </c>
      <c r="D1912" s="49">
        <f>_xll.qlCalendarAdvance(LocalCalendar,$D1911,B1912,"f",FALSE)</f>
        <v>52877</v>
      </c>
      <c r="E1912" s="49">
        <f>_xll.qlInterestRateIndexValueDate(IndexON,D1912)</f>
        <v>52877</v>
      </c>
      <c r="F1912" s="52">
        <f>IFERROR(_xll.qlIndexFixing(IndexON,D1912,TRUE,_xll.ohTrigger(RecalcTrigger,TriggerON)),NA())</f>
        <v>1.8115159762918387E-2</v>
      </c>
      <c r="H1912" s="49">
        <f>_xll.qlCalendarAdvance(IborCalendar,$H1911,B1912,"f",FALSE)</f>
        <v>52699</v>
      </c>
      <c r="I1912" s="49">
        <f>_xll.qlInterestRateIndexValueDate(Index3M,$H1912)</f>
        <v>52701</v>
      </c>
      <c r="J1912" s="52">
        <f>IFERROR(_xll.qlIndexFixing(Index3M,H1912,TRUE,_xll.ohTrigger(RecalcTrigger,Trigger3M)),NA())</f>
        <v>2.2794413239980157E-2</v>
      </c>
      <c r="K1912" s="52">
        <f>IFERROR(_xll.qlIndexFixing(ONIndex3M,I1912,TRUE,_xll.ohTrigger(RecalcTrigger,Trigger3M)),NA())</f>
        <v>2.2739855975556722E-2</v>
      </c>
      <c r="L1912" s="52">
        <f>IFERROR(_xll.qlIndexFixing(Index6M,$H1912,TRUE,_xll.ohTrigger(RecalcTrigger,Trigger6M)),NA())</f>
        <v>2.3574093211725128E-2</v>
      </c>
      <c r="M1912" s="52">
        <f>IFERROR(_xll.qlIndexFixing(ONIndex6M,I1912,TRUE,_xll.ohTrigger(RecalcTrigger,Trigger6M)),NA())</f>
        <v>2.3446833209016305E-2</v>
      </c>
    </row>
    <row r="1913" spans="2:13" x14ac:dyDescent="0.2">
      <c r="B1913" s="46" t="s">
        <v>49</v>
      </c>
      <c r="D1913" s="49">
        <f>_xll.qlCalendarAdvance(LocalCalendar,$D1912,B1913,"f",FALSE)</f>
        <v>52884</v>
      </c>
      <c r="E1913" s="49">
        <f>_xll.qlInterestRateIndexValueDate(IndexON,D1913)</f>
        <v>52884</v>
      </c>
      <c r="F1913" s="52">
        <f>IFERROR(_xll.qlIndexFixing(IndexON,D1913,TRUE,_xll.ohTrigger(RecalcTrigger,TriggerON)),NA())</f>
        <v>1.8113779702641313E-2</v>
      </c>
      <c r="H1913" s="49">
        <f>_xll.qlCalendarAdvance(IborCalendar,$H1912,B1913,"f",FALSE)</f>
        <v>52706</v>
      </c>
      <c r="I1913" s="49">
        <f>_xll.qlInterestRateIndexValueDate(Index3M,$H1913)</f>
        <v>52708</v>
      </c>
      <c r="J1913" s="52">
        <f>IFERROR(_xll.qlIndexFixing(Index3M,H1913,TRUE,_xll.ohTrigger(RecalcTrigger,Trigger3M)),NA())</f>
        <v>2.2793272227574719E-2</v>
      </c>
      <c r="K1913" s="52">
        <f>IFERROR(_xll.qlIndexFixing(ONIndex3M,I1913,TRUE,_xll.ohTrigger(RecalcTrigger,Trigger3M)),NA())</f>
        <v>2.2736081969441102E-2</v>
      </c>
      <c r="L1913" s="52">
        <f>IFERROR(_xll.qlIndexFixing(Index6M,$H1913,TRUE,_xll.ohTrigger(RecalcTrigger,Trigger6M)),NA())</f>
        <v>2.3573434100877044E-2</v>
      </c>
      <c r="M1913" s="52">
        <f>IFERROR(_xll.qlIndexFixing(ONIndex6M,I1913,TRUE,_xll.ohTrigger(RecalcTrigger,Trigger6M)),NA())</f>
        <v>2.3443193080545655E-2</v>
      </c>
    </row>
    <row r="1914" spans="2:13" x14ac:dyDescent="0.2">
      <c r="B1914" s="46" t="s">
        <v>49</v>
      </c>
      <c r="D1914" s="49">
        <f>_xll.qlCalendarAdvance(LocalCalendar,$D1913,B1914,"f",FALSE)</f>
        <v>52891</v>
      </c>
      <c r="E1914" s="49">
        <f>_xll.qlInterestRateIndexValueDate(IndexON,D1914)</f>
        <v>52891</v>
      </c>
      <c r="F1914" s="52">
        <f>IFERROR(_xll.qlIndexFixing(IndexON,D1914,TRUE,_xll.ohTrigger(RecalcTrigger,TriggerON)),NA())</f>
        <v>1.8112803767074508E-2</v>
      </c>
      <c r="H1914" s="49">
        <f>_xll.qlCalendarAdvance(IborCalendar,$H1913,B1914,"f",FALSE)</f>
        <v>52713</v>
      </c>
      <c r="I1914" s="49">
        <f>_xll.qlInterestRateIndexValueDate(Index3M,$H1914)</f>
        <v>52715</v>
      </c>
      <c r="J1914" s="52">
        <f>IFERROR(_xll.qlIndexFixing(Index3M,H1914,TRUE,_xll.ohTrigger(RecalcTrigger,Trigger3M)),NA())</f>
        <v>2.2792795627271972E-2</v>
      </c>
      <c r="K1914" s="52">
        <f>IFERROR(_xll.qlIndexFixing(ONIndex3M,I1914,TRUE,_xll.ohTrigger(RecalcTrigger,Trigger3M)),NA())</f>
        <v>2.2739249374579273E-2</v>
      </c>
      <c r="L1914" s="52">
        <f>IFERROR(_xll.qlIndexFixing(Index6M,$H1914,TRUE,_xll.ohTrigger(RecalcTrigger,Trigger6M)),NA())</f>
        <v>2.3574970482521482E-2</v>
      </c>
      <c r="M1914" s="52">
        <f>IFERROR(_xll.qlIndexFixing(ONIndex6M,I1914,TRUE,_xll.ohTrigger(RecalcTrigger,Trigger6M)),NA())</f>
        <v>2.3447327825032449E-2</v>
      </c>
    </row>
    <row r="1915" spans="2:13" x14ac:dyDescent="0.2">
      <c r="B1915" s="46" t="s">
        <v>49</v>
      </c>
      <c r="D1915" s="49">
        <f>_xll.qlCalendarAdvance(LocalCalendar,$D1914,B1915,"f",FALSE)</f>
        <v>52898</v>
      </c>
      <c r="E1915" s="49">
        <f>_xll.qlInterestRateIndexValueDate(IndexON,D1915)</f>
        <v>52898</v>
      </c>
      <c r="F1915" s="52">
        <f>IFERROR(_xll.qlIndexFixing(IndexON,D1915,TRUE,_xll.ohTrigger(RecalcTrigger,TriggerON)),NA())</f>
        <v>1.8111854833697077E-2</v>
      </c>
      <c r="H1915" s="49">
        <f>_xll.qlCalendarAdvance(IborCalendar,$H1914,B1915,"f",FALSE)</f>
        <v>52720</v>
      </c>
      <c r="I1915" s="49">
        <f>_xll.qlInterestRateIndexValueDate(Index3M,$H1915)</f>
        <v>52723</v>
      </c>
      <c r="J1915" s="52">
        <f>IFERROR(_xll.qlIndexFixing(Index3M,H1915,TRUE,_xll.ohTrigger(RecalcTrigger,Trigger3M)),NA())</f>
        <v>2.2792833153235988E-2</v>
      </c>
      <c r="K1915" s="52">
        <f>IFERROR(_xll.qlIndexFixing(ONIndex3M,I1915,TRUE,_xll.ohTrigger(RecalcTrigger,Trigger3M)),NA())</f>
        <v>2.2734702828559605E-2</v>
      </c>
      <c r="L1915" s="52">
        <f>IFERROR(_xll.qlIndexFixing(Index6M,$H1915,TRUE,_xll.ohTrigger(RecalcTrigger,Trigger6M)),NA())</f>
        <v>2.3573523359932944E-2</v>
      </c>
      <c r="M1915" s="52">
        <f>IFERROR(_xll.qlIndexFixing(ONIndex6M,I1915,TRUE,_xll.ohTrigger(RecalcTrigger,Trigger6M)),NA())</f>
        <v>2.3442888709723775E-2</v>
      </c>
    </row>
    <row r="1916" spans="2:13" x14ac:dyDescent="0.2">
      <c r="B1916" s="46" t="s">
        <v>49</v>
      </c>
      <c r="D1916" s="49">
        <f>_xll.qlCalendarAdvance(LocalCalendar,$D1915,B1916,"f",FALSE)</f>
        <v>52905</v>
      </c>
      <c r="E1916" s="49">
        <f>_xll.qlInterestRateIndexValueDate(IndexON,D1916)</f>
        <v>52905</v>
      </c>
      <c r="F1916" s="52">
        <f>IFERROR(_xll.qlIndexFixing(IndexON,D1916,TRUE,_xll.ohTrigger(RecalcTrigger,TriggerON)),NA())</f>
        <v>1.8110932902509019E-2</v>
      </c>
      <c r="H1916" s="49">
        <f>_xll.qlCalendarAdvance(IborCalendar,$H1915,B1916,"f",FALSE)</f>
        <v>52727</v>
      </c>
      <c r="I1916" s="49">
        <f>_xll.qlInterestRateIndexValueDate(Index3M,$H1916)</f>
        <v>52729</v>
      </c>
      <c r="J1916" s="52">
        <f>IFERROR(_xll.qlIndexFixing(Index3M,H1916,TRUE,_xll.ohTrigger(RecalcTrigger,Trigger3M)),NA())</f>
        <v>2.279061825343422E-2</v>
      </c>
      <c r="K1916" s="52">
        <f>IFERROR(_xll.qlIndexFixing(ONIndex3M,I1916,TRUE,_xll.ohTrigger(RecalcTrigger,Trigger3M)),NA())</f>
        <v>2.2732409161543288E-2</v>
      </c>
      <c r="L1916" s="52">
        <f>IFERROR(_xll.qlIndexFixing(Index6M,$H1916,TRUE,_xll.ohTrigger(RecalcTrigger,Trigger6M)),NA())</f>
        <v>2.3573724406506635E-2</v>
      </c>
      <c r="M1916" s="52">
        <f>IFERROR(_xll.qlIndexFixing(ONIndex6M,I1916,TRUE,_xll.ohTrigger(RecalcTrigger,Trigger6M)),NA())</f>
        <v>2.3440804175312024E-2</v>
      </c>
    </row>
    <row r="1917" spans="2:13" x14ac:dyDescent="0.2">
      <c r="B1917" s="46" t="s">
        <v>49</v>
      </c>
      <c r="D1917" s="49">
        <f>_xll.qlCalendarAdvance(LocalCalendar,$D1916,B1917,"f",FALSE)</f>
        <v>52912</v>
      </c>
      <c r="E1917" s="49">
        <f>_xll.qlInterestRateIndexValueDate(IndexON,D1917)</f>
        <v>52912</v>
      </c>
      <c r="F1917" s="52">
        <f>IFERROR(_xll.qlIndexFixing(IndexON,D1917,TRUE,_xll.ohTrigger(RecalcTrigger,TriggerON)),NA())</f>
        <v>1.8110037973483321E-2</v>
      </c>
      <c r="H1917" s="49">
        <f>_xll.qlCalendarAdvance(IborCalendar,$H1916,B1917,"f",FALSE)</f>
        <v>52734</v>
      </c>
      <c r="I1917" s="49">
        <f>_xll.qlInterestRateIndexValueDate(Index3M,$H1917)</f>
        <v>52736</v>
      </c>
      <c r="J1917" s="52">
        <f>IFERROR(_xll.qlIndexFixing(Index3M,H1917,TRUE,_xll.ohTrigger(RecalcTrigger,Trigger3M)),NA())</f>
        <v>2.2789560131687474E-2</v>
      </c>
      <c r="K1917" s="52">
        <f>IFERROR(_xll.qlIndexFixing(ONIndex3M,I1917,TRUE,_xll.ohTrigger(RecalcTrigger,Trigger3M)),NA())</f>
        <v>2.273122541172512E-2</v>
      </c>
      <c r="L1917" s="52">
        <f>IFERROR(_xll.qlIndexFixing(Index6M,$H1917,TRUE,_xll.ohTrigger(RecalcTrigger,Trigger6M)),NA())</f>
        <v>2.3573121374591482E-2</v>
      </c>
      <c r="M1917" s="52">
        <f>IFERROR(_xll.qlIndexFixing(ONIndex6M,I1917,TRUE,_xll.ohTrigger(RecalcTrigger,Trigger6M)),NA())</f>
        <v>2.3440034228725537E-2</v>
      </c>
    </row>
    <row r="1918" spans="2:13" x14ac:dyDescent="0.2">
      <c r="B1918" s="46" t="s">
        <v>49</v>
      </c>
      <c r="D1918" s="49">
        <f>_xll.qlCalendarAdvance(LocalCalendar,$D1917,B1918,"f",FALSE)</f>
        <v>52919</v>
      </c>
      <c r="E1918" s="49">
        <f>_xll.qlInterestRateIndexValueDate(IndexON,D1918)</f>
        <v>52919</v>
      </c>
      <c r="F1918" s="52">
        <f>IFERROR(_xll.qlIndexFixing(IndexON,D1918,TRUE,_xll.ohTrigger(RecalcTrigger,TriggerON)),NA())</f>
        <v>1.8109170046646993E-2</v>
      </c>
      <c r="H1918" s="49">
        <f>_xll.qlCalendarAdvance(IborCalendar,$H1917,B1918,"f",FALSE)</f>
        <v>52741</v>
      </c>
      <c r="I1918" s="49">
        <f>_xll.qlInterestRateIndexValueDate(Index3M,$H1918)</f>
        <v>52743</v>
      </c>
      <c r="J1918" s="52">
        <f>IFERROR(_xll.qlIndexFixing(Index3M,H1918,TRUE,_xll.ohTrigger(RecalcTrigger,Trigger3M)),NA())</f>
        <v>2.2788522386704486E-2</v>
      </c>
      <c r="K1918" s="52">
        <f>IFERROR(_xll.qlIndexFixing(ONIndex3M,I1918,TRUE,_xll.ohTrigger(RecalcTrigger,Trigger3M)),NA())</f>
        <v>2.2730061921700795E-2</v>
      </c>
      <c r="L1918" s="52">
        <f>IFERROR(_xll.qlIndexFixing(Index6M,$H1918,TRUE,_xll.ohTrigger(RecalcTrigger,Trigger6M)),NA())</f>
        <v>2.357253168005484E-2</v>
      </c>
      <c r="M1918" s="52">
        <f>IFERROR(_xll.qlIndexFixing(ONIndex6M,I1918,TRUE,_xll.ohTrigger(RecalcTrigger,Trigger6M)),NA())</f>
        <v>2.3439277459758046E-2</v>
      </c>
    </row>
    <row r="1919" spans="2:13" x14ac:dyDescent="0.2">
      <c r="B1919" s="46" t="s">
        <v>49</v>
      </c>
      <c r="D1919" s="49">
        <f>_xll.qlCalendarAdvance(LocalCalendar,$D1918,B1919,"f",FALSE)</f>
        <v>52926</v>
      </c>
      <c r="E1919" s="49">
        <f>_xll.qlInterestRateIndexValueDate(IndexON,D1919)</f>
        <v>52926</v>
      </c>
      <c r="F1919" s="52">
        <f>IFERROR(_xll.qlIndexFixing(IndexON,D1919,TRUE,_xll.ohTrigger(RecalcTrigger,TriggerON)),NA())</f>
        <v>1.8108329121946008E-2</v>
      </c>
      <c r="H1919" s="49">
        <f>_xll.qlCalendarAdvance(IborCalendar,$H1918,B1919,"f",FALSE)</f>
        <v>52748</v>
      </c>
      <c r="I1919" s="49">
        <f>_xll.qlInterestRateIndexValueDate(Index3M,$H1919)</f>
        <v>52750</v>
      </c>
      <c r="J1919" s="52">
        <f>IFERROR(_xll.qlIndexFixing(Index3M,H1919,TRUE,_xll.ohTrigger(RecalcTrigger,Trigger3M)),NA())</f>
        <v>2.27875050184644E-2</v>
      </c>
      <c r="K1919" s="52">
        <f>IFERROR(_xll.qlIndexFixing(ONIndex3M,I1919,TRUE,_xll.ohTrigger(RecalcTrigger,Trigger3M)),NA())</f>
        <v>2.2728918691550248E-2</v>
      </c>
      <c r="L1919" s="52">
        <f>IFERROR(_xll.qlIndexFixing(Index6M,$H1919,TRUE,_xll.ohTrigger(RecalcTrigger,Trigger6M)),NA())</f>
        <v>2.3569759466650412E-2</v>
      </c>
      <c r="M1919" s="52">
        <f>IFERROR(_xll.qlIndexFixing(ONIndex6M,I1919,TRUE,_xll.ohTrigger(RecalcTrigger,Trigger6M)),NA())</f>
        <v>2.3438533868329614E-2</v>
      </c>
    </row>
    <row r="1920" spans="2:13" x14ac:dyDescent="0.2">
      <c r="B1920" s="46" t="s">
        <v>49</v>
      </c>
      <c r="D1920" s="49">
        <f>_xll.qlCalendarAdvance(LocalCalendar,$D1919,B1920,"f",FALSE)</f>
        <v>52933</v>
      </c>
      <c r="E1920" s="49">
        <f>_xll.qlInterestRateIndexValueDate(IndexON,D1920)</f>
        <v>52933</v>
      </c>
      <c r="F1920" s="52">
        <f>IFERROR(_xll.qlIndexFixing(IndexON,D1920,TRUE,_xll.ohTrigger(RecalcTrigger,TriggerON)),NA())</f>
        <v>1.8107515199461414E-2</v>
      </c>
      <c r="H1920" s="49">
        <f>_xll.qlCalendarAdvance(IborCalendar,$H1919,B1920,"f",FALSE)</f>
        <v>52755</v>
      </c>
      <c r="I1920" s="49">
        <f>_xll.qlInterestRateIndexValueDate(Index3M,$H1920)</f>
        <v>52757</v>
      </c>
      <c r="J1920" s="52">
        <f>IFERROR(_xll.qlIndexFixing(Index3M,H1920,TRUE,_xll.ohTrigger(RecalcTrigger,Trigger3M)),NA())</f>
        <v>2.278650802695505E-2</v>
      </c>
      <c r="K1920" s="52">
        <f>IFERROR(_xll.qlIndexFixing(ONIndex3M,I1920,TRUE,_xll.ohTrigger(RecalcTrigger,Trigger3M)),NA())</f>
        <v>2.2727795721193544E-2</v>
      </c>
      <c r="L1920" s="52">
        <f>IFERROR(_xll.qlIndexFixing(Index6M,$H1920,TRUE,_xll.ohTrigger(RecalcTrigger,Trigger6M)),NA())</f>
        <v>2.3569193699308804E-2</v>
      </c>
      <c r="M1920" s="52">
        <f>IFERROR(_xll.qlIndexFixing(ONIndex6M,I1920,TRUE,_xll.ohTrigger(RecalcTrigger,Trigger6M)),NA())</f>
        <v>2.3437803454520179E-2</v>
      </c>
    </row>
    <row r="1921" spans="2:13" x14ac:dyDescent="0.2">
      <c r="B1921" s="46" t="s">
        <v>49</v>
      </c>
      <c r="D1921" s="49">
        <f>_xll.qlCalendarAdvance(LocalCalendar,$D1920,B1921,"f",FALSE)</f>
        <v>52940</v>
      </c>
      <c r="E1921" s="49">
        <f>_xll.qlInterestRateIndexValueDate(IndexON,D1921)</f>
        <v>52940</v>
      </c>
      <c r="F1921" s="52">
        <f>IFERROR(_xll.qlIndexFixing(IndexON,D1921,TRUE,_xll.ohTrigger(RecalcTrigger,TriggerON)),NA())</f>
        <v>1.8106728279112159E-2</v>
      </c>
      <c r="H1921" s="49">
        <f>_xll.qlCalendarAdvance(IborCalendar,$H1920,B1921,"f",FALSE)</f>
        <v>52762</v>
      </c>
      <c r="I1921" s="49">
        <f>_xll.qlInterestRateIndexValueDate(Index3M,$H1921)</f>
        <v>52764</v>
      </c>
      <c r="J1921" s="52">
        <f>IFERROR(_xll.qlIndexFixing(Index3M,H1921,TRUE,_xll.ohTrigger(RecalcTrigger,Trigger3M)),NA())</f>
        <v>2.2785531412158191E-2</v>
      </c>
      <c r="K1921" s="52">
        <f>IFERROR(_xll.qlIndexFixing(ONIndex3M,I1921,TRUE,_xll.ohTrigger(RecalcTrigger,Trigger3M)),NA())</f>
        <v>2.2726693010470811E-2</v>
      </c>
      <c r="L1921" s="52">
        <f>IFERROR(_xll.qlIndexFixing(Index6M,$H1921,TRUE,_xll.ohTrigger(RecalcTrigger,Trigger6M)),NA())</f>
        <v>2.3568641266705971E-2</v>
      </c>
      <c r="M1921" s="52">
        <f>IFERROR(_xll.qlIndexFixing(ONIndex6M,I1921,TRUE,_xll.ohTrigger(RecalcTrigger,Trigger6M)),NA())</f>
        <v>2.3437086218249803E-2</v>
      </c>
    </row>
    <row r="1922" spans="2:13" x14ac:dyDescent="0.2">
      <c r="B1922" s="46" t="s">
        <v>49</v>
      </c>
      <c r="D1922" s="49">
        <f>_xll.qlCalendarAdvance(LocalCalendar,$D1921,B1922,"f",FALSE)</f>
        <v>52947</v>
      </c>
      <c r="E1922" s="49">
        <f>_xll.qlInterestRateIndexValueDate(IndexON,D1922)</f>
        <v>52947</v>
      </c>
      <c r="F1922" s="52">
        <f>IFERROR(_xll.qlIndexFixing(IndexON,D1922,TRUE,_xll.ohTrigger(RecalcTrigger,TriggerON)),NA())</f>
        <v>1.8105968360979295E-2</v>
      </c>
      <c r="H1922" s="49">
        <f>_xll.qlCalendarAdvance(IborCalendar,$H1921,B1922,"f",FALSE)</f>
        <v>52769</v>
      </c>
      <c r="I1922" s="49">
        <f>_xll.qlInterestRateIndexValueDate(Index3M,$H1922)</f>
        <v>52771</v>
      </c>
      <c r="J1922" s="52">
        <f>IFERROR(_xll.qlIndexFixing(Index3M,H1922,TRUE,_xll.ohTrigger(RecalcTrigger,Trigger3M)),NA())</f>
        <v>2.2784575174060788E-2</v>
      </c>
      <c r="K1922" s="52">
        <f>IFERROR(_xll.qlIndexFixing(ONIndex3M,I1922,TRUE,_xll.ohTrigger(RecalcTrigger,Trigger3M)),NA())</f>
        <v>2.2725610559621856E-2</v>
      </c>
      <c r="L1922" s="52">
        <f>IFERROR(_xll.qlIndexFixing(Index6M,$H1922,TRUE,_xll.ohTrigger(RecalcTrigger,Trigger6M)),NA())</f>
        <v>2.357177627848462E-2</v>
      </c>
      <c r="M1922" s="52">
        <f>IFERROR(_xll.qlIndexFixing(ONIndex6M,I1922,TRUE,_xll.ohTrigger(RecalcTrigger,Trigger6M)),NA())</f>
        <v>2.3436382159518487E-2</v>
      </c>
    </row>
    <row r="1923" spans="2:13" x14ac:dyDescent="0.2">
      <c r="B1923" s="46" t="s">
        <v>49</v>
      </c>
      <c r="D1923" s="49">
        <f>_xll.qlCalendarAdvance(LocalCalendar,$D1922,B1923,"f",FALSE)</f>
        <v>52957</v>
      </c>
      <c r="E1923" s="49">
        <f>_xll.qlInterestRateIndexValueDate(IndexON,D1923)</f>
        <v>52957</v>
      </c>
      <c r="F1923" s="52">
        <f>IFERROR(_xll.qlIndexFixing(IndexON,D1923,TRUE,_xll.ohTrigger(RecalcTrigger,TriggerON)),NA())</f>
        <v>1.8104132829944719E-2</v>
      </c>
      <c r="H1923" s="49">
        <f>_xll.qlCalendarAdvance(IborCalendar,$H1922,B1923,"f",FALSE)</f>
        <v>52776</v>
      </c>
      <c r="I1923" s="49">
        <f>_xll.qlInterestRateIndexValueDate(Index3M,$H1923)</f>
        <v>52778</v>
      </c>
      <c r="J1923" s="52">
        <f>IFERROR(_xll.qlIndexFixing(Index3M,H1923,TRUE,_xll.ohTrigger(RecalcTrigger,Trigger3M)),NA())</f>
        <v>2.2783639312647208E-2</v>
      </c>
      <c r="K1923" s="52">
        <f>IFERROR(_xll.qlIndexFixing(ONIndex3M,I1923,TRUE,_xll.ohTrigger(RecalcTrigger,Trigger3M)),NA())</f>
        <v>2.272454836864668E-2</v>
      </c>
      <c r="L1923" s="52">
        <f>IFERROR(_xll.qlIndexFixing(Index6M,$H1923,TRUE,_xll.ohTrigger(RecalcTrigger,Trigger6M)),NA())</f>
        <v>2.3567576405672523E-2</v>
      </c>
      <c r="M1923" s="52">
        <f>IFERROR(_xll.qlIndexFixing(ONIndex6M,I1923,TRUE,_xll.ohTrigger(RecalcTrigger,Trigger6M)),NA())</f>
        <v>2.3435691278406168E-2</v>
      </c>
    </row>
    <row r="1924" spans="2:13" x14ac:dyDescent="0.2">
      <c r="B1924" s="46" t="s">
        <v>49</v>
      </c>
      <c r="D1924" s="49">
        <f>_xll.qlCalendarAdvance(LocalCalendar,$D1923,B1924,"f",FALSE)</f>
        <v>52966</v>
      </c>
      <c r="E1924" s="49">
        <f>_xll.qlInterestRateIndexValueDate(IndexON,D1924)</f>
        <v>52966</v>
      </c>
      <c r="F1924" s="52">
        <f>IFERROR(_xll.qlIndexFixing(IndexON,D1924,TRUE,_xll.ohTrigger(RecalcTrigger,TriggerON)),NA())</f>
        <v>1.8103240193745318E-2</v>
      </c>
      <c r="H1924" s="49">
        <f>_xll.qlCalendarAdvance(IborCalendar,$H1923,B1924,"f",FALSE)</f>
        <v>52783</v>
      </c>
      <c r="I1924" s="49">
        <f>_xll.qlInterestRateIndexValueDate(Index3M,$H1924)</f>
        <v>52785</v>
      </c>
      <c r="J1924" s="52">
        <f>IFERROR(_xll.qlIndexFixing(Index3M,H1924,TRUE,_xll.ohTrigger(RecalcTrigger,Trigger3M)),NA())</f>
        <v>2.2782723827901804E-2</v>
      </c>
      <c r="K1924" s="52">
        <f>IFERROR(_xll.qlIndexFixing(ONIndex3M,I1924,TRUE,_xll.ohTrigger(RecalcTrigger,Trigger3M)),NA())</f>
        <v>2.2723506437225538E-2</v>
      </c>
      <c r="L1924" s="52">
        <f>IFERROR(_xll.qlIndexFixing(Index6M,$H1924,TRUE,_xll.ohTrigger(RecalcTrigger,Trigger6M)),NA())</f>
        <v>2.3570010377010425E-2</v>
      </c>
      <c r="M1924" s="52">
        <f>IFERROR(_xll.qlIndexFixing(ONIndex6M,I1924,TRUE,_xll.ohTrigger(RecalcTrigger,Trigger6M)),NA())</f>
        <v>2.3435013574832908E-2</v>
      </c>
    </row>
    <row r="1925" spans="2:13" x14ac:dyDescent="0.2">
      <c r="B1925" s="46" t="s">
        <v>49</v>
      </c>
      <c r="D1925" s="49">
        <f>_xll.qlCalendarAdvance(LocalCalendar,$D1924,B1925,"f",FALSE)</f>
        <v>52973</v>
      </c>
      <c r="E1925" s="49">
        <f>_xll.qlInterestRateIndexValueDate(IndexON,D1925)</f>
        <v>52973</v>
      </c>
      <c r="F1925" s="52">
        <f>IFERROR(_xll.qlIndexFixing(IndexON,D1925,TRUE,_xll.ohTrigger(RecalcTrigger,TriggerON)),NA())</f>
        <v>1.8102576777662138E-2</v>
      </c>
      <c r="H1925" s="49">
        <f>_xll.qlCalendarAdvance(IborCalendar,$H1924,B1925,"f",FALSE)</f>
        <v>52790</v>
      </c>
      <c r="I1925" s="49">
        <f>_xll.qlInterestRateIndexValueDate(Index3M,$H1925)</f>
        <v>52792</v>
      </c>
      <c r="J1925" s="52">
        <f>IFERROR(_xll.qlIndexFixing(Index3M,H1925,TRUE,_xll.ohTrigger(RecalcTrigger,Trigger3M)),NA())</f>
        <v>2.2781828719811548E-2</v>
      </c>
      <c r="K1925" s="52">
        <f>IFERROR(_xll.qlIndexFixing(ONIndex3M,I1925,TRUE,_xll.ohTrigger(RecalcTrigger,Trigger3M)),NA())</f>
        <v>2.2722484765678175E-2</v>
      </c>
      <c r="L1925" s="52">
        <f>IFERROR(_xll.qlIndexFixing(Index6M,$H1925,TRUE,_xll.ohTrigger(RecalcTrigger,Trigger6M)),NA())</f>
        <v>2.356877726391127E-2</v>
      </c>
      <c r="M1925" s="52">
        <f>IFERROR(_xll.qlIndexFixing(ONIndex6M,I1925,TRUE,_xll.ohTrigger(RecalcTrigger,Trigger6M)),NA())</f>
        <v>2.3434349048798708E-2</v>
      </c>
    </row>
    <row r="1926" spans="2:13" x14ac:dyDescent="0.2">
      <c r="B1926" s="46" t="s">
        <v>49</v>
      </c>
      <c r="D1926" s="49">
        <f>_xll.qlCalendarAdvance(LocalCalendar,$D1925,B1926,"f",FALSE)</f>
        <v>52980</v>
      </c>
      <c r="E1926" s="49">
        <f>_xll.qlInterestRateIndexValueDate(IndexON,D1926)</f>
        <v>52980</v>
      </c>
      <c r="F1926" s="52">
        <f>IFERROR(_xll.qlIndexFixing(IndexON,D1926,TRUE,_xll.ohTrigger(RecalcTrigger,TriggerON)),NA())</f>
        <v>1.8101940361174851E-2</v>
      </c>
      <c r="H1926" s="49">
        <f>_xll.qlCalendarAdvance(IborCalendar,$H1925,B1926,"f",FALSE)</f>
        <v>52797</v>
      </c>
      <c r="I1926" s="49">
        <f>_xll.qlInterestRateIndexValueDate(Index3M,$H1926)</f>
        <v>52799</v>
      </c>
      <c r="J1926" s="52">
        <f>IFERROR(_xll.qlIndexFixing(Index3M,H1926,TRUE,_xll.ohTrigger(RecalcTrigger,Trigger3M)),NA())</f>
        <v>2.2780953988363401E-2</v>
      </c>
      <c r="K1926" s="52">
        <f>IFERROR(_xll.qlIndexFixing(ONIndex3M,I1926,TRUE,_xll.ohTrigger(RecalcTrigger,Trigger3M)),NA())</f>
        <v>2.272148335400459E-2</v>
      </c>
      <c r="L1926" s="52">
        <f>IFERROR(_xll.qlIndexFixing(Index6M,$H1926,TRUE,_xll.ohTrigger(RecalcTrigger,Trigger6M)),NA())</f>
        <v>2.3568294267989735E-2</v>
      </c>
      <c r="M1926" s="52">
        <f>IFERROR(_xll.qlIndexFixing(ONIndex6M,I1926,TRUE,_xll.ohTrigger(RecalcTrigger,Trigger6M)),NA())</f>
        <v>2.3433697700383505E-2</v>
      </c>
    </row>
    <row r="1927" spans="2:13" x14ac:dyDescent="0.2">
      <c r="B1927" s="46" t="s">
        <v>49</v>
      </c>
      <c r="D1927" s="49">
        <f>_xll.qlCalendarAdvance(LocalCalendar,$D1926,B1927,"f",FALSE)</f>
        <v>52987</v>
      </c>
      <c r="E1927" s="49">
        <f>_xll.qlInterestRateIndexValueDate(IndexON,D1927)</f>
        <v>52987</v>
      </c>
      <c r="F1927" s="52">
        <f>IFERROR(_xll.qlIndexFixing(IndexON,D1927,TRUE,_xll.ohTrigger(RecalcTrigger,TriggerON)),NA())</f>
        <v>1.8101330944121363E-2</v>
      </c>
      <c r="H1927" s="49">
        <f>_xll.qlCalendarAdvance(IborCalendar,$H1926,B1927,"f",FALSE)</f>
        <v>52804</v>
      </c>
      <c r="I1927" s="49">
        <f>_xll.qlInterestRateIndexValueDate(Index3M,$H1927)</f>
        <v>52806</v>
      </c>
      <c r="J1927" s="52">
        <f>IFERROR(_xll.qlIndexFixing(Index3M,H1927,TRUE,_xll.ohTrigger(RecalcTrigger,Trigger3M)),NA())</f>
        <v>2.2780099633541731E-2</v>
      </c>
      <c r="K1927" s="52">
        <f>IFERROR(_xll.qlIndexFixing(ONIndex3M,I1927,TRUE,_xll.ohTrigger(RecalcTrigger,Trigger3M)),NA())</f>
        <v>2.2720502202044912E-2</v>
      </c>
      <c r="L1927" s="52">
        <f>IFERROR(_xll.qlIndexFixing(Index6M,$H1927,TRUE,_xll.ohTrigger(RecalcTrigger,Trigger6M)),NA())</f>
        <v>2.3567824609347865E-2</v>
      </c>
      <c r="M1927" s="52">
        <f>IFERROR(_xll.qlIndexFixing(ONIndex6M,I1927,TRUE,_xll.ohTrigger(RecalcTrigger,Trigger6M)),NA())</f>
        <v>2.3433059529507361E-2</v>
      </c>
    </row>
    <row r="1928" spans="2:13" x14ac:dyDescent="0.2">
      <c r="B1928" s="46" t="s">
        <v>49</v>
      </c>
      <c r="D1928" s="49">
        <f>_xll.qlCalendarAdvance(LocalCalendar,$D1927,B1928,"f",FALSE)</f>
        <v>52994</v>
      </c>
      <c r="E1928" s="49">
        <f>_xll.qlInterestRateIndexValueDate(IndexON,D1928)</f>
        <v>52994</v>
      </c>
      <c r="F1928" s="52">
        <f>IFERROR(_xll.qlIndexFixing(IndexON,D1928,TRUE,_xll.ohTrigger(RecalcTrigger,TriggerON)),NA())</f>
        <v>1.8100748526582722E-2</v>
      </c>
      <c r="H1928" s="49">
        <f>_xll.qlCalendarAdvance(IborCalendar,$H1927,B1928,"f",FALSE)</f>
        <v>52811</v>
      </c>
      <c r="I1928" s="49">
        <f>_xll.qlInterestRateIndexValueDate(Index3M,$H1928)</f>
        <v>52813</v>
      </c>
      <c r="J1928" s="52">
        <f>IFERROR(_xll.qlIndexFixing(Index3M,H1928,TRUE,_xll.ohTrigger(RecalcTrigger,Trigger3M)),NA())</f>
        <v>2.2779265655333499E-2</v>
      </c>
      <c r="K1928" s="52">
        <f>IFERROR(_xll.qlIndexFixing(ONIndex3M,I1928,TRUE,_xll.ohTrigger(RecalcTrigger,Trigger3M)),NA())</f>
        <v>2.2719541309799141E-2</v>
      </c>
      <c r="L1928" s="52">
        <f>IFERROR(_xll.qlIndexFixing(Index6M,$H1928,TRUE,_xll.ohTrigger(RecalcTrigger,Trigger6M)),NA())</f>
        <v>2.3567368287976637E-2</v>
      </c>
      <c r="M1928" s="52">
        <f>IFERROR(_xll.qlIndexFixing(ONIndex6M,I1928,TRUE,_xll.ohTrigger(RecalcTrigger,Trigger6M)),NA())</f>
        <v>2.3432434536170277E-2</v>
      </c>
    </row>
    <row r="1929" spans="2:13" x14ac:dyDescent="0.2">
      <c r="B1929" s="46" t="s">
        <v>49</v>
      </c>
      <c r="D1929" s="49">
        <f>_xll.qlCalendarAdvance(LocalCalendar,$D1928,B1929,"f",FALSE)</f>
        <v>53001</v>
      </c>
      <c r="E1929" s="49">
        <f>_xll.qlInterestRateIndexValueDate(IndexON,D1929)</f>
        <v>53001</v>
      </c>
      <c r="F1929" s="52">
        <f>IFERROR(_xll.qlIndexFixing(IndexON,D1929,TRUE,_xll.ohTrigger(RecalcTrigger,TriggerON)),NA())</f>
        <v>1.8100193108558926E-2</v>
      </c>
      <c r="H1929" s="49">
        <f>_xll.qlCalendarAdvance(IborCalendar,$H1928,B1929,"f",FALSE)</f>
        <v>52818</v>
      </c>
      <c r="I1929" s="49">
        <f>_xll.qlInterestRateIndexValueDate(Index3M,$H1929)</f>
        <v>52821</v>
      </c>
      <c r="J1929" s="52">
        <f>IFERROR(_xll.qlIndexFixing(Index3M,H1929,TRUE,_xll.ohTrigger(RecalcTrigger,Trigger3M)),NA())</f>
        <v>2.2779668300224005E-2</v>
      </c>
      <c r="K1929" s="52">
        <f>IFERROR(_xll.qlIndexFixing(ONIndex3M,I1929,TRUE,_xll.ohTrigger(RecalcTrigger,Trigger3M)),NA())</f>
        <v>2.2719769488848129E-2</v>
      </c>
      <c r="L1929" s="52">
        <f>IFERROR(_xll.qlIndexFixing(Index6M,$H1929,TRUE,_xll.ohTrigger(RecalcTrigger,Trigger6M)),NA())</f>
        <v>2.3566121707027661E-2</v>
      </c>
      <c r="M1929" s="52">
        <f>IFERROR(_xll.qlIndexFixing(ONIndex6M,I1929,TRUE,_xll.ohTrigger(RecalcTrigger,Trigger6M)),NA())</f>
        <v>2.343317557646607E-2</v>
      </c>
    </row>
    <row r="1930" spans="2:13" x14ac:dyDescent="0.2">
      <c r="B1930" s="46" t="s">
        <v>49</v>
      </c>
      <c r="D1930" s="49">
        <f>_xll.qlCalendarAdvance(LocalCalendar,$D1929,B1930,"f",FALSE)</f>
        <v>53008</v>
      </c>
      <c r="E1930" s="49">
        <f>_xll.qlInterestRateIndexValueDate(IndexON,D1930)</f>
        <v>53008</v>
      </c>
      <c r="F1930" s="52">
        <f>IFERROR(_xll.qlIndexFixing(IndexON,D1930,TRUE,_xll.ohTrigger(RecalcTrigger,TriggerON)),NA())</f>
        <v>1.8099664689968931E-2</v>
      </c>
      <c r="H1930" s="49">
        <f>_xll.qlCalendarAdvance(IborCalendar,$H1929,B1930,"f",FALSE)</f>
        <v>52825</v>
      </c>
      <c r="I1930" s="49">
        <f>_xll.qlInterestRateIndexValueDate(Index3M,$H1930)</f>
        <v>52827</v>
      </c>
      <c r="J1930" s="52">
        <f>IFERROR(_xll.qlIndexFixing(Index3M,H1930,TRUE,_xll.ohTrigger(RecalcTrigger,Trigger3M)),NA())</f>
        <v>2.2777658828709569E-2</v>
      </c>
      <c r="K1930" s="52">
        <f>IFERROR(_xll.qlIndexFixing(ONIndex3M,I1930,TRUE,_xll.ohTrigger(RecalcTrigger,Trigger3M)),NA())</f>
        <v>2.2717680304769061E-2</v>
      </c>
      <c r="L1930" s="52">
        <f>IFERROR(_xll.qlIndexFixing(Index6M,$H1930,TRUE,_xll.ohTrigger(RecalcTrigger,Trigger6M)),NA())</f>
        <v>2.3566495657006574E-2</v>
      </c>
      <c r="M1930" s="52">
        <f>IFERROR(_xll.qlIndexFixing(ONIndex6M,I1930,TRUE,_xll.ohTrigger(RecalcTrigger,Trigger6M)),NA())</f>
        <v>2.3431224082433033E-2</v>
      </c>
    </row>
    <row r="1931" spans="2:13" x14ac:dyDescent="0.2">
      <c r="B1931" s="46" t="s">
        <v>49</v>
      </c>
      <c r="D1931" s="49">
        <f>_xll.qlCalendarAdvance(LocalCalendar,$D1930,B1931,"f",FALSE)</f>
        <v>53015</v>
      </c>
      <c r="E1931" s="49">
        <f>_xll.qlInterestRateIndexValueDate(IndexON,D1931)</f>
        <v>53015</v>
      </c>
      <c r="F1931" s="52">
        <f>IFERROR(_xll.qlIndexFixing(IndexON,D1931,TRUE,_xll.ohTrigger(RecalcTrigger,TriggerON)),NA())</f>
        <v>1.8099163270974827E-2</v>
      </c>
      <c r="H1931" s="49">
        <f>_xll.qlCalendarAdvance(IborCalendar,$H1930,B1931,"f",FALSE)</f>
        <v>52832</v>
      </c>
      <c r="I1931" s="49">
        <f>_xll.qlInterestRateIndexValueDate(Index3M,$H1931)</f>
        <v>52834</v>
      </c>
      <c r="J1931" s="52">
        <f>IFERROR(_xll.qlIndexFixing(Index3M,H1931,TRUE,_xll.ohTrigger(RecalcTrigger,Trigger3M)),NA())</f>
        <v>2.2776885980267805E-2</v>
      </c>
      <c r="K1931" s="52">
        <f>IFERROR(_xll.qlIndexFixing(ONIndex3M,I1931,TRUE,_xll.ohTrigger(RecalcTrigger,Trigger3M)),NA())</f>
        <v>2.2716780191984753E-2</v>
      </c>
      <c r="L1931" s="52">
        <f>IFERROR(_xll.qlIndexFixing(Index6M,$H1931,TRUE,_xll.ohTrigger(RecalcTrigger,Trigger6M)),NA())</f>
        <v>2.3566079347390547E-2</v>
      </c>
      <c r="M1931" s="52">
        <f>IFERROR(_xll.qlIndexFixing(ONIndex6M,I1931,TRUE,_xll.ohTrigger(RecalcTrigger,Trigger6M)),NA())</f>
        <v>2.3430638621793065E-2</v>
      </c>
    </row>
    <row r="1932" spans="2:13" x14ac:dyDescent="0.2">
      <c r="B1932" s="46" t="s">
        <v>49</v>
      </c>
      <c r="D1932" s="49">
        <f>_xll.qlCalendarAdvance(LocalCalendar,$D1931,B1932,"f",FALSE)</f>
        <v>53022</v>
      </c>
      <c r="E1932" s="49">
        <f>_xll.qlInterestRateIndexValueDate(IndexON,D1932)</f>
        <v>53022</v>
      </c>
      <c r="F1932" s="52">
        <f>IFERROR(_xll.qlIndexFixing(IndexON,D1932,TRUE,_xll.ohTrigger(RecalcTrigger,TriggerON)),NA())</f>
        <v>1.8098688851252431E-2</v>
      </c>
      <c r="H1932" s="49">
        <f>_xll.qlCalendarAdvance(IborCalendar,$H1931,B1932,"f",FALSE)</f>
        <v>52839</v>
      </c>
      <c r="I1932" s="49">
        <f>_xll.qlInterestRateIndexValueDate(Index3M,$H1932)</f>
        <v>52841</v>
      </c>
      <c r="J1932" s="52">
        <f>IFERROR(_xll.qlIndexFixing(Index3M,H1932,TRUE,_xll.ohTrigger(RecalcTrigger,Trigger3M)),NA())</f>
        <v>2.2775464326374475E-2</v>
      </c>
      <c r="K1932" s="52">
        <f>IFERROR(_xll.qlIndexFixing(ONIndex3M,I1932,TRUE,_xll.ohTrigger(RecalcTrigger,Trigger3M)),NA())</f>
        <v>2.2715900338834416E-2</v>
      </c>
      <c r="L1932" s="52">
        <f>IFERROR(_xll.qlIndexFixing(Index6M,$H1932,TRUE,_xll.ohTrigger(RecalcTrigger,Trigger6M)),NA())</f>
        <v>2.356195735092315E-2</v>
      </c>
      <c r="M1932" s="52">
        <f>IFERROR(_xll.qlIndexFixing(ONIndex6M,I1932,TRUE,_xll.ohTrigger(RecalcTrigger,Trigger6M)),NA())</f>
        <v>2.3430066338772093E-2</v>
      </c>
    </row>
    <row r="1933" spans="2:13" x14ac:dyDescent="0.2">
      <c r="B1933" s="46" t="s">
        <v>49</v>
      </c>
      <c r="D1933" s="49">
        <f>_xll.qlCalendarAdvance(LocalCalendar,$D1932,B1933,"f",FALSE)</f>
        <v>53029</v>
      </c>
      <c r="E1933" s="49">
        <f>_xll.qlInterestRateIndexValueDate(IndexON,D1933)</f>
        <v>53029</v>
      </c>
      <c r="F1933" s="52">
        <f>IFERROR(_xll.qlIndexFixing(IndexON,D1933,TRUE,_xll.ohTrigger(RecalcTrigger,TriggerON)),NA())</f>
        <v>1.8098241431206974E-2</v>
      </c>
      <c r="H1933" s="49">
        <f>_xll.qlCalendarAdvance(IborCalendar,$H1932,B1933,"f",FALSE)</f>
        <v>52846</v>
      </c>
      <c r="I1933" s="49">
        <f>_xll.qlInterestRateIndexValueDate(Index3M,$H1933)</f>
        <v>52848</v>
      </c>
      <c r="J1933" s="52">
        <f>IFERROR(_xll.qlIndexFixing(Index3M,H1933,TRUE,_xll.ohTrigger(RecalcTrigger,Trigger3M)),NA())</f>
        <v>2.2774730821855813E-2</v>
      </c>
      <c r="K1933" s="52">
        <f>IFERROR(_xll.qlIndexFixing(ONIndex3M,I1933,TRUE,_xll.ohTrigger(RecalcTrigger,Trigger3M)),NA())</f>
        <v>2.2715040745557857E-2</v>
      </c>
      <c r="L1933" s="52">
        <f>IFERROR(_xll.qlIndexFixing(Index6M,$H1933,TRUE,_xll.ohTrigger(RecalcTrigger,Trigger6M)),NA())</f>
        <v>2.3561563080764087E-2</v>
      </c>
      <c r="M1933" s="52">
        <f>IFERROR(_xll.qlIndexFixing(ONIndex6M,I1933,TRUE,_xll.ohTrigger(RecalcTrigger,Trigger6M)),NA())</f>
        <v>2.3429507233370117E-2</v>
      </c>
    </row>
    <row r="1934" spans="2:13" x14ac:dyDescent="0.2">
      <c r="B1934" s="46" t="s">
        <v>49</v>
      </c>
      <c r="D1934" s="49">
        <f>_xll.qlCalendarAdvance(LocalCalendar,$D1933,B1934,"f",FALSE)</f>
        <v>53036</v>
      </c>
      <c r="E1934" s="49">
        <f>_xll.qlInterestRateIndexValueDate(IndexON,D1934)</f>
        <v>53036</v>
      </c>
      <c r="F1934" s="52">
        <f>IFERROR(_xll.qlIndexFixing(IndexON,D1934,TRUE,_xll.ohTrigger(RecalcTrigger,TriggerON)),NA())</f>
        <v>1.809782101051427E-2</v>
      </c>
      <c r="H1934" s="49">
        <f>_xll.qlCalendarAdvance(IborCalendar,$H1933,B1934,"f",FALSE)</f>
        <v>52853</v>
      </c>
      <c r="I1934" s="49">
        <f>_xll.qlInterestRateIndexValueDate(Index3M,$H1934)</f>
        <v>52855</v>
      </c>
      <c r="J1934" s="52">
        <f>IFERROR(_xll.qlIndexFixing(Index3M,H1934,TRUE,_xll.ohTrigger(RecalcTrigger,Trigger3M)),NA())</f>
        <v>2.277401769259204E-2</v>
      </c>
      <c r="K1934" s="52">
        <f>IFERROR(_xll.qlIndexFixing(ONIndex3M,I1934,TRUE,_xll.ohTrigger(RecalcTrigger,Trigger3M)),NA())</f>
        <v>2.2714201412075141E-2</v>
      </c>
      <c r="L1934" s="52">
        <f>IFERROR(_xll.qlIndexFixing(Index6M,$H1934,TRUE,_xll.ohTrigger(RecalcTrigger,Trigger6M)),NA())</f>
        <v>2.356118214348546E-2</v>
      </c>
      <c r="M1934" s="52">
        <f>IFERROR(_xll.qlIndexFixing(ONIndex6M,I1934,TRUE,_xll.ohTrigger(RecalcTrigger,Trigger6M)),NA())</f>
        <v>2.3428961305427265E-2</v>
      </c>
    </row>
    <row r="1935" spans="2:13" x14ac:dyDescent="0.2">
      <c r="B1935" s="46" t="s">
        <v>49</v>
      </c>
      <c r="D1935" s="49">
        <f>_xll.qlCalendarAdvance(LocalCalendar,$D1934,B1935,"f",FALSE)</f>
        <v>53043</v>
      </c>
      <c r="E1935" s="49">
        <f>_xll.qlInterestRateIndexValueDate(IndexON,D1935)</f>
        <v>53043</v>
      </c>
      <c r="F1935" s="52">
        <f>IFERROR(_xll.qlIndexFixing(IndexON,D1935,TRUE,_xll.ohTrigger(RecalcTrigger,TriggerON)),NA())</f>
        <v>1.8097427589417459E-2</v>
      </c>
      <c r="H1935" s="49">
        <f>_xll.qlCalendarAdvance(IborCalendar,$H1934,B1935,"f",FALSE)</f>
        <v>52860</v>
      </c>
      <c r="I1935" s="49">
        <f>_xll.qlInterestRateIndexValueDate(Index3M,$H1935)</f>
        <v>52863</v>
      </c>
      <c r="J1935" s="52">
        <f>IFERROR(_xll.qlIndexFixing(Index3M,H1935,TRUE,_xll.ohTrigger(RecalcTrigger,Trigger3M)),NA())</f>
        <v>2.2776597345019745E-2</v>
      </c>
      <c r="K1935" s="52">
        <f>IFERROR(_xll.qlIndexFixing(ONIndex3M,I1935,TRUE,_xll.ohTrigger(RecalcTrigger,Trigger3M)),NA())</f>
        <v>2.2714585226548678E-2</v>
      </c>
      <c r="L1935" s="52">
        <f>IFERROR(_xll.qlIndexFixing(Index6M,$H1935,TRUE,_xll.ohTrigger(RecalcTrigger,Trigger6M)),NA())</f>
        <v>2.356076311256235E-2</v>
      </c>
      <c r="M1935" s="52">
        <f>IFERROR(_xll.qlIndexFixing(ONIndex6M,I1935,TRUE,_xll.ohTrigger(RecalcTrigger,Trigger6M)),NA())</f>
        <v>2.3429803562384777E-2</v>
      </c>
    </row>
    <row r="1936" spans="2:13" x14ac:dyDescent="0.2">
      <c r="B1936" s="46" t="s">
        <v>49</v>
      </c>
      <c r="D1936" s="49">
        <f>_xll.qlCalendarAdvance(LocalCalendar,$D1935,B1936,"f",FALSE)</f>
        <v>53050</v>
      </c>
      <c r="E1936" s="49">
        <f>_xll.qlInterestRateIndexValueDate(IndexON,D1936)</f>
        <v>53050</v>
      </c>
      <c r="F1936" s="52">
        <f>IFERROR(_xll.qlIndexFixing(IndexON,D1936,TRUE,_xll.ohTrigger(RecalcTrigger,TriggerON)),NA())</f>
        <v>1.8097061167754447E-2</v>
      </c>
      <c r="H1936" s="49">
        <f>_xll.qlCalendarAdvance(IborCalendar,$H1935,B1936,"f",FALSE)</f>
        <v>52867</v>
      </c>
      <c r="I1936" s="49">
        <f>_xll.qlInterestRateIndexValueDate(Index3M,$H1936)</f>
        <v>52869</v>
      </c>
      <c r="J1936" s="52">
        <f>IFERROR(_xll.qlIndexFixing(Index3M,H1936,TRUE,_xll.ohTrigger(RecalcTrigger,Trigger3M)),NA())</f>
        <v>2.277265255978788E-2</v>
      </c>
      <c r="K1936" s="52">
        <f>IFERROR(_xll.qlIndexFixing(ONIndex3M,I1936,TRUE,_xll.ohTrigger(RecalcTrigger,Trigger3M)),NA())</f>
        <v>2.2712583524251428E-2</v>
      </c>
      <c r="L1936" s="52">
        <f>IFERROR(_xll.qlIndexFixing(Index6M,$H1936,TRUE,_xll.ohTrigger(RecalcTrigger,Trigger6M)),NA())</f>
        <v>2.3560460267540363E-2</v>
      </c>
      <c r="M1936" s="52">
        <f>IFERROR(_xll.qlIndexFixing(ONIndex6M,I1936,TRUE,_xll.ohTrigger(RecalcTrigger,Trigger6M)),NA())</f>
        <v>2.3427908982398549E-2</v>
      </c>
    </row>
    <row r="1937" spans="2:13" x14ac:dyDescent="0.2">
      <c r="B1937" s="46" t="s">
        <v>49</v>
      </c>
      <c r="D1937" s="49">
        <f>_xll.qlCalendarAdvance(LocalCalendar,$D1936,B1937,"f",FALSE)</f>
        <v>53057</v>
      </c>
      <c r="E1937" s="49">
        <f>_xll.qlInterestRateIndexValueDate(IndexON,D1937)</f>
        <v>53057</v>
      </c>
      <c r="F1937" s="52">
        <f>IFERROR(_xll.qlIndexFixing(IndexON,D1937,TRUE,_xll.ohTrigger(RecalcTrigger,TriggerON)),NA())</f>
        <v>1.8096721745687327E-2</v>
      </c>
      <c r="H1937" s="49">
        <f>_xll.qlCalendarAdvance(IborCalendar,$H1936,B1937,"f",FALSE)</f>
        <v>52874</v>
      </c>
      <c r="I1937" s="49">
        <f>_xll.qlInterestRateIndexValueDate(Index3M,$H1937)</f>
        <v>52876</v>
      </c>
      <c r="J1937" s="52">
        <f>IFERROR(_xll.qlIndexFixing(Index3M,H1937,TRUE,_xll.ohTrigger(RecalcTrigger,Trigger3M)),NA())</f>
        <v>2.2772676797070162E-2</v>
      </c>
      <c r="K1937" s="52">
        <f>IFERROR(_xll.qlIndexFixing(ONIndex3M,I1937,TRUE,_xll.ohTrigger(RecalcTrigger,Trigger3M)),NA())</f>
        <v>2.271180497015024E-2</v>
      </c>
      <c r="L1937" s="52">
        <f>IFERROR(_xll.qlIndexFixing(Index6M,$H1937,TRUE,_xll.ohTrigger(RecalcTrigger,Trigger6M)),NA())</f>
        <v>2.3560867534345293E-2</v>
      </c>
      <c r="M1937" s="52">
        <f>IFERROR(_xll.qlIndexFixing(ONIndex6M,I1937,TRUE,_xll.ohTrigger(RecalcTrigger,Trigger6M)),NA())</f>
        <v>2.3427402587312685E-2</v>
      </c>
    </row>
    <row r="1938" spans="2:13" x14ac:dyDescent="0.2">
      <c r="B1938" s="46" t="s">
        <v>49</v>
      </c>
      <c r="D1938" s="49">
        <f>_xll.qlCalendarAdvance(LocalCalendar,$D1937,B1938,"f",FALSE)</f>
        <v>53064</v>
      </c>
      <c r="E1938" s="49">
        <f>_xll.qlInterestRateIndexValueDate(IndexON,D1938)</f>
        <v>53064</v>
      </c>
      <c r="F1938" s="52">
        <f>IFERROR(_xll.qlIndexFixing(IndexON,D1938,TRUE,_xll.ohTrigger(RecalcTrigger,TriggerON)),NA())</f>
        <v>1.8096409323054008E-2</v>
      </c>
      <c r="H1938" s="49">
        <f>_xll.qlCalendarAdvance(IborCalendar,$H1937,B1938,"f",FALSE)</f>
        <v>52881</v>
      </c>
      <c r="I1938" s="49">
        <f>_xll.qlInterestRateIndexValueDate(Index3M,$H1938)</f>
        <v>52883</v>
      </c>
      <c r="J1938" s="52">
        <f>IFERROR(_xll.qlIndexFixing(Index3M,H1938,TRUE,_xll.ohTrigger(RecalcTrigger,Trigger3M)),NA())</f>
        <v>2.277204658434381E-2</v>
      </c>
      <c r="K1938" s="52">
        <f>IFERROR(_xll.qlIndexFixing(ONIndex3M,I1938,TRUE,_xll.ohTrigger(RecalcTrigger,Trigger3M)),NA())</f>
        <v>2.2711046675683022E-2</v>
      </c>
      <c r="L1938" s="52">
        <f>IFERROR(_xll.qlIndexFixing(Index6M,$H1938,TRUE,_xll.ohTrigger(RecalcTrigger,Trigger6M)),NA())</f>
        <v>2.356054085960968E-2</v>
      </c>
      <c r="M1938" s="52">
        <f>IFERROR(_xll.qlIndexFixing(ONIndex6M,I1938,TRUE,_xll.ohTrigger(RecalcTrigger,Trigger6M)),NA())</f>
        <v>2.3426909369685944E-2</v>
      </c>
    </row>
    <row r="1939" spans="2:13" x14ac:dyDescent="0.2">
      <c r="B1939" s="46" t="s">
        <v>49</v>
      </c>
      <c r="D1939" s="49">
        <f>_xll.qlCalendarAdvance(LocalCalendar,$D1938,B1939,"f",FALSE)</f>
        <v>53071</v>
      </c>
      <c r="E1939" s="49">
        <f>_xll.qlInterestRateIndexValueDate(IndexON,D1939)</f>
        <v>53071</v>
      </c>
      <c r="F1939" s="52">
        <f>IFERROR(_xll.qlIndexFixing(IndexON,D1939,TRUE,_xll.ohTrigger(RecalcTrigger,TriggerON)),NA())</f>
        <v>1.8096123899935534E-2</v>
      </c>
      <c r="H1939" s="49">
        <f>_xll.qlCalendarAdvance(IborCalendar,$H1938,B1939,"f",FALSE)</f>
        <v>52888</v>
      </c>
      <c r="I1939" s="49">
        <f>_xll.qlInterestRateIndexValueDate(Index3M,$H1939)</f>
        <v>52890</v>
      </c>
      <c r="J1939" s="52">
        <f>IFERROR(_xll.qlIndexFixing(Index3M,H1939,TRUE,_xll.ohTrigger(RecalcTrigger,Trigger3M)),NA())</f>
        <v>2.2771436748106649E-2</v>
      </c>
      <c r="K1939" s="52">
        <f>IFERROR(_xll.qlIndexFixing(ONIndex3M,I1939,TRUE,_xll.ohTrigger(RecalcTrigger,Trigger3M)),NA())</f>
        <v>2.2710308641089583E-2</v>
      </c>
      <c r="L1939" s="52">
        <f>IFERROR(_xll.qlIndexFixing(Index6M,$H1939,TRUE,_xll.ohTrigger(RecalcTrigger,Trigger6M)),NA())</f>
        <v>2.3560227518586663E-2</v>
      </c>
      <c r="M1939" s="52">
        <f>IFERROR(_xll.qlIndexFixing(ONIndex6M,I1939,TRUE,_xll.ohTrigger(RecalcTrigger,Trigger6M)),NA())</f>
        <v>2.3426429329758136E-2</v>
      </c>
    </row>
    <row r="1940" spans="2:13" x14ac:dyDescent="0.2">
      <c r="B1940" s="46" t="s">
        <v>49</v>
      </c>
      <c r="D1940" s="49">
        <f>_xll.qlCalendarAdvance(LocalCalendar,$D1939,B1940,"f",FALSE)</f>
        <v>53078</v>
      </c>
      <c r="E1940" s="49">
        <f>_xll.qlInterestRateIndexValueDate(IndexON,D1940)</f>
        <v>53078</v>
      </c>
      <c r="F1940" s="52">
        <f>IFERROR(_xll.qlIndexFixing(IndexON,D1940,TRUE,_xll.ohTrigger(RecalcTrigger,TriggerON)),NA())</f>
        <v>1.8095865476169815E-2</v>
      </c>
      <c r="H1940" s="49">
        <f>_xll.qlCalendarAdvance(IborCalendar,$H1939,B1940,"f",FALSE)</f>
        <v>52895</v>
      </c>
      <c r="I1940" s="49">
        <f>_xll.qlInterestRateIndexValueDate(Index3M,$H1940)</f>
        <v>52897</v>
      </c>
      <c r="J1940" s="52">
        <f>IFERROR(_xll.qlIndexFixing(Index3M,H1940,TRUE,_xll.ohTrigger(RecalcTrigger,Trigger3M)),NA())</f>
        <v>2.2770847288349123E-2</v>
      </c>
      <c r="K1940" s="52">
        <f>IFERROR(_xll.qlIndexFixing(ONIndex3M,I1940,TRUE,_xll.ohTrigger(RecalcTrigger,Trigger3M)),NA())</f>
        <v>2.2709590866130114E-2</v>
      </c>
      <c r="L1940" s="52">
        <f>IFERROR(_xll.qlIndexFixing(Index6M,$H1940,TRUE,_xll.ohTrigger(RecalcTrigger,Trigger6M)),NA())</f>
        <v>2.355992751127009E-2</v>
      </c>
      <c r="M1940" s="52">
        <f>IFERROR(_xll.qlIndexFixing(ONIndex6M,I1940,TRUE,_xll.ohTrigger(RecalcTrigger,Trigger6M)),NA())</f>
        <v>2.3425962467369388E-2</v>
      </c>
    </row>
    <row r="1941" spans="2:13" x14ac:dyDescent="0.2">
      <c r="B1941" s="46" t="s">
        <v>49</v>
      </c>
      <c r="D1941" s="49">
        <f>_xll.qlCalendarAdvance(LocalCalendar,$D1940,B1941,"f",FALSE)</f>
        <v>53090</v>
      </c>
      <c r="E1941" s="49">
        <f>_xll.qlInterestRateIndexValueDate(IndexON,D1941)</f>
        <v>53090</v>
      </c>
      <c r="F1941" s="52">
        <f>IFERROR(_xll.qlIndexFixing(IndexON,D1941,TRUE,_xll.ohTrigger(RecalcTrigger,TriggerON)),NA())</f>
        <v>1.8095485279313595E-2</v>
      </c>
      <c r="H1941" s="49">
        <f>_xll.qlCalendarAdvance(IborCalendar,$H1940,B1941,"f",FALSE)</f>
        <v>52902</v>
      </c>
      <c r="I1941" s="49">
        <f>_xll.qlInterestRateIndexValueDate(Index3M,$H1941)</f>
        <v>52905</v>
      </c>
      <c r="J1941" s="52">
        <f>IFERROR(_xll.qlIndexFixing(Index3M,H1941,TRUE,_xll.ohTrigger(RecalcTrigger,Trigger3M)),NA())</f>
        <v>2.2771563291465399E-2</v>
      </c>
      <c r="K1941" s="52">
        <f>IFERROR(_xll.qlIndexFixing(ONIndex3M,I1941,TRUE,_xll.ohTrigger(RecalcTrigger,Trigger3M)),NA())</f>
        <v>2.2710130408380991E-2</v>
      </c>
      <c r="L1941" s="52">
        <f>IFERROR(_xll.qlIndexFixing(Index6M,$H1941,TRUE,_xll.ohTrigger(RecalcTrigger,Trigger6M)),NA())</f>
        <v>2.3561857910336808E-2</v>
      </c>
      <c r="M1941" s="52">
        <f>IFERROR(_xll.qlIndexFixing(ONIndex6M,I1941,TRUE,_xll.ohTrigger(RecalcTrigger,Trigger6M)),NA())</f>
        <v>2.3426906002592673E-2</v>
      </c>
    </row>
    <row r="1942" spans="2:13" x14ac:dyDescent="0.2">
      <c r="B1942" s="46" t="s">
        <v>49</v>
      </c>
      <c r="D1942" s="49">
        <f>_xll.qlCalendarAdvance(LocalCalendar,$D1941,B1942,"f",FALSE)</f>
        <v>53097</v>
      </c>
      <c r="E1942" s="49">
        <f>_xll.qlInterestRateIndexValueDate(IndexON,D1942)</f>
        <v>53097</v>
      </c>
      <c r="F1942" s="52">
        <f>IFERROR(_xll.qlIndexFixing(IndexON,D1942,TRUE,_xll.ohTrigger(RecalcTrigger,TriggerON)),NA())</f>
        <v>1.8095300139945314E-2</v>
      </c>
      <c r="H1942" s="49">
        <f>_xll.qlCalendarAdvance(IborCalendar,$H1941,B1942,"f",FALSE)</f>
        <v>52909</v>
      </c>
      <c r="I1942" s="49">
        <f>_xll.qlInterestRateIndexValueDate(Index3M,$H1942)</f>
        <v>52911</v>
      </c>
      <c r="J1942" s="52">
        <f>IFERROR(_xll.qlIndexFixing(Index3M,H1942,TRUE,_xll.ohTrigger(RecalcTrigger,Trigger3M)),NA())</f>
        <v>2.2769729498236479E-2</v>
      </c>
      <c r="K1942" s="52">
        <f>IFERROR(_xll.qlIndexFixing(ONIndex3M,I1942,TRUE,_xll.ohTrigger(RecalcTrigger,Trigger3M)),NA())</f>
        <v>2.2708216095752576E-2</v>
      </c>
      <c r="L1942" s="52">
        <f>IFERROR(_xll.qlIndexFixing(Index6M,$H1942,TRUE,_xll.ohTrigger(RecalcTrigger,Trigger6M)),NA())</f>
        <v>2.3558614628108581E-2</v>
      </c>
      <c r="M1942" s="52">
        <f>IFERROR(_xll.qlIndexFixing(ONIndex6M,I1942,TRUE,_xll.ohTrigger(RecalcTrigger,Trigger6M)),NA())</f>
        <v>2.3425068275049199E-2</v>
      </c>
    </row>
    <row r="1943" spans="2:13" x14ac:dyDescent="0.2">
      <c r="B1943" s="46" t="s">
        <v>49</v>
      </c>
      <c r="D1943" s="49">
        <f>_xll.qlCalendarAdvance(LocalCalendar,$D1942,B1943,"f",FALSE)</f>
        <v>53104</v>
      </c>
      <c r="E1943" s="49">
        <f>_xll.qlInterestRateIndexValueDate(IndexON,D1943)</f>
        <v>53104</v>
      </c>
      <c r="F1943" s="52">
        <f>IFERROR(_xll.qlIndexFixing(IndexON,D1943,TRUE,_xll.ohTrigger(RecalcTrigger,TriggerON)),NA())</f>
        <v>1.8095142000091879E-2</v>
      </c>
      <c r="H1943" s="49">
        <f>_xll.qlCalendarAdvance(IborCalendar,$H1942,B1943,"f",FALSE)</f>
        <v>52916</v>
      </c>
      <c r="I1943" s="49">
        <f>_xll.qlInterestRateIndexValueDate(Index3M,$H1943)</f>
        <v>52918</v>
      </c>
      <c r="J1943" s="52">
        <f>IFERROR(_xll.qlIndexFixing(Index3M,H1943,TRUE,_xll.ohTrigger(RecalcTrigger,Trigger3M)),NA())</f>
        <v>2.2769201167864853E-2</v>
      </c>
      <c r="K1943" s="52">
        <f>IFERROR(_xll.qlIndexFixing(ONIndex3M,I1943,TRUE,_xll.ohTrigger(RecalcTrigger,Trigger3M)),NA())</f>
        <v>2.2707559100254571E-2</v>
      </c>
      <c r="L1943" s="52">
        <f>IFERROR(_xll.qlIndexFixing(Index6M,$H1943,TRUE,_xll.ohTrigger(RecalcTrigger,Trigger6M)),NA())</f>
        <v>2.3558353686446931E-2</v>
      </c>
      <c r="M1943" s="52">
        <f>IFERROR(_xll.qlIndexFixing(ONIndex6M,I1943,TRUE,_xll.ohTrigger(RecalcTrigger,Trigger6M)),NA())</f>
        <v>2.3424640945357567E-2</v>
      </c>
    </row>
    <row r="1944" spans="2:13" x14ac:dyDescent="0.2">
      <c r="B1944" s="46" t="s">
        <v>49</v>
      </c>
      <c r="D1944" s="49">
        <f>_xll.qlCalendarAdvance(LocalCalendar,$D1943,B1944,"f",FALSE)</f>
        <v>53111</v>
      </c>
      <c r="E1944" s="49">
        <f>_xll.qlInterestRateIndexValueDate(IndexON,D1944)</f>
        <v>53111</v>
      </c>
      <c r="F1944" s="52">
        <f>IFERROR(_xll.qlIndexFixing(IndexON,D1944,TRUE,_xll.ohTrigger(RecalcTrigger,TriggerON)),NA())</f>
        <v>1.8095010859753291E-2</v>
      </c>
      <c r="H1944" s="49">
        <f>_xll.qlCalendarAdvance(IborCalendar,$H1943,B1944,"f",FALSE)</f>
        <v>52923</v>
      </c>
      <c r="I1944" s="49">
        <f>_xll.qlInterestRateIndexValueDate(Index3M,$H1944)</f>
        <v>52925</v>
      </c>
      <c r="J1944" s="52">
        <f>IFERROR(_xll.qlIndexFixing(Index3M,H1944,TRUE,_xll.ohTrigger(RecalcTrigger,Trigger3M)),NA())</f>
        <v>2.2768693213936368E-2</v>
      </c>
      <c r="K1944" s="52">
        <f>IFERROR(_xll.qlIndexFixing(ONIndex3M,I1944,TRUE,_xll.ohTrigger(RecalcTrigger,Trigger3M)),NA())</f>
        <v>2.2706922364390536E-2</v>
      </c>
      <c r="L1944" s="52">
        <f>IFERROR(_xll.qlIndexFixing(Index6M,$H1944,TRUE,_xll.ohTrigger(RecalcTrigger,Trigger6M)),NA())</f>
        <v>2.3558106077603006E-2</v>
      </c>
      <c r="M1944" s="52">
        <f>IFERROR(_xll.qlIndexFixing(ONIndex6M,I1944,TRUE,_xll.ohTrigger(RecalcTrigger,Trigger6M)),NA())</f>
        <v>2.3424226793204994E-2</v>
      </c>
    </row>
    <row r="1945" spans="2:13" x14ac:dyDescent="0.2">
      <c r="B1945" s="46" t="s">
        <v>49</v>
      </c>
      <c r="D1945" s="49">
        <f>_xll.qlCalendarAdvance(LocalCalendar,$D1944,B1945,"f",FALSE)</f>
        <v>53118</v>
      </c>
      <c r="E1945" s="49">
        <f>_xll.qlInterestRateIndexValueDate(IndexON,D1945)</f>
        <v>53118</v>
      </c>
      <c r="F1945" s="52">
        <f>IFERROR(_xll.qlIndexFixing(IndexON,D1945,TRUE,_xll.ohTrigger(RecalcTrigger,TriggerON)),NA())</f>
        <v>1.8094906718848502E-2</v>
      </c>
      <c r="H1945" s="49">
        <f>_xll.qlCalendarAdvance(IborCalendar,$H1944,B1945,"f",FALSE)</f>
        <v>52930</v>
      </c>
      <c r="I1945" s="49">
        <f>_xll.qlInterestRateIndexValueDate(Index3M,$H1945)</f>
        <v>52932</v>
      </c>
      <c r="J1945" s="52">
        <f>IFERROR(_xll.qlIndexFixing(Index3M,H1945,TRUE,_xll.ohTrigger(RecalcTrigger,Trigger3M)),NA())</f>
        <v>2.2766830597714005E-2</v>
      </c>
      <c r="K1945" s="52">
        <f>IFERROR(_xll.qlIndexFixing(ONIndex3M,I1945,TRUE,_xll.ohTrigger(RecalcTrigger,Trigger3M)),NA())</f>
        <v>2.270630588840028E-2</v>
      </c>
      <c r="L1945" s="52">
        <f>IFERROR(_xll.qlIndexFixing(Index6M,$H1945,TRUE,_xll.ohTrigger(RecalcTrigger,Trigger6M)),NA())</f>
        <v>2.3558627480084089E-2</v>
      </c>
      <c r="M1945" s="52">
        <f>IFERROR(_xll.qlIndexFixing(ONIndex6M,I1945,TRUE,_xll.ohTrigger(RecalcTrigger,Trigger6M)),NA())</f>
        <v>2.3423825818511546E-2</v>
      </c>
    </row>
    <row r="1946" spans="2:13" x14ac:dyDescent="0.2">
      <c r="B1946" s="46" t="s">
        <v>49</v>
      </c>
      <c r="D1946" s="49">
        <f>_xll.qlCalendarAdvance(LocalCalendar,$D1945,B1946,"f",FALSE)</f>
        <v>53125</v>
      </c>
      <c r="E1946" s="49">
        <f>_xll.qlInterestRateIndexValueDate(IndexON,D1946)</f>
        <v>53125</v>
      </c>
      <c r="F1946" s="52">
        <f>IFERROR(_xll.qlIndexFixing(IndexON,D1946,TRUE,_xll.ohTrigger(RecalcTrigger,TriggerON)),NA())</f>
        <v>1.809482957745856E-2</v>
      </c>
      <c r="H1946" s="49">
        <f>_xll.qlCalendarAdvance(IborCalendar,$H1945,B1946,"f",FALSE)</f>
        <v>52937</v>
      </c>
      <c r="I1946" s="49">
        <f>_xll.qlInterestRateIndexValueDate(Index3M,$H1946)</f>
        <v>52939</v>
      </c>
      <c r="J1946" s="52">
        <f>IFERROR(_xll.qlIndexFixing(Index3M,H1946,TRUE,_xll.ohTrigger(RecalcTrigger,Trigger3M)),NA())</f>
        <v>2.27663605450239E-2</v>
      </c>
      <c r="K1946" s="52">
        <f>IFERROR(_xll.qlIndexFixing(ONIndex3M,I1946,TRUE,_xll.ohTrigger(RecalcTrigger,Trigger3M)),NA())</f>
        <v>2.2705709672203866E-2</v>
      </c>
      <c r="L1946" s="52">
        <f>IFERROR(_xll.qlIndexFixing(Index6M,$H1946,TRUE,_xll.ohTrigger(RecalcTrigger,Trigger6M)),NA())</f>
        <v>2.3558407474889808E-2</v>
      </c>
      <c r="M1946" s="52">
        <f>IFERROR(_xll.qlIndexFixing(ONIndex6M,I1946,TRUE,_xll.ohTrigger(RecalcTrigger,Trigger6M)),NA())</f>
        <v>2.3423438021517029E-2</v>
      </c>
    </row>
    <row r="1947" spans="2:13" x14ac:dyDescent="0.2">
      <c r="B1947" s="46" t="s">
        <v>49</v>
      </c>
      <c r="D1947" s="49">
        <f>_xll.qlCalendarAdvance(LocalCalendar,$D1946,B1947,"f",FALSE)</f>
        <v>53132</v>
      </c>
      <c r="E1947" s="49">
        <f>_xll.qlInterestRateIndexValueDate(IndexON,D1947)</f>
        <v>53132</v>
      </c>
      <c r="F1947" s="52">
        <f>IFERROR(_xll.qlIndexFixing(IndexON,D1947,TRUE,_xll.ohTrigger(RecalcTrigger,TriggerON)),NA())</f>
        <v>1.8094779435502417E-2</v>
      </c>
      <c r="H1947" s="49">
        <f>_xll.qlCalendarAdvance(IborCalendar,$H1946,B1947,"f",FALSE)</f>
        <v>52944</v>
      </c>
      <c r="I1947" s="49">
        <f>_xll.qlInterestRateIndexValueDate(Index3M,$H1947)</f>
        <v>52946</v>
      </c>
      <c r="J1947" s="52">
        <f>IFERROR(_xll.qlIndexFixing(Index3M,H1947,TRUE,_xll.ohTrigger(RecalcTrigger,Trigger3M)),NA())</f>
        <v>2.2765910866185735E-2</v>
      </c>
      <c r="K1947" s="52">
        <f>IFERROR(_xll.qlIndexFixing(ONIndex3M,I1947,TRUE,_xll.ohTrigger(RecalcTrigger,Trigger3M)),NA())</f>
        <v>2.2705133715801296E-2</v>
      </c>
      <c r="L1947" s="52">
        <f>IFERROR(_xll.qlIndexFixing(Index6M,$H1947,TRUE,_xll.ohTrigger(RecalcTrigger,Trigger6M)),NA())</f>
        <v>2.3558200803365958E-2</v>
      </c>
      <c r="M1947" s="52">
        <f>IFERROR(_xll.qlIndexFixing(ONIndex6M,I1947,TRUE,_xll.ohTrigger(RecalcTrigger,Trigger6M)),NA())</f>
        <v>2.3423063402061572E-2</v>
      </c>
    </row>
    <row r="1948" spans="2:13" x14ac:dyDescent="0.2">
      <c r="B1948" s="46" t="s">
        <v>49</v>
      </c>
      <c r="D1948" s="49">
        <f>_xll.qlCalendarAdvance(LocalCalendar,$D1947,B1948,"f",FALSE)</f>
        <v>53139</v>
      </c>
      <c r="E1948" s="49">
        <f>_xll.qlInterestRateIndexValueDate(IndexON,D1948)</f>
        <v>53139</v>
      </c>
      <c r="F1948" s="52">
        <f>IFERROR(_xll.qlIndexFixing(IndexON,D1948,TRUE,_xll.ohTrigger(RecalcTrigger,TriggerON)),NA())</f>
        <v>1.8094756293142167E-2</v>
      </c>
      <c r="H1948" s="49">
        <f>_xll.qlCalendarAdvance(IborCalendar,$H1947,B1948,"f",FALSE)</f>
        <v>52951</v>
      </c>
      <c r="I1948" s="49">
        <f>_xll.qlInterestRateIndexValueDate(Index3M,$H1948)</f>
        <v>52953</v>
      </c>
      <c r="J1948" s="52">
        <f>IFERROR(_xll.qlIndexFixing(Index3M,H1948,TRUE,_xll.ohTrigger(RecalcTrigger,Trigger3M)),NA())</f>
        <v>2.276548156119329E-2</v>
      </c>
      <c r="K1948" s="52">
        <f>IFERROR(_xll.qlIndexFixing(ONIndex3M,I1948,TRUE,_xll.ohTrigger(RecalcTrigger,Trigger3M)),NA())</f>
        <v>2.2707965155364107E-2</v>
      </c>
      <c r="L1948" s="52">
        <f>IFERROR(_xll.qlIndexFixing(Index6M,$H1948,TRUE,_xll.ohTrigger(RecalcTrigger,Trigger6M)),NA())</f>
        <v>2.3558007465508145E-2</v>
      </c>
      <c r="M1948" s="52">
        <f>IFERROR(_xll.qlIndexFixing(ONIndex6M,I1948,TRUE,_xll.ohTrigger(RecalcTrigger,Trigger6M)),NA())</f>
        <v>2.3426386630926999E-2</v>
      </c>
    </row>
    <row r="1949" spans="2:13" x14ac:dyDescent="0.2">
      <c r="B1949" s="46" t="s">
        <v>49</v>
      </c>
      <c r="D1949" s="49">
        <f>_xll.qlCalendarAdvance(LocalCalendar,$D1948,B1949,"f",FALSE)</f>
        <v>53146</v>
      </c>
      <c r="E1949" s="49">
        <f>_xll.qlInterestRateIndexValueDate(IndexON,D1949)</f>
        <v>53146</v>
      </c>
      <c r="F1949" s="52">
        <f>IFERROR(_xll.qlIndexFixing(IndexON,D1949,TRUE,_xll.ohTrigger(RecalcTrigger,TriggerON)),NA())</f>
        <v>1.8094754548215741E-2</v>
      </c>
      <c r="H1949" s="49">
        <f>_xll.qlCalendarAdvance(IborCalendar,$H1948,B1949,"f",FALSE)</f>
        <v>52959</v>
      </c>
      <c r="I1949" s="49">
        <f>_xll.qlInterestRateIndexValueDate(Index3M,$H1949)</f>
        <v>52961</v>
      </c>
      <c r="J1949" s="52">
        <f>IFERROR(_xll.qlIndexFixing(Index3M,H1949,TRUE,_xll.ohTrigger(RecalcTrigger,Trigger3M)),NA())</f>
        <v>2.2765709226316627E-2</v>
      </c>
      <c r="K1949" s="52">
        <f>IFERROR(_xll.qlIndexFixing(ONIndex3M,I1949,TRUE,_xll.ohTrigger(RecalcTrigger,Trigger3M)),NA())</f>
        <v>2.2706683591053434E-2</v>
      </c>
      <c r="L1949" s="52">
        <f>IFERROR(_xll.qlIndexFixing(Index6M,$H1949,TRUE,_xll.ohTrigger(RecalcTrigger,Trigger6M)),NA())</f>
        <v>2.3557802834639853E-2</v>
      </c>
      <c r="M1949" s="52">
        <f>IFERROR(_xll.qlIndexFixing(ONIndex6M,I1949,TRUE,_xll.ohTrigger(RecalcTrigger,Trigger6M)),NA())</f>
        <v>2.3425256717894527E-2</v>
      </c>
    </row>
    <row r="1950" spans="2:13" x14ac:dyDescent="0.2">
      <c r="B1950" s="46" t="s">
        <v>49</v>
      </c>
      <c r="D1950" s="49">
        <f>_xll.qlCalendarAdvance(LocalCalendar,$D1949,B1950,"f",FALSE)</f>
        <v>53153</v>
      </c>
      <c r="E1950" s="49">
        <f>_xll.qlInterestRateIndexValueDate(IndexON,D1950)</f>
        <v>53153</v>
      </c>
      <c r="F1950" s="52" t="e">
        <f>IFERROR(_xll.qlIndexFixing(IndexON,D1950,TRUE,_xll.ohTrigger(RecalcTrigger,TriggerON)),NA())</f>
        <v>#N/A</v>
      </c>
      <c r="H1950" s="49">
        <f>_xll.qlCalendarAdvance(IborCalendar,$H1949,B1950,"f",FALSE)</f>
        <v>52966</v>
      </c>
      <c r="I1950" s="49">
        <f>_xll.qlInterestRateIndexValueDate(Index3M,$H1950)</f>
        <v>52968</v>
      </c>
      <c r="J1950" s="52">
        <f>IFERROR(_xll.qlIndexFixing(Index3M,H1950,TRUE,_xll.ohTrigger(RecalcTrigger,Trigger3M)),NA())</f>
        <v>2.2764630227698035E-2</v>
      </c>
      <c r="K1950" s="52">
        <f>IFERROR(_xll.qlIndexFixing(ONIndex3M,I1950,TRUE,_xll.ohTrigger(RecalcTrigger,Trigger3M)),NA())</f>
        <v>2.2705496347046328E-2</v>
      </c>
      <c r="L1950" s="52">
        <f>IFERROR(_xll.qlIndexFixing(Index6M,$H1950,TRUE,_xll.ohTrigger(RecalcTrigger,Trigger6M)),NA())</f>
        <v>2.3556877471309176E-2</v>
      </c>
      <c r="M1950" s="52">
        <f>IFERROR(_xll.qlIndexFixing(ONIndex6M,I1950,TRUE,_xll.ohTrigger(RecalcTrigger,Trigger6M)),NA())</f>
        <v>2.3424188168961191E-2</v>
      </c>
    </row>
    <row r="1951" spans="2:13" x14ac:dyDescent="0.2">
      <c r="B1951" s="46" t="s">
        <v>49</v>
      </c>
      <c r="D1951" s="49">
        <f>_xll.qlCalendarAdvance(LocalCalendar,$D1950,B1951,"f",FALSE)</f>
        <v>53161</v>
      </c>
      <c r="E1951" s="49">
        <f>_xll.qlInterestRateIndexValueDate(IndexON,D1951)</f>
        <v>53161</v>
      </c>
      <c r="F1951" s="52" t="e">
        <f>IFERROR(_xll.qlIndexFixing(IndexON,D1951,TRUE,_xll.ohTrigger(RecalcTrigger,TriggerON)),NA())</f>
        <v>#N/A</v>
      </c>
      <c r="H1951" s="49">
        <f>_xll.qlCalendarAdvance(IborCalendar,$H1950,B1951,"f",FALSE)</f>
        <v>52973</v>
      </c>
      <c r="I1951" s="49">
        <f>_xll.qlInterestRateIndexValueDate(Index3M,$H1951)</f>
        <v>52975</v>
      </c>
      <c r="J1951" s="52">
        <f>IFERROR(_xll.qlIndexFixing(Index3M,H1951,TRUE,_xll.ohTrigger(RecalcTrigger,Trigger3M)),NA())</f>
        <v>2.2764264954750146E-2</v>
      </c>
      <c r="K1951" s="52">
        <f>IFERROR(_xll.qlIndexFixing(ONIndex3M,I1951,TRUE,_xll.ohTrigger(RecalcTrigger,Trigger3M)),NA())</f>
        <v>2.2704326698148591E-2</v>
      </c>
      <c r="L1951" s="52" t="e">
        <f>IFERROR(_xll.qlIndexFixing(Index6M,$H1951,TRUE,_xll.ohTrigger(RecalcTrigger,Trigger6M)),NA())</f>
        <v>#N/A</v>
      </c>
      <c r="M1951" s="52">
        <f>IFERROR(_xll.qlIndexFixing(ONIndex6M,I1951,TRUE,_xll.ohTrigger(RecalcTrigger,Trigger6M)),NA())</f>
        <v>2.3423131079125525E-2</v>
      </c>
    </row>
    <row r="1952" spans="2:13" x14ac:dyDescent="0.2">
      <c r="B1952" s="46" t="s">
        <v>49</v>
      </c>
      <c r="D1952" s="49">
        <f>_xll.qlCalendarAdvance(LocalCalendar,$D1951,B1952,"f",FALSE)</f>
        <v>53168</v>
      </c>
      <c r="E1952" s="49">
        <f>_xll.qlInterestRateIndexValueDate(IndexON,D1952)</f>
        <v>53168</v>
      </c>
      <c r="F1952" s="52" t="e">
        <f>IFERROR(_xll.qlIndexFixing(IndexON,D1952,TRUE,_xll.ohTrigger(RecalcTrigger,TriggerON)),NA())</f>
        <v>#N/A</v>
      </c>
      <c r="H1952" s="49">
        <f>_xll.qlCalendarAdvance(IborCalendar,$H1951,B1952,"f",FALSE)</f>
        <v>52980</v>
      </c>
      <c r="I1952" s="49">
        <f>_xll.qlInterestRateIndexValueDate(Index3M,$H1952)</f>
        <v>52982</v>
      </c>
      <c r="J1952" s="52">
        <f>IFERROR(_xll.qlIndexFixing(Index3M,H1952,TRUE,_xll.ohTrigger(RecalcTrigger,Trigger3M)),NA())</f>
        <v>2.2763920055622222E-2</v>
      </c>
      <c r="K1952" s="52">
        <f>IFERROR(_xll.qlIndexFixing(ONIndex3M,I1952,TRUE,_xll.ohTrigger(RecalcTrigger,Trigger3M)),NA())</f>
        <v>2.2703857769945657E-2</v>
      </c>
      <c r="L1952" s="52" t="e">
        <f>IFERROR(_xll.qlIndexFixing(Index6M,$H1952,TRUE,_xll.ohTrigger(RecalcTrigger,Trigger6M)),NA())</f>
        <v>#N/A</v>
      </c>
      <c r="M1952" s="52">
        <f>IFERROR(_xll.qlIndexFixing(ONIndex6M,I1952,TRUE,_xll.ohTrigger(RecalcTrigger,Trigger6M)),NA())</f>
        <v>2.3422826072838632E-2</v>
      </c>
    </row>
    <row r="1953" spans="2:13" x14ac:dyDescent="0.2">
      <c r="B1953" s="46" t="s">
        <v>49</v>
      </c>
      <c r="D1953" s="49">
        <f>_xll.qlCalendarAdvance(LocalCalendar,$D1952,B1953,"f",FALSE)</f>
        <v>53175</v>
      </c>
      <c r="E1953" s="49">
        <f>_xll.qlInterestRateIndexValueDate(IndexON,D1953)</f>
        <v>53175</v>
      </c>
      <c r="F1953" s="52" t="e">
        <f>IFERROR(_xll.qlIndexFixing(IndexON,D1953,TRUE,_xll.ohTrigger(RecalcTrigger,TriggerON)),NA())</f>
        <v>#N/A</v>
      </c>
      <c r="H1953" s="49">
        <f>_xll.qlCalendarAdvance(IborCalendar,$H1952,B1953,"f",FALSE)</f>
        <v>52987</v>
      </c>
      <c r="I1953" s="49">
        <f>_xll.qlInterestRateIndexValueDate(Index3M,$H1953)</f>
        <v>52989</v>
      </c>
      <c r="J1953" s="52">
        <f>IFERROR(_xll.qlIndexFixing(Index3M,H1953,TRUE,_xll.ohTrigger(RecalcTrigger,Trigger3M)),NA())</f>
        <v>2.2763595530309821E-2</v>
      </c>
      <c r="K1953" s="52">
        <f>IFERROR(_xll.qlIndexFixing(ONIndex3M,I1953,TRUE,_xll.ohTrigger(RecalcTrigger,Trigger3M)),NA())</f>
        <v>2.2703409104067873E-2</v>
      </c>
      <c r="L1953" s="52" t="e">
        <f>IFERROR(_xll.qlIndexFixing(Index6M,$H1953,TRUE,_xll.ohTrigger(RecalcTrigger,Trigger6M)),NA())</f>
        <v>#N/A</v>
      </c>
      <c r="M1953" s="52">
        <f>IFERROR(_xll.qlIndexFixing(ONIndex6M,I1953,TRUE,_xll.ohTrigger(RecalcTrigger,Trigger6M)),NA())</f>
        <v>2.3422534245849391E-2</v>
      </c>
    </row>
    <row r="1954" spans="2:13" x14ac:dyDescent="0.2">
      <c r="B1954" s="46" t="s">
        <v>49</v>
      </c>
      <c r="D1954" s="49">
        <f>_xll.qlCalendarAdvance(LocalCalendar,$D1953,B1954,"f",FALSE)</f>
        <v>53182</v>
      </c>
      <c r="E1954" s="49">
        <f>_xll.qlInterestRateIndexValueDate(IndexON,D1954)</f>
        <v>53182</v>
      </c>
      <c r="F1954" s="52" t="e">
        <f>IFERROR(_xll.qlIndexFixing(IndexON,D1954,TRUE,_xll.ohTrigger(RecalcTrigger,TriggerON)),NA())</f>
        <v>#N/A</v>
      </c>
      <c r="H1954" s="49">
        <f>_xll.qlCalendarAdvance(IborCalendar,$H1953,B1954,"f",FALSE)</f>
        <v>52994</v>
      </c>
      <c r="I1954" s="49">
        <f>_xll.qlInterestRateIndexValueDate(Index3M,$H1954)</f>
        <v>52996</v>
      </c>
      <c r="J1954" s="52">
        <f>IFERROR(_xll.qlIndexFixing(Index3M,H1954,TRUE,_xll.ohTrigger(RecalcTrigger,Trigger3M)),NA())</f>
        <v>2.2766094458082652E-2</v>
      </c>
      <c r="K1954" s="52">
        <f>IFERROR(_xll.qlIndexFixing(ONIndex3M,I1954,TRUE,_xll.ohTrigger(RecalcTrigger,Trigger3M)),NA())</f>
        <v>2.2702980700541886E-2</v>
      </c>
      <c r="L1954" s="52" t="e">
        <f>IFERROR(_xll.qlIndexFixing(Index6M,$H1954,TRUE,_xll.ohTrigger(RecalcTrigger,Trigger6M)),NA())</f>
        <v>#N/A</v>
      </c>
      <c r="M1954" s="52">
        <f>IFERROR(_xll.qlIndexFixing(ONIndex6M,I1954,TRUE,_xll.ohTrigger(RecalcTrigger,Trigger6M)),NA())</f>
        <v>2.3422255598184449E-2</v>
      </c>
    </row>
    <row r="1955" spans="2:13" x14ac:dyDescent="0.2">
      <c r="B1955" s="46" t="s">
        <v>49</v>
      </c>
      <c r="D1955" s="49">
        <f>_xll.qlCalendarAdvance(LocalCalendar,$D1954,B1955,"f",FALSE)</f>
        <v>53189</v>
      </c>
      <c r="E1955" s="49">
        <f>_xll.qlInterestRateIndexValueDate(IndexON,D1955)</f>
        <v>53189</v>
      </c>
      <c r="F1955" s="52" t="e">
        <f>IFERROR(_xll.qlIndexFixing(IndexON,D1955,TRUE,_xll.ohTrigger(RecalcTrigger,TriggerON)),NA())</f>
        <v>#N/A</v>
      </c>
      <c r="H1955" s="49">
        <f>_xll.qlCalendarAdvance(IborCalendar,$H1954,B1955,"f",FALSE)</f>
        <v>53001</v>
      </c>
      <c r="I1955" s="49">
        <f>_xll.qlInterestRateIndexValueDate(Index3M,$H1955)</f>
        <v>53003</v>
      </c>
      <c r="J1955" s="52">
        <f>IFERROR(_xll.qlIndexFixing(Index3M,H1955,TRUE,_xll.ohTrigger(RecalcTrigger,Trigger3M)),NA())</f>
        <v>2.2762305810449013E-2</v>
      </c>
      <c r="K1955" s="52">
        <f>IFERROR(_xll.qlIndexFixing(ONIndex3M,I1955,TRUE,_xll.ohTrigger(RecalcTrigger,Trigger3M)),NA())</f>
        <v>2.270257255934105E-2</v>
      </c>
      <c r="L1955" s="52" t="e">
        <f>IFERROR(_xll.qlIndexFixing(Index6M,$H1955,TRUE,_xll.ohTrigger(RecalcTrigger,Trigger6M)),NA())</f>
        <v>#N/A</v>
      </c>
      <c r="M1955" s="52">
        <f>IFERROR(_xll.qlIndexFixing(ONIndex6M,I1955,TRUE,_xll.ohTrigger(RecalcTrigger,Trigger6M)),NA())</f>
        <v>2.3421990129737225E-2</v>
      </c>
    </row>
    <row r="1956" spans="2:13" x14ac:dyDescent="0.2">
      <c r="B1956" s="46" t="s">
        <v>49</v>
      </c>
      <c r="D1956" s="49">
        <f>_xll.qlCalendarAdvance(LocalCalendar,$D1955,B1956,"f",FALSE)</f>
        <v>53196</v>
      </c>
      <c r="E1956" s="49">
        <f>_xll.qlInterestRateIndexValueDate(IndexON,D1956)</f>
        <v>53196</v>
      </c>
      <c r="F1956" s="52" t="e">
        <f>IFERROR(_xll.qlIndexFixing(IndexON,D1956,TRUE,_xll.ohTrigger(RecalcTrigger,TriggerON)),NA())</f>
        <v>#N/A</v>
      </c>
      <c r="H1956" s="49">
        <f>_xll.qlCalendarAdvance(IborCalendar,$H1955,B1956,"f",FALSE)</f>
        <v>53008</v>
      </c>
      <c r="I1956" s="49">
        <f>_xll.qlInterestRateIndexValueDate(Index3M,$H1956)</f>
        <v>53010</v>
      </c>
      <c r="J1956" s="52">
        <f>IFERROR(_xll.qlIndexFixing(Index3M,H1956,TRUE,_xll.ohTrigger(RecalcTrigger,Trigger3M)),NA())</f>
        <v>2.2762040967981057E-2</v>
      </c>
      <c r="K1956" s="52">
        <f>IFERROR(_xll.qlIndexFixing(ONIndex3M,I1956,TRUE,_xll.ohTrigger(RecalcTrigger,Trigger3M)),NA())</f>
        <v>2.2702184680465365E-2</v>
      </c>
      <c r="L1956" s="52" t="e">
        <f>IFERROR(_xll.qlIndexFixing(Index6M,$H1956,TRUE,_xll.ohTrigger(RecalcTrigger,Trigger6M)),NA())</f>
        <v>#N/A</v>
      </c>
      <c r="M1956" s="52">
        <f>IFERROR(_xll.qlIndexFixing(ONIndex6M,I1956,TRUE,_xll.ohTrigger(RecalcTrigger,Trigger6M)),NA())</f>
        <v>2.3421737840587653E-2</v>
      </c>
    </row>
    <row r="1957" spans="2:13" x14ac:dyDescent="0.2">
      <c r="B1957" s="46" t="s">
        <v>49</v>
      </c>
      <c r="D1957" s="49">
        <f>_xll.qlCalendarAdvance(LocalCalendar,$D1956,B1957,"f",FALSE)</f>
        <v>53203</v>
      </c>
      <c r="E1957" s="49">
        <f>_xll.qlInterestRateIndexValueDate(IndexON,D1957)</f>
        <v>53203</v>
      </c>
      <c r="F1957" s="52" t="e">
        <f>IFERROR(_xll.qlIndexFixing(IndexON,D1957,TRUE,_xll.ohTrigger(RecalcTrigger,TriggerON)),NA())</f>
        <v>#N/A</v>
      </c>
      <c r="H1957" s="49">
        <f>_xll.qlCalendarAdvance(IborCalendar,$H1956,B1957,"f",FALSE)</f>
        <v>53015</v>
      </c>
      <c r="I1957" s="49">
        <f>_xll.qlInterestRateIndexValueDate(Index3M,$H1957)</f>
        <v>53017</v>
      </c>
      <c r="J1957" s="52">
        <f>IFERROR(_xll.qlIndexFixing(Index3M,H1957,TRUE,_xll.ohTrigger(RecalcTrigger,Trigger3M)),NA())</f>
        <v>2.2761796498026666E-2</v>
      </c>
      <c r="K1957" s="52">
        <f>IFERROR(_xll.qlIndexFixing(ONIndex3M,I1957,TRUE,_xll.ohTrigger(RecalcTrigger,Trigger3M)),NA())</f>
        <v>2.2701817063914831E-2</v>
      </c>
      <c r="L1957" s="52" t="e">
        <f>IFERROR(_xll.qlIndexFixing(Index6M,$H1957,TRUE,_xll.ohTrigger(RecalcTrigger,Trigger6M)),NA())</f>
        <v>#N/A</v>
      </c>
      <c r="M1957" s="52">
        <f>IFERROR(_xll.qlIndexFixing(ONIndex6M,I1957,TRUE,_xll.ohTrigger(RecalcTrigger,Trigger6M)),NA())</f>
        <v>2.342149873076238E-2</v>
      </c>
    </row>
    <row r="1958" spans="2:13" x14ac:dyDescent="0.2">
      <c r="B1958" s="46" t="s">
        <v>49</v>
      </c>
      <c r="D1958" s="49">
        <f>_xll.qlCalendarAdvance(LocalCalendar,$D1957,B1958,"f",FALSE)</f>
        <v>53210</v>
      </c>
      <c r="E1958" s="49">
        <f>_xll.qlInterestRateIndexValueDate(IndexON,D1958)</f>
        <v>53210</v>
      </c>
      <c r="F1958" s="52" t="e">
        <f>IFERROR(_xll.qlIndexFixing(IndexON,D1958,TRUE,_xll.ohTrigger(RecalcTrigger,TriggerON)),NA())</f>
        <v>#N/A</v>
      </c>
      <c r="H1958" s="49">
        <f>_xll.qlCalendarAdvance(IborCalendar,$H1957,B1958,"f",FALSE)</f>
        <v>53022</v>
      </c>
      <c r="I1958" s="49">
        <f>_xll.qlInterestRateIndexValueDate(Index3M,$H1958)</f>
        <v>53024</v>
      </c>
      <c r="J1958" s="52">
        <f>IFERROR(_xll.qlIndexFixing(Index3M,H1958,TRUE,_xll.ohTrigger(RecalcTrigger,Trigger3M)),NA())</f>
        <v>2.2765104624816238E-2</v>
      </c>
      <c r="K1958" s="52">
        <f>IFERROR(_xll.qlIndexFixing(ONIndex3M,I1958,TRUE,_xll.ohTrigger(RecalcTrigger,Trigger3M)),NA())</f>
        <v>2.2701469709689448E-2</v>
      </c>
      <c r="L1958" s="52" t="e">
        <f>IFERROR(_xll.qlIndexFixing(Index6M,$H1958,TRUE,_xll.ohTrigger(RecalcTrigger,Trigger6M)),NA())</f>
        <v>#N/A</v>
      </c>
      <c r="M1958" s="52">
        <f>IFERROR(_xll.qlIndexFixing(ONIndex6M,I1958,TRUE,_xll.ohTrigger(RecalcTrigger,Trigger6M)),NA())</f>
        <v>2.3421272800154824E-2</v>
      </c>
    </row>
    <row r="1959" spans="2:13" x14ac:dyDescent="0.2">
      <c r="B1959" s="46" t="s">
        <v>49</v>
      </c>
      <c r="D1959" s="49">
        <f>_xll.qlCalendarAdvance(LocalCalendar,$D1958,B1959,"f",FALSE)</f>
        <v>53217</v>
      </c>
      <c r="E1959" s="49">
        <f>_xll.qlInterestRateIndexValueDate(IndexON,D1959)</f>
        <v>53217</v>
      </c>
      <c r="F1959" s="52" t="e">
        <f>IFERROR(_xll.qlIndexFixing(IndexON,D1959,TRUE,_xll.ohTrigger(RecalcTrigger,TriggerON)),NA())</f>
        <v>#N/A</v>
      </c>
      <c r="H1959" s="49">
        <f>_xll.qlCalendarAdvance(IborCalendar,$H1958,B1959,"f",FALSE)</f>
        <v>53029</v>
      </c>
      <c r="I1959" s="49">
        <f>_xll.qlInterestRateIndexValueDate(Index3M,$H1959)</f>
        <v>53031</v>
      </c>
      <c r="J1959" s="52">
        <f>IFERROR(_xll.qlIndexFixing(Index3M,H1959,TRUE,_xll.ohTrigger(RecalcTrigger,Trigger3M)),NA())</f>
        <v>2.2764908113831729E-2</v>
      </c>
      <c r="K1959" s="52">
        <f>IFERROR(_xll.qlIndexFixing(ONIndex3M,I1959,TRUE,_xll.ohTrigger(RecalcTrigger,Trigger3M)),NA())</f>
        <v>2.2701142617842507E-2</v>
      </c>
      <c r="L1959" s="52" t="e">
        <f>IFERROR(_xll.qlIndexFixing(Index6M,$H1959,TRUE,_xll.ohTrigger(RecalcTrigger,Trigger6M)),NA())</f>
        <v>#N/A</v>
      </c>
      <c r="M1959" s="52">
        <f>IFERROR(_xll.qlIndexFixing(ONIndex6M,I1959,TRUE,_xll.ohTrigger(RecalcTrigger,Trigger6M)),NA())</f>
        <v>2.3421060048871567E-2</v>
      </c>
    </row>
    <row r="1960" spans="2:13" x14ac:dyDescent="0.2">
      <c r="B1960" s="46" t="s">
        <v>49</v>
      </c>
      <c r="D1960" s="49">
        <f>_xll.qlCalendarAdvance(LocalCalendar,$D1959,B1960,"f",FALSE)</f>
        <v>53224</v>
      </c>
      <c r="E1960" s="49">
        <f>_xll.qlInterestRateIndexValueDate(IndexON,D1960)</f>
        <v>53224</v>
      </c>
      <c r="F1960" s="52" t="e">
        <f>IFERROR(_xll.qlIndexFixing(IndexON,D1960,TRUE,_xll.ohTrigger(RecalcTrigger,TriggerON)),NA())</f>
        <v>#N/A</v>
      </c>
      <c r="H1960" s="49">
        <f>_xll.qlCalendarAdvance(IborCalendar,$H1959,B1960,"f",FALSE)</f>
        <v>53036</v>
      </c>
      <c r="I1960" s="49">
        <f>_xll.qlInterestRateIndexValueDate(Index3M,$H1960)</f>
        <v>53038</v>
      </c>
      <c r="J1960" s="52">
        <f>IFERROR(_xll.qlIndexFixing(Index3M,H1960,TRUE,_xll.ohTrigger(RecalcTrigger,Trigger3M)),NA())</f>
        <v>2.2764731981770453E-2</v>
      </c>
      <c r="K1960" s="52">
        <f>IFERROR(_xll.qlIndexFixing(ONIndex3M,I1960,TRUE,_xll.ohTrigger(RecalcTrigger,Trigger3M)),NA())</f>
        <v>2.2701530469659836E-2</v>
      </c>
      <c r="L1960" s="52" t="e">
        <f>IFERROR(_xll.qlIndexFixing(Index6M,$H1960,TRUE,_xll.ohTrigger(RecalcTrigger,Trigger6M)),NA())</f>
        <v>#N/A</v>
      </c>
      <c r="M1960" s="52">
        <f>IFERROR(_xll.qlIndexFixing(ONIndex6M,I1960,TRUE,_xll.ohTrigger(RecalcTrigger,Trigger6M)),NA())</f>
        <v>2.3421608627101076E-2</v>
      </c>
    </row>
    <row r="1961" spans="2:13" x14ac:dyDescent="0.2">
      <c r="B1961" s="46" t="s">
        <v>49</v>
      </c>
      <c r="D1961" s="49">
        <f>_xll.qlCalendarAdvance(LocalCalendar,$D1960,B1961,"f",FALSE)</f>
        <v>53231</v>
      </c>
      <c r="E1961" s="49">
        <f>_xll.qlInterestRateIndexValueDate(IndexON,D1961)</f>
        <v>53231</v>
      </c>
      <c r="F1961" s="52" t="e">
        <f>IFERROR(_xll.qlIndexFixing(IndexON,D1961,TRUE,_xll.ohTrigger(RecalcTrigger,TriggerON)),NA())</f>
        <v>#N/A</v>
      </c>
      <c r="H1961" s="49">
        <f>_xll.qlCalendarAdvance(IborCalendar,$H1960,B1961,"f",FALSE)</f>
        <v>53043</v>
      </c>
      <c r="I1961" s="49">
        <f>_xll.qlInterestRateIndexValueDate(Index3M,$H1961)</f>
        <v>53045</v>
      </c>
      <c r="J1961" s="52">
        <f>IFERROR(_xll.qlIndexFixing(Index3M,H1961,TRUE,_xll.ohTrigger(RecalcTrigger,Trigger3M)),NA())</f>
        <v>2.276457622863326E-2</v>
      </c>
      <c r="K1961" s="52">
        <f>IFERROR(_xll.qlIndexFixing(ONIndex3M,I1961,TRUE,_xll.ohTrigger(RecalcTrigger,Trigger3M)),NA())</f>
        <v>2.2700549221070787E-2</v>
      </c>
      <c r="L1961" s="52" t="e">
        <f>IFERROR(_xll.qlIndexFixing(Index6M,$H1961,TRUE,_xll.ohTrigger(RecalcTrigger,Trigger6M)),NA())</f>
        <v>#N/A</v>
      </c>
      <c r="M1961" s="52">
        <f>IFERROR(_xll.qlIndexFixing(ONIndex6M,I1961,TRUE,_xll.ohTrigger(RecalcTrigger,Trigger6M)),NA())</f>
        <v>2.3420674084144721E-2</v>
      </c>
    </row>
    <row r="1962" spans="2:13" x14ac:dyDescent="0.2">
      <c r="B1962" s="46" t="s">
        <v>49</v>
      </c>
      <c r="D1962" s="49">
        <f>_xll.qlCalendarAdvance(LocalCalendar,$D1961,B1962,"f",FALSE)</f>
        <v>53238</v>
      </c>
      <c r="E1962" s="49">
        <f>_xll.qlInterestRateIndexValueDate(IndexON,D1962)</f>
        <v>53238</v>
      </c>
      <c r="F1962" s="52" t="e">
        <f>IFERROR(_xll.qlIndexFixing(IndexON,D1962,TRUE,_xll.ohTrigger(RecalcTrigger,TriggerON)),NA())</f>
        <v>#N/A</v>
      </c>
      <c r="H1962" s="49">
        <f>_xll.qlCalendarAdvance(IborCalendar,$H1961,B1962,"f",FALSE)</f>
        <v>53050</v>
      </c>
      <c r="I1962" s="49">
        <f>_xll.qlInterestRateIndexValueDate(Index3M,$H1962)</f>
        <v>53052</v>
      </c>
      <c r="J1962" s="52">
        <f>IFERROR(_xll.qlIndexFixing(Index3M,H1962,TRUE,_xll.ohTrigger(RecalcTrigger,Trigger3M)),NA())</f>
        <v>2.2762303678352556E-2</v>
      </c>
      <c r="K1962" s="52">
        <f>IFERROR(_xll.qlIndexFixing(ONIndex3M,I1962,TRUE,_xll.ohTrigger(RecalcTrigger,Trigger3M)),NA())</f>
        <v>2.2700282916146008E-2</v>
      </c>
      <c r="L1962" s="52" t="e">
        <f>IFERROR(_xll.qlIndexFixing(Index6M,$H1962,TRUE,_xll.ohTrigger(RecalcTrigger,Trigger6M)),NA())</f>
        <v>#N/A</v>
      </c>
      <c r="M1962" s="52">
        <f>IFERROR(_xll.qlIndexFixing(ONIndex6M,I1962,TRUE,_xll.ohTrigger(RecalcTrigger,Trigger6M)),NA())</f>
        <v>2.3420500870701133E-2</v>
      </c>
    </row>
    <row r="1963" spans="2:13" x14ac:dyDescent="0.2">
      <c r="B1963" s="46" t="s">
        <v>49</v>
      </c>
      <c r="D1963" s="49">
        <f>_xll.qlCalendarAdvance(LocalCalendar,$D1962,B1963,"f",FALSE)</f>
        <v>53245</v>
      </c>
      <c r="E1963" s="49">
        <f>_xll.qlInterestRateIndexValueDate(IndexON,D1963)</f>
        <v>53245</v>
      </c>
      <c r="F1963" s="52" t="e">
        <f>IFERROR(_xll.qlIndexFixing(IndexON,D1963,TRUE,_xll.ohTrigger(RecalcTrigger,TriggerON)),NA())</f>
        <v>#N/A</v>
      </c>
      <c r="H1963" s="49">
        <f>_xll.qlCalendarAdvance(IborCalendar,$H1962,B1963,"f",FALSE)</f>
        <v>53057</v>
      </c>
      <c r="I1963" s="49">
        <f>_xll.qlInterestRateIndexValueDate(Index3M,$H1963)</f>
        <v>53063</v>
      </c>
      <c r="J1963" s="52" t="e">
        <f>IFERROR(_xll.qlIndexFixing(Index3M,H1963,TRUE,_xll.ohTrigger(RecalcTrigger,Trigger3M)),NA())</f>
        <v>#N/A</v>
      </c>
      <c r="K1963" s="52">
        <f>IFERROR(_xll.qlIndexFixing(ONIndex3M,I1963,TRUE,_xll.ohTrigger(RecalcTrigger,Trigger3M)),NA())</f>
        <v>2.2698506288874043E-2</v>
      </c>
      <c r="L1963" s="52" t="e">
        <f>IFERROR(_xll.qlIndexFixing(Index6M,$H1963,TRUE,_xll.ohTrigger(RecalcTrigger,Trigger6M)),NA())</f>
        <v>#N/A</v>
      </c>
      <c r="M1963" s="52">
        <f>IFERROR(_xll.qlIndexFixing(ONIndex6M,I1963,TRUE,_xll.ohTrigger(RecalcTrigger,Trigger6M)),NA())</f>
        <v>2.3418752723447511E-2</v>
      </c>
    </row>
    <row r="1964" spans="2:13" x14ac:dyDescent="0.2">
      <c r="B1964" s="46" t="s">
        <v>49</v>
      </c>
      <c r="D1964" s="49">
        <f>_xll.qlCalendarAdvance(LocalCalendar,$D1963,B1964,"f",FALSE)</f>
        <v>53252</v>
      </c>
      <c r="E1964" s="49">
        <f>_xll.qlInterestRateIndexValueDate(IndexON,D1964)</f>
        <v>53252</v>
      </c>
      <c r="F1964" s="52" t="e">
        <f>IFERROR(_xll.qlIndexFixing(IndexON,D1964,TRUE,_xll.ohTrigger(RecalcTrigger,TriggerON)),NA())</f>
        <v>#N/A</v>
      </c>
      <c r="H1964" s="49">
        <f>_xll.qlCalendarAdvance(IborCalendar,$H1963,B1964,"f",FALSE)</f>
        <v>53064</v>
      </c>
      <c r="I1964" s="49">
        <f>_xll.qlInterestRateIndexValueDate(Index3M,$H1964)</f>
        <v>53066</v>
      </c>
      <c r="J1964" s="52" t="e">
        <f>IFERROR(_xll.qlIndexFixing(Index3M,H1964,TRUE,_xll.ohTrigger(RecalcTrigger,Trigger3M)),NA())</f>
        <v>#N/A</v>
      </c>
      <c r="K1964" s="52">
        <f>IFERROR(_xll.qlIndexFixing(ONIndex3M,I1964,TRUE,_xll.ohTrigger(RecalcTrigger,Trigger3M)),NA())</f>
        <v>2.2699811093378486E-2</v>
      </c>
      <c r="L1964" s="52" t="e">
        <f>IFERROR(_xll.qlIndexFixing(Index6M,$H1964,TRUE,_xll.ohTrigger(RecalcTrigger,Trigger6M)),NA())</f>
        <v>#N/A</v>
      </c>
      <c r="M1964" s="52">
        <f>IFERROR(_xll.qlIndexFixing(ONIndex6M,I1964,TRUE,_xll.ohTrigger(RecalcTrigger,Trigger6M)),NA())</f>
        <v>2.3420193981680271E-2</v>
      </c>
    </row>
    <row r="1965" spans="2:13" x14ac:dyDescent="0.2">
      <c r="B1965" s="46" t="s">
        <v>49</v>
      </c>
      <c r="D1965" s="49">
        <f>_xll.qlCalendarAdvance(LocalCalendar,$D1964,B1965,"f",FALSE)</f>
        <v>53259</v>
      </c>
      <c r="E1965" s="49">
        <f>_xll.qlInterestRateIndexValueDate(IndexON,D1965)</f>
        <v>53259</v>
      </c>
      <c r="F1965" s="52" t="e">
        <f>IFERROR(_xll.qlIndexFixing(IndexON,D1965,TRUE,_xll.ohTrigger(RecalcTrigger,TriggerON)),NA())</f>
        <v>#N/A</v>
      </c>
      <c r="H1965" s="49">
        <f>_xll.qlCalendarAdvance(IborCalendar,$H1964,B1965,"f",FALSE)</f>
        <v>53071</v>
      </c>
      <c r="I1965" s="49">
        <f>_xll.qlInterestRateIndexValueDate(Index3M,$H1965)</f>
        <v>53073</v>
      </c>
      <c r="J1965" s="52" t="e">
        <f>IFERROR(_xll.qlIndexFixing(Index3M,H1965,TRUE,_xll.ohTrigger(RecalcTrigger,Trigger3M)),NA())</f>
        <v>#N/A</v>
      </c>
      <c r="K1965" s="52">
        <f>IFERROR(_xll.qlIndexFixing(ONIndex3M,I1965,TRUE,_xll.ohTrigger(RecalcTrigger,Trigger3M)),NA())</f>
        <v>2.2699605575455806E-2</v>
      </c>
      <c r="L1965" s="52" t="e">
        <f>IFERROR(_xll.qlIndexFixing(Index6M,$H1965,TRUE,_xll.ohTrigger(RecalcTrigger,Trigger6M)),NA())</f>
        <v>#N/A</v>
      </c>
      <c r="M1965" s="52">
        <f>IFERROR(_xll.qlIndexFixing(ONIndex6M,I1965,TRUE,_xll.ohTrigger(RecalcTrigger,Trigger6M)),NA())</f>
        <v>2.3420060306102997E-2</v>
      </c>
    </row>
    <row r="1966" spans="2:13" x14ac:dyDescent="0.2">
      <c r="B1966" s="46" t="s">
        <v>49</v>
      </c>
      <c r="D1966" s="49">
        <f>_xll.qlCalendarAdvance(LocalCalendar,$D1965,B1966,"f",FALSE)</f>
        <v>53266</v>
      </c>
      <c r="E1966" s="49">
        <f>_xll.qlInterestRateIndexValueDate(IndexON,D1966)</f>
        <v>53266</v>
      </c>
      <c r="F1966" s="52" t="e">
        <f>IFERROR(_xll.qlIndexFixing(IndexON,D1966,TRUE,_xll.ohTrigger(RecalcTrigger,TriggerON)),NA())</f>
        <v>#N/A</v>
      </c>
      <c r="H1966" s="49">
        <f>_xll.qlCalendarAdvance(IborCalendar,$H1965,B1966,"f",FALSE)</f>
        <v>53078</v>
      </c>
      <c r="I1966" s="49">
        <f>_xll.qlInterestRateIndexValueDate(Index3M,$H1966)</f>
        <v>53080</v>
      </c>
      <c r="J1966" s="52" t="e">
        <f>IFERROR(_xll.qlIndexFixing(Index3M,H1966,TRUE,_xll.ohTrigger(RecalcTrigger,Trigger3M)),NA())</f>
        <v>#N/A</v>
      </c>
      <c r="K1966" s="52">
        <f>IFERROR(_xll.qlIndexFixing(ONIndex3M,I1966,TRUE,_xll.ohTrigger(RecalcTrigger,Trigger3M)),NA())</f>
        <v>2.2700123596421928E-2</v>
      </c>
      <c r="L1966" s="52" t="e">
        <f>IFERROR(_xll.qlIndexFixing(Index6M,$H1966,TRUE,_xll.ohTrigger(RecalcTrigger,Trigger6M)),NA())</f>
        <v>#N/A</v>
      </c>
      <c r="M1966" s="52">
        <f>IFERROR(_xll.qlIndexFixing(ONIndex6M,I1966,TRUE,_xll.ohTrigger(RecalcTrigger,Trigger6M)),NA())</f>
        <v>2.3420693548767968E-2</v>
      </c>
    </row>
    <row r="1967" spans="2:13" x14ac:dyDescent="0.2">
      <c r="B1967" s="46" t="s">
        <v>49</v>
      </c>
      <c r="D1967" s="49">
        <f>_xll.qlCalendarAdvance(LocalCalendar,$D1966,B1967,"f",FALSE)</f>
        <v>53273</v>
      </c>
      <c r="E1967" s="49">
        <f>_xll.qlInterestRateIndexValueDate(IndexON,D1967)</f>
        <v>53273</v>
      </c>
      <c r="F1967" s="52" t="e">
        <f>IFERROR(_xll.qlIndexFixing(IndexON,D1967,TRUE,_xll.ohTrigger(RecalcTrigger,TriggerON)),NA())</f>
        <v>#N/A</v>
      </c>
      <c r="H1967" s="49">
        <f>_xll.qlCalendarAdvance(IborCalendar,$H1966,B1967,"f",FALSE)</f>
        <v>53085</v>
      </c>
      <c r="I1967" s="49">
        <f>_xll.qlInterestRateIndexValueDate(Index3M,$H1967)</f>
        <v>53090</v>
      </c>
      <c r="J1967" s="52" t="e">
        <f>IFERROR(_xll.qlIndexFixing(Index3M,H1967,TRUE,_xll.ohTrigger(RecalcTrigger,Trigger3M)),NA())</f>
        <v>#N/A</v>
      </c>
      <c r="K1967" s="52">
        <f>IFERROR(_xll.qlIndexFixing(ONIndex3M,I1967,TRUE,_xll.ohTrigger(RecalcTrigger,Trigger3M)),NA())</f>
        <v>2.2697780658198496E-2</v>
      </c>
      <c r="L1967" s="52" t="e">
        <f>IFERROR(_xll.qlIndexFixing(Index6M,$H1967,TRUE,_xll.ohTrigger(RecalcTrigger,Trigger6M)),NA())</f>
        <v>#N/A</v>
      </c>
      <c r="M1967" s="52">
        <f>IFERROR(_xll.qlIndexFixing(ONIndex6M,I1967,TRUE,_xll.ohTrigger(RecalcTrigger,Trigger6M)),NA())</f>
        <v>2.3418280751306142E-2</v>
      </c>
    </row>
    <row r="1968" spans="2:13" x14ac:dyDescent="0.2">
      <c r="B1968" s="46" t="s">
        <v>49</v>
      </c>
      <c r="D1968" s="49">
        <f>_xll.qlCalendarAdvance(LocalCalendar,$D1967,B1968,"f",FALSE)</f>
        <v>53280</v>
      </c>
      <c r="E1968" s="49">
        <f>_xll.qlInterestRateIndexValueDate(IndexON,D1968)</f>
        <v>53280</v>
      </c>
      <c r="F1968" s="52" t="e">
        <f>IFERROR(_xll.qlIndexFixing(IndexON,D1968,TRUE,_xll.ohTrigger(RecalcTrigger,TriggerON)),NA())</f>
        <v>#N/A</v>
      </c>
      <c r="H1968" s="49">
        <f>_xll.qlCalendarAdvance(IborCalendar,$H1967,B1968,"f",FALSE)</f>
        <v>53092</v>
      </c>
      <c r="I1968" s="49">
        <f>_xll.qlInterestRateIndexValueDate(Index3M,$H1968)</f>
        <v>53094</v>
      </c>
      <c r="J1968" s="52" t="e">
        <f>IFERROR(_xll.qlIndexFixing(Index3M,H1968,TRUE,_xll.ohTrigger(RecalcTrigger,Trigger3M)),NA())</f>
        <v>#N/A</v>
      </c>
      <c r="K1968" s="52">
        <f>IFERROR(_xll.qlIndexFixing(ONIndex3M,I1968,TRUE,_xll.ohTrigger(RecalcTrigger,Trigger3M)),NA())</f>
        <v>2.2699110595718608E-2</v>
      </c>
      <c r="L1968" s="52" t="e">
        <f>IFERROR(_xll.qlIndexFixing(Index6M,$H1968,TRUE,_xll.ohTrigger(RecalcTrigger,Trigger6M)),NA())</f>
        <v>#N/A</v>
      </c>
      <c r="M1968" s="52">
        <f>IFERROR(_xll.qlIndexFixing(ONIndex6M,I1968,TRUE,_xll.ohTrigger(RecalcTrigger,Trigger6M)),NA())</f>
        <v>2.3419738355050512E-2</v>
      </c>
    </row>
    <row r="1969" spans="2:13" x14ac:dyDescent="0.2">
      <c r="B1969" s="46" t="s">
        <v>49</v>
      </c>
      <c r="D1969" s="49">
        <f>_xll.qlCalendarAdvance(LocalCalendar,$D1968,B1969,"f",FALSE)</f>
        <v>53287</v>
      </c>
      <c r="E1969" s="49">
        <f>_xll.qlInterestRateIndexValueDate(IndexON,D1969)</f>
        <v>53287</v>
      </c>
      <c r="F1969" s="52" t="e">
        <f>IFERROR(_xll.qlIndexFixing(IndexON,D1969,TRUE,_xll.ohTrigger(RecalcTrigger,TriggerON)),NA())</f>
        <v>#N/A</v>
      </c>
      <c r="H1969" s="49">
        <f>_xll.qlCalendarAdvance(IborCalendar,$H1968,B1969,"f",FALSE)</f>
        <v>53099</v>
      </c>
      <c r="I1969" s="49">
        <f>_xll.qlInterestRateIndexValueDate(Index3M,$H1969)</f>
        <v>53101</v>
      </c>
      <c r="J1969" s="52" t="e">
        <f>IFERROR(_xll.qlIndexFixing(Index3M,H1969,TRUE,_xll.ohTrigger(RecalcTrigger,Trigger3M)),NA())</f>
        <v>#N/A</v>
      </c>
      <c r="K1969" s="52">
        <f>IFERROR(_xll.qlIndexFixing(ONIndex3M,I1969,TRUE,_xll.ohTrigger(RecalcTrigger,Trigger3M)),NA())</f>
        <v>2.2698986127123177E-2</v>
      </c>
      <c r="L1969" s="52" t="e">
        <f>IFERROR(_xll.qlIndexFixing(Index6M,$H1969,TRUE,_xll.ohTrigger(RecalcTrigger,Trigger6M)),NA())</f>
        <v>#N/A</v>
      </c>
      <c r="M1969" s="52">
        <f>IFERROR(_xll.qlIndexFixing(ONIndex6M,I1969,TRUE,_xll.ohTrigger(RecalcTrigger,Trigger6M)),NA())</f>
        <v>2.3419657396583915E-2</v>
      </c>
    </row>
    <row r="1970" spans="2:13" x14ac:dyDescent="0.2">
      <c r="B1970" s="46" t="s">
        <v>49</v>
      </c>
      <c r="D1970" s="49">
        <f>_xll.qlCalendarAdvance(LocalCalendar,$D1969,B1970,"f",FALSE)</f>
        <v>53294</v>
      </c>
      <c r="E1970" s="49">
        <f>_xll.qlInterestRateIndexValueDate(IndexON,D1970)</f>
        <v>53294</v>
      </c>
      <c r="F1970" s="52" t="e">
        <f>IFERROR(_xll.qlIndexFixing(IndexON,D1970,TRUE,_xll.ohTrigger(RecalcTrigger,TriggerON)),NA())</f>
        <v>#N/A</v>
      </c>
      <c r="H1970" s="49">
        <f>_xll.qlCalendarAdvance(IborCalendar,$H1969,B1970,"f",FALSE)</f>
        <v>53106</v>
      </c>
      <c r="I1970" s="49">
        <f>_xll.qlInterestRateIndexValueDate(Index3M,$H1970)</f>
        <v>53108</v>
      </c>
      <c r="J1970" s="52" t="e">
        <f>IFERROR(_xll.qlIndexFixing(Index3M,H1970,TRUE,_xll.ohTrigger(RecalcTrigger,Trigger3M)),NA())</f>
        <v>#N/A</v>
      </c>
      <c r="K1970" s="52">
        <f>IFERROR(_xll.qlIndexFixing(ONIndex3M,I1970,TRUE,_xll.ohTrigger(RecalcTrigger,Trigger3M)),NA())</f>
        <v>2.2699590953072502E-2</v>
      </c>
      <c r="L1970" s="52" t="e">
        <f>IFERROR(_xll.qlIndexFixing(Index6M,$H1970,TRUE,_xll.ohTrigger(RecalcTrigger,Trigger6M)),NA())</f>
        <v>#N/A</v>
      </c>
      <c r="M1970" s="52">
        <f>IFERROR(_xll.qlIndexFixing(ONIndex6M,I1970,TRUE,_xll.ohTrigger(RecalcTrigger,Trigger6M)),NA())</f>
        <v>2.3420347099318839E-2</v>
      </c>
    </row>
    <row r="1971" spans="2:13" x14ac:dyDescent="0.2">
      <c r="B1971" s="46" t="s">
        <v>49</v>
      </c>
      <c r="D1971" s="49">
        <f>_xll.qlCalendarAdvance(LocalCalendar,$D1970,B1971,"f",FALSE)</f>
        <v>53301</v>
      </c>
      <c r="E1971" s="49">
        <f>_xll.qlInterestRateIndexValueDate(IndexON,D1971)</f>
        <v>53301</v>
      </c>
      <c r="F1971" s="52" t="e">
        <f>IFERROR(_xll.qlIndexFixing(IndexON,D1971,TRUE,_xll.ohTrigger(RecalcTrigger,TriggerON)),NA())</f>
        <v>#N/A</v>
      </c>
      <c r="H1971" s="49">
        <f>_xll.qlCalendarAdvance(IborCalendar,$H1970,B1971,"f",FALSE)</f>
        <v>53113</v>
      </c>
      <c r="I1971" s="49">
        <f>_xll.qlInterestRateIndexValueDate(Index3M,$H1971)</f>
        <v>53115</v>
      </c>
      <c r="J1971" s="52" t="e">
        <f>IFERROR(_xll.qlIndexFixing(Index3M,H1971,TRUE,_xll.ohTrigger(RecalcTrigger,Trigger3M)),NA())</f>
        <v>#N/A</v>
      </c>
      <c r="K1971" s="52">
        <f>IFERROR(_xll.qlIndexFixing(ONIndex3M,I1971,TRUE,_xll.ohTrigger(RecalcTrigger,Trigger3M)),NA())</f>
        <v>2.2698797976934415E-2</v>
      </c>
      <c r="L1971" s="52" t="e">
        <f>IFERROR(_xll.qlIndexFixing(Index6M,$H1971,TRUE,_xll.ohTrigger(RecalcTrigger,Trigger6M)),NA())</f>
        <v>#N/A</v>
      </c>
      <c r="M1971" s="52">
        <f>IFERROR(_xll.qlIndexFixing(ONIndex6M,I1971,TRUE,_xll.ohTrigger(RecalcTrigger,Trigger6M)),NA())</f>
        <v>2.3419535017517035E-2</v>
      </c>
    </row>
    <row r="1972" spans="2:13" x14ac:dyDescent="0.2">
      <c r="B1972" s="46" t="s">
        <v>49</v>
      </c>
      <c r="D1972" s="49">
        <f>_xll.qlCalendarAdvance(LocalCalendar,$D1971,B1972,"f",FALSE)</f>
        <v>53308</v>
      </c>
      <c r="E1972" s="49">
        <f>_xll.qlInterestRateIndexValueDate(IndexON,D1972)</f>
        <v>53308</v>
      </c>
      <c r="F1972" s="52" t="e">
        <f>IFERROR(_xll.qlIndexFixing(IndexON,D1972,TRUE,_xll.ohTrigger(RecalcTrigger,TriggerON)),NA())</f>
        <v>#N/A</v>
      </c>
      <c r="H1972" s="49">
        <f>_xll.qlCalendarAdvance(IborCalendar,$H1971,B1972,"f",FALSE)</f>
        <v>53120</v>
      </c>
      <c r="I1972" s="49">
        <f>_xll.qlInterestRateIndexValueDate(Index3M,$H1972)</f>
        <v>53122</v>
      </c>
      <c r="J1972" s="52" t="e">
        <f>IFERROR(_xll.qlIndexFixing(Index3M,H1972,TRUE,_xll.ohTrigger(RecalcTrigger,Trigger3M)),NA())</f>
        <v>#N/A</v>
      </c>
      <c r="K1972" s="52">
        <f>IFERROR(_xll.qlIndexFixing(ONIndex3M,I1972,TRUE,_xll.ohTrigger(RecalcTrigger,Trigger3M)),NA())</f>
        <v>2.2698734295341083E-2</v>
      </c>
      <c r="L1972" s="52" t="e">
        <f>IFERROR(_xll.qlIndexFixing(Index6M,$H1972,TRUE,_xll.ohTrigger(RecalcTrigger,Trigger6M)),NA())</f>
        <v>#N/A</v>
      </c>
      <c r="M1972" s="52">
        <f>IFERROR(_xll.qlIndexFixing(ONIndex6M,I1972,TRUE,_xll.ohTrigger(RecalcTrigger,Trigger6M)),NA())</f>
        <v>2.3419493596916752E-2</v>
      </c>
    </row>
    <row r="1973" spans="2:13" x14ac:dyDescent="0.2">
      <c r="B1973" s="46" t="s">
        <v>49</v>
      </c>
      <c r="D1973" s="49">
        <f>_xll.qlCalendarAdvance(LocalCalendar,$D1972,B1973,"f",FALSE)</f>
        <v>53315</v>
      </c>
      <c r="E1973" s="49">
        <f>_xll.qlInterestRateIndexValueDate(IndexON,D1973)</f>
        <v>53315</v>
      </c>
      <c r="F1973" s="52" t="e">
        <f>IFERROR(_xll.qlIndexFixing(IndexON,D1973,TRUE,_xll.ohTrigger(RecalcTrigger,TriggerON)),NA())</f>
        <v>#N/A</v>
      </c>
      <c r="H1973" s="49">
        <f>_xll.qlCalendarAdvance(IborCalendar,$H1972,B1973,"f",FALSE)</f>
        <v>53127</v>
      </c>
      <c r="I1973" s="49">
        <f>_xll.qlInterestRateIndexValueDate(Index3M,$H1973)</f>
        <v>53129</v>
      </c>
      <c r="J1973" s="52" t="e">
        <f>IFERROR(_xll.qlIndexFixing(Index3M,H1973,TRUE,_xll.ohTrigger(RecalcTrigger,Trigger3M)),NA())</f>
        <v>#N/A</v>
      </c>
      <c r="K1973" s="52">
        <f>IFERROR(_xll.qlIndexFixing(ONIndex3M,I1973,TRUE,_xll.ohTrigger(RecalcTrigger,Trigger3M)),NA())</f>
        <v>2.2698690876046257E-2</v>
      </c>
      <c r="L1973" s="52" t="e">
        <f>IFERROR(_xll.qlIndexFixing(Index6M,$H1973,TRUE,_xll.ohTrigger(RecalcTrigger,Trigger6M)),NA())</f>
        <v>#N/A</v>
      </c>
      <c r="M1973" s="52">
        <f>IFERROR(_xll.qlIndexFixing(ONIndex6M,I1973,TRUE,_xll.ohTrigger(RecalcTrigger,Trigger6M)),NA())</f>
        <v>2.3419465355587477E-2</v>
      </c>
    </row>
    <row r="1974" spans="2:13" x14ac:dyDescent="0.2">
      <c r="B1974" s="46" t="s">
        <v>49</v>
      </c>
      <c r="D1974" s="49">
        <f>_xll.qlCalendarAdvance(LocalCalendar,$D1973,B1974,"f",FALSE)</f>
        <v>53322</v>
      </c>
      <c r="E1974" s="49">
        <f>_xll.qlInterestRateIndexValueDate(IndexON,D1974)</f>
        <v>53322</v>
      </c>
      <c r="F1974" s="52" t="e">
        <f>IFERROR(_xll.qlIndexFixing(IndexON,D1974,TRUE,_xll.ohTrigger(RecalcTrigger,TriggerON)),NA())</f>
        <v>#N/A</v>
      </c>
      <c r="H1974" s="49">
        <f>_xll.qlCalendarAdvance(IborCalendar,$H1973,B1974,"f",FALSE)</f>
        <v>53134</v>
      </c>
      <c r="I1974" s="49">
        <f>_xll.qlInterestRateIndexValueDate(Index3M,$H1974)</f>
        <v>53136</v>
      </c>
      <c r="J1974" s="52" t="e">
        <f>IFERROR(_xll.qlIndexFixing(Index3M,H1974,TRUE,_xll.ohTrigger(RecalcTrigger,Trigger3M)),NA())</f>
        <v>#N/A</v>
      </c>
      <c r="K1974" s="52">
        <f>IFERROR(_xll.qlIndexFixing(ONIndex3M,I1974,TRUE,_xll.ohTrigger(RecalcTrigger,Trigger3M)),NA())</f>
        <v>2.2698667719103227E-2</v>
      </c>
      <c r="L1974" s="52" t="e">
        <f>IFERROR(_xll.qlIndexFixing(Index6M,$H1974,TRUE,_xll.ohTrigger(RecalcTrigger,Trigger6M)),NA())</f>
        <v>#N/A</v>
      </c>
      <c r="M1974" s="52">
        <f>IFERROR(_xll.qlIndexFixing(ONIndex6M,I1974,TRUE,_xll.ohTrigger(RecalcTrigger,Trigger6M)),NA())</f>
        <v>2.3419450293555855E-2</v>
      </c>
    </row>
    <row r="1975" spans="2:13" x14ac:dyDescent="0.2">
      <c r="B1975" s="46" t="s">
        <v>49</v>
      </c>
      <c r="D1975" s="49">
        <f>_xll.qlCalendarAdvance(LocalCalendar,$D1974,B1975,"f",FALSE)</f>
        <v>53331</v>
      </c>
      <c r="E1975" s="49">
        <f>_xll.qlInterestRateIndexValueDate(IndexON,D1975)</f>
        <v>53331</v>
      </c>
      <c r="F1975" s="52" t="e">
        <f>IFERROR(_xll.qlIndexFixing(IndexON,D1975,TRUE,_xll.ohTrigger(RecalcTrigger,TriggerON)),NA())</f>
        <v>#N/A</v>
      </c>
      <c r="H1975" s="49">
        <f>_xll.qlCalendarAdvance(IborCalendar,$H1974,B1975,"f",FALSE)</f>
        <v>53141</v>
      </c>
      <c r="I1975" s="49">
        <f>_xll.qlInterestRateIndexValueDate(Index3M,$H1975)</f>
        <v>53143</v>
      </c>
      <c r="J1975" s="52" t="e">
        <f>IFERROR(_xll.qlIndexFixing(Index3M,H1975,TRUE,_xll.ohTrigger(RecalcTrigger,Trigger3M)),NA())</f>
        <v>#N/A</v>
      </c>
      <c r="K1975" s="52">
        <f>IFERROR(_xll.qlIndexFixing(ONIndex3M,I1975,TRUE,_xll.ohTrigger(RecalcTrigger,Trigger3M)),NA())</f>
        <v>2.2698663377163086E-2</v>
      </c>
      <c r="L1975" s="52" t="e">
        <f>IFERROR(_xll.qlIndexFixing(Index6M,$H1975,TRUE,_xll.ohTrigger(RecalcTrigger,Trigger6M)),NA())</f>
        <v>#N/A</v>
      </c>
      <c r="M1975" s="52">
        <f>IFERROR(_xll.qlIndexFixing(ONIndex6M,I1975,TRUE,_xll.ohTrigger(RecalcTrigger,Trigger6M)),NA())</f>
        <v>2.3419447469441579E-2</v>
      </c>
    </row>
    <row r="1976" spans="2:13" x14ac:dyDescent="0.2">
      <c r="B1976" s="46" t="s">
        <v>49</v>
      </c>
      <c r="D1976" s="49">
        <f>_xll.qlCalendarAdvance(LocalCalendar,$D1975,B1976,"f",FALSE)</f>
        <v>53338</v>
      </c>
      <c r="E1976" s="49">
        <f>_xll.qlInterestRateIndexValueDate(IndexON,D1976)</f>
        <v>53338</v>
      </c>
      <c r="F1976" s="52" t="e">
        <f>IFERROR(_xll.qlIndexFixing(IndexON,D1976,TRUE,_xll.ohTrigger(RecalcTrigger,TriggerON)),NA())</f>
        <v>#N/A</v>
      </c>
      <c r="H1976" s="49">
        <f>_xll.qlCalendarAdvance(IborCalendar,$H1975,B1976,"f",FALSE)</f>
        <v>53148</v>
      </c>
      <c r="I1976" s="49">
        <f>_xll.qlInterestRateIndexValueDate(Index3M,$H1976)</f>
        <v>53150</v>
      </c>
      <c r="J1976" s="52" t="e">
        <f>IFERROR(_xll.qlIndexFixing(Index3M,H1976,TRUE,_xll.ohTrigger(RecalcTrigger,Trigger3M)),NA())</f>
        <v>#N/A</v>
      </c>
      <c r="K1976" s="52" t="e">
        <f>IFERROR(_xll.qlIndexFixing(ONIndex3M,I1976,TRUE,_xll.ohTrigger(RecalcTrigger,Trigger3M)),NA())</f>
        <v>#N/A</v>
      </c>
      <c r="L1976" s="52" t="e">
        <f>IFERROR(_xll.qlIndexFixing(Index6M,$H1976,TRUE,_xll.ohTrigger(RecalcTrigger,Trigger6M)),NA())</f>
        <v>#N/A</v>
      </c>
      <c r="M1976" s="52" t="e">
        <f>IFERROR(_xll.qlIndexFixing(ONIndex6M,I1976,TRUE,_xll.ohTrigger(RecalcTrigger,Trigger6M)),NA())</f>
        <v>#N/A</v>
      </c>
    </row>
    <row r="1977" spans="2:13" x14ac:dyDescent="0.2">
      <c r="B1977" s="46" t="s">
        <v>49</v>
      </c>
      <c r="D1977" s="49">
        <f>_xll.qlCalendarAdvance(LocalCalendar,$D1976,B1977,"f",FALSE)</f>
        <v>53345</v>
      </c>
      <c r="E1977" s="49">
        <f>_xll.qlInterestRateIndexValueDate(IndexON,D1977)</f>
        <v>53345</v>
      </c>
      <c r="F1977" s="52" t="e">
        <f>IFERROR(_xll.qlIndexFixing(IndexON,D1977,TRUE,_xll.ohTrigger(RecalcTrigger,TriggerON)),NA())</f>
        <v>#N/A</v>
      </c>
      <c r="H1977" s="49">
        <f>_xll.qlCalendarAdvance(IborCalendar,$H1976,B1977,"f",FALSE)</f>
        <v>53155</v>
      </c>
      <c r="I1977" s="49">
        <f>_xll.qlInterestRateIndexValueDate(Index3M,$H1977)</f>
        <v>53157</v>
      </c>
      <c r="J1977" s="52" t="e">
        <f>IFERROR(_xll.qlIndexFixing(Index3M,H1977,TRUE,_xll.ohTrigger(RecalcTrigger,Trigger3M)),NA())</f>
        <v>#N/A</v>
      </c>
      <c r="K1977" s="52" t="e">
        <f>IFERROR(_xll.qlIndexFixing(ONIndex3M,I1977,TRUE,_xll.ohTrigger(RecalcTrigger,Trigger3M)),NA())</f>
        <v>#N/A</v>
      </c>
      <c r="L1977" s="52" t="e">
        <f>IFERROR(_xll.qlIndexFixing(Index6M,$H1977,TRUE,_xll.ohTrigger(RecalcTrigger,Trigger6M)),NA())</f>
        <v>#N/A</v>
      </c>
      <c r="M1977" s="52" t="e">
        <f>IFERROR(_xll.qlIndexFixing(ONIndex6M,I1977,TRUE,_xll.ohTrigger(RecalcTrigger,Trigger6M)),NA())</f>
        <v>#N/A</v>
      </c>
    </row>
    <row r="1978" spans="2:13" x14ac:dyDescent="0.2">
      <c r="B1978" s="46" t="s">
        <v>49</v>
      </c>
      <c r="D1978" s="49">
        <f>_xll.qlCalendarAdvance(LocalCalendar,$D1977,B1978,"f",FALSE)</f>
        <v>53352</v>
      </c>
      <c r="E1978" s="49">
        <f>_xll.qlInterestRateIndexValueDate(IndexON,D1978)</f>
        <v>53352</v>
      </c>
      <c r="F1978" s="52" t="e">
        <f>IFERROR(_xll.qlIndexFixing(IndexON,D1978,TRUE,_xll.ohTrigger(RecalcTrigger,TriggerON)),NA())</f>
        <v>#N/A</v>
      </c>
      <c r="H1978" s="49">
        <f>_xll.qlCalendarAdvance(IborCalendar,$H1977,B1978,"f",FALSE)</f>
        <v>53162</v>
      </c>
      <c r="I1978" s="49">
        <f>_xll.qlInterestRateIndexValueDate(Index3M,$H1978)</f>
        <v>53164</v>
      </c>
      <c r="J1978" s="52" t="e">
        <f>IFERROR(_xll.qlIndexFixing(Index3M,H1978,TRUE,_xll.ohTrigger(RecalcTrigger,Trigger3M)),NA())</f>
        <v>#N/A</v>
      </c>
      <c r="K1978" s="52" t="e">
        <f>IFERROR(_xll.qlIndexFixing(ONIndex3M,I1978,TRUE,_xll.ohTrigger(RecalcTrigger,Trigger3M)),NA())</f>
        <v>#N/A</v>
      </c>
      <c r="L1978" s="52" t="e">
        <f>IFERROR(_xll.qlIndexFixing(Index6M,$H1978,TRUE,_xll.ohTrigger(RecalcTrigger,Trigger6M)),NA())</f>
        <v>#N/A</v>
      </c>
      <c r="M1978" s="52" t="e">
        <f>IFERROR(_xll.qlIndexFixing(ONIndex6M,I1978,TRUE,_xll.ohTrigger(RecalcTrigger,Trigger6M)),NA())</f>
        <v>#N/A</v>
      </c>
    </row>
    <row r="1979" spans="2:13" x14ac:dyDescent="0.2">
      <c r="B1979" s="46" t="s">
        <v>49</v>
      </c>
      <c r="D1979" s="49">
        <f>_xll.qlCalendarAdvance(LocalCalendar,$D1978,B1979,"f",FALSE)</f>
        <v>53359</v>
      </c>
      <c r="E1979" s="49">
        <f>_xll.qlInterestRateIndexValueDate(IndexON,D1979)</f>
        <v>53359</v>
      </c>
      <c r="F1979" s="52" t="e">
        <f>IFERROR(_xll.qlIndexFixing(IndexON,D1979,TRUE,_xll.ohTrigger(RecalcTrigger,TriggerON)),NA())</f>
        <v>#N/A</v>
      </c>
      <c r="H1979" s="49">
        <f>_xll.qlCalendarAdvance(IborCalendar,$H1978,B1979,"f",FALSE)</f>
        <v>53169</v>
      </c>
      <c r="I1979" s="49">
        <f>_xll.qlInterestRateIndexValueDate(Index3M,$H1979)</f>
        <v>53171</v>
      </c>
      <c r="J1979" s="52" t="e">
        <f>IFERROR(_xll.qlIndexFixing(Index3M,H1979,TRUE,_xll.ohTrigger(RecalcTrigger,Trigger3M)),NA())</f>
        <v>#N/A</v>
      </c>
      <c r="K1979" s="52" t="e">
        <f>IFERROR(_xll.qlIndexFixing(ONIndex3M,I1979,TRUE,_xll.ohTrigger(RecalcTrigger,Trigger3M)),NA())</f>
        <v>#N/A</v>
      </c>
      <c r="L1979" s="52" t="e">
        <f>IFERROR(_xll.qlIndexFixing(Index6M,$H1979,TRUE,_xll.ohTrigger(RecalcTrigger,Trigger6M)),NA())</f>
        <v>#N/A</v>
      </c>
      <c r="M1979" s="52" t="e">
        <f>IFERROR(_xll.qlIndexFixing(ONIndex6M,I1979,TRUE,_xll.ohTrigger(RecalcTrigger,Trigger6M)),NA())</f>
        <v>#N/A</v>
      </c>
    </row>
    <row r="1980" spans="2:13" x14ac:dyDescent="0.2">
      <c r="B1980" s="46" t="s">
        <v>49</v>
      </c>
      <c r="D1980" s="49">
        <f>_xll.qlCalendarAdvance(LocalCalendar,$D1979,B1980,"f",FALSE)</f>
        <v>53366</v>
      </c>
      <c r="E1980" s="49">
        <f>_xll.qlInterestRateIndexValueDate(IndexON,D1980)</f>
        <v>53366</v>
      </c>
      <c r="F1980" s="52" t="e">
        <f>IFERROR(_xll.qlIndexFixing(IndexON,D1980,TRUE,_xll.ohTrigger(RecalcTrigger,TriggerON)),NA())</f>
        <v>#N/A</v>
      </c>
      <c r="H1980" s="49">
        <f>_xll.qlCalendarAdvance(IborCalendar,$H1979,B1980,"f",FALSE)</f>
        <v>53176</v>
      </c>
      <c r="I1980" s="49">
        <f>_xll.qlInterestRateIndexValueDate(Index3M,$H1980)</f>
        <v>53178</v>
      </c>
      <c r="J1980" s="52" t="e">
        <f>IFERROR(_xll.qlIndexFixing(Index3M,H1980,TRUE,_xll.ohTrigger(RecalcTrigger,Trigger3M)),NA())</f>
        <v>#N/A</v>
      </c>
      <c r="K1980" s="52" t="e">
        <f>IFERROR(_xll.qlIndexFixing(ONIndex3M,I1980,TRUE,_xll.ohTrigger(RecalcTrigger,Trigger3M)),NA())</f>
        <v>#N/A</v>
      </c>
      <c r="L1980" s="52" t="e">
        <f>IFERROR(_xll.qlIndexFixing(Index6M,$H1980,TRUE,_xll.ohTrigger(RecalcTrigger,Trigger6M)),NA())</f>
        <v>#N/A</v>
      </c>
      <c r="M1980" s="52" t="e">
        <f>IFERROR(_xll.qlIndexFixing(ONIndex6M,I1980,TRUE,_xll.ohTrigger(RecalcTrigger,Trigger6M)),NA())</f>
        <v>#N/A</v>
      </c>
    </row>
    <row r="1981" spans="2:13" x14ac:dyDescent="0.2">
      <c r="B1981" s="46" t="s">
        <v>49</v>
      </c>
      <c r="D1981" s="49">
        <f>_xll.qlCalendarAdvance(LocalCalendar,$D1980,B1981,"f",FALSE)</f>
        <v>53373</v>
      </c>
      <c r="E1981" s="49">
        <f>_xll.qlInterestRateIndexValueDate(IndexON,D1981)</f>
        <v>53373</v>
      </c>
      <c r="F1981" s="52" t="e">
        <f>IFERROR(_xll.qlIndexFixing(IndexON,D1981,TRUE,_xll.ohTrigger(RecalcTrigger,TriggerON)),NA())</f>
        <v>#N/A</v>
      </c>
      <c r="H1981" s="49">
        <f>_xll.qlCalendarAdvance(IborCalendar,$H1980,B1981,"f",FALSE)</f>
        <v>53183</v>
      </c>
      <c r="I1981" s="49">
        <f>_xll.qlInterestRateIndexValueDate(Index3M,$H1981)</f>
        <v>53188</v>
      </c>
      <c r="J1981" s="52" t="e">
        <f>IFERROR(_xll.qlIndexFixing(Index3M,H1981,TRUE,_xll.ohTrigger(RecalcTrigger,Trigger3M)),NA())</f>
        <v>#N/A</v>
      </c>
      <c r="K1981" s="52" t="e">
        <f>IFERROR(_xll.qlIndexFixing(ONIndex3M,I1981,TRUE,_xll.ohTrigger(RecalcTrigger,Trigger3M)),NA())</f>
        <v>#N/A</v>
      </c>
      <c r="L1981" s="52" t="e">
        <f>IFERROR(_xll.qlIndexFixing(Index6M,$H1981,TRUE,_xll.ohTrigger(RecalcTrigger,Trigger6M)),NA())</f>
        <v>#N/A</v>
      </c>
      <c r="M1981" s="52" t="e">
        <f>IFERROR(_xll.qlIndexFixing(ONIndex6M,I1981,TRUE,_xll.ohTrigger(RecalcTrigger,Trigger6M)),NA())</f>
        <v>#N/A</v>
      </c>
    </row>
    <row r="1982" spans="2:13" x14ac:dyDescent="0.2">
      <c r="B1982" s="46" t="s">
        <v>49</v>
      </c>
      <c r="D1982" s="49">
        <f>_xll.qlCalendarAdvance(LocalCalendar,$D1981,B1982,"f",FALSE)</f>
        <v>53380</v>
      </c>
      <c r="E1982" s="49">
        <f>_xll.qlInterestRateIndexValueDate(IndexON,D1982)</f>
        <v>53380</v>
      </c>
      <c r="F1982" s="52" t="e">
        <f>IFERROR(_xll.qlIndexFixing(IndexON,D1982,TRUE,_xll.ohTrigger(RecalcTrigger,TriggerON)),NA())</f>
        <v>#N/A</v>
      </c>
      <c r="H1982" s="49">
        <f>_xll.qlCalendarAdvance(IborCalendar,$H1981,B1982,"f",FALSE)</f>
        <v>53190</v>
      </c>
      <c r="I1982" s="49">
        <f>_xll.qlInterestRateIndexValueDate(Index3M,$H1982)</f>
        <v>53192</v>
      </c>
      <c r="J1982" s="52" t="e">
        <f>IFERROR(_xll.qlIndexFixing(Index3M,H1982,TRUE,_xll.ohTrigger(RecalcTrigger,Trigger3M)),NA())</f>
        <v>#N/A</v>
      </c>
      <c r="K1982" s="52" t="e">
        <f>IFERROR(_xll.qlIndexFixing(ONIndex3M,I1982,TRUE,_xll.ohTrigger(RecalcTrigger,Trigger3M)),NA())</f>
        <v>#N/A</v>
      </c>
      <c r="L1982" s="52" t="e">
        <f>IFERROR(_xll.qlIndexFixing(Index6M,$H1982,TRUE,_xll.ohTrigger(RecalcTrigger,Trigger6M)),NA())</f>
        <v>#N/A</v>
      </c>
      <c r="M1982" s="52" t="e">
        <f>IFERROR(_xll.qlIndexFixing(ONIndex6M,I1982,TRUE,_xll.ohTrigger(RecalcTrigger,Trigger6M)),NA())</f>
        <v>#N/A</v>
      </c>
    </row>
    <row r="1983" spans="2:13" x14ac:dyDescent="0.2">
      <c r="B1983" s="46" t="s">
        <v>49</v>
      </c>
      <c r="D1983" s="49">
        <f>_xll.qlCalendarAdvance(LocalCalendar,$D1982,B1983,"f",FALSE)</f>
        <v>53387</v>
      </c>
      <c r="E1983" s="49">
        <f>_xll.qlInterestRateIndexValueDate(IndexON,D1983)</f>
        <v>53387</v>
      </c>
      <c r="F1983" s="52" t="e">
        <f>IFERROR(_xll.qlIndexFixing(IndexON,D1983,TRUE,_xll.ohTrigger(RecalcTrigger,TriggerON)),NA())</f>
        <v>#N/A</v>
      </c>
      <c r="H1983" s="49">
        <f>_xll.qlCalendarAdvance(IborCalendar,$H1982,B1983,"f",FALSE)</f>
        <v>53197</v>
      </c>
      <c r="I1983" s="49">
        <f>_xll.qlInterestRateIndexValueDate(Index3M,$H1983)</f>
        <v>53199</v>
      </c>
      <c r="J1983" s="52" t="e">
        <f>IFERROR(_xll.qlIndexFixing(Index3M,H1983,TRUE,_xll.ohTrigger(RecalcTrigger,Trigger3M)),NA())</f>
        <v>#N/A</v>
      </c>
      <c r="K1983" s="52" t="e">
        <f>IFERROR(_xll.qlIndexFixing(ONIndex3M,I1983,TRUE,_xll.ohTrigger(RecalcTrigger,Trigger3M)),NA())</f>
        <v>#N/A</v>
      </c>
      <c r="L1983" s="52" t="e">
        <f>IFERROR(_xll.qlIndexFixing(Index6M,$H1983,TRUE,_xll.ohTrigger(RecalcTrigger,Trigger6M)),NA())</f>
        <v>#N/A</v>
      </c>
      <c r="M1983" s="52" t="e">
        <f>IFERROR(_xll.qlIndexFixing(ONIndex6M,I1983,TRUE,_xll.ohTrigger(RecalcTrigger,Trigger6M)),NA())</f>
        <v>#N/A</v>
      </c>
    </row>
    <row r="1984" spans="2:13" x14ac:dyDescent="0.2">
      <c r="B1984" s="46" t="s">
        <v>49</v>
      </c>
      <c r="D1984" s="49">
        <f>_xll.qlCalendarAdvance(LocalCalendar,$D1983,B1984,"f",FALSE)</f>
        <v>53394</v>
      </c>
      <c r="E1984" s="49">
        <f>_xll.qlInterestRateIndexValueDate(IndexON,D1984)</f>
        <v>53394</v>
      </c>
      <c r="F1984" s="52" t="e">
        <f>IFERROR(_xll.qlIndexFixing(IndexON,D1984,TRUE,_xll.ohTrigger(RecalcTrigger,TriggerON)),NA())</f>
        <v>#N/A</v>
      </c>
      <c r="H1984" s="49">
        <f>_xll.qlCalendarAdvance(IborCalendar,$H1983,B1984,"f",FALSE)</f>
        <v>53204</v>
      </c>
      <c r="I1984" s="49">
        <f>_xll.qlInterestRateIndexValueDate(Index3M,$H1984)</f>
        <v>53206</v>
      </c>
      <c r="J1984" s="52" t="e">
        <f>IFERROR(_xll.qlIndexFixing(Index3M,H1984,TRUE,_xll.ohTrigger(RecalcTrigger,Trigger3M)),NA())</f>
        <v>#N/A</v>
      </c>
      <c r="K1984" s="52" t="e">
        <f>IFERROR(_xll.qlIndexFixing(ONIndex3M,I1984,TRUE,_xll.ohTrigger(RecalcTrigger,Trigger3M)),NA())</f>
        <v>#N/A</v>
      </c>
      <c r="L1984" s="52" t="e">
        <f>IFERROR(_xll.qlIndexFixing(Index6M,$H1984,TRUE,_xll.ohTrigger(RecalcTrigger,Trigger6M)),NA())</f>
        <v>#N/A</v>
      </c>
      <c r="M1984" s="52" t="e">
        <f>IFERROR(_xll.qlIndexFixing(ONIndex6M,I1984,TRUE,_xll.ohTrigger(RecalcTrigger,Trigger6M)),NA())</f>
        <v>#N/A</v>
      </c>
    </row>
    <row r="1985" spans="2:13" x14ac:dyDescent="0.2">
      <c r="B1985" s="46" t="s">
        <v>49</v>
      </c>
      <c r="D1985" s="49">
        <f>_xll.qlCalendarAdvance(LocalCalendar,$D1984,B1985,"f",FALSE)</f>
        <v>53401</v>
      </c>
      <c r="E1985" s="49">
        <f>_xll.qlInterestRateIndexValueDate(IndexON,D1985)</f>
        <v>53401</v>
      </c>
      <c r="F1985" s="52" t="e">
        <f>IFERROR(_xll.qlIndexFixing(IndexON,D1985,TRUE,_xll.ohTrigger(RecalcTrigger,TriggerON)),NA())</f>
        <v>#N/A</v>
      </c>
      <c r="H1985" s="49">
        <f>_xll.qlCalendarAdvance(IborCalendar,$H1984,B1985,"f",FALSE)</f>
        <v>53211</v>
      </c>
      <c r="I1985" s="49">
        <f>_xll.qlInterestRateIndexValueDate(Index3M,$H1985)</f>
        <v>53213</v>
      </c>
      <c r="J1985" s="52" t="e">
        <f>IFERROR(_xll.qlIndexFixing(Index3M,H1985,TRUE,_xll.ohTrigger(RecalcTrigger,Trigger3M)),NA())</f>
        <v>#N/A</v>
      </c>
      <c r="K1985" s="52" t="e">
        <f>IFERROR(_xll.qlIndexFixing(ONIndex3M,I1985,TRUE,_xll.ohTrigger(RecalcTrigger,Trigger3M)),NA())</f>
        <v>#N/A</v>
      </c>
      <c r="L1985" s="52" t="e">
        <f>IFERROR(_xll.qlIndexFixing(Index6M,$H1985,TRUE,_xll.ohTrigger(RecalcTrigger,Trigger6M)),NA())</f>
        <v>#N/A</v>
      </c>
      <c r="M1985" s="52" t="e">
        <f>IFERROR(_xll.qlIndexFixing(ONIndex6M,I1985,TRUE,_xll.ohTrigger(RecalcTrigger,Trigger6M)),NA())</f>
        <v>#N/A</v>
      </c>
    </row>
    <row r="1986" spans="2:13" x14ac:dyDescent="0.2">
      <c r="B1986" s="46" t="s">
        <v>49</v>
      </c>
      <c r="D1986" s="49">
        <f>_xll.qlCalendarAdvance(LocalCalendar,$D1985,B1986,"f",FALSE)</f>
        <v>53408</v>
      </c>
      <c r="E1986" s="49">
        <f>_xll.qlInterestRateIndexValueDate(IndexON,D1986)</f>
        <v>53408</v>
      </c>
      <c r="F1986" s="52" t="e">
        <f>IFERROR(_xll.qlIndexFixing(IndexON,D1986,TRUE,_xll.ohTrigger(RecalcTrigger,TriggerON)),NA())</f>
        <v>#N/A</v>
      </c>
      <c r="H1986" s="49">
        <f>_xll.qlCalendarAdvance(IborCalendar,$H1985,B1986,"f",FALSE)</f>
        <v>53218</v>
      </c>
      <c r="I1986" s="49">
        <f>_xll.qlInterestRateIndexValueDate(Index3M,$H1986)</f>
        <v>53220</v>
      </c>
      <c r="J1986" s="52" t="e">
        <f>IFERROR(_xll.qlIndexFixing(Index3M,H1986,TRUE,_xll.ohTrigger(RecalcTrigger,Trigger3M)),NA())</f>
        <v>#N/A</v>
      </c>
      <c r="K1986" s="52" t="e">
        <f>IFERROR(_xll.qlIndexFixing(ONIndex3M,I1986,TRUE,_xll.ohTrigger(RecalcTrigger,Trigger3M)),NA())</f>
        <v>#N/A</v>
      </c>
      <c r="L1986" s="52" t="e">
        <f>IFERROR(_xll.qlIndexFixing(Index6M,$H1986,TRUE,_xll.ohTrigger(RecalcTrigger,Trigger6M)),NA())</f>
        <v>#N/A</v>
      </c>
      <c r="M1986" s="52" t="e">
        <f>IFERROR(_xll.qlIndexFixing(ONIndex6M,I1986,TRUE,_xll.ohTrigger(RecalcTrigger,Trigger6M)),NA())</f>
        <v>#N/A</v>
      </c>
    </row>
    <row r="1987" spans="2:13" x14ac:dyDescent="0.2">
      <c r="B1987" s="46" t="s">
        <v>49</v>
      </c>
      <c r="D1987" s="49">
        <f>_xll.qlCalendarAdvance(LocalCalendar,$D1986,B1987,"f",FALSE)</f>
        <v>53415</v>
      </c>
      <c r="E1987" s="49">
        <f>_xll.qlInterestRateIndexValueDate(IndexON,D1987)</f>
        <v>53415</v>
      </c>
      <c r="F1987" s="52" t="e">
        <f>IFERROR(_xll.qlIndexFixing(IndexON,D1987,TRUE,_xll.ohTrigger(RecalcTrigger,TriggerON)),NA())</f>
        <v>#N/A</v>
      </c>
      <c r="H1987" s="49">
        <f>_xll.qlCalendarAdvance(IborCalendar,$H1986,B1987,"f",FALSE)</f>
        <v>53225</v>
      </c>
      <c r="I1987" s="49">
        <f>_xll.qlInterestRateIndexValueDate(Index3M,$H1987)</f>
        <v>53230</v>
      </c>
      <c r="J1987" s="52" t="e">
        <f>IFERROR(_xll.qlIndexFixing(Index3M,H1987,TRUE,_xll.ohTrigger(RecalcTrigger,Trigger3M)),NA())</f>
        <v>#N/A</v>
      </c>
      <c r="K1987" s="52" t="e">
        <f>IFERROR(_xll.qlIndexFixing(ONIndex3M,I1987,TRUE,_xll.ohTrigger(RecalcTrigger,Trigger3M)),NA())</f>
        <v>#N/A</v>
      </c>
      <c r="L1987" s="52" t="e">
        <f>IFERROR(_xll.qlIndexFixing(Index6M,$H1987,TRUE,_xll.ohTrigger(RecalcTrigger,Trigger6M)),NA())</f>
        <v>#N/A</v>
      </c>
      <c r="M1987" s="52" t="e">
        <f>IFERROR(_xll.qlIndexFixing(ONIndex6M,I1987,TRUE,_xll.ohTrigger(RecalcTrigger,Trigger6M)),NA())</f>
        <v>#N/A</v>
      </c>
    </row>
    <row r="1988" spans="2:13" x14ac:dyDescent="0.2">
      <c r="B1988" s="46" t="s">
        <v>49</v>
      </c>
      <c r="D1988" s="49">
        <f>_xll.qlCalendarAdvance(LocalCalendar,$D1987,B1988,"f",FALSE)</f>
        <v>53422</v>
      </c>
      <c r="E1988" s="49">
        <f>_xll.qlInterestRateIndexValueDate(IndexON,D1988)</f>
        <v>53422</v>
      </c>
      <c r="F1988" s="52" t="e">
        <f>IFERROR(_xll.qlIndexFixing(IndexON,D1988,TRUE,_xll.ohTrigger(RecalcTrigger,TriggerON)),NA())</f>
        <v>#N/A</v>
      </c>
      <c r="H1988" s="49">
        <f>_xll.qlCalendarAdvance(IborCalendar,$H1987,B1988,"f",FALSE)</f>
        <v>53232</v>
      </c>
      <c r="I1988" s="49">
        <f>_xll.qlInterestRateIndexValueDate(Index3M,$H1988)</f>
        <v>53234</v>
      </c>
      <c r="J1988" s="52" t="e">
        <f>IFERROR(_xll.qlIndexFixing(Index3M,H1988,TRUE,_xll.ohTrigger(RecalcTrigger,Trigger3M)),NA())</f>
        <v>#N/A</v>
      </c>
      <c r="K1988" s="52" t="e">
        <f>IFERROR(_xll.qlIndexFixing(ONIndex3M,I1988,TRUE,_xll.ohTrigger(RecalcTrigger,Trigger3M)),NA())</f>
        <v>#N/A</v>
      </c>
      <c r="L1988" s="52" t="e">
        <f>IFERROR(_xll.qlIndexFixing(Index6M,$H1988,TRUE,_xll.ohTrigger(RecalcTrigger,Trigger6M)),NA())</f>
        <v>#N/A</v>
      </c>
      <c r="M1988" s="52" t="e">
        <f>IFERROR(_xll.qlIndexFixing(ONIndex6M,I1988,TRUE,_xll.ohTrigger(RecalcTrigger,Trigger6M)),NA())</f>
        <v>#N/A</v>
      </c>
    </row>
    <row r="1989" spans="2:13" x14ac:dyDescent="0.2">
      <c r="B1989" s="46" t="s">
        <v>49</v>
      </c>
      <c r="D1989" s="49">
        <f>_xll.qlCalendarAdvance(LocalCalendar,$D1988,B1989,"f",FALSE)</f>
        <v>53429</v>
      </c>
      <c r="E1989" s="49">
        <f>_xll.qlInterestRateIndexValueDate(IndexON,D1989)</f>
        <v>53429</v>
      </c>
      <c r="F1989" s="52" t="e">
        <f>IFERROR(_xll.qlIndexFixing(IndexON,D1989,TRUE,_xll.ohTrigger(RecalcTrigger,TriggerON)),NA())</f>
        <v>#N/A</v>
      </c>
      <c r="H1989" s="49">
        <f>_xll.qlCalendarAdvance(IborCalendar,$H1988,B1989,"f",FALSE)</f>
        <v>53239</v>
      </c>
      <c r="I1989" s="49">
        <f>_xll.qlInterestRateIndexValueDate(Index3M,$H1989)</f>
        <v>53241</v>
      </c>
      <c r="J1989" s="52" t="e">
        <f>IFERROR(_xll.qlIndexFixing(Index3M,H1989,TRUE,_xll.ohTrigger(RecalcTrigger,Trigger3M)),NA())</f>
        <v>#N/A</v>
      </c>
      <c r="K1989" s="52" t="e">
        <f>IFERROR(_xll.qlIndexFixing(ONIndex3M,I1989,TRUE,_xll.ohTrigger(RecalcTrigger,Trigger3M)),NA())</f>
        <v>#N/A</v>
      </c>
      <c r="L1989" s="52" t="e">
        <f>IFERROR(_xll.qlIndexFixing(Index6M,$H1989,TRUE,_xll.ohTrigger(RecalcTrigger,Trigger6M)),NA())</f>
        <v>#N/A</v>
      </c>
      <c r="M1989" s="52" t="e">
        <f>IFERROR(_xll.qlIndexFixing(ONIndex6M,I1989,TRUE,_xll.ohTrigger(RecalcTrigger,Trigger6M)),NA())</f>
        <v>#N/A</v>
      </c>
    </row>
    <row r="1990" spans="2:13" x14ac:dyDescent="0.2">
      <c r="B1990" s="46" t="s">
        <v>49</v>
      </c>
      <c r="D1990" s="49">
        <f>_xll.qlCalendarAdvance(LocalCalendar,$D1989,B1990,"f",FALSE)</f>
        <v>53436</v>
      </c>
      <c r="E1990" s="49">
        <f>_xll.qlInterestRateIndexValueDate(IndexON,D1990)</f>
        <v>53436</v>
      </c>
      <c r="F1990" s="52" t="e">
        <f>IFERROR(_xll.qlIndexFixing(IndexON,D1990,TRUE,_xll.ohTrigger(RecalcTrigger,TriggerON)),NA())</f>
        <v>#N/A</v>
      </c>
      <c r="H1990" s="49">
        <f>_xll.qlCalendarAdvance(IborCalendar,$H1989,B1990,"f",FALSE)</f>
        <v>53246</v>
      </c>
      <c r="I1990" s="49">
        <f>_xll.qlInterestRateIndexValueDate(Index3M,$H1990)</f>
        <v>53248</v>
      </c>
      <c r="J1990" s="52" t="e">
        <f>IFERROR(_xll.qlIndexFixing(Index3M,H1990,TRUE,_xll.ohTrigger(RecalcTrigger,Trigger3M)),NA())</f>
        <v>#N/A</v>
      </c>
      <c r="K1990" s="52" t="e">
        <f>IFERROR(_xll.qlIndexFixing(ONIndex3M,I1990,TRUE,_xll.ohTrigger(RecalcTrigger,Trigger3M)),NA())</f>
        <v>#N/A</v>
      </c>
      <c r="L1990" s="52" t="e">
        <f>IFERROR(_xll.qlIndexFixing(Index6M,$H1990,TRUE,_xll.ohTrigger(RecalcTrigger,Trigger6M)),NA())</f>
        <v>#N/A</v>
      </c>
      <c r="M1990" s="52" t="e">
        <f>IFERROR(_xll.qlIndexFixing(ONIndex6M,I1990,TRUE,_xll.ohTrigger(RecalcTrigger,Trigger6M)),NA())</f>
        <v>#N/A</v>
      </c>
    </row>
    <row r="1991" spans="2:13" x14ac:dyDescent="0.2">
      <c r="B1991" s="46" t="s">
        <v>49</v>
      </c>
      <c r="D1991" s="49">
        <f>_xll.qlCalendarAdvance(LocalCalendar,$D1990,B1991,"f",FALSE)</f>
        <v>53443</v>
      </c>
      <c r="E1991" s="49">
        <f>_xll.qlInterestRateIndexValueDate(IndexON,D1991)</f>
        <v>53443</v>
      </c>
      <c r="F1991" s="52" t="e">
        <f>IFERROR(_xll.qlIndexFixing(IndexON,D1991,TRUE,_xll.ohTrigger(RecalcTrigger,TriggerON)),NA())</f>
        <v>#N/A</v>
      </c>
      <c r="H1991" s="49">
        <f>_xll.qlCalendarAdvance(IborCalendar,$H1990,B1991,"f",FALSE)</f>
        <v>53253</v>
      </c>
      <c r="I1991" s="49">
        <f>_xll.qlInterestRateIndexValueDate(Index3M,$H1991)</f>
        <v>53255</v>
      </c>
      <c r="J1991" s="52" t="e">
        <f>IFERROR(_xll.qlIndexFixing(Index3M,H1991,TRUE,_xll.ohTrigger(RecalcTrigger,Trigger3M)),NA())</f>
        <v>#N/A</v>
      </c>
      <c r="K1991" s="52" t="e">
        <f>IFERROR(_xll.qlIndexFixing(ONIndex3M,I1991,TRUE,_xll.ohTrigger(RecalcTrigger,Trigger3M)),NA())</f>
        <v>#N/A</v>
      </c>
      <c r="L1991" s="52" t="e">
        <f>IFERROR(_xll.qlIndexFixing(Index6M,$H1991,TRUE,_xll.ohTrigger(RecalcTrigger,Trigger6M)),NA())</f>
        <v>#N/A</v>
      </c>
      <c r="M1991" s="52" t="e">
        <f>IFERROR(_xll.qlIndexFixing(ONIndex6M,I1991,TRUE,_xll.ohTrigger(RecalcTrigger,Trigger6M)),NA())</f>
        <v>#N/A</v>
      </c>
    </row>
    <row r="1992" spans="2:13" x14ac:dyDescent="0.2">
      <c r="B1992" s="46" t="s">
        <v>49</v>
      </c>
      <c r="D1992" s="49">
        <f>_xll.qlCalendarAdvance(LocalCalendar,$D1991,B1992,"f",FALSE)</f>
        <v>53454</v>
      </c>
      <c r="E1992" s="49">
        <f>_xll.qlInterestRateIndexValueDate(IndexON,D1992)</f>
        <v>53454</v>
      </c>
      <c r="F1992" s="52" t="e">
        <f>IFERROR(_xll.qlIndexFixing(IndexON,D1992,TRUE,_xll.ohTrigger(RecalcTrigger,TriggerON)),NA())</f>
        <v>#N/A</v>
      </c>
      <c r="H1992" s="49">
        <f>_xll.qlCalendarAdvance(IborCalendar,$H1991,B1992,"f",FALSE)</f>
        <v>53260</v>
      </c>
      <c r="I1992" s="49">
        <f>_xll.qlInterestRateIndexValueDate(Index3M,$H1992)</f>
        <v>53262</v>
      </c>
      <c r="J1992" s="52" t="e">
        <f>IFERROR(_xll.qlIndexFixing(Index3M,H1992,TRUE,_xll.ohTrigger(RecalcTrigger,Trigger3M)),NA())</f>
        <v>#N/A</v>
      </c>
      <c r="K1992" s="52" t="e">
        <f>IFERROR(_xll.qlIndexFixing(ONIndex3M,I1992,TRUE,_xll.ohTrigger(RecalcTrigger,Trigger3M)),NA())</f>
        <v>#N/A</v>
      </c>
      <c r="L1992" s="52" t="e">
        <f>IFERROR(_xll.qlIndexFixing(Index6M,$H1992,TRUE,_xll.ohTrigger(RecalcTrigger,Trigger6M)),NA())</f>
        <v>#N/A</v>
      </c>
      <c r="M1992" s="52" t="e">
        <f>IFERROR(_xll.qlIndexFixing(ONIndex6M,I1992,TRUE,_xll.ohTrigger(RecalcTrigger,Trigger6M)),NA())</f>
        <v>#N/A</v>
      </c>
    </row>
    <row r="1993" spans="2:13" x14ac:dyDescent="0.2">
      <c r="B1993" s="46" t="s">
        <v>49</v>
      </c>
      <c r="D1993" s="49">
        <f>_xll.qlCalendarAdvance(LocalCalendar,$D1992,B1993,"f",FALSE)</f>
        <v>53461</v>
      </c>
      <c r="E1993" s="49">
        <f>_xll.qlInterestRateIndexValueDate(IndexON,D1993)</f>
        <v>53461</v>
      </c>
      <c r="F1993" s="52" t="e">
        <f>IFERROR(_xll.qlIndexFixing(IndexON,D1993,TRUE,_xll.ohTrigger(RecalcTrigger,TriggerON)),NA())</f>
        <v>#N/A</v>
      </c>
      <c r="H1993" s="49">
        <f>_xll.qlCalendarAdvance(IborCalendar,$H1992,B1993,"f",FALSE)</f>
        <v>53267</v>
      </c>
      <c r="I1993" s="49">
        <f>_xll.qlInterestRateIndexValueDate(Index3M,$H1993)</f>
        <v>53272</v>
      </c>
      <c r="J1993" s="52" t="e">
        <f>IFERROR(_xll.qlIndexFixing(Index3M,H1993,TRUE,_xll.ohTrigger(RecalcTrigger,Trigger3M)),NA())</f>
        <v>#N/A</v>
      </c>
      <c r="K1993" s="52" t="e">
        <f>IFERROR(_xll.qlIndexFixing(ONIndex3M,I1993,TRUE,_xll.ohTrigger(RecalcTrigger,Trigger3M)),NA())</f>
        <v>#N/A</v>
      </c>
      <c r="L1993" s="52" t="e">
        <f>IFERROR(_xll.qlIndexFixing(Index6M,$H1993,TRUE,_xll.ohTrigger(RecalcTrigger,Trigger6M)),NA())</f>
        <v>#N/A</v>
      </c>
      <c r="M1993" s="52" t="e">
        <f>IFERROR(_xll.qlIndexFixing(ONIndex6M,I1993,TRUE,_xll.ohTrigger(RecalcTrigger,Trigger6M)),NA())</f>
        <v>#N/A</v>
      </c>
    </row>
    <row r="1994" spans="2:13" x14ac:dyDescent="0.2">
      <c r="B1994" s="46" t="s">
        <v>49</v>
      </c>
      <c r="D1994" s="49">
        <f>_xll.qlCalendarAdvance(LocalCalendar,$D1993,B1994,"f",FALSE)</f>
        <v>53468</v>
      </c>
      <c r="E1994" s="49">
        <f>_xll.qlInterestRateIndexValueDate(IndexON,D1994)</f>
        <v>53468</v>
      </c>
      <c r="F1994" s="52" t="e">
        <f>IFERROR(_xll.qlIndexFixing(IndexON,D1994,TRUE,_xll.ohTrigger(RecalcTrigger,TriggerON)),NA())</f>
        <v>#N/A</v>
      </c>
      <c r="H1994" s="49">
        <f>_xll.qlCalendarAdvance(IborCalendar,$H1993,B1994,"f",FALSE)</f>
        <v>53274</v>
      </c>
      <c r="I1994" s="49">
        <f>_xll.qlInterestRateIndexValueDate(Index3M,$H1994)</f>
        <v>53276</v>
      </c>
      <c r="J1994" s="52" t="e">
        <f>IFERROR(_xll.qlIndexFixing(Index3M,H1994,TRUE,_xll.ohTrigger(RecalcTrigger,Trigger3M)),NA())</f>
        <v>#N/A</v>
      </c>
      <c r="K1994" s="52" t="e">
        <f>IFERROR(_xll.qlIndexFixing(ONIndex3M,I1994,TRUE,_xll.ohTrigger(RecalcTrigger,Trigger3M)),NA())</f>
        <v>#N/A</v>
      </c>
      <c r="L1994" s="52" t="e">
        <f>IFERROR(_xll.qlIndexFixing(Index6M,$H1994,TRUE,_xll.ohTrigger(RecalcTrigger,Trigger6M)),NA())</f>
        <v>#N/A</v>
      </c>
      <c r="M1994" s="52" t="e">
        <f>IFERROR(_xll.qlIndexFixing(ONIndex6M,I1994,TRUE,_xll.ohTrigger(RecalcTrigger,Trigger6M)),NA())</f>
        <v>#N/A</v>
      </c>
    </row>
    <row r="1995" spans="2:13" x14ac:dyDescent="0.2">
      <c r="B1995" s="46" t="s">
        <v>49</v>
      </c>
      <c r="D1995" s="49">
        <f>_xll.qlCalendarAdvance(LocalCalendar,$D1994,B1995,"f",FALSE)</f>
        <v>53475</v>
      </c>
      <c r="E1995" s="49">
        <f>_xll.qlInterestRateIndexValueDate(IndexON,D1995)</f>
        <v>53475</v>
      </c>
      <c r="F1995" s="52" t="e">
        <f>IFERROR(_xll.qlIndexFixing(IndexON,D1995,TRUE,_xll.ohTrigger(RecalcTrigger,TriggerON)),NA())</f>
        <v>#N/A</v>
      </c>
      <c r="H1995" s="49">
        <f>_xll.qlCalendarAdvance(IborCalendar,$H1994,B1995,"f",FALSE)</f>
        <v>53281</v>
      </c>
      <c r="I1995" s="49">
        <f>_xll.qlInterestRateIndexValueDate(Index3M,$H1995)</f>
        <v>53283</v>
      </c>
      <c r="J1995" s="52" t="e">
        <f>IFERROR(_xll.qlIndexFixing(Index3M,H1995,TRUE,_xll.ohTrigger(RecalcTrigger,Trigger3M)),NA())</f>
        <v>#N/A</v>
      </c>
      <c r="K1995" s="52" t="e">
        <f>IFERROR(_xll.qlIndexFixing(ONIndex3M,I1995,TRUE,_xll.ohTrigger(RecalcTrigger,Trigger3M)),NA())</f>
        <v>#N/A</v>
      </c>
      <c r="L1995" s="52" t="e">
        <f>IFERROR(_xll.qlIndexFixing(Index6M,$H1995,TRUE,_xll.ohTrigger(RecalcTrigger,Trigger6M)),NA())</f>
        <v>#N/A</v>
      </c>
      <c r="M1995" s="52" t="e">
        <f>IFERROR(_xll.qlIndexFixing(ONIndex6M,I1995,TRUE,_xll.ohTrigger(RecalcTrigger,Trigger6M)),NA())</f>
        <v>#N/A</v>
      </c>
    </row>
    <row r="1996" spans="2:13" x14ac:dyDescent="0.2">
      <c r="B1996" s="46" t="s">
        <v>49</v>
      </c>
      <c r="D1996" s="49">
        <f>_xll.qlCalendarAdvance(LocalCalendar,$D1995,B1996,"f",FALSE)</f>
        <v>53482</v>
      </c>
      <c r="E1996" s="49">
        <f>_xll.qlInterestRateIndexValueDate(IndexON,D1996)</f>
        <v>53482</v>
      </c>
      <c r="F1996" s="52" t="e">
        <f>IFERROR(_xll.qlIndexFixing(IndexON,D1996,TRUE,_xll.ohTrigger(RecalcTrigger,TriggerON)),NA())</f>
        <v>#N/A</v>
      </c>
      <c r="H1996" s="49">
        <f>_xll.qlCalendarAdvance(IborCalendar,$H1995,B1996,"f",FALSE)</f>
        <v>53288</v>
      </c>
      <c r="I1996" s="49">
        <f>_xll.qlInterestRateIndexValueDate(Index3M,$H1996)</f>
        <v>53290</v>
      </c>
      <c r="J1996" s="52" t="e">
        <f>IFERROR(_xll.qlIndexFixing(Index3M,H1996,TRUE,_xll.ohTrigger(RecalcTrigger,Trigger3M)),NA())</f>
        <v>#N/A</v>
      </c>
      <c r="K1996" s="52" t="e">
        <f>IFERROR(_xll.qlIndexFixing(ONIndex3M,I1996,TRUE,_xll.ohTrigger(RecalcTrigger,Trigger3M)),NA())</f>
        <v>#N/A</v>
      </c>
      <c r="L1996" s="52" t="e">
        <f>IFERROR(_xll.qlIndexFixing(Index6M,$H1996,TRUE,_xll.ohTrigger(RecalcTrigger,Trigger6M)),NA())</f>
        <v>#N/A</v>
      </c>
      <c r="M1996" s="52" t="e">
        <f>IFERROR(_xll.qlIndexFixing(ONIndex6M,I1996,TRUE,_xll.ohTrigger(RecalcTrigger,Trigger6M)),NA())</f>
        <v>#N/A</v>
      </c>
    </row>
    <row r="1997" spans="2:13" x14ac:dyDescent="0.2">
      <c r="B1997" s="46" t="s">
        <v>49</v>
      </c>
      <c r="D1997" s="49">
        <f>_xll.qlCalendarAdvance(LocalCalendar,$D1996,B1997,"f",FALSE)</f>
        <v>53489</v>
      </c>
      <c r="E1997" s="49">
        <f>_xll.qlInterestRateIndexValueDate(IndexON,D1997)</f>
        <v>53489</v>
      </c>
      <c r="F1997" s="52" t="e">
        <f>IFERROR(_xll.qlIndexFixing(IndexON,D1997,TRUE,_xll.ohTrigger(RecalcTrigger,TriggerON)),NA())</f>
        <v>#N/A</v>
      </c>
      <c r="H1997" s="49">
        <f>_xll.qlCalendarAdvance(IborCalendar,$H1996,B1997,"f",FALSE)</f>
        <v>53295</v>
      </c>
      <c r="I1997" s="49">
        <f>_xll.qlInterestRateIndexValueDate(Index3M,$H1997)</f>
        <v>53297</v>
      </c>
      <c r="J1997" s="52" t="e">
        <f>IFERROR(_xll.qlIndexFixing(Index3M,H1997,TRUE,_xll.ohTrigger(RecalcTrigger,Trigger3M)),NA())</f>
        <v>#N/A</v>
      </c>
      <c r="K1997" s="52" t="e">
        <f>IFERROR(_xll.qlIndexFixing(ONIndex3M,I1997,TRUE,_xll.ohTrigger(RecalcTrigger,Trigger3M)),NA())</f>
        <v>#N/A</v>
      </c>
      <c r="L1997" s="52" t="e">
        <f>IFERROR(_xll.qlIndexFixing(Index6M,$H1997,TRUE,_xll.ohTrigger(RecalcTrigger,Trigger6M)),NA())</f>
        <v>#N/A</v>
      </c>
      <c r="M1997" s="52" t="e">
        <f>IFERROR(_xll.qlIndexFixing(ONIndex6M,I1997,TRUE,_xll.ohTrigger(RecalcTrigger,Trigger6M)),NA())</f>
        <v>#N/A</v>
      </c>
    </row>
    <row r="1998" spans="2:13" x14ac:dyDescent="0.2">
      <c r="B1998" s="46" t="s">
        <v>49</v>
      </c>
      <c r="D1998" s="49">
        <f>_xll.qlCalendarAdvance(LocalCalendar,$D1997,B1998,"f",FALSE)</f>
        <v>53496</v>
      </c>
      <c r="E1998" s="49">
        <f>_xll.qlInterestRateIndexValueDate(IndexON,D1998)</f>
        <v>53496</v>
      </c>
      <c r="F1998" s="52" t="e">
        <f>IFERROR(_xll.qlIndexFixing(IndexON,D1998,TRUE,_xll.ohTrigger(RecalcTrigger,TriggerON)),NA())</f>
        <v>#N/A</v>
      </c>
      <c r="H1998" s="49">
        <f>_xll.qlCalendarAdvance(IborCalendar,$H1997,B1998,"f",FALSE)</f>
        <v>53302</v>
      </c>
      <c r="I1998" s="49">
        <f>_xll.qlInterestRateIndexValueDate(Index3M,$H1998)</f>
        <v>53304</v>
      </c>
      <c r="J1998" s="52" t="e">
        <f>IFERROR(_xll.qlIndexFixing(Index3M,H1998,TRUE,_xll.ohTrigger(RecalcTrigger,Trigger3M)),NA())</f>
        <v>#N/A</v>
      </c>
      <c r="K1998" s="52" t="e">
        <f>IFERROR(_xll.qlIndexFixing(ONIndex3M,I1998,TRUE,_xll.ohTrigger(RecalcTrigger,Trigger3M)),NA())</f>
        <v>#N/A</v>
      </c>
      <c r="L1998" s="52" t="e">
        <f>IFERROR(_xll.qlIndexFixing(Index6M,$H1998,TRUE,_xll.ohTrigger(RecalcTrigger,Trigger6M)),NA())</f>
        <v>#N/A</v>
      </c>
      <c r="M1998" s="52" t="e">
        <f>IFERROR(_xll.qlIndexFixing(ONIndex6M,I1998,TRUE,_xll.ohTrigger(RecalcTrigger,Trigger6M)),NA())</f>
        <v>#N/A</v>
      </c>
    </row>
    <row r="1999" spans="2:13" x14ac:dyDescent="0.2">
      <c r="B1999" s="46" t="s">
        <v>49</v>
      </c>
      <c r="D1999" s="49">
        <f>_xll.qlCalendarAdvance(LocalCalendar,$D1998,B1999,"f",FALSE)</f>
        <v>53503</v>
      </c>
      <c r="E1999" s="49">
        <f>_xll.qlInterestRateIndexValueDate(IndexON,D1999)</f>
        <v>53503</v>
      </c>
      <c r="F1999" s="52" t="e">
        <f>IFERROR(_xll.qlIndexFixing(IndexON,D1999,TRUE,_xll.ohTrigger(RecalcTrigger,TriggerON)),NA())</f>
        <v>#N/A</v>
      </c>
      <c r="H1999" s="49">
        <f>_xll.qlCalendarAdvance(IborCalendar,$H1998,B1999,"f",FALSE)</f>
        <v>53309</v>
      </c>
      <c r="I1999" s="49">
        <f>_xll.qlInterestRateIndexValueDate(Index3M,$H1999)</f>
        <v>53311</v>
      </c>
      <c r="J1999" s="52" t="e">
        <f>IFERROR(_xll.qlIndexFixing(Index3M,H1999,TRUE,_xll.ohTrigger(RecalcTrigger,Trigger3M)),NA())</f>
        <v>#N/A</v>
      </c>
      <c r="K1999" s="52" t="e">
        <f>IFERROR(_xll.qlIndexFixing(ONIndex3M,I1999,TRUE,_xll.ohTrigger(RecalcTrigger,Trigger3M)),NA())</f>
        <v>#N/A</v>
      </c>
      <c r="L1999" s="52" t="e">
        <f>IFERROR(_xll.qlIndexFixing(Index6M,$H1999,TRUE,_xll.ohTrigger(RecalcTrigger,Trigger6M)),NA())</f>
        <v>#N/A</v>
      </c>
      <c r="M1999" s="52" t="e">
        <f>IFERROR(_xll.qlIndexFixing(ONIndex6M,I1999,TRUE,_xll.ohTrigger(RecalcTrigger,Trigger6M)),NA())</f>
        <v>#N/A</v>
      </c>
    </row>
    <row r="2000" spans="2:13" x14ac:dyDescent="0.2">
      <c r="B2000" s="46" t="s">
        <v>49</v>
      </c>
      <c r="D2000" s="49">
        <f>_xll.qlCalendarAdvance(LocalCalendar,$D1999,B2000,"f",FALSE)</f>
        <v>53510</v>
      </c>
      <c r="E2000" s="49">
        <f>_xll.qlInterestRateIndexValueDate(IndexON,D2000)</f>
        <v>53510</v>
      </c>
      <c r="F2000" s="52" t="e">
        <f>IFERROR(_xll.qlIndexFixing(IndexON,D2000,TRUE,_xll.ohTrigger(RecalcTrigger,TriggerON)),NA())</f>
        <v>#N/A</v>
      </c>
      <c r="H2000" s="49">
        <f>_xll.qlCalendarAdvance(IborCalendar,$H1999,B2000,"f",FALSE)</f>
        <v>53316</v>
      </c>
      <c r="I2000" s="49">
        <f>_xll.qlInterestRateIndexValueDate(Index3M,$H2000)</f>
        <v>53318</v>
      </c>
      <c r="J2000" s="52" t="e">
        <f>IFERROR(_xll.qlIndexFixing(Index3M,H2000,TRUE,_xll.ohTrigger(RecalcTrigger,Trigger3M)),NA())</f>
        <v>#N/A</v>
      </c>
      <c r="K2000" s="52" t="e">
        <f>IFERROR(_xll.qlIndexFixing(ONIndex3M,I2000,TRUE,_xll.ohTrigger(RecalcTrigger,Trigger3M)),NA())</f>
        <v>#N/A</v>
      </c>
      <c r="L2000" s="52" t="e">
        <f>IFERROR(_xll.qlIndexFixing(Index6M,$H2000,TRUE,_xll.ohTrigger(RecalcTrigger,Trigger6M)),NA())</f>
        <v>#N/A</v>
      </c>
      <c r="M2000" s="52" t="e">
        <f>IFERROR(_xll.qlIndexFixing(ONIndex6M,I2000,TRUE,_xll.ohTrigger(RecalcTrigger,Trigger6M)),NA())</f>
        <v>#N/A</v>
      </c>
    </row>
    <row r="2001" spans="2:13" x14ac:dyDescent="0.2">
      <c r="B2001" s="46" t="s">
        <v>49</v>
      </c>
      <c r="D2001" s="49">
        <f>_xll.qlCalendarAdvance(LocalCalendar,$D2000,B2001,"f",FALSE)</f>
        <v>53517</v>
      </c>
      <c r="E2001" s="49">
        <f>_xll.qlInterestRateIndexValueDate(IndexON,D2001)</f>
        <v>53517</v>
      </c>
      <c r="F2001" s="52" t="e">
        <f>IFERROR(_xll.qlIndexFixing(IndexON,D2001,TRUE,_xll.ohTrigger(RecalcTrigger,TriggerON)),NA())</f>
        <v>#N/A</v>
      </c>
      <c r="H2001" s="49">
        <f>_xll.qlCalendarAdvance(IborCalendar,$H2000,B2001,"f",FALSE)</f>
        <v>53323</v>
      </c>
      <c r="I2001" s="49">
        <f>_xll.qlInterestRateIndexValueDate(Index3M,$H2001)</f>
        <v>53325</v>
      </c>
      <c r="J2001" s="52" t="e">
        <f>IFERROR(_xll.qlIndexFixing(Index3M,H2001,TRUE,_xll.ohTrigger(RecalcTrigger,Trigger3M)),NA())</f>
        <v>#N/A</v>
      </c>
      <c r="K2001" s="52" t="e">
        <f>IFERROR(_xll.qlIndexFixing(ONIndex3M,I2001,TRUE,_xll.ohTrigger(RecalcTrigger,Trigger3M)),NA())</f>
        <v>#N/A</v>
      </c>
      <c r="L2001" s="52" t="e">
        <f>IFERROR(_xll.qlIndexFixing(Index6M,$H2001,TRUE,_xll.ohTrigger(RecalcTrigger,Trigger6M)),NA())</f>
        <v>#N/A</v>
      </c>
      <c r="M2001" s="52" t="e">
        <f>IFERROR(_xll.qlIndexFixing(ONIndex6M,I2001,TRUE,_xll.ohTrigger(RecalcTrigger,Trigger6M)),NA())</f>
        <v>#N/A</v>
      </c>
    </row>
    <row r="2002" spans="2:13" x14ac:dyDescent="0.2">
      <c r="B2002" s="46" t="s">
        <v>49</v>
      </c>
      <c r="D2002" s="49">
        <f>_xll.qlCalendarAdvance(LocalCalendar,$D2001,B2002,"f",FALSE)</f>
        <v>53525</v>
      </c>
      <c r="E2002" s="49">
        <f>_xll.qlInterestRateIndexValueDate(IndexON,D2002)</f>
        <v>53525</v>
      </c>
      <c r="F2002" s="52" t="e">
        <f>IFERROR(_xll.qlIndexFixing(IndexON,D2002,TRUE,_xll.ohTrigger(RecalcTrigger,TriggerON)),NA())</f>
        <v>#N/A</v>
      </c>
      <c r="H2002" s="49">
        <f>_xll.qlCalendarAdvance(IborCalendar,$H2001,B2002,"f",FALSE)</f>
        <v>53330</v>
      </c>
      <c r="I2002" s="49">
        <f>_xll.qlInterestRateIndexValueDate(Index3M,$H2002)</f>
        <v>53332</v>
      </c>
      <c r="J2002" s="52" t="e">
        <f>IFERROR(_xll.qlIndexFixing(Index3M,H2002,TRUE,_xll.ohTrigger(RecalcTrigger,Trigger3M)),NA())</f>
        <v>#N/A</v>
      </c>
      <c r="K2002" s="52" t="e">
        <f>IFERROR(_xll.qlIndexFixing(ONIndex3M,I2002,TRUE,_xll.ohTrigger(RecalcTrigger,Trigger3M)),NA())</f>
        <v>#N/A</v>
      </c>
      <c r="L2002" s="52" t="e">
        <f>IFERROR(_xll.qlIndexFixing(Index6M,$H2002,TRUE,_xll.ohTrigger(RecalcTrigger,Trigger6M)),NA())</f>
        <v>#N/A</v>
      </c>
      <c r="M2002" s="52" t="e">
        <f>IFERROR(_xll.qlIndexFixing(ONIndex6M,I2002,TRUE,_xll.ohTrigger(RecalcTrigger,Trigger6M)),NA())</f>
        <v>#N/A</v>
      </c>
    </row>
    <row r="2003" spans="2:13" x14ac:dyDescent="0.2">
      <c r="B2003" s="46" t="s">
        <v>49</v>
      </c>
      <c r="D2003" s="49">
        <f>_xll.qlCalendarAdvance(LocalCalendar,$D2002,B2003,"f",FALSE)</f>
        <v>53532</v>
      </c>
      <c r="E2003" s="49">
        <f>_xll.qlInterestRateIndexValueDate(IndexON,D2003)</f>
        <v>53532</v>
      </c>
      <c r="F2003" s="52" t="e">
        <f>IFERROR(_xll.qlIndexFixing(IndexON,D2003,TRUE,_xll.ohTrigger(RecalcTrigger,TriggerON)),NA())</f>
        <v>#N/A</v>
      </c>
      <c r="H2003" s="49">
        <f>_xll.qlCalendarAdvance(IborCalendar,$H2002,B2003,"f",FALSE)</f>
        <v>53337</v>
      </c>
      <c r="I2003" s="49">
        <f>_xll.qlInterestRateIndexValueDate(Index3M,$H2003)</f>
        <v>53339</v>
      </c>
      <c r="J2003" s="52" t="e">
        <f>IFERROR(_xll.qlIndexFixing(Index3M,H2003,TRUE,_xll.ohTrigger(RecalcTrigger,Trigger3M)),NA())</f>
        <v>#N/A</v>
      </c>
      <c r="K2003" s="52" t="e">
        <f>IFERROR(_xll.qlIndexFixing(ONIndex3M,I2003,TRUE,_xll.ohTrigger(RecalcTrigger,Trigger3M)),NA())</f>
        <v>#N/A</v>
      </c>
      <c r="L2003" s="52" t="e">
        <f>IFERROR(_xll.qlIndexFixing(Index6M,$H2003,TRUE,_xll.ohTrigger(RecalcTrigger,Trigger6M)),NA())</f>
        <v>#N/A</v>
      </c>
      <c r="M2003" s="52" t="e">
        <f>IFERROR(_xll.qlIndexFixing(ONIndex6M,I2003,TRUE,_xll.ohTrigger(RecalcTrigger,Trigger6M)),NA())</f>
        <v>#N/A</v>
      </c>
    </row>
    <row r="2004" spans="2:13" x14ac:dyDescent="0.2">
      <c r="B2004" s="46" t="s">
        <v>49</v>
      </c>
      <c r="D2004" s="49">
        <f>_xll.qlCalendarAdvance(LocalCalendar,$D2003,B2004,"f",FALSE)</f>
        <v>53539</v>
      </c>
      <c r="E2004" s="49">
        <f>_xll.qlInterestRateIndexValueDate(IndexON,D2004)</f>
        <v>53539</v>
      </c>
      <c r="F2004" s="52" t="e">
        <f>IFERROR(_xll.qlIndexFixing(IndexON,D2004,TRUE,_xll.ohTrigger(RecalcTrigger,TriggerON)),NA())</f>
        <v>#N/A</v>
      </c>
      <c r="H2004" s="49">
        <f>_xll.qlCalendarAdvance(IborCalendar,$H2003,B2004,"f",FALSE)</f>
        <v>53344</v>
      </c>
      <c r="I2004" s="49">
        <f>_xll.qlInterestRateIndexValueDate(Index3M,$H2004)</f>
        <v>53346</v>
      </c>
      <c r="J2004" s="52" t="e">
        <f>IFERROR(_xll.qlIndexFixing(Index3M,H2004,TRUE,_xll.ohTrigger(RecalcTrigger,Trigger3M)),NA())</f>
        <v>#N/A</v>
      </c>
      <c r="K2004" s="52" t="e">
        <f>IFERROR(_xll.qlIndexFixing(ONIndex3M,I2004,TRUE,_xll.ohTrigger(RecalcTrigger,Trigger3M)),NA())</f>
        <v>#N/A</v>
      </c>
      <c r="L2004" s="52" t="e">
        <f>IFERROR(_xll.qlIndexFixing(Index6M,$H2004,TRUE,_xll.ohTrigger(RecalcTrigger,Trigger6M)),NA())</f>
        <v>#N/A</v>
      </c>
      <c r="M2004" s="52" t="e">
        <f>IFERROR(_xll.qlIndexFixing(ONIndex6M,I2004,TRUE,_xll.ohTrigger(RecalcTrigger,Trigger6M)),NA())</f>
        <v>#N/A</v>
      </c>
    </row>
    <row r="2005" spans="2:13" x14ac:dyDescent="0.2">
      <c r="B2005" s="46" t="s">
        <v>49</v>
      </c>
      <c r="D2005" s="49">
        <f>_xll.qlCalendarAdvance(LocalCalendar,$D2004,B2005,"f",FALSE)</f>
        <v>53546</v>
      </c>
      <c r="E2005" s="49">
        <f>_xll.qlInterestRateIndexValueDate(IndexON,D2005)</f>
        <v>53546</v>
      </c>
      <c r="F2005" s="52" t="e">
        <f>IFERROR(_xll.qlIndexFixing(IndexON,D2005,TRUE,_xll.ohTrigger(RecalcTrigger,TriggerON)),NA())</f>
        <v>#N/A</v>
      </c>
      <c r="H2005" s="49">
        <f>_xll.qlCalendarAdvance(IborCalendar,$H2004,B2005,"f",FALSE)</f>
        <v>53351</v>
      </c>
      <c r="I2005" s="49">
        <f>_xll.qlInterestRateIndexValueDate(Index3M,$H2005)</f>
        <v>53353</v>
      </c>
      <c r="J2005" s="52" t="e">
        <f>IFERROR(_xll.qlIndexFixing(Index3M,H2005,TRUE,_xll.ohTrigger(RecalcTrigger,Trigger3M)),NA())</f>
        <v>#N/A</v>
      </c>
      <c r="K2005" s="52" t="e">
        <f>IFERROR(_xll.qlIndexFixing(ONIndex3M,I2005,TRUE,_xll.ohTrigger(RecalcTrigger,Trigger3M)),NA())</f>
        <v>#N/A</v>
      </c>
      <c r="L2005" s="52" t="e">
        <f>IFERROR(_xll.qlIndexFixing(Index6M,$H2005,TRUE,_xll.ohTrigger(RecalcTrigger,Trigger6M)),NA())</f>
        <v>#N/A</v>
      </c>
      <c r="M2005" s="52" t="e">
        <f>IFERROR(_xll.qlIndexFixing(ONIndex6M,I2005,TRUE,_xll.ohTrigger(RecalcTrigger,Trigger6M)),NA())</f>
        <v>#N/A</v>
      </c>
    </row>
    <row r="2006" spans="2:13" x14ac:dyDescent="0.2">
      <c r="B2006" s="46" t="s">
        <v>49</v>
      </c>
      <c r="D2006" s="49">
        <f>_xll.qlCalendarAdvance(LocalCalendar,$D2005,B2006,"f",FALSE)</f>
        <v>53553</v>
      </c>
      <c r="E2006" s="49">
        <f>_xll.qlInterestRateIndexValueDate(IndexON,D2006)</f>
        <v>53553</v>
      </c>
      <c r="F2006" s="52" t="e">
        <f>IFERROR(_xll.qlIndexFixing(IndexON,D2006,TRUE,_xll.ohTrigger(RecalcTrigger,TriggerON)),NA())</f>
        <v>#N/A</v>
      </c>
      <c r="H2006" s="49">
        <f>_xll.qlCalendarAdvance(IborCalendar,$H2005,B2006,"f",FALSE)</f>
        <v>53358</v>
      </c>
      <c r="I2006" s="49">
        <f>_xll.qlInterestRateIndexValueDate(Index3M,$H2006)</f>
        <v>53360</v>
      </c>
      <c r="J2006" s="52" t="e">
        <f>IFERROR(_xll.qlIndexFixing(Index3M,H2006,TRUE,_xll.ohTrigger(RecalcTrigger,Trigger3M)),NA())</f>
        <v>#N/A</v>
      </c>
      <c r="K2006" s="52" t="e">
        <f>IFERROR(_xll.qlIndexFixing(ONIndex3M,I2006,TRUE,_xll.ohTrigger(RecalcTrigger,Trigger3M)),NA())</f>
        <v>#N/A</v>
      </c>
      <c r="L2006" s="52" t="e">
        <f>IFERROR(_xll.qlIndexFixing(Index6M,$H2006,TRUE,_xll.ohTrigger(RecalcTrigger,Trigger6M)),NA())</f>
        <v>#N/A</v>
      </c>
      <c r="M2006" s="52" t="e">
        <f>IFERROR(_xll.qlIndexFixing(ONIndex6M,I2006,TRUE,_xll.ohTrigger(RecalcTrigger,Trigger6M)),NA())</f>
        <v>#N/A</v>
      </c>
    </row>
    <row r="2007" spans="2:13" x14ac:dyDescent="0.2">
      <c r="B2007" s="46" t="s">
        <v>49</v>
      </c>
      <c r="D2007" s="49">
        <f>_xll.qlCalendarAdvance(LocalCalendar,$D2006,B2007,"f",FALSE)</f>
        <v>53560</v>
      </c>
      <c r="E2007" s="49">
        <f>_xll.qlInterestRateIndexValueDate(IndexON,D2007)</f>
        <v>53560</v>
      </c>
      <c r="F2007" s="52" t="e">
        <f>IFERROR(_xll.qlIndexFixing(IndexON,D2007,TRUE,_xll.ohTrigger(RecalcTrigger,TriggerON)),NA())</f>
        <v>#N/A</v>
      </c>
      <c r="H2007" s="49">
        <f>_xll.qlCalendarAdvance(IborCalendar,$H2006,B2007,"f",FALSE)</f>
        <v>53365</v>
      </c>
      <c r="I2007" s="49">
        <f>_xll.qlInterestRateIndexValueDate(Index3M,$H2007)</f>
        <v>53367</v>
      </c>
      <c r="J2007" s="52" t="e">
        <f>IFERROR(_xll.qlIndexFixing(Index3M,H2007,TRUE,_xll.ohTrigger(RecalcTrigger,Trigger3M)),NA())</f>
        <v>#N/A</v>
      </c>
      <c r="K2007" s="52" t="e">
        <f>IFERROR(_xll.qlIndexFixing(ONIndex3M,I2007,TRUE,_xll.ohTrigger(RecalcTrigger,Trigger3M)),NA())</f>
        <v>#N/A</v>
      </c>
      <c r="L2007" s="52" t="e">
        <f>IFERROR(_xll.qlIndexFixing(Index6M,$H2007,TRUE,_xll.ohTrigger(RecalcTrigger,Trigger6M)),NA())</f>
        <v>#N/A</v>
      </c>
      <c r="M2007" s="52" t="e">
        <f>IFERROR(_xll.qlIndexFixing(ONIndex6M,I2007,TRUE,_xll.ohTrigger(RecalcTrigger,Trigger6M)),NA())</f>
        <v>#N/A</v>
      </c>
    </row>
    <row r="2008" spans="2:13" x14ac:dyDescent="0.2">
      <c r="B2008" s="46" t="s">
        <v>49</v>
      </c>
      <c r="D2008" s="49">
        <f>_xll.qlCalendarAdvance(LocalCalendar,$D2007,B2008,"f",FALSE)</f>
        <v>53567</v>
      </c>
      <c r="E2008" s="49">
        <f>_xll.qlInterestRateIndexValueDate(IndexON,D2008)</f>
        <v>53567</v>
      </c>
      <c r="F2008" s="52" t="e">
        <f>IFERROR(_xll.qlIndexFixing(IndexON,D2008,TRUE,_xll.ohTrigger(RecalcTrigger,TriggerON)),NA())</f>
        <v>#N/A</v>
      </c>
      <c r="H2008" s="49">
        <f>_xll.qlCalendarAdvance(IborCalendar,$H2007,B2008,"f",FALSE)</f>
        <v>53372</v>
      </c>
      <c r="I2008" s="49">
        <f>_xll.qlInterestRateIndexValueDate(Index3M,$H2008)</f>
        <v>53374</v>
      </c>
      <c r="J2008" s="52" t="e">
        <f>IFERROR(_xll.qlIndexFixing(Index3M,H2008,TRUE,_xll.ohTrigger(RecalcTrigger,Trigger3M)),NA())</f>
        <v>#N/A</v>
      </c>
      <c r="K2008" s="52" t="e">
        <f>IFERROR(_xll.qlIndexFixing(ONIndex3M,I2008,TRUE,_xll.ohTrigger(RecalcTrigger,Trigger3M)),NA())</f>
        <v>#N/A</v>
      </c>
      <c r="L2008" s="52" t="e">
        <f>IFERROR(_xll.qlIndexFixing(Index6M,$H2008,TRUE,_xll.ohTrigger(RecalcTrigger,Trigger6M)),NA())</f>
        <v>#N/A</v>
      </c>
      <c r="M2008" s="52" t="e">
        <f>IFERROR(_xll.qlIndexFixing(ONIndex6M,I2008,TRUE,_xll.ohTrigger(RecalcTrigger,Trigger6M)),NA())</f>
        <v>#N/A</v>
      </c>
    </row>
    <row r="2009" spans="2:13" x14ac:dyDescent="0.2">
      <c r="B2009" s="46" t="s">
        <v>49</v>
      </c>
      <c r="D2009" s="49">
        <f>_xll.qlCalendarAdvance(LocalCalendar,$D2008,B2009,"f",FALSE)</f>
        <v>53574</v>
      </c>
      <c r="E2009" s="49">
        <f>_xll.qlInterestRateIndexValueDate(IndexON,D2009)</f>
        <v>53574</v>
      </c>
      <c r="F2009" s="52" t="e">
        <f>IFERROR(_xll.qlIndexFixing(IndexON,D2009,TRUE,_xll.ohTrigger(RecalcTrigger,TriggerON)),NA())</f>
        <v>#N/A</v>
      </c>
      <c r="H2009" s="49">
        <f>_xll.qlCalendarAdvance(IborCalendar,$H2008,B2009,"f",FALSE)</f>
        <v>53379</v>
      </c>
      <c r="I2009" s="49">
        <f>_xll.qlInterestRateIndexValueDate(Index3M,$H2009)</f>
        <v>53381</v>
      </c>
      <c r="J2009" s="52" t="e">
        <f>IFERROR(_xll.qlIndexFixing(Index3M,H2009,TRUE,_xll.ohTrigger(RecalcTrigger,Trigger3M)),NA())</f>
        <v>#N/A</v>
      </c>
      <c r="K2009" s="52" t="e">
        <f>IFERROR(_xll.qlIndexFixing(ONIndex3M,I2009,TRUE,_xll.ohTrigger(RecalcTrigger,Trigger3M)),NA())</f>
        <v>#N/A</v>
      </c>
      <c r="L2009" s="52" t="e">
        <f>IFERROR(_xll.qlIndexFixing(Index6M,$H2009,TRUE,_xll.ohTrigger(RecalcTrigger,Trigger6M)),NA())</f>
        <v>#N/A</v>
      </c>
      <c r="M2009" s="52" t="e">
        <f>IFERROR(_xll.qlIndexFixing(ONIndex6M,I2009,TRUE,_xll.ohTrigger(RecalcTrigger,Trigger6M)),NA())</f>
        <v>#N/A</v>
      </c>
    </row>
    <row r="2010" spans="2:13" x14ac:dyDescent="0.2">
      <c r="B2010" s="46" t="s">
        <v>49</v>
      </c>
      <c r="D2010" s="49">
        <f>_xll.qlCalendarAdvance(LocalCalendar,$D2009,B2010,"f",FALSE)</f>
        <v>53581</v>
      </c>
      <c r="E2010" s="49">
        <f>_xll.qlInterestRateIndexValueDate(IndexON,D2010)</f>
        <v>53581</v>
      </c>
      <c r="F2010" s="52" t="e">
        <f>IFERROR(_xll.qlIndexFixing(IndexON,D2010,TRUE,_xll.ohTrigger(RecalcTrigger,TriggerON)),NA())</f>
        <v>#N/A</v>
      </c>
      <c r="H2010" s="49">
        <f>_xll.qlCalendarAdvance(IborCalendar,$H2009,B2010,"f",FALSE)</f>
        <v>53386</v>
      </c>
      <c r="I2010" s="49">
        <f>_xll.qlInterestRateIndexValueDate(Index3M,$H2010)</f>
        <v>53388</v>
      </c>
      <c r="J2010" s="52" t="e">
        <f>IFERROR(_xll.qlIndexFixing(Index3M,H2010,TRUE,_xll.ohTrigger(RecalcTrigger,Trigger3M)),NA())</f>
        <v>#N/A</v>
      </c>
      <c r="K2010" s="52" t="e">
        <f>IFERROR(_xll.qlIndexFixing(ONIndex3M,I2010,TRUE,_xll.ohTrigger(RecalcTrigger,Trigger3M)),NA())</f>
        <v>#N/A</v>
      </c>
      <c r="L2010" s="52" t="e">
        <f>IFERROR(_xll.qlIndexFixing(Index6M,$H2010,TRUE,_xll.ohTrigger(RecalcTrigger,Trigger6M)),NA())</f>
        <v>#N/A</v>
      </c>
      <c r="M2010" s="52" t="e">
        <f>IFERROR(_xll.qlIndexFixing(ONIndex6M,I2010,TRUE,_xll.ohTrigger(RecalcTrigger,Trigger6M)),NA())</f>
        <v>#N/A</v>
      </c>
    </row>
    <row r="2011" spans="2:13" x14ac:dyDescent="0.2">
      <c r="B2011" s="46" t="s">
        <v>49</v>
      </c>
      <c r="D2011" s="49">
        <f>_xll.qlCalendarAdvance(LocalCalendar,$D2010,B2011,"f",FALSE)</f>
        <v>53588</v>
      </c>
      <c r="E2011" s="49">
        <f>_xll.qlInterestRateIndexValueDate(IndexON,D2011)</f>
        <v>53588</v>
      </c>
      <c r="F2011" s="52" t="e">
        <f>IFERROR(_xll.qlIndexFixing(IndexON,D2011,TRUE,_xll.ohTrigger(RecalcTrigger,TriggerON)),NA())</f>
        <v>#N/A</v>
      </c>
      <c r="H2011" s="49">
        <f>_xll.qlCalendarAdvance(IborCalendar,$H2010,B2011,"f",FALSE)</f>
        <v>53393</v>
      </c>
      <c r="I2011" s="49">
        <f>_xll.qlInterestRateIndexValueDate(Index3M,$H2011)</f>
        <v>53395</v>
      </c>
      <c r="J2011" s="52" t="e">
        <f>IFERROR(_xll.qlIndexFixing(Index3M,H2011,TRUE,_xll.ohTrigger(RecalcTrigger,Trigger3M)),NA())</f>
        <v>#N/A</v>
      </c>
      <c r="K2011" s="52" t="e">
        <f>IFERROR(_xll.qlIndexFixing(ONIndex3M,I2011,TRUE,_xll.ohTrigger(RecalcTrigger,Trigger3M)),NA())</f>
        <v>#N/A</v>
      </c>
      <c r="L2011" s="52" t="e">
        <f>IFERROR(_xll.qlIndexFixing(Index6M,$H2011,TRUE,_xll.ohTrigger(RecalcTrigger,Trigger6M)),NA())</f>
        <v>#N/A</v>
      </c>
      <c r="M2011" s="52" t="e">
        <f>IFERROR(_xll.qlIndexFixing(ONIndex6M,I2011,TRUE,_xll.ohTrigger(RecalcTrigger,Trigger6M)),NA())</f>
        <v>#N/A</v>
      </c>
    </row>
    <row r="2012" spans="2:13" x14ac:dyDescent="0.2">
      <c r="B2012" s="46" t="s">
        <v>49</v>
      </c>
      <c r="D2012" s="49">
        <f>_xll.qlCalendarAdvance(LocalCalendar,$D2011,B2012,"f",FALSE)</f>
        <v>53595</v>
      </c>
      <c r="E2012" s="49">
        <f>_xll.qlInterestRateIndexValueDate(IndexON,D2012)</f>
        <v>53595</v>
      </c>
      <c r="F2012" s="52" t="e">
        <f>IFERROR(_xll.qlIndexFixing(IndexON,D2012,TRUE,_xll.ohTrigger(RecalcTrigger,TriggerON)),NA())</f>
        <v>#N/A</v>
      </c>
      <c r="H2012" s="49">
        <f>_xll.qlCalendarAdvance(IborCalendar,$H2011,B2012,"f",FALSE)</f>
        <v>53400</v>
      </c>
      <c r="I2012" s="49">
        <f>_xll.qlInterestRateIndexValueDate(Index3M,$H2012)</f>
        <v>53402</v>
      </c>
      <c r="J2012" s="52" t="e">
        <f>IFERROR(_xll.qlIndexFixing(Index3M,H2012,TRUE,_xll.ohTrigger(RecalcTrigger,Trigger3M)),NA())</f>
        <v>#N/A</v>
      </c>
      <c r="K2012" s="52" t="e">
        <f>IFERROR(_xll.qlIndexFixing(ONIndex3M,I2012,TRUE,_xll.ohTrigger(RecalcTrigger,Trigger3M)),NA())</f>
        <v>#N/A</v>
      </c>
      <c r="L2012" s="52" t="e">
        <f>IFERROR(_xll.qlIndexFixing(Index6M,$H2012,TRUE,_xll.ohTrigger(RecalcTrigger,Trigger6M)),NA())</f>
        <v>#N/A</v>
      </c>
      <c r="M2012" s="52" t="e">
        <f>IFERROR(_xll.qlIndexFixing(ONIndex6M,I2012,TRUE,_xll.ohTrigger(RecalcTrigger,Trigger6M)),NA())</f>
        <v>#N/A</v>
      </c>
    </row>
    <row r="2013" spans="2:13" x14ac:dyDescent="0.2">
      <c r="B2013" s="46" t="s">
        <v>49</v>
      </c>
      <c r="D2013" s="49">
        <f>_xll.qlCalendarAdvance(LocalCalendar,$D2012,B2013,"f",FALSE)</f>
        <v>53602</v>
      </c>
      <c r="E2013" s="49">
        <f>_xll.qlInterestRateIndexValueDate(IndexON,D2013)</f>
        <v>53602</v>
      </c>
      <c r="F2013" s="52" t="e">
        <f>IFERROR(_xll.qlIndexFixing(IndexON,D2013,TRUE,_xll.ohTrigger(RecalcTrigger,TriggerON)),NA())</f>
        <v>#N/A</v>
      </c>
      <c r="H2013" s="49">
        <f>_xll.qlCalendarAdvance(IborCalendar,$H2012,B2013,"f",FALSE)</f>
        <v>53407</v>
      </c>
      <c r="I2013" s="49">
        <f>_xll.qlInterestRateIndexValueDate(Index3M,$H2013)</f>
        <v>53413</v>
      </c>
      <c r="J2013" s="52" t="e">
        <f>IFERROR(_xll.qlIndexFixing(Index3M,H2013,TRUE,_xll.ohTrigger(RecalcTrigger,Trigger3M)),NA())</f>
        <v>#N/A</v>
      </c>
      <c r="K2013" s="52" t="e">
        <f>IFERROR(_xll.qlIndexFixing(ONIndex3M,I2013,TRUE,_xll.ohTrigger(RecalcTrigger,Trigger3M)),NA())</f>
        <v>#N/A</v>
      </c>
      <c r="L2013" s="52" t="e">
        <f>IFERROR(_xll.qlIndexFixing(Index6M,$H2013,TRUE,_xll.ohTrigger(RecalcTrigger,Trigger6M)),NA())</f>
        <v>#N/A</v>
      </c>
      <c r="M2013" s="52" t="e">
        <f>IFERROR(_xll.qlIndexFixing(ONIndex6M,I2013,TRUE,_xll.ohTrigger(RecalcTrigger,Trigger6M)),NA())</f>
        <v>#N/A</v>
      </c>
    </row>
    <row r="2014" spans="2:13" x14ac:dyDescent="0.2">
      <c r="B2014" s="46" t="s">
        <v>49</v>
      </c>
      <c r="D2014" s="49">
        <f>_xll.qlCalendarAdvance(LocalCalendar,$D2013,B2014,"f",FALSE)</f>
        <v>53609</v>
      </c>
      <c r="E2014" s="49">
        <f>_xll.qlInterestRateIndexValueDate(IndexON,D2014)</f>
        <v>53609</v>
      </c>
      <c r="F2014" s="52" t="e">
        <f>IFERROR(_xll.qlIndexFixing(IndexON,D2014,TRUE,_xll.ohTrigger(RecalcTrigger,TriggerON)),NA())</f>
        <v>#N/A</v>
      </c>
      <c r="H2014" s="49">
        <f>_xll.qlCalendarAdvance(IborCalendar,$H2013,B2014,"f",FALSE)</f>
        <v>53414</v>
      </c>
      <c r="I2014" s="49">
        <f>_xll.qlInterestRateIndexValueDate(Index3M,$H2014)</f>
        <v>53416</v>
      </c>
      <c r="J2014" s="52" t="e">
        <f>IFERROR(_xll.qlIndexFixing(Index3M,H2014,TRUE,_xll.ohTrigger(RecalcTrigger,Trigger3M)),NA())</f>
        <v>#N/A</v>
      </c>
      <c r="K2014" s="52" t="e">
        <f>IFERROR(_xll.qlIndexFixing(ONIndex3M,I2014,TRUE,_xll.ohTrigger(RecalcTrigger,Trigger3M)),NA())</f>
        <v>#N/A</v>
      </c>
      <c r="L2014" s="52" t="e">
        <f>IFERROR(_xll.qlIndexFixing(Index6M,$H2014,TRUE,_xll.ohTrigger(RecalcTrigger,Trigger6M)),NA())</f>
        <v>#N/A</v>
      </c>
      <c r="M2014" s="52" t="e">
        <f>IFERROR(_xll.qlIndexFixing(ONIndex6M,I2014,TRUE,_xll.ohTrigger(RecalcTrigger,Trigger6M)),NA())</f>
        <v>#N/A</v>
      </c>
    </row>
    <row r="2015" spans="2:13" x14ac:dyDescent="0.2">
      <c r="B2015" s="46" t="s">
        <v>49</v>
      </c>
      <c r="D2015" s="49">
        <f>_xll.qlCalendarAdvance(LocalCalendar,$D2014,B2015,"f",FALSE)</f>
        <v>53616</v>
      </c>
      <c r="E2015" s="49">
        <f>_xll.qlInterestRateIndexValueDate(IndexON,D2015)</f>
        <v>53616</v>
      </c>
      <c r="F2015" s="52" t="e">
        <f>IFERROR(_xll.qlIndexFixing(IndexON,D2015,TRUE,_xll.ohTrigger(RecalcTrigger,TriggerON)),NA())</f>
        <v>#N/A</v>
      </c>
      <c r="H2015" s="49">
        <f>_xll.qlCalendarAdvance(IborCalendar,$H2014,B2015,"f",FALSE)</f>
        <v>53421</v>
      </c>
      <c r="I2015" s="49">
        <f>_xll.qlInterestRateIndexValueDate(Index3M,$H2015)</f>
        <v>53423</v>
      </c>
      <c r="J2015" s="52" t="e">
        <f>IFERROR(_xll.qlIndexFixing(Index3M,H2015,TRUE,_xll.ohTrigger(RecalcTrigger,Trigger3M)),NA())</f>
        <v>#N/A</v>
      </c>
      <c r="K2015" s="52" t="e">
        <f>IFERROR(_xll.qlIndexFixing(ONIndex3M,I2015,TRUE,_xll.ohTrigger(RecalcTrigger,Trigger3M)),NA())</f>
        <v>#N/A</v>
      </c>
      <c r="L2015" s="52" t="e">
        <f>IFERROR(_xll.qlIndexFixing(Index6M,$H2015,TRUE,_xll.ohTrigger(RecalcTrigger,Trigger6M)),NA())</f>
        <v>#N/A</v>
      </c>
      <c r="M2015" s="52" t="e">
        <f>IFERROR(_xll.qlIndexFixing(ONIndex6M,I2015,TRUE,_xll.ohTrigger(RecalcTrigger,Trigger6M)),NA())</f>
        <v>#N/A</v>
      </c>
    </row>
    <row r="2016" spans="2:13" x14ac:dyDescent="0.2">
      <c r="B2016" s="46" t="s">
        <v>49</v>
      </c>
      <c r="D2016" s="49">
        <f>_xll.qlCalendarAdvance(LocalCalendar,$D2015,B2016,"f",FALSE)</f>
        <v>53623</v>
      </c>
      <c r="E2016" s="49">
        <f>_xll.qlInterestRateIndexValueDate(IndexON,D2016)</f>
        <v>53623</v>
      </c>
      <c r="F2016" s="52" t="e">
        <f>IFERROR(_xll.qlIndexFixing(IndexON,D2016,TRUE,_xll.ohTrigger(RecalcTrigger,TriggerON)),NA())</f>
        <v>#N/A</v>
      </c>
      <c r="H2016" s="49">
        <f>_xll.qlCalendarAdvance(IborCalendar,$H2015,B2016,"f",FALSE)</f>
        <v>53428</v>
      </c>
      <c r="I2016" s="49">
        <f>_xll.qlInterestRateIndexValueDate(Index3M,$H2016)</f>
        <v>53430</v>
      </c>
      <c r="J2016" s="52" t="e">
        <f>IFERROR(_xll.qlIndexFixing(Index3M,H2016,TRUE,_xll.ohTrigger(RecalcTrigger,Trigger3M)),NA())</f>
        <v>#N/A</v>
      </c>
      <c r="K2016" s="52" t="e">
        <f>IFERROR(_xll.qlIndexFixing(ONIndex3M,I2016,TRUE,_xll.ohTrigger(RecalcTrigger,Trigger3M)),NA())</f>
        <v>#N/A</v>
      </c>
      <c r="L2016" s="52" t="e">
        <f>IFERROR(_xll.qlIndexFixing(Index6M,$H2016,TRUE,_xll.ohTrigger(RecalcTrigger,Trigger6M)),NA())</f>
        <v>#N/A</v>
      </c>
      <c r="M2016" s="52" t="e">
        <f>IFERROR(_xll.qlIndexFixing(ONIndex6M,I2016,TRUE,_xll.ohTrigger(RecalcTrigger,Trigger6M)),NA())</f>
        <v>#N/A</v>
      </c>
    </row>
    <row r="2017" spans="2:13" x14ac:dyDescent="0.2">
      <c r="B2017" s="46" t="s">
        <v>49</v>
      </c>
      <c r="D2017" s="49">
        <f>_xll.qlCalendarAdvance(LocalCalendar,$D2016,B2017,"f",FALSE)</f>
        <v>53630</v>
      </c>
      <c r="E2017" s="49">
        <f>_xll.qlInterestRateIndexValueDate(IndexON,D2017)</f>
        <v>53630</v>
      </c>
      <c r="F2017" s="52" t="e">
        <f>IFERROR(_xll.qlIndexFixing(IndexON,D2017,TRUE,_xll.ohTrigger(RecalcTrigger,TriggerON)),NA())</f>
        <v>#N/A</v>
      </c>
      <c r="H2017" s="49">
        <f>_xll.qlCalendarAdvance(IborCalendar,$H2016,B2017,"f",FALSE)</f>
        <v>53435</v>
      </c>
      <c r="I2017" s="49">
        <f>_xll.qlInterestRateIndexValueDate(Index3M,$H2017)</f>
        <v>53437</v>
      </c>
      <c r="J2017" s="52" t="e">
        <f>IFERROR(_xll.qlIndexFixing(Index3M,H2017,TRUE,_xll.ohTrigger(RecalcTrigger,Trigger3M)),NA())</f>
        <v>#N/A</v>
      </c>
      <c r="K2017" s="52" t="e">
        <f>IFERROR(_xll.qlIndexFixing(ONIndex3M,I2017,TRUE,_xll.ohTrigger(RecalcTrigger,Trigger3M)),NA())</f>
        <v>#N/A</v>
      </c>
      <c r="L2017" s="52" t="e">
        <f>IFERROR(_xll.qlIndexFixing(Index6M,$H2017,TRUE,_xll.ohTrigger(RecalcTrigger,Trigger6M)),NA())</f>
        <v>#N/A</v>
      </c>
      <c r="M2017" s="52" t="e">
        <f>IFERROR(_xll.qlIndexFixing(ONIndex6M,I2017,TRUE,_xll.ohTrigger(RecalcTrigger,Trigger6M)),NA())</f>
        <v>#N/A</v>
      </c>
    </row>
    <row r="2018" spans="2:13" x14ac:dyDescent="0.2">
      <c r="B2018" s="46" t="s">
        <v>49</v>
      </c>
      <c r="D2018" s="49">
        <f>_xll.qlCalendarAdvance(LocalCalendar,$D2017,B2018,"f",FALSE)</f>
        <v>53637</v>
      </c>
      <c r="E2018" s="49">
        <f>_xll.qlInterestRateIndexValueDate(IndexON,D2018)</f>
        <v>53637</v>
      </c>
      <c r="F2018" s="52" t="e">
        <f>IFERROR(_xll.qlIndexFixing(IndexON,D2018,TRUE,_xll.ohTrigger(RecalcTrigger,TriggerON)),NA())</f>
        <v>#N/A</v>
      </c>
      <c r="H2018" s="49">
        <f>_xll.qlCalendarAdvance(IborCalendar,$H2017,B2018,"f",FALSE)</f>
        <v>53442</v>
      </c>
      <c r="I2018" s="49">
        <f>_xll.qlInterestRateIndexValueDate(Index3M,$H2018)</f>
        <v>53444</v>
      </c>
      <c r="J2018" s="52" t="e">
        <f>IFERROR(_xll.qlIndexFixing(Index3M,H2018,TRUE,_xll.ohTrigger(RecalcTrigger,Trigger3M)),NA())</f>
        <v>#N/A</v>
      </c>
      <c r="K2018" s="52" t="e">
        <f>IFERROR(_xll.qlIndexFixing(ONIndex3M,I2018,TRUE,_xll.ohTrigger(RecalcTrigger,Trigger3M)),NA())</f>
        <v>#N/A</v>
      </c>
      <c r="L2018" s="52" t="e">
        <f>IFERROR(_xll.qlIndexFixing(Index6M,$H2018,TRUE,_xll.ohTrigger(RecalcTrigger,Trigger6M)),NA())</f>
        <v>#N/A</v>
      </c>
      <c r="M2018" s="52" t="e">
        <f>IFERROR(_xll.qlIndexFixing(ONIndex6M,I2018,TRUE,_xll.ohTrigger(RecalcTrigger,Trigger6M)),NA())</f>
        <v>#N/A</v>
      </c>
    </row>
    <row r="2019" spans="2:13" x14ac:dyDescent="0.2">
      <c r="B2019" s="46" t="s">
        <v>49</v>
      </c>
      <c r="D2019" s="49">
        <f>_xll.qlCalendarAdvance(LocalCalendar,$D2018,B2019,"f",FALSE)</f>
        <v>53644</v>
      </c>
      <c r="E2019" s="49">
        <f>_xll.qlInterestRateIndexValueDate(IndexON,D2019)</f>
        <v>53644</v>
      </c>
      <c r="F2019" s="52" t="e">
        <f>IFERROR(_xll.qlIndexFixing(IndexON,D2019,TRUE,_xll.ohTrigger(RecalcTrigger,TriggerON)),NA())</f>
        <v>#N/A</v>
      </c>
      <c r="H2019" s="49">
        <f>_xll.qlCalendarAdvance(IborCalendar,$H2018,B2019,"f",FALSE)</f>
        <v>53449</v>
      </c>
      <c r="I2019" s="49">
        <f>_xll.qlInterestRateIndexValueDate(Index3M,$H2019)</f>
        <v>53455</v>
      </c>
      <c r="J2019" s="52" t="e">
        <f>IFERROR(_xll.qlIndexFixing(Index3M,H2019,TRUE,_xll.ohTrigger(RecalcTrigger,Trigger3M)),NA())</f>
        <v>#N/A</v>
      </c>
      <c r="K2019" s="52" t="e">
        <f>IFERROR(_xll.qlIndexFixing(ONIndex3M,I2019,TRUE,_xll.ohTrigger(RecalcTrigger,Trigger3M)),NA())</f>
        <v>#N/A</v>
      </c>
      <c r="L2019" s="52" t="e">
        <f>IFERROR(_xll.qlIndexFixing(Index6M,$H2019,TRUE,_xll.ohTrigger(RecalcTrigger,Trigger6M)),NA())</f>
        <v>#N/A</v>
      </c>
      <c r="M2019" s="52" t="e">
        <f>IFERROR(_xll.qlIndexFixing(ONIndex6M,I2019,TRUE,_xll.ohTrigger(RecalcTrigger,Trigger6M)),NA())</f>
        <v>#N/A</v>
      </c>
    </row>
    <row r="2020" spans="2:13" x14ac:dyDescent="0.2">
      <c r="B2020" s="46" t="s">
        <v>49</v>
      </c>
      <c r="D2020" s="49">
        <f>_xll.qlCalendarAdvance(LocalCalendar,$D2019,B2020,"f",FALSE)</f>
        <v>53651</v>
      </c>
      <c r="E2020" s="49">
        <f>_xll.qlInterestRateIndexValueDate(IndexON,D2020)</f>
        <v>53651</v>
      </c>
      <c r="F2020" s="52" t="e">
        <f>IFERROR(_xll.qlIndexFixing(IndexON,D2020,TRUE,_xll.ohTrigger(RecalcTrigger,TriggerON)),NA())</f>
        <v>#N/A</v>
      </c>
      <c r="H2020" s="49">
        <f>_xll.qlCalendarAdvance(IborCalendar,$H2019,B2020,"f",FALSE)</f>
        <v>53456</v>
      </c>
      <c r="I2020" s="49">
        <f>_xll.qlInterestRateIndexValueDate(Index3M,$H2020)</f>
        <v>53458</v>
      </c>
      <c r="J2020" s="52" t="e">
        <f>IFERROR(_xll.qlIndexFixing(Index3M,H2020,TRUE,_xll.ohTrigger(RecalcTrigger,Trigger3M)),NA())</f>
        <v>#N/A</v>
      </c>
      <c r="K2020" s="52" t="e">
        <f>IFERROR(_xll.qlIndexFixing(ONIndex3M,I2020,TRUE,_xll.ohTrigger(RecalcTrigger,Trigger3M)),NA())</f>
        <v>#N/A</v>
      </c>
      <c r="L2020" s="52" t="e">
        <f>IFERROR(_xll.qlIndexFixing(Index6M,$H2020,TRUE,_xll.ohTrigger(RecalcTrigger,Trigger6M)),NA())</f>
        <v>#N/A</v>
      </c>
      <c r="M2020" s="52" t="e">
        <f>IFERROR(_xll.qlIndexFixing(ONIndex6M,I2020,TRUE,_xll.ohTrigger(RecalcTrigger,Trigger6M)),NA())</f>
        <v>#N/A</v>
      </c>
    </row>
    <row r="2021" spans="2:13" x14ac:dyDescent="0.2">
      <c r="B2021" s="46" t="s">
        <v>49</v>
      </c>
      <c r="D2021" s="49">
        <f>_xll.qlCalendarAdvance(LocalCalendar,$D2020,B2021,"f",FALSE)</f>
        <v>53658</v>
      </c>
      <c r="E2021" s="49">
        <f>_xll.qlInterestRateIndexValueDate(IndexON,D2021)</f>
        <v>53658</v>
      </c>
      <c r="F2021" s="52" t="e">
        <f>IFERROR(_xll.qlIndexFixing(IndexON,D2021,TRUE,_xll.ohTrigger(RecalcTrigger,TriggerON)),NA())</f>
        <v>#N/A</v>
      </c>
      <c r="H2021" s="49">
        <f>_xll.qlCalendarAdvance(IborCalendar,$H2020,B2021,"f",FALSE)</f>
        <v>53463</v>
      </c>
      <c r="I2021" s="49">
        <f>_xll.qlInterestRateIndexValueDate(Index3M,$H2021)</f>
        <v>53465</v>
      </c>
      <c r="J2021" s="52" t="e">
        <f>IFERROR(_xll.qlIndexFixing(Index3M,H2021,TRUE,_xll.ohTrigger(RecalcTrigger,Trigger3M)),NA())</f>
        <v>#N/A</v>
      </c>
      <c r="K2021" s="52" t="e">
        <f>IFERROR(_xll.qlIndexFixing(ONIndex3M,I2021,TRUE,_xll.ohTrigger(RecalcTrigger,Trigger3M)),NA())</f>
        <v>#N/A</v>
      </c>
      <c r="L2021" s="52" t="e">
        <f>IFERROR(_xll.qlIndexFixing(Index6M,$H2021,TRUE,_xll.ohTrigger(RecalcTrigger,Trigger6M)),NA())</f>
        <v>#N/A</v>
      </c>
      <c r="M2021" s="52" t="e">
        <f>IFERROR(_xll.qlIndexFixing(ONIndex6M,I2021,TRUE,_xll.ohTrigger(RecalcTrigger,Trigger6M)),NA())</f>
        <v>#N/A</v>
      </c>
    </row>
    <row r="2022" spans="2:13" x14ac:dyDescent="0.2">
      <c r="B2022" s="46" t="s">
        <v>49</v>
      </c>
      <c r="D2022" s="49">
        <f>_xll.qlCalendarAdvance(LocalCalendar,$D2021,B2022,"f",FALSE)</f>
        <v>53665</v>
      </c>
      <c r="E2022" s="49">
        <f>_xll.qlInterestRateIndexValueDate(IndexON,D2022)</f>
        <v>53665</v>
      </c>
      <c r="F2022" s="52" t="e">
        <f>IFERROR(_xll.qlIndexFixing(IndexON,D2022,TRUE,_xll.ohTrigger(RecalcTrigger,TriggerON)),NA())</f>
        <v>#N/A</v>
      </c>
      <c r="H2022" s="49">
        <f>_xll.qlCalendarAdvance(IborCalendar,$H2021,B2022,"f",FALSE)</f>
        <v>53470</v>
      </c>
      <c r="I2022" s="49">
        <f>_xll.qlInterestRateIndexValueDate(Index3M,$H2022)</f>
        <v>53472</v>
      </c>
      <c r="J2022" s="52" t="e">
        <f>IFERROR(_xll.qlIndexFixing(Index3M,H2022,TRUE,_xll.ohTrigger(RecalcTrigger,Trigger3M)),NA())</f>
        <v>#N/A</v>
      </c>
      <c r="K2022" s="52" t="e">
        <f>IFERROR(_xll.qlIndexFixing(ONIndex3M,I2022,TRUE,_xll.ohTrigger(RecalcTrigger,Trigger3M)),NA())</f>
        <v>#N/A</v>
      </c>
      <c r="L2022" s="52" t="e">
        <f>IFERROR(_xll.qlIndexFixing(Index6M,$H2022,TRUE,_xll.ohTrigger(RecalcTrigger,Trigger6M)),NA())</f>
        <v>#N/A</v>
      </c>
      <c r="M2022" s="52" t="e">
        <f>IFERROR(_xll.qlIndexFixing(ONIndex6M,I2022,TRUE,_xll.ohTrigger(RecalcTrigger,Trigger6M)),NA())</f>
        <v>#N/A</v>
      </c>
    </row>
    <row r="2023" spans="2:13" x14ac:dyDescent="0.2">
      <c r="B2023" s="46" t="s">
        <v>49</v>
      </c>
      <c r="D2023" s="49">
        <f>_xll.qlCalendarAdvance(LocalCalendar,$D2022,B2023,"f",FALSE)</f>
        <v>53672</v>
      </c>
      <c r="E2023" s="49">
        <f>_xll.qlInterestRateIndexValueDate(IndexON,D2023)</f>
        <v>53672</v>
      </c>
      <c r="F2023" s="52" t="e">
        <f>IFERROR(_xll.qlIndexFixing(IndexON,D2023,TRUE,_xll.ohTrigger(RecalcTrigger,TriggerON)),NA())</f>
        <v>#N/A</v>
      </c>
      <c r="H2023" s="49">
        <f>_xll.qlCalendarAdvance(IborCalendar,$H2022,B2023,"f",FALSE)</f>
        <v>53477</v>
      </c>
      <c r="I2023" s="49">
        <f>_xll.qlInterestRateIndexValueDate(Index3M,$H2023)</f>
        <v>53479</v>
      </c>
      <c r="J2023" s="52" t="e">
        <f>IFERROR(_xll.qlIndexFixing(Index3M,H2023,TRUE,_xll.ohTrigger(RecalcTrigger,Trigger3M)),NA())</f>
        <v>#N/A</v>
      </c>
      <c r="K2023" s="52" t="e">
        <f>IFERROR(_xll.qlIndexFixing(ONIndex3M,I2023,TRUE,_xll.ohTrigger(RecalcTrigger,Trigger3M)),NA())</f>
        <v>#N/A</v>
      </c>
      <c r="L2023" s="52" t="e">
        <f>IFERROR(_xll.qlIndexFixing(Index6M,$H2023,TRUE,_xll.ohTrigger(RecalcTrigger,Trigger6M)),NA())</f>
        <v>#N/A</v>
      </c>
      <c r="M2023" s="52" t="e">
        <f>IFERROR(_xll.qlIndexFixing(ONIndex6M,I2023,TRUE,_xll.ohTrigger(RecalcTrigger,Trigger6M)),NA())</f>
        <v>#N/A</v>
      </c>
    </row>
    <row r="2024" spans="2:13" x14ac:dyDescent="0.2">
      <c r="B2024" s="46" t="s">
        <v>49</v>
      </c>
      <c r="D2024" s="49">
        <f>_xll.qlCalendarAdvance(LocalCalendar,$D2023,B2024,"f",FALSE)</f>
        <v>53679</v>
      </c>
      <c r="E2024" s="49">
        <f>_xll.qlInterestRateIndexValueDate(IndexON,D2024)</f>
        <v>53679</v>
      </c>
      <c r="F2024" s="52" t="e">
        <f>IFERROR(_xll.qlIndexFixing(IndexON,D2024,TRUE,_xll.ohTrigger(RecalcTrigger,TriggerON)),NA())</f>
        <v>#N/A</v>
      </c>
      <c r="H2024" s="49">
        <f>_xll.qlCalendarAdvance(IborCalendar,$H2023,B2024,"f",FALSE)</f>
        <v>53484</v>
      </c>
      <c r="I2024" s="49">
        <f>_xll.qlInterestRateIndexValueDate(Index3M,$H2024)</f>
        <v>53486</v>
      </c>
      <c r="J2024" s="52" t="e">
        <f>IFERROR(_xll.qlIndexFixing(Index3M,H2024,TRUE,_xll.ohTrigger(RecalcTrigger,Trigger3M)),NA())</f>
        <v>#N/A</v>
      </c>
      <c r="K2024" s="52" t="e">
        <f>IFERROR(_xll.qlIndexFixing(ONIndex3M,I2024,TRUE,_xll.ohTrigger(RecalcTrigger,Trigger3M)),NA())</f>
        <v>#N/A</v>
      </c>
      <c r="L2024" s="52" t="e">
        <f>IFERROR(_xll.qlIndexFixing(Index6M,$H2024,TRUE,_xll.ohTrigger(RecalcTrigger,Trigger6M)),NA())</f>
        <v>#N/A</v>
      </c>
      <c r="M2024" s="52" t="e">
        <f>IFERROR(_xll.qlIndexFixing(ONIndex6M,I2024,TRUE,_xll.ohTrigger(RecalcTrigger,Trigger6M)),NA())</f>
        <v>#N/A</v>
      </c>
    </row>
    <row r="2025" spans="2:13" x14ac:dyDescent="0.2">
      <c r="B2025" s="46" t="s">
        <v>49</v>
      </c>
      <c r="D2025" s="49">
        <f>_xll.qlCalendarAdvance(LocalCalendar,$D2024,B2025,"f",FALSE)</f>
        <v>53686</v>
      </c>
      <c r="E2025" s="49">
        <f>_xll.qlInterestRateIndexValueDate(IndexON,D2025)</f>
        <v>53686</v>
      </c>
      <c r="F2025" s="52" t="e">
        <f>IFERROR(_xll.qlIndexFixing(IndexON,D2025,TRUE,_xll.ohTrigger(RecalcTrigger,TriggerON)),NA())</f>
        <v>#N/A</v>
      </c>
      <c r="H2025" s="49">
        <f>_xll.qlCalendarAdvance(IborCalendar,$H2024,B2025,"f",FALSE)</f>
        <v>53491</v>
      </c>
      <c r="I2025" s="49">
        <f>_xll.qlInterestRateIndexValueDate(Index3M,$H2025)</f>
        <v>53493</v>
      </c>
      <c r="J2025" s="52" t="e">
        <f>IFERROR(_xll.qlIndexFixing(Index3M,H2025,TRUE,_xll.ohTrigger(RecalcTrigger,Trigger3M)),NA())</f>
        <v>#N/A</v>
      </c>
      <c r="K2025" s="52" t="e">
        <f>IFERROR(_xll.qlIndexFixing(ONIndex3M,I2025,TRUE,_xll.ohTrigger(RecalcTrigger,Trigger3M)),NA())</f>
        <v>#N/A</v>
      </c>
      <c r="L2025" s="52" t="e">
        <f>IFERROR(_xll.qlIndexFixing(Index6M,$H2025,TRUE,_xll.ohTrigger(RecalcTrigger,Trigger6M)),NA())</f>
        <v>#N/A</v>
      </c>
      <c r="M2025" s="52" t="e">
        <f>IFERROR(_xll.qlIndexFixing(ONIndex6M,I2025,TRUE,_xll.ohTrigger(RecalcTrigger,Trigger6M)),NA())</f>
        <v>#N/A</v>
      </c>
    </row>
    <row r="2026" spans="2:13" x14ac:dyDescent="0.2">
      <c r="B2026" s="46" t="s">
        <v>49</v>
      </c>
      <c r="D2026" s="49">
        <f>_xll.qlCalendarAdvance(LocalCalendar,$D2025,B2026,"f",FALSE)</f>
        <v>53696</v>
      </c>
      <c r="E2026" s="49">
        <f>_xll.qlInterestRateIndexValueDate(IndexON,D2026)</f>
        <v>53696</v>
      </c>
      <c r="F2026" s="52" t="e">
        <f>IFERROR(_xll.qlIndexFixing(IndexON,D2026,TRUE,_xll.ohTrigger(RecalcTrigger,TriggerON)),NA())</f>
        <v>#N/A</v>
      </c>
      <c r="H2026" s="49">
        <f>_xll.qlCalendarAdvance(IborCalendar,$H2025,B2026,"f",FALSE)</f>
        <v>53498</v>
      </c>
      <c r="I2026" s="49">
        <f>_xll.qlInterestRateIndexValueDate(Index3M,$H2026)</f>
        <v>53500</v>
      </c>
      <c r="J2026" s="52" t="e">
        <f>IFERROR(_xll.qlIndexFixing(Index3M,H2026,TRUE,_xll.ohTrigger(RecalcTrigger,Trigger3M)),NA())</f>
        <v>#N/A</v>
      </c>
      <c r="K2026" s="52" t="e">
        <f>IFERROR(_xll.qlIndexFixing(ONIndex3M,I2026,TRUE,_xll.ohTrigger(RecalcTrigger,Trigger3M)),NA())</f>
        <v>#N/A</v>
      </c>
      <c r="L2026" s="52" t="e">
        <f>IFERROR(_xll.qlIndexFixing(Index6M,$H2026,TRUE,_xll.ohTrigger(RecalcTrigger,Trigger6M)),NA())</f>
        <v>#N/A</v>
      </c>
      <c r="M2026" s="52" t="e">
        <f>IFERROR(_xll.qlIndexFixing(ONIndex6M,I2026,TRUE,_xll.ohTrigger(RecalcTrigger,Trigger6M)),NA())</f>
        <v>#N/A</v>
      </c>
    </row>
    <row r="2027" spans="2:13" x14ac:dyDescent="0.2">
      <c r="B2027" s="46" t="s">
        <v>49</v>
      </c>
      <c r="D2027" s="49">
        <f>_xll.qlCalendarAdvance(LocalCalendar,$D2026,B2027,"f",FALSE)</f>
        <v>53703</v>
      </c>
      <c r="E2027" s="49">
        <f>_xll.qlInterestRateIndexValueDate(IndexON,D2027)</f>
        <v>53703</v>
      </c>
      <c r="F2027" s="52" t="e">
        <f>IFERROR(_xll.qlIndexFixing(IndexON,D2027,TRUE,_xll.ohTrigger(RecalcTrigger,TriggerON)),NA())</f>
        <v>#N/A</v>
      </c>
      <c r="H2027" s="49">
        <f>_xll.qlCalendarAdvance(IborCalendar,$H2026,B2027,"f",FALSE)</f>
        <v>53505</v>
      </c>
      <c r="I2027" s="49">
        <f>_xll.qlInterestRateIndexValueDate(Index3M,$H2027)</f>
        <v>53507</v>
      </c>
      <c r="J2027" s="52" t="e">
        <f>IFERROR(_xll.qlIndexFixing(Index3M,H2027,TRUE,_xll.ohTrigger(RecalcTrigger,Trigger3M)),NA())</f>
        <v>#N/A</v>
      </c>
      <c r="K2027" s="52" t="e">
        <f>IFERROR(_xll.qlIndexFixing(ONIndex3M,I2027,TRUE,_xll.ohTrigger(RecalcTrigger,Trigger3M)),NA())</f>
        <v>#N/A</v>
      </c>
      <c r="L2027" s="52" t="e">
        <f>IFERROR(_xll.qlIndexFixing(Index6M,$H2027,TRUE,_xll.ohTrigger(RecalcTrigger,Trigger6M)),NA())</f>
        <v>#N/A</v>
      </c>
      <c r="M2027" s="52" t="e">
        <f>IFERROR(_xll.qlIndexFixing(ONIndex6M,I2027,TRUE,_xll.ohTrigger(RecalcTrigger,Trigger6M)),NA())</f>
        <v>#N/A</v>
      </c>
    </row>
    <row r="2028" spans="2:13" x14ac:dyDescent="0.2">
      <c r="B2028" s="46" t="s">
        <v>49</v>
      </c>
      <c r="D2028" s="49">
        <f>_xll.qlCalendarAdvance(LocalCalendar,$D2027,B2028,"f",FALSE)</f>
        <v>53710</v>
      </c>
      <c r="E2028" s="49">
        <f>_xll.qlInterestRateIndexValueDate(IndexON,D2028)</f>
        <v>53710</v>
      </c>
      <c r="F2028" s="52" t="e">
        <f>IFERROR(_xll.qlIndexFixing(IndexON,D2028,TRUE,_xll.ohTrigger(RecalcTrigger,TriggerON)),NA())</f>
        <v>#N/A</v>
      </c>
      <c r="H2028" s="49">
        <f>_xll.qlCalendarAdvance(IborCalendar,$H2027,B2028,"f",FALSE)</f>
        <v>53512</v>
      </c>
      <c r="I2028" s="49">
        <f>_xll.qlInterestRateIndexValueDate(Index3M,$H2028)</f>
        <v>53514</v>
      </c>
      <c r="J2028" s="52" t="e">
        <f>IFERROR(_xll.qlIndexFixing(Index3M,H2028,TRUE,_xll.ohTrigger(RecalcTrigger,Trigger3M)),NA())</f>
        <v>#N/A</v>
      </c>
      <c r="K2028" s="52" t="e">
        <f>IFERROR(_xll.qlIndexFixing(ONIndex3M,I2028,TRUE,_xll.ohTrigger(RecalcTrigger,Trigger3M)),NA())</f>
        <v>#N/A</v>
      </c>
      <c r="L2028" s="52" t="e">
        <f>IFERROR(_xll.qlIndexFixing(Index6M,$H2028,TRUE,_xll.ohTrigger(RecalcTrigger,Trigger6M)),NA())</f>
        <v>#N/A</v>
      </c>
      <c r="M2028" s="52" t="e">
        <f>IFERROR(_xll.qlIndexFixing(ONIndex6M,I2028,TRUE,_xll.ohTrigger(RecalcTrigger,Trigger6M)),NA())</f>
        <v>#N/A</v>
      </c>
    </row>
    <row r="2029" spans="2:13" x14ac:dyDescent="0.2">
      <c r="B2029" s="46" t="s">
        <v>49</v>
      </c>
      <c r="D2029" s="49">
        <f>_xll.qlCalendarAdvance(LocalCalendar,$D2028,B2029,"f",FALSE)</f>
        <v>53717</v>
      </c>
      <c r="E2029" s="49">
        <f>_xll.qlInterestRateIndexValueDate(IndexON,D2029)</f>
        <v>53717</v>
      </c>
      <c r="F2029" s="52" t="e">
        <f>IFERROR(_xll.qlIndexFixing(IndexON,D2029,TRUE,_xll.ohTrigger(RecalcTrigger,TriggerON)),NA())</f>
        <v>#N/A</v>
      </c>
      <c r="H2029" s="49">
        <f>_xll.qlCalendarAdvance(IborCalendar,$H2028,B2029,"f",FALSE)</f>
        <v>53519</v>
      </c>
      <c r="I2029" s="49">
        <f>_xll.qlInterestRateIndexValueDate(Index3M,$H2029)</f>
        <v>53521</v>
      </c>
      <c r="J2029" s="52" t="e">
        <f>IFERROR(_xll.qlIndexFixing(Index3M,H2029,TRUE,_xll.ohTrigger(RecalcTrigger,Trigger3M)),NA())</f>
        <v>#N/A</v>
      </c>
      <c r="K2029" s="52" t="e">
        <f>IFERROR(_xll.qlIndexFixing(ONIndex3M,I2029,TRUE,_xll.ohTrigger(RecalcTrigger,Trigger3M)),NA())</f>
        <v>#N/A</v>
      </c>
      <c r="L2029" s="52" t="e">
        <f>IFERROR(_xll.qlIndexFixing(Index6M,$H2029,TRUE,_xll.ohTrigger(RecalcTrigger,Trigger6M)),NA())</f>
        <v>#N/A</v>
      </c>
      <c r="M2029" s="52" t="e">
        <f>IFERROR(_xll.qlIndexFixing(ONIndex6M,I2029,TRUE,_xll.ohTrigger(RecalcTrigger,Trigger6M)),NA())</f>
        <v>#N/A</v>
      </c>
    </row>
    <row r="2030" spans="2:13" x14ac:dyDescent="0.2">
      <c r="B2030" s="46" t="s">
        <v>49</v>
      </c>
      <c r="D2030" s="49">
        <f>_xll.qlCalendarAdvance(LocalCalendar,$D2029,B2030,"f",FALSE)</f>
        <v>53724</v>
      </c>
      <c r="E2030" s="49">
        <f>_xll.qlInterestRateIndexValueDate(IndexON,D2030)</f>
        <v>53724</v>
      </c>
      <c r="F2030" s="52" t="e">
        <f>IFERROR(_xll.qlIndexFixing(IndexON,D2030,TRUE,_xll.ohTrigger(RecalcTrigger,TriggerON)),NA())</f>
        <v>#N/A</v>
      </c>
      <c r="H2030" s="49">
        <f>_xll.qlCalendarAdvance(IborCalendar,$H2029,B2030,"f",FALSE)</f>
        <v>53526</v>
      </c>
      <c r="I2030" s="49">
        <f>_xll.qlInterestRateIndexValueDate(Index3M,$H2030)</f>
        <v>53528</v>
      </c>
      <c r="J2030" s="52" t="e">
        <f>IFERROR(_xll.qlIndexFixing(Index3M,H2030,TRUE,_xll.ohTrigger(RecalcTrigger,Trigger3M)),NA())</f>
        <v>#N/A</v>
      </c>
      <c r="K2030" s="52" t="e">
        <f>IFERROR(_xll.qlIndexFixing(ONIndex3M,I2030,TRUE,_xll.ohTrigger(RecalcTrigger,Trigger3M)),NA())</f>
        <v>#N/A</v>
      </c>
      <c r="L2030" s="52" t="e">
        <f>IFERROR(_xll.qlIndexFixing(Index6M,$H2030,TRUE,_xll.ohTrigger(RecalcTrigger,Trigger6M)),NA())</f>
        <v>#N/A</v>
      </c>
      <c r="M2030" s="52" t="e">
        <f>IFERROR(_xll.qlIndexFixing(ONIndex6M,I2030,TRUE,_xll.ohTrigger(RecalcTrigger,Trigger6M)),NA())</f>
        <v>#N/A</v>
      </c>
    </row>
    <row r="2031" spans="2:13" x14ac:dyDescent="0.2">
      <c r="B2031" s="46" t="s">
        <v>49</v>
      </c>
      <c r="D2031" s="49">
        <f>_xll.qlCalendarAdvance(LocalCalendar,$D2030,B2031,"f",FALSE)</f>
        <v>53731</v>
      </c>
      <c r="E2031" s="49">
        <f>_xll.qlInterestRateIndexValueDate(IndexON,D2031)</f>
        <v>53731</v>
      </c>
      <c r="F2031" s="52" t="e">
        <f>IFERROR(_xll.qlIndexFixing(IndexON,D2031,TRUE,_xll.ohTrigger(RecalcTrigger,TriggerON)),NA())</f>
        <v>#N/A</v>
      </c>
      <c r="H2031" s="49">
        <f>_xll.qlCalendarAdvance(IborCalendar,$H2030,B2031,"f",FALSE)</f>
        <v>53533</v>
      </c>
      <c r="I2031" s="49">
        <f>_xll.qlInterestRateIndexValueDate(Index3M,$H2031)</f>
        <v>53535</v>
      </c>
      <c r="J2031" s="52" t="e">
        <f>IFERROR(_xll.qlIndexFixing(Index3M,H2031,TRUE,_xll.ohTrigger(RecalcTrigger,Trigger3M)),NA())</f>
        <v>#N/A</v>
      </c>
      <c r="K2031" s="52" t="e">
        <f>IFERROR(_xll.qlIndexFixing(ONIndex3M,I2031,TRUE,_xll.ohTrigger(RecalcTrigger,Trigger3M)),NA())</f>
        <v>#N/A</v>
      </c>
      <c r="L2031" s="52" t="e">
        <f>IFERROR(_xll.qlIndexFixing(Index6M,$H2031,TRUE,_xll.ohTrigger(RecalcTrigger,Trigger6M)),NA())</f>
        <v>#N/A</v>
      </c>
      <c r="M2031" s="52" t="e">
        <f>IFERROR(_xll.qlIndexFixing(ONIndex6M,I2031,TRUE,_xll.ohTrigger(RecalcTrigger,Trigger6M)),NA())</f>
        <v>#N/A</v>
      </c>
    </row>
    <row r="2032" spans="2:13" x14ac:dyDescent="0.2">
      <c r="B2032" s="46" t="s">
        <v>49</v>
      </c>
      <c r="D2032" s="49">
        <f>_xll.qlCalendarAdvance(LocalCalendar,$D2031,B2032,"f",FALSE)</f>
        <v>53738</v>
      </c>
      <c r="E2032" s="49">
        <f>_xll.qlInterestRateIndexValueDate(IndexON,D2032)</f>
        <v>53738</v>
      </c>
      <c r="F2032" s="52" t="e">
        <f>IFERROR(_xll.qlIndexFixing(IndexON,D2032,TRUE,_xll.ohTrigger(RecalcTrigger,TriggerON)),NA())</f>
        <v>#N/A</v>
      </c>
      <c r="H2032" s="49">
        <f>_xll.qlCalendarAdvance(IborCalendar,$H2031,B2032,"f",FALSE)</f>
        <v>53540</v>
      </c>
      <c r="I2032" s="49">
        <f>_xll.qlInterestRateIndexValueDate(Index3M,$H2032)</f>
        <v>53542</v>
      </c>
      <c r="J2032" s="52" t="e">
        <f>IFERROR(_xll.qlIndexFixing(Index3M,H2032,TRUE,_xll.ohTrigger(RecalcTrigger,Trigger3M)),NA())</f>
        <v>#N/A</v>
      </c>
      <c r="K2032" s="52" t="e">
        <f>IFERROR(_xll.qlIndexFixing(ONIndex3M,I2032,TRUE,_xll.ohTrigger(RecalcTrigger,Trigger3M)),NA())</f>
        <v>#N/A</v>
      </c>
      <c r="L2032" s="52" t="e">
        <f>IFERROR(_xll.qlIndexFixing(Index6M,$H2032,TRUE,_xll.ohTrigger(RecalcTrigger,Trigger6M)),NA())</f>
        <v>#N/A</v>
      </c>
      <c r="M2032" s="52" t="e">
        <f>IFERROR(_xll.qlIndexFixing(ONIndex6M,I2032,TRUE,_xll.ohTrigger(RecalcTrigger,Trigger6M)),NA())</f>
        <v>#N/A</v>
      </c>
    </row>
    <row r="2033" spans="2:13" x14ac:dyDescent="0.2">
      <c r="B2033" s="46" t="s">
        <v>49</v>
      </c>
      <c r="D2033" s="49">
        <f>_xll.qlCalendarAdvance(LocalCalendar,$D2032,B2033,"f",FALSE)</f>
        <v>53745</v>
      </c>
      <c r="E2033" s="49">
        <f>_xll.qlInterestRateIndexValueDate(IndexON,D2033)</f>
        <v>53745</v>
      </c>
      <c r="F2033" s="52" t="e">
        <f>IFERROR(_xll.qlIndexFixing(IndexON,D2033,TRUE,_xll.ohTrigger(RecalcTrigger,TriggerON)),NA())</f>
        <v>#N/A</v>
      </c>
      <c r="H2033" s="49">
        <f>_xll.qlCalendarAdvance(IborCalendar,$H2032,B2033,"f",FALSE)</f>
        <v>53547</v>
      </c>
      <c r="I2033" s="49">
        <f>_xll.qlInterestRateIndexValueDate(Index3M,$H2033)</f>
        <v>53549</v>
      </c>
      <c r="J2033" s="52" t="e">
        <f>IFERROR(_xll.qlIndexFixing(Index3M,H2033,TRUE,_xll.ohTrigger(RecalcTrigger,Trigger3M)),NA())</f>
        <v>#N/A</v>
      </c>
      <c r="K2033" s="52" t="e">
        <f>IFERROR(_xll.qlIndexFixing(ONIndex3M,I2033,TRUE,_xll.ohTrigger(RecalcTrigger,Trigger3M)),NA())</f>
        <v>#N/A</v>
      </c>
      <c r="L2033" s="52" t="e">
        <f>IFERROR(_xll.qlIndexFixing(Index6M,$H2033,TRUE,_xll.ohTrigger(RecalcTrigger,Trigger6M)),NA())</f>
        <v>#N/A</v>
      </c>
      <c r="M2033" s="52" t="e">
        <f>IFERROR(_xll.qlIndexFixing(ONIndex6M,I2033,TRUE,_xll.ohTrigger(RecalcTrigger,Trigger6M)),NA())</f>
        <v>#N/A</v>
      </c>
    </row>
    <row r="2034" spans="2:13" x14ac:dyDescent="0.2">
      <c r="B2034" s="46" t="s">
        <v>49</v>
      </c>
      <c r="D2034" s="49">
        <f>_xll.qlCalendarAdvance(LocalCalendar,$D2033,B2034,"f",FALSE)</f>
        <v>53752</v>
      </c>
      <c r="E2034" s="49">
        <f>_xll.qlInterestRateIndexValueDate(IndexON,D2034)</f>
        <v>53752</v>
      </c>
      <c r="F2034" s="52" t="e">
        <f>IFERROR(_xll.qlIndexFixing(IndexON,D2034,TRUE,_xll.ohTrigger(RecalcTrigger,TriggerON)),NA())</f>
        <v>#N/A</v>
      </c>
      <c r="H2034" s="49">
        <f>_xll.qlCalendarAdvance(IborCalendar,$H2033,B2034,"f",FALSE)</f>
        <v>53554</v>
      </c>
      <c r="I2034" s="49">
        <f>_xll.qlInterestRateIndexValueDate(Index3M,$H2034)</f>
        <v>53556</v>
      </c>
      <c r="J2034" s="52" t="e">
        <f>IFERROR(_xll.qlIndexFixing(Index3M,H2034,TRUE,_xll.ohTrigger(RecalcTrigger,Trigger3M)),NA())</f>
        <v>#N/A</v>
      </c>
      <c r="K2034" s="52" t="e">
        <f>IFERROR(_xll.qlIndexFixing(ONIndex3M,I2034,TRUE,_xll.ohTrigger(RecalcTrigger,Trigger3M)),NA())</f>
        <v>#N/A</v>
      </c>
      <c r="L2034" s="52" t="e">
        <f>IFERROR(_xll.qlIndexFixing(Index6M,$H2034,TRUE,_xll.ohTrigger(RecalcTrigger,Trigger6M)),NA())</f>
        <v>#N/A</v>
      </c>
      <c r="M2034" s="52" t="e">
        <f>IFERROR(_xll.qlIndexFixing(ONIndex6M,I2034,TRUE,_xll.ohTrigger(RecalcTrigger,Trigger6M)),NA())</f>
        <v>#N/A</v>
      </c>
    </row>
    <row r="2035" spans="2:13" x14ac:dyDescent="0.2">
      <c r="B2035" s="46" t="s">
        <v>49</v>
      </c>
      <c r="D2035" s="49">
        <f>_xll.qlCalendarAdvance(LocalCalendar,$D2034,B2035,"f",FALSE)</f>
        <v>53759</v>
      </c>
      <c r="E2035" s="49">
        <f>_xll.qlInterestRateIndexValueDate(IndexON,D2035)</f>
        <v>53759</v>
      </c>
      <c r="F2035" s="52" t="e">
        <f>IFERROR(_xll.qlIndexFixing(IndexON,D2035,TRUE,_xll.ohTrigger(RecalcTrigger,TriggerON)),NA())</f>
        <v>#N/A</v>
      </c>
      <c r="H2035" s="49">
        <f>_xll.qlCalendarAdvance(IborCalendar,$H2034,B2035,"f",FALSE)</f>
        <v>53561</v>
      </c>
      <c r="I2035" s="49">
        <f>_xll.qlInterestRateIndexValueDate(Index3M,$H2035)</f>
        <v>53563</v>
      </c>
      <c r="J2035" s="52" t="e">
        <f>IFERROR(_xll.qlIndexFixing(Index3M,H2035,TRUE,_xll.ohTrigger(RecalcTrigger,Trigger3M)),NA())</f>
        <v>#N/A</v>
      </c>
      <c r="K2035" s="52" t="e">
        <f>IFERROR(_xll.qlIndexFixing(ONIndex3M,I2035,TRUE,_xll.ohTrigger(RecalcTrigger,Trigger3M)),NA())</f>
        <v>#N/A</v>
      </c>
      <c r="L2035" s="52" t="e">
        <f>IFERROR(_xll.qlIndexFixing(Index6M,$H2035,TRUE,_xll.ohTrigger(RecalcTrigger,Trigger6M)),NA())</f>
        <v>#N/A</v>
      </c>
      <c r="M2035" s="52" t="e">
        <f>IFERROR(_xll.qlIndexFixing(ONIndex6M,I2035,TRUE,_xll.ohTrigger(RecalcTrigger,Trigger6M)),NA())</f>
        <v>#N/A</v>
      </c>
    </row>
    <row r="2036" spans="2:13" x14ac:dyDescent="0.2">
      <c r="B2036" s="46" t="s">
        <v>49</v>
      </c>
      <c r="D2036" s="49">
        <f>_xll.qlCalendarAdvance(LocalCalendar,$D2035,B2036,"f",FALSE)</f>
        <v>53766</v>
      </c>
      <c r="E2036" s="49">
        <f>_xll.qlInterestRateIndexValueDate(IndexON,D2036)</f>
        <v>53766</v>
      </c>
      <c r="F2036" s="52" t="e">
        <f>IFERROR(_xll.qlIndexFixing(IndexON,D2036,TRUE,_xll.ohTrigger(RecalcTrigger,TriggerON)),NA())</f>
        <v>#N/A</v>
      </c>
      <c r="H2036" s="49">
        <f>_xll.qlCalendarAdvance(IborCalendar,$H2035,B2036,"f",FALSE)</f>
        <v>53568</v>
      </c>
      <c r="I2036" s="49">
        <f>_xll.qlInterestRateIndexValueDate(Index3M,$H2036)</f>
        <v>53570</v>
      </c>
      <c r="J2036" s="52" t="e">
        <f>IFERROR(_xll.qlIndexFixing(Index3M,H2036,TRUE,_xll.ohTrigger(RecalcTrigger,Trigger3M)),NA())</f>
        <v>#N/A</v>
      </c>
      <c r="K2036" s="52" t="e">
        <f>IFERROR(_xll.qlIndexFixing(ONIndex3M,I2036,TRUE,_xll.ohTrigger(RecalcTrigger,Trigger3M)),NA())</f>
        <v>#N/A</v>
      </c>
      <c r="L2036" s="52" t="e">
        <f>IFERROR(_xll.qlIndexFixing(Index6M,$H2036,TRUE,_xll.ohTrigger(RecalcTrigger,Trigger6M)),NA())</f>
        <v>#N/A</v>
      </c>
      <c r="M2036" s="52" t="e">
        <f>IFERROR(_xll.qlIndexFixing(ONIndex6M,I2036,TRUE,_xll.ohTrigger(RecalcTrigger,Trigger6M)),NA())</f>
        <v>#N/A</v>
      </c>
    </row>
    <row r="2037" spans="2:13" x14ac:dyDescent="0.2">
      <c r="B2037" s="46" t="s">
        <v>49</v>
      </c>
      <c r="D2037" s="49">
        <f>_xll.qlCalendarAdvance(LocalCalendar,$D2036,B2037,"f",FALSE)</f>
        <v>53773</v>
      </c>
      <c r="E2037" s="49">
        <f>_xll.qlInterestRateIndexValueDate(IndexON,D2037)</f>
        <v>53773</v>
      </c>
      <c r="F2037" s="52" t="e">
        <f>IFERROR(_xll.qlIndexFixing(IndexON,D2037,TRUE,_xll.ohTrigger(RecalcTrigger,TriggerON)),NA())</f>
        <v>#N/A</v>
      </c>
      <c r="H2037" s="49">
        <f>_xll.qlCalendarAdvance(IborCalendar,$H2036,B2037,"f",FALSE)</f>
        <v>53575</v>
      </c>
      <c r="I2037" s="49">
        <f>_xll.qlInterestRateIndexValueDate(Index3M,$H2037)</f>
        <v>53577</v>
      </c>
      <c r="J2037" s="52" t="e">
        <f>IFERROR(_xll.qlIndexFixing(Index3M,H2037,TRUE,_xll.ohTrigger(RecalcTrigger,Trigger3M)),NA())</f>
        <v>#N/A</v>
      </c>
      <c r="K2037" s="52" t="e">
        <f>IFERROR(_xll.qlIndexFixing(ONIndex3M,I2037,TRUE,_xll.ohTrigger(RecalcTrigger,Trigger3M)),NA())</f>
        <v>#N/A</v>
      </c>
      <c r="L2037" s="52" t="e">
        <f>IFERROR(_xll.qlIndexFixing(Index6M,$H2037,TRUE,_xll.ohTrigger(RecalcTrigger,Trigger6M)),NA())</f>
        <v>#N/A</v>
      </c>
      <c r="M2037" s="52" t="e">
        <f>IFERROR(_xll.qlIndexFixing(ONIndex6M,I2037,TRUE,_xll.ohTrigger(RecalcTrigger,Trigger6M)),NA())</f>
        <v>#N/A</v>
      </c>
    </row>
    <row r="2038" spans="2:13" x14ac:dyDescent="0.2">
      <c r="B2038" s="46" t="s">
        <v>49</v>
      </c>
      <c r="D2038" s="49">
        <f>_xll.qlCalendarAdvance(LocalCalendar,$D2037,B2038,"f",FALSE)</f>
        <v>53780</v>
      </c>
      <c r="E2038" s="49">
        <f>_xll.qlInterestRateIndexValueDate(IndexON,D2038)</f>
        <v>53780</v>
      </c>
      <c r="F2038" s="52" t="e">
        <f>IFERROR(_xll.qlIndexFixing(IndexON,D2038,TRUE,_xll.ohTrigger(RecalcTrigger,TriggerON)),NA())</f>
        <v>#N/A</v>
      </c>
      <c r="H2038" s="49">
        <f>_xll.qlCalendarAdvance(IborCalendar,$H2037,B2038,"f",FALSE)</f>
        <v>53582</v>
      </c>
      <c r="I2038" s="49">
        <f>_xll.qlInterestRateIndexValueDate(Index3M,$H2038)</f>
        <v>53584</v>
      </c>
      <c r="J2038" s="52" t="e">
        <f>IFERROR(_xll.qlIndexFixing(Index3M,H2038,TRUE,_xll.ohTrigger(RecalcTrigger,Trigger3M)),NA())</f>
        <v>#N/A</v>
      </c>
      <c r="K2038" s="52" t="e">
        <f>IFERROR(_xll.qlIndexFixing(ONIndex3M,I2038,TRUE,_xll.ohTrigger(RecalcTrigger,Trigger3M)),NA())</f>
        <v>#N/A</v>
      </c>
      <c r="L2038" s="52" t="e">
        <f>IFERROR(_xll.qlIndexFixing(Index6M,$H2038,TRUE,_xll.ohTrigger(RecalcTrigger,Trigger6M)),NA())</f>
        <v>#N/A</v>
      </c>
      <c r="M2038" s="52" t="e">
        <f>IFERROR(_xll.qlIndexFixing(ONIndex6M,I2038,TRUE,_xll.ohTrigger(RecalcTrigger,Trigger6M)),NA())</f>
        <v>#N/A</v>
      </c>
    </row>
    <row r="2039" spans="2:13" x14ac:dyDescent="0.2">
      <c r="B2039" s="46" t="s">
        <v>49</v>
      </c>
      <c r="D2039" s="49">
        <f>_xll.qlCalendarAdvance(LocalCalendar,$D2038,B2039,"f",FALSE)</f>
        <v>53787</v>
      </c>
      <c r="E2039" s="49">
        <f>_xll.qlInterestRateIndexValueDate(IndexON,D2039)</f>
        <v>53787</v>
      </c>
      <c r="F2039" s="52" t="e">
        <f>IFERROR(_xll.qlIndexFixing(IndexON,D2039,TRUE,_xll.ohTrigger(RecalcTrigger,TriggerON)),NA())</f>
        <v>#N/A</v>
      </c>
      <c r="H2039" s="49">
        <f>_xll.qlCalendarAdvance(IborCalendar,$H2038,B2039,"f",FALSE)</f>
        <v>53589</v>
      </c>
      <c r="I2039" s="49">
        <f>_xll.qlInterestRateIndexValueDate(Index3M,$H2039)</f>
        <v>53591</v>
      </c>
      <c r="J2039" s="52" t="e">
        <f>IFERROR(_xll.qlIndexFixing(Index3M,H2039,TRUE,_xll.ohTrigger(RecalcTrigger,Trigger3M)),NA())</f>
        <v>#N/A</v>
      </c>
      <c r="K2039" s="52" t="e">
        <f>IFERROR(_xll.qlIndexFixing(ONIndex3M,I2039,TRUE,_xll.ohTrigger(RecalcTrigger,Trigger3M)),NA())</f>
        <v>#N/A</v>
      </c>
      <c r="L2039" s="52" t="e">
        <f>IFERROR(_xll.qlIndexFixing(Index6M,$H2039,TRUE,_xll.ohTrigger(RecalcTrigger,Trigger6M)),NA())</f>
        <v>#N/A</v>
      </c>
      <c r="M2039" s="52" t="e">
        <f>IFERROR(_xll.qlIndexFixing(ONIndex6M,I2039,TRUE,_xll.ohTrigger(RecalcTrigger,Trigger6M)),NA())</f>
        <v>#N/A</v>
      </c>
    </row>
    <row r="2040" spans="2:13" x14ac:dyDescent="0.2">
      <c r="B2040" s="46" t="s">
        <v>49</v>
      </c>
      <c r="D2040" s="49">
        <f>_xll.qlCalendarAdvance(LocalCalendar,$D2039,B2040,"f",FALSE)</f>
        <v>53794</v>
      </c>
      <c r="E2040" s="49">
        <f>_xll.qlInterestRateIndexValueDate(IndexON,D2040)</f>
        <v>53794</v>
      </c>
      <c r="F2040" s="52" t="e">
        <f>IFERROR(_xll.qlIndexFixing(IndexON,D2040,TRUE,_xll.ohTrigger(RecalcTrigger,TriggerON)),NA())</f>
        <v>#N/A</v>
      </c>
      <c r="H2040" s="49">
        <f>_xll.qlCalendarAdvance(IborCalendar,$H2039,B2040,"f",FALSE)</f>
        <v>53596</v>
      </c>
      <c r="I2040" s="49">
        <f>_xll.qlInterestRateIndexValueDate(Index3M,$H2040)</f>
        <v>53598</v>
      </c>
      <c r="J2040" s="52" t="e">
        <f>IFERROR(_xll.qlIndexFixing(Index3M,H2040,TRUE,_xll.ohTrigger(RecalcTrigger,Trigger3M)),NA())</f>
        <v>#N/A</v>
      </c>
      <c r="K2040" s="52" t="e">
        <f>IFERROR(_xll.qlIndexFixing(ONIndex3M,I2040,TRUE,_xll.ohTrigger(RecalcTrigger,Trigger3M)),NA())</f>
        <v>#N/A</v>
      </c>
      <c r="L2040" s="52" t="e">
        <f>IFERROR(_xll.qlIndexFixing(Index6M,$H2040,TRUE,_xll.ohTrigger(RecalcTrigger,Trigger6M)),NA())</f>
        <v>#N/A</v>
      </c>
      <c r="M2040" s="52" t="e">
        <f>IFERROR(_xll.qlIndexFixing(ONIndex6M,I2040,TRUE,_xll.ohTrigger(RecalcTrigger,Trigger6M)),NA())</f>
        <v>#N/A</v>
      </c>
    </row>
    <row r="2041" spans="2:13" x14ac:dyDescent="0.2">
      <c r="B2041" s="46" t="s">
        <v>49</v>
      </c>
      <c r="D2041" s="49">
        <f>_xll.qlCalendarAdvance(LocalCalendar,$D2040,B2041,"f",FALSE)</f>
        <v>53801</v>
      </c>
      <c r="E2041" s="49">
        <f>_xll.qlInterestRateIndexValueDate(IndexON,D2041)</f>
        <v>53801</v>
      </c>
      <c r="F2041" s="52" t="e">
        <f>IFERROR(_xll.qlIndexFixing(IndexON,D2041,TRUE,_xll.ohTrigger(RecalcTrigger,TriggerON)),NA())</f>
        <v>#N/A</v>
      </c>
      <c r="H2041" s="49">
        <f>_xll.qlCalendarAdvance(IborCalendar,$H2040,B2041,"f",FALSE)</f>
        <v>53603</v>
      </c>
      <c r="I2041" s="49">
        <f>_xll.qlInterestRateIndexValueDate(Index3M,$H2041)</f>
        <v>53605</v>
      </c>
      <c r="J2041" s="52" t="e">
        <f>IFERROR(_xll.qlIndexFixing(Index3M,H2041,TRUE,_xll.ohTrigger(RecalcTrigger,Trigger3M)),NA())</f>
        <v>#N/A</v>
      </c>
      <c r="K2041" s="52" t="e">
        <f>IFERROR(_xll.qlIndexFixing(ONIndex3M,I2041,TRUE,_xll.ohTrigger(RecalcTrigger,Trigger3M)),NA())</f>
        <v>#N/A</v>
      </c>
      <c r="L2041" s="52" t="e">
        <f>IFERROR(_xll.qlIndexFixing(Index6M,$H2041,TRUE,_xll.ohTrigger(RecalcTrigger,Trigger6M)),NA())</f>
        <v>#N/A</v>
      </c>
      <c r="M2041" s="52" t="e">
        <f>IFERROR(_xll.qlIndexFixing(ONIndex6M,I2041,TRUE,_xll.ohTrigger(RecalcTrigger,Trigger6M)),NA())</f>
        <v>#N/A</v>
      </c>
    </row>
    <row r="2042" spans="2:13" x14ac:dyDescent="0.2">
      <c r="B2042" s="46" t="s">
        <v>49</v>
      </c>
      <c r="D2042" s="49">
        <f>_xll.qlCalendarAdvance(LocalCalendar,$D2041,B2042,"f",FALSE)</f>
        <v>53808</v>
      </c>
      <c r="E2042" s="49">
        <f>_xll.qlInterestRateIndexValueDate(IndexON,D2042)</f>
        <v>53808</v>
      </c>
      <c r="F2042" s="52" t="e">
        <f>IFERROR(_xll.qlIndexFixing(IndexON,D2042,TRUE,_xll.ohTrigger(RecalcTrigger,TriggerON)),NA())</f>
        <v>#N/A</v>
      </c>
      <c r="H2042" s="49">
        <f>_xll.qlCalendarAdvance(IborCalendar,$H2041,B2042,"f",FALSE)</f>
        <v>53610</v>
      </c>
      <c r="I2042" s="49">
        <f>_xll.qlInterestRateIndexValueDate(Index3M,$H2042)</f>
        <v>53612</v>
      </c>
      <c r="J2042" s="52" t="e">
        <f>IFERROR(_xll.qlIndexFixing(Index3M,H2042,TRUE,_xll.ohTrigger(RecalcTrigger,Trigger3M)),NA())</f>
        <v>#N/A</v>
      </c>
      <c r="K2042" s="52" t="e">
        <f>IFERROR(_xll.qlIndexFixing(ONIndex3M,I2042,TRUE,_xll.ohTrigger(RecalcTrigger,Trigger3M)),NA())</f>
        <v>#N/A</v>
      </c>
      <c r="L2042" s="52" t="e">
        <f>IFERROR(_xll.qlIndexFixing(Index6M,$H2042,TRUE,_xll.ohTrigger(RecalcTrigger,Trigger6M)),NA())</f>
        <v>#N/A</v>
      </c>
      <c r="M2042" s="52" t="e">
        <f>IFERROR(_xll.qlIndexFixing(ONIndex6M,I2042,TRUE,_xll.ohTrigger(RecalcTrigger,Trigger6M)),NA())</f>
        <v>#N/A</v>
      </c>
    </row>
    <row r="2043" spans="2:13" x14ac:dyDescent="0.2">
      <c r="B2043" s="46" t="s">
        <v>49</v>
      </c>
      <c r="D2043" s="49">
        <f>_xll.qlCalendarAdvance(LocalCalendar,$D2042,B2043,"f",FALSE)</f>
        <v>53819</v>
      </c>
      <c r="E2043" s="49">
        <f>_xll.qlInterestRateIndexValueDate(IndexON,D2043)</f>
        <v>53819</v>
      </c>
      <c r="F2043" s="52" t="e">
        <f>IFERROR(_xll.qlIndexFixing(IndexON,D2043,TRUE,_xll.ohTrigger(RecalcTrigger,TriggerON)),NA())</f>
        <v>#N/A</v>
      </c>
      <c r="H2043" s="49">
        <f>_xll.qlCalendarAdvance(IborCalendar,$H2042,B2043,"f",FALSE)</f>
        <v>53617</v>
      </c>
      <c r="I2043" s="49">
        <f>_xll.qlInterestRateIndexValueDate(Index3M,$H2043)</f>
        <v>53619</v>
      </c>
      <c r="J2043" s="52" t="e">
        <f>IFERROR(_xll.qlIndexFixing(Index3M,H2043,TRUE,_xll.ohTrigger(RecalcTrigger,Trigger3M)),NA())</f>
        <v>#N/A</v>
      </c>
      <c r="K2043" s="52" t="e">
        <f>IFERROR(_xll.qlIndexFixing(ONIndex3M,I2043,TRUE,_xll.ohTrigger(RecalcTrigger,Trigger3M)),NA())</f>
        <v>#N/A</v>
      </c>
      <c r="L2043" s="52" t="e">
        <f>IFERROR(_xll.qlIndexFixing(Index6M,$H2043,TRUE,_xll.ohTrigger(RecalcTrigger,Trigger6M)),NA())</f>
        <v>#N/A</v>
      </c>
      <c r="M2043" s="52" t="e">
        <f>IFERROR(_xll.qlIndexFixing(ONIndex6M,I2043,TRUE,_xll.ohTrigger(RecalcTrigger,Trigger6M)),NA())</f>
        <v>#N/A</v>
      </c>
    </row>
    <row r="2044" spans="2:13" x14ac:dyDescent="0.2">
      <c r="B2044" s="46" t="s">
        <v>49</v>
      </c>
      <c r="D2044" s="49">
        <f>_xll.qlCalendarAdvance(LocalCalendar,$D2043,B2044,"f",FALSE)</f>
        <v>53826</v>
      </c>
      <c r="E2044" s="49">
        <f>_xll.qlInterestRateIndexValueDate(IndexON,D2044)</f>
        <v>53826</v>
      </c>
      <c r="F2044" s="52" t="e">
        <f>IFERROR(_xll.qlIndexFixing(IndexON,D2044,TRUE,_xll.ohTrigger(RecalcTrigger,TriggerON)),NA())</f>
        <v>#N/A</v>
      </c>
      <c r="H2044" s="49">
        <f>_xll.qlCalendarAdvance(IborCalendar,$H2043,B2044,"f",FALSE)</f>
        <v>53624</v>
      </c>
      <c r="I2044" s="49">
        <f>_xll.qlInterestRateIndexValueDate(Index3M,$H2044)</f>
        <v>53626</v>
      </c>
      <c r="J2044" s="52" t="e">
        <f>IFERROR(_xll.qlIndexFixing(Index3M,H2044,TRUE,_xll.ohTrigger(RecalcTrigger,Trigger3M)),NA())</f>
        <v>#N/A</v>
      </c>
      <c r="K2044" s="52" t="e">
        <f>IFERROR(_xll.qlIndexFixing(ONIndex3M,I2044,TRUE,_xll.ohTrigger(RecalcTrigger,Trigger3M)),NA())</f>
        <v>#N/A</v>
      </c>
      <c r="L2044" s="52" t="e">
        <f>IFERROR(_xll.qlIndexFixing(Index6M,$H2044,TRUE,_xll.ohTrigger(RecalcTrigger,Trigger6M)),NA())</f>
        <v>#N/A</v>
      </c>
      <c r="M2044" s="52" t="e">
        <f>IFERROR(_xll.qlIndexFixing(ONIndex6M,I2044,TRUE,_xll.ohTrigger(RecalcTrigger,Trigger6M)),NA())</f>
        <v>#N/A</v>
      </c>
    </row>
    <row r="2045" spans="2:13" x14ac:dyDescent="0.2">
      <c r="B2045" s="46" t="s">
        <v>49</v>
      </c>
      <c r="D2045" s="49">
        <f>_xll.qlCalendarAdvance(LocalCalendar,$D2044,B2045,"f",FALSE)</f>
        <v>53833</v>
      </c>
      <c r="E2045" s="49">
        <f>_xll.qlInterestRateIndexValueDate(IndexON,D2045)</f>
        <v>53833</v>
      </c>
      <c r="F2045" s="52" t="e">
        <f>IFERROR(_xll.qlIndexFixing(IndexON,D2045,TRUE,_xll.ohTrigger(RecalcTrigger,TriggerON)),NA())</f>
        <v>#N/A</v>
      </c>
      <c r="H2045" s="49">
        <f>_xll.qlCalendarAdvance(IborCalendar,$H2044,B2045,"f",FALSE)</f>
        <v>53631</v>
      </c>
      <c r="I2045" s="49">
        <f>_xll.qlInterestRateIndexValueDate(Index3M,$H2045)</f>
        <v>53633</v>
      </c>
      <c r="J2045" s="52" t="e">
        <f>IFERROR(_xll.qlIndexFixing(Index3M,H2045,TRUE,_xll.ohTrigger(RecalcTrigger,Trigger3M)),NA())</f>
        <v>#N/A</v>
      </c>
      <c r="K2045" s="52" t="e">
        <f>IFERROR(_xll.qlIndexFixing(ONIndex3M,I2045,TRUE,_xll.ohTrigger(RecalcTrigger,Trigger3M)),NA())</f>
        <v>#N/A</v>
      </c>
      <c r="L2045" s="52" t="e">
        <f>IFERROR(_xll.qlIndexFixing(Index6M,$H2045,TRUE,_xll.ohTrigger(RecalcTrigger,Trigger6M)),NA())</f>
        <v>#N/A</v>
      </c>
      <c r="M2045" s="52" t="e">
        <f>IFERROR(_xll.qlIndexFixing(ONIndex6M,I2045,TRUE,_xll.ohTrigger(RecalcTrigger,Trigger6M)),NA())</f>
        <v>#N/A</v>
      </c>
    </row>
    <row r="2046" spans="2:13" x14ac:dyDescent="0.2">
      <c r="B2046" s="46" t="s">
        <v>49</v>
      </c>
      <c r="D2046" s="49">
        <f>_xll.qlCalendarAdvance(LocalCalendar,$D2045,B2046,"f",FALSE)</f>
        <v>53840</v>
      </c>
      <c r="E2046" s="49">
        <f>_xll.qlInterestRateIndexValueDate(IndexON,D2046)</f>
        <v>53840</v>
      </c>
      <c r="F2046" s="52" t="e">
        <f>IFERROR(_xll.qlIndexFixing(IndexON,D2046,TRUE,_xll.ohTrigger(RecalcTrigger,TriggerON)),NA())</f>
        <v>#N/A</v>
      </c>
      <c r="H2046" s="49">
        <f>_xll.qlCalendarAdvance(IborCalendar,$H2045,B2046,"f",FALSE)</f>
        <v>53638</v>
      </c>
      <c r="I2046" s="49">
        <f>_xll.qlInterestRateIndexValueDate(Index3M,$H2046)</f>
        <v>53640</v>
      </c>
      <c r="J2046" s="52" t="e">
        <f>IFERROR(_xll.qlIndexFixing(Index3M,H2046,TRUE,_xll.ohTrigger(RecalcTrigger,Trigger3M)),NA())</f>
        <v>#N/A</v>
      </c>
      <c r="K2046" s="52" t="e">
        <f>IFERROR(_xll.qlIndexFixing(ONIndex3M,I2046,TRUE,_xll.ohTrigger(RecalcTrigger,Trigger3M)),NA())</f>
        <v>#N/A</v>
      </c>
      <c r="L2046" s="52" t="e">
        <f>IFERROR(_xll.qlIndexFixing(Index6M,$H2046,TRUE,_xll.ohTrigger(RecalcTrigger,Trigger6M)),NA())</f>
        <v>#N/A</v>
      </c>
      <c r="M2046" s="52" t="e">
        <f>IFERROR(_xll.qlIndexFixing(ONIndex6M,I2046,TRUE,_xll.ohTrigger(RecalcTrigger,Trigger6M)),NA())</f>
        <v>#N/A</v>
      </c>
    </row>
    <row r="2047" spans="2:13" x14ac:dyDescent="0.2">
      <c r="B2047" s="46" t="s">
        <v>49</v>
      </c>
      <c r="D2047" s="49">
        <f>_xll.qlCalendarAdvance(LocalCalendar,$D2046,B2047,"f",FALSE)</f>
        <v>53847</v>
      </c>
      <c r="E2047" s="49">
        <f>_xll.qlInterestRateIndexValueDate(IndexON,D2047)</f>
        <v>53847</v>
      </c>
      <c r="F2047" s="52" t="e">
        <f>IFERROR(_xll.qlIndexFixing(IndexON,D2047,TRUE,_xll.ohTrigger(RecalcTrigger,TriggerON)),NA())</f>
        <v>#N/A</v>
      </c>
      <c r="H2047" s="49">
        <f>_xll.qlCalendarAdvance(IborCalendar,$H2046,B2047,"f",FALSE)</f>
        <v>53645</v>
      </c>
      <c r="I2047" s="49">
        <f>_xll.qlInterestRateIndexValueDate(Index3M,$H2047)</f>
        <v>53647</v>
      </c>
      <c r="J2047" s="52" t="e">
        <f>IFERROR(_xll.qlIndexFixing(Index3M,H2047,TRUE,_xll.ohTrigger(RecalcTrigger,Trigger3M)),NA())</f>
        <v>#N/A</v>
      </c>
      <c r="K2047" s="52" t="e">
        <f>IFERROR(_xll.qlIndexFixing(ONIndex3M,I2047,TRUE,_xll.ohTrigger(RecalcTrigger,Trigger3M)),NA())</f>
        <v>#N/A</v>
      </c>
      <c r="L2047" s="52" t="e">
        <f>IFERROR(_xll.qlIndexFixing(Index6M,$H2047,TRUE,_xll.ohTrigger(RecalcTrigger,Trigger6M)),NA())</f>
        <v>#N/A</v>
      </c>
      <c r="M2047" s="52" t="e">
        <f>IFERROR(_xll.qlIndexFixing(ONIndex6M,I2047,TRUE,_xll.ohTrigger(RecalcTrigger,Trigger6M)),NA())</f>
        <v>#N/A</v>
      </c>
    </row>
    <row r="2048" spans="2:13" x14ac:dyDescent="0.2">
      <c r="B2048" s="46" t="s">
        <v>49</v>
      </c>
      <c r="D2048" s="49">
        <f>_xll.qlCalendarAdvance(LocalCalendar,$D2047,B2048,"f",FALSE)</f>
        <v>53854</v>
      </c>
      <c r="E2048" s="49">
        <f>_xll.qlInterestRateIndexValueDate(IndexON,D2048)</f>
        <v>53854</v>
      </c>
      <c r="F2048" s="52" t="e">
        <f>IFERROR(_xll.qlIndexFixing(IndexON,D2048,TRUE,_xll.ohTrigger(RecalcTrigger,TriggerON)),NA())</f>
        <v>#N/A</v>
      </c>
      <c r="H2048" s="49">
        <f>_xll.qlCalendarAdvance(IborCalendar,$H2047,B2048,"f",FALSE)</f>
        <v>53652</v>
      </c>
      <c r="I2048" s="49">
        <f>_xll.qlInterestRateIndexValueDate(Index3M,$H2048)</f>
        <v>53657</v>
      </c>
      <c r="J2048" s="52" t="e">
        <f>IFERROR(_xll.qlIndexFixing(Index3M,H2048,TRUE,_xll.ohTrigger(RecalcTrigger,Trigger3M)),NA())</f>
        <v>#N/A</v>
      </c>
      <c r="K2048" s="52" t="e">
        <f>IFERROR(_xll.qlIndexFixing(ONIndex3M,I2048,TRUE,_xll.ohTrigger(RecalcTrigger,Trigger3M)),NA())</f>
        <v>#N/A</v>
      </c>
      <c r="L2048" s="52" t="e">
        <f>IFERROR(_xll.qlIndexFixing(Index6M,$H2048,TRUE,_xll.ohTrigger(RecalcTrigger,Trigger6M)),NA())</f>
        <v>#N/A</v>
      </c>
      <c r="M2048" s="52" t="e">
        <f>IFERROR(_xll.qlIndexFixing(ONIndex6M,I2048,TRUE,_xll.ohTrigger(RecalcTrigger,Trigger6M)),NA())</f>
        <v>#N/A</v>
      </c>
    </row>
    <row r="2049" spans="2:13" x14ac:dyDescent="0.2">
      <c r="B2049" s="46" t="s">
        <v>49</v>
      </c>
      <c r="D2049" s="49">
        <f>_xll.qlCalendarAdvance(LocalCalendar,$D2048,B2049,"f",FALSE)</f>
        <v>53861</v>
      </c>
      <c r="E2049" s="49">
        <f>_xll.qlInterestRateIndexValueDate(IndexON,D2049)</f>
        <v>53861</v>
      </c>
      <c r="F2049" s="52" t="e">
        <f>IFERROR(_xll.qlIndexFixing(IndexON,D2049,TRUE,_xll.ohTrigger(RecalcTrigger,TriggerON)),NA())</f>
        <v>#N/A</v>
      </c>
      <c r="H2049" s="49">
        <f>_xll.qlCalendarAdvance(IborCalendar,$H2048,B2049,"f",FALSE)</f>
        <v>53659</v>
      </c>
      <c r="I2049" s="49">
        <f>_xll.qlInterestRateIndexValueDate(Index3M,$H2049)</f>
        <v>53661</v>
      </c>
      <c r="J2049" s="52" t="e">
        <f>IFERROR(_xll.qlIndexFixing(Index3M,H2049,TRUE,_xll.ohTrigger(RecalcTrigger,Trigger3M)),NA())</f>
        <v>#N/A</v>
      </c>
      <c r="K2049" s="52" t="e">
        <f>IFERROR(_xll.qlIndexFixing(ONIndex3M,I2049,TRUE,_xll.ohTrigger(RecalcTrigger,Trigger3M)),NA())</f>
        <v>#N/A</v>
      </c>
      <c r="L2049" s="52" t="e">
        <f>IFERROR(_xll.qlIndexFixing(Index6M,$H2049,TRUE,_xll.ohTrigger(RecalcTrigger,Trigger6M)),NA())</f>
        <v>#N/A</v>
      </c>
      <c r="M2049" s="52" t="e">
        <f>IFERROR(_xll.qlIndexFixing(ONIndex6M,I2049,TRUE,_xll.ohTrigger(RecalcTrigger,Trigger6M)),NA())</f>
        <v>#N/A</v>
      </c>
    </row>
    <row r="2050" spans="2:13" x14ac:dyDescent="0.2">
      <c r="B2050" s="46" t="s">
        <v>49</v>
      </c>
      <c r="D2050" s="49">
        <f>_xll.qlCalendarAdvance(LocalCalendar,$D2049,B2050,"f",FALSE)</f>
        <v>53868</v>
      </c>
      <c r="E2050" s="49">
        <f>_xll.qlInterestRateIndexValueDate(IndexON,D2050)</f>
        <v>53868</v>
      </c>
      <c r="F2050" s="52" t="e">
        <f>IFERROR(_xll.qlIndexFixing(IndexON,D2050,TRUE,_xll.ohTrigger(RecalcTrigger,TriggerON)),NA())</f>
        <v>#N/A</v>
      </c>
      <c r="H2050" s="49">
        <f>_xll.qlCalendarAdvance(IborCalendar,$H2049,B2050,"f",FALSE)</f>
        <v>53666</v>
      </c>
      <c r="I2050" s="49">
        <f>_xll.qlInterestRateIndexValueDate(Index3M,$H2050)</f>
        <v>53668</v>
      </c>
      <c r="J2050" s="52" t="e">
        <f>IFERROR(_xll.qlIndexFixing(Index3M,H2050,TRUE,_xll.ohTrigger(RecalcTrigger,Trigger3M)),NA())</f>
        <v>#N/A</v>
      </c>
      <c r="K2050" s="52" t="e">
        <f>IFERROR(_xll.qlIndexFixing(ONIndex3M,I2050,TRUE,_xll.ohTrigger(RecalcTrigger,Trigger3M)),NA())</f>
        <v>#N/A</v>
      </c>
      <c r="L2050" s="52" t="e">
        <f>IFERROR(_xll.qlIndexFixing(Index6M,$H2050,TRUE,_xll.ohTrigger(RecalcTrigger,Trigger6M)),NA())</f>
        <v>#N/A</v>
      </c>
      <c r="M2050" s="52" t="e">
        <f>IFERROR(_xll.qlIndexFixing(ONIndex6M,I2050,TRUE,_xll.ohTrigger(RecalcTrigger,Trigger6M)),NA())</f>
        <v>#N/A</v>
      </c>
    </row>
    <row r="2051" spans="2:13" x14ac:dyDescent="0.2">
      <c r="B2051" s="46" t="s">
        <v>49</v>
      </c>
      <c r="D2051" s="49">
        <f>_xll.qlCalendarAdvance(LocalCalendar,$D2050,B2051,"f",FALSE)</f>
        <v>53875</v>
      </c>
      <c r="E2051" s="49">
        <f>_xll.qlInterestRateIndexValueDate(IndexON,D2051)</f>
        <v>53875</v>
      </c>
      <c r="F2051" s="52" t="e">
        <f>IFERROR(_xll.qlIndexFixing(IndexON,D2051,TRUE,_xll.ohTrigger(RecalcTrigger,TriggerON)),NA())</f>
        <v>#N/A</v>
      </c>
      <c r="H2051" s="49">
        <f>_xll.qlCalendarAdvance(IborCalendar,$H2050,B2051,"f",FALSE)</f>
        <v>53673</v>
      </c>
      <c r="I2051" s="49">
        <f>_xll.qlInterestRateIndexValueDate(Index3M,$H2051)</f>
        <v>53675</v>
      </c>
      <c r="J2051" s="52" t="e">
        <f>IFERROR(_xll.qlIndexFixing(Index3M,H2051,TRUE,_xll.ohTrigger(RecalcTrigger,Trigger3M)),NA())</f>
        <v>#N/A</v>
      </c>
      <c r="K2051" s="52" t="e">
        <f>IFERROR(_xll.qlIndexFixing(ONIndex3M,I2051,TRUE,_xll.ohTrigger(RecalcTrigger,Trigger3M)),NA())</f>
        <v>#N/A</v>
      </c>
      <c r="L2051" s="52" t="e">
        <f>IFERROR(_xll.qlIndexFixing(Index6M,$H2051,TRUE,_xll.ohTrigger(RecalcTrigger,Trigger6M)),NA())</f>
        <v>#N/A</v>
      </c>
      <c r="M2051" s="52" t="e">
        <f>IFERROR(_xll.qlIndexFixing(ONIndex6M,I2051,TRUE,_xll.ohTrigger(RecalcTrigger,Trigger6M)),NA())</f>
        <v>#N/A</v>
      </c>
    </row>
    <row r="2052" spans="2:13" x14ac:dyDescent="0.2">
      <c r="B2052" s="46" t="s">
        <v>49</v>
      </c>
      <c r="D2052" s="49">
        <f>_xll.qlCalendarAdvance(LocalCalendar,$D2051,B2052,"f",FALSE)</f>
        <v>53882</v>
      </c>
      <c r="E2052" s="49">
        <f>_xll.qlInterestRateIndexValueDate(IndexON,D2052)</f>
        <v>53882</v>
      </c>
      <c r="F2052" s="52" t="e">
        <f>IFERROR(_xll.qlIndexFixing(IndexON,D2052,TRUE,_xll.ohTrigger(RecalcTrigger,TriggerON)),NA())</f>
        <v>#N/A</v>
      </c>
      <c r="H2052" s="49">
        <f>_xll.qlCalendarAdvance(IborCalendar,$H2051,B2052,"f",FALSE)</f>
        <v>53680</v>
      </c>
      <c r="I2052" s="49">
        <f>_xll.qlInterestRateIndexValueDate(Index3M,$H2052)</f>
        <v>53682</v>
      </c>
      <c r="J2052" s="52" t="e">
        <f>IFERROR(_xll.qlIndexFixing(Index3M,H2052,TRUE,_xll.ohTrigger(RecalcTrigger,Trigger3M)),NA())</f>
        <v>#N/A</v>
      </c>
      <c r="K2052" s="52" t="e">
        <f>IFERROR(_xll.qlIndexFixing(ONIndex3M,I2052,TRUE,_xll.ohTrigger(RecalcTrigger,Trigger3M)),NA())</f>
        <v>#N/A</v>
      </c>
      <c r="L2052" s="52" t="e">
        <f>IFERROR(_xll.qlIndexFixing(Index6M,$H2052,TRUE,_xll.ohTrigger(RecalcTrigger,Trigger6M)),NA())</f>
        <v>#N/A</v>
      </c>
      <c r="M2052" s="52" t="e">
        <f>IFERROR(_xll.qlIndexFixing(ONIndex6M,I2052,TRUE,_xll.ohTrigger(RecalcTrigger,Trigger6M)),NA())</f>
        <v>#N/A</v>
      </c>
    </row>
    <row r="2053" spans="2:13" x14ac:dyDescent="0.2">
      <c r="B2053" s="46" t="s">
        <v>49</v>
      </c>
      <c r="D2053" s="49">
        <f>_xll.qlCalendarAdvance(LocalCalendar,$D2052,B2053,"f",FALSE)</f>
        <v>53889</v>
      </c>
      <c r="E2053" s="49">
        <f>_xll.qlInterestRateIndexValueDate(IndexON,D2053)</f>
        <v>53889</v>
      </c>
      <c r="F2053" s="52" t="e">
        <f>IFERROR(_xll.qlIndexFixing(IndexON,D2053,TRUE,_xll.ohTrigger(RecalcTrigger,TriggerON)),NA())</f>
        <v>#N/A</v>
      </c>
      <c r="H2053" s="49">
        <f>_xll.qlCalendarAdvance(IborCalendar,$H2052,B2053,"f",FALSE)</f>
        <v>53688</v>
      </c>
      <c r="I2053" s="49">
        <f>_xll.qlInterestRateIndexValueDate(Index3M,$H2053)</f>
        <v>53696</v>
      </c>
      <c r="J2053" s="52" t="e">
        <f>IFERROR(_xll.qlIndexFixing(Index3M,H2053,TRUE,_xll.ohTrigger(RecalcTrigger,Trigger3M)),NA())</f>
        <v>#N/A</v>
      </c>
      <c r="K2053" s="52" t="e">
        <f>IFERROR(_xll.qlIndexFixing(ONIndex3M,I2053,TRUE,_xll.ohTrigger(RecalcTrigger,Trigger3M)),NA())</f>
        <v>#N/A</v>
      </c>
      <c r="L2053" s="52" t="e">
        <f>IFERROR(_xll.qlIndexFixing(Index6M,$H2053,TRUE,_xll.ohTrigger(RecalcTrigger,Trigger6M)),NA())</f>
        <v>#N/A</v>
      </c>
      <c r="M2053" s="52" t="e">
        <f>IFERROR(_xll.qlIndexFixing(ONIndex6M,I2053,TRUE,_xll.ohTrigger(RecalcTrigger,Trigger6M)),NA())</f>
        <v>#N/A</v>
      </c>
    </row>
    <row r="2054" spans="2:13" x14ac:dyDescent="0.2">
      <c r="B2054" s="46" t="s">
        <v>49</v>
      </c>
      <c r="D2054" s="49">
        <f>_xll.qlCalendarAdvance(LocalCalendar,$D2053,B2054,"f",FALSE)</f>
        <v>53896</v>
      </c>
      <c r="E2054" s="49">
        <f>_xll.qlInterestRateIndexValueDate(IndexON,D2054)</f>
        <v>53896</v>
      </c>
      <c r="F2054" s="52" t="e">
        <f>IFERROR(_xll.qlIndexFixing(IndexON,D2054,TRUE,_xll.ohTrigger(RecalcTrigger,TriggerON)),NA())</f>
        <v>#N/A</v>
      </c>
      <c r="H2054" s="49">
        <f>_xll.qlCalendarAdvance(IborCalendar,$H2053,B2054,"f",FALSE)</f>
        <v>53695</v>
      </c>
      <c r="I2054" s="49">
        <f>_xll.qlInterestRateIndexValueDate(Index3M,$H2054)</f>
        <v>53699</v>
      </c>
      <c r="J2054" s="52" t="e">
        <f>IFERROR(_xll.qlIndexFixing(Index3M,H2054,TRUE,_xll.ohTrigger(RecalcTrigger,Trigger3M)),NA())</f>
        <v>#N/A</v>
      </c>
      <c r="K2054" s="52" t="e">
        <f>IFERROR(_xll.qlIndexFixing(ONIndex3M,I2054,TRUE,_xll.ohTrigger(RecalcTrigger,Trigger3M)),NA())</f>
        <v>#N/A</v>
      </c>
      <c r="L2054" s="52" t="e">
        <f>IFERROR(_xll.qlIndexFixing(Index6M,$H2054,TRUE,_xll.ohTrigger(RecalcTrigger,Trigger6M)),NA())</f>
        <v>#N/A</v>
      </c>
      <c r="M2054" s="52" t="e">
        <f>IFERROR(_xll.qlIndexFixing(ONIndex6M,I2054,TRUE,_xll.ohTrigger(RecalcTrigger,Trigger6M)),NA())</f>
        <v>#N/A</v>
      </c>
    </row>
    <row r="2055" spans="2:13" x14ac:dyDescent="0.2">
      <c r="B2055" s="46" t="s">
        <v>49</v>
      </c>
      <c r="D2055" s="49">
        <f>_xll.qlCalendarAdvance(LocalCalendar,$D2054,B2055,"f",FALSE)</f>
        <v>53903</v>
      </c>
      <c r="E2055" s="49">
        <f>_xll.qlInterestRateIndexValueDate(IndexON,D2055)</f>
        <v>53903</v>
      </c>
      <c r="F2055" s="52" t="e">
        <f>IFERROR(_xll.qlIndexFixing(IndexON,D2055,TRUE,_xll.ohTrigger(RecalcTrigger,TriggerON)),NA())</f>
        <v>#N/A</v>
      </c>
      <c r="H2055" s="49">
        <f>_xll.qlCalendarAdvance(IborCalendar,$H2054,B2055,"f",FALSE)</f>
        <v>53702</v>
      </c>
      <c r="I2055" s="49">
        <f>_xll.qlInterestRateIndexValueDate(Index3M,$H2055)</f>
        <v>53707</v>
      </c>
      <c r="J2055" s="52" t="e">
        <f>IFERROR(_xll.qlIndexFixing(Index3M,H2055,TRUE,_xll.ohTrigger(RecalcTrigger,Trigger3M)),NA())</f>
        <v>#N/A</v>
      </c>
      <c r="K2055" s="52" t="e">
        <f>IFERROR(_xll.qlIndexFixing(ONIndex3M,I2055,TRUE,_xll.ohTrigger(RecalcTrigger,Trigger3M)),NA())</f>
        <v>#N/A</v>
      </c>
      <c r="L2055" s="52" t="e">
        <f>IFERROR(_xll.qlIndexFixing(Index6M,$H2055,TRUE,_xll.ohTrigger(RecalcTrigger,Trigger6M)),NA())</f>
        <v>#N/A</v>
      </c>
      <c r="M2055" s="52" t="e">
        <f>IFERROR(_xll.qlIndexFixing(ONIndex6M,I2055,TRUE,_xll.ohTrigger(RecalcTrigger,Trigger6M)),NA())</f>
        <v>#N/A</v>
      </c>
    </row>
    <row r="2056" spans="2:13" x14ac:dyDescent="0.2">
      <c r="B2056" s="46" t="s">
        <v>49</v>
      </c>
      <c r="D2056" s="49">
        <f>_xll.qlCalendarAdvance(LocalCalendar,$D2055,B2056,"f",FALSE)</f>
        <v>53910</v>
      </c>
      <c r="E2056" s="49">
        <f>_xll.qlInterestRateIndexValueDate(IndexON,D2056)</f>
        <v>53910</v>
      </c>
      <c r="F2056" s="52" t="e">
        <f>IFERROR(_xll.qlIndexFixing(IndexON,D2056,TRUE,_xll.ohTrigger(RecalcTrigger,TriggerON)),NA())</f>
        <v>#N/A</v>
      </c>
      <c r="H2056" s="49">
        <f>_xll.qlCalendarAdvance(IborCalendar,$H2055,B2056,"f",FALSE)</f>
        <v>53709</v>
      </c>
      <c r="I2056" s="49">
        <f>_xll.qlInterestRateIndexValueDate(Index3M,$H2056)</f>
        <v>53713</v>
      </c>
      <c r="J2056" s="52" t="e">
        <f>IFERROR(_xll.qlIndexFixing(Index3M,H2056,TRUE,_xll.ohTrigger(RecalcTrigger,Trigger3M)),NA())</f>
        <v>#N/A</v>
      </c>
      <c r="K2056" s="52" t="e">
        <f>IFERROR(_xll.qlIndexFixing(ONIndex3M,I2056,TRUE,_xll.ohTrigger(RecalcTrigger,Trigger3M)),NA())</f>
        <v>#N/A</v>
      </c>
      <c r="L2056" s="52" t="e">
        <f>IFERROR(_xll.qlIndexFixing(Index6M,$H2056,TRUE,_xll.ohTrigger(RecalcTrigger,Trigger6M)),NA())</f>
        <v>#N/A</v>
      </c>
      <c r="M2056" s="52" t="e">
        <f>IFERROR(_xll.qlIndexFixing(ONIndex6M,I2056,TRUE,_xll.ohTrigger(RecalcTrigger,Trigger6M)),NA())</f>
        <v>#N/A</v>
      </c>
    </row>
    <row r="2057" spans="2:13" x14ac:dyDescent="0.2">
      <c r="B2057" s="46" t="s">
        <v>49</v>
      </c>
      <c r="D2057" s="49">
        <f>_xll.qlCalendarAdvance(LocalCalendar,$D2056,B2057,"f",FALSE)</f>
        <v>53917</v>
      </c>
      <c r="E2057" s="49">
        <f>_xll.qlInterestRateIndexValueDate(IndexON,D2057)</f>
        <v>53917</v>
      </c>
      <c r="F2057" s="52" t="e">
        <f>IFERROR(_xll.qlIndexFixing(IndexON,D2057,TRUE,_xll.ohTrigger(RecalcTrigger,TriggerON)),NA())</f>
        <v>#N/A</v>
      </c>
      <c r="H2057" s="49">
        <f>_xll.qlCalendarAdvance(IborCalendar,$H2056,B2057,"f",FALSE)</f>
        <v>53716</v>
      </c>
      <c r="I2057" s="49">
        <f>_xll.qlInterestRateIndexValueDate(Index3M,$H2057)</f>
        <v>53720</v>
      </c>
      <c r="J2057" s="52" t="e">
        <f>IFERROR(_xll.qlIndexFixing(Index3M,H2057,TRUE,_xll.ohTrigger(RecalcTrigger,Trigger3M)),NA())</f>
        <v>#N/A</v>
      </c>
      <c r="K2057" s="52" t="e">
        <f>IFERROR(_xll.qlIndexFixing(ONIndex3M,I2057,TRUE,_xll.ohTrigger(RecalcTrigger,Trigger3M)),NA())</f>
        <v>#N/A</v>
      </c>
      <c r="L2057" s="52" t="e">
        <f>IFERROR(_xll.qlIndexFixing(Index6M,$H2057,TRUE,_xll.ohTrigger(RecalcTrigger,Trigger6M)),NA())</f>
        <v>#N/A</v>
      </c>
      <c r="M2057" s="52" t="e">
        <f>IFERROR(_xll.qlIndexFixing(ONIndex6M,I2057,TRUE,_xll.ohTrigger(RecalcTrigger,Trigger6M)),NA())</f>
        <v>#N/A</v>
      </c>
    </row>
    <row r="2058" spans="2:13" x14ac:dyDescent="0.2">
      <c r="B2058" s="46" t="s">
        <v>49</v>
      </c>
      <c r="D2058" s="49">
        <f>_xll.qlCalendarAdvance(LocalCalendar,$D2057,B2058,"f",FALSE)</f>
        <v>53924</v>
      </c>
      <c r="E2058" s="49">
        <f>_xll.qlInterestRateIndexValueDate(IndexON,D2058)</f>
        <v>53924</v>
      </c>
      <c r="F2058" s="52" t="e">
        <f>IFERROR(_xll.qlIndexFixing(IndexON,D2058,TRUE,_xll.ohTrigger(RecalcTrigger,TriggerON)),NA())</f>
        <v>#N/A</v>
      </c>
      <c r="H2058" s="49">
        <f>_xll.qlCalendarAdvance(IborCalendar,$H2057,B2058,"f",FALSE)</f>
        <v>53723</v>
      </c>
      <c r="I2058" s="49">
        <f>_xll.qlInterestRateIndexValueDate(Index3M,$H2058)</f>
        <v>53727</v>
      </c>
      <c r="J2058" s="52" t="e">
        <f>IFERROR(_xll.qlIndexFixing(Index3M,H2058,TRUE,_xll.ohTrigger(RecalcTrigger,Trigger3M)),NA())</f>
        <v>#N/A</v>
      </c>
      <c r="K2058" s="52" t="e">
        <f>IFERROR(_xll.qlIndexFixing(ONIndex3M,I2058,TRUE,_xll.ohTrigger(RecalcTrigger,Trigger3M)),NA())</f>
        <v>#N/A</v>
      </c>
      <c r="L2058" s="52" t="e">
        <f>IFERROR(_xll.qlIndexFixing(Index6M,$H2058,TRUE,_xll.ohTrigger(RecalcTrigger,Trigger6M)),NA())</f>
        <v>#N/A</v>
      </c>
      <c r="M2058" s="52" t="e">
        <f>IFERROR(_xll.qlIndexFixing(ONIndex6M,I2058,TRUE,_xll.ohTrigger(RecalcTrigger,Trigger6M)),NA())</f>
        <v>#N/A</v>
      </c>
    </row>
    <row r="2059" spans="2:13" x14ac:dyDescent="0.2">
      <c r="B2059" s="46" t="s">
        <v>49</v>
      </c>
      <c r="D2059" s="49">
        <f>_xll.qlCalendarAdvance(LocalCalendar,$D2058,B2059,"f",FALSE)</f>
        <v>53931</v>
      </c>
      <c r="E2059" s="49">
        <f>_xll.qlInterestRateIndexValueDate(IndexON,D2059)</f>
        <v>53931</v>
      </c>
      <c r="F2059" s="52" t="e">
        <f>IFERROR(_xll.qlIndexFixing(IndexON,D2059,TRUE,_xll.ohTrigger(RecalcTrigger,TriggerON)),NA())</f>
        <v>#N/A</v>
      </c>
      <c r="H2059" s="49">
        <f>_xll.qlCalendarAdvance(IborCalendar,$H2058,B2059,"f",FALSE)</f>
        <v>53730</v>
      </c>
      <c r="I2059" s="49">
        <f>_xll.qlInterestRateIndexValueDate(Index3M,$H2059)</f>
        <v>53735</v>
      </c>
      <c r="J2059" s="52" t="e">
        <f>IFERROR(_xll.qlIndexFixing(Index3M,H2059,TRUE,_xll.ohTrigger(RecalcTrigger,Trigger3M)),NA())</f>
        <v>#N/A</v>
      </c>
      <c r="K2059" s="52" t="e">
        <f>IFERROR(_xll.qlIndexFixing(ONIndex3M,I2059,TRUE,_xll.ohTrigger(RecalcTrigger,Trigger3M)),NA())</f>
        <v>#N/A</v>
      </c>
      <c r="L2059" s="52" t="e">
        <f>IFERROR(_xll.qlIndexFixing(Index6M,$H2059,TRUE,_xll.ohTrigger(RecalcTrigger,Trigger6M)),NA())</f>
        <v>#N/A</v>
      </c>
      <c r="M2059" s="52" t="e">
        <f>IFERROR(_xll.qlIndexFixing(ONIndex6M,I2059,TRUE,_xll.ohTrigger(RecalcTrigger,Trigger6M)),NA())</f>
        <v>#N/A</v>
      </c>
    </row>
    <row r="2060" spans="2:13" x14ac:dyDescent="0.2">
      <c r="B2060" s="46" t="s">
        <v>49</v>
      </c>
      <c r="D2060" s="49">
        <f>_xll.qlCalendarAdvance(LocalCalendar,$D2059,B2060,"f",FALSE)</f>
        <v>53938</v>
      </c>
      <c r="E2060" s="49">
        <f>_xll.qlInterestRateIndexValueDate(IndexON,D2060)</f>
        <v>53938</v>
      </c>
      <c r="F2060" s="52" t="e">
        <f>IFERROR(_xll.qlIndexFixing(IndexON,D2060,TRUE,_xll.ohTrigger(RecalcTrigger,TriggerON)),NA())</f>
        <v>#N/A</v>
      </c>
      <c r="H2060" s="49">
        <f>_xll.qlCalendarAdvance(IborCalendar,$H2059,B2060,"f",FALSE)</f>
        <v>53737</v>
      </c>
      <c r="I2060" s="49">
        <f>_xll.qlInterestRateIndexValueDate(Index3M,$H2060)</f>
        <v>53741</v>
      </c>
      <c r="J2060" s="52" t="e">
        <f>IFERROR(_xll.qlIndexFixing(Index3M,H2060,TRUE,_xll.ohTrigger(RecalcTrigger,Trigger3M)),NA())</f>
        <v>#N/A</v>
      </c>
      <c r="K2060" s="52" t="e">
        <f>IFERROR(_xll.qlIndexFixing(ONIndex3M,I2060,TRUE,_xll.ohTrigger(RecalcTrigger,Trigger3M)),NA())</f>
        <v>#N/A</v>
      </c>
      <c r="L2060" s="52" t="e">
        <f>IFERROR(_xll.qlIndexFixing(Index6M,$H2060,TRUE,_xll.ohTrigger(RecalcTrigger,Trigger6M)),NA())</f>
        <v>#N/A</v>
      </c>
      <c r="M2060" s="52" t="e">
        <f>IFERROR(_xll.qlIndexFixing(ONIndex6M,I2060,TRUE,_xll.ohTrigger(RecalcTrigger,Trigger6M)),NA())</f>
        <v>#N/A</v>
      </c>
    </row>
    <row r="2061" spans="2:13" x14ac:dyDescent="0.2">
      <c r="B2061" s="46" t="s">
        <v>49</v>
      </c>
      <c r="D2061" s="49">
        <f>_xll.qlCalendarAdvance(LocalCalendar,$D2060,B2061,"f",FALSE)</f>
        <v>53945</v>
      </c>
      <c r="E2061" s="49">
        <f>_xll.qlInterestRateIndexValueDate(IndexON,D2061)</f>
        <v>53945</v>
      </c>
      <c r="F2061" s="52" t="e">
        <f>IFERROR(_xll.qlIndexFixing(IndexON,D2061,TRUE,_xll.ohTrigger(RecalcTrigger,TriggerON)),NA())</f>
        <v>#N/A</v>
      </c>
      <c r="H2061" s="49">
        <f>_xll.qlCalendarAdvance(IborCalendar,$H2060,B2061,"f",FALSE)</f>
        <v>53744</v>
      </c>
      <c r="I2061" s="49">
        <f>_xll.qlInterestRateIndexValueDate(Index3M,$H2061)</f>
        <v>53748</v>
      </c>
      <c r="J2061" s="52" t="e">
        <f>IFERROR(_xll.qlIndexFixing(Index3M,H2061,TRUE,_xll.ohTrigger(RecalcTrigger,Trigger3M)),NA())</f>
        <v>#N/A</v>
      </c>
      <c r="K2061" s="52" t="e">
        <f>IFERROR(_xll.qlIndexFixing(ONIndex3M,I2061,TRUE,_xll.ohTrigger(RecalcTrigger,Trigger3M)),NA())</f>
        <v>#N/A</v>
      </c>
      <c r="L2061" s="52" t="e">
        <f>IFERROR(_xll.qlIndexFixing(Index6M,$H2061,TRUE,_xll.ohTrigger(RecalcTrigger,Trigger6M)),NA())</f>
        <v>#N/A</v>
      </c>
      <c r="M2061" s="52" t="e">
        <f>IFERROR(_xll.qlIndexFixing(ONIndex6M,I2061,TRUE,_xll.ohTrigger(RecalcTrigger,Trigger6M)),NA())</f>
        <v>#N/A</v>
      </c>
    </row>
    <row r="2062" spans="2:13" x14ac:dyDescent="0.2">
      <c r="B2062" s="46" t="s">
        <v>49</v>
      </c>
      <c r="D2062" s="49">
        <f>_xll.qlCalendarAdvance(LocalCalendar,$D2061,B2062,"f",FALSE)</f>
        <v>53952</v>
      </c>
      <c r="E2062" s="49">
        <f>_xll.qlInterestRateIndexValueDate(IndexON,D2062)</f>
        <v>53952</v>
      </c>
      <c r="F2062" s="52" t="e">
        <f>IFERROR(_xll.qlIndexFixing(IndexON,D2062,TRUE,_xll.ohTrigger(RecalcTrigger,TriggerON)),NA())</f>
        <v>#N/A</v>
      </c>
      <c r="H2062" s="49">
        <f>_xll.qlCalendarAdvance(IborCalendar,$H2061,B2062,"f",FALSE)</f>
        <v>53751</v>
      </c>
      <c r="I2062" s="49">
        <f>_xll.qlInterestRateIndexValueDate(Index3M,$H2062)</f>
        <v>53755</v>
      </c>
      <c r="J2062" s="52" t="e">
        <f>IFERROR(_xll.qlIndexFixing(Index3M,H2062,TRUE,_xll.ohTrigger(RecalcTrigger,Trigger3M)),NA())</f>
        <v>#N/A</v>
      </c>
      <c r="K2062" s="52" t="e">
        <f>IFERROR(_xll.qlIndexFixing(ONIndex3M,I2062,TRUE,_xll.ohTrigger(RecalcTrigger,Trigger3M)),NA())</f>
        <v>#N/A</v>
      </c>
      <c r="L2062" s="52" t="e">
        <f>IFERROR(_xll.qlIndexFixing(Index6M,$H2062,TRUE,_xll.ohTrigger(RecalcTrigger,Trigger6M)),NA())</f>
        <v>#N/A</v>
      </c>
      <c r="M2062" s="52" t="e">
        <f>IFERROR(_xll.qlIndexFixing(ONIndex6M,I2062,TRUE,_xll.ohTrigger(RecalcTrigger,Trigger6M)),NA())</f>
        <v>#N/A</v>
      </c>
    </row>
    <row r="2063" spans="2:13" x14ac:dyDescent="0.2">
      <c r="B2063" s="46" t="s">
        <v>49</v>
      </c>
      <c r="D2063" s="49">
        <f>_xll.qlCalendarAdvance(LocalCalendar,$D2062,B2063,"f",FALSE)</f>
        <v>53959</v>
      </c>
      <c r="E2063" s="49">
        <f>_xll.qlInterestRateIndexValueDate(IndexON,D2063)</f>
        <v>53959</v>
      </c>
      <c r="F2063" s="52" t="e">
        <f>IFERROR(_xll.qlIndexFixing(IndexON,D2063,TRUE,_xll.ohTrigger(RecalcTrigger,TriggerON)),NA())</f>
        <v>#N/A</v>
      </c>
      <c r="H2063" s="49">
        <f>_xll.qlCalendarAdvance(IborCalendar,$H2062,B2063,"f",FALSE)</f>
        <v>53758</v>
      </c>
      <c r="I2063" s="49">
        <f>_xll.qlInterestRateIndexValueDate(Index3M,$H2063)</f>
        <v>53762</v>
      </c>
      <c r="J2063" s="52" t="e">
        <f>IFERROR(_xll.qlIndexFixing(Index3M,H2063,TRUE,_xll.ohTrigger(RecalcTrigger,Trigger3M)),NA())</f>
        <v>#N/A</v>
      </c>
      <c r="K2063" s="52" t="e">
        <f>IFERROR(_xll.qlIndexFixing(ONIndex3M,I2063,TRUE,_xll.ohTrigger(RecalcTrigger,Trigger3M)),NA())</f>
        <v>#N/A</v>
      </c>
      <c r="L2063" s="52" t="e">
        <f>IFERROR(_xll.qlIndexFixing(Index6M,$H2063,TRUE,_xll.ohTrigger(RecalcTrigger,Trigger6M)),NA())</f>
        <v>#N/A</v>
      </c>
      <c r="M2063" s="52" t="e">
        <f>IFERROR(_xll.qlIndexFixing(ONIndex6M,I2063,TRUE,_xll.ohTrigger(RecalcTrigger,Trigger6M)),NA())</f>
        <v>#N/A</v>
      </c>
    </row>
    <row r="2064" spans="2:13" x14ac:dyDescent="0.2">
      <c r="B2064" s="46" t="s">
        <v>49</v>
      </c>
      <c r="D2064" s="49">
        <f>_xll.qlCalendarAdvance(LocalCalendar,$D2063,B2064,"f",FALSE)</f>
        <v>53966</v>
      </c>
      <c r="E2064" s="49">
        <f>_xll.qlInterestRateIndexValueDate(IndexON,D2064)</f>
        <v>53966</v>
      </c>
      <c r="F2064" s="52" t="e">
        <f>IFERROR(_xll.qlIndexFixing(IndexON,D2064,TRUE,_xll.ohTrigger(RecalcTrigger,TriggerON)),NA())</f>
        <v>#N/A</v>
      </c>
      <c r="H2064" s="49">
        <f>_xll.qlCalendarAdvance(IborCalendar,$H2063,B2064,"f",FALSE)</f>
        <v>53765</v>
      </c>
      <c r="I2064" s="49">
        <f>_xll.qlInterestRateIndexValueDate(Index3M,$H2064)</f>
        <v>53769</v>
      </c>
      <c r="J2064" s="52" t="e">
        <f>IFERROR(_xll.qlIndexFixing(Index3M,H2064,TRUE,_xll.ohTrigger(RecalcTrigger,Trigger3M)),NA())</f>
        <v>#N/A</v>
      </c>
      <c r="K2064" s="52" t="e">
        <f>IFERROR(_xll.qlIndexFixing(ONIndex3M,I2064,TRUE,_xll.ohTrigger(RecalcTrigger,Trigger3M)),NA())</f>
        <v>#N/A</v>
      </c>
      <c r="L2064" s="52" t="e">
        <f>IFERROR(_xll.qlIndexFixing(Index6M,$H2064,TRUE,_xll.ohTrigger(RecalcTrigger,Trigger6M)),NA())</f>
        <v>#N/A</v>
      </c>
      <c r="M2064" s="52" t="e">
        <f>IFERROR(_xll.qlIndexFixing(ONIndex6M,I2064,TRUE,_xll.ohTrigger(RecalcTrigger,Trigger6M)),NA())</f>
        <v>#N/A</v>
      </c>
    </row>
    <row r="2065" spans="2:13" x14ac:dyDescent="0.2">
      <c r="B2065" s="46" t="s">
        <v>49</v>
      </c>
      <c r="D2065" s="49">
        <f>_xll.qlCalendarAdvance(LocalCalendar,$D2064,B2065,"f",FALSE)</f>
        <v>53973</v>
      </c>
      <c r="E2065" s="49">
        <f>_xll.qlInterestRateIndexValueDate(IndexON,D2065)</f>
        <v>53973</v>
      </c>
      <c r="F2065" s="52" t="e">
        <f>IFERROR(_xll.qlIndexFixing(IndexON,D2065,TRUE,_xll.ohTrigger(RecalcTrigger,TriggerON)),NA())</f>
        <v>#N/A</v>
      </c>
      <c r="H2065" s="49">
        <f>_xll.qlCalendarAdvance(IborCalendar,$H2064,B2065,"f",FALSE)</f>
        <v>53772</v>
      </c>
      <c r="I2065" s="49">
        <f>_xll.qlInterestRateIndexValueDate(Index3M,$H2065)</f>
        <v>53776</v>
      </c>
      <c r="J2065" s="52" t="e">
        <f>IFERROR(_xll.qlIndexFixing(Index3M,H2065,TRUE,_xll.ohTrigger(RecalcTrigger,Trigger3M)),NA())</f>
        <v>#N/A</v>
      </c>
      <c r="K2065" s="52" t="e">
        <f>IFERROR(_xll.qlIndexFixing(ONIndex3M,I2065,TRUE,_xll.ohTrigger(RecalcTrigger,Trigger3M)),NA())</f>
        <v>#N/A</v>
      </c>
      <c r="L2065" s="52" t="e">
        <f>IFERROR(_xll.qlIndexFixing(Index6M,$H2065,TRUE,_xll.ohTrigger(RecalcTrigger,Trigger6M)),NA())</f>
        <v>#N/A</v>
      </c>
      <c r="M2065" s="52" t="e">
        <f>IFERROR(_xll.qlIndexFixing(ONIndex6M,I2065,TRUE,_xll.ohTrigger(RecalcTrigger,Trigger6M)),NA())</f>
        <v>#N/A</v>
      </c>
    </row>
    <row r="2066" spans="2:13" x14ac:dyDescent="0.2">
      <c r="B2066" s="46" t="s">
        <v>49</v>
      </c>
      <c r="D2066" s="49">
        <f>_xll.qlCalendarAdvance(LocalCalendar,$D2065,B2066,"f",FALSE)</f>
        <v>53980</v>
      </c>
      <c r="E2066" s="49">
        <f>_xll.qlInterestRateIndexValueDate(IndexON,D2066)</f>
        <v>53980</v>
      </c>
      <c r="F2066" s="52" t="e">
        <f>IFERROR(_xll.qlIndexFixing(IndexON,D2066,TRUE,_xll.ohTrigger(RecalcTrigger,TriggerON)),NA())</f>
        <v>#N/A</v>
      </c>
      <c r="H2066" s="49">
        <f>_xll.qlCalendarAdvance(IborCalendar,$H2065,B2066,"f",FALSE)</f>
        <v>53779</v>
      </c>
      <c r="I2066" s="49">
        <f>_xll.qlInterestRateIndexValueDate(Index3M,$H2066)</f>
        <v>53783</v>
      </c>
      <c r="J2066" s="52" t="e">
        <f>IFERROR(_xll.qlIndexFixing(Index3M,H2066,TRUE,_xll.ohTrigger(RecalcTrigger,Trigger3M)),NA())</f>
        <v>#N/A</v>
      </c>
      <c r="K2066" s="52" t="e">
        <f>IFERROR(_xll.qlIndexFixing(ONIndex3M,I2066,TRUE,_xll.ohTrigger(RecalcTrigger,Trigger3M)),NA())</f>
        <v>#N/A</v>
      </c>
      <c r="L2066" s="52" t="e">
        <f>IFERROR(_xll.qlIndexFixing(Index6M,$H2066,TRUE,_xll.ohTrigger(RecalcTrigger,Trigger6M)),NA())</f>
        <v>#N/A</v>
      </c>
      <c r="M2066" s="52" t="e">
        <f>IFERROR(_xll.qlIndexFixing(ONIndex6M,I2066,TRUE,_xll.ohTrigger(RecalcTrigger,Trigger6M)),NA())</f>
        <v>#N/A</v>
      </c>
    </row>
    <row r="2067" spans="2:13" x14ac:dyDescent="0.2">
      <c r="B2067" s="46" t="s">
        <v>49</v>
      </c>
      <c r="D2067" s="49">
        <f>_xll.qlCalendarAdvance(LocalCalendar,$D2066,B2067,"f",FALSE)</f>
        <v>53987</v>
      </c>
      <c r="E2067" s="49">
        <f>_xll.qlInterestRateIndexValueDate(IndexON,D2067)</f>
        <v>53987</v>
      </c>
      <c r="F2067" s="52" t="e">
        <f>IFERROR(_xll.qlIndexFixing(IndexON,D2067,TRUE,_xll.ohTrigger(RecalcTrigger,TriggerON)),NA())</f>
        <v>#N/A</v>
      </c>
      <c r="H2067" s="49">
        <f>_xll.qlCalendarAdvance(IborCalendar,$H2066,B2067,"f",FALSE)</f>
        <v>53786</v>
      </c>
      <c r="I2067" s="49">
        <f>_xll.qlInterestRateIndexValueDate(Index3M,$H2067)</f>
        <v>53790</v>
      </c>
      <c r="J2067" s="52" t="e">
        <f>IFERROR(_xll.qlIndexFixing(Index3M,H2067,TRUE,_xll.ohTrigger(RecalcTrigger,Trigger3M)),NA())</f>
        <v>#N/A</v>
      </c>
      <c r="K2067" s="52" t="e">
        <f>IFERROR(_xll.qlIndexFixing(ONIndex3M,I2067,TRUE,_xll.ohTrigger(RecalcTrigger,Trigger3M)),NA())</f>
        <v>#N/A</v>
      </c>
      <c r="L2067" s="52" t="e">
        <f>IFERROR(_xll.qlIndexFixing(Index6M,$H2067,TRUE,_xll.ohTrigger(RecalcTrigger,Trigger6M)),NA())</f>
        <v>#N/A</v>
      </c>
      <c r="M2067" s="52" t="e">
        <f>IFERROR(_xll.qlIndexFixing(ONIndex6M,I2067,TRUE,_xll.ohTrigger(RecalcTrigger,Trigger6M)),NA())</f>
        <v>#N/A</v>
      </c>
    </row>
    <row r="2068" spans="2:13" x14ac:dyDescent="0.2">
      <c r="B2068" s="46" t="s">
        <v>49</v>
      </c>
      <c r="D2068" s="49">
        <f>_xll.qlCalendarAdvance(LocalCalendar,$D2067,B2068,"f",FALSE)</f>
        <v>53994</v>
      </c>
      <c r="E2068" s="49">
        <f>_xll.qlInterestRateIndexValueDate(IndexON,D2068)</f>
        <v>53994</v>
      </c>
      <c r="F2068" s="52" t="e">
        <f>IFERROR(_xll.qlIndexFixing(IndexON,D2068,TRUE,_xll.ohTrigger(RecalcTrigger,TriggerON)),NA())</f>
        <v>#N/A</v>
      </c>
      <c r="H2068" s="49">
        <f>_xll.qlCalendarAdvance(IborCalendar,$H2067,B2068,"f",FALSE)</f>
        <v>53793</v>
      </c>
      <c r="I2068" s="49">
        <f>_xll.qlInterestRateIndexValueDate(Index3M,$H2068)</f>
        <v>53799</v>
      </c>
      <c r="J2068" s="52" t="e">
        <f>IFERROR(_xll.qlIndexFixing(Index3M,H2068,TRUE,_xll.ohTrigger(RecalcTrigger,Trigger3M)),NA())</f>
        <v>#N/A</v>
      </c>
      <c r="K2068" s="52" t="e">
        <f>IFERROR(_xll.qlIndexFixing(ONIndex3M,I2068,TRUE,_xll.ohTrigger(RecalcTrigger,Trigger3M)),NA())</f>
        <v>#N/A</v>
      </c>
      <c r="L2068" s="52" t="e">
        <f>IFERROR(_xll.qlIndexFixing(Index6M,$H2068,TRUE,_xll.ohTrigger(RecalcTrigger,Trigger6M)),NA())</f>
        <v>#N/A</v>
      </c>
      <c r="M2068" s="52" t="e">
        <f>IFERROR(_xll.qlIndexFixing(ONIndex6M,I2068,TRUE,_xll.ohTrigger(RecalcTrigger,Trigger6M)),NA())</f>
        <v>#N/A</v>
      </c>
    </row>
    <row r="2069" spans="2:13" x14ac:dyDescent="0.2">
      <c r="B2069" s="46" t="s">
        <v>49</v>
      </c>
      <c r="D2069" s="49">
        <f>_xll.qlCalendarAdvance(LocalCalendar,$D2068,B2069,"f",FALSE)</f>
        <v>54001</v>
      </c>
      <c r="E2069" s="49">
        <f>_xll.qlInterestRateIndexValueDate(IndexON,D2069)</f>
        <v>54001</v>
      </c>
      <c r="F2069" s="52" t="e">
        <f>IFERROR(_xll.qlIndexFixing(IndexON,D2069,TRUE,_xll.ohTrigger(RecalcTrigger,TriggerON)),NA())</f>
        <v>#N/A</v>
      </c>
      <c r="H2069" s="49">
        <f>_xll.qlCalendarAdvance(IborCalendar,$H2068,B2069,"f",FALSE)</f>
        <v>53800</v>
      </c>
      <c r="I2069" s="49">
        <f>_xll.qlInterestRateIndexValueDate(Index3M,$H2069)</f>
        <v>53804</v>
      </c>
      <c r="J2069" s="52" t="e">
        <f>IFERROR(_xll.qlIndexFixing(Index3M,H2069,TRUE,_xll.ohTrigger(RecalcTrigger,Trigger3M)),NA())</f>
        <v>#N/A</v>
      </c>
      <c r="K2069" s="52" t="e">
        <f>IFERROR(_xll.qlIndexFixing(ONIndex3M,I2069,TRUE,_xll.ohTrigger(RecalcTrigger,Trigger3M)),NA())</f>
        <v>#N/A</v>
      </c>
      <c r="L2069" s="52" t="e">
        <f>IFERROR(_xll.qlIndexFixing(Index6M,$H2069,TRUE,_xll.ohTrigger(RecalcTrigger,Trigger6M)),NA())</f>
        <v>#N/A</v>
      </c>
      <c r="M2069" s="52" t="e">
        <f>IFERROR(_xll.qlIndexFixing(ONIndex6M,I2069,TRUE,_xll.ohTrigger(RecalcTrigger,Trigger6M)),NA())</f>
        <v>#N/A</v>
      </c>
    </row>
    <row r="2070" spans="2:13" x14ac:dyDescent="0.2">
      <c r="B2070" s="46" t="s">
        <v>49</v>
      </c>
      <c r="D2070" s="49">
        <f>_xll.qlCalendarAdvance(LocalCalendar,$D2069,B2070,"f",FALSE)</f>
        <v>54008</v>
      </c>
      <c r="E2070" s="49">
        <f>_xll.qlInterestRateIndexValueDate(IndexON,D2070)</f>
        <v>54008</v>
      </c>
      <c r="F2070" s="52" t="e">
        <f>IFERROR(_xll.qlIndexFixing(IndexON,D2070,TRUE,_xll.ohTrigger(RecalcTrigger,TriggerON)),NA())</f>
        <v>#N/A</v>
      </c>
      <c r="H2070" s="49">
        <f>_xll.qlCalendarAdvance(IborCalendar,$H2069,B2070,"f",FALSE)</f>
        <v>53807</v>
      </c>
      <c r="I2070" s="49">
        <f>_xll.qlInterestRateIndexValueDate(Index3M,$H2070)</f>
        <v>53812</v>
      </c>
      <c r="J2070" s="52" t="e">
        <f>IFERROR(_xll.qlIndexFixing(Index3M,H2070,TRUE,_xll.ohTrigger(RecalcTrigger,Trigger3M)),NA())</f>
        <v>#N/A</v>
      </c>
      <c r="K2070" s="52" t="e">
        <f>IFERROR(_xll.qlIndexFixing(ONIndex3M,I2070,TRUE,_xll.ohTrigger(RecalcTrigger,Trigger3M)),NA())</f>
        <v>#N/A</v>
      </c>
      <c r="L2070" s="52" t="e">
        <f>IFERROR(_xll.qlIndexFixing(Index6M,$H2070,TRUE,_xll.ohTrigger(RecalcTrigger,Trigger6M)),NA())</f>
        <v>#N/A</v>
      </c>
      <c r="M2070" s="52" t="e">
        <f>IFERROR(_xll.qlIndexFixing(ONIndex6M,I2070,TRUE,_xll.ohTrigger(RecalcTrigger,Trigger6M)),NA())</f>
        <v>#N/A</v>
      </c>
    </row>
    <row r="2071" spans="2:13" x14ac:dyDescent="0.2">
      <c r="B2071" s="46" t="s">
        <v>49</v>
      </c>
      <c r="D2071" s="49">
        <f>_xll.qlCalendarAdvance(LocalCalendar,$D2070,B2071,"f",FALSE)</f>
        <v>54015</v>
      </c>
      <c r="E2071" s="49">
        <f>_xll.qlInterestRateIndexValueDate(IndexON,D2071)</f>
        <v>54015</v>
      </c>
      <c r="F2071" s="52" t="e">
        <f>IFERROR(_xll.qlIndexFixing(IndexON,D2071,TRUE,_xll.ohTrigger(RecalcTrigger,TriggerON)),NA())</f>
        <v>#N/A</v>
      </c>
      <c r="H2071" s="49">
        <f>_xll.qlCalendarAdvance(IborCalendar,$H2070,B2071,"f",FALSE)</f>
        <v>53814</v>
      </c>
      <c r="I2071" s="49">
        <f>_xll.qlInterestRateIndexValueDate(Index3M,$H2071)</f>
        <v>53819</v>
      </c>
      <c r="J2071" s="52" t="e">
        <f>IFERROR(_xll.qlIndexFixing(Index3M,H2071,TRUE,_xll.ohTrigger(RecalcTrigger,Trigger3M)),NA())</f>
        <v>#N/A</v>
      </c>
      <c r="K2071" s="52" t="e">
        <f>IFERROR(_xll.qlIndexFixing(ONIndex3M,I2071,TRUE,_xll.ohTrigger(RecalcTrigger,Trigger3M)),NA())</f>
        <v>#N/A</v>
      </c>
      <c r="L2071" s="52" t="e">
        <f>IFERROR(_xll.qlIndexFixing(Index6M,$H2071,TRUE,_xll.ohTrigger(RecalcTrigger,Trigger6M)),NA())</f>
        <v>#N/A</v>
      </c>
      <c r="M2071" s="52" t="e">
        <f>IFERROR(_xll.qlIndexFixing(ONIndex6M,I2071,TRUE,_xll.ohTrigger(RecalcTrigger,Trigger6M)),NA())</f>
        <v>#N/A</v>
      </c>
    </row>
    <row r="2072" spans="2:13" x14ac:dyDescent="0.2">
      <c r="B2072" s="46" t="s">
        <v>49</v>
      </c>
      <c r="D2072" s="49">
        <f>_xll.qlCalendarAdvance(LocalCalendar,$D2071,B2072,"f",FALSE)</f>
        <v>54022</v>
      </c>
      <c r="E2072" s="49">
        <f>_xll.qlInterestRateIndexValueDate(IndexON,D2072)</f>
        <v>54022</v>
      </c>
      <c r="F2072" s="52" t="e">
        <f>IFERROR(_xll.qlIndexFixing(IndexON,D2072,TRUE,_xll.ohTrigger(RecalcTrigger,TriggerON)),NA())</f>
        <v>#N/A</v>
      </c>
      <c r="H2072" s="49">
        <f>_xll.qlCalendarAdvance(IborCalendar,$H2071,B2072,"f",FALSE)</f>
        <v>53821</v>
      </c>
      <c r="I2072" s="49">
        <f>_xll.qlInterestRateIndexValueDate(Index3M,$H2072)</f>
        <v>53825</v>
      </c>
      <c r="J2072" s="52" t="e">
        <f>IFERROR(_xll.qlIndexFixing(Index3M,H2072,TRUE,_xll.ohTrigger(RecalcTrigger,Trigger3M)),NA())</f>
        <v>#N/A</v>
      </c>
      <c r="K2072" s="52" t="e">
        <f>IFERROR(_xll.qlIndexFixing(ONIndex3M,I2072,TRUE,_xll.ohTrigger(RecalcTrigger,Trigger3M)),NA())</f>
        <v>#N/A</v>
      </c>
      <c r="L2072" s="52" t="e">
        <f>IFERROR(_xll.qlIndexFixing(Index6M,$H2072,TRUE,_xll.ohTrigger(RecalcTrigger,Trigger6M)),NA())</f>
        <v>#N/A</v>
      </c>
      <c r="M2072" s="52" t="e">
        <f>IFERROR(_xll.qlIndexFixing(ONIndex6M,I2072,TRUE,_xll.ohTrigger(RecalcTrigger,Trigger6M)),NA())</f>
        <v>#N/A</v>
      </c>
    </row>
    <row r="2073" spans="2:13" x14ac:dyDescent="0.2">
      <c r="B2073" s="46" t="s">
        <v>49</v>
      </c>
      <c r="D2073" s="49">
        <f>_xll.qlCalendarAdvance(LocalCalendar,$D2072,B2073,"f",FALSE)</f>
        <v>54029</v>
      </c>
      <c r="E2073" s="49">
        <f>_xll.qlInterestRateIndexValueDate(IndexON,D2073)</f>
        <v>54029</v>
      </c>
      <c r="F2073" s="52" t="e">
        <f>IFERROR(_xll.qlIndexFixing(IndexON,D2073,TRUE,_xll.ohTrigger(RecalcTrigger,TriggerON)),NA())</f>
        <v>#N/A</v>
      </c>
      <c r="H2073" s="49">
        <f>_xll.qlCalendarAdvance(IborCalendar,$H2072,B2073,"f",FALSE)</f>
        <v>53828</v>
      </c>
      <c r="I2073" s="49">
        <f>_xll.qlInterestRateIndexValueDate(Index3M,$H2073)</f>
        <v>53832</v>
      </c>
      <c r="J2073" s="52" t="e">
        <f>IFERROR(_xll.qlIndexFixing(Index3M,H2073,TRUE,_xll.ohTrigger(RecalcTrigger,Trigger3M)),NA())</f>
        <v>#N/A</v>
      </c>
      <c r="K2073" s="52" t="e">
        <f>IFERROR(_xll.qlIndexFixing(ONIndex3M,I2073,TRUE,_xll.ohTrigger(RecalcTrigger,Trigger3M)),NA())</f>
        <v>#N/A</v>
      </c>
      <c r="L2073" s="52" t="e">
        <f>IFERROR(_xll.qlIndexFixing(Index6M,$H2073,TRUE,_xll.ohTrigger(RecalcTrigger,Trigger6M)),NA())</f>
        <v>#N/A</v>
      </c>
      <c r="M2073" s="52" t="e">
        <f>IFERROR(_xll.qlIndexFixing(ONIndex6M,I2073,TRUE,_xll.ohTrigger(RecalcTrigger,Trigger6M)),NA())</f>
        <v>#N/A</v>
      </c>
    </row>
    <row r="2074" spans="2:13" x14ac:dyDescent="0.2">
      <c r="B2074" s="46" t="s">
        <v>49</v>
      </c>
      <c r="D2074" s="49">
        <f>_xll.qlCalendarAdvance(LocalCalendar,$D2073,B2074,"f",FALSE)</f>
        <v>54036</v>
      </c>
      <c r="E2074" s="49">
        <f>_xll.qlInterestRateIndexValueDate(IndexON,D2074)</f>
        <v>54036</v>
      </c>
      <c r="F2074" s="52" t="e">
        <f>IFERROR(_xll.qlIndexFixing(IndexON,D2074,TRUE,_xll.ohTrigger(RecalcTrigger,TriggerON)),NA())</f>
        <v>#N/A</v>
      </c>
      <c r="H2074" s="49">
        <f>_xll.qlCalendarAdvance(IborCalendar,$H2073,B2074,"f",FALSE)</f>
        <v>53835</v>
      </c>
      <c r="I2074" s="49">
        <f>_xll.qlInterestRateIndexValueDate(Index3M,$H2074)</f>
        <v>53840</v>
      </c>
      <c r="J2074" s="52" t="e">
        <f>IFERROR(_xll.qlIndexFixing(Index3M,H2074,TRUE,_xll.ohTrigger(RecalcTrigger,Trigger3M)),NA())</f>
        <v>#N/A</v>
      </c>
      <c r="K2074" s="52" t="e">
        <f>IFERROR(_xll.qlIndexFixing(ONIndex3M,I2074,TRUE,_xll.ohTrigger(RecalcTrigger,Trigger3M)),NA())</f>
        <v>#N/A</v>
      </c>
      <c r="L2074" s="52" t="e">
        <f>IFERROR(_xll.qlIndexFixing(Index6M,$H2074,TRUE,_xll.ohTrigger(RecalcTrigger,Trigger6M)),NA())</f>
        <v>#N/A</v>
      </c>
      <c r="M2074" s="52" t="e">
        <f>IFERROR(_xll.qlIndexFixing(ONIndex6M,I2074,TRUE,_xll.ohTrigger(RecalcTrigger,Trigger6M)),NA())</f>
        <v>#N/A</v>
      </c>
    </row>
    <row r="2075" spans="2:13" x14ac:dyDescent="0.2">
      <c r="B2075" s="46" t="s">
        <v>49</v>
      </c>
      <c r="D2075" s="49">
        <f>_xll.qlCalendarAdvance(LocalCalendar,$D2074,B2075,"f",FALSE)</f>
        <v>54043</v>
      </c>
      <c r="E2075" s="49">
        <f>_xll.qlInterestRateIndexValueDate(IndexON,D2075)</f>
        <v>54043</v>
      </c>
      <c r="F2075" s="52" t="e">
        <f>IFERROR(_xll.qlIndexFixing(IndexON,D2075,TRUE,_xll.ohTrigger(RecalcTrigger,TriggerON)),NA())</f>
        <v>#N/A</v>
      </c>
      <c r="H2075" s="49">
        <f>_xll.qlCalendarAdvance(IborCalendar,$H2074,B2075,"f",FALSE)</f>
        <v>53842</v>
      </c>
      <c r="I2075" s="49">
        <f>_xll.qlInterestRateIndexValueDate(Index3M,$H2075)</f>
        <v>53846</v>
      </c>
      <c r="J2075" s="52" t="e">
        <f>IFERROR(_xll.qlIndexFixing(Index3M,H2075,TRUE,_xll.ohTrigger(RecalcTrigger,Trigger3M)),NA())</f>
        <v>#N/A</v>
      </c>
      <c r="K2075" s="52" t="e">
        <f>IFERROR(_xll.qlIndexFixing(ONIndex3M,I2075,TRUE,_xll.ohTrigger(RecalcTrigger,Trigger3M)),NA())</f>
        <v>#N/A</v>
      </c>
      <c r="L2075" s="52" t="e">
        <f>IFERROR(_xll.qlIndexFixing(Index6M,$H2075,TRUE,_xll.ohTrigger(RecalcTrigger,Trigger6M)),NA())</f>
        <v>#N/A</v>
      </c>
      <c r="M2075" s="52" t="e">
        <f>IFERROR(_xll.qlIndexFixing(ONIndex6M,I2075,TRUE,_xll.ohTrigger(RecalcTrigger,Trigger6M)),NA())</f>
        <v>#N/A</v>
      </c>
    </row>
    <row r="2076" spans="2:13" x14ac:dyDescent="0.2">
      <c r="B2076" s="46" t="s">
        <v>49</v>
      </c>
      <c r="D2076" s="49">
        <f>_xll.qlCalendarAdvance(LocalCalendar,$D2075,B2076,"f",FALSE)</f>
        <v>54050</v>
      </c>
      <c r="E2076" s="49">
        <f>_xll.qlInterestRateIndexValueDate(IndexON,D2076)</f>
        <v>54050</v>
      </c>
      <c r="F2076" s="52" t="e">
        <f>IFERROR(_xll.qlIndexFixing(IndexON,D2076,TRUE,_xll.ohTrigger(RecalcTrigger,TriggerON)),NA())</f>
        <v>#N/A</v>
      </c>
      <c r="H2076" s="49">
        <f>_xll.qlCalendarAdvance(IborCalendar,$H2075,B2076,"f",FALSE)</f>
        <v>53849</v>
      </c>
      <c r="I2076" s="49">
        <f>_xll.qlInterestRateIndexValueDate(Index3M,$H2076)</f>
        <v>53853</v>
      </c>
      <c r="J2076" s="52" t="e">
        <f>IFERROR(_xll.qlIndexFixing(Index3M,H2076,TRUE,_xll.ohTrigger(RecalcTrigger,Trigger3M)),NA())</f>
        <v>#N/A</v>
      </c>
      <c r="K2076" s="52" t="e">
        <f>IFERROR(_xll.qlIndexFixing(ONIndex3M,I2076,TRUE,_xll.ohTrigger(RecalcTrigger,Trigger3M)),NA())</f>
        <v>#N/A</v>
      </c>
      <c r="L2076" s="52" t="e">
        <f>IFERROR(_xll.qlIndexFixing(Index6M,$H2076,TRUE,_xll.ohTrigger(RecalcTrigger,Trigger6M)),NA())</f>
        <v>#N/A</v>
      </c>
      <c r="M2076" s="52" t="e">
        <f>IFERROR(_xll.qlIndexFixing(ONIndex6M,I2076,TRUE,_xll.ohTrigger(RecalcTrigger,Trigger6M)),NA())</f>
        <v>#N/A</v>
      </c>
    </row>
    <row r="2077" spans="2:13" x14ac:dyDescent="0.2">
      <c r="B2077" s="46" t="s">
        <v>49</v>
      </c>
      <c r="D2077" s="49">
        <f>_xll.qlCalendarAdvance(LocalCalendar,$D2076,B2077,"f",FALSE)</f>
        <v>54063</v>
      </c>
      <c r="E2077" s="49">
        <f>_xll.qlInterestRateIndexValueDate(IndexON,D2077)</f>
        <v>54063</v>
      </c>
      <c r="F2077" s="52" t="e">
        <f>IFERROR(_xll.qlIndexFixing(IndexON,D2077,TRUE,_xll.ohTrigger(RecalcTrigger,TriggerON)),NA())</f>
        <v>#N/A</v>
      </c>
      <c r="H2077" s="49">
        <f>_xll.qlCalendarAdvance(IborCalendar,$H2076,B2077,"f",FALSE)</f>
        <v>53856</v>
      </c>
      <c r="I2077" s="49">
        <f>_xll.qlInterestRateIndexValueDate(Index3M,$H2077)</f>
        <v>53860</v>
      </c>
      <c r="J2077" s="52" t="e">
        <f>IFERROR(_xll.qlIndexFixing(Index3M,H2077,TRUE,_xll.ohTrigger(RecalcTrigger,Trigger3M)),NA())</f>
        <v>#N/A</v>
      </c>
      <c r="K2077" s="52" t="e">
        <f>IFERROR(_xll.qlIndexFixing(ONIndex3M,I2077,TRUE,_xll.ohTrigger(RecalcTrigger,Trigger3M)),NA())</f>
        <v>#N/A</v>
      </c>
      <c r="L2077" s="52" t="e">
        <f>IFERROR(_xll.qlIndexFixing(Index6M,$H2077,TRUE,_xll.ohTrigger(RecalcTrigger,Trigger6M)),NA())</f>
        <v>#N/A</v>
      </c>
      <c r="M2077" s="52" t="e">
        <f>IFERROR(_xll.qlIndexFixing(ONIndex6M,I2077,TRUE,_xll.ohTrigger(RecalcTrigger,Trigger6M)),NA())</f>
        <v>#N/A</v>
      </c>
    </row>
    <row r="2078" spans="2:13" x14ac:dyDescent="0.2">
      <c r="B2078" s="46" t="s">
        <v>49</v>
      </c>
      <c r="D2078" s="49">
        <f>_xll.qlCalendarAdvance(LocalCalendar,$D2077,B2078,"f",FALSE)</f>
        <v>54071</v>
      </c>
      <c r="E2078" s="49">
        <f>_xll.qlInterestRateIndexValueDate(IndexON,D2078)</f>
        <v>54071</v>
      </c>
      <c r="F2078" s="52" t="e">
        <f>IFERROR(_xll.qlIndexFixing(IndexON,D2078,TRUE,_xll.ohTrigger(RecalcTrigger,TriggerON)),NA())</f>
        <v>#N/A</v>
      </c>
      <c r="H2078" s="49">
        <f>_xll.qlCalendarAdvance(IborCalendar,$H2077,B2078,"f",FALSE)</f>
        <v>53863</v>
      </c>
      <c r="I2078" s="49">
        <f>_xll.qlInterestRateIndexValueDate(Index3M,$H2078)</f>
        <v>53867</v>
      </c>
      <c r="J2078" s="52" t="e">
        <f>IFERROR(_xll.qlIndexFixing(Index3M,H2078,TRUE,_xll.ohTrigger(RecalcTrigger,Trigger3M)),NA())</f>
        <v>#N/A</v>
      </c>
      <c r="K2078" s="52" t="e">
        <f>IFERROR(_xll.qlIndexFixing(ONIndex3M,I2078,TRUE,_xll.ohTrigger(RecalcTrigger,Trigger3M)),NA())</f>
        <v>#N/A</v>
      </c>
      <c r="L2078" s="52" t="e">
        <f>IFERROR(_xll.qlIndexFixing(Index6M,$H2078,TRUE,_xll.ohTrigger(RecalcTrigger,Trigger6M)),NA())</f>
        <v>#N/A</v>
      </c>
      <c r="M2078" s="52" t="e">
        <f>IFERROR(_xll.qlIndexFixing(ONIndex6M,I2078,TRUE,_xll.ohTrigger(RecalcTrigger,Trigger6M)),NA())</f>
        <v>#N/A</v>
      </c>
    </row>
    <row r="2079" spans="2:13" x14ac:dyDescent="0.2">
      <c r="B2079" s="46" t="s">
        <v>49</v>
      </c>
      <c r="D2079" s="49">
        <f>_xll.qlCalendarAdvance(LocalCalendar,$D2078,B2079,"f",FALSE)</f>
        <v>54078</v>
      </c>
      <c r="E2079" s="49">
        <f>_xll.qlInterestRateIndexValueDate(IndexON,D2079)</f>
        <v>54078</v>
      </c>
      <c r="F2079" s="52" t="e">
        <f>IFERROR(_xll.qlIndexFixing(IndexON,D2079,TRUE,_xll.ohTrigger(RecalcTrigger,TriggerON)),NA())</f>
        <v>#N/A</v>
      </c>
      <c r="H2079" s="49">
        <f>_xll.qlCalendarAdvance(IborCalendar,$H2078,B2079,"f",FALSE)</f>
        <v>53870</v>
      </c>
      <c r="I2079" s="49">
        <f>_xll.qlInterestRateIndexValueDate(Index3M,$H2079)</f>
        <v>53874</v>
      </c>
      <c r="J2079" s="52" t="e">
        <f>IFERROR(_xll.qlIndexFixing(Index3M,H2079,TRUE,_xll.ohTrigger(RecalcTrigger,Trigger3M)),NA())</f>
        <v>#N/A</v>
      </c>
      <c r="K2079" s="52" t="e">
        <f>IFERROR(_xll.qlIndexFixing(ONIndex3M,I2079,TRUE,_xll.ohTrigger(RecalcTrigger,Trigger3M)),NA())</f>
        <v>#N/A</v>
      </c>
      <c r="L2079" s="52" t="e">
        <f>IFERROR(_xll.qlIndexFixing(Index6M,$H2079,TRUE,_xll.ohTrigger(RecalcTrigger,Trigger6M)),NA())</f>
        <v>#N/A</v>
      </c>
      <c r="M2079" s="52" t="e">
        <f>IFERROR(_xll.qlIndexFixing(ONIndex6M,I2079,TRUE,_xll.ohTrigger(RecalcTrigger,Trigger6M)),NA())</f>
        <v>#N/A</v>
      </c>
    </row>
    <row r="2080" spans="2:13" x14ac:dyDescent="0.2">
      <c r="B2080" s="46" t="s">
        <v>49</v>
      </c>
      <c r="D2080" s="49">
        <f>_xll.qlCalendarAdvance(LocalCalendar,$D2079,B2080,"f",FALSE)</f>
        <v>54085</v>
      </c>
      <c r="E2080" s="49">
        <f>_xll.qlInterestRateIndexValueDate(IndexON,D2080)</f>
        <v>54085</v>
      </c>
      <c r="F2080" s="52" t="e">
        <f>IFERROR(_xll.qlIndexFixing(IndexON,D2080,TRUE,_xll.ohTrigger(RecalcTrigger,TriggerON)),NA())</f>
        <v>#N/A</v>
      </c>
      <c r="H2080" s="49">
        <f>_xll.qlCalendarAdvance(IborCalendar,$H2079,B2080,"f",FALSE)</f>
        <v>53877</v>
      </c>
      <c r="I2080" s="49">
        <f>_xll.qlInterestRateIndexValueDate(Index3M,$H2080)</f>
        <v>53881</v>
      </c>
      <c r="J2080" s="52" t="e">
        <f>IFERROR(_xll.qlIndexFixing(Index3M,H2080,TRUE,_xll.ohTrigger(RecalcTrigger,Trigger3M)),NA())</f>
        <v>#N/A</v>
      </c>
      <c r="K2080" s="52" t="e">
        <f>IFERROR(_xll.qlIndexFixing(ONIndex3M,I2080,TRUE,_xll.ohTrigger(RecalcTrigger,Trigger3M)),NA())</f>
        <v>#N/A</v>
      </c>
      <c r="L2080" s="52" t="e">
        <f>IFERROR(_xll.qlIndexFixing(Index6M,$H2080,TRUE,_xll.ohTrigger(RecalcTrigger,Trigger6M)),NA())</f>
        <v>#N/A</v>
      </c>
      <c r="M2080" s="52" t="e">
        <f>IFERROR(_xll.qlIndexFixing(ONIndex6M,I2080,TRUE,_xll.ohTrigger(RecalcTrigger,Trigger6M)),NA())</f>
        <v>#N/A</v>
      </c>
    </row>
    <row r="2081" spans="2:13" x14ac:dyDescent="0.2">
      <c r="B2081" s="46" t="s">
        <v>49</v>
      </c>
      <c r="D2081" s="49">
        <f>_xll.qlCalendarAdvance(LocalCalendar,$D2080,B2081,"f",FALSE)</f>
        <v>54092</v>
      </c>
      <c r="E2081" s="49">
        <f>_xll.qlInterestRateIndexValueDate(IndexON,D2081)</f>
        <v>54092</v>
      </c>
      <c r="F2081" s="52" t="e">
        <f>IFERROR(_xll.qlIndexFixing(IndexON,D2081,TRUE,_xll.ohTrigger(RecalcTrigger,TriggerON)),NA())</f>
        <v>#N/A</v>
      </c>
      <c r="H2081" s="49">
        <f>_xll.qlCalendarAdvance(IborCalendar,$H2080,B2081,"f",FALSE)</f>
        <v>53884</v>
      </c>
      <c r="I2081" s="49">
        <f>_xll.qlInterestRateIndexValueDate(Index3M,$H2081)</f>
        <v>53889</v>
      </c>
      <c r="J2081" s="52" t="e">
        <f>IFERROR(_xll.qlIndexFixing(Index3M,H2081,TRUE,_xll.ohTrigger(RecalcTrigger,Trigger3M)),NA())</f>
        <v>#N/A</v>
      </c>
      <c r="K2081" s="52" t="e">
        <f>IFERROR(_xll.qlIndexFixing(ONIndex3M,I2081,TRUE,_xll.ohTrigger(RecalcTrigger,Trigger3M)),NA())</f>
        <v>#N/A</v>
      </c>
      <c r="L2081" s="52" t="e">
        <f>IFERROR(_xll.qlIndexFixing(Index6M,$H2081,TRUE,_xll.ohTrigger(RecalcTrigger,Trigger6M)),NA())</f>
        <v>#N/A</v>
      </c>
      <c r="M2081" s="52" t="e">
        <f>IFERROR(_xll.qlIndexFixing(ONIndex6M,I2081,TRUE,_xll.ohTrigger(RecalcTrigger,Trigger6M)),NA())</f>
        <v>#N/A</v>
      </c>
    </row>
    <row r="2082" spans="2:13" x14ac:dyDescent="0.2">
      <c r="B2082" s="46" t="s">
        <v>49</v>
      </c>
      <c r="D2082" s="49">
        <f>_xll.qlCalendarAdvance(LocalCalendar,$D2081,B2082,"f",FALSE)</f>
        <v>54100</v>
      </c>
      <c r="E2082" s="49">
        <f>_xll.qlInterestRateIndexValueDate(IndexON,D2082)</f>
        <v>54100</v>
      </c>
      <c r="F2082" s="52" t="e">
        <f>IFERROR(_xll.qlIndexFixing(IndexON,D2082,TRUE,_xll.ohTrigger(RecalcTrigger,TriggerON)),NA())</f>
        <v>#N/A</v>
      </c>
      <c r="H2082" s="49">
        <f>_xll.qlCalendarAdvance(IborCalendar,$H2081,B2082,"f",FALSE)</f>
        <v>53891</v>
      </c>
      <c r="I2082" s="49">
        <f>_xll.qlInterestRateIndexValueDate(Index3M,$H2082)</f>
        <v>53895</v>
      </c>
      <c r="J2082" s="52" t="e">
        <f>IFERROR(_xll.qlIndexFixing(Index3M,H2082,TRUE,_xll.ohTrigger(RecalcTrigger,Trigger3M)),NA())</f>
        <v>#N/A</v>
      </c>
      <c r="K2082" s="52" t="e">
        <f>IFERROR(_xll.qlIndexFixing(ONIndex3M,I2082,TRUE,_xll.ohTrigger(RecalcTrigger,Trigger3M)),NA())</f>
        <v>#N/A</v>
      </c>
      <c r="L2082" s="52" t="e">
        <f>IFERROR(_xll.qlIndexFixing(Index6M,$H2082,TRUE,_xll.ohTrigger(RecalcTrigger,Trigger6M)),NA())</f>
        <v>#N/A</v>
      </c>
      <c r="M2082" s="52" t="e">
        <f>IFERROR(_xll.qlIndexFixing(ONIndex6M,I2082,TRUE,_xll.ohTrigger(RecalcTrigger,Trigger6M)),NA())</f>
        <v>#N/A</v>
      </c>
    </row>
    <row r="2083" spans="2:13" x14ac:dyDescent="0.2">
      <c r="B2083" s="46" t="s">
        <v>49</v>
      </c>
      <c r="D2083" s="49">
        <f>_xll.qlCalendarAdvance(LocalCalendar,$D2082,B2083,"f",FALSE)</f>
        <v>54107</v>
      </c>
      <c r="E2083" s="49">
        <f>_xll.qlInterestRateIndexValueDate(IndexON,D2083)</f>
        <v>54107</v>
      </c>
      <c r="F2083" s="52" t="e">
        <f>IFERROR(_xll.qlIndexFixing(IndexON,D2083,TRUE,_xll.ohTrigger(RecalcTrigger,TriggerON)),NA())</f>
        <v>#N/A</v>
      </c>
      <c r="H2083" s="49">
        <f>_xll.qlCalendarAdvance(IborCalendar,$H2082,B2083,"f",FALSE)</f>
        <v>53898</v>
      </c>
      <c r="I2083" s="49">
        <f>_xll.qlInterestRateIndexValueDate(Index3M,$H2083)</f>
        <v>53902</v>
      </c>
      <c r="J2083" s="52" t="e">
        <f>IFERROR(_xll.qlIndexFixing(Index3M,H2083,TRUE,_xll.ohTrigger(RecalcTrigger,Trigger3M)),NA())</f>
        <v>#N/A</v>
      </c>
      <c r="K2083" s="52" t="e">
        <f>IFERROR(_xll.qlIndexFixing(ONIndex3M,I2083,TRUE,_xll.ohTrigger(RecalcTrigger,Trigger3M)),NA())</f>
        <v>#N/A</v>
      </c>
      <c r="L2083" s="52" t="e">
        <f>IFERROR(_xll.qlIndexFixing(Index6M,$H2083,TRUE,_xll.ohTrigger(RecalcTrigger,Trigger6M)),NA())</f>
        <v>#N/A</v>
      </c>
      <c r="M2083" s="52" t="e">
        <f>IFERROR(_xll.qlIndexFixing(ONIndex6M,I2083,TRUE,_xll.ohTrigger(RecalcTrigger,Trigger6M)),NA())</f>
        <v>#N/A</v>
      </c>
    </row>
    <row r="2084" spans="2:13" x14ac:dyDescent="0.2">
      <c r="B2084" s="46" t="s">
        <v>49</v>
      </c>
      <c r="D2084" s="49">
        <f>_xll.qlCalendarAdvance(LocalCalendar,$D2083,B2084,"f",FALSE)</f>
        <v>54114</v>
      </c>
      <c r="E2084" s="49">
        <f>_xll.qlInterestRateIndexValueDate(IndexON,D2084)</f>
        <v>54114</v>
      </c>
      <c r="F2084" s="52" t="e">
        <f>IFERROR(_xll.qlIndexFixing(IndexON,D2084,TRUE,_xll.ohTrigger(RecalcTrigger,TriggerON)),NA())</f>
        <v>#N/A</v>
      </c>
      <c r="H2084" s="49">
        <f>_xll.qlCalendarAdvance(IborCalendar,$H2083,B2084,"f",FALSE)</f>
        <v>53905</v>
      </c>
      <c r="I2084" s="49">
        <f>_xll.qlInterestRateIndexValueDate(Index3M,$H2084)</f>
        <v>53909</v>
      </c>
      <c r="J2084" s="52" t="e">
        <f>IFERROR(_xll.qlIndexFixing(Index3M,H2084,TRUE,_xll.ohTrigger(RecalcTrigger,Trigger3M)),NA())</f>
        <v>#N/A</v>
      </c>
      <c r="K2084" s="52" t="e">
        <f>IFERROR(_xll.qlIndexFixing(ONIndex3M,I2084,TRUE,_xll.ohTrigger(RecalcTrigger,Trigger3M)),NA())</f>
        <v>#N/A</v>
      </c>
      <c r="L2084" s="52" t="e">
        <f>IFERROR(_xll.qlIndexFixing(Index6M,$H2084,TRUE,_xll.ohTrigger(RecalcTrigger,Trigger6M)),NA())</f>
        <v>#N/A</v>
      </c>
      <c r="M2084" s="52" t="e">
        <f>IFERROR(_xll.qlIndexFixing(ONIndex6M,I2084,TRUE,_xll.ohTrigger(RecalcTrigger,Trigger6M)),NA())</f>
        <v>#N/A</v>
      </c>
    </row>
    <row r="2085" spans="2:13" x14ac:dyDescent="0.2">
      <c r="B2085" s="46" t="s">
        <v>49</v>
      </c>
      <c r="D2085" s="49">
        <f>_xll.qlCalendarAdvance(LocalCalendar,$D2084,B2085,"f",FALSE)</f>
        <v>54121</v>
      </c>
      <c r="E2085" s="49">
        <f>_xll.qlInterestRateIndexValueDate(IndexON,D2085)</f>
        <v>54121</v>
      </c>
      <c r="F2085" s="52" t="e">
        <f>IFERROR(_xll.qlIndexFixing(IndexON,D2085,TRUE,_xll.ohTrigger(RecalcTrigger,TriggerON)),NA())</f>
        <v>#N/A</v>
      </c>
      <c r="H2085" s="49">
        <f>_xll.qlCalendarAdvance(IborCalendar,$H2084,B2085,"f",FALSE)</f>
        <v>53912</v>
      </c>
      <c r="I2085" s="49">
        <f>_xll.qlInterestRateIndexValueDate(Index3M,$H2085)</f>
        <v>53916</v>
      </c>
      <c r="J2085" s="52" t="e">
        <f>IFERROR(_xll.qlIndexFixing(Index3M,H2085,TRUE,_xll.ohTrigger(RecalcTrigger,Trigger3M)),NA())</f>
        <v>#N/A</v>
      </c>
      <c r="K2085" s="52" t="e">
        <f>IFERROR(_xll.qlIndexFixing(ONIndex3M,I2085,TRUE,_xll.ohTrigger(RecalcTrigger,Trigger3M)),NA())</f>
        <v>#N/A</v>
      </c>
      <c r="L2085" s="52" t="e">
        <f>IFERROR(_xll.qlIndexFixing(Index6M,$H2085,TRUE,_xll.ohTrigger(RecalcTrigger,Trigger6M)),NA())</f>
        <v>#N/A</v>
      </c>
      <c r="M2085" s="52" t="e">
        <f>IFERROR(_xll.qlIndexFixing(ONIndex6M,I2085,TRUE,_xll.ohTrigger(RecalcTrigger,Trigger6M)),NA())</f>
        <v>#N/A</v>
      </c>
    </row>
    <row r="2086" spans="2:13" x14ac:dyDescent="0.2">
      <c r="B2086" s="46" t="s">
        <v>49</v>
      </c>
      <c r="D2086" s="49">
        <f>_xll.qlCalendarAdvance(LocalCalendar,$D2085,B2086,"f",FALSE)</f>
        <v>54128</v>
      </c>
      <c r="E2086" s="49">
        <f>_xll.qlInterestRateIndexValueDate(IndexON,D2086)</f>
        <v>54128</v>
      </c>
      <c r="F2086" s="52" t="e">
        <f>IFERROR(_xll.qlIndexFixing(IndexON,D2086,TRUE,_xll.ohTrigger(RecalcTrigger,TriggerON)),NA())</f>
        <v>#N/A</v>
      </c>
      <c r="H2086" s="49">
        <f>_xll.qlCalendarAdvance(IborCalendar,$H2085,B2086,"f",FALSE)</f>
        <v>53919</v>
      </c>
      <c r="I2086" s="49">
        <f>_xll.qlInterestRateIndexValueDate(Index3M,$H2086)</f>
        <v>53923</v>
      </c>
      <c r="J2086" s="52" t="e">
        <f>IFERROR(_xll.qlIndexFixing(Index3M,H2086,TRUE,_xll.ohTrigger(RecalcTrigger,Trigger3M)),NA())</f>
        <v>#N/A</v>
      </c>
      <c r="K2086" s="52" t="e">
        <f>IFERROR(_xll.qlIndexFixing(ONIndex3M,I2086,TRUE,_xll.ohTrigger(RecalcTrigger,Trigger3M)),NA())</f>
        <v>#N/A</v>
      </c>
      <c r="L2086" s="52" t="e">
        <f>IFERROR(_xll.qlIndexFixing(Index6M,$H2086,TRUE,_xll.ohTrigger(RecalcTrigger,Trigger6M)),NA())</f>
        <v>#N/A</v>
      </c>
      <c r="M2086" s="52" t="e">
        <f>IFERROR(_xll.qlIndexFixing(ONIndex6M,I2086,TRUE,_xll.ohTrigger(RecalcTrigger,Trigger6M)),NA())</f>
        <v>#N/A</v>
      </c>
    </row>
    <row r="2087" spans="2:13" x14ac:dyDescent="0.2">
      <c r="B2087" s="46" t="s">
        <v>49</v>
      </c>
      <c r="D2087" s="49">
        <f>_xll.qlCalendarAdvance(LocalCalendar,$D2086,B2087,"f",FALSE)</f>
        <v>54135</v>
      </c>
      <c r="E2087" s="49">
        <f>_xll.qlInterestRateIndexValueDate(IndexON,D2087)</f>
        <v>54135</v>
      </c>
      <c r="F2087" s="52" t="e">
        <f>IFERROR(_xll.qlIndexFixing(IndexON,D2087,TRUE,_xll.ohTrigger(RecalcTrigger,TriggerON)),NA())</f>
        <v>#N/A</v>
      </c>
      <c r="H2087" s="49">
        <f>_xll.qlCalendarAdvance(IborCalendar,$H2086,B2087,"f",FALSE)</f>
        <v>53926</v>
      </c>
      <c r="I2087" s="49">
        <f>_xll.qlInterestRateIndexValueDate(Index3M,$H2087)</f>
        <v>53931</v>
      </c>
      <c r="J2087" s="52" t="e">
        <f>IFERROR(_xll.qlIndexFixing(Index3M,H2087,TRUE,_xll.ohTrigger(RecalcTrigger,Trigger3M)),NA())</f>
        <v>#N/A</v>
      </c>
      <c r="K2087" s="52" t="e">
        <f>IFERROR(_xll.qlIndexFixing(ONIndex3M,I2087,TRUE,_xll.ohTrigger(RecalcTrigger,Trigger3M)),NA())</f>
        <v>#N/A</v>
      </c>
      <c r="L2087" s="52" t="e">
        <f>IFERROR(_xll.qlIndexFixing(Index6M,$H2087,TRUE,_xll.ohTrigger(RecalcTrigger,Trigger6M)),NA())</f>
        <v>#N/A</v>
      </c>
      <c r="M2087" s="52" t="e">
        <f>IFERROR(_xll.qlIndexFixing(ONIndex6M,I2087,TRUE,_xll.ohTrigger(RecalcTrigger,Trigger6M)),NA())</f>
        <v>#N/A</v>
      </c>
    </row>
    <row r="2088" spans="2:13" x14ac:dyDescent="0.2">
      <c r="B2088" s="46" t="s">
        <v>49</v>
      </c>
      <c r="D2088" s="49">
        <f>_xll.qlCalendarAdvance(LocalCalendar,$D2087,B2088,"f",FALSE)</f>
        <v>54142</v>
      </c>
      <c r="E2088" s="49">
        <f>_xll.qlInterestRateIndexValueDate(IndexON,D2088)</f>
        <v>54142</v>
      </c>
      <c r="F2088" s="52" t="e">
        <f>IFERROR(_xll.qlIndexFixing(IndexON,D2088,TRUE,_xll.ohTrigger(RecalcTrigger,TriggerON)),NA())</f>
        <v>#N/A</v>
      </c>
      <c r="H2088" s="49">
        <f>_xll.qlCalendarAdvance(IborCalendar,$H2087,B2088,"f",FALSE)</f>
        <v>53933</v>
      </c>
      <c r="I2088" s="49">
        <f>_xll.qlInterestRateIndexValueDate(Index3M,$H2088)</f>
        <v>53937</v>
      </c>
      <c r="J2088" s="52" t="e">
        <f>IFERROR(_xll.qlIndexFixing(Index3M,H2088,TRUE,_xll.ohTrigger(RecalcTrigger,Trigger3M)),NA())</f>
        <v>#N/A</v>
      </c>
      <c r="K2088" s="52" t="e">
        <f>IFERROR(_xll.qlIndexFixing(ONIndex3M,I2088,TRUE,_xll.ohTrigger(RecalcTrigger,Trigger3M)),NA())</f>
        <v>#N/A</v>
      </c>
      <c r="L2088" s="52" t="e">
        <f>IFERROR(_xll.qlIndexFixing(Index6M,$H2088,TRUE,_xll.ohTrigger(RecalcTrigger,Trigger6M)),NA())</f>
        <v>#N/A</v>
      </c>
      <c r="M2088" s="52" t="e">
        <f>IFERROR(_xll.qlIndexFixing(ONIndex6M,I2088,TRUE,_xll.ohTrigger(RecalcTrigger,Trigger6M)),NA())</f>
        <v>#N/A</v>
      </c>
    </row>
    <row r="2089" spans="2:13" x14ac:dyDescent="0.2">
      <c r="B2089" s="46" t="s">
        <v>49</v>
      </c>
      <c r="D2089" s="49">
        <f>_xll.qlCalendarAdvance(LocalCalendar,$D2088,B2089,"f",FALSE)</f>
        <v>54149</v>
      </c>
      <c r="E2089" s="49">
        <f>_xll.qlInterestRateIndexValueDate(IndexON,D2089)</f>
        <v>54149</v>
      </c>
      <c r="F2089" s="52" t="e">
        <f>IFERROR(_xll.qlIndexFixing(IndexON,D2089,TRUE,_xll.ohTrigger(RecalcTrigger,TriggerON)),NA())</f>
        <v>#N/A</v>
      </c>
      <c r="H2089" s="49">
        <f>_xll.qlCalendarAdvance(IborCalendar,$H2088,B2089,"f",FALSE)</f>
        <v>53940</v>
      </c>
      <c r="I2089" s="49">
        <f>_xll.qlInterestRateIndexValueDate(Index3M,$H2089)</f>
        <v>53944</v>
      </c>
      <c r="J2089" s="52" t="e">
        <f>IFERROR(_xll.qlIndexFixing(Index3M,H2089,TRUE,_xll.ohTrigger(RecalcTrigger,Trigger3M)),NA())</f>
        <v>#N/A</v>
      </c>
      <c r="K2089" s="52" t="e">
        <f>IFERROR(_xll.qlIndexFixing(ONIndex3M,I2089,TRUE,_xll.ohTrigger(RecalcTrigger,Trigger3M)),NA())</f>
        <v>#N/A</v>
      </c>
      <c r="L2089" s="52" t="e">
        <f>IFERROR(_xll.qlIndexFixing(Index6M,$H2089,TRUE,_xll.ohTrigger(RecalcTrigger,Trigger6M)),NA())</f>
        <v>#N/A</v>
      </c>
      <c r="M2089" s="52" t="e">
        <f>IFERROR(_xll.qlIndexFixing(ONIndex6M,I2089,TRUE,_xll.ohTrigger(RecalcTrigger,Trigger6M)),NA())</f>
        <v>#N/A</v>
      </c>
    </row>
    <row r="2090" spans="2:13" x14ac:dyDescent="0.2">
      <c r="B2090" s="46" t="s">
        <v>49</v>
      </c>
      <c r="D2090" s="49">
        <f>_xll.qlCalendarAdvance(LocalCalendar,$D2089,B2090,"f",FALSE)</f>
        <v>54156</v>
      </c>
      <c r="E2090" s="49">
        <f>_xll.qlInterestRateIndexValueDate(IndexON,D2090)</f>
        <v>54156</v>
      </c>
      <c r="F2090" s="52" t="e">
        <f>IFERROR(_xll.qlIndexFixing(IndexON,D2090,TRUE,_xll.ohTrigger(RecalcTrigger,TriggerON)),NA())</f>
        <v>#N/A</v>
      </c>
      <c r="H2090" s="49">
        <f>_xll.qlCalendarAdvance(IborCalendar,$H2089,B2090,"f",FALSE)</f>
        <v>53947</v>
      </c>
      <c r="I2090" s="49">
        <f>_xll.qlInterestRateIndexValueDate(Index3M,$H2090)</f>
        <v>53952</v>
      </c>
      <c r="J2090" s="52" t="e">
        <f>IFERROR(_xll.qlIndexFixing(Index3M,H2090,TRUE,_xll.ohTrigger(RecalcTrigger,Trigger3M)),NA())</f>
        <v>#N/A</v>
      </c>
      <c r="K2090" s="52" t="e">
        <f>IFERROR(_xll.qlIndexFixing(ONIndex3M,I2090,TRUE,_xll.ohTrigger(RecalcTrigger,Trigger3M)),NA())</f>
        <v>#N/A</v>
      </c>
      <c r="L2090" s="52" t="e">
        <f>IFERROR(_xll.qlIndexFixing(Index6M,$H2090,TRUE,_xll.ohTrigger(RecalcTrigger,Trigger6M)),NA())</f>
        <v>#N/A</v>
      </c>
      <c r="M2090" s="52" t="e">
        <f>IFERROR(_xll.qlIndexFixing(ONIndex6M,I2090,TRUE,_xll.ohTrigger(RecalcTrigger,Trigger6M)),NA())</f>
        <v>#N/A</v>
      </c>
    </row>
    <row r="2091" spans="2:13" x14ac:dyDescent="0.2">
      <c r="B2091" s="46" t="s">
        <v>49</v>
      </c>
      <c r="D2091" s="49">
        <f>_xll.qlCalendarAdvance(LocalCalendar,$D2090,B2091,"f",FALSE)</f>
        <v>54163</v>
      </c>
      <c r="E2091" s="49">
        <f>_xll.qlInterestRateIndexValueDate(IndexON,D2091)</f>
        <v>54163</v>
      </c>
      <c r="F2091" s="52" t="e">
        <f>IFERROR(_xll.qlIndexFixing(IndexON,D2091,TRUE,_xll.ohTrigger(RecalcTrigger,TriggerON)),NA())</f>
        <v>#N/A</v>
      </c>
      <c r="H2091" s="49">
        <f>_xll.qlCalendarAdvance(IborCalendar,$H2090,B2091,"f",FALSE)</f>
        <v>53954</v>
      </c>
      <c r="I2091" s="49">
        <f>_xll.qlInterestRateIndexValueDate(Index3M,$H2091)</f>
        <v>53959</v>
      </c>
      <c r="J2091" s="52" t="e">
        <f>IFERROR(_xll.qlIndexFixing(Index3M,H2091,TRUE,_xll.ohTrigger(RecalcTrigger,Trigger3M)),NA())</f>
        <v>#N/A</v>
      </c>
      <c r="K2091" s="52" t="e">
        <f>IFERROR(_xll.qlIndexFixing(ONIndex3M,I2091,TRUE,_xll.ohTrigger(RecalcTrigger,Trigger3M)),NA())</f>
        <v>#N/A</v>
      </c>
      <c r="L2091" s="52" t="e">
        <f>IFERROR(_xll.qlIndexFixing(Index6M,$H2091,TRUE,_xll.ohTrigger(RecalcTrigger,Trigger6M)),NA())</f>
        <v>#N/A</v>
      </c>
      <c r="M2091" s="52" t="e">
        <f>IFERROR(_xll.qlIndexFixing(ONIndex6M,I2091,TRUE,_xll.ohTrigger(RecalcTrigger,Trigger6M)),NA())</f>
        <v>#N/A</v>
      </c>
    </row>
    <row r="2092" spans="2:13" x14ac:dyDescent="0.2">
      <c r="B2092" s="46" t="s">
        <v>49</v>
      </c>
      <c r="D2092" s="49">
        <f>_xll.qlCalendarAdvance(LocalCalendar,$D2091,B2092,"f",FALSE)</f>
        <v>54170</v>
      </c>
      <c r="E2092" s="49">
        <f>_xll.qlInterestRateIndexValueDate(IndexON,D2092)</f>
        <v>54170</v>
      </c>
      <c r="F2092" s="52" t="e">
        <f>IFERROR(_xll.qlIndexFixing(IndexON,D2092,TRUE,_xll.ohTrigger(RecalcTrigger,TriggerON)),NA())</f>
        <v>#N/A</v>
      </c>
      <c r="H2092" s="49">
        <f>_xll.qlCalendarAdvance(IborCalendar,$H2091,B2092,"f",FALSE)</f>
        <v>53961</v>
      </c>
      <c r="I2092" s="49">
        <f>_xll.qlInterestRateIndexValueDate(Index3M,$H2092)</f>
        <v>53965</v>
      </c>
      <c r="J2092" s="52" t="e">
        <f>IFERROR(_xll.qlIndexFixing(Index3M,H2092,TRUE,_xll.ohTrigger(RecalcTrigger,Trigger3M)),NA())</f>
        <v>#N/A</v>
      </c>
      <c r="K2092" s="52" t="e">
        <f>IFERROR(_xll.qlIndexFixing(ONIndex3M,I2092,TRUE,_xll.ohTrigger(RecalcTrigger,Trigger3M)),NA())</f>
        <v>#N/A</v>
      </c>
      <c r="L2092" s="52" t="e">
        <f>IFERROR(_xll.qlIndexFixing(Index6M,$H2092,TRUE,_xll.ohTrigger(RecalcTrigger,Trigger6M)),NA())</f>
        <v>#N/A</v>
      </c>
      <c r="M2092" s="52" t="e">
        <f>IFERROR(_xll.qlIndexFixing(ONIndex6M,I2092,TRUE,_xll.ohTrigger(RecalcTrigger,Trigger6M)),NA())</f>
        <v>#N/A</v>
      </c>
    </row>
    <row r="2093" spans="2:13" x14ac:dyDescent="0.2">
      <c r="B2093" s="46" t="s">
        <v>49</v>
      </c>
      <c r="D2093" s="49">
        <f>_xll.qlCalendarAdvance(LocalCalendar,$D2092,B2093,"f",FALSE)</f>
        <v>54178</v>
      </c>
      <c r="E2093" s="49">
        <f>_xll.qlInterestRateIndexValueDate(IndexON,D2093)</f>
        <v>54178</v>
      </c>
      <c r="F2093" s="52" t="e">
        <f>IFERROR(_xll.qlIndexFixing(IndexON,D2093,TRUE,_xll.ohTrigger(RecalcTrigger,TriggerON)),NA())</f>
        <v>#N/A</v>
      </c>
      <c r="H2093" s="49">
        <f>_xll.qlCalendarAdvance(IborCalendar,$H2092,B2093,"f",FALSE)</f>
        <v>53968</v>
      </c>
      <c r="I2093" s="49">
        <f>_xll.qlInterestRateIndexValueDate(Index3M,$H2093)</f>
        <v>53972</v>
      </c>
      <c r="J2093" s="52" t="e">
        <f>IFERROR(_xll.qlIndexFixing(Index3M,H2093,TRUE,_xll.ohTrigger(RecalcTrigger,Trigger3M)),NA())</f>
        <v>#N/A</v>
      </c>
      <c r="K2093" s="52" t="e">
        <f>IFERROR(_xll.qlIndexFixing(ONIndex3M,I2093,TRUE,_xll.ohTrigger(RecalcTrigger,Trigger3M)),NA())</f>
        <v>#N/A</v>
      </c>
      <c r="L2093" s="52" t="e">
        <f>IFERROR(_xll.qlIndexFixing(Index6M,$H2093,TRUE,_xll.ohTrigger(RecalcTrigger,Trigger6M)),NA())</f>
        <v>#N/A</v>
      </c>
      <c r="M2093" s="52" t="e">
        <f>IFERROR(_xll.qlIndexFixing(ONIndex6M,I2093,TRUE,_xll.ohTrigger(RecalcTrigger,Trigger6M)),NA())</f>
        <v>#N/A</v>
      </c>
    </row>
    <row r="2094" spans="2:13" x14ac:dyDescent="0.2">
      <c r="B2094" s="46" t="s">
        <v>49</v>
      </c>
      <c r="D2094" s="49">
        <f>_xll.qlCalendarAdvance(LocalCalendar,$D2093,B2094,"f",FALSE)</f>
        <v>54185</v>
      </c>
      <c r="E2094" s="49">
        <f>_xll.qlInterestRateIndexValueDate(IndexON,D2094)</f>
        <v>54185</v>
      </c>
      <c r="F2094" s="52" t="e">
        <f>IFERROR(_xll.qlIndexFixing(IndexON,D2094,TRUE,_xll.ohTrigger(RecalcTrigger,TriggerON)),NA())</f>
        <v>#N/A</v>
      </c>
      <c r="H2094" s="49">
        <f>_xll.qlCalendarAdvance(IborCalendar,$H2093,B2094,"f",FALSE)</f>
        <v>53975</v>
      </c>
      <c r="I2094" s="49">
        <f>_xll.qlInterestRateIndexValueDate(Index3M,$H2094)</f>
        <v>53980</v>
      </c>
      <c r="J2094" s="52" t="e">
        <f>IFERROR(_xll.qlIndexFixing(Index3M,H2094,TRUE,_xll.ohTrigger(RecalcTrigger,Trigger3M)),NA())</f>
        <v>#N/A</v>
      </c>
      <c r="K2094" s="52" t="e">
        <f>IFERROR(_xll.qlIndexFixing(ONIndex3M,I2094,TRUE,_xll.ohTrigger(RecalcTrigger,Trigger3M)),NA())</f>
        <v>#N/A</v>
      </c>
      <c r="L2094" s="52" t="e">
        <f>IFERROR(_xll.qlIndexFixing(Index6M,$H2094,TRUE,_xll.ohTrigger(RecalcTrigger,Trigger6M)),NA())</f>
        <v>#N/A</v>
      </c>
      <c r="M2094" s="52" t="e">
        <f>IFERROR(_xll.qlIndexFixing(ONIndex6M,I2094,TRUE,_xll.ohTrigger(RecalcTrigger,Trigger6M)),NA())</f>
        <v>#N/A</v>
      </c>
    </row>
    <row r="2095" spans="2:13" x14ac:dyDescent="0.2">
      <c r="B2095" s="46" t="s">
        <v>49</v>
      </c>
      <c r="D2095" s="49">
        <f>_xll.qlCalendarAdvance(LocalCalendar,$D2094,B2095,"f",FALSE)</f>
        <v>54192</v>
      </c>
      <c r="E2095" s="49">
        <f>_xll.qlInterestRateIndexValueDate(IndexON,D2095)</f>
        <v>54192</v>
      </c>
      <c r="F2095" s="52" t="e">
        <f>IFERROR(_xll.qlIndexFixing(IndexON,D2095,TRUE,_xll.ohTrigger(RecalcTrigger,TriggerON)),NA())</f>
        <v>#N/A</v>
      </c>
      <c r="H2095" s="49">
        <f>_xll.qlCalendarAdvance(IborCalendar,$H2094,B2095,"f",FALSE)</f>
        <v>53982</v>
      </c>
      <c r="I2095" s="49">
        <f>_xll.qlInterestRateIndexValueDate(Index3M,$H2095)</f>
        <v>53986</v>
      </c>
      <c r="J2095" s="52" t="e">
        <f>IFERROR(_xll.qlIndexFixing(Index3M,H2095,TRUE,_xll.ohTrigger(RecalcTrigger,Trigger3M)),NA())</f>
        <v>#N/A</v>
      </c>
      <c r="K2095" s="52" t="e">
        <f>IFERROR(_xll.qlIndexFixing(ONIndex3M,I2095,TRUE,_xll.ohTrigger(RecalcTrigger,Trigger3M)),NA())</f>
        <v>#N/A</v>
      </c>
      <c r="L2095" s="52" t="e">
        <f>IFERROR(_xll.qlIndexFixing(Index6M,$H2095,TRUE,_xll.ohTrigger(RecalcTrigger,Trigger6M)),NA())</f>
        <v>#N/A</v>
      </c>
      <c r="M2095" s="52" t="e">
        <f>IFERROR(_xll.qlIndexFixing(ONIndex6M,I2095,TRUE,_xll.ohTrigger(RecalcTrigger,Trigger6M)),NA())</f>
        <v>#N/A</v>
      </c>
    </row>
    <row r="2096" spans="2:13" x14ac:dyDescent="0.2">
      <c r="B2096" s="46" t="s">
        <v>49</v>
      </c>
      <c r="D2096" s="49">
        <f>_xll.qlCalendarAdvance(LocalCalendar,$D2095,B2096,"f",FALSE)</f>
        <v>54199</v>
      </c>
      <c r="E2096" s="49">
        <f>_xll.qlInterestRateIndexValueDate(IndexON,D2096)</f>
        <v>54199</v>
      </c>
      <c r="F2096" s="52" t="e">
        <f>IFERROR(_xll.qlIndexFixing(IndexON,D2096,TRUE,_xll.ohTrigger(RecalcTrigger,TriggerON)),NA())</f>
        <v>#N/A</v>
      </c>
      <c r="H2096" s="49">
        <f>_xll.qlCalendarAdvance(IborCalendar,$H2095,B2096,"f",FALSE)</f>
        <v>53989</v>
      </c>
      <c r="I2096" s="49">
        <f>_xll.qlInterestRateIndexValueDate(Index3M,$H2096)</f>
        <v>53993</v>
      </c>
      <c r="J2096" s="52" t="e">
        <f>IFERROR(_xll.qlIndexFixing(Index3M,H2096,TRUE,_xll.ohTrigger(RecalcTrigger,Trigger3M)),NA())</f>
        <v>#N/A</v>
      </c>
      <c r="K2096" s="52" t="e">
        <f>IFERROR(_xll.qlIndexFixing(ONIndex3M,I2096,TRUE,_xll.ohTrigger(RecalcTrigger,Trigger3M)),NA())</f>
        <v>#N/A</v>
      </c>
      <c r="L2096" s="52" t="e">
        <f>IFERROR(_xll.qlIndexFixing(Index6M,$H2096,TRUE,_xll.ohTrigger(RecalcTrigger,Trigger6M)),NA())</f>
        <v>#N/A</v>
      </c>
      <c r="M2096" s="52" t="e">
        <f>IFERROR(_xll.qlIndexFixing(ONIndex6M,I2096,TRUE,_xll.ohTrigger(RecalcTrigger,Trigger6M)),NA())</f>
        <v>#N/A</v>
      </c>
    </row>
    <row r="2097" spans="2:13" x14ac:dyDescent="0.2">
      <c r="B2097" s="46" t="s">
        <v>49</v>
      </c>
      <c r="D2097" s="49">
        <f>_xll.qlCalendarAdvance(LocalCalendar,$D2096,B2097,"f",FALSE)</f>
        <v>54206</v>
      </c>
      <c r="E2097" s="49">
        <f>_xll.qlInterestRateIndexValueDate(IndexON,D2097)</f>
        <v>54206</v>
      </c>
      <c r="F2097" s="52" t="e">
        <f>IFERROR(_xll.qlIndexFixing(IndexON,D2097,TRUE,_xll.ohTrigger(RecalcTrigger,TriggerON)),NA())</f>
        <v>#N/A</v>
      </c>
      <c r="H2097" s="49">
        <f>_xll.qlCalendarAdvance(IborCalendar,$H2096,B2097,"f",FALSE)</f>
        <v>53996</v>
      </c>
      <c r="I2097" s="49">
        <f>_xll.qlInterestRateIndexValueDate(Index3M,$H2097)</f>
        <v>54001</v>
      </c>
      <c r="J2097" s="52" t="e">
        <f>IFERROR(_xll.qlIndexFixing(Index3M,H2097,TRUE,_xll.ohTrigger(RecalcTrigger,Trigger3M)),NA())</f>
        <v>#N/A</v>
      </c>
      <c r="K2097" s="52" t="e">
        <f>IFERROR(_xll.qlIndexFixing(ONIndex3M,I2097,TRUE,_xll.ohTrigger(RecalcTrigger,Trigger3M)),NA())</f>
        <v>#N/A</v>
      </c>
      <c r="L2097" s="52" t="e">
        <f>IFERROR(_xll.qlIndexFixing(Index6M,$H2097,TRUE,_xll.ohTrigger(RecalcTrigger,Trigger6M)),NA())</f>
        <v>#N/A</v>
      </c>
      <c r="M2097" s="52" t="e">
        <f>IFERROR(_xll.qlIndexFixing(ONIndex6M,I2097,TRUE,_xll.ohTrigger(RecalcTrigger,Trigger6M)),NA())</f>
        <v>#N/A</v>
      </c>
    </row>
    <row r="2098" spans="2:13" x14ac:dyDescent="0.2">
      <c r="B2098" s="46" t="s">
        <v>49</v>
      </c>
      <c r="D2098" s="49">
        <f>_xll.qlCalendarAdvance(LocalCalendar,$D2097,B2098,"f",FALSE)</f>
        <v>54213</v>
      </c>
      <c r="E2098" s="49">
        <f>_xll.qlInterestRateIndexValueDate(IndexON,D2098)</f>
        <v>54213</v>
      </c>
      <c r="F2098" s="52" t="e">
        <f>IFERROR(_xll.qlIndexFixing(IndexON,D2098,TRUE,_xll.ohTrigger(RecalcTrigger,TriggerON)),NA())</f>
        <v>#N/A</v>
      </c>
      <c r="H2098" s="49">
        <f>_xll.qlCalendarAdvance(IborCalendar,$H2097,B2098,"f",FALSE)</f>
        <v>54003</v>
      </c>
      <c r="I2098" s="49">
        <f>_xll.qlInterestRateIndexValueDate(Index3M,$H2098)</f>
        <v>54007</v>
      </c>
      <c r="J2098" s="52" t="e">
        <f>IFERROR(_xll.qlIndexFixing(Index3M,H2098,TRUE,_xll.ohTrigger(RecalcTrigger,Trigger3M)),NA())</f>
        <v>#N/A</v>
      </c>
      <c r="K2098" s="52" t="e">
        <f>IFERROR(_xll.qlIndexFixing(ONIndex3M,I2098,TRUE,_xll.ohTrigger(RecalcTrigger,Trigger3M)),NA())</f>
        <v>#N/A</v>
      </c>
      <c r="L2098" s="52" t="e">
        <f>IFERROR(_xll.qlIndexFixing(Index6M,$H2098,TRUE,_xll.ohTrigger(RecalcTrigger,Trigger6M)),NA())</f>
        <v>#N/A</v>
      </c>
      <c r="M2098" s="52" t="e">
        <f>IFERROR(_xll.qlIndexFixing(ONIndex6M,I2098,TRUE,_xll.ohTrigger(RecalcTrigger,Trigger6M)),NA())</f>
        <v>#N/A</v>
      </c>
    </row>
    <row r="2099" spans="2:13" x14ac:dyDescent="0.2">
      <c r="B2099" s="46" t="s">
        <v>49</v>
      </c>
      <c r="D2099" s="49">
        <f>_xll.qlCalendarAdvance(LocalCalendar,$D2098,B2099,"f",FALSE)</f>
        <v>54220</v>
      </c>
      <c r="E2099" s="49">
        <f>_xll.qlInterestRateIndexValueDate(IndexON,D2099)</f>
        <v>54220</v>
      </c>
      <c r="F2099" s="52" t="e">
        <f>IFERROR(_xll.qlIndexFixing(IndexON,D2099,TRUE,_xll.ohTrigger(RecalcTrigger,TriggerON)),NA())</f>
        <v>#N/A</v>
      </c>
      <c r="H2099" s="49">
        <f>_xll.qlCalendarAdvance(IborCalendar,$H2098,B2099,"f",FALSE)</f>
        <v>54010</v>
      </c>
      <c r="I2099" s="49">
        <f>_xll.qlInterestRateIndexValueDate(Index3M,$H2099)</f>
        <v>54014</v>
      </c>
      <c r="J2099" s="52" t="e">
        <f>IFERROR(_xll.qlIndexFixing(Index3M,H2099,TRUE,_xll.ohTrigger(RecalcTrigger,Trigger3M)),NA())</f>
        <v>#N/A</v>
      </c>
      <c r="K2099" s="52" t="e">
        <f>IFERROR(_xll.qlIndexFixing(ONIndex3M,I2099,TRUE,_xll.ohTrigger(RecalcTrigger,Trigger3M)),NA())</f>
        <v>#N/A</v>
      </c>
      <c r="L2099" s="52" t="e">
        <f>IFERROR(_xll.qlIndexFixing(Index6M,$H2099,TRUE,_xll.ohTrigger(RecalcTrigger,Trigger6M)),NA())</f>
        <v>#N/A</v>
      </c>
      <c r="M2099" s="52" t="e">
        <f>IFERROR(_xll.qlIndexFixing(ONIndex6M,I2099,TRUE,_xll.ohTrigger(RecalcTrigger,Trigger6M)),NA())</f>
        <v>#N/A</v>
      </c>
    </row>
    <row r="2100" spans="2:13" x14ac:dyDescent="0.2">
      <c r="B2100" s="46" t="s">
        <v>49</v>
      </c>
      <c r="D2100" s="49">
        <f>_xll.qlCalendarAdvance(LocalCalendar,$D2099,B2100,"f",FALSE)</f>
        <v>54227</v>
      </c>
      <c r="E2100" s="49">
        <f>_xll.qlInterestRateIndexValueDate(IndexON,D2100)</f>
        <v>54227</v>
      </c>
      <c r="F2100" s="52" t="e">
        <f>IFERROR(_xll.qlIndexFixing(IndexON,D2100,TRUE,_xll.ohTrigger(RecalcTrigger,TriggerON)),NA())</f>
        <v>#N/A</v>
      </c>
      <c r="H2100" s="49">
        <f>_xll.qlCalendarAdvance(IborCalendar,$H2099,B2100,"f",FALSE)</f>
        <v>54017</v>
      </c>
      <c r="I2100" s="49">
        <f>_xll.qlInterestRateIndexValueDate(Index3M,$H2100)</f>
        <v>54021</v>
      </c>
      <c r="J2100" s="52" t="e">
        <f>IFERROR(_xll.qlIndexFixing(Index3M,H2100,TRUE,_xll.ohTrigger(RecalcTrigger,Trigger3M)),NA())</f>
        <v>#N/A</v>
      </c>
      <c r="K2100" s="52" t="e">
        <f>IFERROR(_xll.qlIndexFixing(ONIndex3M,I2100,TRUE,_xll.ohTrigger(RecalcTrigger,Trigger3M)),NA())</f>
        <v>#N/A</v>
      </c>
      <c r="L2100" s="52" t="e">
        <f>IFERROR(_xll.qlIndexFixing(Index6M,$H2100,TRUE,_xll.ohTrigger(RecalcTrigger,Trigger6M)),NA())</f>
        <v>#N/A</v>
      </c>
      <c r="M2100" s="52" t="e">
        <f>IFERROR(_xll.qlIndexFixing(ONIndex6M,I2100,TRUE,_xll.ohTrigger(RecalcTrigger,Trigger6M)),NA())</f>
        <v>#N/A</v>
      </c>
    </row>
    <row r="2101" spans="2:13" x14ac:dyDescent="0.2">
      <c r="B2101" s="46" t="s">
        <v>49</v>
      </c>
      <c r="D2101" s="49">
        <f>_xll.qlCalendarAdvance(LocalCalendar,$D2100,B2101,"f",FALSE)</f>
        <v>54234</v>
      </c>
      <c r="E2101" s="49">
        <f>_xll.qlInterestRateIndexValueDate(IndexON,D2101)</f>
        <v>54234</v>
      </c>
      <c r="F2101" s="52" t="e">
        <f>IFERROR(_xll.qlIndexFixing(IndexON,D2101,TRUE,_xll.ohTrigger(RecalcTrigger,TriggerON)),NA())</f>
        <v>#N/A</v>
      </c>
      <c r="H2101" s="49">
        <f>_xll.qlCalendarAdvance(IborCalendar,$H2100,B2101,"f",FALSE)</f>
        <v>54024</v>
      </c>
      <c r="I2101" s="49">
        <f>_xll.qlInterestRateIndexValueDate(Index3M,$H2101)</f>
        <v>54028</v>
      </c>
      <c r="J2101" s="52" t="e">
        <f>IFERROR(_xll.qlIndexFixing(Index3M,H2101,TRUE,_xll.ohTrigger(RecalcTrigger,Trigger3M)),NA())</f>
        <v>#N/A</v>
      </c>
      <c r="K2101" s="52" t="e">
        <f>IFERROR(_xll.qlIndexFixing(ONIndex3M,I2101,TRUE,_xll.ohTrigger(RecalcTrigger,Trigger3M)),NA())</f>
        <v>#N/A</v>
      </c>
      <c r="L2101" s="52" t="e">
        <f>IFERROR(_xll.qlIndexFixing(Index6M,$H2101,TRUE,_xll.ohTrigger(RecalcTrigger,Trigger6M)),NA())</f>
        <v>#N/A</v>
      </c>
      <c r="M2101" s="52" t="e">
        <f>IFERROR(_xll.qlIndexFixing(ONIndex6M,I2101,TRUE,_xll.ohTrigger(RecalcTrigger,Trigger6M)),NA())</f>
        <v>#N/A</v>
      </c>
    </row>
    <row r="2102" spans="2:13" x14ac:dyDescent="0.2">
      <c r="B2102" s="46" t="s">
        <v>49</v>
      </c>
      <c r="D2102" s="49">
        <f>_xll.qlCalendarAdvance(LocalCalendar,$D2101,B2102,"f",FALSE)</f>
        <v>54241</v>
      </c>
      <c r="E2102" s="49">
        <f>_xll.qlInterestRateIndexValueDate(IndexON,D2102)</f>
        <v>54241</v>
      </c>
      <c r="F2102" s="52" t="e">
        <f>IFERROR(_xll.qlIndexFixing(IndexON,D2102,TRUE,_xll.ohTrigger(RecalcTrigger,TriggerON)),NA())</f>
        <v>#N/A</v>
      </c>
      <c r="H2102" s="49">
        <f>_xll.qlCalendarAdvance(IborCalendar,$H2101,B2102,"f",FALSE)</f>
        <v>54031</v>
      </c>
      <c r="I2102" s="49">
        <f>_xll.qlInterestRateIndexValueDate(Index3M,$H2102)</f>
        <v>54035</v>
      </c>
      <c r="J2102" s="52" t="e">
        <f>IFERROR(_xll.qlIndexFixing(Index3M,H2102,TRUE,_xll.ohTrigger(RecalcTrigger,Trigger3M)),NA())</f>
        <v>#N/A</v>
      </c>
      <c r="K2102" s="52" t="e">
        <f>IFERROR(_xll.qlIndexFixing(ONIndex3M,I2102,TRUE,_xll.ohTrigger(RecalcTrigger,Trigger3M)),NA())</f>
        <v>#N/A</v>
      </c>
      <c r="L2102" s="52" t="e">
        <f>IFERROR(_xll.qlIndexFixing(Index6M,$H2102,TRUE,_xll.ohTrigger(RecalcTrigger,Trigger6M)),NA())</f>
        <v>#N/A</v>
      </c>
      <c r="M2102" s="52" t="e">
        <f>IFERROR(_xll.qlIndexFixing(ONIndex6M,I2102,TRUE,_xll.ohTrigger(RecalcTrigger,Trigger6M)),NA())</f>
        <v>#N/A</v>
      </c>
    </row>
    <row r="2103" spans="2:13" x14ac:dyDescent="0.2">
      <c r="B2103" s="46" t="s">
        <v>49</v>
      </c>
      <c r="D2103" s="49">
        <f>_xll.qlCalendarAdvance(LocalCalendar,$D2102,B2103,"f",FALSE)</f>
        <v>54248</v>
      </c>
      <c r="E2103" s="49">
        <f>_xll.qlInterestRateIndexValueDate(IndexON,D2103)</f>
        <v>54248</v>
      </c>
      <c r="F2103" s="52" t="e">
        <f>IFERROR(_xll.qlIndexFixing(IndexON,D2103,TRUE,_xll.ohTrigger(RecalcTrigger,TriggerON)),NA())</f>
        <v>#N/A</v>
      </c>
      <c r="H2103" s="49">
        <f>_xll.qlCalendarAdvance(IborCalendar,$H2102,B2103,"f",FALSE)</f>
        <v>54038</v>
      </c>
      <c r="I2103" s="49">
        <f>_xll.qlInterestRateIndexValueDate(Index3M,$H2103)</f>
        <v>54042</v>
      </c>
      <c r="J2103" s="52" t="e">
        <f>IFERROR(_xll.qlIndexFixing(Index3M,H2103,TRUE,_xll.ohTrigger(RecalcTrigger,Trigger3M)),NA())</f>
        <v>#N/A</v>
      </c>
      <c r="K2103" s="52" t="e">
        <f>IFERROR(_xll.qlIndexFixing(ONIndex3M,I2103,TRUE,_xll.ohTrigger(RecalcTrigger,Trigger3M)),NA())</f>
        <v>#N/A</v>
      </c>
      <c r="L2103" s="52" t="e">
        <f>IFERROR(_xll.qlIndexFixing(Index6M,$H2103,TRUE,_xll.ohTrigger(RecalcTrigger,Trigger6M)),NA())</f>
        <v>#N/A</v>
      </c>
      <c r="M2103" s="52" t="e">
        <f>IFERROR(_xll.qlIndexFixing(ONIndex6M,I2103,TRUE,_xll.ohTrigger(RecalcTrigger,Trigger6M)),NA())</f>
        <v>#N/A</v>
      </c>
    </row>
    <row r="2104" spans="2:13" x14ac:dyDescent="0.2">
      <c r="B2104" s="46" t="s">
        <v>49</v>
      </c>
      <c r="D2104" s="49">
        <f>_xll.qlCalendarAdvance(LocalCalendar,$D2103,B2104,"f",FALSE)</f>
        <v>54255</v>
      </c>
      <c r="E2104" s="49">
        <f>_xll.qlInterestRateIndexValueDate(IndexON,D2104)</f>
        <v>54255</v>
      </c>
      <c r="F2104" s="52" t="e">
        <f>IFERROR(_xll.qlIndexFixing(IndexON,D2104,TRUE,_xll.ohTrigger(RecalcTrigger,TriggerON)),NA())</f>
        <v>#N/A</v>
      </c>
      <c r="H2104" s="49">
        <f>_xll.qlCalendarAdvance(IborCalendar,$H2103,B2104,"f",FALSE)</f>
        <v>54045</v>
      </c>
      <c r="I2104" s="49">
        <f>_xll.qlInterestRateIndexValueDate(Index3M,$H2104)</f>
        <v>54050</v>
      </c>
      <c r="J2104" s="52" t="e">
        <f>IFERROR(_xll.qlIndexFixing(Index3M,H2104,TRUE,_xll.ohTrigger(RecalcTrigger,Trigger3M)),NA())</f>
        <v>#N/A</v>
      </c>
      <c r="K2104" s="52" t="e">
        <f>IFERROR(_xll.qlIndexFixing(ONIndex3M,I2104,TRUE,_xll.ohTrigger(RecalcTrigger,Trigger3M)),NA())</f>
        <v>#N/A</v>
      </c>
      <c r="L2104" s="52" t="e">
        <f>IFERROR(_xll.qlIndexFixing(Index6M,$H2104,TRUE,_xll.ohTrigger(RecalcTrigger,Trigger6M)),NA())</f>
        <v>#N/A</v>
      </c>
      <c r="M2104" s="52" t="e">
        <f>IFERROR(_xll.qlIndexFixing(ONIndex6M,I2104,TRUE,_xll.ohTrigger(RecalcTrigger,Trigger6M)),NA())</f>
        <v>#N/A</v>
      </c>
    </row>
    <row r="2105" spans="2:13" x14ac:dyDescent="0.2">
      <c r="B2105" s="46" t="s">
        <v>49</v>
      </c>
      <c r="D2105" s="49">
        <f>_xll.qlCalendarAdvance(LocalCalendar,$D2104,B2105,"f",FALSE)</f>
        <v>54262</v>
      </c>
      <c r="E2105" s="49">
        <f>_xll.qlInterestRateIndexValueDate(IndexON,D2105)</f>
        <v>54262</v>
      </c>
      <c r="F2105" s="52" t="e">
        <f>IFERROR(_xll.qlIndexFixing(IndexON,D2105,TRUE,_xll.ohTrigger(RecalcTrigger,TriggerON)),NA())</f>
        <v>#N/A</v>
      </c>
      <c r="H2105" s="49">
        <f>_xll.qlCalendarAdvance(IborCalendar,$H2104,B2105,"f",FALSE)</f>
        <v>54053</v>
      </c>
      <c r="I2105" s="49">
        <f>_xll.qlInterestRateIndexValueDate(Index3M,$H2105)</f>
        <v>54063</v>
      </c>
      <c r="J2105" s="52" t="e">
        <f>IFERROR(_xll.qlIndexFixing(Index3M,H2105,TRUE,_xll.ohTrigger(RecalcTrigger,Trigger3M)),NA())</f>
        <v>#N/A</v>
      </c>
      <c r="K2105" s="52" t="e">
        <f>IFERROR(_xll.qlIndexFixing(ONIndex3M,I2105,TRUE,_xll.ohTrigger(RecalcTrigger,Trigger3M)),NA())</f>
        <v>#N/A</v>
      </c>
      <c r="L2105" s="52" t="e">
        <f>IFERROR(_xll.qlIndexFixing(Index6M,$H2105,TRUE,_xll.ohTrigger(RecalcTrigger,Trigger6M)),NA())</f>
        <v>#N/A</v>
      </c>
      <c r="M2105" s="52" t="e">
        <f>IFERROR(_xll.qlIndexFixing(ONIndex6M,I2105,TRUE,_xll.ohTrigger(RecalcTrigger,Trigger6M)),NA())</f>
        <v>#N/A</v>
      </c>
    </row>
    <row r="2106" spans="2:13" x14ac:dyDescent="0.2">
      <c r="B2106" s="46" t="s">
        <v>49</v>
      </c>
      <c r="D2106" s="49">
        <f>_xll.qlCalendarAdvance(LocalCalendar,$D2105,B2106,"f",FALSE)</f>
        <v>54269</v>
      </c>
      <c r="E2106" s="49">
        <f>_xll.qlInterestRateIndexValueDate(IndexON,D2106)</f>
        <v>54269</v>
      </c>
      <c r="F2106" s="52" t="e">
        <f>IFERROR(_xll.qlIndexFixing(IndexON,D2106,TRUE,_xll.ohTrigger(RecalcTrigger,TriggerON)),NA())</f>
        <v>#N/A</v>
      </c>
      <c r="H2106" s="49">
        <f>_xll.qlCalendarAdvance(IborCalendar,$H2105,B2106,"f",FALSE)</f>
        <v>54060</v>
      </c>
      <c r="I2106" s="49">
        <f>_xll.qlInterestRateIndexValueDate(Index3M,$H2106)</f>
        <v>54064</v>
      </c>
      <c r="J2106" s="52" t="e">
        <f>IFERROR(_xll.qlIndexFixing(Index3M,H2106,TRUE,_xll.ohTrigger(RecalcTrigger,Trigger3M)),NA())</f>
        <v>#N/A</v>
      </c>
      <c r="K2106" s="52" t="e">
        <f>IFERROR(_xll.qlIndexFixing(ONIndex3M,I2106,TRUE,_xll.ohTrigger(RecalcTrigger,Trigger3M)),NA())</f>
        <v>#N/A</v>
      </c>
      <c r="L2106" s="52" t="e">
        <f>IFERROR(_xll.qlIndexFixing(Index6M,$H2106,TRUE,_xll.ohTrigger(RecalcTrigger,Trigger6M)),NA())</f>
        <v>#N/A</v>
      </c>
      <c r="M2106" s="52" t="e">
        <f>IFERROR(_xll.qlIndexFixing(ONIndex6M,I2106,TRUE,_xll.ohTrigger(RecalcTrigger,Trigger6M)),NA())</f>
        <v>#N/A</v>
      </c>
    </row>
    <row r="2107" spans="2:13" x14ac:dyDescent="0.2">
      <c r="B2107" s="46" t="s">
        <v>49</v>
      </c>
      <c r="D2107" s="49">
        <f>_xll.qlCalendarAdvance(LocalCalendar,$D2106,B2107,"f",FALSE)</f>
        <v>54276</v>
      </c>
      <c r="E2107" s="49">
        <f>_xll.qlInterestRateIndexValueDate(IndexON,D2107)</f>
        <v>54276</v>
      </c>
      <c r="F2107" s="52" t="e">
        <f>IFERROR(_xll.qlIndexFixing(IndexON,D2107,TRUE,_xll.ohTrigger(RecalcTrigger,TriggerON)),NA())</f>
        <v>#N/A</v>
      </c>
      <c r="H2107" s="49">
        <f>_xll.qlCalendarAdvance(IborCalendar,$H2106,B2107,"f",FALSE)</f>
        <v>54067</v>
      </c>
      <c r="I2107" s="49">
        <f>_xll.qlInterestRateIndexValueDate(Index3M,$H2107)</f>
        <v>54071</v>
      </c>
      <c r="J2107" s="52" t="e">
        <f>IFERROR(_xll.qlIndexFixing(Index3M,H2107,TRUE,_xll.ohTrigger(RecalcTrigger,Trigger3M)),NA())</f>
        <v>#N/A</v>
      </c>
      <c r="K2107" s="52" t="e">
        <f>IFERROR(_xll.qlIndexFixing(ONIndex3M,I2107,TRUE,_xll.ohTrigger(RecalcTrigger,Trigger3M)),NA())</f>
        <v>#N/A</v>
      </c>
      <c r="L2107" s="52" t="e">
        <f>IFERROR(_xll.qlIndexFixing(Index6M,$H2107,TRUE,_xll.ohTrigger(RecalcTrigger,Trigger6M)),NA())</f>
        <v>#N/A</v>
      </c>
      <c r="M2107" s="52" t="e">
        <f>IFERROR(_xll.qlIndexFixing(ONIndex6M,I2107,TRUE,_xll.ohTrigger(RecalcTrigger,Trigger6M)),NA())</f>
        <v>#N/A</v>
      </c>
    </row>
    <row r="2108" spans="2:13" x14ac:dyDescent="0.2">
      <c r="B2108" s="46" t="s">
        <v>49</v>
      </c>
      <c r="D2108" s="49">
        <f>_xll.qlCalendarAdvance(LocalCalendar,$D2107,B2108,"f",FALSE)</f>
        <v>54283</v>
      </c>
      <c r="E2108" s="49">
        <f>_xll.qlInterestRateIndexValueDate(IndexON,D2108)</f>
        <v>54283</v>
      </c>
      <c r="F2108" s="52" t="e">
        <f>IFERROR(_xll.qlIndexFixing(IndexON,D2108,TRUE,_xll.ohTrigger(RecalcTrigger,TriggerON)),NA())</f>
        <v>#N/A</v>
      </c>
      <c r="H2108" s="49">
        <f>_xll.qlCalendarAdvance(IborCalendar,$H2107,B2108,"f",FALSE)</f>
        <v>54074</v>
      </c>
      <c r="I2108" s="49">
        <f>_xll.qlInterestRateIndexValueDate(Index3M,$H2108)</f>
        <v>54078</v>
      </c>
      <c r="J2108" s="52" t="e">
        <f>IFERROR(_xll.qlIndexFixing(Index3M,H2108,TRUE,_xll.ohTrigger(RecalcTrigger,Trigger3M)),NA())</f>
        <v>#N/A</v>
      </c>
      <c r="K2108" s="52" t="e">
        <f>IFERROR(_xll.qlIndexFixing(ONIndex3M,I2108,TRUE,_xll.ohTrigger(RecalcTrigger,Trigger3M)),NA())</f>
        <v>#N/A</v>
      </c>
      <c r="L2108" s="52" t="e">
        <f>IFERROR(_xll.qlIndexFixing(Index6M,$H2108,TRUE,_xll.ohTrigger(RecalcTrigger,Trigger6M)),NA())</f>
        <v>#N/A</v>
      </c>
      <c r="M2108" s="52" t="e">
        <f>IFERROR(_xll.qlIndexFixing(ONIndex6M,I2108,TRUE,_xll.ohTrigger(RecalcTrigger,Trigger6M)),NA())</f>
        <v>#N/A</v>
      </c>
    </row>
    <row r="2109" spans="2:13" x14ac:dyDescent="0.2">
      <c r="B2109" s="46" t="s">
        <v>49</v>
      </c>
      <c r="D2109" s="49">
        <f>_xll.qlCalendarAdvance(LocalCalendar,$D2108,B2109,"f",FALSE)</f>
        <v>54290</v>
      </c>
      <c r="E2109" s="49">
        <f>_xll.qlInterestRateIndexValueDate(IndexON,D2109)</f>
        <v>54290</v>
      </c>
      <c r="F2109" s="52" t="e">
        <f>IFERROR(_xll.qlIndexFixing(IndexON,D2109,TRUE,_xll.ohTrigger(RecalcTrigger,TriggerON)),NA())</f>
        <v>#N/A</v>
      </c>
      <c r="H2109" s="49">
        <f>_xll.qlCalendarAdvance(IborCalendar,$H2108,B2109,"f",FALSE)</f>
        <v>54081</v>
      </c>
      <c r="I2109" s="49">
        <f>_xll.qlInterestRateIndexValueDate(Index3M,$H2109)</f>
        <v>54085</v>
      </c>
      <c r="J2109" s="52" t="e">
        <f>IFERROR(_xll.qlIndexFixing(Index3M,H2109,TRUE,_xll.ohTrigger(RecalcTrigger,Trigger3M)),NA())</f>
        <v>#N/A</v>
      </c>
      <c r="K2109" s="52" t="e">
        <f>IFERROR(_xll.qlIndexFixing(ONIndex3M,I2109,TRUE,_xll.ohTrigger(RecalcTrigger,Trigger3M)),NA())</f>
        <v>#N/A</v>
      </c>
      <c r="L2109" s="52" t="e">
        <f>IFERROR(_xll.qlIndexFixing(Index6M,$H2109,TRUE,_xll.ohTrigger(RecalcTrigger,Trigger6M)),NA())</f>
        <v>#N/A</v>
      </c>
      <c r="M2109" s="52" t="e">
        <f>IFERROR(_xll.qlIndexFixing(ONIndex6M,I2109,TRUE,_xll.ohTrigger(RecalcTrigger,Trigger6M)),NA())</f>
        <v>#N/A</v>
      </c>
    </row>
    <row r="2110" spans="2:13" x14ac:dyDescent="0.2">
      <c r="B2110" s="46" t="s">
        <v>49</v>
      </c>
      <c r="D2110" s="49">
        <f>_xll.qlCalendarAdvance(LocalCalendar,$D2109,B2110,"f",FALSE)</f>
        <v>54297</v>
      </c>
      <c r="E2110" s="49">
        <f>_xll.qlInterestRateIndexValueDate(IndexON,D2110)</f>
        <v>54297</v>
      </c>
      <c r="F2110" s="52" t="e">
        <f>IFERROR(_xll.qlIndexFixing(IndexON,D2110,TRUE,_xll.ohTrigger(RecalcTrigger,TriggerON)),NA())</f>
        <v>#N/A</v>
      </c>
      <c r="H2110" s="49">
        <f>_xll.qlCalendarAdvance(IborCalendar,$H2109,B2110,"f",FALSE)</f>
        <v>54088</v>
      </c>
      <c r="I2110" s="49">
        <f>_xll.qlInterestRateIndexValueDate(Index3M,$H2110)</f>
        <v>54092</v>
      </c>
      <c r="J2110" s="52" t="e">
        <f>IFERROR(_xll.qlIndexFixing(Index3M,H2110,TRUE,_xll.ohTrigger(RecalcTrigger,Trigger3M)),NA())</f>
        <v>#N/A</v>
      </c>
      <c r="K2110" s="52" t="e">
        <f>IFERROR(_xll.qlIndexFixing(ONIndex3M,I2110,TRUE,_xll.ohTrigger(RecalcTrigger,Trigger3M)),NA())</f>
        <v>#N/A</v>
      </c>
      <c r="L2110" s="52" t="e">
        <f>IFERROR(_xll.qlIndexFixing(Index6M,$H2110,TRUE,_xll.ohTrigger(RecalcTrigger,Trigger6M)),NA())</f>
        <v>#N/A</v>
      </c>
      <c r="M2110" s="52" t="e">
        <f>IFERROR(_xll.qlIndexFixing(ONIndex6M,I2110,TRUE,_xll.ohTrigger(RecalcTrigger,Trigger6M)),NA())</f>
        <v>#N/A</v>
      </c>
    </row>
    <row r="2111" spans="2:13" x14ac:dyDescent="0.2">
      <c r="B2111" s="46" t="s">
        <v>49</v>
      </c>
      <c r="D2111" s="49">
        <f>_xll.qlCalendarAdvance(LocalCalendar,$D2110,B2111,"f",FALSE)</f>
        <v>54304</v>
      </c>
      <c r="E2111" s="49">
        <f>_xll.qlInterestRateIndexValueDate(IndexON,D2111)</f>
        <v>54304</v>
      </c>
      <c r="F2111" s="52" t="e">
        <f>IFERROR(_xll.qlIndexFixing(IndexON,D2111,TRUE,_xll.ohTrigger(RecalcTrigger,TriggerON)),NA())</f>
        <v>#N/A</v>
      </c>
      <c r="H2111" s="49">
        <f>_xll.qlCalendarAdvance(IborCalendar,$H2110,B2111,"f",FALSE)</f>
        <v>54095</v>
      </c>
      <c r="I2111" s="49">
        <f>_xll.qlInterestRateIndexValueDate(Index3M,$H2111)</f>
        <v>54100</v>
      </c>
      <c r="J2111" s="52" t="e">
        <f>IFERROR(_xll.qlIndexFixing(Index3M,H2111,TRUE,_xll.ohTrigger(RecalcTrigger,Trigger3M)),NA())</f>
        <v>#N/A</v>
      </c>
      <c r="K2111" s="52" t="e">
        <f>IFERROR(_xll.qlIndexFixing(ONIndex3M,I2111,TRUE,_xll.ohTrigger(RecalcTrigger,Trigger3M)),NA())</f>
        <v>#N/A</v>
      </c>
      <c r="L2111" s="52" t="e">
        <f>IFERROR(_xll.qlIndexFixing(Index6M,$H2111,TRUE,_xll.ohTrigger(RecalcTrigger,Trigger6M)),NA())</f>
        <v>#N/A</v>
      </c>
      <c r="M2111" s="52" t="e">
        <f>IFERROR(_xll.qlIndexFixing(ONIndex6M,I2111,TRUE,_xll.ohTrigger(RecalcTrigger,Trigger6M)),NA())</f>
        <v>#N/A</v>
      </c>
    </row>
    <row r="2112" spans="2:13" x14ac:dyDescent="0.2">
      <c r="B2112" s="46" t="s">
        <v>49</v>
      </c>
      <c r="D2112" s="49">
        <f>_xll.qlCalendarAdvance(LocalCalendar,$D2111,B2112,"f",FALSE)</f>
        <v>54311</v>
      </c>
      <c r="E2112" s="49">
        <f>_xll.qlInterestRateIndexValueDate(IndexON,D2112)</f>
        <v>54311</v>
      </c>
      <c r="F2112" s="52" t="e">
        <f>IFERROR(_xll.qlIndexFixing(IndexON,D2112,TRUE,_xll.ohTrigger(RecalcTrigger,TriggerON)),NA())</f>
        <v>#N/A</v>
      </c>
      <c r="H2112" s="49">
        <f>_xll.qlCalendarAdvance(IborCalendar,$H2111,B2112,"f",FALSE)</f>
        <v>54102</v>
      </c>
      <c r="I2112" s="49">
        <f>_xll.qlInterestRateIndexValueDate(Index3M,$H2112)</f>
        <v>54106</v>
      </c>
      <c r="J2112" s="52" t="e">
        <f>IFERROR(_xll.qlIndexFixing(Index3M,H2112,TRUE,_xll.ohTrigger(RecalcTrigger,Trigger3M)),NA())</f>
        <v>#N/A</v>
      </c>
      <c r="K2112" s="52" t="e">
        <f>IFERROR(_xll.qlIndexFixing(ONIndex3M,I2112,TRUE,_xll.ohTrigger(RecalcTrigger,Trigger3M)),NA())</f>
        <v>#N/A</v>
      </c>
      <c r="L2112" s="52" t="e">
        <f>IFERROR(_xll.qlIndexFixing(Index6M,$H2112,TRUE,_xll.ohTrigger(RecalcTrigger,Trigger6M)),NA())</f>
        <v>#N/A</v>
      </c>
      <c r="M2112" s="52" t="e">
        <f>IFERROR(_xll.qlIndexFixing(ONIndex6M,I2112,TRUE,_xll.ohTrigger(RecalcTrigger,Trigger6M)),NA())</f>
        <v>#N/A</v>
      </c>
    </row>
    <row r="2113" spans="2:13" x14ac:dyDescent="0.2">
      <c r="B2113" s="46" t="s">
        <v>49</v>
      </c>
      <c r="D2113" s="49">
        <f>_xll.qlCalendarAdvance(LocalCalendar,$D2112,B2113,"f",FALSE)</f>
        <v>54318</v>
      </c>
      <c r="E2113" s="49">
        <f>_xll.qlInterestRateIndexValueDate(IndexON,D2113)</f>
        <v>54318</v>
      </c>
      <c r="F2113" s="52" t="e">
        <f>IFERROR(_xll.qlIndexFixing(IndexON,D2113,TRUE,_xll.ohTrigger(RecalcTrigger,TriggerON)),NA())</f>
        <v>#N/A</v>
      </c>
      <c r="H2113" s="49">
        <f>_xll.qlCalendarAdvance(IborCalendar,$H2112,B2113,"f",FALSE)</f>
        <v>54109</v>
      </c>
      <c r="I2113" s="49">
        <f>_xll.qlInterestRateIndexValueDate(Index3M,$H2113)</f>
        <v>54113</v>
      </c>
      <c r="J2113" s="52" t="e">
        <f>IFERROR(_xll.qlIndexFixing(Index3M,H2113,TRUE,_xll.ohTrigger(RecalcTrigger,Trigger3M)),NA())</f>
        <v>#N/A</v>
      </c>
      <c r="K2113" s="52" t="e">
        <f>IFERROR(_xll.qlIndexFixing(ONIndex3M,I2113,TRUE,_xll.ohTrigger(RecalcTrigger,Trigger3M)),NA())</f>
        <v>#N/A</v>
      </c>
      <c r="L2113" s="52" t="e">
        <f>IFERROR(_xll.qlIndexFixing(Index6M,$H2113,TRUE,_xll.ohTrigger(RecalcTrigger,Trigger6M)),NA())</f>
        <v>#N/A</v>
      </c>
      <c r="M2113" s="52" t="e">
        <f>IFERROR(_xll.qlIndexFixing(ONIndex6M,I2113,TRUE,_xll.ohTrigger(RecalcTrigger,Trigger6M)),NA())</f>
        <v>#N/A</v>
      </c>
    </row>
    <row r="2114" spans="2:13" x14ac:dyDescent="0.2">
      <c r="B2114" s="46" t="s">
        <v>49</v>
      </c>
      <c r="D2114" s="49">
        <f>_xll.qlCalendarAdvance(LocalCalendar,$D2113,B2114,"f",FALSE)</f>
        <v>54325</v>
      </c>
      <c r="E2114" s="49">
        <f>_xll.qlInterestRateIndexValueDate(IndexON,D2114)</f>
        <v>54325</v>
      </c>
      <c r="F2114" s="52" t="e">
        <f>IFERROR(_xll.qlIndexFixing(IndexON,D2114,TRUE,_xll.ohTrigger(RecalcTrigger,TriggerON)),NA())</f>
        <v>#N/A</v>
      </c>
      <c r="H2114" s="49">
        <f>_xll.qlCalendarAdvance(IborCalendar,$H2113,B2114,"f",FALSE)</f>
        <v>54116</v>
      </c>
      <c r="I2114" s="49">
        <f>_xll.qlInterestRateIndexValueDate(Index3M,$H2114)</f>
        <v>54120</v>
      </c>
      <c r="J2114" s="52" t="e">
        <f>IFERROR(_xll.qlIndexFixing(Index3M,H2114,TRUE,_xll.ohTrigger(RecalcTrigger,Trigger3M)),NA())</f>
        <v>#N/A</v>
      </c>
      <c r="K2114" s="52" t="e">
        <f>IFERROR(_xll.qlIndexFixing(ONIndex3M,I2114,TRUE,_xll.ohTrigger(RecalcTrigger,Trigger3M)),NA())</f>
        <v>#N/A</v>
      </c>
      <c r="L2114" s="52" t="e">
        <f>IFERROR(_xll.qlIndexFixing(Index6M,$H2114,TRUE,_xll.ohTrigger(RecalcTrigger,Trigger6M)),NA())</f>
        <v>#N/A</v>
      </c>
      <c r="M2114" s="52" t="e">
        <f>IFERROR(_xll.qlIndexFixing(ONIndex6M,I2114,TRUE,_xll.ohTrigger(RecalcTrigger,Trigger6M)),NA())</f>
        <v>#N/A</v>
      </c>
    </row>
    <row r="2115" spans="2:13" x14ac:dyDescent="0.2">
      <c r="B2115" s="46" t="s">
        <v>49</v>
      </c>
      <c r="D2115" s="49">
        <f>_xll.qlCalendarAdvance(LocalCalendar,$D2114,B2115,"f",FALSE)</f>
        <v>54332</v>
      </c>
      <c r="E2115" s="49">
        <f>_xll.qlInterestRateIndexValueDate(IndexON,D2115)</f>
        <v>54332</v>
      </c>
      <c r="F2115" s="52" t="e">
        <f>IFERROR(_xll.qlIndexFixing(IndexON,D2115,TRUE,_xll.ohTrigger(RecalcTrigger,TriggerON)),NA())</f>
        <v>#N/A</v>
      </c>
      <c r="H2115" s="49">
        <f>_xll.qlCalendarAdvance(IborCalendar,$H2114,B2115,"f",FALSE)</f>
        <v>54123</v>
      </c>
      <c r="I2115" s="49">
        <f>_xll.qlInterestRateIndexValueDate(Index3M,$H2115)</f>
        <v>54127</v>
      </c>
      <c r="J2115" s="52" t="e">
        <f>IFERROR(_xll.qlIndexFixing(Index3M,H2115,TRUE,_xll.ohTrigger(RecalcTrigger,Trigger3M)),NA())</f>
        <v>#N/A</v>
      </c>
      <c r="K2115" s="52" t="e">
        <f>IFERROR(_xll.qlIndexFixing(ONIndex3M,I2115,TRUE,_xll.ohTrigger(RecalcTrigger,Trigger3M)),NA())</f>
        <v>#N/A</v>
      </c>
      <c r="L2115" s="52" t="e">
        <f>IFERROR(_xll.qlIndexFixing(Index6M,$H2115,TRUE,_xll.ohTrigger(RecalcTrigger,Trigger6M)),NA())</f>
        <v>#N/A</v>
      </c>
      <c r="M2115" s="52" t="e">
        <f>IFERROR(_xll.qlIndexFixing(ONIndex6M,I2115,TRUE,_xll.ohTrigger(RecalcTrigger,Trigger6M)),NA())</f>
        <v>#N/A</v>
      </c>
    </row>
    <row r="2116" spans="2:13" x14ac:dyDescent="0.2">
      <c r="B2116" s="46" t="s">
        <v>49</v>
      </c>
      <c r="D2116" s="49">
        <f>_xll.qlCalendarAdvance(LocalCalendar,$D2115,B2116,"f",FALSE)</f>
        <v>54339</v>
      </c>
      <c r="E2116" s="49">
        <f>_xll.qlInterestRateIndexValueDate(IndexON,D2116)</f>
        <v>54339</v>
      </c>
      <c r="F2116" s="52" t="e">
        <f>IFERROR(_xll.qlIndexFixing(IndexON,D2116,TRUE,_xll.ohTrigger(RecalcTrigger,TriggerON)),NA())</f>
        <v>#N/A</v>
      </c>
      <c r="H2116" s="49">
        <f>_xll.qlCalendarAdvance(IborCalendar,$H2115,B2116,"f",FALSE)</f>
        <v>54130</v>
      </c>
      <c r="I2116" s="49">
        <f>_xll.qlInterestRateIndexValueDate(Index3M,$H2116)</f>
        <v>54134</v>
      </c>
      <c r="J2116" s="52" t="e">
        <f>IFERROR(_xll.qlIndexFixing(Index3M,H2116,TRUE,_xll.ohTrigger(RecalcTrigger,Trigger3M)),NA())</f>
        <v>#N/A</v>
      </c>
      <c r="K2116" s="52" t="e">
        <f>IFERROR(_xll.qlIndexFixing(ONIndex3M,I2116,TRUE,_xll.ohTrigger(RecalcTrigger,Trigger3M)),NA())</f>
        <v>#N/A</v>
      </c>
      <c r="L2116" s="52" t="e">
        <f>IFERROR(_xll.qlIndexFixing(Index6M,$H2116,TRUE,_xll.ohTrigger(RecalcTrigger,Trigger6M)),NA())</f>
        <v>#N/A</v>
      </c>
      <c r="M2116" s="52" t="e">
        <f>IFERROR(_xll.qlIndexFixing(ONIndex6M,I2116,TRUE,_xll.ohTrigger(RecalcTrigger,Trigger6M)),NA())</f>
        <v>#N/A</v>
      </c>
    </row>
    <row r="2117" spans="2:13" x14ac:dyDescent="0.2">
      <c r="B2117" s="46" t="s">
        <v>49</v>
      </c>
      <c r="D2117" s="49">
        <f>_xll.qlCalendarAdvance(LocalCalendar,$D2116,B2117,"f",FALSE)</f>
        <v>54346</v>
      </c>
      <c r="E2117" s="49">
        <f>_xll.qlInterestRateIndexValueDate(IndexON,D2117)</f>
        <v>54346</v>
      </c>
      <c r="F2117" s="52" t="e">
        <f>IFERROR(_xll.qlIndexFixing(IndexON,D2117,TRUE,_xll.ohTrigger(RecalcTrigger,TriggerON)),NA())</f>
        <v>#N/A</v>
      </c>
      <c r="H2117" s="49">
        <f>_xll.qlCalendarAdvance(IborCalendar,$H2116,B2117,"f",FALSE)</f>
        <v>54137</v>
      </c>
      <c r="I2117" s="49">
        <f>_xll.qlInterestRateIndexValueDate(Index3M,$H2117)</f>
        <v>54141</v>
      </c>
      <c r="J2117" s="52" t="e">
        <f>IFERROR(_xll.qlIndexFixing(Index3M,H2117,TRUE,_xll.ohTrigger(RecalcTrigger,Trigger3M)),NA())</f>
        <v>#N/A</v>
      </c>
      <c r="K2117" s="52" t="e">
        <f>IFERROR(_xll.qlIndexFixing(ONIndex3M,I2117,TRUE,_xll.ohTrigger(RecalcTrigger,Trigger3M)),NA())</f>
        <v>#N/A</v>
      </c>
      <c r="L2117" s="52" t="e">
        <f>IFERROR(_xll.qlIndexFixing(Index6M,$H2117,TRUE,_xll.ohTrigger(RecalcTrigger,Trigger6M)),NA())</f>
        <v>#N/A</v>
      </c>
      <c r="M2117" s="52" t="e">
        <f>IFERROR(_xll.qlIndexFixing(ONIndex6M,I2117,TRUE,_xll.ohTrigger(RecalcTrigger,Trigger6M)),NA())</f>
        <v>#N/A</v>
      </c>
    </row>
    <row r="2118" spans="2:13" x14ac:dyDescent="0.2">
      <c r="B2118" s="46" t="s">
        <v>49</v>
      </c>
      <c r="D2118" s="49">
        <f>_xll.qlCalendarAdvance(LocalCalendar,$D2117,B2118,"f",FALSE)</f>
        <v>54353</v>
      </c>
      <c r="E2118" s="49">
        <f>_xll.qlInterestRateIndexValueDate(IndexON,D2118)</f>
        <v>54353</v>
      </c>
      <c r="F2118" s="52" t="e">
        <f>IFERROR(_xll.qlIndexFixing(IndexON,D2118,TRUE,_xll.ohTrigger(RecalcTrigger,TriggerON)),NA())</f>
        <v>#N/A</v>
      </c>
      <c r="H2118" s="49">
        <f>_xll.qlCalendarAdvance(IborCalendar,$H2117,B2118,"f",FALSE)</f>
        <v>54144</v>
      </c>
      <c r="I2118" s="49">
        <f>_xll.qlInterestRateIndexValueDate(Index3M,$H2118)</f>
        <v>54148</v>
      </c>
      <c r="J2118" s="52" t="e">
        <f>IFERROR(_xll.qlIndexFixing(Index3M,H2118,TRUE,_xll.ohTrigger(RecalcTrigger,Trigger3M)),NA())</f>
        <v>#N/A</v>
      </c>
      <c r="K2118" s="52" t="e">
        <f>IFERROR(_xll.qlIndexFixing(ONIndex3M,I2118,TRUE,_xll.ohTrigger(RecalcTrigger,Trigger3M)),NA())</f>
        <v>#N/A</v>
      </c>
      <c r="L2118" s="52" t="e">
        <f>IFERROR(_xll.qlIndexFixing(Index6M,$H2118,TRUE,_xll.ohTrigger(RecalcTrigger,Trigger6M)),NA())</f>
        <v>#N/A</v>
      </c>
      <c r="M2118" s="52" t="e">
        <f>IFERROR(_xll.qlIndexFixing(ONIndex6M,I2118,TRUE,_xll.ohTrigger(RecalcTrigger,Trigger6M)),NA())</f>
        <v>#N/A</v>
      </c>
    </row>
    <row r="2119" spans="2:13" x14ac:dyDescent="0.2">
      <c r="B2119" s="46" t="s">
        <v>49</v>
      </c>
      <c r="D2119" s="49">
        <f>_xll.qlCalendarAdvance(LocalCalendar,$D2118,B2119,"f",FALSE)</f>
        <v>54360</v>
      </c>
      <c r="E2119" s="49">
        <f>_xll.qlInterestRateIndexValueDate(IndexON,D2119)</f>
        <v>54360</v>
      </c>
      <c r="F2119" s="52" t="e">
        <f>IFERROR(_xll.qlIndexFixing(IndexON,D2119,TRUE,_xll.ohTrigger(RecalcTrigger,TriggerON)),NA())</f>
        <v>#N/A</v>
      </c>
      <c r="H2119" s="49">
        <f>_xll.qlCalendarAdvance(IborCalendar,$H2118,B2119,"f",FALSE)</f>
        <v>54155</v>
      </c>
      <c r="I2119" s="49">
        <f>_xll.qlInterestRateIndexValueDate(Index3M,$H2119)</f>
        <v>54157</v>
      </c>
      <c r="J2119" s="52" t="e">
        <f>IFERROR(_xll.qlIndexFixing(Index3M,H2119,TRUE,_xll.ohTrigger(RecalcTrigger,Trigger3M)),NA())</f>
        <v>#N/A</v>
      </c>
      <c r="K2119" s="52" t="e">
        <f>IFERROR(_xll.qlIndexFixing(ONIndex3M,I2119,TRUE,_xll.ohTrigger(RecalcTrigger,Trigger3M)),NA())</f>
        <v>#N/A</v>
      </c>
      <c r="L2119" s="52" t="e">
        <f>IFERROR(_xll.qlIndexFixing(Index6M,$H2119,TRUE,_xll.ohTrigger(RecalcTrigger,Trigger6M)),NA())</f>
        <v>#N/A</v>
      </c>
      <c r="M2119" s="52" t="e">
        <f>IFERROR(_xll.qlIndexFixing(ONIndex6M,I2119,TRUE,_xll.ohTrigger(RecalcTrigger,Trigger6M)),NA())</f>
        <v>#N/A</v>
      </c>
    </row>
    <row r="2120" spans="2:13" x14ac:dyDescent="0.2">
      <c r="B2120" s="46" t="s">
        <v>49</v>
      </c>
      <c r="D2120" s="49">
        <f>_xll.qlCalendarAdvance(LocalCalendar,$D2119,B2120,"f",FALSE)</f>
        <v>54367</v>
      </c>
      <c r="E2120" s="49">
        <f>_xll.qlInterestRateIndexValueDate(IndexON,D2120)</f>
        <v>54367</v>
      </c>
      <c r="F2120" s="52" t="e">
        <f>IFERROR(_xll.qlIndexFixing(IndexON,D2120,TRUE,_xll.ohTrigger(RecalcTrigger,TriggerON)),NA())</f>
        <v>#N/A</v>
      </c>
      <c r="H2120" s="49">
        <f>_xll.qlCalendarAdvance(IborCalendar,$H2119,B2120,"f",FALSE)</f>
        <v>54162</v>
      </c>
      <c r="I2120" s="49">
        <f>_xll.qlInterestRateIndexValueDate(Index3M,$H2120)</f>
        <v>54164</v>
      </c>
      <c r="J2120" s="52" t="e">
        <f>IFERROR(_xll.qlIndexFixing(Index3M,H2120,TRUE,_xll.ohTrigger(RecalcTrigger,Trigger3M)),NA())</f>
        <v>#N/A</v>
      </c>
      <c r="K2120" s="52" t="e">
        <f>IFERROR(_xll.qlIndexFixing(ONIndex3M,I2120,TRUE,_xll.ohTrigger(RecalcTrigger,Trigger3M)),NA())</f>
        <v>#N/A</v>
      </c>
      <c r="L2120" s="52" t="e">
        <f>IFERROR(_xll.qlIndexFixing(Index6M,$H2120,TRUE,_xll.ohTrigger(RecalcTrigger,Trigger6M)),NA())</f>
        <v>#N/A</v>
      </c>
      <c r="M2120" s="52" t="e">
        <f>IFERROR(_xll.qlIndexFixing(ONIndex6M,I2120,TRUE,_xll.ohTrigger(RecalcTrigger,Trigger6M)),NA())</f>
        <v>#N/A</v>
      </c>
    </row>
    <row r="2121" spans="2:13" x14ac:dyDescent="0.2">
      <c r="B2121" s="46" t="s">
        <v>49</v>
      </c>
      <c r="D2121" s="49">
        <f>_xll.qlCalendarAdvance(LocalCalendar,$D2120,B2121,"f",FALSE)</f>
        <v>54374</v>
      </c>
      <c r="E2121" s="49">
        <f>_xll.qlInterestRateIndexValueDate(IndexON,D2121)</f>
        <v>54374</v>
      </c>
      <c r="F2121" s="52" t="e">
        <f>IFERROR(_xll.qlIndexFixing(IndexON,D2121,TRUE,_xll.ohTrigger(RecalcTrigger,TriggerON)),NA())</f>
        <v>#N/A</v>
      </c>
      <c r="H2121" s="49">
        <f>_xll.qlCalendarAdvance(IborCalendar,$H2120,B2121,"f",FALSE)</f>
        <v>54169</v>
      </c>
      <c r="I2121" s="49">
        <f>_xll.qlInterestRateIndexValueDate(Index3M,$H2121)</f>
        <v>54171</v>
      </c>
      <c r="J2121" s="52" t="e">
        <f>IFERROR(_xll.qlIndexFixing(Index3M,H2121,TRUE,_xll.ohTrigger(RecalcTrigger,Trigger3M)),NA())</f>
        <v>#N/A</v>
      </c>
      <c r="K2121" s="52" t="e">
        <f>IFERROR(_xll.qlIndexFixing(ONIndex3M,I2121,TRUE,_xll.ohTrigger(RecalcTrigger,Trigger3M)),NA())</f>
        <v>#N/A</v>
      </c>
      <c r="L2121" s="52" t="e">
        <f>IFERROR(_xll.qlIndexFixing(Index6M,$H2121,TRUE,_xll.ohTrigger(RecalcTrigger,Trigger6M)),NA())</f>
        <v>#N/A</v>
      </c>
      <c r="M2121" s="52" t="e">
        <f>IFERROR(_xll.qlIndexFixing(ONIndex6M,I2121,TRUE,_xll.ohTrigger(RecalcTrigger,Trigger6M)),NA())</f>
        <v>#N/A</v>
      </c>
    </row>
    <row r="2122" spans="2:13" x14ac:dyDescent="0.2">
      <c r="B2122" s="46" t="s">
        <v>49</v>
      </c>
      <c r="D2122" s="49">
        <f>_xll.qlCalendarAdvance(LocalCalendar,$D2121,B2122,"f",FALSE)</f>
        <v>54381</v>
      </c>
      <c r="E2122" s="49">
        <f>_xll.qlInterestRateIndexValueDate(IndexON,D2122)</f>
        <v>54381</v>
      </c>
      <c r="F2122" s="52" t="e">
        <f>IFERROR(_xll.qlIndexFixing(IndexON,D2122,TRUE,_xll.ohTrigger(RecalcTrigger,TriggerON)),NA())</f>
        <v>#N/A</v>
      </c>
      <c r="H2122" s="49">
        <f>_xll.qlCalendarAdvance(IborCalendar,$H2121,B2122,"f",FALSE)</f>
        <v>54176</v>
      </c>
      <c r="I2122" s="49">
        <f>_xll.qlInterestRateIndexValueDate(Index3M,$H2122)</f>
        <v>54178</v>
      </c>
      <c r="J2122" s="52" t="e">
        <f>IFERROR(_xll.qlIndexFixing(Index3M,H2122,TRUE,_xll.ohTrigger(RecalcTrigger,Trigger3M)),NA())</f>
        <v>#N/A</v>
      </c>
      <c r="K2122" s="52" t="e">
        <f>IFERROR(_xll.qlIndexFixing(ONIndex3M,I2122,TRUE,_xll.ohTrigger(RecalcTrigger,Trigger3M)),NA())</f>
        <v>#N/A</v>
      </c>
      <c r="L2122" s="52" t="e">
        <f>IFERROR(_xll.qlIndexFixing(Index6M,$H2122,TRUE,_xll.ohTrigger(RecalcTrigger,Trigger6M)),NA())</f>
        <v>#N/A</v>
      </c>
      <c r="M2122" s="52" t="e">
        <f>IFERROR(_xll.qlIndexFixing(ONIndex6M,I2122,TRUE,_xll.ohTrigger(RecalcTrigger,Trigger6M)),NA())</f>
        <v>#N/A</v>
      </c>
    </row>
    <row r="2123" spans="2:13" x14ac:dyDescent="0.2">
      <c r="B2123" s="46" t="s">
        <v>49</v>
      </c>
      <c r="D2123" s="49">
        <f>_xll.qlCalendarAdvance(LocalCalendar,$D2122,B2123,"f",FALSE)</f>
        <v>54388</v>
      </c>
      <c r="E2123" s="49">
        <f>_xll.qlInterestRateIndexValueDate(IndexON,D2123)</f>
        <v>54388</v>
      </c>
      <c r="F2123" s="52" t="e">
        <f>IFERROR(_xll.qlIndexFixing(IndexON,D2123,TRUE,_xll.ohTrigger(RecalcTrigger,TriggerON)),NA())</f>
        <v>#N/A</v>
      </c>
      <c r="H2123" s="49">
        <f>_xll.qlCalendarAdvance(IborCalendar,$H2122,B2123,"f",FALSE)</f>
        <v>54183</v>
      </c>
      <c r="I2123" s="49">
        <f>_xll.qlInterestRateIndexValueDate(Index3M,$H2123)</f>
        <v>54185</v>
      </c>
      <c r="J2123" s="52" t="e">
        <f>IFERROR(_xll.qlIndexFixing(Index3M,H2123,TRUE,_xll.ohTrigger(RecalcTrigger,Trigger3M)),NA())</f>
        <v>#N/A</v>
      </c>
      <c r="K2123" s="52" t="e">
        <f>IFERROR(_xll.qlIndexFixing(ONIndex3M,I2123,TRUE,_xll.ohTrigger(RecalcTrigger,Trigger3M)),NA())</f>
        <v>#N/A</v>
      </c>
      <c r="L2123" s="52" t="e">
        <f>IFERROR(_xll.qlIndexFixing(Index6M,$H2123,TRUE,_xll.ohTrigger(RecalcTrigger,Trigger6M)),NA())</f>
        <v>#N/A</v>
      </c>
      <c r="M2123" s="52" t="e">
        <f>IFERROR(_xll.qlIndexFixing(ONIndex6M,I2123,TRUE,_xll.ohTrigger(RecalcTrigger,Trigger6M)),NA())</f>
        <v>#N/A</v>
      </c>
    </row>
    <row r="2124" spans="2:13" x14ac:dyDescent="0.2">
      <c r="B2124" s="46" t="s">
        <v>49</v>
      </c>
      <c r="D2124" s="49">
        <f>_xll.qlCalendarAdvance(LocalCalendar,$D2123,B2124,"f",FALSE)</f>
        <v>54395</v>
      </c>
      <c r="E2124" s="49">
        <f>_xll.qlInterestRateIndexValueDate(IndexON,D2124)</f>
        <v>54395</v>
      </c>
      <c r="F2124" s="52" t="e">
        <f>IFERROR(_xll.qlIndexFixing(IndexON,D2124,TRUE,_xll.ohTrigger(RecalcTrigger,TriggerON)),NA())</f>
        <v>#N/A</v>
      </c>
      <c r="H2124" s="49">
        <f>_xll.qlCalendarAdvance(IborCalendar,$H2123,B2124,"f",FALSE)</f>
        <v>54190</v>
      </c>
      <c r="I2124" s="49">
        <f>_xll.qlInterestRateIndexValueDate(Index3M,$H2124)</f>
        <v>54192</v>
      </c>
      <c r="J2124" s="52" t="e">
        <f>IFERROR(_xll.qlIndexFixing(Index3M,H2124,TRUE,_xll.ohTrigger(RecalcTrigger,Trigger3M)),NA())</f>
        <v>#N/A</v>
      </c>
      <c r="K2124" s="52" t="e">
        <f>IFERROR(_xll.qlIndexFixing(ONIndex3M,I2124,TRUE,_xll.ohTrigger(RecalcTrigger,Trigger3M)),NA())</f>
        <v>#N/A</v>
      </c>
      <c r="L2124" s="52" t="e">
        <f>IFERROR(_xll.qlIndexFixing(Index6M,$H2124,TRUE,_xll.ohTrigger(RecalcTrigger,Trigger6M)),NA())</f>
        <v>#N/A</v>
      </c>
      <c r="M2124" s="52" t="e">
        <f>IFERROR(_xll.qlIndexFixing(ONIndex6M,I2124,TRUE,_xll.ohTrigger(RecalcTrigger,Trigger6M)),NA())</f>
        <v>#N/A</v>
      </c>
    </row>
    <row r="2125" spans="2:13" x14ac:dyDescent="0.2">
      <c r="B2125" s="46" t="s">
        <v>49</v>
      </c>
      <c r="D2125" s="49">
        <f>_xll.qlCalendarAdvance(LocalCalendar,$D2124,B2125,"f",FALSE)</f>
        <v>54402</v>
      </c>
      <c r="E2125" s="49">
        <f>_xll.qlInterestRateIndexValueDate(IndexON,D2125)</f>
        <v>54402</v>
      </c>
      <c r="F2125" s="52" t="e">
        <f>IFERROR(_xll.qlIndexFixing(IndexON,D2125,TRUE,_xll.ohTrigger(RecalcTrigger,TriggerON)),NA())</f>
        <v>#N/A</v>
      </c>
      <c r="H2125" s="49">
        <f>_xll.qlCalendarAdvance(IborCalendar,$H2124,B2125,"f",FALSE)</f>
        <v>54197</v>
      </c>
      <c r="I2125" s="49">
        <f>_xll.qlInterestRateIndexValueDate(Index3M,$H2125)</f>
        <v>54199</v>
      </c>
      <c r="J2125" s="52" t="e">
        <f>IFERROR(_xll.qlIndexFixing(Index3M,H2125,TRUE,_xll.ohTrigger(RecalcTrigger,Trigger3M)),NA())</f>
        <v>#N/A</v>
      </c>
      <c r="K2125" s="52" t="e">
        <f>IFERROR(_xll.qlIndexFixing(ONIndex3M,I2125,TRUE,_xll.ohTrigger(RecalcTrigger,Trigger3M)),NA())</f>
        <v>#N/A</v>
      </c>
      <c r="L2125" s="52" t="e">
        <f>IFERROR(_xll.qlIndexFixing(Index6M,$H2125,TRUE,_xll.ohTrigger(RecalcTrigger,Trigger6M)),NA())</f>
        <v>#N/A</v>
      </c>
      <c r="M2125" s="52" t="e">
        <f>IFERROR(_xll.qlIndexFixing(ONIndex6M,I2125,TRUE,_xll.ohTrigger(RecalcTrigger,Trigger6M)),NA())</f>
        <v>#N/A</v>
      </c>
    </row>
    <row r="2126" spans="2:13" x14ac:dyDescent="0.2">
      <c r="B2126" s="46" t="s">
        <v>49</v>
      </c>
      <c r="D2126" s="49">
        <f>_xll.qlCalendarAdvance(LocalCalendar,$D2125,B2126,"f",FALSE)</f>
        <v>54409</v>
      </c>
      <c r="E2126" s="49">
        <f>_xll.qlInterestRateIndexValueDate(IndexON,D2126)</f>
        <v>54409</v>
      </c>
      <c r="F2126" s="52" t="e">
        <f>IFERROR(_xll.qlIndexFixing(IndexON,D2126,TRUE,_xll.ohTrigger(RecalcTrigger,TriggerON)),NA())</f>
        <v>#N/A</v>
      </c>
      <c r="H2126" s="49">
        <f>_xll.qlCalendarAdvance(IborCalendar,$H2125,B2126,"f",FALSE)</f>
        <v>54204</v>
      </c>
      <c r="I2126" s="49">
        <f>_xll.qlInterestRateIndexValueDate(Index3M,$H2126)</f>
        <v>54206</v>
      </c>
      <c r="J2126" s="52" t="e">
        <f>IFERROR(_xll.qlIndexFixing(Index3M,H2126,TRUE,_xll.ohTrigger(RecalcTrigger,Trigger3M)),NA())</f>
        <v>#N/A</v>
      </c>
      <c r="K2126" s="52" t="e">
        <f>IFERROR(_xll.qlIndexFixing(ONIndex3M,I2126,TRUE,_xll.ohTrigger(RecalcTrigger,Trigger3M)),NA())</f>
        <v>#N/A</v>
      </c>
      <c r="L2126" s="52" t="e">
        <f>IFERROR(_xll.qlIndexFixing(Index6M,$H2126,TRUE,_xll.ohTrigger(RecalcTrigger,Trigger6M)),NA())</f>
        <v>#N/A</v>
      </c>
      <c r="M2126" s="52" t="e">
        <f>IFERROR(_xll.qlIndexFixing(ONIndex6M,I2126,TRUE,_xll.ohTrigger(RecalcTrigger,Trigger6M)),NA())</f>
        <v>#N/A</v>
      </c>
    </row>
    <row r="2127" spans="2:13" x14ac:dyDescent="0.2">
      <c r="B2127" s="46" t="s">
        <v>49</v>
      </c>
      <c r="D2127" s="49">
        <f>_xll.qlCalendarAdvance(LocalCalendar,$D2126,B2127,"f",FALSE)</f>
        <v>54416</v>
      </c>
      <c r="E2127" s="49">
        <f>_xll.qlInterestRateIndexValueDate(IndexON,D2127)</f>
        <v>54416</v>
      </c>
      <c r="F2127" s="52" t="e">
        <f>IFERROR(_xll.qlIndexFixing(IndexON,D2127,TRUE,_xll.ohTrigger(RecalcTrigger,TriggerON)),NA())</f>
        <v>#N/A</v>
      </c>
      <c r="H2127" s="49">
        <f>_xll.qlCalendarAdvance(IborCalendar,$H2126,B2127,"f",FALSE)</f>
        <v>54211</v>
      </c>
      <c r="I2127" s="49">
        <f>_xll.qlInterestRateIndexValueDate(Index3M,$H2127)</f>
        <v>54213</v>
      </c>
      <c r="J2127" s="52" t="e">
        <f>IFERROR(_xll.qlIndexFixing(Index3M,H2127,TRUE,_xll.ohTrigger(RecalcTrigger,Trigger3M)),NA())</f>
        <v>#N/A</v>
      </c>
      <c r="K2127" s="52" t="e">
        <f>IFERROR(_xll.qlIndexFixing(ONIndex3M,I2127,TRUE,_xll.ohTrigger(RecalcTrigger,Trigger3M)),NA())</f>
        <v>#N/A</v>
      </c>
      <c r="L2127" s="52" t="e">
        <f>IFERROR(_xll.qlIndexFixing(Index6M,$H2127,TRUE,_xll.ohTrigger(RecalcTrigger,Trigger6M)),NA())</f>
        <v>#N/A</v>
      </c>
      <c r="M2127" s="52" t="e">
        <f>IFERROR(_xll.qlIndexFixing(ONIndex6M,I2127,TRUE,_xll.ohTrigger(RecalcTrigger,Trigger6M)),NA())</f>
        <v>#N/A</v>
      </c>
    </row>
    <row r="2128" spans="2:13" x14ac:dyDescent="0.2">
      <c r="B2128" s="46" t="s">
        <v>49</v>
      </c>
      <c r="D2128" s="49">
        <f>_xll.qlCalendarAdvance(LocalCalendar,$D2127,B2128,"f",FALSE)</f>
        <v>54427</v>
      </c>
      <c r="E2128" s="49">
        <f>_xll.qlInterestRateIndexValueDate(IndexON,D2128)</f>
        <v>54427</v>
      </c>
      <c r="F2128" s="52" t="e">
        <f>IFERROR(_xll.qlIndexFixing(IndexON,D2128,TRUE,_xll.ohTrigger(RecalcTrigger,TriggerON)),NA())</f>
        <v>#N/A</v>
      </c>
      <c r="H2128" s="49">
        <f>_xll.qlCalendarAdvance(IborCalendar,$H2127,B2128,"f",FALSE)</f>
        <v>54218</v>
      </c>
      <c r="I2128" s="49">
        <f>_xll.qlInterestRateIndexValueDate(Index3M,$H2128)</f>
        <v>54220</v>
      </c>
      <c r="J2128" s="52" t="e">
        <f>IFERROR(_xll.qlIndexFixing(Index3M,H2128,TRUE,_xll.ohTrigger(RecalcTrigger,Trigger3M)),NA())</f>
        <v>#N/A</v>
      </c>
      <c r="K2128" s="52" t="e">
        <f>IFERROR(_xll.qlIndexFixing(ONIndex3M,I2128,TRUE,_xll.ohTrigger(RecalcTrigger,Trigger3M)),NA())</f>
        <v>#N/A</v>
      </c>
      <c r="L2128" s="52" t="e">
        <f>IFERROR(_xll.qlIndexFixing(Index6M,$H2128,TRUE,_xll.ohTrigger(RecalcTrigger,Trigger6M)),NA())</f>
        <v>#N/A</v>
      </c>
      <c r="M2128" s="52" t="e">
        <f>IFERROR(_xll.qlIndexFixing(ONIndex6M,I2128,TRUE,_xll.ohTrigger(RecalcTrigger,Trigger6M)),NA())</f>
        <v>#N/A</v>
      </c>
    </row>
    <row r="2129" spans="2:13" x14ac:dyDescent="0.2">
      <c r="B2129" s="46" t="s">
        <v>49</v>
      </c>
      <c r="D2129" s="49">
        <f>_xll.qlCalendarAdvance(LocalCalendar,$D2128,B2129,"f",FALSE)</f>
        <v>54435</v>
      </c>
      <c r="E2129" s="49">
        <f>_xll.qlInterestRateIndexValueDate(IndexON,D2129)</f>
        <v>54435</v>
      </c>
      <c r="F2129" s="52" t="e">
        <f>IFERROR(_xll.qlIndexFixing(IndexON,D2129,TRUE,_xll.ohTrigger(RecalcTrigger,TriggerON)),NA())</f>
        <v>#N/A</v>
      </c>
      <c r="H2129" s="49">
        <f>_xll.qlCalendarAdvance(IborCalendar,$H2128,B2129,"f",FALSE)</f>
        <v>54225</v>
      </c>
      <c r="I2129" s="49">
        <f>_xll.qlInterestRateIndexValueDate(Index3M,$H2129)</f>
        <v>54227</v>
      </c>
      <c r="J2129" s="52" t="e">
        <f>IFERROR(_xll.qlIndexFixing(Index3M,H2129,TRUE,_xll.ohTrigger(RecalcTrigger,Trigger3M)),NA())</f>
        <v>#N/A</v>
      </c>
      <c r="K2129" s="52" t="e">
        <f>IFERROR(_xll.qlIndexFixing(ONIndex3M,I2129,TRUE,_xll.ohTrigger(RecalcTrigger,Trigger3M)),NA())</f>
        <v>#N/A</v>
      </c>
      <c r="L2129" s="52" t="e">
        <f>IFERROR(_xll.qlIndexFixing(Index6M,$H2129,TRUE,_xll.ohTrigger(RecalcTrigger,Trigger6M)),NA())</f>
        <v>#N/A</v>
      </c>
      <c r="M2129" s="52" t="e">
        <f>IFERROR(_xll.qlIndexFixing(ONIndex6M,I2129,TRUE,_xll.ohTrigger(RecalcTrigger,Trigger6M)),NA())</f>
        <v>#N/A</v>
      </c>
    </row>
    <row r="2130" spans="2:13" x14ac:dyDescent="0.2">
      <c r="B2130" s="46" t="s">
        <v>49</v>
      </c>
      <c r="D2130" s="49">
        <f>_xll.qlCalendarAdvance(LocalCalendar,$D2129,B2130,"f",FALSE)</f>
        <v>54442</v>
      </c>
      <c r="E2130" s="49">
        <f>_xll.qlInterestRateIndexValueDate(IndexON,D2130)</f>
        <v>54442</v>
      </c>
      <c r="F2130" s="52" t="e">
        <f>IFERROR(_xll.qlIndexFixing(IndexON,D2130,TRUE,_xll.ohTrigger(RecalcTrigger,TriggerON)),NA())</f>
        <v>#N/A</v>
      </c>
      <c r="H2130" s="49">
        <f>_xll.qlCalendarAdvance(IborCalendar,$H2129,B2130,"f",FALSE)</f>
        <v>54232</v>
      </c>
      <c r="I2130" s="49">
        <f>_xll.qlInterestRateIndexValueDate(Index3M,$H2130)</f>
        <v>54234</v>
      </c>
      <c r="J2130" s="52" t="e">
        <f>IFERROR(_xll.qlIndexFixing(Index3M,H2130,TRUE,_xll.ohTrigger(RecalcTrigger,Trigger3M)),NA())</f>
        <v>#N/A</v>
      </c>
      <c r="K2130" s="52" t="e">
        <f>IFERROR(_xll.qlIndexFixing(ONIndex3M,I2130,TRUE,_xll.ohTrigger(RecalcTrigger,Trigger3M)),NA())</f>
        <v>#N/A</v>
      </c>
      <c r="L2130" s="52" t="e">
        <f>IFERROR(_xll.qlIndexFixing(Index6M,$H2130,TRUE,_xll.ohTrigger(RecalcTrigger,Trigger6M)),NA())</f>
        <v>#N/A</v>
      </c>
      <c r="M2130" s="52" t="e">
        <f>IFERROR(_xll.qlIndexFixing(ONIndex6M,I2130,TRUE,_xll.ohTrigger(RecalcTrigger,Trigger6M)),NA())</f>
        <v>#N/A</v>
      </c>
    </row>
    <row r="2131" spans="2:13" x14ac:dyDescent="0.2">
      <c r="B2131" s="46" t="s">
        <v>49</v>
      </c>
      <c r="D2131" s="49">
        <f>_xll.qlCalendarAdvance(LocalCalendar,$D2130,B2131,"f",FALSE)</f>
        <v>54449</v>
      </c>
      <c r="E2131" s="49">
        <f>_xll.qlInterestRateIndexValueDate(IndexON,D2131)</f>
        <v>54449</v>
      </c>
      <c r="F2131" s="52" t="e">
        <f>IFERROR(_xll.qlIndexFixing(IndexON,D2131,TRUE,_xll.ohTrigger(RecalcTrigger,TriggerON)),NA())</f>
        <v>#N/A</v>
      </c>
      <c r="H2131" s="49">
        <f>_xll.qlCalendarAdvance(IborCalendar,$H2130,B2131,"f",FALSE)</f>
        <v>54239</v>
      </c>
      <c r="I2131" s="49">
        <f>_xll.qlInterestRateIndexValueDate(Index3M,$H2131)</f>
        <v>54241</v>
      </c>
      <c r="J2131" s="52" t="e">
        <f>IFERROR(_xll.qlIndexFixing(Index3M,H2131,TRUE,_xll.ohTrigger(RecalcTrigger,Trigger3M)),NA())</f>
        <v>#N/A</v>
      </c>
      <c r="K2131" s="52" t="e">
        <f>IFERROR(_xll.qlIndexFixing(ONIndex3M,I2131,TRUE,_xll.ohTrigger(RecalcTrigger,Trigger3M)),NA())</f>
        <v>#N/A</v>
      </c>
      <c r="L2131" s="52" t="e">
        <f>IFERROR(_xll.qlIndexFixing(Index6M,$H2131,TRUE,_xll.ohTrigger(RecalcTrigger,Trigger6M)),NA())</f>
        <v>#N/A</v>
      </c>
      <c r="M2131" s="52" t="e">
        <f>IFERROR(_xll.qlIndexFixing(ONIndex6M,I2131,TRUE,_xll.ohTrigger(RecalcTrigger,Trigger6M)),NA())</f>
        <v>#N/A</v>
      </c>
    </row>
    <row r="2132" spans="2:13" x14ac:dyDescent="0.2">
      <c r="B2132" s="46" t="s">
        <v>49</v>
      </c>
      <c r="D2132" s="49">
        <f>_xll.qlCalendarAdvance(LocalCalendar,$D2131,B2132,"f",FALSE)</f>
        <v>54456</v>
      </c>
      <c r="E2132" s="49">
        <f>_xll.qlInterestRateIndexValueDate(IndexON,D2132)</f>
        <v>54456</v>
      </c>
      <c r="F2132" s="52" t="e">
        <f>IFERROR(_xll.qlIndexFixing(IndexON,D2132,TRUE,_xll.ohTrigger(RecalcTrigger,TriggerON)),NA())</f>
        <v>#N/A</v>
      </c>
      <c r="H2132" s="49">
        <f>_xll.qlCalendarAdvance(IborCalendar,$H2131,B2132,"f",FALSE)</f>
        <v>54246</v>
      </c>
      <c r="I2132" s="49">
        <f>_xll.qlInterestRateIndexValueDate(Index3M,$H2132)</f>
        <v>54248</v>
      </c>
      <c r="J2132" s="52" t="e">
        <f>IFERROR(_xll.qlIndexFixing(Index3M,H2132,TRUE,_xll.ohTrigger(RecalcTrigger,Trigger3M)),NA())</f>
        <v>#N/A</v>
      </c>
      <c r="K2132" s="52" t="e">
        <f>IFERROR(_xll.qlIndexFixing(ONIndex3M,I2132,TRUE,_xll.ohTrigger(RecalcTrigger,Trigger3M)),NA())</f>
        <v>#N/A</v>
      </c>
      <c r="L2132" s="52" t="e">
        <f>IFERROR(_xll.qlIndexFixing(Index6M,$H2132,TRUE,_xll.ohTrigger(RecalcTrigger,Trigger6M)),NA())</f>
        <v>#N/A</v>
      </c>
      <c r="M2132" s="52" t="e">
        <f>IFERROR(_xll.qlIndexFixing(ONIndex6M,I2132,TRUE,_xll.ohTrigger(RecalcTrigger,Trigger6M)),NA())</f>
        <v>#N/A</v>
      </c>
    </row>
    <row r="2133" spans="2:13" x14ac:dyDescent="0.2">
      <c r="B2133" s="46" t="s">
        <v>49</v>
      </c>
      <c r="D2133" s="49">
        <f>_xll.qlCalendarAdvance(LocalCalendar,$D2132,B2133,"f",FALSE)</f>
        <v>54463</v>
      </c>
      <c r="E2133" s="49">
        <f>_xll.qlInterestRateIndexValueDate(IndexON,D2133)</f>
        <v>54463</v>
      </c>
      <c r="F2133" s="52" t="e">
        <f>IFERROR(_xll.qlIndexFixing(IndexON,D2133,TRUE,_xll.ohTrigger(RecalcTrigger,TriggerON)),NA())</f>
        <v>#N/A</v>
      </c>
      <c r="H2133" s="49">
        <f>_xll.qlCalendarAdvance(IborCalendar,$H2132,B2133,"f",FALSE)</f>
        <v>54253</v>
      </c>
      <c r="I2133" s="49">
        <f>_xll.qlInterestRateIndexValueDate(Index3M,$H2133)</f>
        <v>54255</v>
      </c>
      <c r="J2133" s="52" t="e">
        <f>IFERROR(_xll.qlIndexFixing(Index3M,H2133,TRUE,_xll.ohTrigger(RecalcTrigger,Trigger3M)),NA())</f>
        <v>#N/A</v>
      </c>
      <c r="K2133" s="52" t="e">
        <f>IFERROR(_xll.qlIndexFixing(ONIndex3M,I2133,TRUE,_xll.ohTrigger(RecalcTrigger,Trigger3M)),NA())</f>
        <v>#N/A</v>
      </c>
      <c r="L2133" s="52" t="e">
        <f>IFERROR(_xll.qlIndexFixing(Index6M,$H2133,TRUE,_xll.ohTrigger(RecalcTrigger,Trigger6M)),NA())</f>
        <v>#N/A</v>
      </c>
      <c r="M2133" s="52" t="e">
        <f>IFERROR(_xll.qlIndexFixing(ONIndex6M,I2133,TRUE,_xll.ohTrigger(RecalcTrigger,Trigger6M)),NA())</f>
        <v>#N/A</v>
      </c>
    </row>
    <row r="2134" spans="2:13" x14ac:dyDescent="0.2">
      <c r="B2134" s="46" t="s">
        <v>49</v>
      </c>
      <c r="D2134" s="49">
        <f>_xll.qlCalendarAdvance(LocalCalendar,$D2133,B2134,"f",FALSE)</f>
        <v>54470</v>
      </c>
      <c r="E2134" s="49">
        <f>_xll.qlInterestRateIndexValueDate(IndexON,D2134)</f>
        <v>54470</v>
      </c>
      <c r="F2134" s="52" t="e">
        <f>IFERROR(_xll.qlIndexFixing(IndexON,D2134,TRUE,_xll.ohTrigger(RecalcTrigger,TriggerON)),NA())</f>
        <v>#N/A</v>
      </c>
      <c r="H2134" s="49">
        <f>_xll.qlCalendarAdvance(IborCalendar,$H2133,B2134,"f",FALSE)</f>
        <v>54260</v>
      </c>
      <c r="I2134" s="49">
        <f>_xll.qlInterestRateIndexValueDate(Index3M,$H2134)</f>
        <v>54262</v>
      </c>
      <c r="J2134" s="52" t="e">
        <f>IFERROR(_xll.qlIndexFixing(Index3M,H2134,TRUE,_xll.ohTrigger(RecalcTrigger,Trigger3M)),NA())</f>
        <v>#N/A</v>
      </c>
      <c r="K2134" s="52" t="e">
        <f>IFERROR(_xll.qlIndexFixing(ONIndex3M,I2134,TRUE,_xll.ohTrigger(RecalcTrigger,Trigger3M)),NA())</f>
        <v>#N/A</v>
      </c>
      <c r="L2134" s="52" t="e">
        <f>IFERROR(_xll.qlIndexFixing(Index6M,$H2134,TRUE,_xll.ohTrigger(RecalcTrigger,Trigger6M)),NA())</f>
        <v>#N/A</v>
      </c>
      <c r="M2134" s="52" t="e">
        <f>IFERROR(_xll.qlIndexFixing(ONIndex6M,I2134,TRUE,_xll.ohTrigger(RecalcTrigger,Trigger6M)),NA())</f>
        <v>#N/A</v>
      </c>
    </row>
    <row r="2135" spans="2:13" x14ac:dyDescent="0.2">
      <c r="B2135" s="46" t="s">
        <v>49</v>
      </c>
      <c r="D2135" s="49">
        <f>_xll.qlCalendarAdvance(LocalCalendar,$D2134,B2135,"f",FALSE)</f>
        <v>54477</v>
      </c>
      <c r="E2135" s="49">
        <f>_xll.qlInterestRateIndexValueDate(IndexON,D2135)</f>
        <v>54477</v>
      </c>
      <c r="F2135" s="52" t="e">
        <f>IFERROR(_xll.qlIndexFixing(IndexON,D2135,TRUE,_xll.ohTrigger(RecalcTrigger,TriggerON)),NA())</f>
        <v>#N/A</v>
      </c>
      <c r="H2135" s="49">
        <f>_xll.qlCalendarAdvance(IborCalendar,$H2134,B2135,"f",FALSE)</f>
        <v>54267</v>
      </c>
      <c r="I2135" s="49">
        <f>_xll.qlInterestRateIndexValueDate(Index3M,$H2135)</f>
        <v>54269</v>
      </c>
      <c r="J2135" s="52" t="e">
        <f>IFERROR(_xll.qlIndexFixing(Index3M,H2135,TRUE,_xll.ohTrigger(RecalcTrigger,Trigger3M)),NA())</f>
        <v>#N/A</v>
      </c>
      <c r="K2135" s="52" t="e">
        <f>IFERROR(_xll.qlIndexFixing(ONIndex3M,I2135,TRUE,_xll.ohTrigger(RecalcTrigger,Trigger3M)),NA())</f>
        <v>#N/A</v>
      </c>
      <c r="L2135" s="52" t="e">
        <f>IFERROR(_xll.qlIndexFixing(Index6M,$H2135,TRUE,_xll.ohTrigger(RecalcTrigger,Trigger6M)),NA())</f>
        <v>#N/A</v>
      </c>
      <c r="M2135" s="52" t="e">
        <f>IFERROR(_xll.qlIndexFixing(ONIndex6M,I2135,TRUE,_xll.ohTrigger(RecalcTrigger,Trigger6M)),NA())</f>
        <v>#N/A</v>
      </c>
    </row>
    <row r="2136" spans="2:13" x14ac:dyDescent="0.2">
      <c r="B2136" s="46" t="s">
        <v>49</v>
      </c>
      <c r="D2136" s="49">
        <f>_xll.qlCalendarAdvance(LocalCalendar,$D2135,B2136,"f",FALSE)</f>
        <v>54484</v>
      </c>
      <c r="E2136" s="49">
        <f>_xll.qlInterestRateIndexValueDate(IndexON,D2136)</f>
        <v>54484</v>
      </c>
      <c r="F2136" s="52" t="e">
        <f>IFERROR(_xll.qlIndexFixing(IndexON,D2136,TRUE,_xll.ohTrigger(RecalcTrigger,TriggerON)),NA())</f>
        <v>#N/A</v>
      </c>
      <c r="H2136" s="49">
        <f>_xll.qlCalendarAdvance(IborCalendar,$H2135,B2136,"f",FALSE)</f>
        <v>54274</v>
      </c>
      <c r="I2136" s="49">
        <f>_xll.qlInterestRateIndexValueDate(Index3M,$H2136)</f>
        <v>54276</v>
      </c>
      <c r="J2136" s="52" t="e">
        <f>IFERROR(_xll.qlIndexFixing(Index3M,H2136,TRUE,_xll.ohTrigger(RecalcTrigger,Trigger3M)),NA())</f>
        <v>#N/A</v>
      </c>
      <c r="K2136" s="52" t="e">
        <f>IFERROR(_xll.qlIndexFixing(ONIndex3M,I2136,TRUE,_xll.ohTrigger(RecalcTrigger,Trigger3M)),NA())</f>
        <v>#N/A</v>
      </c>
      <c r="L2136" s="52" t="e">
        <f>IFERROR(_xll.qlIndexFixing(Index6M,$H2136,TRUE,_xll.ohTrigger(RecalcTrigger,Trigger6M)),NA())</f>
        <v>#N/A</v>
      </c>
      <c r="M2136" s="52" t="e">
        <f>IFERROR(_xll.qlIndexFixing(ONIndex6M,I2136,TRUE,_xll.ohTrigger(RecalcTrigger,Trigger6M)),NA())</f>
        <v>#N/A</v>
      </c>
    </row>
    <row r="2137" spans="2:13" x14ac:dyDescent="0.2">
      <c r="B2137" s="46" t="s">
        <v>49</v>
      </c>
      <c r="D2137" s="49">
        <f>_xll.qlCalendarAdvance(LocalCalendar,$D2136,B2137,"f",FALSE)</f>
        <v>54491</v>
      </c>
      <c r="E2137" s="49">
        <f>_xll.qlInterestRateIndexValueDate(IndexON,D2137)</f>
        <v>54491</v>
      </c>
      <c r="F2137" s="52" t="e">
        <f>IFERROR(_xll.qlIndexFixing(IndexON,D2137,TRUE,_xll.ohTrigger(RecalcTrigger,TriggerON)),NA())</f>
        <v>#N/A</v>
      </c>
      <c r="H2137" s="49">
        <f>_xll.qlCalendarAdvance(IborCalendar,$H2136,B2137,"f",FALSE)</f>
        <v>54281</v>
      </c>
      <c r="I2137" s="49">
        <f>_xll.qlInterestRateIndexValueDate(Index3M,$H2137)</f>
        <v>54283</v>
      </c>
      <c r="J2137" s="52" t="e">
        <f>IFERROR(_xll.qlIndexFixing(Index3M,H2137,TRUE,_xll.ohTrigger(RecalcTrigger,Trigger3M)),NA())</f>
        <v>#N/A</v>
      </c>
      <c r="K2137" s="52" t="e">
        <f>IFERROR(_xll.qlIndexFixing(ONIndex3M,I2137,TRUE,_xll.ohTrigger(RecalcTrigger,Trigger3M)),NA())</f>
        <v>#N/A</v>
      </c>
      <c r="L2137" s="52" t="e">
        <f>IFERROR(_xll.qlIndexFixing(Index6M,$H2137,TRUE,_xll.ohTrigger(RecalcTrigger,Trigger6M)),NA())</f>
        <v>#N/A</v>
      </c>
      <c r="M2137" s="52" t="e">
        <f>IFERROR(_xll.qlIndexFixing(ONIndex6M,I2137,TRUE,_xll.ohTrigger(RecalcTrigger,Trigger6M)),NA())</f>
        <v>#N/A</v>
      </c>
    </row>
    <row r="2138" spans="2:13" x14ac:dyDescent="0.2">
      <c r="B2138" s="46" t="s">
        <v>49</v>
      </c>
      <c r="D2138" s="49">
        <f>_xll.qlCalendarAdvance(LocalCalendar,$D2137,B2138,"f",FALSE)</f>
        <v>54498</v>
      </c>
      <c r="E2138" s="49">
        <f>_xll.qlInterestRateIndexValueDate(IndexON,D2138)</f>
        <v>54498</v>
      </c>
      <c r="F2138" s="52" t="e">
        <f>IFERROR(_xll.qlIndexFixing(IndexON,D2138,TRUE,_xll.ohTrigger(RecalcTrigger,TriggerON)),NA())</f>
        <v>#N/A</v>
      </c>
      <c r="H2138" s="49">
        <f>_xll.qlCalendarAdvance(IborCalendar,$H2137,B2138,"f",FALSE)</f>
        <v>54288</v>
      </c>
      <c r="I2138" s="49">
        <f>_xll.qlInterestRateIndexValueDate(Index3M,$H2138)</f>
        <v>54290</v>
      </c>
      <c r="J2138" s="52" t="e">
        <f>IFERROR(_xll.qlIndexFixing(Index3M,H2138,TRUE,_xll.ohTrigger(RecalcTrigger,Trigger3M)),NA())</f>
        <v>#N/A</v>
      </c>
      <c r="K2138" s="52" t="e">
        <f>IFERROR(_xll.qlIndexFixing(ONIndex3M,I2138,TRUE,_xll.ohTrigger(RecalcTrigger,Trigger3M)),NA())</f>
        <v>#N/A</v>
      </c>
      <c r="L2138" s="52" t="e">
        <f>IFERROR(_xll.qlIndexFixing(Index6M,$H2138,TRUE,_xll.ohTrigger(RecalcTrigger,Trigger6M)),NA())</f>
        <v>#N/A</v>
      </c>
      <c r="M2138" s="52" t="e">
        <f>IFERROR(_xll.qlIndexFixing(ONIndex6M,I2138,TRUE,_xll.ohTrigger(RecalcTrigger,Trigger6M)),NA())</f>
        <v>#N/A</v>
      </c>
    </row>
    <row r="2139" spans="2:13" x14ac:dyDescent="0.2">
      <c r="B2139" s="46" t="s">
        <v>49</v>
      </c>
      <c r="D2139" s="49">
        <f>_xll.qlCalendarAdvance(LocalCalendar,$D2138,B2139,"f",FALSE)</f>
        <v>54505</v>
      </c>
      <c r="E2139" s="49">
        <f>_xll.qlInterestRateIndexValueDate(IndexON,D2139)</f>
        <v>54505</v>
      </c>
      <c r="F2139" s="52" t="e">
        <f>IFERROR(_xll.qlIndexFixing(IndexON,D2139,TRUE,_xll.ohTrigger(RecalcTrigger,TriggerON)),NA())</f>
        <v>#N/A</v>
      </c>
      <c r="H2139" s="49">
        <f>_xll.qlCalendarAdvance(IborCalendar,$H2138,B2139,"f",FALSE)</f>
        <v>54295</v>
      </c>
      <c r="I2139" s="49">
        <f>_xll.qlInterestRateIndexValueDate(Index3M,$H2139)</f>
        <v>54297</v>
      </c>
      <c r="J2139" s="52" t="e">
        <f>IFERROR(_xll.qlIndexFixing(Index3M,H2139,TRUE,_xll.ohTrigger(RecalcTrigger,Trigger3M)),NA())</f>
        <v>#N/A</v>
      </c>
      <c r="K2139" s="52" t="e">
        <f>IFERROR(_xll.qlIndexFixing(ONIndex3M,I2139,TRUE,_xll.ohTrigger(RecalcTrigger,Trigger3M)),NA())</f>
        <v>#N/A</v>
      </c>
      <c r="L2139" s="52" t="e">
        <f>IFERROR(_xll.qlIndexFixing(Index6M,$H2139,TRUE,_xll.ohTrigger(RecalcTrigger,Trigger6M)),NA())</f>
        <v>#N/A</v>
      </c>
      <c r="M2139" s="52" t="e">
        <f>IFERROR(_xll.qlIndexFixing(ONIndex6M,I2139,TRUE,_xll.ohTrigger(RecalcTrigger,Trigger6M)),NA())</f>
        <v>#N/A</v>
      </c>
    </row>
    <row r="2140" spans="2:13" x14ac:dyDescent="0.2">
      <c r="B2140" s="46" t="s">
        <v>49</v>
      </c>
      <c r="D2140" s="49">
        <f>_xll.qlCalendarAdvance(LocalCalendar,$D2139,B2140,"f",FALSE)</f>
        <v>54512</v>
      </c>
      <c r="E2140" s="49">
        <f>_xll.qlInterestRateIndexValueDate(IndexON,D2140)</f>
        <v>54512</v>
      </c>
      <c r="F2140" s="52" t="e">
        <f>IFERROR(_xll.qlIndexFixing(IndexON,D2140,TRUE,_xll.ohTrigger(RecalcTrigger,TriggerON)),NA())</f>
        <v>#N/A</v>
      </c>
      <c r="H2140" s="49">
        <f>_xll.qlCalendarAdvance(IborCalendar,$H2139,B2140,"f",FALSE)</f>
        <v>54302</v>
      </c>
      <c r="I2140" s="49">
        <f>_xll.qlInterestRateIndexValueDate(Index3M,$H2140)</f>
        <v>54304</v>
      </c>
      <c r="J2140" s="52" t="e">
        <f>IFERROR(_xll.qlIndexFixing(Index3M,H2140,TRUE,_xll.ohTrigger(RecalcTrigger,Trigger3M)),NA())</f>
        <v>#N/A</v>
      </c>
      <c r="K2140" s="52" t="e">
        <f>IFERROR(_xll.qlIndexFixing(ONIndex3M,I2140,TRUE,_xll.ohTrigger(RecalcTrigger,Trigger3M)),NA())</f>
        <v>#N/A</v>
      </c>
      <c r="L2140" s="52" t="e">
        <f>IFERROR(_xll.qlIndexFixing(Index6M,$H2140,TRUE,_xll.ohTrigger(RecalcTrigger,Trigger6M)),NA())</f>
        <v>#N/A</v>
      </c>
      <c r="M2140" s="52" t="e">
        <f>IFERROR(_xll.qlIndexFixing(ONIndex6M,I2140,TRUE,_xll.ohTrigger(RecalcTrigger,Trigger6M)),NA())</f>
        <v>#N/A</v>
      </c>
    </row>
    <row r="2141" spans="2:13" x14ac:dyDescent="0.2">
      <c r="B2141" s="46" t="s">
        <v>49</v>
      </c>
      <c r="D2141" s="49">
        <f>_xll.qlCalendarAdvance(LocalCalendar,$D2140,B2141,"f",FALSE)</f>
        <v>54519</v>
      </c>
      <c r="E2141" s="49">
        <f>_xll.qlInterestRateIndexValueDate(IndexON,D2141)</f>
        <v>54519</v>
      </c>
      <c r="F2141" s="52" t="e">
        <f>IFERROR(_xll.qlIndexFixing(IndexON,D2141,TRUE,_xll.ohTrigger(RecalcTrigger,TriggerON)),NA())</f>
        <v>#N/A</v>
      </c>
      <c r="H2141" s="49">
        <f>_xll.qlCalendarAdvance(IborCalendar,$H2140,B2141,"f",FALSE)</f>
        <v>54309</v>
      </c>
      <c r="I2141" s="49">
        <f>_xll.qlInterestRateIndexValueDate(Index3M,$H2141)</f>
        <v>54311</v>
      </c>
      <c r="J2141" s="52" t="e">
        <f>IFERROR(_xll.qlIndexFixing(Index3M,H2141,TRUE,_xll.ohTrigger(RecalcTrigger,Trigger3M)),NA())</f>
        <v>#N/A</v>
      </c>
      <c r="K2141" s="52" t="e">
        <f>IFERROR(_xll.qlIndexFixing(ONIndex3M,I2141,TRUE,_xll.ohTrigger(RecalcTrigger,Trigger3M)),NA())</f>
        <v>#N/A</v>
      </c>
      <c r="L2141" s="52" t="e">
        <f>IFERROR(_xll.qlIndexFixing(Index6M,$H2141,TRUE,_xll.ohTrigger(RecalcTrigger,Trigger6M)),NA())</f>
        <v>#N/A</v>
      </c>
      <c r="M2141" s="52" t="e">
        <f>IFERROR(_xll.qlIndexFixing(ONIndex6M,I2141,TRUE,_xll.ohTrigger(RecalcTrigger,Trigger6M)),NA())</f>
        <v>#N/A</v>
      </c>
    </row>
    <row r="2142" spans="2:13" x14ac:dyDescent="0.2">
      <c r="B2142" s="46" t="s">
        <v>49</v>
      </c>
      <c r="D2142" s="49">
        <f>_xll.qlCalendarAdvance(LocalCalendar,$D2141,B2142,"f",FALSE)</f>
        <v>54526</v>
      </c>
      <c r="E2142" s="49">
        <f>_xll.qlInterestRateIndexValueDate(IndexON,D2142)</f>
        <v>54526</v>
      </c>
      <c r="F2142" s="52" t="e">
        <f>IFERROR(_xll.qlIndexFixing(IndexON,D2142,TRUE,_xll.ohTrigger(RecalcTrigger,TriggerON)),NA())</f>
        <v>#N/A</v>
      </c>
      <c r="H2142" s="49">
        <f>_xll.qlCalendarAdvance(IborCalendar,$H2141,B2142,"f",FALSE)</f>
        <v>54316</v>
      </c>
      <c r="I2142" s="49">
        <f>_xll.qlInterestRateIndexValueDate(Index3M,$H2142)</f>
        <v>54318</v>
      </c>
      <c r="J2142" s="52" t="e">
        <f>IFERROR(_xll.qlIndexFixing(Index3M,H2142,TRUE,_xll.ohTrigger(RecalcTrigger,Trigger3M)),NA())</f>
        <v>#N/A</v>
      </c>
      <c r="K2142" s="52" t="e">
        <f>IFERROR(_xll.qlIndexFixing(ONIndex3M,I2142,TRUE,_xll.ohTrigger(RecalcTrigger,Trigger3M)),NA())</f>
        <v>#N/A</v>
      </c>
      <c r="L2142" s="52" t="e">
        <f>IFERROR(_xll.qlIndexFixing(Index6M,$H2142,TRUE,_xll.ohTrigger(RecalcTrigger,Trigger6M)),NA())</f>
        <v>#N/A</v>
      </c>
      <c r="M2142" s="52" t="e">
        <f>IFERROR(_xll.qlIndexFixing(ONIndex6M,I2142,TRUE,_xll.ohTrigger(RecalcTrigger,Trigger6M)),NA())</f>
        <v>#N/A</v>
      </c>
    </row>
    <row r="2143" spans="2:13" x14ac:dyDescent="0.2">
      <c r="B2143" s="46" t="s">
        <v>49</v>
      </c>
      <c r="D2143" s="49">
        <f>_xll.qlCalendarAdvance(LocalCalendar,$D2142,B2143,"f",FALSE)</f>
        <v>54533</v>
      </c>
      <c r="E2143" s="49">
        <f>_xll.qlInterestRateIndexValueDate(IndexON,D2143)</f>
        <v>54533</v>
      </c>
      <c r="F2143" s="52" t="e">
        <f>IFERROR(_xll.qlIndexFixing(IndexON,D2143,TRUE,_xll.ohTrigger(RecalcTrigger,TriggerON)),NA())</f>
        <v>#N/A</v>
      </c>
      <c r="H2143" s="49">
        <f>_xll.qlCalendarAdvance(IborCalendar,$H2142,B2143,"f",FALSE)</f>
        <v>54323</v>
      </c>
      <c r="I2143" s="49">
        <f>_xll.qlInterestRateIndexValueDate(Index3M,$H2143)</f>
        <v>54325</v>
      </c>
      <c r="J2143" s="52" t="e">
        <f>IFERROR(_xll.qlIndexFixing(Index3M,H2143,TRUE,_xll.ohTrigger(RecalcTrigger,Trigger3M)),NA())</f>
        <v>#N/A</v>
      </c>
      <c r="K2143" s="52" t="e">
        <f>IFERROR(_xll.qlIndexFixing(ONIndex3M,I2143,TRUE,_xll.ohTrigger(RecalcTrigger,Trigger3M)),NA())</f>
        <v>#N/A</v>
      </c>
      <c r="L2143" s="52" t="e">
        <f>IFERROR(_xll.qlIndexFixing(Index6M,$H2143,TRUE,_xll.ohTrigger(RecalcTrigger,Trigger6M)),NA())</f>
        <v>#N/A</v>
      </c>
      <c r="M2143" s="52" t="e">
        <f>IFERROR(_xll.qlIndexFixing(ONIndex6M,I2143,TRUE,_xll.ohTrigger(RecalcTrigger,Trigger6M)),NA())</f>
        <v>#N/A</v>
      </c>
    </row>
    <row r="2144" spans="2:13" x14ac:dyDescent="0.2">
      <c r="B2144" s="46" t="s">
        <v>49</v>
      </c>
      <c r="D2144" s="49">
        <f>_xll.qlCalendarAdvance(LocalCalendar,$D2143,B2144,"f",FALSE)</f>
        <v>54540</v>
      </c>
      <c r="E2144" s="49">
        <f>_xll.qlInterestRateIndexValueDate(IndexON,D2144)</f>
        <v>54540</v>
      </c>
      <c r="F2144" s="52" t="e">
        <f>IFERROR(_xll.qlIndexFixing(IndexON,D2144,TRUE,_xll.ohTrigger(RecalcTrigger,TriggerON)),NA())</f>
        <v>#N/A</v>
      </c>
      <c r="H2144" s="49">
        <f>_xll.qlCalendarAdvance(IborCalendar,$H2143,B2144,"f",FALSE)</f>
        <v>54330</v>
      </c>
      <c r="I2144" s="49">
        <f>_xll.qlInterestRateIndexValueDate(Index3M,$H2144)</f>
        <v>54332</v>
      </c>
      <c r="J2144" s="52" t="e">
        <f>IFERROR(_xll.qlIndexFixing(Index3M,H2144,TRUE,_xll.ohTrigger(RecalcTrigger,Trigger3M)),NA())</f>
        <v>#N/A</v>
      </c>
      <c r="K2144" s="52" t="e">
        <f>IFERROR(_xll.qlIndexFixing(ONIndex3M,I2144,TRUE,_xll.ohTrigger(RecalcTrigger,Trigger3M)),NA())</f>
        <v>#N/A</v>
      </c>
      <c r="L2144" s="52" t="e">
        <f>IFERROR(_xll.qlIndexFixing(Index6M,$H2144,TRUE,_xll.ohTrigger(RecalcTrigger,Trigger6M)),NA())</f>
        <v>#N/A</v>
      </c>
      <c r="M2144" s="52" t="e">
        <f>IFERROR(_xll.qlIndexFixing(ONIndex6M,I2144,TRUE,_xll.ohTrigger(RecalcTrigger,Trigger6M)),NA())</f>
        <v>#N/A</v>
      </c>
    </row>
    <row r="2145" spans="2:13" x14ac:dyDescent="0.2">
      <c r="B2145" s="46" t="s">
        <v>49</v>
      </c>
      <c r="D2145" s="49">
        <f>_xll.qlCalendarAdvance(LocalCalendar,$D2144,B2145,"f",FALSE)</f>
        <v>54549</v>
      </c>
      <c r="E2145" s="49">
        <f>_xll.qlInterestRateIndexValueDate(IndexON,D2145)</f>
        <v>54549</v>
      </c>
      <c r="F2145" s="52" t="e">
        <f>IFERROR(_xll.qlIndexFixing(IndexON,D2145,TRUE,_xll.ohTrigger(RecalcTrigger,TriggerON)),NA())</f>
        <v>#N/A</v>
      </c>
      <c r="H2145" s="49">
        <f>_xll.qlCalendarAdvance(IborCalendar,$H2144,B2145,"f",FALSE)</f>
        <v>54337</v>
      </c>
      <c r="I2145" s="49">
        <f>_xll.qlInterestRateIndexValueDate(Index3M,$H2145)</f>
        <v>54339</v>
      </c>
      <c r="J2145" s="52" t="e">
        <f>IFERROR(_xll.qlIndexFixing(Index3M,H2145,TRUE,_xll.ohTrigger(RecalcTrigger,Trigger3M)),NA())</f>
        <v>#N/A</v>
      </c>
      <c r="K2145" s="52" t="e">
        <f>IFERROR(_xll.qlIndexFixing(ONIndex3M,I2145,TRUE,_xll.ohTrigger(RecalcTrigger,Trigger3M)),NA())</f>
        <v>#N/A</v>
      </c>
      <c r="L2145" s="52" t="e">
        <f>IFERROR(_xll.qlIndexFixing(Index6M,$H2145,TRUE,_xll.ohTrigger(RecalcTrigger,Trigger6M)),NA())</f>
        <v>#N/A</v>
      </c>
      <c r="M2145" s="52" t="e">
        <f>IFERROR(_xll.qlIndexFixing(ONIndex6M,I2145,TRUE,_xll.ohTrigger(RecalcTrigger,Trigger6M)),NA())</f>
        <v>#N/A</v>
      </c>
    </row>
    <row r="2146" spans="2:13" x14ac:dyDescent="0.2">
      <c r="B2146" s="46" t="s">
        <v>49</v>
      </c>
      <c r="D2146" s="49">
        <f>_xll.qlCalendarAdvance(LocalCalendar,$D2145,B2146,"f",FALSE)</f>
        <v>54556</v>
      </c>
      <c r="E2146" s="49">
        <f>_xll.qlInterestRateIndexValueDate(IndexON,D2146)</f>
        <v>54556</v>
      </c>
      <c r="F2146" s="52" t="e">
        <f>IFERROR(_xll.qlIndexFixing(IndexON,D2146,TRUE,_xll.ohTrigger(RecalcTrigger,TriggerON)),NA())</f>
        <v>#N/A</v>
      </c>
      <c r="H2146" s="49">
        <f>_xll.qlCalendarAdvance(IborCalendar,$H2145,B2146,"f",FALSE)</f>
        <v>54344</v>
      </c>
      <c r="I2146" s="49">
        <f>_xll.qlInterestRateIndexValueDate(Index3M,$H2146)</f>
        <v>54346</v>
      </c>
      <c r="J2146" s="52" t="e">
        <f>IFERROR(_xll.qlIndexFixing(Index3M,H2146,TRUE,_xll.ohTrigger(RecalcTrigger,Trigger3M)),NA())</f>
        <v>#N/A</v>
      </c>
      <c r="K2146" s="52" t="e">
        <f>IFERROR(_xll.qlIndexFixing(ONIndex3M,I2146,TRUE,_xll.ohTrigger(RecalcTrigger,Trigger3M)),NA())</f>
        <v>#N/A</v>
      </c>
      <c r="L2146" s="52" t="e">
        <f>IFERROR(_xll.qlIndexFixing(Index6M,$H2146,TRUE,_xll.ohTrigger(RecalcTrigger,Trigger6M)),NA())</f>
        <v>#N/A</v>
      </c>
      <c r="M2146" s="52" t="e">
        <f>IFERROR(_xll.qlIndexFixing(ONIndex6M,I2146,TRUE,_xll.ohTrigger(RecalcTrigger,Trigger6M)),NA())</f>
        <v>#N/A</v>
      </c>
    </row>
    <row r="2147" spans="2:13" x14ac:dyDescent="0.2">
      <c r="B2147" s="46" t="s">
        <v>49</v>
      </c>
      <c r="D2147" s="49">
        <f>_xll.qlCalendarAdvance(LocalCalendar,$D2146,B2147,"f",FALSE)</f>
        <v>54563</v>
      </c>
      <c r="E2147" s="49">
        <f>_xll.qlInterestRateIndexValueDate(IndexON,D2147)</f>
        <v>54563</v>
      </c>
      <c r="F2147" s="52" t="e">
        <f>IFERROR(_xll.qlIndexFixing(IndexON,D2147,TRUE,_xll.ohTrigger(RecalcTrigger,TriggerON)),NA())</f>
        <v>#N/A</v>
      </c>
      <c r="H2147" s="49">
        <f>_xll.qlCalendarAdvance(IborCalendar,$H2146,B2147,"f",FALSE)</f>
        <v>54351</v>
      </c>
      <c r="I2147" s="49">
        <f>_xll.qlInterestRateIndexValueDate(Index3M,$H2147)</f>
        <v>54353</v>
      </c>
      <c r="J2147" s="52" t="e">
        <f>IFERROR(_xll.qlIndexFixing(Index3M,H2147,TRUE,_xll.ohTrigger(RecalcTrigger,Trigger3M)),NA())</f>
        <v>#N/A</v>
      </c>
      <c r="K2147" s="52" t="e">
        <f>IFERROR(_xll.qlIndexFixing(ONIndex3M,I2147,TRUE,_xll.ohTrigger(RecalcTrigger,Trigger3M)),NA())</f>
        <v>#N/A</v>
      </c>
      <c r="L2147" s="52" t="e">
        <f>IFERROR(_xll.qlIndexFixing(Index6M,$H2147,TRUE,_xll.ohTrigger(RecalcTrigger,Trigger6M)),NA())</f>
        <v>#N/A</v>
      </c>
      <c r="M2147" s="52" t="e">
        <f>IFERROR(_xll.qlIndexFixing(ONIndex6M,I2147,TRUE,_xll.ohTrigger(RecalcTrigger,Trigger6M)),NA())</f>
        <v>#N/A</v>
      </c>
    </row>
    <row r="2148" spans="2:13" x14ac:dyDescent="0.2">
      <c r="B2148" s="46" t="s">
        <v>49</v>
      </c>
      <c r="D2148" s="49">
        <f>_xll.qlCalendarAdvance(LocalCalendar,$D2147,B2148,"f",FALSE)</f>
        <v>54570</v>
      </c>
      <c r="E2148" s="49">
        <f>_xll.qlInterestRateIndexValueDate(IndexON,D2148)</f>
        <v>54570</v>
      </c>
      <c r="F2148" s="52" t="e">
        <f>IFERROR(_xll.qlIndexFixing(IndexON,D2148,TRUE,_xll.ohTrigger(RecalcTrigger,TriggerON)),NA())</f>
        <v>#N/A</v>
      </c>
      <c r="H2148" s="49">
        <f>_xll.qlCalendarAdvance(IborCalendar,$H2147,B2148,"f",FALSE)</f>
        <v>54358</v>
      </c>
      <c r="I2148" s="49">
        <f>_xll.qlInterestRateIndexValueDate(Index3M,$H2148)</f>
        <v>54360</v>
      </c>
      <c r="J2148" s="52" t="e">
        <f>IFERROR(_xll.qlIndexFixing(Index3M,H2148,TRUE,_xll.ohTrigger(RecalcTrigger,Trigger3M)),NA())</f>
        <v>#N/A</v>
      </c>
      <c r="K2148" s="52" t="e">
        <f>IFERROR(_xll.qlIndexFixing(ONIndex3M,I2148,TRUE,_xll.ohTrigger(RecalcTrigger,Trigger3M)),NA())</f>
        <v>#N/A</v>
      </c>
      <c r="L2148" s="52" t="e">
        <f>IFERROR(_xll.qlIndexFixing(Index6M,$H2148,TRUE,_xll.ohTrigger(RecalcTrigger,Trigger6M)),NA())</f>
        <v>#N/A</v>
      </c>
      <c r="M2148" s="52" t="e">
        <f>IFERROR(_xll.qlIndexFixing(ONIndex6M,I2148,TRUE,_xll.ohTrigger(RecalcTrigger,Trigger6M)),NA())</f>
        <v>#N/A</v>
      </c>
    </row>
    <row r="2149" spans="2:13" x14ac:dyDescent="0.2">
      <c r="B2149" s="46" t="s">
        <v>49</v>
      </c>
      <c r="D2149" s="49">
        <f>_xll.qlCalendarAdvance(LocalCalendar,$D2148,B2149,"f",FALSE)</f>
        <v>54577</v>
      </c>
      <c r="E2149" s="49">
        <f>_xll.qlInterestRateIndexValueDate(IndexON,D2149)</f>
        <v>54577</v>
      </c>
      <c r="F2149" s="52" t="e">
        <f>IFERROR(_xll.qlIndexFixing(IndexON,D2149,TRUE,_xll.ohTrigger(RecalcTrigger,TriggerON)),NA())</f>
        <v>#N/A</v>
      </c>
      <c r="H2149" s="49">
        <f>_xll.qlCalendarAdvance(IborCalendar,$H2148,B2149,"f",FALSE)</f>
        <v>54365</v>
      </c>
      <c r="I2149" s="49">
        <f>_xll.qlInterestRateIndexValueDate(Index3M,$H2149)</f>
        <v>54367</v>
      </c>
      <c r="J2149" s="52" t="e">
        <f>IFERROR(_xll.qlIndexFixing(Index3M,H2149,TRUE,_xll.ohTrigger(RecalcTrigger,Trigger3M)),NA())</f>
        <v>#N/A</v>
      </c>
      <c r="K2149" s="52" t="e">
        <f>IFERROR(_xll.qlIndexFixing(ONIndex3M,I2149,TRUE,_xll.ohTrigger(RecalcTrigger,Trigger3M)),NA())</f>
        <v>#N/A</v>
      </c>
      <c r="L2149" s="52" t="e">
        <f>IFERROR(_xll.qlIndexFixing(Index6M,$H2149,TRUE,_xll.ohTrigger(RecalcTrigger,Trigger6M)),NA())</f>
        <v>#N/A</v>
      </c>
      <c r="M2149" s="52" t="e">
        <f>IFERROR(_xll.qlIndexFixing(ONIndex6M,I2149,TRUE,_xll.ohTrigger(RecalcTrigger,Trigger6M)),NA())</f>
        <v>#N/A</v>
      </c>
    </row>
    <row r="2150" spans="2:13" x14ac:dyDescent="0.2">
      <c r="B2150" s="46" t="s">
        <v>49</v>
      </c>
      <c r="D2150" s="49">
        <f>_xll.qlCalendarAdvance(LocalCalendar,$D2149,B2150,"f",FALSE)</f>
        <v>54584</v>
      </c>
      <c r="E2150" s="49">
        <f>_xll.qlInterestRateIndexValueDate(IndexON,D2150)</f>
        <v>54584</v>
      </c>
      <c r="F2150" s="52" t="e">
        <f>IFERROR(_xll.qlIndexFixing(IndexON,D2150,TRUE,_xll.ohTrigger(RecalcTrigger,TriggerON)),NA())</f>
        <v>#N/A</v>
      </c>
      <c r="H2150" s="49">
        <f>_xll.qlCalendarAdvance(IborCalendar,$H2149,B2150,"f",FALSE)</f>
        <v>54372</v>
      </c>
      <c r="I2150" s="49">
        <f>_xll.qlInterestRateIndexValueDate(Index3M,$H2150)</f>
        <v>54374</v>
      </c>
      <c r="J2150" s="52" t="e">
        <f>IFERROR(_xll.qlIndexFixing(Index3M,H2150,TRUE,_xll.ohTrigger(RecalcTrigger,Trigger3M)),NA())</f>
        <v>#N/A</v>
      </c>
      <c r="K2150" s="52" t="e">
        <f>IFERROR(_xll.qlIndexFixing(ONIndex3M,I2150,TRUE,_xll.ohTrigger(RecalcTrigger,Trigger3M)),NA())</f>
        <v>#N/A</v>
      </c>
      <c r="L2150" s="52" t="e">
        <f>IFERROR(_xll.qlIndexFixing(Index6M,$H2150,TRUE,_xll.ohTrigger(RecalcTrigger,Trigger6M)),NA())</f>
        <v>#N/A</v>
      </c>
      <c r="M2150" s="52" t="e">
        <f>IFERROR(_xll.qlIndexFixing(ONIndex6M,I2150,TRUE,_xll.ohTrigger(RecalcTrigger,Trigger6M)),NA())</f>
        <v>#N/A</v>
      </c>
    </row>
    <row r="2151" spans="2:13" x14ac:dyDescent="0.2">
      <c r="B2151" s="46" t="s">
        <v>49</v>
      </c>
      <c r="D2151" s="49">
        <f>_xll.qlCalendarAdvance(LocalCalendar,$D2150,B2151,"f",FALSE)</f>
        <v>54591</v>
      </c>
      <c r="E2151" s="49">
        <f>_xll.qlInterestRateIndexValueDate(IndexON,D2151)</f>
        <v>54591</v>
      </c>
      <c r="F2151" s="52" t="e">
        <f>IFERROR(_xll.qlIndexFixing(IndexON,D2151,TRUE,_xll.ohTrigger(RecalcTrigger,TriggerON)),NA())</f>
        <v>#N/A</v>
      </c>
      <c r="H2151" s="49">
        <f>_xll.qlCalendarAdvance(IborCalendar,$H2150,B2151,"f",FALSE)</f>
        <v>54379</v>
      </c>
      <c r="I2151" s="49">
        <f>_xll.qlInterestRateIndexValueDate(Index3M,$H2151)</f>
        <v>54381</v>
      </c>
      <c r="J2151" s="52" t="e">
        <f>IFERROR(_xll.qlIndexFixing(Index3M,H2151,TRUE,_xll.ohTrigger(RecalcTrigger,Trigger3M)),NA())</f>
        <v>#N/A</v>
      </c>
      <c r="K2151" s="52" t="e">
        <f>IFERROR(_xll.qlIndexFixing(ONIndex3M,I2151,TRUE,_xll.ohTrigger(RecalcTrigger,Trigger3M)),NA())</f>
        <v>#N/A</v>
      </c>
      <c r="L2151" s="52" t="e">
        <f>IFERROR(_xll.qlIndexFixing(Index6M,$H2151,TRUE,_xll.ohTrigger(RecalcTrigger,Trigger6M)),NA())</f>
        <v>#N/A</v>
      </c>
      <c r="M2151" s="52" t="e">
        <f>IFERROR(_xll.qlIndexFixing(ONIndex6M,I2151,TRUE,_xll.ohTrigger(RecalcTrigger,Trigger6M)),NA())</f>
        <v>#N/A</v>
      </c>
    </row>
    <row r="2152" spans="2:13" x14ac:dyDescent="0.2">
      <c r="B2152" s="46" t="s">
        <v>49</v>
      </c>
      <c r="D2152" s="49">
        <f>_xll.qlCalendarAdvance(LocalCalendar,$D2151,B2152,"f",FALSE)</f>
        <v>54598</v>
      </c>
      <c r="E2152" s="49">
        <f>_xll.qlInterestRateIndexValueDate(IndexON,D2152)</f>
        <v>54598</v>
      </c>
      <c r="F2152" s="52" t="e">
        <f>IFERROR(_xll.qlIndexFixing(IndexON,D2152,TRUE,_xll.ohTrigger(RecalcTrigger,TriggerON)),NA())</f>
        <v>#N/A</v>
      </c>
      <c r="H2152" s="49">
        <f>_xll.qlCalendarAdvance(IborCalendar,$H2151,B2152,"f",FALSE)</f>
        <v>54386</v>
      </c>
      <c r="I2152" s="49">
        <f>_xll.qlInterestRateIndexValueDate(Index3M,$H2152)</f>
        <v>54388</v>
      </c>
      <c r="J2152" s="52" t="e">
        <f>IFERROR(_xll.qlIndexFixing(Index3M,H2152,TRUE,_xll.ohTrigger(RecalcTrigger,Trigger3M)),NA())</f>
        <v>#N/A</v>
      </c>
      <c r="K2152" s="52" t="e">
        <f>IFERROR(_xll.qlIndexFixing(ONIndex3M,I2152,TRUE,_xll.ohTrigger(RecalcTrigger,Trigger3M)),NA())</f>
        <v>#N/A</v>
      </c>
      <c r="L2152" s="52" t="e">
        <f>IFERROR(_xll.qlIndexFixing(Index6M,$H2152,TRUE,_xll.ohTrigger(RecalcTrigger,Trigger6M)),NA())</f>
        <v>#N/A</v>
      </c>
      <c r="M2152" s="52" t="e">
        <f>IFERROR(_xll.qlIndexFixing(ONIndex6M,I2152,TRUE,_xll.ohTrigger(RecalcTrigger,Trigger6M)),NA())</f>
        <v>#N/A</v>
      </c>
    </row>
    <row r="2153" spans="2:13" x14ac:dyDescent="0.2">
      <c r="B2153" s="46" t="s">
        <v>49</v>
      </c>
      <c r="D2153" s="49">
        <f>_xll.qlCalendarAdvance(LocalCalendar,$D2152,B2153,"f",FALSE)</f>
        <v>54605</v>
      </c>
      <c r="E2153" s="49">
        <f>_xll.qlInterestRateIndexValueDate(IndexON,D2153)</f>
        <v>54605</v>
      </c>
      <c r="F2153" s="52" t="e">
        <f>IFERROR(_xll.qlIndexFixing(IndexON,D2153,TRUE,_xll.ohTrigger(RecalcTrigger,TriggerON)),NA())</f>
        <v>#N/A</v>
      </c>
      <c r="H2153" s="49">
        <f>_xll.qlCalendarAdvance(IborCalendar,$H2152,B2153,"f",FALSE)</f>
        <v>54393</v>
      </c>
      <c r="I2153" s="49">
        <f>_xll.qlInterestRateIndexValueDate(Index3M,$H2153)</f>
        <v>54395</v>
      </c>
      <c r="J2153" s="52" t="e">
        <f>IFERROR(_xll.qlIndexFixing(Index3M,H2153,TRUE,_xll.ohTrigger(RecalcTrigger,Trigger3M)),NA())</f>
        <v>#N/A</v>
      </c>
      <c r="K2153" s="52" t="e">
        <f>IFERROR(_xll.qlIndexFixing(ONIndex3M,I2153,TRUE,_xll.ohTrigger(RecalcTrigger,Trigger3M)),NA())</f>
        <v>#N/A</v>
      </c>
      <c r="L2153" s="52" t="e">
        <f>IFERROR(_xll.qlIndexFixing(Index6M,$H2153,TRUE,_xll.ohTrigger(RecalcTrigger,Trigger6M)),NA())</f>
        <v>#N/A</v>
      </c>
      <c r="M2153" s="52" t="e">
        <f>IFERROR(_xll.qlIndexFixing(ONIndex6M,I2153,TRUE,_xll.ohTrigger(RecalcTrigger,Trigger6M)),NA())</f>
        <v>#N/A</v>
      </c>
    </row>
    <row r="2154" spans="2:13" x14ac:dyDescent="0.2">
      <c r="B2154" s="46" t="s">
        <v>49</v>
      </c>
      <c r="D2154" s="49">
        <f>_xll.qlCalendarAdvance(LocalCalendar,$D2153,B2154,"f",FALSE)</f>
        <v>54612</v>
      </c>
      <c r="E2154" s="49">
        <f>_xll.qlInterestRateIndexValueDate(IndexON,D2154)</f>
        <v>54612</v>
      </c>
      <c r="F2154" s="52" t="e">
        <f>IFERROR(_xll.qlIndexFixing(IndexON,D2154,TRUE,_xll.ohTrigger(RecalcTrigger,TriggerON)),NA())</f>
        <v>#N/A</v>
      </c>
      <c r="H2154" s="49">
        <f>_xll.qlCalendarAdvance(IborCalendar,$H2153,B2154,"f",FALSE)</f>
        <v>54400</v>
      </c>
      <c r="I2154" s="49">
        <f>_xll.qlInterestRateIndexValueDate(Index3M,$H2154)</f>
        <v>54402</v>
      </c>
      <c r="J2154" s="52" t="e">
        <f>IFERROR(_xll.qlIndexFixing(Index3M,H2154,TRUE,_xll.ohTrigger(RecalcTrigger,Trigger3M)),NA())</f>
        <v>#N/A</v>
      </c>
      <c r="K2154" s="52" t="e">
        <f>IFERROR(_xll.qlIndexFixing(ONIndex3M,I2154,TRUE,_xll.ohTrigger(RecalcTrigger,Trigger3M)),NA())</f>
        <v>#N/A</v>
      </c>
      <c r="L2154" s="52" t="e">
        <f>IFERROR(_xll.qlIndexFixing(Index6M,$H2154,TRUE,_xll.ohTrigger(RecalcTrigger,Trigger6M)),NA())</f>
        <v>#N/A</v>
      </c>
      <c r="M2154" s="52" t="e">
        <f>IFERROR(_xll.qlIndexFixing(ONIndex6M,I2154,TRUE,_xll.ohTrigger(RecalcTrigger,Trigger6M)),NA())</f>
        <v>#N/A</v>
      </c>
    </row>
    <row r="2155" spans="2:13" x14ac:dyDescent="0.2">
      <c r="B2155" s="46" t="s">
        <v>49</v>
      </c>
      <c r="D2155" s="49">
        <f>_xll.qlCalendarAdvance(LocalCalendar,$D2154,B2155,"f",FALSE)</f>
        <v>54619</v>
      </c>
      <c r="E2155" s="49">
        <f>_xll.qlInterestRateIndexValueDate(IndexON,D2155)</f>
        <v>54619</v>
      </c>
      <c r="F2155" s="52" t="e">
        <f>IFERROR(_xll.qlIndexFixing(IndexON,D2155,TRUE,_xll.ohTrigger(RecalcTrigger,TriggerON)),NA())</f>
        <v>#N/A</v>
      </c>
      <c r="H2155" s="49">
        <f>_xll.qlCalendarAdvance(IborCalendar,$H2154,B2155,"f",FALSE)</f>
        <v>54407</v>
      </c>
      <c r="I2155" s="49">
        <f>_xll.qlInterestRateIndexValueDate(Index3M,$H2155)</f>
        <v>54409</v>
      </c>
      <c r="J2155" s="52" t="e">
        <f>IFERROR(_xll.qlIndexFixing(Index3M,H2155,TRUE,_xll.ohTrigger(RecalcTrigger,Trigger3M)),NA())</f>
        <v>#N/A</v>
      </c>
      <c r="K2155" s="52" t="e">
        <f>IFERROR(_xll.qlIndexFixing(ONIndex3M,I2155,TRUE,_xll.ohTrigger(RecalcTrigger,Trigger3M)),NA())</f>
        <v>#N/A</v>
      </c>
      <c r="L2155" s="52" t="e">
        <f>IFERROR(_xll.qlIndexFixing(Index6M,$H2155,TRUE,_xll.ohTrigger(RecalcTrigger,Trigger6M)),NA())</f>
        <v>#N/A</v>
      </c>
      <c r="M2155" s="52" t="e">
        <f>IFERROR(_xll.qlIndexFixing(ONIndex6M,I2155,TRUE,_xll.ohTrigger(RecalcTrigger,Trigger6M)),NA())</f>
        <v>#N/A</v>
      </c>
    </row>
    <row r="2156" spans="2:13" x14ac:dyDescent="0.2">
      <c r="B2156" s="46" t="s">
        <v>49</v>
      </c>
      <c r="D2156" s="49">
        <f>_xll.qlCalendarAdvance(LocalCalendar,$D2155,B2156,"f",FALSE)</f>
        <v>54626</v>
      </c>
      <c r="E2156" s="49">
        <f>_xll.qlInterestRateIndexValueDate(IndexON,D2156)</f>
        <v>54626</v>
      </c>
      <c r="F2156" s="52" t="e">
        <f>IFERROR(_xll.qlIndexFixing(IndexON,D2156,TRUE,_xll.ohTrigger(RecalcTrigger,TriggerON)),NA())</f>
        <v>#N/A</v>
      </c>
      <c r="H2156" s="49">
        <f>_xll.qlCalendarAdvance(IborCalendar,$H2155,B2156,"f",FALSE)</f>
        <v>54414</v>
      </c>
      <c r="I2156" s="49">
        <f>_xll.qlInterestRateIndexValueDate(Index3M,$H2156)</f>
        <v>54416</v>
      </c>
      <c r="J2156" s="52" t="e">
        <f>IFERROR(_xll.qlIndexFixing(Index3M,H2156,TRUE,_xll.ohTrigger(RecalcTrigger,Trigger3M)),NA())</f>
        <v>#N/A</v>
      </c>
      <c r="K2156" s="52" t="e">
        <f>IFERROR(_xll.qlIndexFixing(ONIndex3M,I2156,TRUE,_xll.ohTrigger(RecalcTrigger,Trigger3M)),NA())</f>
        <v>#N/A</v>
      </c>
      <c r="L2156" s="52" t="e">
        <f>IFERROR(_xll.qlIndexFixing(Index6M,$H2156,TRUE,_xll.ohTrigger(RecalcTrigger,Trigger6M)),NA())</f>
        <v>#N/A</v>
      </c>
      <c r="M2156" s="52" t="e">
        <f>IFERROR(_xll.qlIndexFixing(ONIndex6M,I2156,TRUE,_xll.ohTrigger(RecalcTrigger,Trigger6M)),NA())</f>
        <v>#N/A</v>
      </c>
    </row>
    <row r="2157" spans="2:13" x14ac:dyDescent="0.2">
      <c r="B2157" s="46" t="s">
        <v>49</v>
      </c>
      <c r="D2157" s="49">
        <f>_xll.qlCalendarAdvance(LocalCalendar,$D2156,B2157,"f",FALSE)</f>
        <v>54633</v>
      </c>
      <c r="E2157" s="49">
        <f>_xll.qlInterestRateIndexValueDate(IndexON,D2157)</f>
        <v>54633</v>
      </c>
      <c r="F2157" s="52" t="e">
        <f>IFERROR(_xll.qlIndexFixing(IndexON,D2157,TRUE,_xll.ohTrigger(RecalcTrigger,TriggerON)),NA())</f>
        <v>#N/A</v>
      </c>
      <c r="H2157" s="49">
        <f>_xll.qlCalendarAdvance(IborCalendar,$H2156,B2157,"f",FALSE)</f>
        <v>54421</v>
      </c>
      <c r="I2157" s="49">
        <f>_xll.qlInterestRateIndexValueDate(Index3M,$H2157)</f>
        <v>54427</v>
      </c>
      <c r="J2157" s="52" t="e">
        <f>IFERROR(_xll.qlIndexFixing(Index3M,H2157,TRUE,_xll.ohTrigger(RecalcTrigger,Trigger3M)),NA())</f>
        <v>#N/A</v>
      </c>
      <c r="K2157" s="52" t="e">
        <f>IFERROR(_xll.qlIndexFixing(ONIndex3M,I2157,TRUE,_xll.ohTrigger(RecalcTrigger,Trigger3M)),NA())</f>
        <v>#N/A</v>
      </c>
      <c r="L2157" s="52" t="e">
        <f>IFERROR(_xll.qlIndexFixing(Index6M,$H2157,TRUE,_xll.ohTrigger(RecalcTrigger,Trigger6M)),NA())</f>
        <v>#N/A</v>
      </c>
      <c r="M2157" s="52" t="e">
        <f>IFERROR(_xll.qlIndexFixing(ONIndex6M,I2157,TRUE,_xll.ohTrigger(RecalcTrigger,Trigger6M)),NA())</f>
        <v>#N/A</v>
      </c>
    </row>
    <row r="2158" spans="2:13" x14ac:dyDescent="0.2">
      <c r="B2158" s="46" t="s">
        <v>49</v>
      </c>
      <c r="D2158" s="49">
        <f>_xll.qlCalendarAdvance(LocalCalendar,$D2157,B2158,"f",FALSE)</f>
        <v>54640</v>
      </c>
      <c r="E2158" s="49">
        <f>_xll.qlInterestRateIndexValueDate(IndexON,D2158)</f>
        <v>54640</v>
      </c>
      <c r="F2158" s="52" t="e">
        <f>IFERROR(_xll.qlIndexFixing(IndexON,D2158,TRUE,_xll.ohTrigger(RecalcTrigger,TriggerON)),NA())</f>
        <v>#N/A</v>
      </c>
      <c r="H2158" s="49">
        <f>_xll.qlCalendarAdvance(IborCalendar,$H2157,B2158,"f",FALSE)</f>
        <v>54428</v>
      </c>
      <c r="I2158" s="49">
        <f>_xll.qlInterestRateIndexValueDate(Index3M,$H2158)</f>
        <v>54430</v>
      </c>
      <c r="J2158" s="52" t="e">
        <f>IFERROR(_xll.qlIndexFixing(Index3M,H2158,TRUE,_xll.ohTrigger(RecalcTrigger,Trigger3M)),NA())</f>
        <v>#N/A</v>
      </c>
      <c r="K2158" s="52" t="e">
        <f>IFERROR(_xll.qlIndexFixing(ONIndex3M,I2158,TRUE,_xll.ohTrigger(RecalcTrigger,Trigger3M)),NA())</f>
        <v>#N/A</v>
      </c>
      <c r="L2158" s="52" t="e">
        <f>IFERROR(_xll.qlIndexFixing(Index6M,$H2158,TRUE,_xll.ohTrigger(RecalcTrigger,Trigger6M)),NA())</f>
        <v>#N/A</v>
      </c>
      <c r="M2158" s="52" t="e">
        <f>IFERROR(_xll.qlIndexFixing(ONIndex6M,I2158,TRUE,_xll.ohTrigger(RecalcTrigger,Trigger6M)),NA())</f>
        <v>#N/A</v>
      </c>
    </row>
    <row r="2159" spans="2:13" x14ac:dyDescent="0.2">
      <c r="B2159" s="46" t="s">
        <v>49</v>
      </c>
      <c r="D2159" s="49">
        <f>_xll.qlCalendarAdvance(LocalCalendar,$D2158,B2159,"f",FALSE)</f>
        <v>54647</v>
      </c>
      <c r="E2159" s="49">
        <f>_xll.qlInterestRateIndexValueDate(IndexON,D2159)</f>
        <v>54647</v>
      </c>
      <c r="F2159" s="52" t="e">
        <f>IFERROR(_xll.qlIndexFixing(IndexON,D2159,TRUE,_xll.ohTrigger(RecalcTrigger,TriggerON)),NA())</f>
        <v>#N/A</v>
      </c>
      <c r="H2159" s="49">
        <f>_xll.qlCalendarAdvance(IborCalendar,$H2158,B2159,"f",FALSE)</f>
        <v>54435</v>
      </c>
      <c r="I2159" s="49">
        <f>_xll.qlInterestRateIndexValueDate(Index3M,$H2159)</f>
        <v>54437</v>
      </c>
      <c r="J2159" s="52" t="e">
        <f>IFERROR(_xll.qlIndexFixing(Index3M,H2159,TRUE,_xll.ohTrigger(RecalcTrigger,Trigger3M)),NA())</f>
        <v>#N/A</v>
      </c>
      <c r="K2159" s="52" t="e">
        <f>IFERROR(_xll.qlIndexFixing(ONIndex3M,I2159,TRUE,_xll.ohTrigger(RecalcTrigger,Trigger3M)),NA())</f>
        <v>#N/A</v>
      </c>
      <c r="L2159" s="52" t="e">
        <f>IFERROR(_xll.qlIndexFixing(Index6M,$H2159,TRUE,_xll.ohTrigger(RecalcTrigger,Trigger6M)),NA())</f>
        <v>#N/A</v>
      </c>
      <c r="M2159" s="52" t="e">
        <f>IFERROR(_xll.qlIndexFixing(ONIndex6M,I2159,TRUE,_xll.ohTrigger(RecalcTrigger,Trigger6M)),NA())</f>
        <v>#N/A</v>
      </c>
    </row>
    <row r="2160" spans="2:13" x14ac:dyDescent="0.2">
      <c r="B2160" s="46" t="s">
        <v>49</v>
      </c>
      <c r="D2160" s="49">
        <f>_xll.qlCalendarAdvance(LocalCalendar,$D2159,B2160,"f",FALSE)</f>
        <v>54654</v>
      </c>
      <c r="E2160" s="49">
        <f>_xll.qlInterestRateIndexValueDate(IndexON,D2160)</f>
        <v>54654</v>
      </c>
      <c r="F2160" s="52" t="e">
        <f>IFERROR(_xll.qlIndexFixing(IndexON,D2160,TRUE,_xll.ohTrigger(RecalcTrigger,TriggerON)),NA())</f>
        <v>#N/A</v>
      </c>
      <c r="H2160" s="49">
        <f>_xll.qlCalendarAdvance(IborCalendar,$H2159,B2160,"f",FALSE)</f>
        <v>54442</v>
      </c>
      <c r="I2160" s="49">
        <f>_xll.qlInterestRateIndexValueDate(Index3M,$H2160)</f>
        <v>54444</v>
      </c>
      <c r="J2160" s="52" t="e">
        <f>IFERROR(_xll.qlIndexFixing(Index3M,H2160,TRUE,_xll.ohTrigger(RecalcTrigger,Trigger3M)),NA())</f>
        <v>#N/A</v>
      </c>
      <c r="K2160" s="52" t="e">
        <f>IFERROR(_xll.qlIndexFixing(ONIndex3M,I2160,TRUE,_xll.ohTrigger(RecalcTrigger,Trigger3M)),NA())</f>
        <v>#N/A</v>
      </c>
      <c r="L2160" s="52" t="e">
        <f>IFERROR(_xll.qlIndexFixing(Index6M,$H2160,TRUE,_xll.ohTrigger(RecalcTrigger,Trigger6M)),NA())</f>
        <v>#N/A</v>
      </c>
      <c r="M2160" s="52" t="e">
        <f>IFERROR(_xll.qlIndexFixing(ONIndex6M,I2160,TRUE,_xll.ohTrigger(RecalcTrigger,Trigger6M)),NA())</f>
        <v>#N/A</v>
      </c>
    </row>
    <row r="2161" spans="2:13" x14ac:dyDescent="0.2">
      <c r="B2161" s="46" t="s">
        <v>49</v>
      </c>
      <c r="D2161" s="49">
        <f>_xll.qlCalendarAdvance(LocalCalendar,$D2160,B2161,"f",FALSE)</f>
        <v>54661</v>
      </c>
      <c r="E2161" s="49">
        <f>_xll.qlInterestRateIndexValueDate(IndexON,D2161)</f>
        <v>54661</v>
      </c>
      <c r="F2161" s="52" t="e">
        <f>IFERROR(_xll.qlIndexFixing(IndexON,D2161,TRUE,_xll.ohTrigger(RecalcTrigger,TriggerON)),NA())</f>
        <v>#N/A</v>
      </c>
      <c r="H2161" s="49">
        <f>_xll.qlCalendarAdvance(IborCalendar,$H2160,B2161,"f",FALSE)</f>
        <v>54449</v>
      </c>
      <c r="I2161" s="49">
        <f>_xll.qlInterestRateIndexValueDate(Index3M,$H2161)</f>
        <v>54451</v>
      </c>
      <c r="J2161" s="52" t="e">
        <f>IFERROR(_xll.qlIndexFixing(Index3M,H2161,TRUE,_xll.ohTrigger(RecalcTrigger,Trigger3M)),NA())</f>
        <v>#N/A</v>
      </c>
      <c r="K2161" s="52" t="e">
        <f>IFERROR(_xll.qlIndexFixing(ONIndex3M,I2161,TRUE,_xll.ohTrigger(RecalcTrigger,Trigger3M)),NA())</f>
        <v>#N/A</v>
      </c>
      <c r="L2161" s="52" t="e">
        <f>IFERROR(_xll.qlIndexFixing(Index6M,$H2161,TRUE,_xll.ohTrigger(RecalcTrigger,Trigger6M)),NA())</f>
        <v>#N/A</v>
      </c>
      <c r="M2161" s="52" t="e">
        <f>IFERROR(_xll.qlIndexFixing(ONIndex6M,I2161,TRUE,_xll.ohTrigger(RecalcTrigger,Trigger6M)),NA())</f>
        <v>#N/A</v>
      </c>
    </row>
    <row r="2162" spans="2:13" x14ac:dyDescent="0.2">
      <c r="B2162" s="46" t="s">
        <v>49</v>
      </c>
      <c r="D2162" s="49">
        <f>_xll.qlCalendarAdvance(LocalCalendar,$D2161,B2162,"f",FALSE)</f>
        <v>54668</v>
      </c>
      <c r="E2162" s="49">
        <f>_xll.qlInterestRateIndexValueDate(IndexON,D2162)</f>
        <v>54668</v>
      </c>
      <c r="F2162" s="52" t="e">
        <f>IFERROR(_xll.qlIndexFixing(IndexON,D2162,TRUE,_xll.ohTrigger(RecalcTrigger,TriggerON)),NA())</f>
        <v>#N/A</v>
      </c>
      <c r="H2162" s="49">
        <f>_xll.qlCalendarAdvance(IborCalendar,$H2161,B2162,"f",FALSE)</f>
        <v>54456</v>
      </c>
      <c r="I2162" s="49">
        <f>_xll.qlInterestRateIndexValueDate(Index3M,$H2162)</f>
        <v>54458</v>
      </c>
      <c r="J2162" s="52" t="e">
        <f>IFERROR(_xll.qlIndexFixing(Index3M,H2162,TRUE,_xll.ohTrigger(RecalcTrigger,Trigger3M)),NA())</f>
        <v>#N/A</v>
      </c>
      <c r="K2162" s="52" t="e">
        <f>IFERROR(_xll.qlIndexFixing(ONIndex3M,I2162,TRUE,_xll.ohTrigger(RecalcTrigger,Trigger3M)),NA())</f>
        <v>#N/A</v>
      </c>
      <c r="L2162" s="52" t="e">
        <f>IFERROR(_xll.qlIndexFixing(Index6M,$H2162,TRUE,_xll.ohTrigger(RecalcTrigger,Trigger6M)),NA())</f>
        <v>#N/A</v>
      </c>
      <c r="M2162" s="52" t="e">
        <f>IFERROR(_xll.qlIndexFixing(ONIndex6M,I2162,TRUE,_xll.ohTrigger(RecalcTrigger,Trigger6M)),NA())</f>
        <v>#N/A</v>
      </c>
    </row>
    <row r="2163" spans="2:13" x14ac:dyDescent="0.2">
      <c r="B2163" s="46" t="s">
        <v>49</v>
      </c>
      <c r="D2163" s="49">
        <f>_xll.qlCalendarAdvance(LocalCalendar,$D2162,B2163,"f",FALSE)</f>
        <v>54675</v>
      </c>
      <c r="E2163" s="49">
        <f>_xll.qlInterestRateIndexValueDate(IndexON,D2163)</f>
        <v>54675</v>
      </c>
      <c r="F2163" s="52" t="e">
        <f>IFERROR(_xll.qlIndexFixing(IndexON,D2163,TRUE,_xll.ohTrigger(RecalcTrigger,TriggerON)),NA())</f>
        <v>#N/A</v>
      </c>
      <c r="H2163" s="49">
        <f>_xll.qlCalendarAdvance(IborCalendar,$H2162,B2163,"f",FALSE)</f>
        <v>54463</v>
      </c>
      <c r="I2163" s="49">
        <f>_xll.qlInterestRateIndexValueDate(Index3M,$H2163)</f>
        <v>54466</v>
      </c>
      <c r="J2163" s="52" t="e">
        <f>IFERROR(_xll.qlIndexFixing(Index3M,H2163,TRUE,_xll.ohTrigger(RecalcTrigger,Trigger3M)),NA())</f>
        <v>#N/A</v>
      </c>
      <c r="K2163" s="52" t="e">
        <f>IFERROR(_xll.qlIndexFixing(ONIndex3M,I2163,TRUE,_xll.ohTrigger(RecalcTrigger,Trigger3M)),NA())</f>
        <v>#N/A</v>
      </c>
      <c r="L2163" s="52" t="e">
        <f>IFERROR(_xll.qlIndexFixing(Index6M,$H2163,TRUE,_xll.ohTrigger(RecalcTrigger,Trigger6M)),NA())</f>
        <v>#N/A</v>
      </c>
      <c r="M2163" s="52" t="e">
        <f>IFERROR(_xll.qlIndexFixing(ONIndex6M,I2163,TRUE,_xll.ohTrigger(RecalcTrigger,Trigger6M)),NA())</f>
        <v>#N/A</v>
      </c>
    </row>
    <row r="2164" spans="2:13" x14ac:dyDescent="0.2">
      <c r="B2164" s="46" t="s">
        <v>49</v>
      </c>
      <c r="D2164" s="49">
        <f>_xll.qlCalendarAdvance(LocalCalendar,$D2163,B2164,"f",FALSE)</f>
        <v>54682</v>
      </c>
      <c r="E2164" s="49">
        <f>_xll.qlInterestRateIndexValueDate(IndexON,D2164)</f>
        <v>54682</v>
      </c>
      <c r="F2164" s="52" t="e">
        <f>IFERROR(_xll.qlIndexFixing(IndexON,D2164,TRUE,_xll.ohTrigger(RecalcTrigger,TriggerON)),NA())</f>
        <v>#N/A</v>
      </c>
      <c r="H2164" s="49">
        <f>_xll.qlCalendarAdvance(IborCalendar,$H2163,B2164,"f",FALSE)</f>
        <v>54470</v>
      </c>
      <c r="I2164" s="49">
        <f>_xll.qlInterestRateIndexValueDate(Index3M,$H2164)</f>
        <v>54472</v>
      </c>
      <c r="J2164" s="52" t="e">
        <f>IFERROR(_xll.qlIndexFixing(Index3M,H2164,TRUE,_xll.ohTrigger(RecalcTrigger,Trigger3M)),NA())</f>
        <v>#N/A</v>
      </c>
      <c r="K2164" s="52" t="e">
        <f>IFERROR(_xll.qlIndexFixing(ONIndex3M,I2164,TRUE,_xll.ohTrigger(RecalcTrigger,Trigger3M)),NA())</f>
        <v>#N/A</v>
      </c>
      <c r="L2164" s="52" t="e">
        <f>IFERROR(_xll.qlIndexFixing(Index6M,$H2164,TRUE,_xll.ohTrigger(RecalcTrigger,Trigger6M)),NA())</f>
        <v>#N/A</v>
      </c>
      <c r="M2164" s="52" t="e">
        <f>IFERROR(_xll.qlIndexFixing(ONIndex6M,I2164,TRUE,_xll.ohTrigger(RecalcTrigger,Trigger6M)),NA())</f>
        <v>#N/A</v>
      </c>
    </row>
    <row r="2165" spans="2:13" x14ac:dyDescent="0.2">
      <c r="B2165" s="46" t="s">
        <v>49</v>
      </c>
      <c r="D2165" s="49">
        <f>_xll.qlCalendarAdvance(LocalCalendar,$D2164,B2165,"f",FALSE)</f>
        <v>54689</v>
      </c>
      <c r="E2165" s="49">
        <f>_xll.qlInterestRateIndexValueDate(IndexON,D2165)</f>
        <v>54689</v>
      </c>
      <c r="F2165" s="52" t="e">
        <f>IFERROR(_xll.qlIndexFixing(IndexON,D2165,TRUE,_xll.ohTrigger(RecalcTrigger,TriggerON)),NA())</f>
        <v>#N/A</v>
      </c>
      <c r="H2165" s="49">
        <f>_xll.qlCalendarAdvance(IborCalendar,$H2164,B2165,"f",FALSE)</f>
        <v>54477</v>
      </c>
      <c r="I2165" s="49">
        <f>_xll.qlInterestRateIndexValueDate(Index3M,$H2165)</f>
        <v>54479</v>
      </c>
      <c r="J2165" s="52" t="e">
        <f>IFERROR(_xll.qlIndexFixing(Index3M,H2165,TRUE,_xll.ohTrigger(RecalcTrigger,Trigger3M)),NA())</f>
        <v>#N/A</v>
      </c>
      <c r="K2165" s="52" t="e">
        <f>IFERROR(_xll.qlIndexFixing(ONIndex3M,I2165,TRUE,_xll.ohTrigger(RecalcTrigger,Trigger3M)),NA())</f>
        <v>#N/A</v>
      </c>
      <c r="L2165" s="52" t="e">
        <f>IFERROR(_xll.qlIndexFixing(Index6M,$H2165,TRUE,_xll.ohTrigger(RecalcTrigger,Trigger6M)),NA())</f>
        <v>#N/A</v>
      </c>
      <c r="M2165" s="52" t="e">
        <f>IFERROR(_xll.qlIndexFixing(ONIndex6M,I2165,TRUE,_xll.ohTrigger(RecalcTrigger,Trigger6M)),NA())</f>
        <v>#N/A</v>
      </c>
    </row>
    <row r="2166" spans="2:13" x14ac:dyDescent="0.2">
      <c r="B2166" s="46" t="s">
        <v>49</v>
      </c>
      <c r="D2166" s="49">
        <f>_xll.qlCalendarAdvance(LocalCalendar,$D2165,B2166,"f",FALSE)</f>
        <v>54696</v>
      </c>
      <c r="E2166" s="49">
        <f>_xll.qlInterestRateIndexValueDate(IndexON,D2166)</f>
        <v>54696</v>
      </c>
      <c r="F2166" s="52" t="e">
        <f>IFERROR(_xll.qlIndexFixing(IndexON,D2166,TRUE,_xll.ohTrigger(RecalcTrigger,TriggerON)),NA())</f>
        <v>#N/A</v>
      </c>
      <c r="H2166" s="49">
        <f>_xll.qlCalendarAdvance(IborCalendar,$H2165,B2166,"f",FALSE)</f>
        <v>54484</v>
      </c>
      <c r="I2166" s="49">
        <f>_xll.qlInterestRateIndexValueDate(Index3M,$H2166)</f>
        <v>54486</v>
      </c>
      <c r="J2166" s="52" t="e">
        <f>IFERROR(_xll.qlIndexFixing(Index3M,H2166,TRUE,_xll.ohTrigger(RecalcTrigger,Trigger3M)),NA())</f>
        <v>#N/A</v>
      </c>
      <c r="K2166" s="52" t="e">
        <f>IFERROR(_xll.qlIndexFixing(ONIndex3M,I2166,TRUE,_xll.ohTrigger(RecalcTrigger,Trigger3M)),NA())</f>
        <v>#N/A</v>
      </c>
      <c r="L2166" s="52" t="e">
        <f>IFERROR(_xll.qlIndexFixing(Index6M,$H2166,TRUE,_xll.ohTrigger(RecalcTrigger,Trigger6M)),NA())</f>
        <v>#N/A</v>
      </c>
      <c r="M2166" s="52" t="e">
        <f>IFERROR(_xll.qlIndexFixing(ONIndex6M,I2166,TRUE,_xll.ohTrigger(RecalcTrigger,Trigger6M)),NA())</f>
        <v>#N/A</v>
      </c>
    </row>
    <row r="2167" spans="2:13" x14ac:dyDescent="0.2">
      <c r="B2167" s="46" t="s">
        <v>49</v>
      </c>
      <c r="D2167" s="49">
        <f>_xll.qlCalendarAdvance(LocalCalendar,$D2166,B2167,"f",FALSE)</f>
        <v>54703</v>
      </c>
      <c r="E2167" s="49">
        <f>_xll.qlInterestRateIndexValueDate(IndexON,D2167)</f>
        <v>54703</v>
      </c>
      <c r="F2167" s="52" t="e">
        <f>IFERROR(_xll.qlIndexFixing(IndexON,D2167,TRUE,_xll.ohTrigger(RecalcTrigger,TriggerON)),NA())</f>
        <v>#N/A</v>
      </c>
      <c r="H2167" s="49">
        <f>_xll.qlCalendarAdvance(IborCalendar,$H2166,B2167,"f",FALSE)</f>
        <v>54491</v>
      </c>
      <c r="I2167" s="49">
        <f>_xll.qlInterestRateIndexValueDate(Index3M,$H2167)</f>
        <v>54493</v>
      </c>
      <c r="J2167" s="52" t="e">
        <f>IFERROR(_xll.qlIndexFixing(Index3M,H2167,TRUE,_xll.ohTrigger(RecalcTrigger,Trigger3M)),NA())</f>
        <v>#N/A</v>
      </c>
      <c r="K2167" s="52" t="e">
        <f>IFERROR(_xll.qlIndexFixing(ONIndex3M,I2167,TRUE,_xll.ohTrigger(RecalcTrigger,Trigger3M)),NA())</f>
        <v>#N/A</v>
      </c>
      <c r="L2167" s="52" t="e">
        <f>IFERROR(_xll.qlIndexFixing(Index6M,$H2167,TRUE,_xll.ohTrigger(RecalcTrigger,Trigger6M)),NA())</f>
        <v>#N/A</v>
      </c>
      <c r="M2167" s="52" t="e">
        <f>IFERROR(_xll.qlIndexFixing(ONIndex6M,I2167,TRUE,_xll.ohTrigger(RecalcTrigger,Trigger6M)),NA())</f>
        <v>#N/A</v>
      </c>
    </row>
    <row r="2168" spans="2:13" x14ac:dyDescent="0.2">
      <c r="B2168" s="46" t="s">
        <v>49</v>
      </c>
      <c r="D2168" s="49">
        <f>_xll.qlCalendarAdvance(LocalCalendar,$D2167,B2168,"f",FALSE)</f>
        <v>54710</v>
      </c>
      <c r="E2168" s="49">
        <f>_xll.qlInterestRateIndexValueDate(IndexON,D2168)</f>
        <v>54710</v>
      </c>
      <c r="F2168" s="52" t="e">
        <f>IFERROR(_xll.qlIndexFixing(IndexON,D2168,TRUE,_xll.ohTrigger(RecalcTrigger,TriggerON)),NA())</f>
        <v>#N/A</v>
      </c>
      <c r="H2168" s="49">
        <f>_xll.qlCalendarAdvance(IborCalendar,$H2167,B2168,"f",FALSE)</f>
        <v>54498</v>
      </c>
      <c r="I2168" s="49">
        <f>_xll.qlInterestRateIndexValueDate(Index3M,$H2168)</f>
        <v>54500</v>
      </c>
      <c r="J2168" s="52" t="e">
        <f>IFERROR(_xll.qlIndexFixing(Index3M,H2168,TRUE,_xll.ohTrigger(RecalcTrigger,Trigger3M)),NA())</f>
        <v>#N/A</v>
      </c>
      <c r="K2168" s="52" t="e">
        <f>IFERROR(_xll.qlIndexFixing(ONIndex3M,I2168,TRUE,_xll.ohTrigger(RecalcTrigger,Trigger3M)),NA())</f>
        <v>#N/A</v>
      </c>
      <c r="L2168" s="52" t="e">
        <f>IFERROR(_xll.qlIndexFixing(Index6M,$H2168,TRUE,_xll.ohTrigger(RecalcTrigger,Trigger6M)),NA())</f>
        <v>#N/A</v>
      </c>
      <c r="M2168" s="52" t="e">
        <f>IFERROR(_xll.qlIndexFixing(ONIndex6M,I2168,TRUE,_xll.ohTrigger(RecalcTrigger,Trigger6M)),NA())</f>
        <v>#N/A</v>
      </c>
    </row>
    <row r="2169" spans="2:13" x14ac:dyDescent="0.2">
      <c r="B2169" s="46" t="s">
        <v>49</v>
      </c>
      <c r="D2169" s="49">
        <f>_xll.qlCalendarAdvance(LocalCalendar,$D2168,B2169,"f",FALSE)</f>
        <v>54717</v>
      </c>
      <c r="E2169" s="49">
        <f>_xll.qlInterestRateIndexValueDate(IndexON,D2169)</f>
        <v>54717</v>
      </c>
      <c r="F2169" s="52" t="e">
        <f>IFERROR(_xll.qlIndexFixing(IndexON,D2169,TRUE,_xll.ohTrigger(RecalcTrigger,TriggerON)),NA())</f>
        <v>#N/A</v>
      </c>
      <c r="H2169" s="49">
        <f>_xll.qlCalendarAdvance(IborCalendar,$H2168,B2169,"f",FALSE)</f>
        <v>54505</v>
      </c>
      <c r="I2169" s="49">
        <f>_xll.qlInterestRateIndexValueDate(Index3M,$H2169)</f>
        <v>54507</v>
      </c>
      <c r="J2169" s="52" t="e">
        <f>IFERROR(_xll.qlIndexFixing(Index3M,H2169,TRUE,_xll.ohTrigger(RecalcTrigger,Trigger3M)),NA())</f>
        <v>#N/A</v>
      </c>
      <c r="K2169" s="52" t="e">
        <f>IFERROR(_xll.qlIndexFixing(ONIndex3M,I2169,TRUE,_xll.ohTrigger(RecalcTrigger,Trigger3M)),NA())</f>
        <v>#N/A</v>
      </c>
      <c r="L2169" s="52" t="e">
        <f>IFERROR(_xll.qlIndexFixing(Index6M,$H2169,TRUE,_xll.ohTrigger(RecalcTrigger,Trigger6M)),NA())</f>
        <v>#N/A</v>
      </c>
      <c r="M2169" s="52" t="e">
        <f>IFERROR(_xll.qlIndexFixing(ONIndex6M,I2169,TRUE,_xll.ohTrigger(RecalcTrigger,Trigger6M)),NA())</f>
        <v>#N/A</v>
      </c>
    </row>
    <row r="2170" spans="2:13" x14ac:dyDescent="0.2">
      <c r="B2170" s="46" t="s">
        <v>49</v>
      </c>
      <c r="D2170" s="49">
        <f>_xll.qlCalendarAdvance(LocalCalendar,$D2169,B2170,"f",FALSE)</f>
        <v>54724</v>
      </c>
      <c r="E2170" s="49">
        <f>_xll.qlInterestRateIndexValueDate(IndexON,D2170)</f>
        <v>54724</v>
      </c>
      <c r="F2170" s="52" t="e">
        <f>IFERROR(_xll.qlIndexFixing(IndexON,D2170,TRUE,_xll.ohTrigger(RecalcTrigger,TriggerON)),NA())</f>
        <v>#N/A</v>
      </c>
      <c r="H2170" s="49">
        <f>_xll.qlCalendarAdvance(IborCalendar,$H2169,B2170,"f",FALSE)</f>
        <v>54512</v>
      </c>
      <c r="I2170" s="49">
        <f>_xll.qlInterestRateIndexValueDate(Index3M,$H2170)</f>
        <v>54514</v>
      </c>
      <c r="J2170" s="52" t="e">
        <f>IFERROR(_xll.qlIndexFixing(Index3M,H2170,TRUE,_xll.ohTrigger(RecalcTrigger,Trigger3M)),NA())</f>
        <v>#N/A</v>
      </c>
      <c r="K2170" s="52" t="e">
        <f>IFERROR(_xll.qlIndexFixing(ONIndex3M,I2170,TRUE,_xll.ohTrigger(RecalcTrigger,Trigger3M)),NA())</f>
        <v>#N/A</v>
      </c>
      <c r="L2170" s="52" t="e">
        <f>IFERROR(_xll.qlIndexFixing(Index6M,$H2170,TRUE,_xll.ohTrigger(RecalcTrigger,Trigger6M)),NA())</f>
        <v>#N/A</v>
      </c>
      <c r="M2170" s="52" t="e">
        <f>IFERROR(_xll.qlIndexFixing(ONIndex6M,I2170,TRUE,_xll.ohTrigger(RecalcTrigger,Trigger6M)),NA())</f>
        <v>#N/A</v>
      </c>
    </row>
    <row r="2171" spans="2:13" x14ac:dyDescent="0.2">
      <c r="B2171" s="46" t="s">
        <v>49</v>
      </c>
      <c r="D2171" s="49">
        <f>_xll.qlCalendarAdvance(LocalCalendar,$D2170,B2171,"f",FALSE)</f>
        <v>54731</v>
      </c>
      <c r="E2171" s="49">
        <f>_xll.qlInterestRateIndexValueDate(IndexON,D2171)</f>
        <v>54731</v>
      </c>
      <c r="F2171" s="52" t="e">
        <f>IFERROR(_xll.qlIndexFixing(IndexON,D2171,TRUE,_xll.ohTrigger(RecalcTrigger,TriggerON)),NA())</f>
        <v>#N/A</v>
      </c>
      <c r="H2171" s="49">
        <f>_xll.qlCalendarAdvance(IborCalendar,$H2170,B2171,"f",FALSE)</f>
        <v>54519</v>
      </c>
      <c r="I2171" s="49">
        <f>_xll.qlInterestRateIndexValueDate(Index3M,$H2171)</f>
        <v>54521</v>
      </c>
      <c r="J2171" s="52" t="e">
        <f>IFERROR(_xll.qlIndexFixing(Index3M,H2171,TRUE,_xll.ohTrigger(RecalcTrigger,Trigger3M)),NA())</f>
        <v>#N/A</v>
      </c>
      <c r="K2171" s="52" t="e">
        <f>IFERROR(_xll.qlIndexFixing(ONIndex3M,I2171,TRUE,_xll.ohTrigger(RecalcTrigger,Trigger3M)),NA())</f>
        <v>#N/A</v>
      </c>
      <c r="L2171" s="52" t="e">
        <f>IFERROR(_xll.qlIndexFixing(Index6M,$H2171,TRUE,_xll.ohTrigger(RecalcTrigger,Trigger6M)),NA())</f>
        <v>#N/A</v>
      </c>
      <c r="M2171" s="52" t="e">
        <f>IFERROR(_xll.qlIndexFixing(ONIndex6M,I2171,TRUE,_xll.ohTrigger(RecalcTrigger,Trigger6M)),NA())</f>
        <v>#N/A</v>
      </c>
    </row>
    <row r="2172" spans="2:13" x14ac:dyDescent="0.2">
      <c r="B2172" s="46" t="s">
        <v>49</v>
      </c>
      <c r="D2172" s="49">
        <f>_xll.qlCalendarAdvance(LocalCalendar,$D2171,B2172,"f",FALSE)</f>
        <v>54738</v>
      </c>
      <c r="E2172" s="49">
        <f>_xll.qlInterestRateIndexValueDate(IndexON,D2172)</f>
        <v>54738</v>
      </c>
      <c r="F2172" s="52" t="e">
        <f>IFERROR(_xll.qlIndexFixing(IndexON,D2172,TRUE,_xll.ohTrigger(RecalcTrigger,TriggerON)),NA())</f>
        <v>#N/A</v>
      </c>
      <c r="H2172" s="49">
        <f>_xll.qlCalendarAdvance(IborCalendar,$H2171,B2172,"f",FALSE)</f>
        <v>54526</v>
      </c>
      <c r="I2172" s="49">
        <f>_xll.qlInterestRateIndexValueDate(Index3M,$H2172)</f>
        <v>54528</v>
      </c>
      <c r="J2172" s="52" t="e">
        <f>IFERROR(_xll.qlIndexFixing(Index3M,H2172,TRUE,_xll.ohTrigger(RecalcTrigger,Trigger3M)),NA())</f>
        <v>#N/A</v>
      </c>
      <c r="K2172" s="52" t="e">
        <f>IFERROR(_xll.qlIndexFixing(ONIndex3M,I2172,TRUE,_xll.ohTrigger(RecalcTrigger,Trigger3M)),NA())</f>
        <v>#N/A</v>
      </c>
      <c r="L2172" s="52" t="e">
        <f>IFERROR(_xll.qlIndexFixing(Index6M,$H2172,TRUE,_xll.ohTrigger(RecalcTrigger,Trigger6M)),NA())</f>
        <v>#N/A</v>
      </c>
      <c r="M2172" s="52" t="e">
        <f>IFERROR(_xll.qlIndexFixing(ONIndex6M,I2172,TRUE,_xll.ohTrigger(RecalcTrigger,Trigger6M)),NA())</f>
        <v>#N/A</v>
      </c>
    </row>
    <row r="2173" spans="2:13" x14ac:dyDescent="0.2">
      <c r="B2173" s="46" t="s">
        <v>49</v>
      </c>
      <c r="D2173" s="49">
        <f>_xll.qlCalendarAdvance(LocalCalendar,$D2172,B2173,"f",FALSE)</f>
        <v>54745</v>
      </c>
      <c r="E2173" s="49">
        <f>_xll.qlInterestRateIndexValueDate(IndexON,D2173)</f>
        <v>54745</v>
      </c>
      <c r="F2173" s="52" t="e">
        <f>IFERROR(_xll.qlIndexFixing(IndexON,D2173,TRUE,_xll.ohTrigger(RecalcTrigger,TriggerON)),NA())</f>
        <v>#N/A</v>
      </c>
      <c r="H2173" s="49">
        <f>_xll.qlCalendarAdvance(IborCalendar,$H2172,B2173,"f",FALSE)</f>
        <v>54533</v>
      </c>
      <c r="I2173" s="49">
        <f>_xll.qlInterestRateIndexValueDate(Index3M,$H2173)</f>
        <v>54535</v>
      </c>
      <c r="J2173" s="52" t="e">
        <f>IFERROR(_xll.qlIndexFixing(Index3M,H2173,TRUE,_xll.ohTrigger(RecalcTrigger,Trigger3M)),NA())</f>
        <v>#N/A</v>
      </c>
      <c r="K2173" s="52" t="e">
        <f>IFERROR(_xll.qlIndexFixing(ONIndex3M,I2173,TRUE,_xll.ohTrigger(RecalcTrigger,Trigger3M)),NA())</f>
        <v>#N/A</v>
      </c>
      <c r="L2173" s="52" t="e">
        <f>IFERROR(_xll.qlIndexFixing(Index6M,$H2173,TRUE,_xll.ohTrigger(RecalcTrigger,Trigger6M)),NA())</f>
        <v>#N/A</v>
      </c>
      <c r="M2173" s="52" t="e">
        <f>IFERROR(_xll.qlIndexFixing(ONIndex6M,I2173,TRUE,_xll.ohTrigger(RecalcTrigger,Trigger6M)),NA())</f>
        <v>#N/A</v>
      </c>
    </row>
    <row r="2174" spans="2:13" x14ac:dyDescent="0.2">
      <c r="B2174" s="46" t="s">
        <v>49</v>
      </c>
      <c r="D2174" s="49">
        <f>_xll.qlCalendarAdvance(LocalCalendar,$D2173,B2174,"f",FALSE)</f>
        <v>54752</v>
      </c>
      <c r="E2174" s="49">
        <f>_xll.qlInterestRateIndexValueDate(IndexON,D2174)</f>
        <v>54752</v>
      </c>
      <c r="F2174" s="52" t="e">
        <f>IFERROR(_xll.qlIndexFixing(IndexON,D2174,TRUE,_xll.ohTrigger(RecalcTrigger,TriggerON)),NA())</f>
        <v>#N/A</v>
      </c>
      <c r="H2174" s="49">
        <f>_xll.qlCalendarAdvance(IborCalendar,$H2173,B2174,"f",FALSE)</f>
        <v>54540</v>
      </c>
      <c r="I2174" s="49">
        <f>_xll.qlInterestRateIndexValueDate(Index3M,$H2174)</f>
        <v>54543</v>
      </c>
      <c r="J2174" s="52" t="e">
        <f>IFERROR(_xll.qlIndexFixing(Index3M,H2174,TRUE,_xll.ohTrigger(RecalcTrigger,Trigger3M)),NA())</f>
        <v>#N/A</v>
      </c>
      <c r="K2174" s="52" t="e">
        <f>IFERROR(_xll.qlIndexFixing(ONIndex3M,I2174,TRUE,_xll.ohTrigger(RecalcTrigger,Trigger3M)),NA())</f>
        <v>#N/A</v>
      </c>
      <c r="L2174" s="52" t="e">
        <f>IFERROR(_xll.qlIndexFixing(Index6M,$H2174,TRUE,_xll.ohTrigger(RecalcTrigger,Trigger6M)),NA())</f>
        <v>#N/A</v>
      </c>
      <c r="M2174" s="52" t="e">
        <f>IFERROR(_xll.qlIndexFixing(ONIndex6M,I2174,TRUE,_xll.ohTrigger(RecalcTrigger,Trigger6M)),NA())</f>
        <v>#N/A</v>
      </c>
    </row>
    <row r="2175" spans="2:13" x14ac:dyDescent="0.2">
      <c r="B2175" s="46" t="s">
        <v>49</v>
      </c>
      <c r="D2175" s="49">
        <f>_xll.qlCalendarAdvance(LocalCalendar,$D2174,B2175,"f",FALSE)</f>
        <v>54759</v>
      </c>
      <c r="E2175" s="49">
        <f>_xll.qlInterestRateIndexValueDate(IndexON,D2175)</f>
        <v>54759</v>
      </c>
      <c r="F2175" s="52" t="e">
        <f>IFERROR(_xll.qlIndexFixing(IndexON,D2175,TRUE,_xll.ohTrigger(RecalcTrigger,TriggerON)),NA())</f>
        <v>#N/A</v>
      </c>
      <c r="H2175" s="49">
        <f>_xll.qlCalendarAdvance(IborCalendar,$H2174,B2175,"f",FALSE)</f>
        <v>54547</v>
      </c>
      <c r="I2175" s="49">
        <f>_xll.qlInterestRateIndexValueDate(Index3M,$H2175)</f>
        <v>54549</v>
      </c>
      <c r="J2175" s="52" t="e">
        <f>IFERROR(_xll.qlIndexFixing(Index3M,H2175,TRUE,_xll.ohTrigger(RecalcTrigger,Trigger3M)),NA())</f>
        <v>#N/A</v>
      </c>
      <c r="K2175" s="52" t="e">
        <f>IFERROR(_xll.qlIndexFixing(ONIndex3M,I2175,TRUE,_xll.ohTrigger(RecalcTrigger,Trigger3M)),NA())</f>
        <v>#N/A</v>
      </c>
      <c r="L2175" s="52" t="e">
        <f>IFERROR(_xll.qlIndexFixing(Index6M,$H2175,TRUE,_xll.ohTrigger(RecalcTrigger,Trigger6M)),NA())</f>
        <v>#N/A</v>
      </c>
      <c r="M2175" s="52" t="e">
        <f>IFERROR(_xll.qlIndexFixing(ONIndex6M,I2175,TRUE,_xll.ohTrigger(RecalcTrigger,Trigger6M)),NA())</f>
        <v>#N/A</v>
      </c>
    </row>
    <row r="2176" spans="2:13" x14ac:dyDescent="0.2">
      <c r="B2176" s="46" t="s">
        <v>49</v>
      </c>
      <c r="D2176" s="49">
        <f>_xll.qlCalendarAdvance(LocalCalendar,$D2175,B2176,"f",FALSE)</f>
        <v>54766</v>
      </c>
      <c r="E2176" s="49">
        <f>_xll.qlInterestRateIndexValueDate(IndexON,D2176)</f>
        <v>54766</v>
      </c>
      <c r="F2176" s="52" t="e">
        <f>IFERROR(_xll.qlIndexFixing(IndexON,D2176,TRUE,_xll.ohTrigger(RecalcTrigger,TriggerON)),NA())</f>
        <v>#N/A</v>
      </c>
      <c r="H2176" s="49">
        <f>_xll.qlCalendarAdvance(IborCalendar,$H2175,B2176,"f",FALSE)</f>
        <v>54554</v>
      </c>
      <c r="I2176" s="49">
        <f>_xll.qlInterestRateIndexValueDate(Index3M,$H2176)</f>
        <v>54556</v>
      </c>
      <c r="J2176" s="52" t="e">
        <f>IFERROR(_xll.qlIndexFixing(Index3M,H2176,TRUE,_xll.ohTrigger(RecalcTrigger,Trigger3M)),NA())</f>
        <v>#N/A</v>
      </c>
      <c r="K2176" s="52" t="e">
        <f>IFERROR(_xll.qlIndexFixing(ONIndex3M,I2176,TRUE,_xll.ohTrigger(RecalcTrigger,Trigger3M)),NA())</f>
        <v>#N/A</v>
      </c>
      <c r="L2176" s="52" t="e">
        <f>IFERROR(_xll.qlIndexFixing(Index6M,$H2176,TRUE,_xll.ohTrigger(RecalcTrigger,Trigger6M)),NA())</f>
        <v>#N/A</v>
      </c>
      <c r="M2176" s="52" t="e">
        <f>IFERROR(_xll.qlIndexFixing(ONIndex6M,I2176,TRUE,_xll.ohTrigger(RecalcTrigger,Trigger6M)),NA())</f>
        <v>#N/A</v>
      </c>
    </row>
    <row r="2177" spans="2:13" x14ac:dyDescent="0.2">
      <c r="B2177" s="46" t="s">
        <v>49</v>
      </c>
      <c r="D2177" s="49">
        <f>_xll.qlCalendarAdvance(LocalCalendar,$D2176,B2177,"f",FALSE)</f>
        <v>54773</v>
      </c>
      <c r="E2177" s="49">
        <f>_xll.qlInterestRateIndexValueDate(IndexON,D2177)</f>
        <v>54773</v>
      </c>
      <c r="F2177" s="52" t="e">
        <f>IFERROR(_xll.qlIndexFixing(IndexON,D2177,TRUE,_xll.ohTrigger(RecalcTrigger,TriggerON)),NA())</f>
        <v>#N/A</v>
      </c>
      <c r="H2177" s="49">
        <f>_xll.qlCalendarAdvance(IborCalendar,$H2176,B2177,"f",FALSE)</f>
        <v>54561</v>
      </c>
      <c r="I2177" s="49">
        <f>_xll.qlInterestRateIndexValueDate(Index3M,$H2177)</f>
        <v>54563</v>
      </c>
      <c r="J2177" s="52" t="e">
        <f>IFERROR(_xll.qlIndexFixing(Index3M,H2177,TRUE,_xll.ohTrigger(RecalcTrigger,Trigger3M)),NA())</f>
        <v>#N/A</v>
      </c>
      <c r="K2177" s="52" t="e">
        <f>IFERROR(_xll.qlIndexFixing(ONIndex3M,I2177,TRUE,_xll.ohTrigger(RecalcTrigger,Trigger3M)),NA())</f>
        <v>#N/A</v>
      </c>
      <c r="L2177" s="52" t="e">
        <f>IFERROR(_xll.qlIndexFixing(Index6M,$H2177,TRUE,_xll.ohTrigger(RecalcTrigger,Trigger6M)),NA())</f>
        <v>#N/A</v>
      </c>
      <c r="M2177" s="52" t="e">
        <f>IFERROR(_xll.qlIndexFixing(ONIndex6M,I2177,TRUE,_xll.ohTrigger(RecalcTrigger,Trigger6M)),NA())</f>
        <v>#N/A</v>
      </c>
    </row>
    <row r="2178" spans="2:13" x14ac:dyDescent="0.2">
      <c r="B2178" s="46" t="s">
        <v>49</v>
      </c>
      <c r="D2178" s="49">
        <f>_xll.qlCalendarAdvance(LocalCalendar,$D2177,B2178,"f",FALSE)</f>
        <v>54781</v>
      </c>
      <c r="E2178" s="49">
        <f>_xll.qlInterestRateIndexValueDate(IndexON,D2178)</f>
        <v>54781</v>
      </c>
      <c r="F2178" s="52" t="e">
        <f>IFERROR(_xll.qlIndexFixing(IndexON,D2178,TRUE,_xll.ohTrigger(RecalcTrigger,TriggerON)),NA())</f>
        <v>#N/A</v>
      </c>
      <c r="H2178" s="49">
        <f>_xll.qlCalendarAdvance(IborCalendar,$H2177,B2178,"f",FALSE)</f>
        <v>54568</v>
      </c>
      <c r="I2178" s="49">
        <f>_xll.qlInterestRateIndexValueDate(Index3M,$H2178)</f>
        <v>54570</v>
      </c>
      <c r="J2178" s="52" t="e">
        <f>IFERROR(_xll.qlIndexFixing(Index3M,H2178,TRUE,_xll.ohTrigger(RecalcTrigger,Trigger3M)),NA())</f>
        <v>#N/A</v>
      </c>
      <c r="K2178" s="52" t="e">
        <f>IFERROR(_xll.qlIndexFixing(ONIndex3M,I2178,TRUE,_xll.ohTrigger(RecalcTrigger,Trigger3M)),NA())</f>
        <v>#N/A</v>
      </c>
      <c r="L2178" s="52" t="e">
        <f>IFERROR(_xll.qlIndexFixing(Index6M,$H2178,TRUE,_xll.ohTrigger(RecalcTrigger,Trigger6M)),NA())</f>
        <v>#N/A</v>
      </c>
      <c r="M2178" s="52" t="e">
        <f>IFERROR(_xll.qlIndexFixing(ONIndex6M,I2178,TRUE,_xll.ohTrigger(RecalcTrigger,Trigger6M)),NA())</f>
        <v>#N/A</v>
      </c>
    </row>
    <row r="2179" spans="2:13" x14ac:dyDescent="0.2">
      <c r="B2179" s="46" t="s">
        <v>49</v>
      </c>
      <c r="D2179" s="49">
        <f>_xll.qlCalendarAdvance(LocalCalendar,$D2178,B2179,"f",FALSE)</f>
        <v>54792</v>
      </c>
      <c r="E2179" s="49">
        <f>_xll.qlInterestRateIndexValueDate(IndexON,D2179)</f>
        <v>54792</v>
      </c>
      <c r="F2179" s="52" t="e">
        <f>IFERROR(_xll.qlIndexFixing(IndexON,D2179,TRUE,_xll.ohTrigger(RecalcTrigger,TriggerON)),NA())</f>
        <v>#N/A</v>
      </c>
      <c r="H2179" s="49">
        <f>_xll.qlCalendarAdvance(IborCalendar,$H2178,B2179,"f",FALSE)</f>
        <v>54575</v>
      </c>
      <c r="I2179" s="49">
        <f>_xll.qlInterestRateIndexValueDate(Index3M,$H2179)</f>
        <v>54577</v>
      </c>
      <c r="J2179" s="52" t="e">
        <f>IFERROR(_xll.qlIndexFixing(Index3M,H2179,TRUE,_xll.ohTrigger(RecalcTrigger,Trigger3M)),NA())</f>
        <v>#N/A</v>
      </c>
      <c r="K2179" s="52" t="e">
        <f>IFERROR(_xll.qlIndexFixing(ONIndex3M,I2179,TRUE,_xll.ohTrigger(RecalcTrigger,Trigger3M)),NA())</f>
        <v>#N/A</v>
      </c>
      <c r="L2179" s="52" t="e">
        <f>IFERROR(_xll.qlIndexFixing(Index6M,$H2179,TRUE,_xll.ohTrigger(RecalcTrigger,Trigger6M)),NA())</f>
        <v>#N/A</v>
      </c>
      <c r="M2179" s="52" t="e">
        <f>IFERROR(_xll.qlIndexFixing(ONIndex6M,I2179,TRUE,_xll.ohTrigger(RecalcTrigger,Trigger6M)),NA())</f>
        <v>#N/A</v>
      </c>
    </row>
    <row r="2180" spans="2:13" x14ac:dyDescent="0.2">
      <c r="B2180" s="46" t="s">
        <v>49</v>
      </c>
      <c r="D2180" s="49">
        <f>_xll.qlCalendarAdvance(LocalCalendar,$D2179,B2180,"f",FALSE)</f>
        <v>54799</v>
      </c>
      <c r="E2180" s="49">
        <f>_xll.qlInterestRateIndexValueDate(IndexON,D2180)</f>
        <v>54799</v>
      </c>
      <c r="F2180" s="52" t="e">
        <f>IFERROR(_xll.qlIndexFixing(IndexON,D2180,TRUE,_xll.ohTrigger(RecalcTrigger,TriggerON)),NA())</f>
        <v>#N/A</v>
      </c>
      <c r="H2180" s="49">
        <f>_xll.qlCalendarAdvance(IborCalendar,$H2179,B2180,"f",FALSE)</f>
        <v>54582</v>
      </c>
      <c r="I2180" s="49">
        <f>_xll.qlInterestRateIndexValueDate(Index3M,$H2180)</f>
        <v>54584</v>
      </c>
      <c r="J2180" s="52" t="e">
        <f>IFERROR(_xll.qlIndexFixing(Index3M,H2180,TRUE,_xll.ohTrigger(RecalcTrigger,Trigger3M)),NA())</f>
        <v>#N/A</v>
      </c>
      <c r="K2180" s="52" t="e">
        <f>IFERROR(_xll.qlIndexFixing(ONIndex3M,I2180,TRUE,_xll.ohTrigger(RecalcTrigger,Trigger3M)),NA())</f>
        <v>#N/A</v>
      </c>
      <c r="L2180" s="52" t="e">
        <f>IFERROR(_xll.qlIndexFixing(Index6M,$H2180,TRUE,_xll.ohTrigger(RecalcTrigger,Trigger6M)),NA())</f>
        <v>#N/A</v>
      </c>
      <c r="M2180" s="52" t="e">
        <f>IFERROR(_xll.qlIndexFixing(ONIndex6M,I2180,TRUE,_xll.ohTrigger(RecalcTrigger,Trigger6M)),NA())</f>
        <v>#N/A</v>
      </c>
    </row>
    <row r="2181" spans="2:13" x14ac:dyDescent="0.2">
      <c r="B2181" s="46" t="s">
        <v>49</v>
      </c>
      <c r="D2181" s="49">
        <f>_xll.qlCalendarAdvance(LocalCalendar,$D2180,B2181,"f",FALSE)</f>
        <v>54806</v>
      </c>
      <c r="E2181" s="49">
        <f>_xll.qlInterestRateIndexValueDate(IndexON,D2181)</f>
        <v>54806</v>
      </c>
      <c r="F2181" s="52" t="e">
        <f>IFERROR(_xll.qlIndexFixing(IndexON,D2181,TRUE,_xll.ohTrigger(RecalcTrigger,TriggerON)),NA())</f>
        <v>#N/A</v>
      </c>
      <c r="H2181" s="49">
        <f>_xll.qlCalendarAdvance(IborCalendar,$H2180,B2181,"f",FALSE)</f>
        <v>54589</v>
      </c>
      <c r="I2181" s="49">
        <f>_xll.qlInterestRateIndexValueDate(Index3M,$H2181)</f>
        <v>54591</v>
      </c>
      <c r="J2181" s="52" t="e">
        <f>IFERROR(_xll.qlIndexFixing(Index3M,H2181,TRUE,_xll.ohTrigger(RecalcTrigger,Trigger3M)),NA())</f>
        <v>#N/A</v>
      </c>
      <c r="K2181" s="52" t="e">
        <f>IFERROR(_xll.qlIndexFixing(ONIndex3M,I2181,TRUE,_xll.ohTrigger(RecalcTrigger,Trigger3M)),NA())</f>
        <v>#N/A</v>
      </c>
      <c r="L2181" s="52" t="e">
        <f>IFERROR(_xll.qlIndexFixing(Index6M,$H2181,TRUE,_xll.ohTrigger(RecalcTrigger,Trigger6M)),NA())</f>
        <v>#N/A</v>
      </c>
      <c r="M2181" s="52" t="e">
        <f>IFERROR(_xll.qlIndexFixing(ONIndex6M,I2181,TRUE,_xll.ohTrigger(RecalcTrigger,Trigger6M)),NA())</f>
        <v>#N/A</v>
      </c>
    </row>
    <row r="2182" spans="2:13" x14ac:dyDescent="0.2">
      <c r="B2182" s="46" t="s">
        <v>49</v>
      </c>
      <c r="D2182" s="49">
        <f>_xll.qlCalendarAdvance(LocalCalendar,$D2181,B2182,"f",FALSE)</f>
        <v>54813</v>
      </c>
      <c r="E2182" s="49">
        <f>_xll.qlInterestRateIndexValueDate(IndexON,D2182)</f>
        <v>54813</v>
      </c>
      <c r="F2182" s="52" t="e">
        <f>IFERROR(_xll.qlIndexFixing(IndexON,D2182,TRUE,_xll.ohTrigger(RecalcTrigger,TriggerON)),NA())</f>
        <v>#N/A</v>
      </c>
      <c r="H2182" s="49">
        <f>_xll.qlCalendarAdvance(IborCalendar,$H2181,B2182,"f",FALSE)</f>
        <v>54596</v>
      </c>
      <c r="I2182" s="49">
        <f>_xll.qlInterestRateIndexValueDate(Index3M,$H2182)</f>
        <v>54598</v>
      </c>
      <c r="J2182" s="52" t="e">
        <f>IFERROR(_xll.qlIndexFixing(Index3M,H2182,TRUE,_xll.ohTrigger(RecalcTrigger,Trigger3M)),NA())</f>
        <v>#N/A</v>
      </c>
      <c r="K2182" s="52" t="e">
        <f>IFERROR(_xll.qlIndexFixing(ONIndex3M,I2182,TRUE,_xll.ohTrigger(RecalcTrigger,Trigger3M)),NA())</f>
        <v>#N/A</v>
      </c>
      <c r="L2182" s="52" t="e">
        <f>IFERROR(_xll.qlIndexFixing(Index6M,$H2182,TRUE,_xll.ohTrigger(RecalcTrigger,Trigger6M)),NA())</f>
        <v>#N/A</v>
      </c>
      <c r="M2182" s="52" t="e">
        <f>IFERROR(_xll.qlIndexFixing(ONIndex6M,I2182,TRUE,_xll.ohTrigger(RecalcTrigger,Trigger6M)),NA())</f>
        <v>#N/A</v>
      </c>
    </row>
    <row r="2183" spans="2:13" x14ac:dyDescent="0.2">
      <c r="B2183" s="46" t="s">
        <v>49</v>
      </c>
      <c r="D2183" s="49">
        <f>_xll.qlCalendarAdvance(LocalCalendar,$D2182,B2183,"f",FALSE)</f>
        <v>54820</v>
      </c>
      <c r="E2183" s="49">
        <f>_xll.qlInterestRateIndexValueDate(IndexON,D2183)</f>
        <v>54820</v>
      </c>
      <c r="F2183" s="52" t="e">
        <f>IFERROR(_xll.qlIndexFixing(IndexON,D2183,TRUE,_xll.ohTrigger(RecalcTrigger,TriggerON)),NA())</f>
        <v>#N/A</v>
      </c>
      <c r="H2183" s="49">
        <f>_xll.qlCalendarAdvance(IborCalendar,$H2182,B2183,"f",FALSE)</f>
        <v>54603</v>
      </c>
      <c r="I2183" s="49">
        <f>_xll.qlInterestRateIndexValueDate(Index3M,$H2183)</f>
        <v>54605</v>
      </c>
      <c r="J2183" s="52" t="e">
        <f>IFERROR(_xll.qlIndexFixing(Index3M,H2183,TRUE,_xll.ohTrigger(RecalcTrigger,Trigger3M)),NA())</f>
        <v>#N/A</v>
      </c>
      <c r="K2183" s="52" t="e">
        <f>IFERROR(_xll.qlIndexFixing(ONIndex3M,I2183,TRUE,_xll.ohTrigger(RecalcTrigger,Trigger3M)),NA())</f>
        <v>#N/A</v>
      </c>
      <c r="L2183" s="52" t="e">
        <f>IFERROR(_xll.qlIndexFixing(Index6M,$H2183,TRUE,_xll.ohTrigger(RecalcTrigger,Trigger6M)),NA())</f>
        <v>#N/A</v>
      </c>
      <c r="M2183" s="52" t="e">
        <f>IFERROR(_xll.qlIndexFixing(ONIndex6M,I2183,TRUE,_xll.ohTrigger(RecalcTrigger,Trigger6M)),NA())</f>
        <v>#N/A</v>
      </c>
    </row>
    <row r="2184" spans="2:13" x14ac:dyDescent="0.2">
      <c r="B2184" s="46" t="s">
        <v>49</v>
      </c>
      <c r="D2184" s="49">
        <f>_xll.qlCalendarAdvance(LocalCalendar,$D2183,B2184,"f",FALSE)</f>
        <v>54827</v>
      </c>
      <c r="E2184" s="49">
        <f>_xll.qlInterestRateIndexValueDate(IndexON,D2184)</f>
        <v>54827</v>
      </c>
      <c r="F2184" s="52" t="e">
        <f>IFERROR(_xll.qlIndexFixing(IndexON,D2184,TRUE,_xll.ohTrigger(RecalcTrigger,TriggerON)),NA())</f>
        <v>#N/A</v>
      </c>
      <c r="H2184" s="49">
        <f>_xll.qlCalendarAdvance(IborCalendar,$H2183,B2184,"f",FALSE)</f>
        <v>54610</v>
      </c>
      <c r="I2184" s="49">
        <f>_xll.qlInterestRateIndexValueDate(Index3M,$H2184)</f>
        <v>54612</v>
      </c>
      <c r="J2184" s="52" t="e">
        <f>IFERROR(_xll.qlIndexFixing(Index3M,H2184,TRUE,_xll.ohTrigger(RecalcTrigger,Trigger3M)),NA())</f>
        <v>#N/A</v>
      </c>
      <c r="K2184" s="52" t="e">
        <f>IFERROR(_xll.qlIndexFixing(ONIndex3M,I2184,TRUE,_xll.ohTrigger(RecalcTrigger,Trigger3M)),NA())</f>
        <v>#N/A</v>
      </c>
      <c r="L2184" s="52" t="e">
        <f>IFERROR(_xll.qlIndexFixing(Index6M,$H2184,TRUE,_xll.ohTrigger(RecalcTrigger,Trigger6M)),NA())</f>
        <v>#N/A</v>
      </c>
      <c r="M2184" s="52" t="e">
        <f>IFERROR(_xll.qlIndexFixing(ONIndex6M,I2184,TRUE,_xll.ohTrigger(RecalcTrigger,Trigger6M)),NA())</f>
        <v>#N/A</v>
      </c>
    </row>
    <row r="2185" spans="2:13" x14ac:dyDescent="0.2">
      <c r="B2185" s="46" t="s">
        <v>49</v>
      </c>
      <c r="D2185" s="49">
        <f>_xll.qlCalendarAdvance(LocalCalendar,$D2184,B2185,"f",FALSE)</f>
        <v>54834</v>
      </c>
      <c r="E2185" s="49">
        <f>_xll.qlInterestRateIndexValueDate(IndexON,D2185)</f>
        <v>54834</v>
      </c>
      <c r="F2185" s="52" t="e">
        <f>IFERROR(_xll.qlIndexFixing(IndexON,D2185,TRUE,_xll.ohTrigger(RecalcTrigger,TriggerON)),NA())</f>
        <v>#N/A</v>
      </c>
      <c r="H2185" s="49">
        <f>_xll.qlCalendarAdvance(IborCalendar,$H2184,B2185,"f",FALSE)</f>
        <v>54617</v>
      </c>
      <c r="I2185" s="49">
        <f>_xll.qlInterestRateIndexValueDate(Index3M,$H2185)</f>
        <v>54619</v>
      </c>
      <c r="J2185" s="52" t="e">
        <f>IFERROR(_xll.qlIndexFixing(Index3M,H2185,TRUE,_xll.ohTrigger(RecalcTrigger,Trigger3M)),NA())</f>
        <v>#N/A</v>
      </c>
      <c r="K2185" s="52" t="e">
        <f>IFERROR(_xll.qlIndexFixing(ONIndex3M,I2185,TRUE,_xll.ohTrigger(RecalcTrigger,Trigger3M)),NA())</f>
        <v>#N/A</v>
      </c>
      <c r="L2185" s="52" t="e">
        <f>IFERROR(_xll.qlIndexFixing(Index6M,$H2185,TRUE,_xll.ohTrigger(RecalcTrigger,Trigger6M)),NA())</f>
        <v>#N/A</v>
      </c>
      <c r="M2185" s="52" t="e">
        <f>IFERROR(_xll.qlIndexFixing(ONIndex6M,I2185,TRUE,_xll.ohTrigger(RecalcTrigger,Trigger6M)),NA())</f>
        <v>#N/A</v>
      </c>
    </row>
    <row r="2186" spans="2:13" x14ac:dyDescent="0.2">
      <c r="B2186" s="46" t="s">
        <v>49</v>
      </c>
      <c r="D2186" s="49">
        <f>_xll.qlCalendarAdvance(LocalCalendar,$D2185,B2186,"f",FALSE)</f>
        <v>54841</v>
      </c>
      <c r="E2186" s="49">
        <f>_xll.qlInterestRateIndexValueDate(IndexON,D2186)</f>
        <v>54841</v>
      </c>
      <c r="F2186" s="52" t="e">
        <f>IFERROR(_xll.qlIndexFixing(IndexON,D2186,TRUE,_xll.ohTrigger(RecalcTrigger,TriggerON)),NA())</f>
        <v>#N/A</v>
      </c>
      <c r="H2186" s="49">
        <f>_xll.qlCalendarAdvance(IborCalendar,$H2185,B2186,"f",FALSE)</f>
        <v>54624</v>
      </c>
      <c r="I2186" s="49">
        <f>_xll.qlInterestRateIndexValueDate(Index3M,$H2186)</f>
        <v>54626</v>
      </c>
      <c r="J2186" s="52" t="e">
        <f>IFERROR(_xll.qlIndexFixing(Index3M,H2186,TRUE,_xll.ohTrigger(RecalcTrigger,Trigger3M)),NA())</f>
        <v>#N/A</v>
      </c>
      <c r="K2186" s="52" t="e">
        <f>IFERROR(_xll.qlIndexFixing(ONIndex3M,I2186,TRUE,_xll.ohTrigger(RecalcTrigger,Trigger3M)),NA())</f>
        <v>#N/A</v>
      </c>
      <c r="L2186" s="52" t="e">
        <f>IFERROR(_xll.qlIndexFixing(Index6M,$H2186,TRUE,_xll.ohTrigger(RecalcTrigger,Trigger6M)),NA())</f>
        <v>#N/A</v>
      </c>
      <c r="M2186" s="52" t="e">
        <f>IFERROR(_xll.qlIndexFixing(ONIndex6M,I2186,TRUE,_xll.ohTrigger(RecalcTrigger,Trigger6M)),NA())</f>
        <v>#N/A</v>
      </c>
    </row>
    <row r="2187" spans="2:13" x14ac:dyDescent="0.2">
      <c r="B2187" s="46" t="s">
        <v>49</v>
      </c>
      <c r="D2187" s="49">
        <f>_xll.qlCalendarAdvance(LocalCalendar,$D2186,B2187,"f",FALSE)</f>
        <v>54848</v>
      </c>
      <c r="E2187" s="49">
        <f>_xll.qlInterestRateIndexValueDate(IndexON,D2187)</f>
        <v>54848</v>
      </c>
      <c r="F2187" s="52" t="e">
        <f>IFERROR(_xll.qlIndexFixing(IndexON,D2187,TRUE,_xll.ohTrigger(RecalcTrigger,TriggerON)),NA())</f>
        <v>#N/A</v>
      </c>
      <c r="H2187" s="49">
        <f>_xll.qlCalendarAdvance(IborCalendar,$H2186,B2187,"f",FALSE)</f>
        <v>54631</v>
      </c>
      <c r="I2187" s="49">
        <f>_xll.qlInterestRateIndexValueDate(Index3M,$H2187)</f>
        <v>54633</v>
      </c>
      <c r="J2187" s="52" t="e">
        <f>IFERROR(_xll.qlIndexFixing(Index3M,H2187,TRUE,_xll.ohTrigger(RecalcTrigger,Trigger3M)),NA())</f>
        <v>#N/A</v>
      </c>
      <c r="K2187" s="52" t="e">
        <f>IFERROR(_xll.qlIndexFixing(ONIndex3M,I2187,TRUE,_xll.ohTrigger(RecalcTrigger,Trigger3M)),NA())</f>
        <v>#N/A</v>
      </c>
      <c r="L2187" s="52" t="e">
        <f>IFERROR(_xll.qlIndexFixing(Index6M,$H2187,TRUE,_xll.ohTrigger(RecalcTrigger,Trigger6M)),NA())</f>
        <v>#N/A</v>
      </c>
      <c r="M2187" s="52" t="e">
        <f>IFERROR(_xll.qlIndexFixing(ONIndex6M,I2187,TRUE,_xll.ohTrigger(RecalcTrigger,Trigger6M)),NA())</f>
        <v>#N/A</v>
      </c>
    </row>
    <row r="2188" spans="2:13" x14ac:dyDescent="0.2">
      <c r="B2188" s="46" t="s">
        <v>49</v>
      </c>
      <c r="D2188" s="49">
        <f>_xll.qlCalendarAdvance(LocalCalendar,$D2187,B2188,"f",FALSE)</f>
        <v>54855</v>
      </c>
      <c r="E2188" s="49">
        <f>_xll.qlInterestRateIndexValueDate(IndexON,D2188)</f>
        <v>54855</v>
      </c>
      <c r="F2188" s="52" t="e">
        <f>IFERROR(_xll.qlIndexFixing(IndexON,D2188,TRUE,_xll.ohTrigger(RecalcTrigger,TriggerON)),NA())</f>
        <v>#N/A</v>
      </c>
      <c r="H2188" s="49">
        <f>_xll.qlCalendarAdvance(IborCalendar,$H2187,B2188,"f",FALSE)</f>
        <v>54638</v>
      </c>
      <c r="I2188" s="49">
        <f>_xll.qlInterestRateIndexValueDate(Index3M,$H2188)</f>
        <v>54640</v>
      </c>
      <c r="J2188" s="52" t="e">
        <f>IFERROR(_xll.qlIndexFixing(Index3M,H2188,TRUE,_xll.ohTrigger(RecalcTrigger,Trigger3M)),NA())</f>
        <v>#N/A</v>
      </c>
      <c r="K2188" s="52" t="e">
        <f>IFERROR(_xll.qlIndexFixing(ONIndex3M,I2188,TRUE,_xll.ohTrigger(RecalcTrigger,Trigger3M)),NA())</f>
        <v>#N/A</v>
      </c>
      <c r="L2188" s="52" t="e">
        <f>IFERROR(_xll.qlIndexFixing(Index6M,$H2188,TRUE,_xll.ohTrigger(RecalcTrigger,Trigger6M)),NA())</f>
        <v>#N/A</v>
      </c>
      <c r="M2188" s="52" t="e">
        <f>IFERROR(_xll.qlIndexFixing(ONIndex6M,I2188,TRUE,_xll.ohTrigger(RecalcTrigger,Trigger6M)),NA())</f>
        <v>#N/A</v>
      </c>
    </row>
    <row r="2189" spans="2:13" x14ac:dyDescent="0.2">
      <c r="B2189" s="46" t="s">
        <v>49</v>
      </c>
      <c r="D2189" s="49">
        <f>_xll.qlCalendarAdvance(LocalCalendar,$D2188,B2189,"f",FALSE)</f>
        <v>54862</v>
      </c>
      <c r="E2189" s="49">
        <f>_xll.qlInterestRateIndexValueDate(IndexON,D2189)</f>
        <v>54862</v>
      </c>
      <c r="F2189" s="52" t="e">
        <f>IFERROR(_xll.qlIndexFixing(IndexON,D2189,TRUE,_xll.ohTrigger(RecalcTrigger,TriggerON)),NA())</f>
        <v>#N/A</v>
      </c>
      <c r="H2189" s="49">
        <f>_xll.qlCalendarAdvance(IborCalendar,$H2188,B2189,"f",FALSE)</f>
        <v>54645</v>
      </c>
      <c r="I2189" s="49">
        <f>_xll.qlInterestRateIndexValueDate(Index3M,$H2189)</f>
        <v>54647</v>
      </c>
      <c r="J2189" s="52" t="e">
        <f>IFERROR(_xll.qlIndexFixing(Index3M,H2189,TRUE,_xll.ohTrigger(RecalcTrigger,Trigger3M)),NA())</f>
        <v>#N/A</v>
      </c>
      <c r="K2189" s="52" t="e">
        <f>IFERROR(_xll.qlIndexFixing(ONIndex3M,I2189,TRUE,_xll.ohTrigger(RecalcTrigger,Trigger3M)),NA())</f>
        <v>#N/A</v>
      </c>
      <c r="L2189" s="52" t="e">
        <f>IFERROR(_xll.qlIndexFixing(Index6M,$H2189,TRUE,_xll.ohTrigger(RecalcTrigger,Trigger6M)),NA())</f>
        <v>#N/A</v>
      </c>
      <c r="M2189" s="52" t="e">
        <f>IFERROR(_xll.qlIndexFixing(ONIndex6M,I2189,TRUE,_xll.ohTrigger(RecalcTrigger,Trigger6M)),NA())</f>
        <v>#N/A</v>
      </c>
    </row>
    <row r="2190" spans="2:13" x14ac:dyDescent="0.2">
      <c r="B2190" s="46" t="s">
        <v>49</v>
      </c>
      <c r="D2190" s="49">
        <f>_xll.qlCalendarAdvance(LocalCalendar,$D2189,B2190,"f",FALSE)</f>
        <v>54869</v>
      </c>
      <c r="E2190" s="49">
        <f>_xll.qlInterestRateIndexValueDate(IndexON,D2190)</f>
        <v>54869</v>
      </c>
      <c r="F2190" s="52" t="e">
        <f>IFERROR(_xll.qlIndexFixing(IndexON,D2190,TRUE,_xll.ohTrigger(RecalcTrigger,TriggerON)),NA())</f>
        <v>#N/A</v>
      </c>
      <c r="H2190" s="49">
        <f>_xll.qlCalendarAdvance(IborCalendar,$H2189,B2190,"f",FALSE)</f>
        <v>54652</v>
      </c>
      <c r="I2190" s="49">
        <f>_xll.qlInterestRateIndexValueDate(Index3M,$H2190)</f>
        <v>54654</v>
      </c>
      <c r="J2190" s="52" t="e">
        <f>IFERROR(_xll.qlIndexFixing(Index3M,H2190,TRUE,_xll.ohTrigger(RecalcTrigger,Trigger3M)),NA())</f>
        <v>#N/A</v>
      </c>
      <c r="K2190" s="52" t="e">
        <f>IFERROR(_xll.qlIndexFixing(ONIndex3M,I2190,TRUE,_xll.ohTrigger(RecalcTrigger,Trigger3M)),NA())</f>
        <v>#N/A</v>
      </c>
      <c r="L2190" s="52" t="e">
        <f>IFERROR(_xll.qlIndexFixing(Index6M,$H2190,TRUE,_xll.ohTrigger(RecalcTrigger,Trigger6M)),NA())</f>
        <v>#N/A</v>
      </c>
      <c r="M2190" s="52" t="e">
        <f>IFERROR(_xll.qlIndexFixing(ONIndex6M,I2190,TRUE,_xll.ohTrigger(RecalcTrigger,Trigger6M)),NA())</f>
        <v>#N/A</v>
      </c>
    </row>
    <row r="2191" spans="2:13" x14ac:dyDescent="0.2">
      <c r="B2191" s="46" t="s">
        <v>49</v>
      </c>
      <c r="D2191" s="49">
        <f>_xll.qlCalendarAdvance(LocalCalendar,$D2190,B2191,"f",FALSE)</f>
        <v>54876</v>
      </c>
      <c r="E2191" s="49">
        <f>_xll.qlInterestRateIndexValueDate(IndexON,D2191)</f>
        <v>54876</v>
      </c>
      <c r="F2191" s="52" t="e">
        <f>IFERROR(_xll.qlIndexFixing(IndexON,D2191,TRUE,_xll.ohTrigger(RecalcTrigger,TriggerON)),NA())</f>
        <v>#N/A</v>
      </c>
      <c r="H2191" s="49">
        <f>_xll.qlCalendarAdvance(IborCalendar,$H2190,B2191,"f",FALSE)</f>
        <v>54659</v>
      </c>
      <c r="I2191" s="49">
        <f>_xll.qlInterestRateIndexValueDate(Index3M,$H2191)</f>
        <v>54661</v>
      </c>
      <c r="J2191" s="52" t="e">
        <f>IFERROR(_xll.qlIndexFixing(Index3M,H2191,TRUE,_xll.ohTrigger(RecalcTrigger,Trigger3M)),NA())</f>
        <v>#N/A</v>
      </c>
      <c r="K2191" s="52" t="e">
        <f>IFERROR(_xll.qlIndexFixing(ONIndex3M,I2191,TRUE,_xll.ohTrigger(RecalcTrigger,Trigger3M)),NA())</f>
        <v>#N/A</v>
      </c>
      <c r="L2191" s="52" t="e">
        <f>IFERROR(_xll.qlIndexFixing(Index6M,$H2191,TRUE,_xll.ohTrigger(RecalcTrigger,Trigger6M)),NA())</f>
        <v>#N/A</v>
      </c>
      <c r="M2191" s="52" t="e">
        <f>IFERROR(_xll.qlIndexFixing(ONIndex6M,I2191,TRUE,_xll.ohTrigger(RecalcTrigger,Trigger6M)),NA())</f>
        <v>#N/A</v>
      </c>
    </row>
    <row r="2192" spans="2:13" x14ac:dyDescent="0.2">
      <c r="B2192" s="46" t="s">
        <v>49</v>
      </c>
      <c r="D2192" s="49">
        <f>_xll.qlCalendarAdvance(LocalCalendar,$D2191,B2192,"f",FALSE)</f>
        <v>54883</v>
      </c>
      <c r="E2192" s="49">
        <f>_xll.qlInterestRateIndexValueDate(IndexON,D2192)</f>
        <v>54883</v>
      </c>
      <c r="F2192" s="52" t="e">
        <f>IFERROR(_xll.qlIndexFixing(IndexON,D2192,TRUE,_xll.ohTrigger(RecalcTrigger,TriggerON)),NA())</f>
        <v>#N/A</v>
      </c>
      <c r="H2192" s="49">
        <f>_xll.qlCalendarAdvance(IborCalendar,$H2191,B2192,"f",FALSE)</f>
        <v>54666</v>
      </c>
      <c r="I2192" s="49">
        <f>_xll.qlInterestRateIndexValueDate(Index3M,$H2192)</f>
        <v>54668</v>
      </c>
      <c r="J2192" s="52" t="e">
        <f>IFERROR(_xll.qlIndexFixing(Index3M,H2192,TRUE,_xll.ohTrigger(RecalcTrigger,Trigger3M)),NA())</f>
        <v>#N/A</v>
      </c>
      <c r="K2192" s="52" t="e">
        <f>IFERROR(_xll.qlIndexFixing(ONIndex3M,I2192,TRUE,_xll.ohTrigger(RecalcTrigger,Trigger3M)),NA())</f>
        <v>#N/A</v>
      </c>
      <c r="L2192" s="52" t="e">
        <f>IFERROR(_xll.qlIndexFixing(Index6M,$H2192,TRUE,_xll.ohTrigger(RecalcTrigger,Trigger6M)),NA())</f>
        <v>#N/A</v>
      </c>
      <c r="M2192" s="52" t="e">
        <f>IFERROR(_xll.qlIndexFixing(ONIndex6M,I2192,TRUE,_xll.ohTrigger(RecalcTrigger,Trigger6M)),NA())</f>
        <v>#N/A</v>
      </c>
    </row>
    <row r="2193" spans="2:13" x14ac:dyDescent="0.2">
      <c r="B2193" s="46" t="s">
        <v>49</v>
      </c>
      <c r="D2193" s="49">
        <f>_xll.qlCalendarAdvance(LocalCalendar,$D2192,B2193,"f",FALSE)</f>
        <v>54890</v>
      </c>
      <c r="E2193" s="49">
        <f>_xll.qlInterestRateIndexValueDate(IndexON,D2193)</f>
        <v>54890</v>
      </c>
      <c r="F2193" s="52" t="e">
        <f>IFERROR(_xll.qlIndexFixing(IndexON,D2193,TRUE,_xll.ohTrigger(RecalcTrigger,TriggerON)),NA())</f>
        <v>#N/A</v>
      </c>
      <c r="H2193" s="49">
        <f>_xll.qlCalendarAdvance(IborCalendar,$H2192,B2193,"f",FALSE)</f>
        <v>54673</v>
      </c>
      <c r="I2193" s="49">
        <f>_xll.qlInterestRateIndexValueDate(Index3M,$H2193)</f>
        <v>54675</v>
      </c>
      <c r="J2193" s="52" t="e">
        <f>IFERROR(_xll.qlIndexFixing(Index3M,H2193,TRUE,_xll.ohTrigger(RecalcTrigger,Trigger3M)),NA())</f>
        <v>#N/A</v>
      </c>
      <c r="K2193" s="52" t="e">
        <f>IFERROR(_xll.qlIndexFixing(ONIndex3M,I2193,TRUE,_xll.ohTrigger(RecalcTrigger,Trigger3M)),NA())</f>
        <v>#N/A</v>
      </c>
      <c r="L2193" s="52" t="e">
        <f>IFERROR(_xll.qlIndexFixing(Index6M,$H2193,TRUE,_xll.ohTrigger(RecalcTrigger,Trigger6M)),NA())</f>
        <v>#N/A</v>
      </c>
      <c r="M2193" s="52" t="e">
        <f>IFERROR(_xll.qlIndexFixing(ONIndex6M,I2193,TRUE,_xll.ohTrigger(RecalcTrigger,Trigger6M)),NA())</f>
        <v>#N/A</v>
      </c>
    </row>
    <row r="2194" spans="2:13" x14ac:dyDescent="0.2">
      <c r="B2194" s="46" t="s">
        <v>49</v>
      </c>
      <c r="D2194" s="49">
        <f>_xll.qlCalendarAdvance(LocalCalendar,$D2193,B2194,"f",FALSE)</f>
        <v>54897</v>
      </c>
      <c r="E2194" s="49">
        <f>_xll.qlInterestRateIndexValueDate(IndexON,D2194)</f>
        <v>54897</v>
      </c>
      <c r="F2194" s="52" t="e">
        <f>IFERROR(_xll.qlIndexFixing(IndexON,D2194,TRUE,_xll.ohTrigger(RecalcTrigger,TriggerON)),NA())</f>
        <v>#N/A</v>
      </c>
      <c r="H2194" s="49">
        <f>_xll.qlCalendarAdvance(IborCalendar,$H2193,B2194,"f",FALSE)</f>
        <v>54680</v>
      </c>
      <c r="I2194" s="49">
        <f>_xll.qlInterestRateIndexValueDate(Index3M,$H2194)</f>
        <v>54682</v>
      </c>
      <c r="J2194" s="52" t="e">
        <f>IFERROR(_xll.qlIndexFixing(Index3M,H2194,TRUE,_xll.ohTrigger(RecalcTrigger,Trigger3M)),NA())</f>
        <v>#N/A</v>
      </c>
      <c r="K2194" s="52" t="e">
        <f>IFERROR(_xll.qlIndexFixing(ONIndex3M,I2194,TRUE,_xll.ohTrigger(RecalcTrigger,Trigger3M)),NA())</f>
        <v>#N/A</v>
      </c>
      <c r="L2194" s="52" t="e">
        <f>IFERROR(_xll.qlIndexFixing(Index6M,$H2194,TRUE,_xll.ohTrigger(RecalcTrigger,Trigger6M)),NA())</f>
        <v>#N/A</v>
      </c>
      <c r="M2194" s="52" t="e">
        <f>IFERROR(_xll.qlIndexFixing(ONIndex6M,I2194,TRUE,_xll.ohTrigger(RecalcTrigger,Trigger6M)),NA())</f>
        <v>#N/A</v>
      </c>
    </row>
    <row r="2195" spans="2:13" x14ac:dyDescent="0.2">
      <c r="B2195" s="46" t="s">
        <v>49</v>
      </c>
      <c r="D2195" s="49">
        <f>_xll.qlCalendarAdvance(LocalCalendar,$D2194,B2195,"f",FALSE)</f>
        <v>54904</v>
      </c>
      <c r="E2195" s="49">
        <f>_xll.qlInterestRateIndexValueDate(IndexON,D2195)</f>
        <v>54904</v>
      </c>
      <c r="F2195" s="52" t="e">
        <f>IFERROR(_xll.qlIndexFixing(IndexON,D2195,TRUE,_xll.ohTrigger(RecalcTrigger,TriggerON)),NA())</f>
        <v>#N/A</v>
      </c>
      <c r="H2195" s="49">
        <f>_xll.qlCalendarAdvance(IborCalendar,$H2194,B2195,"f",FALSE)</f>
        <v>54687</v>
      </c>
      <c r="I2195" s="49">
        <f>_xll.qlInterestRateIndexValueDate(Index3M,$H2195)</f>
        <v>54689</v>
      </c>
      <c r="J2195" s="52" t="e">
        <f>IFERROR(_xll.qlIndexFixing(Index3M,H2195,TRUE,_xll.ohTrigger(RecalcTrigger,Trigger3M)),NA())</f>
        <v>#N/A</v>
      </c>
      <c r="K2195" s="52" t="e">
        <f>IFERROR(_xll.qlIndexFixing(ONIndex3M,I2195,TRUE,_xll.ohTrigger(RecalcTrigger,Trigger3M)),NA())</f>
        <v>#N/A</v>
      </c>
      <c r="L2195" s="52" t="e">
        <f>IFERROR(_xll.qlIndexFixing(Index6M,$H2195,TRUE,_xll.ohTrigger(RecalcTrigger,Trigger6M)),NA())</f>
        <v>#N/A</v>
      </c>
      <c r="M2195" s="52" t="e">
        <f>IFERROR(_xll.qlIndexFixing(ONIndex6M,I2195,TRUE,_xll.ohTrigger(RecalcTrigger,Trigger6M)),NA())</f>
        <v>#N/A</v>
      </c>
    </row>
    <row r="2196" spans="2:13" x14ac:dyDescent="0.2">
      <c r="B2196" s="46" t="s">
        <v>49</v>
      </c>
      <c r="D2196" s="49">
        <f>_xll.qlCalendarAdvance(LocalCalendar,$D2195,B2196,"f",FALSE)</f>
        <v>54914</v>
      </c>
      <c r="E2196" s="49">
        <f>_xll.qlInterestRateIndexValueDate(IndexON,D2196)</f>
        <v>54914</v>
      </c>
      <c r="F2196" s="52" t="e">
        <f>IFERROR(_xll.qlIndexFixing(IndexON,D2196,TRUE,_xll.ohTrigger(RecalcTrigger,TriggerON)),NA())</f>
        <v>#N/A</v>
      </c>
      <c r="H2196" s="49">
        <f>_xll.qlCalendarAdvance(IborCalendar,$H2195,B2196,"f",FALSE)</f>
        <v>54694</v>
      </c>
      <c r="I2196" s="49">
        <f>_xll.qlInterestRateIndexValueDate(Index3M,$H2196)</f>
        <v>54696</v>
      </c>
      <c r="J2196" s="52" t="e">
        <f>IFERROR(_xll.qlIndexFixing(Index3M,H2196,TRUE,_xll.ohTrigger(RecalcTrigger,Trigger3M)),NA())</f>
        <v>#N/A</v>
      </c>
      <c r="K2196" s="52" t="e">
        <f>IFERROR(_xll.qlIndexFixing(ONIndex3M,I2196,TRUE,_xll.ohTrigger(RecalcTrigger,Trigger3M)),NA())</f>
        <v>#N/A</v>
      </c>
      <c r="L2196" s="52" t="e">
        <f>IFERROR(_xll.qlIndexFixing(Index6M,$H2196,TRUE,_xll.ohTrigger(RecalcTrigger,Trigger6M)),NA())</f>
        <v>#N/A</v>
      </c>
      <c r="M2196" s="52" t="e">
        <f>IFERROR(_xll.qlIndexFixing(ONIndex6M,I2196,TRUE,_xll.ohTrigger(RecalcTrigger,Trigger6M)),NA())</f>
        <v>#N/A</v>
      </c>
    </row>
    <row r="2197" spans="2:13" x14ac:dyDescent="0.2">
      <c r="B2197" s="46" t="s">
        <v>49</v>
      </c>
      <c r="D2197" s="49">
        <f>_xll.qlCalendarAdvance(LocalCalendar,$D2196,B2197,"f",FALSE)</f>
        <v>54921</v>
      </c>
      <c r="E2197" s="49">
        <f>_xll.qlInterestRateIndexValueDate(IndexON,D2197)</f>
        <v>54921</v>
      </c>
      <c r="F2197" s="52" t="e">
        <f>IFERROR(_xll.qlIndexFixing(IndexON,D2197,TRUE,_xll.ohTrigger(RecalcTrigger,TriggerON)),NA())</f>
        <v>#N/A</v>
      </c>
      <c r="H2197" s="49">
        <f>_xll.qlCalendarAdvance(IborCalendar,$H2196,B2197,"f",FALSE)</f>
        <v>54701</v>
      </c>
      <c r="I2197" s="49">
        <f>_xll.qlInterestRateIndexValueDate(Index3M,$H2197)</f>
        <v>54703</v>
      </c>
      <c r="J2197" s="52" t="e">
        <f>IFERROR(_xll.qlIndexFixing(Index3M,H2197,TRUE,_xll.ohTrigger(RecalcTrigger,Trigger3M)),NA())</f>
        <v>#N/A</v>
      </c>
      <c r="K2197" s="52" t="e">
        <f>IFERROR(_xll.qlIndexFixing(ONIndex3M,I2197,TRUE,_xll.ohTrigger(RecalcTrigger,Trigger3M)),NA())</f>
        <v>#N/A</v>
      </c>
      <c r="L2197" s="52" t="e">
        <f>IFERROR(_xll.qlIndexFixing(Index6M,$H2197,TRUE,_xll.ohTrigger(RecalcTrigger,Trigger6M)),NA())</f>
        <v>#N/A</v>
      </c>
      <c r="M2197" s="52" t="e">
        <f>IFERROR(_xll.qlIndexFixing(ONIndex6M,I2197,TRUE,_xll.ohTrigger(RecalcTrigger,Trigger6M)),NA())</f>
        <v>#N/A</v>
      </c>
    </row>
    <row r="2198" spans="2:13" x14ac:dyDescent="0.2">
      <c r="B2198" s="46" t="s">
        <v>49</v>
      </c>
      <c r="D2198" s="49">
        <f>_xll.qlCalendarAdvance(LocalCalendar,$D2197,B2198,"f",FALSE)</f>
        <v>54928</v>
      </c>
      <c r="E2198" s="49">
        <f>_xll.qlInterestRateIndexValueDate(IndexON,D2198)</f>
        <v>54928</v>
      </c>
      <c r="F2198" s="52" t="e">
        <f>IFERROR(_xll.qlIndexFixing(IndexON,D2198,TRUE,_xll.ohTrigger(RecalcTrigger,TriggerON)),NA())</f>
        <v>#N/A</v>
      </c>
      <c r="H2198" s="49">
        <f>_xll.qlCalendarAdvance(IborCalendar,$H2197,B2198,"f",FALSE)</f>
        <v>54708</v>
      </c>
      <c r="I2198" s="49">
        <f>_xll.qlInterestRateIndexValueDate(Index3M,$H2198)</f>
        <v>54710</v>
      </c>
      <c r="J2198" s="52" t="e">
        <f>IFERROR(_xll.qlIndexFixing(Index3M,H2198,TRUE,_xll.ohTrigger(RecalcTrigger,Trigger3M)),NA())</f>
        <v>#N/A</v>
      </c>
      <c r="K2198" s="52" t="e">
        <f>IFERROR(_xll.qlIndexFixing(ONIndex3M,I2198,TRUE,_xll.ohTrigger(RecalcTrigger,Trigger3M)),NA())</f>
        <v>#N/A</v>
      </c>
      <c r="L2198" s="52" t="e">
        <f>IFERROR(_xll.qlIndexFixing(Index6M,$H2198,TRUE,_xll.ohTrigger(RecalcTrigger,Trigger6M)),NA())</f>
        <v>#N/A</v>
      </c>
      <c r="M2198" s="52" t="e">
        <f>IFERROR(_xll.qlIndexFixing(ONIndex6M,I2198,TRUE,_xll.ohTrigger(RecalcTrigger,Trigger6M)),NA())</f>
        <v>#N/A</v>
      </c>
    </row>
    <row r="2199" spans="2:13" x14ac:dyDescent="0.2">
      <c r="B2199" s="46" t="s">
        <v>49</v>
      </c>
      <c r="D2199" s="49">
        <f>_xll.qlCalendarAdvance(LocalCalendar,$D2198,B2199,"f",FALSE)</f>
        <v>54935</v>
      </c>
      <c r="E2199" s="49">
        <f>_xll.qlInterestRateIndexValueDate(IndexON,D2199)</f>
        <v>54935</v>
      </c>
      <c r="F2199" s="52" t="e">
        <f>IFERROR(_xll.qlIndexFixing(IndexON,D2199,TRUE,_xll.ohTrigger(RecalcTrigger,TriggerON)),NA())</f>
        <v>#N/A</v>
      </c>
      <c r="H2199" s="49">
        <f>_xll.qlCalendarAdvance(IborCalendar,$H2198,B2199,"f",FALSE)</f>
        <v>54715</v>
      </c>
      <c r="I2199" s="49">
        <f>_xll.qlInterestRateIndexValueDate(Index3M,$H2199)</f>
        <v>54717</v>
      </c>
      <c r="J2199" s="52" t="e">
        <f>IFERROR(_xll.qlIndexFixing(Index3M,H2199,TRUE,_xll.ohTrigger(RecalcTrigger,Trigger3M)),NA())</f>
        <v>#N/A</v>
      </c>
      <c r="K2199" s="52" t="e">
        <f>IFERROR(_xll.qlIndexFixing(ONIndex3M,I2199,TRUE,_xll.ohTrigger(RecalcTrigger,Trigger3M)),NA())</f>
        <v>#N/A</v>
      </c>
      <c r="L2199" s="52" t="e">
        <f>IFERROR(_xll.qlIndexFixing(Index6M,$H2199,TRUE,_xll.ohTrigger(RecalcTrigger,Trigger6M)),NA())</f>
        <v>#N/A</v>
      </c>
      <c r="M2199" s="52" t="e">
        <f>IFERROR(_xll.qlIndexFixing(ONIndex6M,I2199,TRUE,_xll.ohTrigger(RecalcTrigger,Trigger6M)),NA())</f>
        <v>#N/A</v>
      </c>
    </row>
    <row r="2200" spans="2:13" x14ac:dyDescent="0.2">
      <c r="B2200" s="46" t="s">
        <v>49</v>
      </c>
      <c r="D2200" s="49">
        <f>_xll.qlCalendarAdvance(LocalCalendar,$D2199,B2200,"f",FALSE)</f>
        <v>54942</v>
      </c>
      <c r="E2200" s="49">
        <f>_xll.qlInterestRateIndexValueDate(IndexON,D2200)</f>
        <v>54942</v>
      </c>
      <c r="F2200" s="52" t="e">
        <f>IFERROR(_xll.qlIndexFixing(IndexON,D2200,TRUE,_xll.ohTrigger(RecalcTrigger,TriggerON)),NA())</f>
        <v>#N/A</v>
      </c>
      <c r="H2200" s="49">
        <f>_xll.qlCalendarAdvance(IborCalendar,$H2199,B2200,"f",FALSE)</f>
        <v>54722</v>
      </c>
      <c r="I2200" s="49">
        <f>_xll.qlInterestRateIndexValueDate(Index3M,$H2200)</f>
        <v>54724</v>
      </c>
      <c r="J2200" s="52" t="e">
        <f>IFERROR(_xll.qlIndexFixing(Index3M,H2200,TRUE,_xll.ohTrigger(RecalcTrigger,Trigger3M)),NA())</f>
        <v>#N/A</v>
      </c>
      <c r="K2200" s="52" t="e">
        <f>IFERROR(_xll.qlIndexFixing(ONIndex3M,I2200,TRUE,_xll.ohTrigger(RecalcTrigger,Trigger3M)),NA())</f>
        <v>#N/A</v>
      </c>
      <c r="L2200" s="52" t="e">
        <f>IFERROR(_xll.qlIndexFixing(Index6M,$H2200,TRUE,_xll.ohTrigger(RecalcTrigger,Trigger6M)),NA())</f>
        <v>#N/A</v>
      </c>
      <c r="M2200" s="52" t="e">
        <f>IFERROR(_xll.qlIndexFixing(ONIndex6M,I2200,TRUE,_xll.ohTrigger(RecalcTrigger,Trigger6M)),NA())</f>
        <v>#N/A</v>
      </c>
    </row>
    <row r="2201" spans="2:13" x14ac:dyDescent="0.2">
      <c r="B2201" s="46" t="s">
        <v>49</v>
      </c>
      <c r="D2201" s="49">
        <f>_xll.qlCalendarAdvance(LocalCalendar,$D2200,B2201,"f",FALSE)</f>
        <v>54949</v>
      </c>
      <c r="E2201" s="49">
        <f>_xll.qlInterestRateIndexValueDate(IndexON,D2201)</f>
        <v>54949</v>
      </c>
      <c r="F2201" s="52" t="e">
        <f>IFERROR(_xll.qlIndexFixing(IndexON,D2201,TRUE,_xll.ohTrigger(RecalcTrigger,TriggerON)),NA())</f>
        <v>#N/A</v>
      </c>
      <c r="H2201" s="49">
        <f>_xll.qlCalendarAdvance(IborCalendar,$H2200,B2201,"f",FALSE)</f>
        <v>54729</v>
      </c>
      <c r="I2201" s="49">
        <f>_xll.qlInterestRateIndexValueDate(Index3M,$H2201)</f>
        <v>54731</v>
      </c>
      <c r="J2201" s="52" t="e">
        <f>IFERROR(_xll.qlIndexFixing(Index3M,H2201,TRUE,_xll.ohTrigger(RecalcTrigger,Trigger3M)),NA())</f>
        <v>#N/A</v>
      </c>
      <c r="K2201" s="52" t="e">
        <f>IFERROR(_xll.qlIndexFixing(ONIndex3M,I2201,TRUE,_xll.ohTrigger(RecalcTrigger,Trigger3M)),NA())</f>
        <v>#N/A</v>
      </c>
      <c r="L2201" s="52" t="e">
        <f>IFERROR(_xll.qlIndexFixing(Index6M,$H2201,TRUE,_xll.ohTrigger(RecalcTrigger,Trigger6M)),NA())</f>
        <v>#N/A</v>
      </c>
      <c r="M2201" s="52" t="e">
        <f>IFERROR(_xll.qlIndexFixing(ONIndex6M,I2201,TRUE,_xll.ohTrigger(RecalcTrigger,Trigger6M)),NA())</f>
        <v>#N/A</v>
      </c>
    </row>
    <row r="2202" spans="2:13" x14ac:dyDescent="0.2">
      <c r="B2202" s="46" t="s">
        <v>49</v>
      </c>
      <c r="D2202" s="49">
        <f>_xll.qlCalendarAdvance(LocalCalendar,$D2201,B2202,"f",FALSE)</f>
        <v>54956</v>
      </c>
      <c r="E2202" s="49">
        <f>_xll.qlInterestRateIndexValueDate(IndexON,D2202)</f>
        <v>54956</v>
      </c>
      <c r="F2202" s="52" t="e">
        <f>IFERROR(_xll.qlIndexFixing(IndexON,D2202,TRUE,_xll.ohTrigger(RecalcTrigger,TriggerON)),NA())</f>
        <v>#N/A</v>
      </c>
      <c r="H2202" s="49">
        <f>_xll.qlCalendarAdvance(IborCalendar,$H2201,B2202,"f",FALSE)</f>
        <v>54736</v>
      </c>
      <c r="I2202" s="49">
        <f>_xll.qlInterestRateIndexValueDate(Index3M,$H2202)</f>
        <v>54738</v>
      </c>
      <c r="J2202" s="52" t="e">
        <f>IFERROR(_xll.qlIndexFixing(Index3M,H2202,TRUE,_xll.ohTrigger(RecalcTrigger,Trigger3M)),NA())</f>
        <v>#N/A</v>
      </c>
      <c r="K2202" s="52" t="e">
        <f>IFERROR(_xll.qlIndexFixing(ONIndex3M,I2202,TRUE,_xll.ohTrigger(RecalcTrigger,Trigger3M)),NA())</f>
        <v>#N/A</v>
      </c>
      <c r="L2202" s="52" t="e">
        <f>IFERROR(_xll.qlIndexFixing(Index6M,$H2202,TRUE,_xll.ohTrigger(RecalcTrigger,Trigger6M)),NA())</f>
        <v>#N/A</v>
      </c>
      <c r="M2202" s="52" t="e">
        <f>IFERROR(_xll.qlIndexFixing(ONIndex6M,I2202,TRUE,_xll.ohTrigger(RecalcTrigger,Trigger6M)),NA())</f>
        <v>#N/A</v>
      </c>
    </row>
    <row r="2203" spans="2:13" x14ac:dyDescent="0.2">
      <c r="B2203" s="46" t="s">
        <v>49</v>
      </c>
      <c r="D2203" s="49">
        <f>_xll.qlCalendarAdvance(LocalCalendar,$D2202,B2203,"f",FALSE)</f>
        <v>54963</v>
      </c>
      <c r="E2203" s="49">
        <f>_xll.qlInterestRateIndexValueDate(IndexON,D2203)</f>
        <v>54963</v>
      </c>
      <c r="F2203" s="52" t="e">
        <f>IFERROR(_xll.qlIndexFixing(IndexON,D2203,TRUE,_xll.ohTrigger(RecalcTrigger,TriggerON)),NA())</f>
        <v>#N/A</v>
      </c>
      <c r="H2203" s="49">
        <f>_xll.qlCalendarAdvance(IborCalendar,$H2202,B2203,"f",FALSE)</f>
        <v>54743</v>
      </c>
      <c r="I2203" s="49">
        <f>_xll.qlInterestRateIndexValueDate(Index3M,$H2203)</f>
        <v>54745</v>
      </c>
      <c r="J2203" s="52" t="e">
        <f>IFERROR(_xll.qlIndexFixing(Index3M,H2203,TRUE,_xll.ohTrigger(RecalcTrigger,Trigger3M)),NA())</f>
        <v>#N/A</v>
      </c>
      <c r="K2203" s="52" t="e">
        <f>IFERROR(_xll.qlIndexFixing(ONIndex3M,I2203,TRUE,_xll.ohTrigger(RecalcTrigger,Trigger3M)),NA())</f>
        <v>#N/A</v>
      </c>
      <c r="L2203" s="52" t="e">
        <f>IFERROR(_xll.qlIndexFixing(Index6M,$H2203,TRUE,_xll.ohTrigger(RecalcTrigger,Trigger6M)),NA())</f>
        <v>#N/A</v>
      </c>
      <c r="M2203" s="52" t="e">
        <f>IFERROR(_xll.qlIndexFixing(ONIndex6M,I2203,TRUE,_xll.ohTrigger(RecalcTrigger,Trigger6M)),NA())</f>
        <v>#N/A</v>
      </c>
    </row>
    <row r="2204" spans="2:13" x14ac:dyDescent="0.2">
      <c r="B2204" s="46" t="s">
        <v>49</v>
      </c>
      <c r="D2204" s="49">
        <f>_xll.qlCalendarAdvance(LocalCalendar,$D2203,B2204,"f",FALSE)</f>
        <v>54970</v>
      </c>
      <c r="E2204" s="49">
        <f>_xll.qlInterestRateIndexValueDate(IndexON,D2204)</f>
        <v>54970</v>
      </c>
      <c r="F2204" s="52" t="e">
        <f>IFERROR(_xll.qlIndexFixing(IndexON,D2204,TRUE,_xll.ohTrigger(RecalcTrigger,TriggerON)),NA())</f>
        <v>#N/A</v>
      </c>
      <c r="H2204" s="49">
        <f>_xll.qlCalendarAdvance(IborCalendar,$H2203,B2204,"f",FALSE)</f>
        <v>54750</v>
      </c>
      <c r="I2204" s="49">
        <f>_xll.qlInterestRateIndexValueDate(Index3M,$H2204)</f>
        <v>54752</v>
      </c>
      <c r="J2204" s="52" t="e">
        <f>IFERROR(_xll.qlIndexFixing(Index3M,H2204,TRUE,_xll.ohTrigger(RecalcTrigger,Trigger3M)),NA())</f>
        <v>#N/A</v>
      </c>
      <c r="K2204" s="52" t="e">
        <f>IFERROR(_xll.qlIndexFixing(ONIndex3M,I2204,TRUE,_xll.ohTrigger(RecalcTrigger,Trigger3M)),NA())</f>
        <v>#N/A</v>
      </c>
      <c r="L2204" s="52" t="e">
        <f>IFERROR(_xll.qlIndexFixing(Index6M,$H2204,TRUE,_xll.ohTrigger(RecalcTrigger,Trigger6M)),NA())</f>
        <v>#N/A</v>
      </c>
      <c r="M2204" s="52" t="e">
        <f>IFERROR(_xll.qlIndexFixing(ONIndex6M,I2204,TRUE,_xll.ohTrigger(RecalcTrigger,Trigger6M)),NA())</f>
        <v>#N/A</v>
      </c>
    </row>
    <row r="2205" spans="2:13" x14ac:dyDescent="0.2">
      <c r="B2205" s="46" t="s">
        <v>49</v>
      </c>
      <c r="D2205" s="49">
        <f>_xll.qlCalendarAdvance(LocalCalendar,$D2204,B2205,"f",FALSE)</f>
        <v>54977</v>
      </c>
      <c r="E2205" s="49">
        <f>_xll.qlInterestRateIndexValueDate(IndexON,D2205)</f>
        <v>54977</v>
      </c>
      <c r="F2205" s="52" t="e">
        <f>IFERROR(_xll.qlIndexFixing(IndexON,D2205,TRUE,_xll.ohTrigger(RecalcTrigger,TriggerON)),NA())</f>
        <v>#N/A</v>
      </c>
      <c r="H2205" s="49">
        <f>_xll.qlCalendarAdvance(IborCalendar,$H2204,B2205,"f",FALSE)</f>
        <v>54757</v>
      </c>
      <c r="I2205" s="49">
        <f>_xll.qlInterestRateIndexValueDate(Index3M,$H2205)</f>
        <v>54759</v>
      </c>
      <c r="J2205" s="52" t="e">
        <f>IFERROR(_xll.qlIndexFixing(Index3M,H2205,TRUE,_xll.ohTrigger(RecalcTrigger,Trigger3M)),NA())</f>
        <v>#N/A</v>
      </c>
      <c r="K2205" s="52" t="e">
        <f>IFERROR(_xll.qlIndexFixing(ONIndex3M,I2205,TRUE,_xll.ohTrigger(RecalcTrigger,Trigger3M)),NA())</f>
        <v>#N/A</v>
      </c>
      <c r="L2205" s="52" t="e">
        <f>IFERROR(_xll.qlIndexFixing(Index6M,$H2205,TRUE,_xll.ohTrigger(RecalcTrigger,Trigger6M)),NA())</f>
        <v>#N/A</v>
      </c>
      <c r="M2205" s="52" t="e">
        <f>IFERROR(_xll.qlIndexFixing(ONIndex6M,I2205,TRUE,_xll.ohTrigger(RecalcTrigger,Trigger6M)),NA())</f>
        <v>#N/A</v>
      </c>
    </row>
    <row r="2206" spans="2:13" x14ac:dyDescent="0.2">
      <c r="B2206" s="46" t="s">
        <v>49</v>
      </c>
      <c r="D2206" s="49">
        <f>_xll.qlCalendarAdvance(LocalCalendar,$D2205,B2206,"f",FALSE)</f>
        <v>54984</v>
      </c>
      <c r="E2206" s="49">
        <f>_xll.qlInterestRateIndexValueDate(IndexON,D2206)</f>
        <v>54984</v>
      </c>
      <c r="F2206" s="52" t="e">
        <f>IFERROR(_xll.qlIndexFixing(IndexON,D2206,TRUE,_xll.ohTrigger(RecalcTrigger,TriggerON)),NA())</f>
        <v>#N/A</v>
      </c>
      <c r="H2206" s="49">
        <f>_xll.qlCalendarAdvance(IborCalendar,$H2205,B2206,"f",FALSE)</f>
        <v>54764</v>
      </c>
      <c r="I2206" s="49">
        <f>_xll.qlInterestRateIndexValueDate(Index3M,$H2206)</f>
        <v>54766</v>
      </c>
      <c r="J2206" s="52" t="e">
        <f>IFERROR(_xll.qlIndexFixing(Index3M,H2206,TRUE,_xll.ohTrigger(RecalcTrigger,Trigger3M)),NA())</f>
        <v>#N/A</v>
      </c>
      <c r="K2206" s="52" t="e">
        <f>IFERROR(_xll.qlIndexFixing(ONIndex3M,I2206,TRUE,_xll.ohTrigger(RecalcTrigger,Trigger3M)),NA())</f>
        <v>#N/A</v>
      </c>
      <c r="L2206" s="52" t="e">
        <f>IFERROR(_xll.qlIndexFixing(Index6M,$H2206,TRUE,_xll.ohTrigger(RecalcTrigger,Trigger6M)),NA())</f>
        <v>#N/A</v>
      </c>
      <c r="M2206" s="52" t="e">
        <f>IFERROR(_xll.qlIndexFixing(ONIndex6M,I2206,TRUE,_xll.ohTrigger(RecalcTrigger,Trigger6M)),NA())</f>
        <v>#N/A</v>
      </c>
    </row>
    <row r="2207" spans="2:13" x14ac:dyDescent="0.2">
      <c r="B2207" s="46" t="s">
        <v>49</v>
      </c>
      <c r="D2207" s="49">
        <f>_xll.qlCalendarAdvance(LocalCalendar,$D2206,B2207,"f",FALSE)</f>
        <v>54991</v>
      </c>
      <c r="E2207" s="49">
        <f>_xll.qlInterestRateIndexValueDate(IndexON,D2207)</f>
        <v>54991</v>
      </c>
      <c r="F2207" s="52" t="e">
        <f>IFERROR(_xll.qlIndexFixing(IndexON,D2207,TRUE,_xll.ohTrigger(RecalcTrigger,TriggerON)),NA())</f>
        <v>#N/A</v>
      </c>
      <c r="H2207" s="49">
        <f>_xll.qlCalendarAdvance(IborCalendar,$H2206,B2207,"f",FALSE)</f>
        <v>54771</v>
      </c>
      <c r="I2207" s="49">
        <f>_xll.qlInterestRateIndexValueDate(Index3M,$H2207)</f>
        <v>54773</v>
      </c>
      <c r="J2207" s="52" t="e">
        <f>IFERROR(_xll.qlIndexFixing(Index3M,H2207,TRUE,_xll.ohTrigger(RecalcTrigger,Trigger3M)),NA())</f>
        <v>#N/A</v>
      </c>
      <c r="K2207" s="52" t="e">
        <f>IFERROR(_xll.qlIndexFixing(ONIndex3M,I2207,TRUE,_xll.ohTrigger(RecalcTrigger,Trigger3M)),NA())</f>
        <v>#N/A</v>
      </c>
      <c r="L2207" s="52" t="e">
        <f>IFERROR(_xll.qlIndexFixing(Index6M,$H2207,TRUE,_xll.ohTrigger(RecalcTrigger,Trigger6M)),NA())</f>
        <v>#N/A</v>
      </c>
      <c r="M2207" s="52" t="e">
        <f>IFERROR(_xll.qlIndexFixing(ONIndex6M,I2207,TRUE,_xll.ohTrigger(RecalcTrigger,Trigger6M)),NA())</f>
        <v>#N/A</v>
      </c>
    </row>
    <row r="2208" spans="2:13" x14ac:dyDescent="0.2">
      <c r="B2208" s="46" t="s">
        <v>49</v>
      </c>
      <c r="D2208" s="49">
        <f>_xll.qlCalendarAdvance(LocalCalendar,$D2207,B2208,"f",FALSE)</f>
        <v>54998</v>
      </c>
      <c r="E2208" s="49">
        <f>_xll.qlInterestRateIndexValueDate(IndexON,D2208)</f>
        <v>54998</v>
      </c>
      <c r="F2208" s="52" t="e">
        <f>IFERROR(_xll.qlIndexFixing(IndexON,D2208,TRUE,_xll.ohTrigger(RecalcTrigger,TriggerON)),NA())</f>
        <v>#N/A</v>
      </c>
      <c r="H2208" s="49">
        <f>_xll.qlCalendarAdvance(IborCalendar,$H2207,B2208,"f",FALSE)</f>
        <v>54778</v>
      </c>
      <c r="I2208" s="49">
        <f>_xll.qlInterestRateIndexValueDate(Index3M,$H2208)</f>
        <v>54781</v>
      </c>
      <c r="J2208" s="52" t="e">
        <f>IFERROR(_xll.qlIndexFixing(Index3M,H2208,TRUE,_xll.ohTrigger(RecalcTrigger,Trigger3M)),NA())</f>
        <v>#N/A</v>
      </c>
      <c r="K2208" s="52" t="e">
        <f>IFERROR(_xll.qlIndexFixing(ONIndex3M,I2208,TRUE,_xll.ohTrigger(RecalcTrigger,Trigger3M)),NA())</f>
        <v>#N/A</v>
      </c>
      <c r="L2208" s="52" t="e">
        <f>IFERROR(_xll.qlIndexFixing(Index6M,$H2208,TRUE,_xll.ohTrigger(RecalcTrigger,Trigger6M)),NA())</f>
        <v>#N/A</v>
      </c>
      <c r="M2208" s="52" t="e">
        <f>IFERROR(_xll.qlIndexFixing(ONIndex6M,I2208,TRUE,_xll.ohTrigger(RecalcTrigger,Trigger6M)),NA())</f>
        <v>#N/A</v>
      </c>
    </row>
    <row r="2209" spans="2:13" x14ac:dyDescent="0.2">
      <c r="B2209" s="46" t="s">
        <v>49</v>
      </c>
      <c r="D2209" s="49">
        <f>_xll.qlCalendarAdvance(LocalCalendar,$D2208,B2209,"f",FALSE)</f>
        <v>55005</v>
      </c>
      <c r="E2209" s="49">
        <f>_xll.qlInterestRateIndexValueDate(IndexON,D2209)</f>
        <v>55005</v>
      </c>
      <c r="F2209" s="52" t="e">
        <f>IFERROR(_xll.qlIndexFixing(IndexON,D2209,TRUE,_xll.ohTrigger(RecalcTrigger,TriggerON)),NA())</f>
        <v>#N/A</v>
      </c>
      <c r="H2209" s="49">
        <f>_xll.qlCalendarAdvance(IborCalendar,$H2208,B2209,"f",FALSE)</f>
        <v>54786</v>
      </c>
      <c r="I2209" s="49">
        <f>_xll.qlInterestRateIndexValueDate(Index3M,$H2209)</f>
        <v>54792</v>
      </c>
      <c r="J2209" s="52" t="e">
        <f>IFERROR(_xll.qlIndexFixing(Index3M,H2209,TRUE,_xll.ohTrigger(RecalcTrigger,Trigger3M)),NA())</f>
        <v>#N/A</v>
      </c>
      <c r="K2209" s="52" t="e">
        <f>IFERROR(_xll.qlIndexFixing(ONIndex3M,I2209,TRUE,_xll.ohTrigger(RecalcTrigger,Trigger3M)),NA())</f>
        <v>#N/A</v>
      </c>
      <c r="L2209" s="52" t="e">
        <f>IFERROR(_xll.qlIndexFixing(Index6M,$H2209,TRUE,_xll.ohTrigger(RecalcTrigger,Trigger6M)),NA())</f>
        <v>#N/A</v>
      </c>
      <c r="M2209" s="52" t="e">
        <f>IFERROR(_xll.qlIndexFixing(ONIndex6M,I2209,TRUE,_xll.ohTrigger(RecalcTrigger,Trigger6M)),NA())</f>
        <v>#N/A</v>
      </c>
    </row>
    <row r="2210" spans="2:13" x14ac:dyDescent="0.2">
      <c r="B2210" s="46" t="s">
        <v>49</v>
      </c>
      <c r="D2210" s="49">
        <f>_xll.qlCalendarAdvance(LocalCalendar,$D2209,B2210,"f",FALSE)</f>
        <v>55012</v>
      </c>
      <c r="E2210" s="49">
        <f>_xll.qlInterestRateIndexValueDate(IndexON,D2210)</f>
        <v>55012</v>
      </c>
      <c r="F2210" s="52" t="e">
        <f>IFERROR(_xll.qlIndexFixing(IndexON,D2210,TRUE,_xll.ohTrigger(RecalcTrigger,TriggerON)),NA())</f>
        <v>#N/A</v>
      </c>
      <c r="H2210" s="49">
        <f>_xll.qlCalendarAdvance(IborCalendar,$H2209,B2210,"f",FALSE)</f>
        <v>54793</v>
      </c>
      <c r="I2210" s="49">
        <f>_xll.qlInterestRateIndexValueDate(Index3M,$H2210)</f>
        <v>54795</v>
      </c>
      <c r="J2210" s="52" t="e">
        <f>IFERROR(_xll.qlIndexFixing(Index3M,H2210,TRUE,_xll.ohTrigger(RecalcTrigger,Trigger3M)),NA())</f>
        <v>#N/A</v>
      </c>
      <c r="K2210" s="52" t="e">
        <f>IFERROR(_xll.qlIndexFixing(ONIndex3M,I2210,TRUE,_xll.ohTrigger(RecalcTrigger,Trigger3M)),NA())</f>
        <v>#N/A</v>
      </c>
      <c r="L2210" s="52" t="e">
        <f>IFERROR(_xll.qlIndexFixing(Index6M,$H2210,TRUE,_xll.ohTrigger(RecalcTrigger,Trigger6M)),NA())</f>
        <v>#N/A</v>
      </c>
      <c r="M2210" s="52" t="e">
        <f>IFERROR(_xll.qlIndexFixing(ONIndex6M,I2210,TRUE,_xll.ohTrigger(RecalcTrigger,Trigger6M)),NA())</f>
        <v>#N/A</v>
      </c>
    </row>
    <row r="2211" spans="2:13" x14ac:dyDescent="0.2">
      <c r="B2211" s="46" t="s">
        <v>49</v>
      </c>
      <c r="D2211" s="49">
        <f>_xll.qlCalendarAdvance(LocalCalendar,$D2210,B2211,"f",FALSE)</f>
        <v>55019</v>
      </c>
      <c r="E2211" s="49">
        <f>_xll.qlInterestRateIndexValueDate(IndexON,D2211)</f>
        <v>55019</v>
      </c>
      <c r="F2211" s="52" t="e">
        <f>IFERROR(_xll.qlIndexFixing(IndexON,D2211,TRUE,_xll.ohTrigger(RecalcTrigger,TriggerON)),NA())</f>
        <v>#N/A</v>
      </c>
      <c r="H2211" s="49">
        <f>_xll.qlCalendarAdvance(IborCalendar,$H2210,B2211,"f",FALSE)</f>
        <v>54800</v>
      </c>
      <c r="I2211" s="49">
        <f>_xll.qlInterestRateIndexValueDate(Index3M,$H2211)</f>
        <v>54802</v>
      </c>
      <c r="J2211" s="52" t="e">
        <f>IFERROR(_xll.qlIndexFixing(Index3M,H2211,TRUE,_xll.ohTrigger(RecalcTrigger,Trigger3M)),NA())</f>
        <v>#N/A</v>
      </c>
      <c r="K2211" s="52" t="e">
        <f>IFERROR(_xll.qlIndexFixing(ONIndex3M,I2211,TRUE,_xll.ohTrigger(RecalcTrigger,Trigger3M)),NA())</f>
        <v>#N/A</v>
      </c>
      <c r="L2211" s="52" t="e">
        <f>IFERROR(_xll.qlIndexFixing(Index6M,$H2211,TRUE,_xll.ohTrigger(RecalcTrigger,Trigger6M)),NA())</f>
        <v>#N/A</v>
      </c>
      <c r="M2211" s="52" t="e">
        <f>IFERROR(_xll.qlIndexFixing(ONIndex6M,I2211,TRUE,_xll.ohTrigger(RecalcTrigger,Trigger6M)),NA())</f>
        <v>#N/A</v>
      </c>
    </row>
    <row r="2212" spans="2:13" x14ac:dyDescent="0.2">
      <c r="B2212" s="46" t="s">
        <v>49</v>
      </c>
      <c r="D2212" s="49">
        <f>_xll.qlCalendarAdvance(LocalCalendar,$D2211,B2212,"f",FALSE)</f>
        <v>55026</v>
      </c>
      <c r="E2212" s="49">
        <f>_xll.qlInterestRateIndexValueDate(IndexON,D2212)</f>
        <v>55026</v>
      </c>
      <c r="F2212" s="52" t="e">
        <f>IFERROR(_xll.qlIndexFixing(IndexON,D2212,TRUE,_xll.ohTrigger(RecalcTrigger,TriggerON)),NA())</f>
        <v>#N/A</v>
      </c>
      <c r="H2212" s="49">
        <f>_xll.qlCalendarAdvance(IborCalendar,$H2211,B2212,"f",FALSE)</f>
        <v>54807</v>
      </c>
      <c r="I2212" s="49">
        <f>_xll.qlInterestRateIndexValueDate(Index3M,$H2212)</f>
        <v>54809</v>
      </c>
      <c r="J2212" s="52" t="e">
        <f>IFERROR(_xll.qlIndexFixing(Index3M,H2212,TRUE,_xll.ohTrigger(RecalcTrigger,Trigger3M)),NA())</f>
        <v>#N/A</v>
      </c>
      <c r="K2212" s="52" t="e">
        <f>IFERROR(_xll.qlIndexFixing(ONIndex3M,I2212,TRUE,_xll.ohTrigger(RecalcTrigger,Trigger3M)),NA())</f>
        <v>#N/A</v>
      </c>
      <c r="L2212" s="52" t="e">
        <f>IFERROR(_xll.qlIndexFixing(Index6M,$H2212,TRUE,_xll.ohTrigger(RecalcTrigger,Trigger6M)),NA())</f>
        <v>#N/A</v>
      </c>
      <c r="M2212" s="52" t="e">
        <f>IFERROR(_xll.qlIndexFixing(ONIndex6M,I2212,TRUE,_xll.ohTrigger(RecalcTrigger,Trigger6M)),NA())</f>
        <v>#N/A</v>
      </c>
    </row>
    <row r="2213" spans="2:13" x14ac:dyDescent="0.2">
      <c r="B2213" s="46" t="s">
        <v>49</v>
      </c>
      <c r="D2213" s="49">
        <f>_xll.qlCalendarAdvance(LocalCalendar,$D2212,B2213,"f",FALSE)</f>
        <v>55033</v>
      </c>
      <c r="E2213" s="49">
        <f>_xll.qlInterestRateIndexValueDate(IndexON,D2213)</f>
        <v>55033</v>
      </c>
      <c r="F2213" s="52" t="e">
        <f>IFERROR(_xll.qlIndexFixing(IndexON,D2213,TRUE,_xll.ohTrigger(RecalcTrigger,TriggerON)),NA())</f>
        <v>#N/A</v>
      </c>
      <c r="H2213" s="49">
        <f>_xll.qlCalendarAdvance(IborCalendar,$H2212,B2213,"f",FALSE)</f>
        <v>54814</v>
      </c>
      <c r="I2213" s="49">
        <f>_xll.qlInterestRateIndexValueDate(Index3M,$H2213)</f>
        <v>54816</v>
      </c>
      <c r="J2213" s="52" t="e">
        <f>IFERROR(_xll.qlIndexFixing(Index3M,H2213,TRUE,_xll.ohTrigger(RecalcTrigger,Trigger3M)),NA())</f>
        <v>#N/A</v>
      </c>
      <c r="K2213" s="52" t="e">
        <f>IFERROR(_xll.qlIndexFixing(ONIndex3M,I2213,TRUE,_xll.ohTrigger(RecalcTrigger,Trigger3M)),NA())</f>
        <v>#N/A</v>
      </c>
      <c r="L2213" s="52" t="e">
        <f>IFERROR(_xll.qlIndexFixing(Index6M,$H2213,TRUE,_xll.ohTrigger(RecalcTrigger,Trigger6M)),NA())</f>
        <v>#N/A</v>
      </c>
      <c r="M2213" s="52" t="e">
        <f>IFERROR(_xll.qlIndexFixing(ONIndex6M,I2213,TRUE,_xll.ohTrigger(RecalcTrigger,Trigger6M)),NA())</f>
        <v>#N/A</v>
      </c>
    </row>
    <row r="2214" spans="2:13" x14ac:dyDescent="0.2">
      <c r="B2214" s="46" t="s">
        <v>49</v>
      </c>
      <c r="D2214" s="49">
        <f>_xll.qlCalendarAdvance(LocalCalendar,$D2213,B2214,"f",FALSE)</f>
        <v>55040</v>
      </c>
      <c r="E2214" s="49">
        <f>_xll.qlInterestRateIndexValueDate(IndexON,D2214)</f>
        <v>55040</v>
      </c>
      <c r="F2214" s="52" t="e">
        <f>IFERROR(_xll.qlIndexFixing(IndexON,D2214,TRUE,_xll.ohTrigger(RecalcTrigger,TriggerON)),NA())</f>
        <v>#N/A</v>
      </c>
      <c r="H2214" s="49">
        <f>_xll.qlCalendarAdvance(IborCalendar,$H2213,B2214,"f",FALSE)</f>
        <v>54821</v>
      </c>
      <c r="I2214" s="49">
        <f>_xll.qlInterestRateIndexValueDate(Index3M,$H2214)</f>
        <v>54823</v>
      </c>
      <c r="J2214" s="52" t="e">
        <f>IFERROR(_xll.qlIndexFixing(Index3M,H2214,TRUE,_xll.ohTrigger(RecalcTrigger,Trigger3M)),NA())</f>
        <v>#N/A</v>
      </c>
      <c r="K2214" s="52" t="e">
        <f>IFERROR(_xll.qlIndexFixing(ONIndex3M,I2214,TRUE,_xll.ohTrigger(RecalcTrigger,Trigger3M)),NA())</f>
        <v>#N/A</v>
      </c>
      <c r="L2214" s="52" t="e">
        <f>IFERROR(_xll.qlIndexFixing(Index6M,$H2214,TRUE,_xll.ohTrigger(RecalcTrigger,Trigger6M)),NA())</f>
        <v>#N/A</v>
      </c>
      <c r="M2214" s="52" t="e">
        <f>IFERROR(_xll.qlIndexFixing(ONIndex6M,I2214,TRUE,_xll.ohTrigger(RecalcTrigger,Trigger6M)),NA())</f>
        <v>#N/A</v>
      </c>
    </row>
    <row r="2215" spans="2:13" x14ac:dyDescent="0.2">
      <c r="B2215" s="46" t="s">
        <v>49</v>
      </c>
      <c r="D2215" s="49">
        <f>_xll.qlCalendarAdvance(LocalCalendar,$D2214,B2215,"f",FALSE)</f>
        <v>55047</v>
      </c>
      <c r="E2215" s="49">
        <f>_xll.qlInterestRateIndexValueDate(IndexON,D2215)</f>
        <v>55047</v>
      </c>
      <c r="F2215" s="52" t="e">
        <f>IFERROR(_xll.qlIndexFixing(IndexON,D2215,TRUE,_xll.ohTrigger(RecalcTrigger,TriggerON)),NA())</f>
        <v>#N/A</v>
      </c>
      <c r="H2215" s="49">
        <f>_xll.qlCalendarAdvance(IborCalendar,$H2214,B2215,"f",FALSE)</f>
        <v>54828</v>
      </c>
      <c r="I2215" s="49">
        <f>_xll.qlInterestRateIndexValueDate(Index3M,$H2215)</f>
        <v>54833</v>
      </c>
      <c r="J2215" s="52" t="e">
        <f>IFERROR(_xll.qlIndexFixing(Index3M,H2215,TRUE,_xll.ohTrigger(RecalcTrigger,Trigger3M)),NA())</f>
        <v>#N/A</v>
      </c>
      <c r="K2215" s="52" t="e">
        <f>IFERROR(_xll.qlIndexFixing(ONIndex3M,I2215,TRUE,_xll.ohTrigger(RecalcTrigger,Trigger3M)),NA())</f>
        <v>#N/A</v>
      </c>
      <c r="L2215" s="52" t="e">
        <f>IFERROR(_xll.qlIndexFixing(Index6M,$H2215,TRUE,_xll.ohTrigger(RecalcTrigger,Trigger6M)),NA())</f>
        <v>#N/A</v>
      </c>
      <c r="M2215" s="52" t="e">
        <f>IFERROR(_xll.qlIndexFixing(ONIndex6M,I2215,TRUE,_xll.ohTrigger(RecalcTrigger,Trigger6M)),NA())</f>
        <v>#N/A</v>
      </c>
    </row>
    <row r="2216" spans="2:13" x14ac:dyDescent="0.2">
      <c r="B2216" s="46" t="s">
        <v>49</v>
      </c>
      <c r="D2216" s="49">
        <f>_xll.qlCalendarAdvance(LocalCalendar,$D2215,B2216,"f",FALSE)</f>
        <v>55057</v>
      </c>
      <c r="E2216" s="49">
        <f>_xll.qlInterestRateIndexValueDate(IndexON,D2216)</f>
        <v>55057</v>
      </c>
      <c r="F2216" s="52" t="e">
        <f>IFERROR(_xll.qlIndexFixing(IndexON,D2216,TRUE,_xll.ohTrigger(RecalcTrigger,TriggerON)),NA())</f>
        <v>#N/A</v>
      </c>
      <c r="H2216" s="49">
        <f>_xll.qlCalendarAdvance(IborCalendar,$H2215,B2216,"f",FALSE)</f>
        <v>54835</v>
      </c>
      <c r="I2216" s="49">
        <f>_xll.qlInterestRateIndexValueDate(Index3M,$H2216)</f>
        <v>54837</v>
      </c>
      <c r="J2216" s="52" t="e">
        <f>IFERROR(_xll.qlIndexFixing(Index3M,H2216,TRUE,_xll.ohTrigger(RecalcTrigger,Trigger3M)),NA())</f>
        <v>#N/A</v>
      </c>
      <c r="K2216" s="52" t="e">
        <f>IFERROR(_xll.qlIndexFixing(ONIndex3M,I2216,TRUE,_xll.ohTrigger(RecalcTrigger,Trigger3M)),NA())</f>
        <v>#N/A</v>
      </c>
      <c r="L2216" s="52" t="e">
        <f>IFERROR(_xll.qlIndexFixing(Index6M,$H2216,TRUE,_xll.ohTrigger(RecalcTrigger,Trigger6M)),NA())</f>
        <v>#N/A</v>
      </c>
      <c r="M2216" s="52" t="e">
        <f>IFERROR(_xll.qlIndexFixing(ONIndex6M,I2216,TRUE,_xll.ohTrigger(RecalcTrigger,Trigger6M)),NA())</f>
        <v>#N/A</v>
      </c>
    </row>
    <row r="2217" spans="2:13" x14ac:dyDescent="0.2">
      <c r="B2217" s="46" t="s">
        <v>49</v>
      </c>
      <c r="D2217" s="49">
        <f>_xll.qlCalendarAdvance(LocalCalendar,$D2216,B2217,"f",FALSE)</f>
        <v>55064</v>
      </c>
      <c r="E2217" s="49">
        <f>_xll.qlInterestRateIndexValueDate(IndexON,D2217)</f>
        <v>55064</v>
      </c>
      <c r="F2217" s="52" t="e">
        <f>IFERROR(_xll.qlIndexFixing(IndexON,D2217,TRUE,_xll.ohTrigger(RecalcTrigger,TriggerON)),NA())</f>
        <v>#N/A</v>
      </c>
      <c r="H2217" s="49">
        <f>_xll.qlCalendarAdvance(IborCalendar,$H2216,B2217,"f",FALSE)</f>
        <v>54842</v>
      </c>
      <c r="I2217" s="49">
        <f>_xll.qlInterestRateIndexValueDate(Index3M,$H2217)</f>
        <v>54844</v>
      </c>
      <c r="J2217" s="52" t="e">
        <f>IFERROR(_xll.qlIndexFixing(Index3M,H2217,TRUE,_xll.ohTrigger(RecalcTrigger,Trigger3M)),NA())</f>
        <v>#N/A</v>
      </c>
      <c r="K2217" s="52" t="e">
        <f>IFERROR(_xll.qlIndexFixing(ONIndex3M,I2217,TRUE,_xll.ohTrigger(RecalcTrigger,Trigger3M)),NA())</f>
        <v>#N/A</v>
      </c>
      <c r="L2217" s="52" t="e">
        <f>IFERROR(_xll.qlIndexFixing(Index6M,$H2217,TRUE,_xll.ohTrigger(RecalcTrigger,Trigger6M)),NA())</f>
        <v>#N/A</v>
      </c>
      <c r="M2217" s="52" t="e">
        <f>IFERROR(_xll.qlIndexFixing(ONIndex6M,I2217,TRUE,_xll.ohTrigger(RecalcTrigger,Trigger6M)),NA())</f>
        <v>#N/A</v>
      </c>
    </row>
    <row r="2218" spans="2:13" x14ac:dyDescent="0.2">
      <c r="B2218" s="46" t="s">
        <v>49</v>
      </c>
      <c r="D2218" s="49">
        <f>_xll.qlCalendarAdvance(LocalCalendar,$D2217,B2218,"f",FALSE)</f>
        <v>55072</v>
      </c>
      <c r="E2218" s="49">
        <f>_xll.qlInterestRateIndexValueDate(IndexON,D2218)</f>
        <v>55072</v>
      </c>
      <c r="F2218" s="52" t="e">
        <f>IFERROR(_xll.qlIndexFixing(IndexON,D2218,TRUE,_xll.ohTrigger(RecalcTrigger,TriggerON)),NA())</f>
        <v>#N/A</v>
      </c>
      <c r="H2218" s="49">
        <f>_xll.qlCalendarAdvance(IborCalendar,$H2217,B2218,"f",FALSE)</f>
        <v>54849</v>
      </c>
      <c r="I2218" s="49">
        <f>_xll.qlInterestRateIndexValueDate(Index3M,$H2218)</f>
        <v>54851</v>
      </c>
      <c r="J2218" s="52" t="e">
        <f>IFERROR(_xll.qlIndexFixing(Index3M,H2218,TRUE,_xll.ohTrigger(RecalcTrigger,Trigger3M)),NA())</f>
        <v>#N/A</v>
      </c>
      <c r="K2218" s="52" t="e">
        <f>IFERROR(_xll.qlIndexFixing(ONIndex3M,I2218,TRUE,_xll.ohTrigger(RecalcTrigger,Trigger3M)),NA())</f>
        <v>#N/A</v>
      </c>
      <c r="L2218" s="52" t="e">
        <f>IFERROR(_xll.qlIndexFixing(Index6M,$H2218,TRUE,_xll.ohTrigger(RecalcTrigger,Trigger6M)),NA())</f>
        <v>#N/A</v>
      </c>
      <c r="M2218" s="52" t="e">
        <f>IFERROR(_xll.qlIndexFixing(ONIndex6M,I2218,TRUE,_xll.ohTrigger(RecalcTrigger,Trigger6M)),NA())</f>
        <v>#N/A</v>
      </c>
    </row>
    <row r="2219" spans="2:13" x14ac:dyDescent="0.2">
      <c r="B2219" s="46" t="s">
        <v>49</v>
      </c>
      <c r="D2219" s="49">
        <f>_xll.qlCalendarAdvance(LocalCalendar,$D2218,B2219,"f",FALSE)</f>
        <v>55079</v>
      </c>
      <c r="E2219" s="49">
        <f>_xll.qlInterestRateIndexValueDate(IndexON,D2219)</f>
        <v>55079</v>
      </c>
      <c r="F2219" s="52" t="e">
        <f>IFERROR(_xll.qlIndexFixing(IndexON,D2219,TRUE,_xll.ohTrigger(RecalcTrigger,TriggerON)),NA())</f>
        <v>#N/A</v>
      </c>
      <c r="H2219" s="49">
        <f>_xll.qlCalendarAdvance(IborCalendar,$H2218,B2219,"f",FALSE)</f>
        <v>54856</v>
      </c>
      <c r="I2219" s="49">
        <f>_xll.qlInterestRateIndexValueDate(Index3M,$H2219)</f>
        <v>54858</v>
      </c>
      <c r="J2219" s="52" t="e">
        <f>IFERROR(_xll.qlIndexFixing(Index3M,H2219,TRUE,_xll.ohTrigger(RecalcTrigger,Trigger3M)),NA())</f>
        <v>#N/A</v>
      </c>
      <c r="K2219" s="52" t="e">
        <f>IFERROR(_xll.qlIndexFixing(ONIndex3M,I2219,TRUE,_xll.ohTrigger(RecalcTrigger,Trigger3M)),NA())</f>
        <v>#N/A</v>
      </c>
      <c r="L2219" s="52" t="e">
        <f>IFERROR(_xll.qlIndexFixing(Index6M,$H2219,TRUE,_xll.ohTrigger(RecalcTrigger,Trigger6M)),NA())</f>
        <v>#N/A</v>
      </c>
      <c r="M2219" s="52" t="e">
        <f>IFERROR(_xll.qlIndexFixing(ONIndex6M,I2219,TRUE,_xll.ohTrigger(RecalcTrigger,Trigger6M)),NA())</f>
        <v>#N/A</v>
      </c>
    </row>
    <row r="2220" spans="2:13" x14ac:dyDescent="0.2">
      <c r="B2220" s="46" t="s">
        <v>49</v>
      </c>
      <c r="D2220" s="49">
        <f>_xll.qlCalendarAdvance(LocalCalendar,$D2219,B2220,"f",FALSE)</f>
        <v>55086</v>
      </c>
      <c r="E2220" s="49">
        <f>_xll.qlInterestRateIndexValueDate(IndexON,D2220)</f>
        <v>55086</v>
      </c>
      <c r="F2220" s="52" t="e">
        <f>IFERROR(_xll.qlIndexFixing(IndexON,D2220,TRUE,_xll.ohTrigger(RecalcTrigger,TriggerON)),NA())</f>
        <v>#N/A</v>
      </c>
      <c r="H2220" s="49">
        <f>_xll.qlCalendarAdvance(IborCalendar,$H2219,B2220,"f",FALSE)</f>
        <v>54863</v>
      </c>
      <c r="I2220" s="49">
        <f>_xll.qlInterestRateIndexValueDate(Index3M,$H2220)</f>
        <v>54865</v>
      </c>
      <c r="J2220" s="52" t="e">
        <f>IFERROR(_xll.qlIndexFixing(Index3M,H2220,TRUE,_xll.ohTrigger(RecalcTrigger,Trigger3M)),NA())</f>
        <v>#N/A</v>
      </c>
      <c r="K2220" s="52" t="e">
        <f>IFERROR(_xll.qlIndexFixing(ONIndex3M,I2220,TRUE,_xll.ohTrigger(RecalcTrigger,Trigger3M)),NA())</f>
        <v>#N/A</v>
      </c>
      <c r="L2220" s="52" t="e">
        <f>IFERROR(_xll.qlIndexFixing(Index6M,$H2220,TRUE,_xll.ohTrigger(RecalcTrigger,Trigger6M)),NA())</f>
        <v>#N/A</v>
      </c>
      <c r="M2220" s="52" t="e">
        <f>IFERROR(_xll.qlIndexFixing(ONIndex6M,I2220,TRUE,_xll.ohTrigger(RecalcTrigger,Trigger6M)),NA())</f>
        <v>#N/A</v>
      </c>
    </row>
    <row r="2221" spans="2:13" x14ac:dyDescent="0.2">
      <c r="B2221" s="46" t="s">
        <v>49</v>
      </c>
      <c r="D2221" s="49">
        <f>_xll.qlCalendarAdvance(LocalCalendar,$D2220,B2221,"f",FALSE)</f>
        <v>55093</v>
      </c>
      <c r="E2221" s="49">
        <f>_xll.qlInterestRateIndexValueDate(IndexON,D2221)</f>
        <v>55093</v>
      </c>
      <c r="F2221" s="52" t="e">
        <f>IFERROR(_xll.qlIndexFixing(IndexON,D2221,TRUE,_xll.ohTrigger(RecalcTrigger,TriggerON)),NA())</f>
        <v>#N/A</v>
      </c>
      <c r="H2221" s="49">
        <f>_xll.qlCalendarAdvance(IborCalendar,$H2220,B2221,"f",FALSE)</f>
        <v>54870</v>
      </c>
      <c r="I2221" s="49">
        <f>_xll.qlInterestRateIndexValueDate(Index3M,$H2221)</f>
        <v>54872</v>
      </c>
      <c r="J2221" s="52" t="e">
        <f>IFERROR(_xll.qlIndexFixing(Index3M,H2221,TRUE,_xll.ohTrigger(RecalcTrigger,Trigger3M)),NA())</f>
        <v>#N/A</v>
      </c>
      <c r="K2221" s="52" t="e">
        <f>IFERROR(_xll.qlIndexFixing(ONIndex3M,I2221,TRUE,_xll.ohTrigger(RecalcTrigger,Trigger3M)),NA())</f>
        <v>#N/A</v>
      </c>
      <c r="L2221" s="52" t="e">
        <f>IFERROR(_xll.qlIndexFixing(Index6M,$H2221,TRUE,_xll.ohTrigger(RecalcTrigger,Trigger6M)),NA())</f>
        <v>#N/A</v>
      </c>
      <c r="M2221" s="52" t="e">
        <f>IFERROR(_xll.qlIndexFixing(ONIndex6M,I2221,TRUE,_xll.ohTrigger(RecalcTrigger,Trigger6M)),NA())</f>
        <v>#N/A</v>
      </c>
    </row>
    <row r="2222" spans="2:13" x14ac:dyDescent="0.2">
      <c r="B2222" s="46" t="s">
        <v>49</v>
      </c>
      <c r="D2222" s="49">
        <f>_xll.qlCalendarAdvance(LocalCalendar,$D2221,B2222,"f",FALSE)</f>
        <v>55100</v>
      </c>
      <c r="E2222" s="49">
        <f>_xll.qlInterestRateIndexValueDate(IndexON,D2222)</f>
        <v>55100</v>
      </c>
      <c r="F2222" s="52" t="e">
        <f>IFERROR(_xll.qlIndexFixing(IndexON,D2222,TRUE,_xll.ohTrigger(RecalcTrigger,TriggerON)),NA())</f>
        <v>#N/A</v>
      </c>
      <c r="H2222" s="49">
        <f>_xll.qlCalendarAdvance(IborCalendar,$H2221,B2222,"f",FALSE)</f>
        <v>54877</v>
      </c>
      <c r="I2222" s="49">
        <f>_xll.qlInterestRateIndexValueDate(Index3M,$H2222)</f>
        <v>54879</v>
      </c>
      <c r="J2222" s="52" t="e">
        <f>IFERROR(_xll.qlIndexFixing(Index3M,H2222,TRUE,_xll.ohTrigger(RecalcTrigger,Trigger3M)),NA())</f>
        <v>#N/A</v>
      </c>
      <c r="K2222" s="52" t="e">
        <f>IFERROR(_xll.qlIndexFixing(ONIndex3M,I2222,TRUE,_xll.ohTrigger(RecalcTrigger,Trigger3M)),NA())</f>
        <v>#N/A</v>
      </c>
      <c r="L2222" s="52" t="e">
        <f>IFERROR(_xll.qlIndexFixing(Index6M,$H2222,TRUE,_xll.ohTrigger(RecalcTrigger,Trigger6M)),NA())</f>
        <v>#N/A</v>
      </c>
      <c r="M2222" s="52" t="e">
        <f>IFERROR(_xll.qlIndexFixing(ONIndex6M,I2222,TRUE,_xll.ohTrigger(RecalcTrigger,Trigger6M)),NA())</f>
        <v>#N/A</v>
      </c>
    </row>
    <row r="2223" spans="2:13" x14ac:dyDescent="0.2">
      <c r="B2223" s="46" t="s">
        <v>49</v>
      </c>
      <c r="D2223" s="49">
        <f>_xll.qlCalendarAdvance(LocalCalendar,$D2222,B2223,"f",FALSE)</f>
        <v>55107</v>
      </c>
      <c r="E2223" s="49">
        <f>_xll.qlInterestRateIndexValueDate(IndexON,D2223)</f>
        <v>55107</v>
      </c>
      <c r="F2223" s="52" t="e">
        <f>IFERROR(_xll.qlIndexFixing(IndexON,D2223,TRUE,_xll.ohTrigger(RecalcTrigger,TriggerON)),NA())</f>
        <v>#N/A</v>
      </c>
      <c r="H2223" s="49">
        <f>_xll.qlCalendarAdvance(IborCalendar,$H2222,B2223,"f",FALSE)</f>
        <v>54884</v>
      </c>
      <c r="I2223" s="49">
        <f>_xll.qlInterestRateIndexValueDate(Index3M,$H2223)</f>
        <v>54890</v>
      </c>
      <c r="J2223" s="52" t="e">
        <f>IFERROR(_xll.qlIndexFixing(Index3M,H2223,TRUE,_xll.ohTrigger(RecalcTrigger,Trigger3M)),NA())</f>
        <v>#N/A</v>
      </c>
      <c r="K2223" s="52" t="e">
        <f>IFERROR(_xll.qlIndexFixing(ONIndex3M,I2223,TRUE,_xll.ohTrigger(RecalcTrigger,Trigger3M)),NA())</f>
        <v>#N/A</v>
      </c>
      <c r="L2223" s="52" t="e">
        <f>IFERROR(_xll.qlIndexFixing(Index6M,$H2223,TRUE,_xll.ohTrigger(RecalcTrigger,Trigger6M)),NA())</f>
        <v>#N/A</v>
      </c>
      <c r="M2223" s="52" t="e">
        <f>IFERROR(_xll.qlIndexFixing(ONIndex6M,I2223,TRUE,_xll.ohTrigger(RecalcTrigger,Trigger6M)),NA())</f>
        <v>#N/A</v>
      </c>
    </row>
    <row r="2224" spans="2:13" x14ac:dyDescent="0.2">
      <c r="B2224" s="46" t="s">
        <v>49</v>
      </c>
      <c r="D2224" s="49">
        <f>_xll.qlCalendarAdvance(LocalCalendar,$D2223,B2224,"f",FALSE)</f>
        <v>55114</v>
      </c>
      <c r="E2224" s="49">
        <f>_xll.qlInterestRateIndexValueDate(IndexON,D2224)</f>
        <v>55114</v>
      </c>
      <c r="F2224" s="52" t="e">
        <f>IFERROR(_xll.qlIndexFixing(IndexON,D2224,TRUE,_xll.ohTrigger(RecalcTrigger,TriggerON)),NA())</f>
        <v>#N/A</v>
      </c>
      <c r="H2224" s="49">
        <f>_xll.qlCalendarAdvance(IborCalendar,$H2223,B2224,"f",FALSE)</f>
        <v>54891</v>
      </c>
      <c r="I2224" s="49">
        <f>_xll.qlInterestRateIndexValueDate(Index3M,$H2224)</f>
        <v>54893</v>
      </c>
      <c r="J2224" s="52" t="e">
        <f>IFERROR(_xll.qlIndexFixing(Index3M,H2224,TRUE,_xll.ohTrigger(RecalcTrigger,Trigger3M)),NA())</f>
        <v>#N/A</v>
      </c>
      <c r="K2224" s="52" t="e">
        <f>IFERROR(_xll.qlIndexFixing(ONIndex3M,I2224,TRUE,_xll.ohTrigger(RecalcTrigger,Trigger3M)),NA())</f>
        <v>#N/A</v>
      </c>
      <c r="L2224" s="52" t="e">
        <f>IFERROR(_xll.qlIndexFixing(Index6M,$H2224,TRUE,_xll.ohTrigger(RecalcTrigger,Trigger6M)),NA())</f>
        <v>#N/A</v>
      </c>
      <c r="M2224" s="52" t="e">
        <f>IFERROR(_xll.qlIndexFixing(ONIndex6M,I2224,TRUE,_xll.ohTrigger(RecalcTrigger,Trigger6M)),NA())</f>
        <v>#N/A</v>
      </c>
    </row>
    <row r="2225" spans="2:13" x14ac:dyDescent="0.2">
      <c r="B2225" s="46" t="s">
        <v>49</v>
      </c>
      <c r="D2225" s="49">
        <f>_xll.qlCalendarAdvance(LocalCalendar,$D2224,B2225,"f",FALSE)</f>
        <v>55121</v>
      </c>
      <c r="E2225" s="49">
        <f>_xll.qlInterestRateIndexValueDate(IndexON,D2225)</f>
        <v>55121</v>
      </c>
      <c r="F2225" s="52" t="e">
        <f>IFERROR(_xll.qlIndexFixing(IndexON,D2225,TRUE,_xll.ohTrigger(RecalcTrigger,TriggerON)),NA())</f>
        <v>#N/A</v>
      </c>
      <c r="H2225" s="49">
        <f>_xll.qlCalendarAdvance(IborCalendar,$H2224,B2225,"f",FALSE)</f>
        <v>54898</v>
      </c>
      <c r="I2225" s="49">
        <f>_xll.qlInterestRateIndexValueDate(Index3M,$H2225)</f>
        <v>54900</v>
      </c>
      <c r="J2225" s="52" t="e">
        <f>IFERROR(_xll.qlIndexFixing(Index3M,H2225,TRUE,_xll.ohTrigger(RecalcTrigger,Trigger3M)),NA())</f>
        <v>#N/A</v>
      </c>
      <c r="K2225" s="52" t="e">
        <f>IFERROR(_xll.qlIndexFixing(ONIndex3M,I2225,TRUE,_xll.ohTrigger(RecalcTrigger,Trigger3M)),NA())</f>
        <v>#N/A</v>
      </c>
      <c r="L2225" s="52" t="e">
        <f>IFERROR(_xll.qlIndexFixing(Index6M,$H2225,TRUE,_xll.ohTrigger(RecalcTrigger,Trigger6M)),NA())</f>
        <v>#N/A</v>
      </c>
      <c r="M2225" s="52" t="e">
        <f>IFERROR(_xll.qlIndexFixing(ONIndex6M,I2225,TRUE,_xll.ohTrigger(RecalcTrigger,Trigger6M)),NA())</f>
        <v>#N/A</v>
      </c>
    </row>
    <row r="2226" spans="2:13" x14ac:dyDescent="0.2">
      <c r="B2226" s="46" t="s">
        <v>49</v>
      </c>
      <c r="D2226" s="49">
        <f>_xll.qlCalendarAdvance(LocalCalendar,$D2225,B2226,"f",FALSE)</f>
        <v>55128</v>
      </c>
      <c r="E2226" s="49">
        <f>_xll.qlInterestRateIndexValueDate(IndexON,D2226)</f>
        <v>55128</v>
      </c>
      <c r="F2226" s="52" t="e">
        <f>IFERROR(_xll.qlIndexFixing(IndexON,D2226,TRUE,_xll.ohTrigger(RecalcTrigger,TriggerON)),NA())</f>
        <v>#N/A</v>
      </c>
      <c r="H2226" s="49">
        <f>_xll.qlCalendarAdvance(IborCalendar,$H2225,B2226,"f",FALSE)</f>
        <v>54905</v>
      </c>
      <c r="I2226" s="49">
        <f>_xll.qlInterestRateIndexValueDate(Index3M,$H2226)</f>
        <v>54914</v>
      </c>
      <c r="J2226" s="52" t="e">
        <f>IFERROR(_xll.qlIndexFixing(Index3M,H2226,TRUE,_xll.ohTrigger(RecalcTrigger,Trigger3M)),NA())</f>
        <v>#N/A</v>
      </c>
      <c r="K2226" s="52" t="e">
        <f>IFERROR(_xll.qlIndexFixing(ONIndex3M,I2226,TRUE,_xll.ohTrigger(RecalcTrigger,Trigger3M)),NA())</f>
        <v>#N/A</v>
      </c>
      <c r="L2226" s="52" t="e">
        <f>IFERROR(_xll.qlIndexFixing(Index6M,$H2226,TRUE,_xll.ohTrigger(RecalcTrigger,Trigger6M)),NA())</f>
        <v>#N/A</v>
      </c>
      <c r="M2226" s="52" t="e">
        <f>IFERROR(_xll.qlIndexFixing(ONIndex6M,I2226,TRUE,_xll.ohTrigger(RecalcTrigger,Trigger6M)),NA())</f>
        <v>#N/A</v>
      </c>
    </row>
    <row r="2227" spans="2:13" x14ac:dyDescent="0.2">
      <c r="B2227" s="46" t="s">
        <v>49</v>
      </c>
      <c r="D2227" s="49">
        <f>_xll.qlCalendarAdvance(LocalCalendar,$D2226,B2227,"f",FALSE)</f>
        <v>55135</v>
      </c>
      <c r="E2227" s="49">
        <f>_xll.qlInterestRateIndexValueDate(IndexON,D2227)</f>
        <v>55135</v>
      </c>
      <c r="F2227" s="52" t="e">
        <f>IFERROR(_xll.qlIndexFixing(IndexON,D2227,TRUE,_xll.ohTrigger(RecalcTrigger,TriggerON)),NA())</f>
        <v>#N/A</v>
      </c>
      <c r="H2227" s="49">
        <f>_xll.qlCalendarAdvance(IborCalendar,$H2226,B2227,"f",FALSE)</f>
        <v>54912</v>
      </c>
      <c r="I2227" s="49">
        <f>_xll.qlInterestRateIndexValueDate(Index3M,$H2227)</f>
        <v>54914</v>
      </c>
      <c r="J2227" s="52" t="e">
        <f>IFERROR(_xll.qlIndexFixing(Index3M,H2227,TRUE,_xll.ohTrigger(RecalcTrigger,Trigger3M)),NA())</f>
        <v>#N/A</v>
      </c>
      <c r="K2227" s="52" t="e">
        <f>IFERROR(_xll.qlIndexFixing(ONIndex3M,I2227,TRUE,_xll.ohTrigger(RecalcTrigger,Trigger3M)),NA())</f>
        <v>#N/A</v>
      </c>
      <c r="L2227" s="52" t="e">
        <f>IFERROR(_xll.qlIndexFixing(Index6M,$H2227,TRUE,_xll.ohTrigger(RecalcTrigger,Trigger6M)),NA())</f>
        <v>#N/A</v>
      </c>
      <c r="M2227" s="52" t="e">
        <f>IFERROR(_xll.qlIndexFixing(ONIndex6M,I2227,TRUE,_xll.ohTrigger(RecalcTrigger,Trigger6M)),NA())</f>
        <v>#N/A</v>
      </c>
    </row>
    <row r="2228" spans="2:13" x14ac:dyDescent="0.2">
      <c r="B2228" s="46" t="s">
        <v>49</v>
      </c>
      <c r="D2228" s="49">
        <f>_xll.qlCalendarAdvance(LocalCalendar,$D2227,B2228,"f",FALSE)</f>
        <v>55142</v>
      </c>
      <c r="E2228" s="49">
        <f>_xll.qlInterestRateIndexValueDate(IndexON,D2228)</f>
        <v>55142</v>
      </c>
      <c r="F2228" s="52" t="e">
        <f>IFERROR(_xll.qlIndexFixing(IndexON,D2228,TRUE,_xll.ohTrigger(RecalcTrigger,TriggerON)),NA())</f>
        <v>#N/A</v>
      </c>
      <c r="H2228" s="49">
        <f>_xll.qlCalendarAdvance(IborCalendar,$H2227,B2228,"f",FALSE)</f>
        <v>54919</v>
      </c>
      <c r="I2228" s="49">
        <f>_xll.qlInterestRateIndexValueDate(Index3M,$H2228)</f>
        <v>54921</v>
      </c>
      <c r="J2228" s="52" t="e">
        <f>IFERROR(_xll.qlIndexFixing(Index3M,H2228,TRUE,_xll.ohTrigger(RecalcTrigger,Trigger3M)),NA())</f>
        <v>#N/A</v>
      </c>
      <c r="K2228" s="52" t="e">
        <f>IFERROR(_xll.qlIndexFixing(ONIndex3M,I2228,TRUE,_xll.ohTrigger(RecalcTrigger,Trigger3M)),NA())</f>
        <v>#N/A</v>
      </c>
      <c r="L2228" s="52" t="e">
        <f>IFERROR(_xll.qlIndexFixing(Index6M,$H2228,TRUE,_xll.ohTrigger(RecalcTrigger,Trigger6M)),NA())</f>
        <v>#N/A</v>
      </c>
      <c r="M2228" s="52" t="e">
        <f>IFERROR(_xll.qlIndexFixing(ONIndex6M,I2228,TRUE,_xll.ohTrigger(RecalcTrigger,Trigger6M)),NA())</f>
        <v>#N/A</v>
      </c>
    </row>
    <row r="2229" spans="2:13" x14ac:dyDescent="0.2">
      <c r="B2229" s="46" t="s">
        <v>49</v>
      </c>
      <c r="D2229" s="49">
        <f>_xll.qlCalendarAdvance(LocalCalendar,$D2228,B2229,"f",FALSE)</f>
        <v>55149</v>
      </c>
      <c r="E2229" s="49">
        <f>_xll.qlInterestRateIndexValueDate(IndexON,D2229)</f>
        <v>55149</v>
      </c>
      <c r="F2229" s="52" t="e">
        <f>IFERROR(_xll.qlIndexFixing(IndexON,D2229,TRUE,_xll.ohTrigger(RecalcTrigger,TriggerON)),NA())</f>
        <v>#N/A</v>
      </c>
      <c r="H2229" s="49">
        <f>_xll.qlCalendarAdvance(IborCalendar,$H2228,B2229,"f",FALSE)</f>
        <v>54926</v>
      </c>
      <c r="I2229" s="49">
        <f>_xll.qlInterestRateIndexValueDate(Index3M,$H2229)</f>
        <v>54928</v>
      </c>
      <c r="J2229" s="52" t="e">
        <f>IFERROR(_xll.qlIndexFixing(Index3M,H2229,TRUE,_xll.ohTrigger(RecalcTrigger,Trigger3M)),NA())</f>
        <v>#N/A</v>
      </c>
      <c r="K2229" s="52" t="e">
        <f>IFERROR(_xll.qlIndexFixing(ONIndex3M,I2229,TRUE,_xll.ohTrigger(RecalcTrigger,Trigger3M)),NA())</f>
        <v>#N/A</v>
      </c>
      <c r="L2229" s="52" t="e">
        <f>IFERROR(_xll.qlIndexFixing(Index6M,$H2229,TRUE,_xll.ohTrigger(RecalcTrigger,Trigger6M)),NA())</f>
        <v>#N/A</v>
      </c>
      <c r="M2229" s="52" t="e">
        <f>IFERROR(_xll.qlIndexFixing(ONIndex6M,I2229,TRUE,_xll.ohTrigger(RecalcTrigger,Trigger6M)),NA())</f>
        <v>#N/A</v>
      </c>
    </row>
    <row r="2230" spans="2:13" x14ac:dyDescent="0.2">
      <c r="B2230" s="46" t="s">
        <v>49</v>
      </c>
      <c r="D2230" s="49">
        <f>_xll.qlCalendarAdvance(LocalCalendar,$D2229,B2230,"f",FALSE)</f>
        <v>55157</v>
      </c>
      <c r="E2230" s="49">
        <f>_xll.qlInterestRateIndexValueDate(IndexON,D2230)</f>
        <v>55157</v>
      </c>
      <c r="F2230" s="52" t="e">
        <f>IFERROR(_xll.qlIndexFixing(IndexON,D2230,TRUE,_xll.ohTrigger(RecalcTrigger,TriggerON)),NA())</f>
        <v>#N/A</v>
      </c>
      <c r="H2230" s="49">
        <f>_xll.qlCalendarAdvance(IborCalendar,$H2229,B2230,"f",FALSE)</f>
        <v>54933</v>
      </c>
      <c r="I2230" s="49">
        <f>_xll.qlInterestRateIndexValueDate(Index3M,$H2230)</f>
        <v>54935</v>
      </c>
      <c r="J2230" s="52" t="e">
        <f>IFERROR(_xll.qlIndexFixing(Index3M,H2230,TRUE,_xll.ohTrigger(RecalcTrigger,Trigger3M)),NA())</f>
        <v>#N/A</v>
      </c>
      <c r="K2230" s="52" t="e">
        <f>IFERROR(_xll.qlIndexFixing(ONIndex3M,I2230,TRUE,_xll.ohTrigger(RecalcTrigger,Trigger3M)),NA())</f>
        <v>#N/A</v>
      </c>
      <c r="L2230" s="52" t="e">
        <f>IFERROR(_xll.qlIndexFixing(Index6M,$H2230,TRUE,_xll.ohTrigger(RecalcTrigger,Trigger6M)),NA())</f>
        <v>#N/A</v>
      </c>
      <c r="M2230" s="52" t="e">
        <f>IFERROR(_xll.qlIndexFixing(ONIndex6M,I2230,TRUE,_xll.ohTrigger(RecalcTrigger,Trigger6M)),NA())</f>
        <v>#N/A</v>
      </c>
    </row>
    <row r="2231" spans="2:13" x14ac:dyDescent="0.2">
      <c r="B2231" s="46" t="s">
        <v>49</v>
      </c>
      <c r="D2231" s="49">
        <f>_xll.qlCalendarAdvance(LocalCalendar,$D2230,B2231,"f",FALSE)</f>
        <v>55164</v>
      </c>
      <c r="E2231" s="49">
        <f>_xll.qlInterestRateIndexValueDate(IndexON,D2231)</f>
        <v>55164</v>
      </c>
      <c r="F2231" s="52" t="e">
        <f>IFERROR(_xll.qlIndexFixing(IndexON,D2231,TRUE,_xll.ohTrigger(RecalcTrigger,TriggerON)),NA())</f>
        <v>#N/A</v>
      </c>
      <c r="H2231" s="49">
        <f>_xll.qlCalendarAdvance(IborCalendar,$H2230,B2231,"f",FALSE)</f>
        <v>54940</v>
      </c>
      <c r="I2231" s="49">
        <f>_xll.qlInterestRateIndexValueDate(Index3M,$H2231)</f>
        <v>54942</v>
      </c>
      <c r="J2231" s="52" t="e">
        <f>IFERROR(_xll.qlIndexFixing(Index3M,H2231,TRUE,_xll.ohTrigger(RecalcTrigger,Trigger3M)),NA())</f>
        <v>#N/A</v>
      </c>
      <c r="K2231" s="52" t="e">
        <f>IFERROR(_xll.qlIndexFixing(ONIndex3M,I2231,TRUE,_xll.ohTrigger(RecalcTrigger,Trigger3M)),NA())</f>
        <v>#N/A</v>
      </c>
      <c r="L2231" s="52" t="e">
        <f>IFERROR(_xll.qlIndexFixing(Index6M,$H2231,TRUE,_xll.ohTrigger(RecalcTrigger,Trigger6M)),NA())</f>
        <v>#N/A</v>
      </c>
      <c r="M2231" s="52" t="e">
        <f>IFERROR(_xll.qlIndexFixing(ONIndex6M,I2231,TRUE,_xll.ohTrigger(RecalcTrigger,Trigger6M)),NA())</f>
        <v>#N/A</v>
      </c>
    </row>
    <row r="2232" spans="2:13" x14ac:dyDescent="0.2">
      <c r="B2232" s="46" t="s">
        <v>49</v>
      </c>
      <c r="D2232" s="49">
        <f>_xll.qlCalendarAdvance(LocalCalendar,$D2231,B2232,"f",FALSE)</f>
        <v>55171</v>
      </c>
      <c r="E2232" s="49">
        <f>_xll.qlInterestRateIndexValueDate(IndexON,D2232)</f>
        <v>55171</v>
      </c>
      <c r="F2232" s="52" t="e">
        <f>IFERROR(_xll.qlIndexFixing(IndexON,D2232,TRUE,_xll.ohTrigger(RecalcTrigger,TriggerON)),NA())</f>
        <v>#N/A</v>
      </c>
      <c r="H2232" s="49">
        <f>_xll.qlCalendarAdvance(IborCalendar,$H2231,B2232,"f",FALSE)</f>
        <v>54947</v>
      </c>
      <c r="I2232" s="49">
        <f>_xll.qlInterestRateIndexValueDate(Index3M,$H2232)</f>
        <v>54949</v>
      </c>
      <c r="J2232" s="52" t="e">
        <f>IFERROR(_xll.qlIndexFixing(Index3M,H2232,TRUE,_xll.ohTrigger(RecalcTrigger,Trigger3M)),NA())</f>
        <v>#N/A</v>
      </c>
      <c r="K2232" s="52" t="e">
        <f>IFERROR(_xll.qlIndexFixing(ONIndex3M,I2232,TRUE,_xll.ohTrigger(RecalcTrigger,Trigger3M)),NA())</f>
        <v>#N/A</v>
      </c>
      <c r="L2232" s="52" t="e">
        <f>IFERROR(_xll.qlIndexFixing(Index6M,$H2232,TRUE,_xll.ohTrigger(RecalcTrigger,Trigger6M)),NA())</f>
        <v>#N/A</v>
      </c>
      <c r="M2232" s="52" t="e">
        <f>IFERROR(_xll.qlIndexFixing(ONIndex6M,I2232,TRUE,_xll.ohTrigger(RecalcTrigger,Trigger6M)),NA())</f>
        <v>#N/A</v>
      </c>
    </row>
    <row r="2233" spans="2:13" x14ac:dyDescent="0.2">
      <c r="B2233" s="46" t="s">
        <v>49</v>
      </c>
      <c r="D2233" s="49">
        <f>_xll.qlCalendarAdvance(LocalCalendar,$D2232,B2233,"f",FALSE)</f>
        <v>55178</v>
      </c>
      <c r="E2233" s="49">
        <f>_xll.qlInterestRateIndexValueDate(IndexON,D2233)</f>
        <v>55178</v>
      </c>
      <c r="F2233" s="52" t="e">
        <f>IFERROR(_xll.qlIndexFixing(IndexON,D2233,TRUE,_xll.ohTrigger(RecalcTrigger,TriggerON)),NA())</f>
        <v>#N/A</v>
      </c>
      <c r="H2233" s="49">
        <f>_xll.qlCalendarAdvance(IborCalendar,$H2232,B2233,"f",FALSE)</f>
        <v>54954</v>
      </c>
      <c r="I2233" s="49">
        <f>_xll.qlInterestRateIndexValueDate(Index3M,$H2233)</f>
        <v>54956</v>
      </c>
      <c r="J2233" s="52" t="e">
        <f>IFERROR(_xll.qlIndexFixing(Index3M,H2233,TRUE,_xll.ohTrigger(RecalcTrigger,Trigger3M)),NA())</f>
        <v>#N/A</v>
      </c>
      <c r="K2233" s="52" t="e">
        <f>IFERROR(_xll.qlIndexFixing(ONIndex3M,I2233,TRUE,_xll.ohTrigger(RecalcTrigger,Trigger3M)),NA())</f>
        <v>#N/A</v>
      </c>
      <c r="L2233" s="52" t="e">
        <f>IFERROR(_xll.qlIndexFixing(Index6M,$H2233,TRUE,_xll.ohTrigger(RecalcTrigger,Trigger6M)),NA())</f>
        <v>#N/A</v>
      </c>
      <c r="M2233" s="52" t="e">
        <f>IFERROR(_xll.qlIndexFixing(ONIndex6M,I2233,TRUE,_xll.ohTrigger(RecalcTrigger,Trigger6M)),NA())</f>
        <v>#N/A</v>
      </c>
    </row>
    <row r="2234" spans="2:13" x14ac:dyDescent="0.2">
      <c r="B2234" s="46" t="s">
        <v>49</v>
      </c>
      <c r="D2234" s="49">
        <f>_xll.qlCalendarAdvance(LocalCalendar,$D2233,B2234,"f",FALSE)</f>
        <v>55185</v>
      </c>
      <c r="E2234" s="49">
        <f>_xll.qlInterestRateIndexValueDate(IndexON,D2234)</f>
        <v>55185</v>
      </c>
      <c r="F2234" s="52" t="e">
        <f>IFERROR(_xll.qlIndexFixing(IndexON,D2234,TRUE,_xll.ohTrigger(RecalcTrigger,TriggerON)),NA())</f>
        <v>#N/A</v>
      </c>
      <c r="H2234" s="49">
        <f>_xll.qlCalendarAdvance(IborCalendar,$H2233,B2234,"f",FALSE)</f>
        <v>54961</v>
      </c>
      <c r="I2234" s="49">
        <f>_xll.qlInterestRateIndexValueDate(Index3M,$H2234)</f>
        <v>54963</v>
      </c>
      <c r="J2234" s="52" t="e">
        <f>IFERROR(_xll.qlIndexFixing(Index3M,H2234,TRUE,_xll.ohTrigger(RecalcTrigger,Trigger3M)),NA())</f>
        <v>#N/A</v>
      </c>
      <c r="K2234" s="52" t="e">
        <f>IFERROR(_xll.qlIndexFixing(ONIndex3M,I2234,TRUE,_xll.ohTrigger(RecalcTrigger,Trigger3M)),NA())</f>
        <v>#N/A</v>
      </c>
      <c r="L2234" s="52" t="e">
        <f>IFERROR(_xll.qlIndexFixing(Index6M,$H2234,TRUE,_xll.ohTrigger(RecalcTrigger,Trigger6M)),NA())</f>
        <v>#N/A</v>
      </c>
      <c r="M2234" s="52" t="e">
        <f>IFERROR(_xll.qlIndexFixing(ONIndex6M,I2234,TRUE,_xll.ohTrigger(RecalcTrigger,Trigger6M)),NA())</f>
        <v>#N/A</v>
      </c>
    </row>
    <row r="2235" spans="2:13" x14ac:dyDescent="0.2">
      <c r="B2235" s="46" t="s">
        <v>49</v>
      </c>
      <c r="D2235" s="49">
        <f>_xll.qlCalendarAdvance(LocalCalendar,$D2234,B2235,"f",FALSE)</f>
        <v>55192</v>
      </c>
      <c r="E2235" s="49">
        <f>_xll.qlInterestRateIndexValueDate(IndexON,D2235)</f>
        <v>55192</v>
      </c>
      <c r="F2235" s="52" t="e">
        <f>IFERROR(_xll.qlIndexFixing(IndexON,D2235,TRUE,_xll.ohTrigger(RecalcTrigger,TriggerON)),NA())</f>
        <v>#N/A</v>
      </c>
      <c r="H2235" s="49">
        <f>_xll.qlCalendarAdvance(IborCalendar,$H2234,B2235,"f",FALSE)</f>
        <v>54968</v>
      </c>
      <c r="I2235" s="49">
        <f>_xll.qlInterestRateIndexValueDate(Index3M,$H2235)</f>
        <v>54970</v>
      </c>
      <c r="J2235" s="52" t="e">
        <f>IFERROR(_xll.qlIndexFixing(Index3M,H2235,TRUE,_xll.ohTrigger(RecalcTrigger,Trigger3M)),NA())</f>
        <v>#N/A</v>
      </c>
      <c r="K2235" s="52" t="e">
        <f>IFERROR(_xll.qlIndexFixing(ONIndex3M,I2235,TRUE,_xll.ohTrigger(RecalcTrigger,Trigger3M)),NA())</f>
        <v>#N/A</v>
      </c>
      <c r="L2235" s="52" t="e">
        <f>IFERROR(_xll.qlIndexFixing(Index6M,$H2235,TRUE,_xll.ohTrigger(RecalcTrigger,Trigger6M)),NA())</f>
        <v>#N/A</v>
      </c>
      <c r="M2235" s="52" t="e">
        <f>IFERROR(_xll.qlIndexFixing(ONIndex6M,I2235,TRUE,_xll.ohTrigger(RecalcTrigger,Trigger6M)),NA())</f>
        <v>#N/A</v>
      </c>
    </row>
    <row r="2236" spans="2:13" x14ac:dyDescent="0.2">
      <c r="B2236" s="46" t="s">
        <v>49</v>
      </c>
      <c r="D2236" s="49">
        <f>_xll.qlCalendarAdvance(LocalCalendar,$D2235,B2236,"f",FALSE)</f>
        <v>55199</v>
      </c>
      <c r="E2236" s="49">
        <f>_xll.qlInterestRateIndexValueDate(IndexON,D2236)</f>
        <v>55199</v>
      </c>
      <c r="F2236" s="52" t="e">
        <f>IFERROR(_xll.qlIndexFixing(IndexON,D2236,TRUE,_xll.ohTrigger(RecalcTrigger,TriggerON)),NA())</f>
        <v>#N/A</v>
      </c>
      <c r="H2236" s="49">
        <f>_xll.qlCalendarAdvance(IborCalendar,$H2235,B2236,"f",FALSE)</f>
        <v>54975</v>
      </c>
      <c r="I2236" s="49">
        <f>_xll.qlInterestRateIndexValueDate(Index3M,$H2236)</f>
        <v>54977</v>
      </c>
      <c r="J2236" s="52" t="e">
        <f>IFERROR(_xll.qlIndexFixing(Index3M,H2236,TRUE,_xll.ohTrigger(RecalcTrigger,Trigger3M)),NA())</f>
        <v>#N/A</v>
      </c>
      <c r="K2236" s="52" t="e">
        <f>IFERROR(_xll.qlIndexFixing(ONIndex3M,I2236,TRUE,_xll.ohTrigger(RecalcTrigger,Trigger3M)),NA())</f>
        <v>#N/A</v>
      </c>
      <c r="L2236" s="52" t="e">
        <f>IFERROR(_xll.qlIndexFixing(Index6M,$H2236,TRUE,_xll.ohTrigger(RecalcTrigger,Trigger6M)),NA())</f>
        <v>#N/A</v>
      </c>
      <c r="M2236" s="52" t="e">
        <f>IFERROR(_xll.qlIndexFixing(ONIndex6M,I2236,TRUE,_xll.ohTrigger(RecalcTrigger,Trigger6M)),NA())</f>
        <v>#N/A</v>
      </c>
    </row>
    <row r="2237" spans="2:13" x14ac:dyDescent="0.2">
      <c r="B2237" s="46" t="s">
        <v>49</v>
      </c>
      <c r="D2237" s="49">
        <f>_xll.qlCalendarAdvance(LocalCalendar,$D2236,B2237,"f",FALSE)</f>
        <v>55206</v>
      </c>
      <c r="E2237" s="49">
        <f>_xll.qlInterestRateIndexValueDate(IndexON,D2237)</f>
        <v>55206</v>
      </c>
      <c r="F2237" s="52" t="e">
        <f>IFERROR(_xll.qlIndexFixing(IndexON,D2237,TRUE,_xll.ohTrigger(RecalcTrigger,TriggerON)),NA())</f>
        <v>#N/A</v>
      </c>
      <c r="H2237" s="49">
        <f>_xll.qlCalendarAdvance(IborCalendar,$H2236,B2237,"f",FALSE)</f>
        <v>54982</v>
      </c>
      <c r="I2237" s="49">
        <f>_xll.qlInterestRateIndexValueDate(Index3M,$H2237)</f>
        <v>54984</v>
      </c>
      <c r="J2237" s="52" t="e">
        <f>IFERROR(_xll.qlIndexFixing(Index3M,H2237,TRUE,_xll.ohTrigger(RecalcTrigger,Trigger3M)),NA())</f>
        <v>#N/A</v>
      </c>
      <c r="K2237" s="52" t="e">
        <f>IFERROR(_xll.qlIndexFixing(ONIndex3M,I2237,TRUE,_xll.ohTrigger(RecalcTrigger,Trigger3M)),NA())</f>
        <v>#N/A</v>
      </c>
      <c r="L2237" s="52" t="e">
        <f>IFERROR(_xll.qlIndexFixing(Index6M,$H2237,TRUE,_xll.ohTrigger(RecalcTrigger,Trigger6M)),NA())</f>
        <v>#N/A</v>
      </c>
      <c r="M2237" s="52" t="e">
        <f>IFERROR(_xll.qlIndexFixing(ONIndex6M,I2237,TRUE,_xll.ohTrigger(RecalcTrigger,Trigger6M)),NA())</f>
        <v>#N/A</v>
      </c>
    </row>
    <row r="2238" spans="2:13" x14ac:dyDescent="0.2">
      <c r="B2238" s="46" t="s">
        <v>49</v>
      </c>
      <c r="D2238" s="49">
        <f>_xll.qlCalendarAdvance(LocalCalendar,$D2237,B2238,"f",FALSE)</f>
        <v>55213</v>
      </c>
      <c r="E2238" s="49">
        <f>_xll.qlInterestRateIndexValueDate(IndexON,D2238)</f>
        <v>55213</v>
      </c>
      <c r="F2238" s="52" t="e">
        <f>IFERROR(_xll.qlIndexFixing(IndexON,D2238,TRUE,_xll.ohTrigger(RecalcTrigger,TriggerON)),NA())</f>
        <v>#N/A</v>
      </c>
      <c r="H2238" s="49">
        <f>_xll.qlCalendarAdvance(IborCalendar,$H2237,B2238,"f",FALSE)</f>
        <v>54989</v>
      </c>
      <c r="I2238" s="49">
        <f>_xll.qlInterestRateIndexValueDate(Index3M,$H2238)</f>
        <v>54991</v>
      </c>
      <c r="J2238" s="52" t="e">
        <f>IFERROR(_xll.qlIndexFixing(Index3M,H2238,TRUE,_xll.ohTrigger(RecalcTrigger,Trigger3M)),NA())</f>
        <v>#N/A</v>
      </c>
      <c r="K2238" s="52" t="e">
        <f>IFERROR(_xll.qlIndexFixing(ONIndex3M,I2238,TRUE,_xll.ohTrigger(RecalcTrigger,Trigger3M)),NA())</f>
        <v>#N/A</v>
      </c>
      <c r="L2238" s="52" t="e">
        <f>IFERROR(_xll.qlIndexFixing(Index6M,$H2238,TRUE,_xll.ohTrigger(RecalcTrigger,Trigger6M)),NA())</f>
        <v>#N/A</v>
      </c>
      <c r="M2238" s="52" t="e">
        <f>IFERROR(_xll.qlIndexFixing(ONIndex6M,I2238,TRUE,_xll.ohTrigger(RecalcTrigger,Trigger6M)),NA())</f>
        <v>#N/A</v>
      </c>
    </row>
    <row r="2239" spans="2:13" x14ac:dyDescent="0.2">
      <c r="B2239" s="46" t="s">
        <v>49</v>
      </c>
      <c r="D2239" s="49">
        <f>_xll.qlCalendarAdvance(LocalCalendar,$D2238,B2239,"f",FALSE)</f>
        <v>55220</v>
      </c>
      <c r="E2239" s="49">
        <f>_xll.qlInterestRateIndexValueDate(IndexON,D2239)</f>
        <v>55220</v>
      </c>
      <c r="F2239" s="52" t="e">
        <f>IFERROR(_xll.qlIndexFixing(IndexON,D2239,TRUE,_xll.ohTrigger(RecalcTrigger,TriggerON)),NA())</f>
        <v>#N/A</v>
      </c>
      <c r="H2239" s="49">
        <f>_xll.qlCalendarAdvance(IborCalendar,$H2238,B2239,"f",FALSE)</f>
        <v>54996</v>
      </c>
      <c r="I2239" s="49">
        <f>_xll.qlInterestRateIndexValueDate(Index3M,$H2239)</f>
        <v>54998</v>
      </c>
      <c r="J2239" s="52" t="e">
        <f>IFERROR(_xll.qlIndexFixing(Index3M,H2239,TRUE,_xll.ohTrigger(RecalcTrigger,Trigger3M)),NA())</f>
        <v>#N/A</v>
      </c>
      <c r="K2239" s="52" t="e">
        <f>IFERROR(_xll.qlIndexFixing(ONIndex3M,I2239,TRUE,_xll.ohTrigger(RecalcTrigger,Trigger3M)),NA())</f>
        <v>#N/A</v>
      </c>
      <c r="L2239" s="52" t="e">
        <f>IFERROR(_xll.qlIndexFixing(Index6M,$H2239,TRUE,_xll.ohTrigger(RecalcTrigger,Trigger6M)),NA())</f>
        <v>#N/A</v>
      </c>
      <c r="M2239" s="52" t="e">
        <f>IFERROR(_xll.qlIndexFixing(ONIndex6M,I2239,TRUE,_xll.ohTrigger(RecalcTrigger,Trigger6M)),NA())</f>
        <v>#N/A</v>
      </c>
    </row>
    <row r="2240" spans="2:13" x14ac:dyDescent="0.2">
      <c r="B2240" s="46" t="s">
        <v>49</v>
      </c>
      <c r="D2240" s="49">
        <f>_xll.qlCalendarAdvance(LocalCalendar,$D2239,B2240,"f",FALSE)</f>
        <v>55227</v>
      </c>
      <c r="E2240" s="49">
        <f>_xll.qlInterestRateIndexValueDate(IndexON,D2240)</f>
        <v>55227</v>
      </c>
      <c r="F2240" s="52" t="e">
        <f>IFERROR(_xll.qlIndexFixing(IndexON,D2240,TRUE,_xll.ohTrigger(RecalcTrigger,TriggerON)),NA())</f>
        <v>#N/A</v>
      </c>
      <c r="H2240" s="49">
        <f>_xll.qlCalendarAdvance(IborCalendar,$H2239,B2240,"f",FALSE)</f>
        <v>55003</v>
      </c>
      <c r="I2240" s="49">
        <f>_xll.qlInterestRateIndexValueDate(Index3M,$H2240)</f>
        <v>55005</v>
      </c>
      <c r="J2240" s="52" t="e">
        <f>IFERROR(_xll.qlIndexFixing(Index3M,H2240,TRUE,_xll.ohTrigger(RecalcTrigger,Trigger3M)),NA())</f>
        <v>#N/A</v>
      </c>
      <c r="K2240" s="52" t="e">
        <f>IFERROR(_xll.qlIndexFixing(ONIndex3M,I2240,TRUE,_xll.ohTrigger(RecalcTrigger,Trigger3M)),NA())</f>
        <v>#N/A</v>
      </c>
      <c r="L2240" s="52" t="e">
        <f>IFERROR(_xll.qlIndexFixing(Index6M,$H2240,TRUE,_xll.ohTrigger(RecalcTrigger,Trigger6M)),NA())</f>
        <v>#N/A</v>
      </c>
      <c r="M2240" s="52" t="e">
        <f>IFERROR(_xll.qlIndexFixing(ONIndex6M,I2240,TRUE,_xll.ohTrigger(RecalcTrigger,Trigger6M)),NA())</f>
        <v>#N/A</v>
      </c>
    </row>
    <row r="2241" spans="2:13" x14ac:dyDescent="0.2">
      <c r="B2241" s="46" t="s">
        <v>49</v>
      </c>
      <c r="D2241" s="49">
        <f>_xll.qlCalendarAdvance(LocalCalendar,$D2240,B2241,"f",FALSE)</f>
        <v>55234</v>
      </c>
      <c r="E2241" s="49">
        <f>_xll.qlInterestRateIndexValueDate(IndexON,D2241)</f>
        <v>55234</v>
      </c>
      <c r="F2241" s="52" t="e">
        <f>IFERROR(_xll.qlIndexFixing(IndexON,D2241,TRUE,_xll.ohTrigger(RecalcTrigger,TriggerON)),NA())</f>
        <v>#N/A</v>
      </c>
      <c r="H2241" s="49">
        <f>_xll.qlCalendarAdvance(IborCalendar,$H2240,B2241,"f",FALSE)</f>
        <v>55010</v>
      </c>
      <c r="I2241" s="49">
        <f>_xll.qlInterestRateIndexValueDate(Index3M,$H2241)</f>
        <v>55012</v>
      </c>
      <c r="J2241" s="52" t="e">
        <f>IFERROR(_xll.qlIndexFixing(Index3M,H2241,TRUE,_xll.ohTrigger(RecalcTrigger,Trigger3M)),NA())</f>
        <v>#N/A</v>
      </c>
      <c r="K2241" s="52" t="e">
        <f>IFERROR(_xll.qlIndexFixing(ONIndex3M,I2241,TRUE,_xll.ohTrigger(RecalcTrigger,Trigger3M)),NA())</f>
        <v>#N/A</v>
      </c>
      <c r="L2241" s="52" t="e">
        <f>IFERROR(_xll.qlIndexFixing(Index6M,$H2241,TRUE,_xll.ohTrigger(RecalcTrigger,Trigger6M)),NA())</f>
        <v>#N/A</v>
      </c>
      <c r="M2241" s="52" t="e">
        <f>IFERROR(_xll.qlIndexFixing(ONIndex6M,I2241,TRUE,_xll.ohTrigger(RecalcTrigger,Trigger6M)),NA())</f>
        <v>#N/A</v>
      </c>
    </row>
    <row r="2242" spans="2:13" x14ac:dyDescent="0.2">
      <c r="B2242" s="46" t="s">
        <v>49</v>
      </c>
      <c r="D2242" s="49">
        <f>_xll.qlCalendarAdvance(LocalCalendar,$D2241,B2242,"f",FALSE)</f>
        <v>55241</v>
      </c>
      <c r="E2242" s="49">
        <f>_xll.qlInterestRateIndexValueDate(IndexON,D2242)</f>
        <v>55241</v>
      </c>
      <c r="F2242" s="52" t="e">
        <f>IFERROR(_xll.qlIndexFixing(IndexON,D2242,TRUE,_xll.ohTrigger(RecalcTrigger,TriggerON)),NA())</f>
        <v>#N/A</v>
      </c>
      <c r="H2242" s="49">
        <f>_xll.qlCalendarAdvance(IborCalendar,$H2241,B2242,"f",FALSE)</f>
        <v>55017</v>
      </c>
      <c r="I2242" s="49">
        <f>_xll.qlInterestRateIndexValueDate(Index3M,$H2242)</f>
        <v>55019</v>
      </c>
      <c r="J2242" s="52" t="e">
        <f>IFERROR(_xll.qlIndexFixing(Index3M,H2242,TRUE,_xll.ohTrigger(RecalcTrigger,Trigger3M)),NA())</f>
        <v>#N/A</v>
      </c>
      <c r="K2242" s="52" t="e">
        <f>IFERROR(_xll.qlIndexFixing(ONIndex3M,I2242,TRUE,_xll.ohTrigger(RecalcTrigger,Trigger3M)),NA())</f>
        <v>#N/A</v>
      </c>
      <c r="L2242" s="52" t="e">
        <f>IFERROR(_xll.qlIndexFixing(Index6M,$H2242,TRUE,_xll.ohTrigger(RecalcTrigger,Trigger6M)),NA())</f>
        <v>#N/A</v>
      </c>
      <c r="M2242" s="52" t="e">
        <f>IFERROR(_xll.qlIndexFixing(ONIndex6M,I2242,TRUE,_xll.ohTrigger(RecalcTrigger,Trigger6M)),NA())</f>
        <v>#N/A</v>
      </c>
    </row>
    <row r="2243" spans="2:13" x14ac:dyDescent="0.2">
      <c r="B2243" s="46" t="s">
        <v>49</v>
      </c>
      <c r="D2243" s="49">
        <f>_xll.qlCalendarAdvance(LocalCalendar,$D2242,B2243,"f",FALSE)</f>
        <v>55248</v>
      </c>
      <c r="E2243" s="49">
        <f>_xll.qlInterestRateIndexValueDate(IndexON,D2243)</f>
        <v>55248</v>
      </c>
      <c r="F2243" s="52" t="e">
        <f>IFERROR(_xll.qlIndexFixing(IndexON,D2243,TRUE,_xll.ohTrigger(RecalcTrigger,TriggerON)),NA())</f>
        <v>#N/A</v>
      </c>
      <c r="H2243" s="49">
        <f>_xll.qlCalendarAdvance(IborCalendar,$H2242,B2243,"f",FALSE)</f>
        <v>55024</v>
      </c>
      <c r="I2243" s="49">
        <f>_xll.qlInterestRateIndexValueDate(Index3M,$H2243)</f>
        <v>55026</v>
      </c>
      <c r="J2243" s="52" t="e">
        <f>IFERROR(_xll.qlIndexFixing(Index3M,H2243,TRUE,_xll.ohTrigger(RecalcTrigger,Trigger3M)),NA())</f>
        <v>#N/A</v>
      </c>
      <c r="K2243" s="52" t="e">
        <f>IFERROR(_xll.qlIndexFixing(ONIndex3M,I2243,TRUE,_xll.ohTrigger(RecalcTrigger,Trigger3M)),NA())</f>
        <v>#N/A</v>
      </c>
      <c r="L2243" s="52" t="e">
        <f>IFERROR(_xll.qlIndexFixing(Index6M,$H2243,TRUE,_xll.ohTrigger(RecalcTrigger,Trigger6M)),NA())</f>
        <v>#N/A</v>
      </c>
      <c r="M2243" s="52" t="e">
        <f>IFERROR(_xll.qlIndexFixing(ONIndex6M,I2243,TRUE,_xll.ohTrigger(RecalcTrigger,Trigger6M)),NA())</f>
        <v>#N/A</v>
      </c>
    </row>
    <row r="2244" spans="2:13" x14ac:dyDescent="0.2">
      <c r="B2244" s="46" t="s">
        <v>49</v>
      </c>
      <c r="D2244" s="49">
        <f>_xll.qlCalendarAdvance(LocalCalendar,$D2243,B2244,"f",FALSE)</f>
        <v>55255</v>
      </c>
      <c r="E2244" s="49">
        <f>_xll.qlInterestRateIndexValueDate(IndexON,D2244)</f>
        <v>55255</v>
      </c>
      <c r="F2244" s="52" t="e">
        <f>IFERROR(_xll.qlIndexFixing(IndexON,D2244,TRUE,_xll.ohTrigger(RecalcTrigger,TriggerON)),NA())</f>
        <v>#N/A</v>
      </c>
      <c r="H2244" s="49">
        <f>_xll.qlCalendarAdvance(IborCalendar,$H2243,B2244,"f",FALSE)</f>
        <v>55031</v>
      </c>
      <c r="I2244" s="49">
        <f>_xll.qlInterestRateIndexValueDate(Index3M,$H2244)</f>
        <v>55033</v>
      </c>
      <c r="J2244" s="52" t="e">
        <f>IFERROR(_xll.qlIndexFixing(Index3M,H2244,TRUE,_xll.ohTrigger(RecalcTrigger,Trigger3M)),NA())</f>
        <v>#N/A</v>
      </c>
      <c r="K2244" s="52" t="e">
        <f>IFERROR(_xll.qlIndexFixing(ONIndex3M,I2244,TRUE,_xll.ohTrigger(RecalcTrigger,Trigger3M)),NA())</f>
        <v>#N/A</v>
      </c>
      <c r="L2244" s="52" t="e">
        <f>IFERROR(_xll.qlIndexFixing(Index6M,$H2244,TRUE,_xll.ohTrigger(RecalcTrigger,Trigger6M)),NA())</f>
        <v>#N/A</v>
      </c>
      <c r="M2244" s="52" t="e">
        <f>IFERROR(_xll.qlIndexFixing(ONIndex6M,I2244,TRUE,_xll.ohTrigger(RecalcTrigger,Trigger6M)),NA())</f>
        <v>#N/A</v>
      </c>
    </row>
    <row r="2245" spans="2:13" x14ac:dyDescent="0.2">
      <c r="B2245" s="46" t="s">
        <v>49</v>
      </c>
      <c r="D2245" s="49">
        <f>_xll.qlCalendarAdvance(LocalCalendar,$D2244,B2245,"f",FALSE)</f>
        <v>55262</v>
      </c>
      <c r="E2245" s="49">
        <f>_xll.qlInterestRateIndexValueDate(IndexON,D2245)</f>
        <v>55262</v>
      </c>
      <c r="F2245" s="52" t="e">
        <f>IFERROR(_xll.qlIndexFixing(IndexON,D2245,TRUE,_xll.ohTrigger(RecalcTrigger,TriggerON)),NA())</f>
        <v>#N/A</v>
      </c>
      <c r="H2245" s="49">
        <f>_xll.qlCalendarAdvance(IborCalendar,$H2244,B2245,"f",FALSE)</f>
        <v>55038</v>
      </c>
      <c r="I2245" s="49">
        <f>_xll.qlInterestRateIndexValueDate(Index3M,$H2245)</f>
        <v>55040</v>
      </c>
      <c r="J2245" s="52" t="e">
        <f>IFERROR(_xll.qlIndexFixing(Index3M,H2245,TRUE,_xll.ohTrigger(RecalcTrigger,Trigger3M)),NA())</f>
        <v>#N/A</v>
      </c>
      <c r="K2245" s="52" t="e">
        <f>IFERROR(_xll.qlIndexFixing(ONIndex3M,I2245,TRUE,_xll.ohTrigger(RecalcTrigger,Trigger3M)),NA())</f>
        <v>#N/A</v>
      </c>
      <c r="L2245" s="52" t="e">
        <f>IFERROR(_xll.qlIndexFixing(Index6M,$H2245,TRUE,_xll.ohTrigger(RecalcTrigger,Trigger6M)),NA())</f>
        <v>#N/A</v>
      </c>
      <c r="M2245" s="52" t="e">
        <f>IFERROR(_xll.qlIndexFixing(ONIndex6M,I2245,TRUE,_xll.ohTrigger(RecalcTrigger,Trigger6M)),NA())</f>
        <v>#N/A</v>
      </c>
    </row>
    <row r="2246" spans="2:13" x14ac:dyDescent="0.2">
      <c r="B2246" s="46" t="s">
        <v>49</v>
      </c>
      <c r="D2246" s="49">
        <f>_xll.qlCalendarAdvance(LocalCalendar,$D2245,B2246,"f",FALSE)</f>
        <v>55269</v>
      </c>
      <c r="E2246" s="49">
        <f>_xll.qlInterestRateIndexValueDate(IndexON,D2246)</f>
        <v>55269</v>
      </c>
      <c r="F2246" s="52" t="e">
        <f>IFERROR(_xll.qlIndexFixing(IndexON,D2246,TRUE,_xll.ohTrigger(RecalcTrigger,TriggerON)),NA())</f>
        <v>#N/A</v>
      </c>
      <c r="H2246" s="49">
        <f>_xll.qlCalendarAdvance(IborCalendar,$H2245,B2246,"f",FALSE)</f>
        <v>55045</v>
      </c>
      <c r="I2246" s="49">
        <f>_xll.qlInterestRateIndexValueDate(Index3M,$H2246)</f>
        <v>55047</v>
      </c>
      <c r="J2246" s="52" t="e">
        <f>IFERROR(_xll.qlIndexFixing(Index3M,H2246,TRUE,_xll.ohTrigger(RecalcTrigger,Trigger3M)),NA())</f>
        <v>#N/A</v>
      </c>
      <c r="K2246" s="52" t="e">
        <f>IFERROR(_xll.qlIndexFixing(ONIndex3M,I2246,TRUE,_xll.ohTrigger(RecalcTrigger,Trigger3M)),NA())</f>
        <v>#N/A</v>
      </c>
      <c r="L2246" s="52" t="e">
        <f>IFERROR(_xll.qlIndexFixing(Index6M,$H2246,TRUE,_xll.ohTrigger(RecalcTrigger,Trigger6M)),NA())</f>
        <v>#N/A</v>
      </c>
      <c r="M2246" s="52" t="e">
        <f>IFERROR(_xll.qlIndexFixing(ONIndex6M,I2246,TRUE,_xll.ohTrigger(RecalcTrigger,Trigger6M)),NA())</f>
        <v>#N/A</v>
      </c>
    </row>
    <row r="2247" spans="2:13" x14ac:dyDescent="0.2">
      <c r="B2247" s="46" t="s">
        <v>49</v>
      </c>
      <c r="D2247" s="49">
        <f>_xll.qlCalendarAdvance(LocalCalendar,$D2246,B2247,"f",FALSE)</f>
        <v>55281</v>
      </c>
      <c r="E2247" s="49">
        <f>_xll.qlInterestRateIndexValueDate(IndexON,D2247)</f>
        <v>55281</v>
      </c>
      <c r="F2247" s="52" t="e">
        <f>IFERROR(_xll.qlIndexFixing(IndexON,D2247,TRUE,_xll.ohTrigger(RecalcTrigger,TriggerON)),NA())</f>
        <v>#N/A</v>
      </c>
      <c r="H2247" s="49">
        <f>_xll.qlCalendarAdvance(IborCalendar,$H2246,B2247,"f",FALSE)</f>
        <v>55052</v>
      </c>
      <c r="I2247" s="49">
        <f>_xll.qlInterestRateIndexValueDate(Index3M,$H2247)</f>
        <v>55057</v>
      </c>
      <c r="J2247" s="52" t="e">
        <f>IFERROR(_xll.qlIndexFixing(Index3M,H2247,TRUE,_xll.ohTrigger(RecalcTrigger,Trigger3M)),NA())</f>
        <v>#N/A</v>
      </c>
      <c r="K2247" s="52" t="e">
        <f>IFERROR(_xll.qlIndexFixing(ONIndex3M,I2247,TRUE,_xll.ohTrigger(RecalcTrigger,Trigger3M)),NA())</f>
        <v>#N/A</v>
      </c>
      <c r="L2247" s="52" t="e">
        <f>IFERROR(_xll.qlIndexFixing(Index6M,$H2247,TRUE,_xll.ohTrigger(RecalcTrigger,Trigger6M)),NA())</f>
        <v>#N/A</v>
      </c>
      <c r="M2247" s="52" t="e">
        <f>IFERROR(_xll.qlIndexFixing(ONIndex6M,I2247,TRUE,_xll.ohTrigger(RecalcTrigger,Trigger6M)),NA())</f>
        <v>#N/A</v>
      </c>
    </row>
    <row r="2248" spans="2:13" x14ac:dyDescent="0.2">
      <c r="B2248" s="46" t="s">
        <v>49</v>
      </c>
      <c r="D2248" s="49">
        <f>_xll.qlCalendarAdvance(LocalCalendar,$D2247,B2248,"f",FALSE)</f>
        <v>55288</v>
      </c>
      <c r="E2248" s="49">
        <f>_xll.qlInterestRateIndexValueDate(IndexON,D2248)</f>
        <v>55288</v>
      </c>
      <c r="F2248" s="52" t="e">
        <f>IFERROR(_xll.qlIndexFixing(IndexON,D2248,TRUE,_xll.ohTrigger(RecalcTrigger,TriggerON)),NA())</f>
        <v>#N/A</v>
      </c>
      <c r="H2248" s="49">
        <f>_xll.qlCalendarAdvance(IborCalendar,$H2247,B2248,"f",FALSE)</f>
        <v>55059</v>
      </c>
      <c r="I2248" s="49">
        <f>_xll.qlInterestRateIndexValueDate(Index3M,$H2248)</f>
        <v>55061</v>
      </c>
      <c r="J2248" s="52" t="e">
        <f>IFERROR(_xll.qlIndexFixing(Index3M,H2248,TRUE,_xll.ohTrigger(RecalcTrigger,Trigger3M)),NA())</f>
        <v>#N/A</v>
      </c>
      <c r="K2248" s="52" t="e">
        <f>IFERROR(_xll.qlIndexFixing(ONIndex3M,I2248,TRUE,_xll.ohTrigger(RecalcTrigger,Trigger3M)),NA())</f>
        <v>#N/A</v>
      </c>
      <c r="L2248" s="52" t="e">
        <f>IFERROR(_xll.qlIndexFixing(Index6M,$H2248,TRUE,_xll.ohTrigger(RecalcTrigger,Trigger6M)),NA())</f>
        <v>#N/A</v>
      </c>
      <c r="M2248" s="52" t="e">
        <f>IFERROR(_xll.qlIndexFixing(ONIndex6M,I2248,TRUE,_xll.ohTrigger(RecalcTrigger,Trigger6M)),NA())</f>
        <v>#N/A</v>
      </c>
    </row>
    <row r="2249" spans="2:13" x14ac:dyDescent="0.2">
      <c r="B2249" s="46" t="s">
        <v>49</v>
      </c>
      <c r="D2249" s="49">
        <f>_xll.qlCalendarAdvance(LocalCalendar,$D2248,B2249,"f",FALSE)</f>
        <v>55295</v>
      </c>
      <c r="E2249" s="49">
        <f>_xll.qlInterestRateIndexValueDate(IndexON,D2249)</f>
        <v>55295</v>
      </c>
      <c r="F2249" s="52" t="e">
        <f>IFERROR(_xll.qlIndexFixing(IndexON,D2249,TRUE,_xll.ohTrigger(RecalcTrigger,TriggerON)),NA())</f>
        <v>#N/A</v>
      </c>
      <c r="H2249" s="49">
        <f>_xll.qlCalendarAdvance(IborCalendar,$H2248,B2249,"f",FALSE)</f>
        <v>55066</v>
      </c>
      <c r="I2249" s="49">
        <f>_xll.qlInterestRateIndexValueDate(Index3M,$H2249)</f>
        <v>55068</v>
      </c>
      <c r="J2249" s="52" t="e">
        <f>IFERROR(_xll.qlIndexFixing(Index3M,H2249,TRUE,_xll.ohTrigger(RecalcTrigger,Trigger3M)),NA())</f>
        <v>#N/A</v>
      </c>
      <c r="K2249" s="52" t="e">
        <f>IFERROR(_xll.qlIndexFixing(ONIndex3M,I2249,TRUE,_xll.ohTrigger(RecalcTrigger,Trigger3M)),NA())</f>
        <v>#N/A</v>
      </c>
      <c r="L2249" s="52" t="e">
        <f>IFERROR(_xll.qlIndexFixing(Index6M,$H2249,TRUE,_xll.ohTrigger(RecalcTrigger,Trigger6M)),NA())</f>
        <v>#N/A</v>
      </c>
      <c r="M2249" s="52" t="e">
        <f>IFERROR(_xll.qlIndexFixing(ONIndex6M,I2249,TRUE,_xll.ohTrigger(RecalcTrigger,Trigger6M)),NA())</f>
        <v>#N/A</v>
      </c>
    </row>
    <row r="2250" spans="2:13" x14ac:dyDescent="0.2">
      <c r="B2250" s="46" t="s">
        <v>49</v>
      </c>
      <c r="D2250" s="49">
        <f>_xll.qlCalendarAdvance(LocalCalendar,$D2249,B2250,"f",FALSE)</f>
        <v>55302</v>
      </c>
      <c r="E2250" s="49">
        <f>_xll.qlInterestRateIndexValueDate(IndexON,D2250)</f>
        <v>55302</v>
      </c>
      <c r="F2250" s="52" t="e">
        <f>IFERROR(_xll.qlIndexFixing(IndexON,D2250,TRUE,_xll.ohTrigger(RecalcTrigger,TriggerON)),NA())</f>
        <v>#N/A</v>
      </c>
      <c r="H2250" s="49">
        <f>_xll.qlCalendarAdvance(IborCalendar,$H2249,B2250,"f",FALSE)</f>
        <v>55073</v>
      </c>
      <c r="I2250" s="49">
        <f>_xll.qlInterestRateIndexValueDate(Index3M,$H2250)</f>
        <v>55075</v>
      </c>
      <c r="J2250" s="52" t="e">
        <f>IFERROR(_xll.qlIndexFixing(Index3M,H2250,TRUE,_xll.ohTrigger(RecalcTrigger,Trigger3M)),NA())</f>
        <v>#N/A</v>
      </c>
      <c r="K2250" s="52" t="e">
        <f>IFERROR(_xll.qlIndexFixing(ONIndex3M,I2250,TRUE,_xll.ohTrigger(RecalcTrigger,Trigger3M)),NA())</f>
        <v>#N/A</v>
      </c>
      <c r="L2250" s="52" t="e">
        <f>IFERROR(_xll.qlIndexFixing(Index6M,$H2250,TRUE,_xll.ohTrigger(RecalcTrigger,Trigger6M)),NA())</f>
        <v>#N/A</v>
      </c>
      <c r="M2250" s="52" t="e">
        <f>IFERROR(_xll.qlIndexFixing(ONIndex6M,I2250,TRUE,_xll.ohTrigger(RecalcTrigger,Trigger6M)),NA())</f>
        <v>#N/A</v>
      </c>
    </row>
    <row r="2251" spans="2:13" x14ac:dyDescent="0.2">
      <c r="B2251" s="46" t="s">
        <v>49</v>
      </c>
      <c r="D2251" s="49">
        <f>_xll.qlCalendarAdvance(LocalCalendar,$D2250,B2251,"f",FALSE)</f>
        <v>55309</v>
      </c>
      <c r="E2251" s="49">
        <f>_xll.qlInterestRateIndexValueDate(IndexON,D2251)</f>
        <v>55309</v>
      </c>
      <c r="F2251" s="52" t="e">
        <f>IFERROR(_xll.qlIndexFixing(IndexON,D2251,TRUE,_xll.ohTrigger(RecalcTrigger,TriggerON)),NA())</f>
        <v>#N/A</v>
      </c>
      <c r="H2251" s="49">
        <f>_xll.qlCalendarAdvance(IborCalendar,$H2250,B2251,"f",FALSE)</f>
        <v>55080</v>
      </c>
      <c r="I2251" s="49">
        <f>_xll.qlInterestRateIndexValueDate(Index3M,$H2251)</f>
        <v>55082</v>
      </c>
      <c r="J2251" s="52" t="e">
        <f>IFERROR(_xll.qlIndexFixing(Index3M,H2251,TRUE,_xll.ohTrigger(RecalcTrigger,Trigger3M)),NA())</f>
        <v>#N/A</v>
      </c>
      <c r="K2251" s="52" t="e">
        <f>IFERROR(_xll.qlIndexFixing(ONIndex3M,I2251,TRUE,_xll.ohTrigger(RecalcTrigger,Trigger3M)),NA())</f>
        <v>#N/A</v>
      </c>
      <c r="L2251" s="52" t="e">
        <f>IFERROR(_xll.qlIndexFixing(Index6M,$H2251,TRUE,_xll.ohTrigger(RecalcTrigger,Trigger6M)),NA())</f>
        <v>#N/A</v>
      </c>
      <c r="M2251" s="52" t="e">
        <f>IFERROR(_xll.qlIndexFixing(ONIndex6M,I2251,TRUE,_xll.ohTrigger(RecalcTrigger,Trigger6M)),NA())</f>
        <v>#N/A</v>
      </c>
    </row>
    <row r="2252" spans="2:13" x14ac:dyDescent="0.2">
      <c r="B2252" s="46" t="s">
        <v>49</v>
      </c>
      <c r="D2252" s="49">
        <f>_xll.qlCalendarAdvance(LocalCalendar,$D2251,B2252,"f",FALSE)</f>
        <v>55316</v>
      </c>
      <c r="E2252" s="49">
        <f>_xll.qlInterestRateIndexValueDate(IndexON,D2252)</f>
        <v>55316</v>
      </c>
      <c r="F2252" s="52" t="e">
        <f>IFERROR(_xll.qlIndexFixing(IndexON,D2252,TRUE,_xll.ohTrigger(RecalcTrigger,TriggerON)),NA())</f>
        <v>#N/A</v>
      </c>
      <c r="H2252" s="49">
        <f>_xll.qlCalendarAdvance(IborCalendar,$H2251,B2252,"f",FALSE)</f>
        <v>55087</v>
      </c>
      <c r="I2252" s="49">
        <f>_xll.qlInterestRateIndexValueDate(Index3M,$H2252)</f>
        <v>55089</v>
      </c>
      <c r="J2252" s="52" t="e">
        <f>IFERROR(_xll.qlIndexFixing(Index3M,H2252,TRUE,_xll.ohTrigger(RecalcTrigger,Trigger3M)),NA())</f>
        <v>#N/A</v>
      </c>
      <c r="K2252" s="52" t="e">
        <f>IFERROR(_xll.qlIndexFixing(ONIndex3M,I2252,TRUE,_xll.ohTrigger(RecalcTrigger,Trigger3M)),NA())</f>
        <v>#N/A</v>
      </c>
      <c r="L2252" s="52" t="e">
        <f>IFERROR(_xll.qlIndexFixing(Index6M,$H2252,TRUE,_xll.ohTrigger(RecalcTrigger,Trigger6M)),NA())</f>
        <v>#N/A</v>
      </c>
      <c r="M2252" s="52" t="e">
        <f>IFERROR(_xll.qlIndexFixing(ONIndex6M,I2252,TRUE,_xll.ohTrigger(RecalcTrigger,Trigger6M)),NA())</f>
        <v>#N/A</v>
      </c>
    </row>
    <row r="2253" spans="2:13" x14ac:dyDescent="0.2">
      <c r="B2253" s="46" t="s">
        <v>49</v>
      </c>
      <c r="D2253" s="49">
        <f>_xll.qlCalendarAdvance(LocalCalendar,$D2252,B2253,"f",FALSE)</f>
        <v>55323</v>
      </c>
      <c r="E2253" s="49">
        <f>_xll.qlInterestRateIndexValueDate(IndexON,D2253)</f>
        <v>55323</v>
      </c>
      <c r="F2253" s="52" t="e">
        <f>IFERROR(_xll.qlIndexFixing(IndexON,D2253,TRUE,_xll.ohTrigger(RecalcTrigger,TriggerON)),NA())</f>
        <v>#N/A</v>
      </c>
      <c r="H2253" s="49">
        <f>_xll.qlCalendarAdvance(IborCalendar,$H2252,B2253,"f",FALSE)</f>
        <v>55094</v>
      </c>
      <c r="I2253" s="49">
        <f>_xll.qlInterestRateIndexValueDate(Index3M,$H2253)</f>
        <v>55096</v>
      </c>
      <c r="J2253" s="52" t="e">
        <f>IFERROR(_xll.qlIndexFixing(Index3M,H2253,TRUE,_xll.ohTrigger(RecalcTrigger,Trigger3M)),NA())</f>
        <v>#N/A</v>
      </c>
      <c r="K2253" s="52" t="e">
        <f>IFERROR(_xll.qlIndexFixing(ONIndex3M,I2253,TRUE,_xll.ohTrigger(RecalcTrigger,Trigger3M)),NA())</f>
        <v>#N/A</v>
      </c>
      <c r="L2253" s="52" t="e">
        <f>IFERROR(_xll.qlIndexFixing(Index6M,$H2253,TRUE,_xll.ohTrigger(RecalcTrigger,Trigger6M)),NA())</f>
        <v>#N/A</v>
      </c>
      <c r="M2253" s="52" t="e">
        <f>IFERROR(_xll.qlIndexFixing(ONIndex6M,I2253,TRUE,_xll.ohTrigger(RecalcTrigger,Trigger6M)),NA())</f>
        <v>#N/A</v>
      </c>
    </row>
    <row r="2254" spans="2:13" x14ac:dyDescent="0.2">
      <c r="B2254" s="46" t="s">
        <v>49</v>
      </c>
      <c r="D2254" s="49">
        <f>_xll.qlCalendarAdvance(LocalCalendar,$D2253,B2254,"f",FALSE)</f>
        <v>55330</v>
      </c>
      <c r="E2254" s="49">
        <f>_xll.qlInterestRateIndexValueDate(IndexON,D2254)</f>
        <v>55330</v>
      </c>
      <c r="F2254" s="52" t="e">
        <f>IFERROR(_xll.qlIndexFixing(IndexON,D2254,TRUE,_xll.ohTrigger(RecalcTrigger,TriggerON)),NA())</f>
        <v>#N/A</v>
      </c>
      <c r="H2254" s="49">
        <f>_xll.qlCalendarAdvance(IborCalendar,$H2253,B2254,"f",FALSE)</f>
        <v>55101</v>
      </c>
      <c r="I2254" s="49">
        <f>_xll.qlInterestRateIndexValueDate(Index3M,$H2254)</f>
        <v>55103</v>
      </c>
      <c r="J2254" s="52" t="e">
        <f>IFERROR(_xll.qlIndexFixing(Index3M,H2254,TRUE,_xll.ohTrigger(RecalcTrigger,Trigger3M)),NA())</f>
        <v>#N/A</v>
      </c>
      <c r="K2254" s="52" t="e">
        <f>IFERROR(_xll.qlIndexFixing(ONIndex3M,I2254,TRUE,_xll.ohTrigger(RecalcTrigger,Trigger3M)),NA())</f>
        <v>#N/A</v>
      </c>
      <c r="L2254" s="52" t="e">
        <f>IFERROR(_xll.qlIndexFixing(Index6M,$H2254,TRUE,_xll.ohTrigger(RecalcTrigger,Trigger6M)),NA())</f>
        <v>#N/A</v>
      </c>
      <c r="M2254" s="52" t="e">
        <f>IFERROR(_xll.qlIndexFixing(ONIndex6M,I2254,TRUE,_xll.ohTrigger(RecalcTrigger,Trigger6M)),NA())</f>
        <v>#N/A</v>
      </c>
    </row>
    <row r="2255" spans="2:13" x14ac:dyDescent="0.2">
      <c r="B2255" s="46" t="s">
        <v>49</v>
      </c>
      <c r="D2255" s="49">
        <f>_xll.qlCalendarAdvance(LocalCalendar,$D2254,B2255,"f",FALSE)</f>
        <v>55337</v>
      </c>
      <c r="E2255" s="49">
        <f>_xll.qlInterestRateIndexValueDate(IndexON,D2255)</f>
        <v>55337</v>
      </c>
      <c r="F2255" s="52" t="e">
        <f>IFERROR(_xll.qlIndexFixing(IndexON,D2255,TRUE,_xll.ohTrigger(RecalcTrigger,TriggerON)),NA())</f>
        <v>#N/A</v>
      </c>
      <c r="H2255" s="49">
        <f>_xll.qlCalendarAdvance(IborCalendar,$H2254,B2255,"f",FALSE)</f>
        <v>55108</v>
      </c>
      <c r="I2255" s="49">
        <f>_xll.qlInterestRateIndexValueDate(Index3M,$H2255)</f>
        <v>55110</v>
      </c>
      <c r="J2255" s="52" t="e">
        <f>IFERROR(_xll.qlIndexFixing(Index3M,H2255,TRUE,_xll.ohTrigger(RecalcTrigger,Trigger3M)),NA())</f>
        <v>#N/A</v>
      </c>
      <c r="K2255" s="52" t="e">
        <f>IFERROR(_xll.qlIndexFixing(ONIndex3M,I2255,TRUE,_xll.ohTrigger(RecalcTrigger,Trigger3M)),NA())</f>
        <v>#N/A</v>
      </c>
      <c r="L2255" s="52" t="e">
        <f>IFERROR(_xll.qlIndexFixing(Index6M,$H2255,TRUE,_xll.ohTrigger(RecalcTrigger,Trigger6M)),NA())</f>
        <v>#N/A</v>
      </c>
      <c r="M2255" s="52" t="e">
        <f>IFERROR(_xll.qlIndexFixing(ONIndex6M,I2255,TRUE,_xll.ohTrigger(RecalcTrigger,Trigger6M)),NA())</f>
        <v>#N/A</v>
      </c>
    </row>
    <row r="2256" spans="2:13" x14ac:dyDescent="0.2">
      <c r="B2256" s="46" t="s">
        <v>49</v>
      </c>
      <c r="D2256" s="49">
        <f>_xll.qlCalendarAdvance(LocalCalendar,$D2255,B2256,"f",FALSE)</f>
        <v>55344</v>
      </c>
      <c r="E2256" s="49">
        <f>_xll.qlInterestRateIndexValueDate(IndexON,D2256)</f>
        <v>55344</v>
      </c>
      <c r="F2256" s="52" t="e">
        <f>IFERROR(_xll.qlIndexFixing(IndexON,D2256,TRUE,_xll.ohTrigger(RecalcTrigger,TriggerON)),NA())</f>
        <v>#N/A</v>
      </c>
      <c r="H2256" s="49">
        <f>_xll.qlCalendarAdvance(IborCalendar,$H2255,B2256,"f",FALSE)</f>
        <v>55115</v>
      </c>
      <c r="I2256" s="49">
        <f>_xll.qlInterestRateIndexValueDate(Index3M,$H2256)</f>
        <v>55117</v>
      </c>
      <c r="J2256" s="52" t="e">
        <f>IFERROR(_xll.qlIndexFixing(Index3M,H2256,TRUE,_xll.ohTrigger(RecalcTrigger,Trigger3M)),NA())</f>
        <v>#N/A</v>
      </c>
      <c r="K2256" s="52" t="e">
        <f>IFERROR(_xll.qlIndexFixing(ONIndex3M,I2256,TRUE,_xll.ohTrigger(RecalcTrigger,Trigger3M)),NA())</f>
        <v>#N/A</v>
      </c>
      <c r="L2256" s="52" t="e">
        <f>IFERROR(_xll.qlIndexFixing(Index6M,$H2256,TRUE,_xll.ohTrigger(RecalcTrigger,Trigger6M)),NA())</f>
        <v>#N/A</v>
      </c>
      <c r="M2256" s="52" t="e">
        <f>IFERROR(_xll.qlIndexFixing(ONIndex6M,I2256,TRUE,_xll.ohTrigger(RecalcTrigger,Trigger6M)),NA())</f>
        <v>#N/A</v>
      </c>
    </row>
    <row r="2257" spans="2:13" x14ac:dyDescent="0.2">
      <c r="B2257" s="46" t="s">
        <v>49</v>
      </c>
      <c r="D2257" s="49">
        <f>_xll.qlCalendarAdvance(LocalCalendar,$D2256,B2257,"f",FALSE)</f>
        <v>55352</v>
      </c>
      <c r="E2257" s="49">
        <f>_xll.qlInterestRateIndexValueDate(IndexON,D2257)</f>
        <v>55352</v>
      </c>
      <c r="F2257" s="52" t="e">
        <f>IFERROR(_xll.qlIndexFixing(IndexON,D2257,TRUE,_xll.ohTrigger(RecalcTrigger,TriggerON)),NA())</f>
        <v>#N/A</v>
      </c>
      <c r="H2257" s="49">
        <f>_xll.qlCalendarAdvance(IborCalendar,$H2256,B2257,"f",FALSE)</f>
        <v>55122</v>
      </c>
      <c r="I2257" s="49">
        <f>_xll.qlInterestRateIndexValueDate(Index3M,$H2257)</f>
        <v>55124</v>
      </c>
      <c r="J2257" s="52" t="e">
        <f>IFERROR(_xll.qlIndexFixing(Index3M,H2257,TRUE,_xll.ohTrigger(RecalcTrigger,Trigger3M)),NA())</f>
        <v>#N/A</v>
      </c>
      <c r="K2257" s="52" t="e">
        <f>IFERROR(_xll.qlIndexFixing(ONIndex3M,I2257,TRUE,_xll.ohTrigger(RecalcTrigger,Trigger3M)),NA())</f>
        <v>#N/A</v>
      </c>
      <c r="L2257" s="52" t="e">
        <f>IFERROR(_xll.qlIndexFixing(Index6M,$H2257,TRUE,_xll.ohTrigger(RecalcTrigger,Trigger6M)),NA())</f>
        <v>#N/A</v>
      </c>
      <c r="M2257" s="52" t="e">
        <f>IFERROR(_xll.qlIndexFixing(ONIndex6M,I2257,TRUE,_xll.ohTrigger(RecalcTrigger,Trigger6M)),NA())</f>
        <v>#N/A</v>
      </c>
    </row>
    <row r="2258" spans="2:13" x14ac:dyDescent="0.2">
      <c r="B2258" s="46" t="s">
        <v>49</v>
      </c>
      <c r="D2258" s="49">
        <f>_xll.qlCalendarAdvance(LocalCalendar,$D2257,B2258,"f",FALSE)</f>
        <v>55359</v>
      </c>
      <c r="E2258" s="49">
        <f>_xll.qlInterestRateIndexValueDate(IndexON,D2258)</f>
        <v>55359</v>
      </c>
      <c r="F2258" s="52" t="e">
        <f>IFERROR(_xll.qlIndexFixing(IndexON,D2258,TRUE,_xll.ohTrigger(RecalcTrigger,TriggerON)),NA())</f>
        <v>#N/A</v>
      </c>
      <c r="H2258" s="49">
        <f>_xll.qlCalendarAdvance(IborCalendar,$H2257,B2258,"f",FALSE)</f>
        <v>55129</v>
      </c>
      <c r="I2258" s="49">
        <f>_xll.qlInterestRateIndexValueDate(Index3M,$H2258)</f>
        <v>55131</v>
      </c>
      <c r="J2258" s="52" t="e">
        <f>IFERROR(_xll.qlIndexFixing(Index3M,H2258,TRUE,_xll.ohTrigger(RecalcTrigger,Trigger3M)),NA())</f>
        <v>#N/A</v>
      </c>
      <c r="K2258" s="52" t="e">
        <f>IFERROR(_xll.qlIndexFixing(ONIndex3M,I2258,TRUE,_xll.ohTrigger(RecalcTrigger,Trigger3M)),NA())</f>
        <v>#N/A</v>
      </c>
      <c r="L2258" s="52" t="e">
        <f>IFERROR(_xll.qlIndexFixing(Index6M,$H2258,TRUE,_xll.ohTrigger(RecalcTrigger,Trigger6M)),NA())</f>
        <v>#N/A</v>
      </c>
      <c r="M2258" s="52" t="e">
        <f>IFERROR(_xll.qlIndexFixing(ONIndex6M,I2258,TRUE,_xll.ohTrigger(RecalcTrigger,Trigger6M)),NA())</f>
        <v>#N/A</v>
      </c>
    </row>
    <row r="2259" spans="2:13" x14ac:dyDescent="0.2">
      <c r="B2259" s="46" t="s">
        <v>49</v>
      </c>
      <c r="D2259" s="49">
        <f>_xll.qlCalendarAdvance(LocalCalendar,$D2258,B2259,"f",FALSE)</f>
        <v>55366</v>
      </c>
      <c r="E2259" s="49">
        <f>_xll.qlInterestRateIndexValueDate(IndexON,D2259)</f>
        <v>55366</v>
      </c>
      <c r="F2259" s="52" t="e">
        <f>IFERROR(_xll.qlIndexFixing(IndexON,D2259,TRUE,_xll.ohTrigger(RecalcTrigger,TriggerON)),NA())</f>
        <v>#N/A</v>
      </c>
      <c r="H2259" s="49">
        <f>_xll.qlCalendarAdvance(IborCalendar,$H2258,B2259,"f",FALSE)</f>
        <v>55136</v>
      </c>
      <c r="I2259" s="49">
        <f>_xll.qlInterestRateIndexValueDate(Index3M,$H2259)</f>
        <v>55138</v>
      </c>
      <c r="J2259" s="52" t="e">
        <f>IFERROR(_xll.qlIndexFixing(Index3M,H2259,TRUE,_xll.ohTrigger(RecalcTrigger,Trigger3M)),NA())</f>
        <v>#N/A</v>
      </c>
      <c r="K2259" s="52" t="e">
        <f>IFERROR(_xll.qlIndexFixing(ONIndex3M,I2259,TRUE,_xll.ohTrigger(RecalcTrigger,Trigger3M)),NA())</f>
        <v>#N/A</v>
      </c>
      <c r="L2259" s="52" t="e">
        <f>IFERROR(_xll.qlIndexFixing(Index6M,$H2259,TRUE,_xll.ohTrigger(RecalcTrigger,Trigger6M)),NA())</f>
        <v>#N/A</v>
      </c>
      <c r="M2259" s="52" t="e">
        <f>IFERROR(_xll.qlIndexFixing(ONIndex6M,I2259,TRUE,_xll.ohTrigger(RecalcTrigger,Trigger6M)),NA())</f>
        <v>#N/A</v>
      </c>
    </row>
    <row r="2260" spans="2:13" x14ac:dyDescent="0.2">
      <c r="B2260" s="46" t="s">
        <v>49</v>
      </c>
      <c r="D2260" s="49">
        <f>_xll.qlCalendarAdvance(LocalCalendar,$D2259,B2260,"f",FALSE)</f>
        <v>55373</v>
      </c>
      <c r="E2260" s="49">
        <f>_xll.qlInterestRateIndexValueDate(IndexON,D2260)</f>
        <v>55373</v>
      </c>
      <c r="F2260" s="52" t="e">
        <f>IFERROR(_xll.qlIndexFixing(IndexON,D2260,TRUE,_xll.ohTrigger(RecalcTrigger,TriggerON)),NA())</f>
        <v>#N/A</v>
      </c>
      <c r="H2260" s="49">
        <f>_xll.qlCalendarAdvance(IborCalendar,$H2259,B2260,"f",FALSE)</f>
        <v>55143</v>
      </c>
      <c r="I2260" s="49">
        <f>_xll.qlInterestRateIndexValueDate(Index3M,$H2260)</f>
        <v>55150</v>
      </c>
      <c r="J2260" s="52" t="e">
        <f>IFERROR(_xll.qlIndexFixing(Index3M,H2260,TRUE,_xll.ohTrigger(RecalcTrigger,Trigger3M)),NA())</f>
        <v>#N/A</v>
      </c>
      <c r="K2260" s="52" t="e">
        <f>IFERROR(_xll.qlIndexFixing(ONIndex3M,I2260,TRUE,_xll.ohTrigger(RecalcTrigger,Trigger3M)),NA())</f>
        <v>#N/A</v>
      </c>
      <c r="L2260" s="52" t="e">
        <f>IFERROR(_xll.qlIndexFixing(Index6M,$H2260,TRUE,_xll.ohTrigger(RecalcTrigger,Trigger6M)),NA())</f>
        <v>#N/A</v>
      </c>
      <c r="M2260" s="52" t="e">
        <f>IFERROR(_xll.qlIndexFixing(ONIndex6M,I2260,TRUE,_xll.ohTrigger(RecalcTrigger,Trigger6M)),NA())</f>
        <v>#N/A</v>
      </c>
    </row>
    <row r="2261" spans="2:13" x14ac:dyDescent="0.2">
      <c r="B2261" s="46" t="s">
        <v>49</v>
      </c>
      <c r="D2261" s="49">
        <f>_xll.qlCalendarAdvance(LocalCalendar,$D2260,B2261,"f",FALSE)</f>
        <v>55380</v>
      </c>
      <c r="E2261" s="49">
        <f>_xll.qlInterestRateIndexValueDate(IndexON,D2261)</f>
        <v>55380</v>
      </c>
      <c r="F2261" s="52" t="e">
        <f>IFERROR(_xll.qlIndexFixing(IndexON,D2261,TRUE,_xll.ohTrigger(RecalcTrigger,TriggerON)),NA())</f>
        <v>#N/A</v>
      </c>
      <c r="H2261" s="49">
        <f>_xll.qlCalendarAdvance(IborCalendar,$H2260,B2261,"f",FALSE)</f>
        <v>55150</v>
      </c>
      <c r="I2261" s="49">
        <f>_xll.qlInterestRateIndexValueDate(Index3M,$H2261)</f>
        <v>55152</v>
      </c>
      <c r="J2261" s="52" t="e">
        <f>IFERROR(_xll.qlIndexFixing(Index3M,H2261,TRUE,_xll.ohTrigger(RecalcTrigger,Trigger3M)),NA())</f>
        <v>#N/A</v>
      </c>
      <c r="K2261" s="52" t="e">
        <f>IFERROR(_xll.qlIndexFixing(ONIndex3M,I2261,TRUE,_xll.ohTrigger(RecalcTrigger,Trigger3M)),NA())</f>
        <v>#N/A</v>
      </c>
      <c r="L2261" s="52" t="e">
        <f>IFERROR(_xll.qlIndexFixing(Index6M,$H2261,TRUE,_xll.ohTrigger(RecalcTrigger,Trigger6M)),NA())</f>
        <v>#N/A</v>
      </c>
      <c r="M2261" s="52" t="e">
        <f>IFERROR(_xll.qlIndexFixing(ONIndex6M,I2261,TRUE,_xll.ohTrigger(RecalcTrigger,Trigger6M)),NA())</f>
        <v>#N/A</v>
      </c>
    </row>
    <row r="2262" spans="2:13" x14ac:dyDescent="0.2">
      <c r="B2262" s="46" t="s">
        <v>49</v>
      </c>
      <c r="D2262" s="49">
        <f>_xll.qlCalendarAdvance(LocalCalendar,$D2261,B2262,"f",FALSE)</f>
        <v>55387</v>
      </c>
      <c r="E2262" s="49">
        <f>_xll.qlInterestRateIndexValueDate(IndexON,D2262)</f>
        <v>55387</v>
      </c>
      <c r="F2262" s="52" t="e">
        <f>IFERROR(_xll.qlIndexFixing(IndexON,D2262,TRUE,_xll.ohTrigger(RecalcTrigger,TriggerON)),NA())</f>
        <v>#N/A</v>
      </c>
      <c r="H2262" s="49">
        <f>_xll.qlCalendarAdvance(IborCalendar,$H2261,B2262,"f",FALSE)</f>
        <v>55157</v>
      </c>
      <c r="I2262" s="49">
        <f>_xll.qlInterestRateIndexValueDate(Index3M,$H2262)</f>
        <v>55159</v>
      </c>
      <c r="J2262" s="52" t="e">
        <f>IFERROR(_xll.qlIndexFixing(Index3M,H2262,TRUE,_xll.ohTrigger(RecalcTrigger,Trigger3M)),NA())</f>
        <v>#N/A</v>
      </c>
      <c r="K2262" s="52" t="e">
        <f>IFERROR(_xll.qlIndexFixing(ONIndex3M,I2262,TRUE,_xll.ohTrigger(RecalcTrigger,Trigger3M)),NA())</f>
        <v>#N/A</v>
      </c>
      <c r="L2262" s="52" t="e">
        <f>IFERROR(_xll.qlIndexFixing(Index6M,$H2262,TRUE,_xll.ohTrigger(RecalcTrigger,Trigger6M)),NA())</f>
        <v>#N/A</v>
      </c>
      <c r="M2262" s="52" t="e">
        <f>IFERROR(_xll.qlIndexFixing(ONIndex6M,I2262,TRUE,_xll.ohTrigger(RecalcTrigger,Trigger6M)),NA())</f>
        <v>#N/A</v>
      </c>
    </row>
    <row r="2263" spans="2:13" x14ac:dyDescent="0.2">
      <c r="B2263" s="46" t="s">
        <v>49</v>
      </c>
      <c r="D2263" s="49">
        <f>_xll.qlCalendarAdvance(LocalCalendar,$D2262,B2263,"f",FALSE)</f>
        <v>55394</v>
      </c>
      <c r="E2263" s="49">
        <f>_xll.qlInterestRateIndexValueDate(IndexON,D2263)</f>
        <v>55394</v>
      </c>
      <c r="F2263" s="52" t="e">
        <f>IFERROR(_xll.qlIndexFixing(IndexON,D2263,TRUE,_xll.ohTrigger(RecalcTrigger,TriggerON)),NA())</f>
        <v>#N/A</v>
      </c>
      <c r="H2263" s="49">
        <f>_xll.qlCalendarAdvance(IborCalendar,$H2262,B2263,"f",FALSE)</f>
        <v>55164</v>
      </c>
      <c r="I2263" s="49">
        <f>_xll.qlInterestRateIndexValueDate(Index3M,$H2263)</f>
        <v>55166</v>
      </c>
      <c r="J2263" s="52" t="e">
        <f>IFERROR(_xll.qlIndexFixing(Index3M,H2263,TRUE,_xll.ohTrigger(RecalcTrigger,Trigger3M)),NA())</f>
        <v>#N/A</v>
      </c>
      <c r="K2263" s="52" t="e">
        <f>IFERROR(_xll.qlIndexFixing(ONIndex3M,I2263,TRUE,_xll.ohTrigger(RecalcTrigger,Trigger3M)),NA())</f>
        <v>#N/A</v>
      </c>
      <c r="L2263" s="52" t="e">
        <f>IFERROR(_xll.qlIndexFixing(Index6M,$H2263,TRUE,_xll.ohTrigger(RecalcTrigger,Trigger6M)),NA())</f>
        <v>#N/A</v>
      </c>
      <c r="M2263" s="52" t="e">
        <f>IFERROR(_xll.qlIndexFixing(ONIndex6M,I2263,TRUE,_xll.ohTrigger(RecalcTrigger,Trigger6M)),NA())</f>
        <v>#N/A</v>
      </c>
    </row>
    <row r="2264" spans="2:13" x14ac:dyDescent="0.2">
      <c r="B2264" s="46" t="s">
        <v>49</v>
      </c>
      <c r="D2264" s="49">
        <f>_xll.qlCalendarAdvance(LocalCalendar,$D2263,B2264,"f",FALSE)</f>
        <v>55401</v>
      </c>
      <c r="E2264" s="49">
        <f>_xll.qlInterestRateIndexValueDate(IndexON,D2264)</f>
        <v>55401</v>
      </c>
      <c r="F2264" s="52" t="e">
        <f>IFERROR(_xll.qlIndexFixing(IndexON,D2264,TRUE,_xll.ohTrigger(RecalcTrigger,TriggerON)),NA())</f>
        <v>#N/A</v>
      </c>
      <c r="H2264" s="49">
        <f>_xll.qlCalendarAdvance(IborCalendar,$H2263,B2264,"f",FALSE)</f>
        <v>55171</v>
      </c>
      <c r="I2264" s="49">
        <f>_xll.qlInterestRateIndexValueDate(Index3M,$H2264)</f>
        <v>55173</v>
      </c>
      <c r="J2264" s="52" t="e">
        <f>IFERROR(_xll.qlIndexFixing(Index3M,H2264,TRUE,_xll.ohTrigger(RecalcTrigger,Trigger3M)),NA())</f>
        <v>#N/A</v>
      </c>
      <c r="K2264" s="52" t="e">
        <f>IFERROR(_xll.qlIndexFixing(ONIndex3M,I2264,TRUE,_xll.ohTrigger(RecalcTrigger,Trigger3M)),NA())</f>
        <v>#N/A</v>
      </c>
      <c r="L2264" s="52" t="e">
        <f>IFERROR(_xll.qlIndexFixing(Index6M,$H2264,TRUE,_xll.ohTrigger(RecalcTrigger,Trigger6M)),NA())</f>
        <v>#N/A</v>
      </c>
      <c r="M2264" s="52" t="e">
        <f>IFERROR(_xll.qlIndexFixing(ONIndex6M,I2264,TRUE,_xll.ohTrigger(RecalcTrigger,Trigger6M)),NA())</f>
        <v>#N/A</v>
      </c>
    </row>
    <row r="2265" spans="2:13" x14ac:dyDescent="0.2">
      <c r="B2265" s="46" t="s">
        <v>49</v>
      </c>
      <c r="D2265" s="49">
        <f>_xll.qlCalendarAdvance(LocalCalendar,$D2264,B2265,"f",FALSE)</f>
        <v>55408</v>
      </c>
      <c r="E2265" s="49">
        <f>_xll.qlInterestRateIndexValueDate(IndexON,D2265)</f>
        <v>55408</v>
      </c>
      <c r="F2265" s="52" t="e">
        <f>IFERROR(_xll.qlIndexFixing(IndexON,D2265,TRUE,_xll.ohTrigger(RecalcTrigger,TriggerON)),NA())</f>
        <v>#N/A</v>
      </c>
      <c r="H2265" s="49">
        <f>_xll.qlCalendarAdvance(IborCalendar,$H2264,B2265,"f",FALSE)</f>
        <v>55178</v>
      </c>
      <c r="I2265" s="49">
        <f>_xll.qlInterestRateIndexValueDate(Index3M,$H2265)</f>
        <v>55180</v>
      </c>
      <c r="J2265" s="52" t="e">
        <f>IFERROR(_xll.qlIndexFixing(Index3M,H2265,TRUE,_xll.ohTrigger(RecalcTrigger,Trigger3M)),NA())</f>
        <v>#N/A</v>
      </c>
      <c r="K2265" s="52" t="e">
        <f>IFERROR(_xll.qlIndexFixing(ONIndex3M,I2265,TRUE,_xll.ohTrigger(RecalcTrigger,Trigger3M)),NA())</f>
        <v>#N/A</v>
      </c>
      <c r="L2265" s="52" t="e">
        <f>IFERROR(_xll.qlIndexFixing(Index6M,$H2265,TRUE,_xll.ohTrigger(RecalcTrigger,Trigger6M)),NA())</f>
        <v>#N/A</v>
      </c>
      <c r="M2265" s="52" t="e">
        <f>IFERROR(_xll.qlIndexFixing(ONIndex6M,I2265,TRUE,_xll.ohTrigger(RecalcTrigger,Trigger6M)),NA())</f>
        <v>#N/A</v>
      </c>
    </row>
    <row r="2266" spans="2:13" x14ac:dyDescent="0.2">
      <c r="B2266" s="46" t="s">
        <v>49</v>
      </c>
      <c r="D2266" s="49">
        <f>_xll.qlCalendarAdvance(LocalCalendar,$D2265,B2266,"f",FALSE)</f>
        <v>55415</v>
      </c>
      <c r="E2266" s="49">
        <f>_xll.qlInterestRateIndexValueDate(IndexON,D2266)</f>
        <v>55415</v>
      </c>
      <c r="F2266" s="52" t="e">
        <f>IFERROR(_xll.qlIndexFixing(IndexON,D2266,TRUE,_xll.ohTrigger(RecalcTrigger,TriggerON)),NA())</f>
        <v>#N/A</v>
      </c>
      <c r="H2266" s="49">
        <f>_xll.qlCalendarAdvance(IborCalendar,$H2265,B2266,"f",FALSE)</f>
        <v>55185</v>
      </c>
      <c r="I2266" s="49">
        <f>_xll.qlInterestRateIndexValueDate(Index3M,$H2266)</f>
        <v>55187</v>
      </c>
      <c r="J2266" s="52" t="e">
        <f>IFERROR(_xll.qlIndexFixing(Index3M,H2266,TRUE,_xll.ohTrigger(RecalcTrigger,Trigger3M)),NA())</f>
        <v>#N/A</v>
      </c>
      <c r="K2266" s="52" t="e">
        <f>IFERROR(_xll.qlIndexFixing(ONIndex3M,I2266,TRUE,_xll.ohTrigger(RecalcTrigger,Trigger3M)),NA())</f>
        <v>#N/A</v>
      </c>
      <c r="L2266" s="52" t="e">
        <f>IFERROR(_xll.qlIndexFixing(Index6M,$H2266,TRUE,_xll.ohTrigger(RecalcTrigger,Trigger6M)),NA())</f>
        <v>#N/A</v>
      </c>
      <c r="M2266" s="52" t="e">
        <f>IFERROR(_xll.qlIndexFixing(ONIndex6M,I2266,TRUE,_xll.ohTrigger(RecalcTrigger,Trigger6M)),NA())</f>
        <v>#N/A</v>
      </c>
    </row>
    <row r="2267" spans="2:13" x14ac:dyDescent="0.2">
      <c r="B2267" s="46" t="s">
        <v>49</v>
      </c>
      <c r="D2267" s="49">
        <f>_xll.qlCalendarAdvance(LocalCalendar,$D2266,B2267,"f",FALSE)</f>
        <v>55422</v>
      </c>
      <c r="E2267" s="49">
        <f>_xll.qlInterestRateIndexValueDate(IndexON,D2267)</f>
        <v>55422</v>
      </c>
      <c r="F2267" s="52" t="e">
        <f>IFERROR(_xll.qlIndexFixing(IndexON,D2267,TRUE,_xll.ohTrigger(RecalcTrigger,TriggerON)),NA())</f>
        <v>#N/A</v>
      </c>
      <c r="H2267" s="49">
        <f>_xll.qlCalendarAdvance(IborCalendar,$H2266,B2267,"f",FALSE)</f>
        <v>55192</v>
      </c>
      <c r="I2267" s="49">
        <f>_xll.qlInterestRateIndexValueDate(Index3M,$H2267)</f>
        <v>55194</v>
      </c>
      <c r="J2267" s="52" t="e">
        <f>IFERROR(_xll.qlIndexFixing(Index3M,H2267,TRUE,_xll.ohTrigger(RecalcTrigger,Trigger3M)),NA())</f>
        <v>#N/A</v>
      </c>
      <c r="K2267" s="52" t="e">
        <f>IFERROR(_xll.qlIndexFixing(ONIndex3M,I2267,TRUE,_xll.ohTrigger(RecalcTrigger,Trigger3M)),NA())</f>
        <v>#N/A</v>
      </c>
      <c r="L2267" s="52" t="e">
        <f>IFERROR(_xll.qlIndexFixing(Index6M,$H2267,TRUE,_xll.ohTrigger(RecalcTrigger,Trigger6M)),NA())</f>
        <v>#N/A</v>
      </c>
      <c r="M2267" s="52" t="e">
        <f>IFERROR(_xll.qlIndexFixing(ONIndex6M,I2267,TRUE,_xll.ohTrigger(RecalcTrigger,Trigger6M)),NA())</f>
        <v>#N/A</v>
      </c>
    </row>
    <row r="2268" spans="2:13" x14ac:dyDescent="0.2">
      <c r="B2268" s="46" t="s">
        <v>49</v>
      </c>
      <c r="D2268" s="49">
        <f>_xll.qlCalendarAdvance(LocalCalendar,$D2267,B2268,"f",FALSE)</f>
        <v>55429</v>
      </c>
      <c r="E2268" s="49">
        <f>_xll.qlInterestRateIndexValueDate(IndexON,D2268)</f>
        <v>55429</v>
      </c>
      <c r="F2268" s="52" t="e">
        <f>IFERROR(_xll.qlIndexFixing(IndexON,D2268,TRUE,_xll.ohTrigger(RecalcTrigger,TriggerON)),NA())</f>
        <v>#N/A</v>
      </c>
      <c r="H2268" s="49">
        <f>_xll.qlCalendarAdvance(IborCalendar,$H2267,B2268,"f",FALSE)</f>
        <v>55199</v>
      </c>
      <c r="I2268" s="49">
        <f>_xll.qlInterestRateIndexValueDate(Index3M,$H2268)</f>
        <v>55201</v>
      </c>
      <c r="J2268" s="52" t="e">
        <f>IFERROR(_xll.qlIndexFixing(Index3M,H2268,TRUE,_xll.ohTrigger(RecalcTrigger,Trigger3M)),NA())</f>
        <v>#N/A</v>
      </c>
      <c r="K2268" s="52" t="e">
        <f>IFERROR(_xll.qlIndexFixing(ONIndex3M,I2268,TRUE,_xll.ohTrigger(RecalcTrigger,Trigger3M)),NA())</f>
        <v>#N/A</v>
      </c>
      <c r="L2268" s="52" t="e">
        <f>IFERROR(_xll.qlIndexFixing(Index6M,$H2268,TRUE,_xll.ohTrigger(RecalcTrigger,Trigger6M)),NA())</f>
        <v>#N/A</v>
      </c>
      <c r="M2268" s="52" t="e">
        <f>IFERROR(_xll.qlIndexFixing(ONIndex6M,I2268,TRUE,_xll.ohTrigger(RecalcTrigger,Trigger6M)),NA())</f>
        <v>#N/A</v>
      </c>
    </row>
    <row r="2269" spans="2:13" x14ac:dyDescent="0.2">
      <c r="B2269" s="46" t="s">
        <v>49</v>
      </c>
      <c r="D2269" s="49">
        <f>_xll.qlCalendarAdvance(LocalCalendar,$D2268,B2269,"f",FALSE)</f>
        <v>55436</v>
      </c>
      <c r="E2269" s="49">
        <f>_xll.qlInterestRateIndexValueDate(IndexON,D2269)</f>
        <v>55436</v>
      </c>
      <c r="F2269" s="52" t="e">
        <f>IFERROR(_xll.qlIndexFixing(IndexON,D2269,TRUE,_xll.ohTrigger(RecalcTrigger,TriggerON)),NA())</f>
        <v>#N/A</v>
      </c>
      <c r="H2269" s="49">
        <f>_xll.qlCalendarAdvance(IborCalendar,$H2268,B2269,"f",FALSE)</f>
        <v>55206</v>
      </c>
      <c r="I2269" s="49">
        <f>_xll.qlInterestRateIndexValueDate(Index3M,$H2269)</f>
        <v>55208</v>
      </c>
      <c r="J2269" s="52" t="e">
        <f>IFERROR(_xll.qlIndexFixing(Index3M,H2269,TRUE,_xll.ohTrigger(RecalcTrigger,Trigger3M)),NA())</f>
        <v>#N/A</v>
      </c>
      <c r="K2269" s="52" t="e">
        <f>IFERROR(_xll.qlIndexFixing(ONIndex3M,I2269,TRUE,_xll.ohTrigger(RecalcTrigger,Trigger3M)),NA())</f>
        <v>#N/A</v>
      </c>
      <c r="L2269" s="52" t="e">
        <f>IFERROR(_xll.qlIndexFixing(Index6M,$H2269,TRUE,_xll.ohTrigger(RecalcTrigger,Trigger6M)),NA())</f>
        <v>#N/A</v>
      </c>
      <c r="M2269" s="52" t="e">
        <f>IFERROR(_xll.qlIndexFixing(ONIndex6M,I2269,TRUE,_xll.ohTrigger(RecalcTrigger,Trigger6M)),NA())</f>
        <v>#N/A</v>
      </c>
    </row>
    <row r="2270" spans="2:13" x14ac:dyDescent="0.2">
      <c r="B2270" s="46" t="s">
        <v>49</v>
      </c>
      <c r="D2270" s="49">
        <f>_xll.qlCalendarAdvance(LocalCalendar,$D2269,B2270,"f",FALSE)</f>
        <v>55443</v>
      </c>
      <c r="E2270" s="49">
        <f>_xll.qlInterestRateIndexValueDate(IndexON,D2270)</f>
        <v>55443</v>
      </c>
      <c r="F2270" s="52" t="e">
        <f>IFERROR(_xll.qlIndexFixing(IndexON,D2270,TRUE,_xll.ohTrigger(RecalcTrigger,TriggerON)),NA())</f>
        <v>#N/A</v>
      </c>
      <c r="H2270" s="49">
        <f>_xll.qlCalendarAdvance(IborCalendar,$H2269,B2270,"f",FALSE)</f>
        <v>55213</v>
      </c>
      <c r="I2270" s="49">
        <f>_xll.qlInterestRateIndexValueDate(Index3M,$H2270)</f>
        <v>55215</v>
      </c>
      <c r="J2270" s="52" t="e">
        <f>IFERROR(_xll.qlIndexFixing(Index3M,H2270,TRUE,_xll.ohTrigger(RecalcTrigger,Trigger3M)),NA())</f>
        <v>#N/A</v>
      </c>
      <c r="K2270" s="52" t="e">
        <f>IFERROR(_xll.qlIndexFixing(ONIndex3M,I2270,TRUE,_xll.ohTrigger(RecalcTrigger,Trigger3M)),NA())</f>
        <v>#N/A</v>
      </c>
      <c r="L2270" s="52" t="e">
        <f>IFERROR(_xll.qlIndexFixing(Index6M,$H2270,TRUE,_xll.ohTrigger(RecalcTrigger,Trigger6M)),NA())</f>
        <v>#N/A</v>
      </c>
      <c r="M2270" s="52" t="e">
        <f>IFERROR(_xll.qlIndexFixing(ONIndex6M,I2270,TRUE,_xll.ohTrigger(RecalcTrigger,Trigger6M)),NA())</f>
        <v>#N/A</v>
      </c>
    </row>
    <row r="2271" spans="2:13" x14ac:dyDescent="0.2">
      <c r="B2271" s="46" t="s">
        <v>49</v>
      </c>
      <c r="D2271" s="49">
        <f>_xll.qlCalendarAdvance(LocalCalendar,$D2270,B2271,"f",FALSE)</f>
        <v>55450</v>
      </c>
      <c r="E2271" s="49">
        <f>_xll.qlInterestRateIndexValueDate(IndexON,D2271)</f>
        <v>55450</v>
      </c>
      <c r="F2271" s="52" t="e">
        <f>IFERROR(_xll.qlIndexFixing(IndexON,D2271,TRUE,_xll.ohTrigger(RecalcTrigger,TriggerON)),NA())</f>
        <v>#N/A</v>
      </c>
      <c r="H2271" s="49">
        <f>_xll.qlCalendarAdvance(IborCalendar,$H2270,B2271,"f",FALSE)</f>
        <v>55220</v>
      </c>
      <c r="I2271" s="49">
        <f>_xll.qlInterestRateIndexValueDate(Index3M,$H2271)</f>
        <v>55222</v>
      </c>
      <c r="J2271" s="52" t="e">
        <f>IFERROR(_xll.qlIndexFixing(Index3M,H2271,TRUE,_xll.ohTrigger(RecalcTrigger,Trigger3M)),NA())</f>
        <v>#N/A</v>
      </c>
      <c r="K2271" s="52" t="e">
        <f>IFERROR(_xll.qlIndexFixing(ONIndex3M,I2271,TRUE,_xll.ohTrigger(RecalcTrigger,Trigger3M)),NA())</f>
        <v>#N/A</v>
      </c>
      <c r="L2271" s="52" t="e">
        <f>IFERROR(_xll.qlIndexFixing(Index6M,$H2271,TRUE,_xll.ohTrigger(RecalcTrigger,Trigger6M)),NA())</f>
        <v>#N/A</v>
      </c>
      <c r="M2271" s="52" t="e">
        <f>IFERROR(_xll.qlIndexFixing(ONIndex6M,I2271,TRUE,_xll.ohTrigger(RecalcTrigger,Trigger6M)),NA())</f>
        <v>#N/A</v>
      </c>
    </row>
    <row r="2272" spans="2:13" x14ac:dyDescent="0.2">
      <c r="B2272" s="46" t="s">
        <v>49</v>
      </c>
      <c r="D2272" s="49">
        <f>_xll.qlCalendarAdvance(LocalCalendar,$D2271,B2272,"f",FALSE)</f>
        <v>55457</v>
      </c>
      <c r="E2272" s="49">
        <f>_xll.qlInterestRateIndexValueDate(IndexON,D2272)</f>
        <v>55457</v>
      </c>
      <c r="F2272" s="52" t="e">
        <f>IFERROR(_xll.qlIndexFixing(IndexON,D2272,TRUE,_xll.ohTrigger(RecalcTrigger,TriggerON)),NA())</f>
        <v>#N/A</v>
      </c>
      <c r="H2272" s="49">
        <f>_xll.qlCalendarAdvance(IborCalendar,$H2271,B2272,"f",FALSE)</f>
        <v>55227</v>
      </c>
      <c r="I2272" s="49">
        <f>_xll.qlInterestRateIndexValueDate(Index3M,$H2272)</f>
        <v>55229</v>
      </c>
      <c r="J2272" s="52" t="e">
        <f>IFERROR(_xll.qlIndexFixing(Index3M,H2272,TRUE,_xll.ohTrigger(RecalcTrigger,Trigger3M)),NA())</f>
        <v>#N/A</v>
      </c>
      <c r="K2272" s="52" t="e">
        <f>IFERROR(_xll.qlIndexFixing(ONIndex3M,I2272,TRUE,_xll.ohTrigger(RecalcTrigger,Trigger3M)),NA())</f>
        <v>#N/A</v>
      </c>
      <c r="L2272" s="52" t="e">
        <f>IFERROR(_xll.qlIndexFixing(Index6M,$H2272,TRUE,_xll.ohTrigger(RecalcTrigger,Trigger6M)),NA())</f>
        <v>#N/A</v>
      </c>
      <c r="M2272" s="52" t="e">
        <f>IFERROR(_xll.qlIndexFixing(ONIndex6M,I2272,TRUE,_xll.ohTrigger(RecalcTrigger,Trigger6M)),NA())</f>
        <v>#N/A</v>
      </c>
    </row>
    <row r="2273" spans="2:13" x14ac:dyDescent="0.2">
      <c r="B2273" s="46" t="s">
        <v>49</v>
      </c>
      <c r="D2273" s="49">
        <f>_xll.qlCalendarAdvance(LocalCalendar,$D2272,B2273,"f",FALSE)</f>
        <v>55464</v>
      </c>
      <c r="E2273" s="49">
        <f>_xll.qlInterestRateIndexValueDate(IndexON,D2273)</f>
        <v>55464</v>
      </c>
      <c r="F2273" s="52" t="e">
        <f>IFERROR(_xll.qlIndexFixing(IndexON,D2273,TRUE,_xll.ohTrigger(RecalcTrigger,TriggerON)),NA())</f>
        <v>#N/A</v>
      </c>
      <c r="H2273" s="49">
        <f>_xll.qlCalendarAdvance(IborCalendar,$H2272,B2273,"f",FALSE)</f>
        <v>55234</v>
      </c>
      <c r="I2273" s="49">
        <f>_xll.qlInterestRateIndexValueDate(Index3M,$H2273)</f>
        <v>55236</v>
      </c>
      <c r="J2273" s="52" t="e">
        <f>IFERROR(_xll.qlIndexFixing(Index3M,H2273,TRUE,_xll.ohTrigger(RecalcTrigger,Trigger3M)),NA())</f>
        <v>#N/A</v>
      </c>
      <c r="K2273" s="52" t="e">
        <f>IFERROR(_xll.qlIndexFixing(ONIndex3M,I2273,TRUE,_xll.ohTrigger(RecalcTrigger,Trigger3M)),NA())</f>
        <v>#N/A</v>
      </c>
      <c r="L2273" s="52" t="e">
        <f>IFERROR(_xll.qlIndexFixing(Index6M,$H2273,TRUE,_xll.ohTrigger(RecalcTrigger,Trigger6M)),NA())</f>
        <v>#N/A</v>
      </c>
      <c r="M2273" s="52" t="e">
        <f>IFERROR(_xll.qlIndexFixing(ONIndex6M,I2273,TRUE,_xll.ohTrigger(RecalcTrigger,Trigger6M)),NA())</f>
        <v>#N/A</v>
      </c>
    </row>
    <row r="2274" spans="2:13" x14ac:dyDescent="0.2">
      <c r="B2274" s="46" t="s">
        <v>49</v>
      </c>
      <c r="D2274" s="49">
        <f>_xll.qlCalendarAdvance(LocalCalendar,$D2273,B2274,"f",FALSE)</f>
        <v>55471</v>
      </c>
      <c r="E2274" s="49">
        <f>_xll.qlInterestRateIndexValueDate(IndexON,D2274)</f>
        <v>55471</v>
      </c>
      <c r="F2274" s="52" t="e">
        <f>IFERROR(_xll.qlIndexFixing(IndexON,D2274,TRUE,_xll.ohTrigger(RecalcTrigger,TriggerON)),NA())</f>
        <v>#N/A</v>
      </c>
      <c r="H2274" s="49">
        <f>_xll.qlCalendarAdvance(IborCalendar,$H2273,B2274,"f",FALSE)</f>
        <v>55241</v>
      </c>
      <c r="I2274" s="49">
        <f>_xll.qlInterestRateIndexValueDate(Index3M,$H2274)</f>
        <v>55247</v>
      </c>
      <c r="J2274" s="52" t="e">
        <f>IFERROR(_xll.qlIndexFixing(Index3M,H2274,TRUE,_xll.ohTrigger(RecalcTrigger,Trigger3M)),NA())</f>
        <v>#N/A</v>
      </c>
      <c r="K2274" s="52" t="e">
        <f>IFERROR(_xll.qlIndexFixing(ONIndex3M,I2274,TRUE,_xll.ohTrigger(RecalcTrigger,Trigger3M)),NA())</f>
        <v>#N/A</v>
      </c>
      <c r="L2274" s="52" t="e">
        <f>IFERROR(_xll.qlIndexFixing(Index6M,$H2274,TRUE,_xll.ohTrigger(RecalcTrigger,Trigger6M)),NA())</f>
        <v>#N/A</v>
      </c>
      <c r="M2274" s="52" t="e">
        <f>IFERROR(_xll.qlIndexFixing(ONIndex6M,I2274,TRUE,_xll.ohTrigger(RecalcTrigger,Trigger6M)),NA())</f>
        <v>#N/A</v>
      </c>
    </row>
    <row r="2275" spans="2:13" x14ac:dyDescent="0.2">
      <c r="B2275" s="46" t="s">
        <v>49</v>
      </c>
      <c r="D2275" s="49">
        <f>_xll.qlCalendarAdvance(LocalCalendar,$D2274,B2275,"f",FALSE)</f>
        <v>55478</v>
      </c>
      <c r="E2275" s="49">
        <f>_xll.qlInterestRateIndexValueDate(IndexON,D2275)</f>
        <v>55478</v>
      </c>
      <c r="F2275" s="52" t="e">
        <f>IFERROR(_xll.qlIndexFixing(IndexON,D2275,TRUE,_xll.ohTrigger(RecalcTrigger,TriggerON)),NA())</f>
        <v>#N/A</v>
      </c>
      <c r="H2275" s="49">
        <f>_xll.qlCalendarAdvance(IborCalendar,$H2274,B2275,"f",FALSE)</f>
        <v>55248</v>
      </c>
      <c r="I2275" s="49">
        <f>_xll.qlInterestRateIndexValueDate(Index3M,$H2275)</f>
        <v>55250</v>
      </c>
      <c r="J2275" s="52" t="e">
        <f>IFERROR(_xll.qlIndexFixing(Index3M,H2275,TRUE,_xll.ohTrigger(RecalcTrigger,Trigger3M)),NA())</f>
        <v>#N/A</v>
      </c>
      <c r="K2275" s="52" t="e">
        <f>IFERROR(_xll.qlIndexFixing(ONIndex3M,I2275,TRUE,_xll.ohTrigger(RecalcTrigger,Trigger3M)),NA())</f>
        <v>#N/A</v>
      </c>
      <c r="L2275" s="52" t="e">
        <f>IFERROR(_xll.qlIndexFixing(Index6M,$H2275,TRUE,_xll.ohTrigger(RecalcTrigger,Trigger6M)),NA())</f>
        <v>#N/A</v>
      </c>
      <c r="M2275" s="52" t="e">
        <f>IFERROR(_xll.qlIndexFixing(ONIndex6M,I2275,TRUE,_xll.ohTrigger(RecalcTrigger,Trigger6M)),NA())</f>
        <v>#N/A</v>
      </c>
    </row>
    <row r="2276" spans="2:13" x14ac:dyDescent="0.2">
      <c r="B2276" s="46" t="s">
        <v>49</v>
      </c>
      <c r="D2276" s="49">
        <f>_xll.qlCalendarAdvance(LocalCalendar,$D2275,B2276,"f",FALSE)</f>
        <v>55485</v>
      </c>
      <c r="E2276" s="49">
        <f>_xll.qlInterestRateIndexValueDate(IndexON,D2276)</f>
        <v>55485</v>
      </c>
      <c r="F2276" s="52" t="e">
        <f>IFERROR(_xll.qlIndexFixing(IndexON,D2276,TRUE,_xll.ohTrigger(RecalcTrigger,TriggerON)),NA())</f>
        <v>#N/A</v>
      </c>
      <c r="H2276" s="49">
        <f>_xll.qlCalendarAdvance(IborCalendar,$H2275,B2276,"f",FALSE)</f>
        <v>55255</v>
      </c>
      <c r="I2276" s="49">
        <f>_xll.qlInterestRateIndexValueDate(Index3M,$H2276)</f>
        <v>55257</v>
      </c>
      <c r="J2276" s="52" t="e">
        <f>IFERROR(_xll.qlIndexFixing(Index3M,H2276,TRUE,_xll.ohTrigger(RecalcTrigger,Trigger3M)),NA())</f>
        <v>#N/A</v>
      </c>
      <c r="K2276" s="52" t="e">
        <f>IFERROR(_xll.qlIndexFixing(ONIndex3M,I2276,TRUE,_xll.ohTrigger(RecalcTrigger,Trigger3M)),NA())</f>
        <v>#N/A</v>
      </c>
      <c r="L2276" s="52" t="e">
        <f>IFERROR(_xll.qlIndexFixing(Index6M,$H2276,TRUE,_xll.ohTrigger(RecalcTrigger,Trigger6M)),NA())</f>
        <v>#N/A</v>
      </c>
      <c r="M2276" s="52" t="e">
        <f>IFERROR(_xll.qlIndexFixing(ONIndex6M,I2276,TRUE,_xll.ohTrigger(RecalcTrigger,Trigger6M)),NA())</f>
        <v>#N/A</v>
      </c>
    </row>
    <row r="2277" spans="2:13" x14ac:dyDescent="0.2">
      <c r="B2277" s="46" t="s">
        <v>49</v>
      </c>
      <c r="D2277" s="49">
        <f>_xll.qlCalendarAdvance(LocalCalendar,$D2276,B2277,"f",FALSE)</f>
        <v>55492</v>
      </c>
      <c r="E2277" s="49">
        <f>_xll.qlInterestRateIndexValueDate(IndexON,D2277)</f>
        <v>55492</v>
      </c>
      <c r="F2277" s="52" t="e">
        <f>IFERROR(_xll.qlIndexFixing(IndexON,D2277,TRUE,_xll.ohTrigger(RecalcTrigger,TriggerON)),NA())</f>
        <v>#N/A</v>
      </c>
      <c r="H2277" s="49">
        <f>_xll.qlCalendarAdvance(IborCalendar,$H2276,B2277,"f",FALSE)</f>
        <v>55262</v>
      </c>
      <c r="I2277" s="49">
        <f>_xll.qlInterestRateIndexValueDate(Index3M,$H2277)</f>
        <v>55264</v>
      </c>
      <c r="J2277" s="52" t="e">
        <f>IFERROR(_xll.qlIndexFixing(Index3M,H2277,TRUE,_xll.ohTrigger(RecalcTrigger,Trigger3M)),NA())</f>
        <v>#N/A</v>
      </c>
      <c r="K2277" s="52" t="e">
        <f>IFERROR(_xll.qlIndexFixing(ONIndex3M,I2277,TRUE,_xll.ohTrigger(RecalcTrigger,Trigger3M)),NA())</f>
        <v>#N/A</v>
      </c>
      <c r="L2277" s="52" t="e">
        <f>IFERROR(_xll.qlIndexFixing(Index6M,$H2277,TRUE,_xll.ohTrigger(RecalcTrigger,Trigger6M)),NA())</f>
        <v>#N/A</v>
      </c>
      <c r="M2277" s="52" t="e">
        <f>IFERROR(_xll.qlIndexFixing(ONIndex6M,I2277,TRUE,_xll.ohTrigger(RecalcTrigger,Trigger6M)),NA())</f>
        <v>#N/A</v>
      </c>
    </row>
    <row r="2278" spans="2:13" x14ac:dyDescent="0.2">
      <c r="B2278" s="46" t="s">
        <v>49</v>
      </c>
      <c r="D2278" s="49">
        <f>_xll.qlCalendarAdvance(LocalCalendar,$D2277,B2278,"f",FALSE)</f>
        <v>55499</v>
      </c>
      <c r="E2278" s="49">
        <f>_xll.qlInterestRateIndexValueDate(IndexON,D2278)</f>
        <v>55499</v>
      </c>
      <c r="F2278" s="52" t="e">
        <f>IFERROR(_xll.qlIndexFixing(IndexON,D2278,TRUE,_xll.ohTrigger(RecalcTrigger,TriggerON)),NA())</f>
        <v>#N/A</v>
      </c>
      <c r="H2278" s="49">
        <f>_xll.qlCalendarAdvance(IborCalendar,$H2277,B2278,"f",FALSE)</f>
        <v>55269</v>
      </c>
      <c r="I2278" s="49">
        <f>_xll.qlInterestRateIndexValueDate(Index3M,$H2278)</f>
        <v>55271</v>
      </c>
      <c r="J2278" s="52" t="e">
        <f>IFERROR(_xll.qlIndexFixing(Index3M,H2278,TRUE,_xll.ohTrigger(RecalcTrigger,Trigger3M)),NA())</f>
        <v>#N/A</v>
      </c>
      <c r="K2278" s="52" t="e">
        <f>IFERROR(_xll.qlIndexFixing(ONIndex3M,I2278,TRUE,_xll.ohTrigger(RecalcTrigger,Trigger3M)),NA())</f>
        <v>#N/A</v>
      </c>
      <c r="L2278" s="52" t="e">
        <f>IFERROR(_xll.qlIndexFixing(Index6M,$H2278,TRUE,_xll.ohTrigger(RecalcTrigger,Trigger6M)),NA())</f>
        <v>#N/A</v>
      </c>
      <c r="M2278" s="52" t="e">
        <f>IFERROR(_xll.qlIndexFixing(ONIndex6M,I2278,TRUE,_xll.ohTrigger(RecalcTrigger,Trigger6M)),NA())</f>
        <v>#N/A</v>
      </c>
    </row>
    <row r="2279" spans="2:13" x14ac:dyDescent="0.2">
      <c r="B2279" s="46" t="s">
        <v>49</v>
      </c>
      <c r="D2279" s="49">
        <f>_xll.qlCalendarAdvance(LocalCalendar,$D2278,B2279,"f",FALSE)</f>
        <v>55506</v>
      </c>
      <c r="E2279" s="49">
        <f>_xll.qlInterestRateIndexValueDate(IndexON,D2279)</f>
        <v>55506</v>
      </c>
      <c r="F2279" s="52" t="e">
        <f>IFERROR(_xll.qlIndexFixing(IndexON,D2279,TRUE,_xll.ohTrigger(RecalcTrigger,TriggerON)),NA())</f>
        <v>#N/A</v>
      </c>
      <c r="H2279" s="49">
        <f>_xll.qlCalendarAdvance(IborCalendar,$H2278,B2279,"f",FALSE)</f>
        <v>55276</v>
      </c>
      <c r="I2279" s="49">
        <f>_xll.qlInterestRateIndexValueDate(Index3M,$H2279)</f>
        <v>55281</v>
      </c>
      <c r="J2279" s="52" t="e">
        <f>IFERROR(_xll.qlIndexFixing(Index3M,H2279,TRUE,_xll.ohTrigger(RecalcTrigger,Trigger3M)),NA())</f>
        <v>#N/A</v>
      </c>
      <c r="K2279" s="52" t="e">
        <f>IFERROR(_xll.qlIndexFixing(ONIndex3M,I2279,TRUE,_xll.ohTrigger(RecalcTrigger,Trigger3M)),NA())</f>
        <v>#N/A</v>
      </c>
      <c r="L2279" s="52" t="e">
        <f>IFERROR(_xll.qlIndexFixing(Index6M,$H2279,TRUE,_xll.ohTrigger(RecalcTrigger,Trigger6M)),NA())</f>
        <v>#N/A</v>
      </c>
      <c r="M2279" s="52" t="e">
        <f>IFERROR(_xll.qlIndexFixing(ONIndex6M,I2279,TRUE,_xll.ohTrigger(RecalcTrigger,Trigger6M)),NA())</f>
        <v>#N/A</v>
      </c>
    </row>
    <row r="2280" spans="2:13" x14ac:dyDescent="0.2">
      <c r="B2280" s="46" t="s">
        <v>49</v>
      </c>
      <c r="D2280" s="49">
        <f>_xll.qlCalendarAdvance(LocalCalendar,$D2279,B2280,"f",FALSE)</f>
        <v>55513</v>
      </c>
      <c r="E2280" s="49">
        <f>_xll.qlInterestRateIndexValueDate(IndexON,D2280)</f>
        <v>55513</v>
      </c>
      <c r="F2280" s="52" t="e">
        <f>IFERROR(_xll.qlIndexFixing(IndexON,D2280,TRUE,_xll.ohTrigger(RecalcTrigger,TriggerON)),NA())</f>
        <v>#N/A</v>
      </c>
      <c r="H2280" s="49">
        <f>_xll.qlCalendarAdvance(IborCalendar,$H2279,B2280,"f",FALSE)</f>
        <v>55283</v>
      </c>
      <c r="I2280" s="49">
        <f>_xll.qlInterestRateIndexValueDate(Index3M,$H2280)</f>
        <v>55285</v>
      </c>
      <c r="J2280" s="52" t="e">
        <f>IFERROR(_xll.qlIndexFixing(Index3M,H2280,TRUE,_xll.ohTrigger(RecalcTrigger,Trigger3M)),NA())</f>
        <v>#N/A</v>
      </c>
      <c r="K2280" s="52" t="e">
        <f>IFERROR(_xll.qlIndexFixing(ONIndex3M,I2280,TRUE,_xll.ohTrigger(RecalcTrigger,Trigger3M)),NA())</f>
        <v>#N/A</v>
      </c>
      <c r="L2280" s="52" t="e">
        <f>IFERROR(_xll.qlIndexFixing(Index6M,$H2280,TRUE,_xll.ohTrigger(RecalcTrigger,Trigger6M)),NA())</f>
        <v>#N/A</v>
      </c>
      <c r="M2280" s="52" t="e">
        <f>IFERROR(_xll.qlIndexFixing(ONIndex6M,I2280,TRUE,_xll.ohTrigger(RecalcTrigger,Trigger6M)),NA())</f>
        <v>#N/A</v>
      </c>
    </row>
    <row r="2281" spans="2:13" x14ac:dyDescent="0.2">
      <c r="B2281" s="46" t="s">
        <v>49</v>
      </c>
      <c r="D2281" s="49">
        <f>_xll.qlCalendarAdvance(LocalCalendar,$D2280,B2281,"f",FALSE)</f>
        <v>55522</v>
      </c>
      <c r="E2281" s="49">
        <f>_xll.qlInterestRateIndexValueDate(IndexON,D2281)</f>
        <v>55522</v>
      </c>
      <c r="F2281" s="52" t="e">
        <f>IFERROR(_xll.qlIndexFixing(IndexON,D2281,TRUE,_xll.ohTrigger(RecalcTrigger,TriggerON)),NA())</f>
        <v>#N/A</v>
      </c>
      <c r="H2281" s="49">
        <f>_xll.qlCalendarAdvance(IborCalendar,$H2280,B2281,"f",FALSE)</f>
        <v>55290</v>
      </c>
      <c r="I2281" s="49">
        <f>_xll.qlInterestRateIndexValueDate(Index3M,$H2281)</f>
        <v>55292</v>
      </c>
      <c r="J2281" s="52" t="e">
        <f>IFERROR(_xll.qlIndexFixing(Index3M,H2281,TRUE,_xll.ohTrigger(RecalcTrigger,Trigger3M)),NA())</f>
        <v>#N/A</v>
      </c>
      <c r="K2281" s="52" t="e">
        <f>IFERROR(_xll.qlIndexFixing(ONIndex3M,I2281,TRUE,_xll.ohTrigger(RecalcTrigger,Trigger3M)),NA())</f>
        <v>#N/A</v>
      </c>
      <c r="L2281" s="52" t="e">
        <f>IFERROR(_xll.qlIndexFixing(Index6M,$H2281,TRUE,_xll.ohTrigger(RecalcTrigger,Trigger6M)),NA())</f>
        <v>#N/A</v>
      </c>
      <c r="M2281" s="52" t="e">
        <f>IFERROR(_xll.qlIndexFixing(ONIndex6M,I2281,TRUE,_xll.ohTrigger(RecalcTrigger,Trigger6M)),NA())</f>
        <v>#N/A</v>
      </c>
    </row>
    <row r="2282" spans="2:13" x14ac:dyDescent="0.2">
      <c r="B2282" s="46" t="s">
        <v>49</v>
      </c>
      <c r="D2282" s="49">
        <f>_xll.qlCalendarAdvance(LocalCalendar,$D2281,B2282,"f",FALSE)</f>
        <v>55529</v>
      </c>
      <c r="E2282" s="49">
        <f>_xll.qlInterestRateIndexValueDate(IndexON,D2282)</f>
        <v>55529</v>
      </c>
      <c r="F2282" s="52" t="e">
        <f>IFERROR(_xll.qlIndexFixing(IndexON,D2282,TRUE,_xll.ohTrigger(RecalcTrigger,TriggerON)),NA())</f>
        <v>#N/A</v>
      </c>
      <c r="H2282" s="49">
        <f>_xll.qlCalendarAdvance(IborCalendar,$H2281,B2282,"f",FALSE)</f>
        <v>55297</v>
      </c>
      <c r="I2282" s="49">
        <f>_xll.qlInterestRateIndexValueDate(Index3M,$H2282)</f>
        <v>55299</v>
      </c>
      <c r="J2282" s="52" t="e">
        <f>IFERROR(_xll.qlIndexFixing(Index3M,H2282,TRUE,_xll.ohTrigger(RecalcTrigger,Trigger3M)),NA())</f>
        <v>#N/A</v>
      </c>
      <c r="K2282" s="52" t="e">
        <f>IFERROR(_xll.qlIndexFixing(ONIndex3M,I2282,TRUE,_xll.ohTrigger(RecalcTrigger,Trigger3M)),NA())</f>
        <v>#N/A</v>
      </c>
      <c r="L2282" s="52" t="e">
        <f>IFERROR(_xll.qlIndexFixing(Index6M,$H2282,TRUE,_xll.ohTrigger(RecalcTrigger,Trigger6M)),NA())</f>
        <v>#N/A</v>
      </c>
      <c r="M2282" s="52" t="e">
        <f>IFERROR(_xll.qlIndexFixing(ONIndex6M,I2282,TRUE,_xll.ohTrigger(RecalcTrigger,Trigger6M)),NA())</f>
        <v>#N/A</v>
      </c>
    </row>
    <row r="2283" spans="2:13" x14ac:dyDescent="0.2">
      <c r="B2283" s="46" t="s">
        <v>49</v>
      </c>
      <c r="D2283" s="49">
        <f>_xll.qlCalendarAdvance(LocalCalendar,$D2282,B2283,"f",FALSE)</f>
        <v>55536</v>
      </c>
      <c r="E2283" s="49">
        <f>_xll.qlInterestRateIndexValueDate(IndexON,D2283)</f>
        <v>55536</v>
      </c>
      <c r="F2283" s="52" t="e">
        <f>IFERROR(_xll.qlIndexFixing(IndexON,D2283,TRUE,_xll.ohTrigger(RecalcTrigger,TriggerON)),NA())</f>
        <v>#N/A</v>
      </c>
      <c r="H2283" s="49">
        <f>_xll.qlCalendarAdvance(IborCalendar,$H2282,B2283,"f",FALSE)</f>
        <v>55304</v>
      </c>
      <c r="I2283" s="49">
        <f>_xll.qlInterestRateIndexValueDate(Index3M,$H2283)</f>
        <v>55306</v>
      </c>
      <c r="J2283" s="52" t="e">
        <f>IFERROR(_xll.qlIndexFixing(Index3M,H2283,TRUE,_xll.ohTrigger(RecalcTrigger,Trigger3M)),NA())</f>
        <v>#N/A</v>
      </c>
      <c r="K2283" s="52" t="e">
        <f>IFERROR(_xll.qlIndexFixing(ONIndex3M,I2283,TRUE,_xll.ohTrigger(RecalcTrigger,Trigger3M)),NA())</f>
        <v>#N/A</v>
      </c>
      <c r="L2283" s="52" t="e">
        <f>IFERROR(_xll.qlIndexFixing(Index6M,$H2283,TRUE,_xll.ohTrigger(RecalcTrigger,Trigger6M)),NA())</f>
        <v>#N/A</v>
      </c>
      <c r="M2283" s="52" t="e">
        <f>IFERROR(_xll.qlIndexFixing(ONIndex6M,I2283,TRUE,_xll.ohTrigger(RecalcTrigger,Trigger6M)),NA())</f>
        <v>#N/A</v>
      </c>
    </row>
    <row r="2284" spans="2:13" x14ac:dyDescent="0.2">
      <c r="B2284" s="46" t="s">
        <v>49</v>
      </c>
      <c r="D2284" s="49">
        <f>_xll.qlCalendarAdvance(LocalCalendar,$D2283,B2284,"f",FALSE)</f>
        <v>55543</v>
      </c>
      <c r="E2284" s="49">
        <f>_xll.qlInterestRateIndexValueDate(IndexON,D2284)</f>
        <v>55543</v>
      </c>
      <c r="F2284" s="52" t="e">
        <f>IFERROR(_xll.qlIndexFixing(IndexON,D2284,TRUE,_xll.ohTrigger(RecalcTrigger,TriggerON)),NA())</f>
        <v>#N/A</v>
      </c>
      <c r="H2284" s="49">
        <f>_xll.qlCalendarAdvance(IborCalendar,$H2283,B2284,"f",FALSE)</f>
        <v>55311</v>
      </c>
      <c r="I2284" s="49">
        <f>_xll.qlInterestRateIndexValueDate(Index3M,$H2284)</f>
        <v>55313</v>
      </c>
      <c r="J2284" s="52" t="e">
        <f>IFERROR(_xll.qlIndexFixing(Index3M,H2284,TRUE,_xll.ohTrigger(RecalcTrigger,Trigger3M)),NA())</f>
        <v>#N/A</v>
      </c>
      <c r="K2284" s="52" t="e">
        <f>IFERROR(_xll.qlIndexFixing(ONIndex3M,I2284,TRUE,_xll.ohTrigger(RecalcTrigger,Trigger3M)),NA())</f>
        <v>#N/A</v>
      </c>
      <c r="L2284" s="52" t="e">
        <f>IFERROR(_xll.qlIndexFixing(Index6M,$H2284,TRUE,_xll.ohTrigger(RecalcTrigger,Trigger6M)),NA())</f>
        <v>#N/A</v>
      </c>
      <c r="M2284" s="52" t="e">
        <f>IFERROR(_xll.qlIndexFixing(ONIndex6M,I2284,TRUE,_xll.ohTrigger(RecalcTrigger,Trigger6M)),NA())</f>
        <v>#N/A</v>
      </c>
    </row>
    <row r="2285" spans="2:13" x14ac:dyDescent="0.2">
      <c r="B2285" s="46" t="s">
        <v>49</v>
      </c>
      <c r="D2285" s="49">
        <f>_xll.qlCalendarAdvance(LocalCalendar,$D2284,B2285,"f",FALSE)</f>
        <v>55550</v>
      </c>
      <c r="E2285" s="49">
        <f>_xll.qlInterestRateIndexValueDate(IndexON,D2285)</f>
        <v>55550</v>
      </c>
      <c r="F2285" s="52" t="e">
        <f>IFERROR(_xll.qlIndexFixing(IndexON,D2285,TRUE,_xll.ohTrigger(RecalcTrigger,TriggerON)),NA())</f>
        <v>#N/A</v>
      </c>
      <c r="H2285" s="49">
        <f>_xll.qlCalendarAdvance(IborCalendar,$H2284,B2285,"f",FALSE)</f>
        <v>55318</v>
      </c>
      <c r="I2285" s="49">
        <f>_xll.qlInterestRateIndexValueDate(Index3M,$H2285)</f>
        <v>55320</v>
      </c>
      <c r="J2285" s="52" t="e">
        <f>IFERROR(_xll.qlIndexFixing(Index3M,H2285,TRUE,_xll.ohTrigger(RecalcTrigger,Trigger3M)),NA())</f>
        <v>#N/A</v>
      </c>
      <c r="K2285" s="52" t="e">
        <f>IFERROR(_xll.qlIndexFixing(ONIndex3M,I2285,TRUE,_xll.ohTrigger(RecalcTrigger,Trigger3M)),NA())</f>
        <v>#N/A</v>
      </c>
      <c r="L2285" s="52" t="e">
        <f>IFERROR(_xll.qlIndexFixing(Index6M,$H2285,TRUE,_xll.ohTrigger(RecalcTrigger,Trigger6M)),NA())</f>
        <v>#N/A</v>
      </c>
      <c r="M2285" s="52" t="e">
        <f>IFERROR(_xll.qlIndexFixing(ONIndex6M,I2285,TRUE,_xll.ohTrigger(RecalcTrigger,Trigger6M)),NA())</f>
        <v>#N/A</v>
      </c>
    </row>
    <row r="2286" spans="2:13" x14ac:dyDescent="0.2">
      <c r="B2286" s="46" t="s">
        <v>49</v>
      </c>
      <c r="D2286" s="49">
        <f>_xll.qlCalendarAdvance(LocalCalendar,$D2285,B2286,"f",FALSE)</f>
        <v>55557</v>
      </c>
      <c r="E2286" s="49">
        <f>_xll.qlInterestRateIndexValueDate(IndexON,D2286)</f>
        <v>55557</v>
      </c>
      <c r="F2286" s="52" t="e">
        <f>IFERROR(_xll.qlIndexFixing(IndexON,D2286,TRUE,_xll.ohTrigger(RecalcTrigger,TriggerON)),NA())</f>
        <v>#N/A</v>
      </c>
      <c r="H2286" s="49">
        <f>_xll.qlCalendarAdvance(IborCalendar,$H2285,B2286,"f",FALSE)</f>
        <v>55325</v>
      </c>
      <c r="I2286" s="49">
        <f>_xll.qlInterestRateIndexValueDate(Index3M,$H2286)</f>
        <v>55327</v>
      </c>
      <c r="J2286" s="52" t="e">
        <f>IFERROR(_xll.qlIndexFixing(Index3M,H2286,TRUE,_xll.ohTrigger(RecalcTrigger,Trigger3M)),NA())</f>
        <v>#N/A</v>
      </c>
      <c r="K2286" s="52" t="e">
        <f>IFERROR(_xll.qlIndexFixing(ONIndex3M,I2286,TRUE,_xll.ohTrigger(RecalcTrigger,Trigger3M)),NA())</f>
        <v>#N/A</v>
      </c>
      <c r="L2286" s="52" t="e">
        <f>IFERROR(_xll.qlIndexFixing(Index6M,$H2286,TRUE,_xll.ohTrigger(RecalcTrigger,Trigger6M)),NA())</f>
        <v>#N/A</v>
      </c>
      <c r="M2286" s="52" t="e">
        <f>IFERROR(_xll.qlIndexFixing(ONIndex6M,I2286,TRUE,_xll.ohTrigger(RecalcTrigger,Trigger6M)),NA())</f>
        <v>#N/A</v>
      </c>
    </row>
    <row r="2287" spans="2:13" x14ac:dyDescent="0.2">
      <c r="B2287" s="46" t="s">
        <v>49</v>
      </c>
      <c r="D2287" s="49">
        <f>_xll.qlCalendarAdvance(LocalCalendar,$D2286,B2287,"f",FALSE)</f>
        <v>55564</v>
      </c>
      <c r="E2287" s="49">
        <f>_xll.qlInterestRateIndexValueDate(IndexON,D2287)</f>
        <v>55564</v>
      </c>
      <c r="F2287" s="52" t="e">
        <f>IFERROR(_xll.qlIndexFixing(IndexON,D2287,TRUE,_xll.ohTrigger(RecalcTrigger,TriggerON)),NA())</f>
        <v>#N/A</v>
      </c>
      <c r="H2287" s="49">
        <f>_xll.qlCalendarAdvance(IborCalendar,$H2286,B2287,"f",FALSE)</f>
        <v>55332</v>
      </c>
      <c r="I2287" s="49">
        <f>_xll.qlInterestRateIndexValueDate(Index3M,$H2287)</f>
        <v>55334</v>
      </c>
      <c r="J2287" s="52" t="e">
        <f>IFERROR(_xll.qlIndexFixing(Index3M,H2287,TRUE,_xll.ohTrigger(RecalcTrigger,Trigger3M)),NA())</f>
        <v>#N/A</v>
      </c>
      <c r="K2287" s="52" t="e">
        <f>IFERROR(_xll.qlIndexFixing(ONIndex3M,I2287,TRUE,_xll.ohTrigger(RecalcTrigger,Trigger3M)),NA())</f>
        <v>#N/A</v>
      </c>
      <c r="L2287" s="52" t="e">
        <f>IFERROR(_xll.qlIndexFixing(Index6M,$H2287,TRUE,_xll.ohTrigger(RecalcTrigger,Trigger6M)),NA())</f>
        <v>#N/A</v>
      </c>
      <c r="M2287" s="52" t="e">
        <f>IFERROR(_xll.qlIndexFixing(ONIndex6M,I2287,TRUE,_xll.ohTrigger(RecalcTrigger,Trigger6M)),NA())</f>
        <v>#N/A</v>
      </c>
    </row>
    <row r="2288" spans="2:13" x14ac:dyDescent="0.2">
      <c r="B2288" s="46" t="s">
        <v>49</v>
      </c>
      <c r="D2288" s="49">
        <f>_xll.qlCalendarAdvance(LocalCalendar,$D2287,B2288,"f",FALSE)</f>
        <v>55571</v>
      </c>
      <c r="E2288" s="49">
        <f>_xll.qlInterestRateIndexValueDate(IndexON,D2288)</f>
        <v>55571</v>
      </c>
      <c r="F2288" s="52" t="e">
        <f>IFERROR(_xll.qlIndexFixing(IndexON,D2288,TRUE,_xll.ohTrigger(RecalcTrigger,TriggerON)),NA())</f>
        <v>#N/A</v>
      </c>
      <c r="H2288" s="49">
        <f>_xll.qlCalendarAdvance(IborCalendar,$H2287,B2288,"f",FALSE)</f>
        <v>55339</v>
      </c>
      <c r="I2288" s="49">
        <f>_xll.qlInterestRateIndexValueDate(Index3M,$H2288)</f>
        <v>55341</v>
      </c>
      <c r="J2288" s="52" t="e">
        <f>IFERROR(_xll.qlIndexFixing(Index3M,H2288,TRUE,_xll.ohTrigger(RecalcTrigger,Trigger3M)),NA())</f>
        <v>#N/A</v>
      </c>
      <c r="K2288" s="52" t="e">
        <f>IFERROR(_xll.qlIndexFixing(ONIndex3M,I2288,TRUE,_xll.ohTrigger(RecalcTrigger,Trigger3M)),NA())</f>
        <v>#N/A</v>
      </c>
      <c r="L2288" s="52" t="e">
        <f>IFERROR(_xll.qlIndexFixing(Index6M,$H2288,TRUE,_xll.ohTrigger(RecalcTrigger,Trigger6M)),NA())</f>
        <v>#N/A</v>
      </c>
      <c r="M2288" s="52" t="e">
        <f>IFERROR(_xll.qlIndexFixing(ONIndex6M,I2288,TRUE,_xll.ohTrigger(RecalcTrigger,Trigger6M)),NA())</f>
        <v>#N/A</v>
      </c>
    </row>
    <row r="2289" spans="2:13" x14ac:dyDescent="0.2">
      <c r="B2289" s="46" t="s">
        <v>49</v>
      </c>
      <c r="D2289" s="49">
        <f>_xll.qlCalendarAdvance(LocalCalendar,$D2288,B2289,"f",FALSE)</f>
        <v>55578</v>
      </c>
      <c r="E2289" s="49">
        <f>_xll.qlInterestRateIndexValueDate(IndexON,D2289)</f>
        <v>55578</v>
      </c>
      <c r="F2289" s="52" t="e">
        <f>IFERROR(_xll.qlIndexFixing(IndexON,D2289,TRUE,_xll.ohTrigger(RecalcTrigger,TriggerON)),NA())</f>
        <v>#N/A</v>
      </c>
      <c r="H2289" s="49">
        <f>_xll.qlCalendarAdvance(IborCalendar,$H2288,B2289,"f",FALSE)</f>
        <v>55346</v>
      </c>
      <c r="I2289" s="49">
        <f>_xll.qlInterestRateIndexValueDate(Index3M,$H2289)</f>
        <v>55348</v>
      </c>
      <c r="J2289" s="52" t="e">
        <f>IFERROR(_xll.qlIndexFixing(Index3M,H2289,TRUE,_xll.ohTrigger(RecalcTrigger,Trigger3M)),NA())</f>
        <v>#N/A</v>
      </c>
      <c r="K2289" s="52" t="e">
        <f>IFERROR(_xll.qlIndexFixing(ONIndex3M,I2289,TRUE,_xll.ohTrigger(RecalcTrigger,Trigger3M)),NA())</f>
        <v>#N/A</v>
      </c>
      <c r="L2289" s="52" t="e">
        <f>IFERROR(_xll.qlIndexFixing(Index6M,$H2289,TRUE,_xll.ohTrigger(RecalcTrigger,Trigger6M)),NA())</f>
        <v>#N/A</v>
      </c>
      <c r="M2289" s="52" t="e">
        <f>IFERROR(_xll.qlIndexFixing(ONIndex6M,I2289,TRUE,_xll.ohTrigger(RecalcTrigger,Trigger6M)),NA())</f>
        <v>#N/A</v>
      </c>
    </row>
    <row r="2290" spans="2:13" x14ac:dyDescent="0.2">
      <c r="B2290" s="46" t="s">
        <v>49</v>
      </c>
      <c r="D2290" s="49">
        <f>_xll.qlCalendarAdvance(LocalCalendar,$D2289,B2290,"f",FALSE)</f>
        <v>55585</v>
      </c>
      <c r="E2290" s="49">
        <f>_xll.qlInterestRateIndexValueDate(IndexON,D2290)</f>
        <v>55585</v>
      </c>
      <c r="F2290" s="52" t="e">
        <f>IFERROR(_xll.qlIndexFixing(IndexON,D2290,TRUE,_xll.ohTrigger(RecalcTrigger,TriggerON)),NA())</f>
        <v>#N/A</v>
      </c>
      <c r="H2290" s="49">
        <f>_xll.qlCalendarAdvance(IborCalendar,$H2289,B2290,"f",FALSE)</f>
        <v>55353</v>
      </c>
      <c r="I2290" s="49">
        <f>_xll.qlInterestRateIndexValueDate(Index3M,$H2290)</f>
        <v>55355</v>
      </c>
      <c r="J2290" s="52" t="e">
        <f>IFERROR(_xll.qlIndexFixing(Index3M,H2290,TRUE,_xll.ohTrigger(RecalcTrigger,Trigger3M)),NA())</f>
        <v>#N/A</v>
      </c>
      <c r="K2290" s="52" t="e">
        <f>IFERROR(_xll.qlIndexFixing(ONIndex3M,I2290,TRUE,_xll.ohTrigger(RecalcTrigger,Trigger3M)),NA())</f>
        <v>#N/A</v>
      </c>
      <c r="L2290" s="52" t="e">
        <f>IFERROR(_xll.qlIndexFixing(Index6M,$H2290,TRUE,_xll.ohTrigger(RecalcTrigger,Trigger6M)),NA())</f>
        <v>#N/A</v>
      </c>
      <c r="M2290" s="52" t="e">
        <f>IFERROR(_xll.qlIndexFixing(ONIndex6M,I2290,TRUE,_xll.ohTrigger(RecalcTrigger,Trigger6M)),NA())</f>
        <v>#N/A</v>
      </c>
    </row>
    <row r="2291" spans="2:13" x14ac:dyDescent="0.2">
      <c r="B2291" s="46" t="s">
        <v>49</v>
      </c>
      <c r="D2291" s="49">
        <f>_xll.qlCalendarAdvance(LocalCalendar,$D2290,B2291,"f",FALSE)</f>
        <v>55592</v>
      </c>
      <c r="E2291" s="49">
        <f>_xll.qlInterestRateIndexValueDate(IndexON,D2291)</f>
        <v>55592</v>
      </c>
      <c r="F2291" s="52" t="e">
        <f>IFERROR(_xll.qlIndexFixing(IndexON,D2291,TRUE,_xll.ohTrigger(RecalcTrigger,TriggerON)),NA())</f>
        <v>#N/A</v>
      </c>
      <c r="H2291" s="49">
        <f>_xll.qlCalendarAdvance(IborCalendar,$H2290,B2291,"f",FALSE)</f>
        <v>55360</v>
      </c>
      <c r="I2291" s="49">
        <f>_xll.qlInterestRateIndexValueDate(Index3M,$H2291)</f>
        <v>55362</v>
      </c>
      <c r="J2291" s="52" t="e">
        <f>IFERROR(_xll.qlIndexFixing(Index3M,H2291,TRUE,_xll.ohTrigger(RecalcTrigger,Trigger3M)),NA())</f>
        <v>#N/A</v>
      </c>
      <c r="K2291" s="52" t="e">
        <f>IFERROR(_xll.qlIndexFixing(ONIndex3M,I2291,TRUE,_xll.ohTrigger(RecalcTrigger,Trigger3M)),NA())</f>
        <v>#N/A</v>
      </c>
      <c r="L2291" s="52" t="e">
        <f>IFERROR(_xll.qlIndexFixing(Index6M,$H2291,TRUE,_xll.ohTrigger(RecalcTrigger,Trigger6M)),NA())</f>
        <v>#N/A</v>
      </c>
      <c r="M2291" s="52" t="e">
        <f>IFERROR(_xll.qlIndexFixing(ONIndex6M,I2291,TRUE,_xll.ohTrigger(RecalcTrigger,Trigger6M)),NA())</f>
        <v>#N/A</v>
      </c>
    </row>
    <row r="2292" spans="2:13" x14ac:dyDescent="0.2">
      <c r="B2292" s="46" t="s">
        <v>49</v>
      </c>
      <c r="D2292" s="49">
        <f>_xll.qlCalendarAdvance(LocalCalendar,$D2291,B2292,"f",FALSE)</f>
        <v>55599</v>
      </c>
      <c r="E2292" s="49">
        <f>_xll.qlInterestRateIndexValueDate(IndexON,D2292)</f>
        <v>55599</v>
      </c>
      <c r="F2292" s="52" t="e">
        <f>IFERROR(_xll.qlIndexFixing(IndexON,D2292,TRUE,_xll.ohTrigger(RecalcTrigger,TriggerON)),NA())</f>
        <v>#N/A</v>
      </c>
      <c r="H2292" s="49">
        <f>_xll.qlCalendarAdvance(IborCalendar,$H2291,B2292,"f",FALSE)</f>
        <v>55367</v>
      </c>
      <c r="I2292" s="49">
        <f>_xll.qlInterestRateIndexValueDate(Index3M,$H2292)</f>
        <v>55369</v>
      </c>
      <c r="J2292" s="52" t="e">
        <f>IFERROR(_xll.qlIndexFixing(Index3M,H2292,TRUE,_xll.ohTrigger(RecalcTrigger,Trigger3M)),NA())</f>
        <v>#N/A</v>
      </c>
      <c r="K2292" s="52" t="e">
        <f>IFERROR(_xll.qlIndexFixing(ONIndex3M,I2292,TRUE,_xll.ohTrigger(RecalcTrigger,Trigger3M)),NA())</f>
        <v>#N/A</v>
      </c>
      <c r="L2292" s="52" t="e">
        <f>IFERROR(_xll.qlIndexFixing(Index6M,$H2292,TRUE,_xll.ohTrigger(RecalcTrigger,Trigger6M)),NA())</f>
        <v>#N/A</v>
      </c>
      <c r="M2292" s="52" t="e">
        <f>IFERROR(_xll.qlIndexFixing(ONIndex6M,I2292,TRUE,_xll.ohTrigger(RecalcTrigger,Trigger6M)),NA())</f>
        <v>#N/A</v>
      </c>
    </row>
    <row r="2293" spans="2:13" x14ac:dyDescent="0.2">
      <c r="B2293" s="46" t="s">
        <v>49</v>
      </c>
      <c r="D2293" s="49">
        <f>_xll.qlCalendarAdvance(LocalCalendar,$D2292,B2293,"f",FALSE)</f>
        <v>55606</v>
      </c>
      <c r="E2293" s="49">
        <f>_xll.qlInterestRateIndexValueDate(IndexON,D2293)</f>
        <v>55606</v>
      </c>
      <c r="F2293" s="52" t="e">
        <f>IFERROR(_xll.qlIndexFixing(IndexON,D2293,TRUE,_xll.ohTrigger(RecalcTrigger,TriggerON)),NA())</f>
        <v>#N/A</v>
      </c>
      <c r="H2293" s="49">
        <f>_xll.qlCalendarAdvance(IborCalendar,$H2292,B2293,"f",FALSE)</f>
        <v>55374</v>
      </c>
      <c r="I2293" s="49">
        <f>_xll.qlInterestRateIndexValueDate(Index3M,$H2293)</f>
        <v>55379</v>
      </c>
      <c r="J2293" s="52" t="e">
        <f>IFERROR(_xll.qlIndexFixing(Index3M,H2293,TRUE,_xll.ohTrigger(RecalcTrigger,Trigger3M)),NA())</f>
        <v>#N/A</v>
      </c>
      <c r="K2293" s="52" t="e">
        <f>IFERROR(_xll.qlIndexFixing(ONIndex3M,I2293,TRUE,_xll.ohTrigger(RecalcTrigger,Trigger3M)),NA())</f>
        <v>#N/A</v>
      </c>
      <c r="L2293" s="52" t="e">
        <f>IFERROR(_xll.qlIndexFixing(Index6M,$H2293,TRUE,_xll.ohTrigger(RecalcTrigger,Trigger6M)),NA())</f>
        <v>#N/A</v>
      </c>
      <c r="M2293" s="52" t="e">
        <f>IFERROR(_xll.qlIndexFixing(ONIndex6M,I2293,TRUE,_xll.ohTrigger(RecalcTrigger,Trigger6M)),NA())</f>
        <v>#N/A</v>
      </c>
    </row>
    <row r="2294" spans="2:13" x14ac:dyDescent="0.2">
      <c r="B2294" s="46" t="s">
        <v>49</v>
      </c>
      <c r="D2294" s="49">
        <f>_xll.qlCalendarAdvance(LocalCalendar,$D2293,B2294,"f",FALSE)</f>
        <v>55613</v>
      </c>
      <c r="E2294" s="49">
        <f>_xll.qlInterestRateIndexValueDate(IndexON,D2294)</f>
        <v>55613</v>
      </c>
      <c r="F2294" s="52" t="e">
        <f>IFERROR(_xll.qlIndexFixing(IndexON,D2294,TRUE,_xll.ohTrigger(RecalcTrigger,TriggerON)),NA())</f>
        <v>#N/A</v>
      </c>
      <c r="H2294" s="49">
        <f>_xll.qlCalendarAdvance(IborCalendar,$H2293,B2294,"f",FALSE)</f>
        <v>55381</v>
      </c>
      <c r="I2294" s="49">
        <f>_xll.qlInterestRateIndexValueDate(Index3M,$H2294)</f>
        <v>55383</v>
      </c>
      <c r="J2294" s="52" t="e">
        <f>IFERROR(_xll.qlIndexFixing(Index3M,H2294,TRUE,_xll.ohTrigger(RecalcTrigger,Trigger3M)),NA())</f>
        <v>#N/A</v>
      </c>
      <c r="K2294" s="52" t="e">
        <f>IFERROR(_xll.qlIndexFixing(ONIndex3M,I2294,TRUE,_xll.ohTrigger(RecalcTrigger,Trigger3M)),NA())</f>
        <v>#N/A</v>
      </c>
      <c r="L2294" s="52" t="e">
        <f>IFERROR(_xll.qlIndexFixing(Index6M,$H2294,TRUE,_xll.ohTrigger(RecalcTrigger,Trigger6M)),NA())</f>
        <v>#N/A</v>
      </c>
      <c r="M2294" s="52" t="e">
        <f>IFERROR(_xll.qlIndexFixing(ONIndex6M,I2294,TRUE,_xll.ohTrigger(RecalcTrigger,Trigger6M)),NA())</f>
        <v>#N/A</v>
      </c>
    </row>
    <row r="2295" spans="2:13" x14ac:dyDescent="0.2">
      <c r="B2295" s="46" t="s">
        <v>49</v>
      </c>
      <c r="D2295" s="49">
        <f>_xll.qlCalendarAdvance(LocalCalendar,$D2294,B2295,"f",FALSE)</f>
        <v>55620</v>
      </c>
      <c r="E2295" s="49">
        <f>_xll.qlInterestRateIndexValueDate(IndexON,D2295)</f>
        <v>55620</v>
      </c>
      <c r="F2295" s="52" t="e">
        <f>IFERROR(_xll.qlIndexFixing(IndexON,D2295,TRUE,_xll.ohTrigger(RecalcTrigger,TriggerON)),NA())</f>
        <v>#N/A</v>
      </c>
      <c r="H2295" s="49">
        <f>_xll.qlCalendarAdvance(IborCalendar,$H2294,B2295,"f",FALSE)</f>
        <v>55388</v>
      </c>
      <c r="I2295" s="49">
        <f>_xll.qlInterestRateIndexValueDate(Index3M,$H2295)</f>
        <v>55390</v>
      </c>
      <c r="J2295" s="52" t="e">
        <f>IFERROR(_xll.qlIndexFixing(Index3M,H2295,TRUE,_xll.ohTrigger(RecalcTrigger,Trigger3M)),NA())</f>
        <v>#N/A</v>
      </c>
      <c r="K2295" s="52" t="e">
        <f>IFERROR(_xll.qlIndexFixing(ONIndex3M,I2295,TRUE,_xll.ohTrigger(RecalcTrigger,Trigger3M)),NA())</f>
        <v>#N/A</v>
      </c>
      <c r="L2295" s="52" t="e">
        <f>IFERROR(_xll.qlIndexFixing(Index6M,$H2295,TRUE,_xll.ohTrigger(RecalcTrigger,Trigger6M)),NA())</f>
        <v>#N/A</v>
      </c>
      <c r="M2295" s="52" t="e">
        <f>IFERROR(_xll.qlIndexFixing(ONIndex6M,I2295,TRUE,_xll.ohTrigger(RecalcTrigger,Trigger6M)),NA())</f>
        <v>#N/A</v>
      </c>
    </row>
    <row r="2296" spans="2:13" x14ac:dyDescent="0.2">
      <c r="B2296" s="46" t="s">
        <v>49</v>
      </c>
      <c r="D2296" s="49">
        <f>_xll.qlCalendarAdvance(LocalCalendar,$D2295,B2296,"f",FALSE)</f>
        <v>55627</v>
      </c>
      <c r="E2296" s="49">
        <f>_xll.qlInterestRateIndexValueDate(IndexON,D2296)</f>
        <v>55627</v>
      </c>
      <c r="F2296" s="52" t="e">
        <f>IFERROR(_xll.qlIndexFixing(IndexON,D2296,TRUE,_xll.ohTrigger(RecalcTrigger,TriggerON)),NA())</f>
        <v>#N/A</v>
      </c>
      <c r="H2296" s="49">
        <f>_xll.qlCalendarAdvance(IborCalendar,$H2295,B2296,"f",FALSE)</f>
        <v>55395</v>
      </c>
      <c r="I2296" s="49">
        <f>_xll.qlInterestRateIndexValueDate(Index3M,$H2296)</f>
        <v>55397</v>
      </c>
      <c r="J2296" s="52" t="e">
        <f>IFERROR(_xll.qlIndexFixing(Index3M,H2296,TRUE,_xll.ohTrigger(RecalcTrigger,Trigger3M)),NA())</f>
        <v>#N/A</v>
      </c>
      <c r="K2296" s="52" t="e">
        <f>IFERROR(_xll.qlIndexFixing(ONIndex3M,I2296,TRUE,_xll.ohTrigger(RecalcTrigger,Trigger3M)),NA())</f>
        <v>#N/A</v>
      </c>
      <c r="L2296" s="52" t="e">
        <f>IFERROR(_xll.qlIndexFixing(Index6M,$H2296,TRUE,_xll.ohTrigger(RecalcTrigger,Trigger6M)),NA())</f>
        <v>#N/A</v>
      </c>
      <c r="M2296" s="52" t="e">
        <f>IFERROR(_xll.qlIndexFixing(ONIndex6M,I2296,TRUE,_xll.ohTrigger(RecalcTrigger,Trigger6M)),NA())</f>
        <v>#N/A</v>
      </c>
    </row>
    <row r="2297" spans="2:13" x14ac:dyDescent="0.2">
      <c r="B2297" s="46" t="s">
        <v>49</v>
      </c>
      <c r="D2297" s="49">
        <f>_xll.qlCalendarAdvance(LocalCalendar,$D2296,B2297,"f",FALSE)</f>
        <v>55634</v>
      </c>
      <c r="E2297" s="49">
        <f>_xll.qlInterestRateIndexValueDate(IndexON,D2297)</f>
        <v>55634</v>
      </c>
      <c r="F2297" s="52" t="e">
        <f>IFERROR(_xll.qlIndexFixing(IndexON,D2297,TRUE,_xll.ohTrigger(RecalcTrigger,TriggerON)),NA())</f>
        <v>#N/A</v>
      </c>
      <c r="H2297" s="49">
        <f>_xll.qlCalendarAdvance(IborCalendar,$H2296,B2297,"f",FALSE)</f>
        <v>55402</v>
      </c>
      <c r="I2297" s="49">
        <f>_xll.qlInterestRateIndexValueDate(Index3M,$H2297)</f>
        <v>55404</v>
      </c>
      <c r="J2297" s="52" t="e">
        <f>IFERROR(_xll.qlIndexFixing(Index3M,H2297,TRUE,_xll.ohTrigger(RecalcTrigger,Trigger3M)),NA())</f>
        <v>#N/A</v>
      </c>
      <c r="K2297" s="52" t="e">
        <f>IFERROR(_xll.qlIndexFixing(ONIndex3M,I2297,TRUE,_xll.ohTrigger(RecalcTrigger,Trigger3M)),NA())</f>
        <v>#N/A</v>
      </c>
      <c r="L2297" s="52" t="e">
        <f>IFERROR(_xll.qlIndexFixing(Index6M,$H2297,TRUE,_xll.ohTrigger(RecalcTrigger,Trigger6M)),NA())</f>
        <v>#N/A</v>
      </c>
      <c r="M2297" s="52" t="e">
        <f>IFERROR(_xll.qlIndexFixing(ONIndex6M,I2297,TRUE,_xll.ohTrigger(RecalcTrigger,Trigger6M)),NA())</f>
        <v>#N/A</v>
      </c>
    </row>
    <row r="2298" spans="2:13" x14ac:dyDescent="0.2">
      <c r="B2298" s="46" t="s">
        <v>49</v>
      </c>
      <c r="D2298" s="49">
        <f>_xll.qlCalendarAdvance(LocalCalendar,$D2297,B2298,"f",FALSE)</f>
        <v>55641</v>
      </c>
      <c r="E2298" s="49">
        <f>_xll.qlInterestRateIndexValueDate(IndexON,D2298)</f>
        <v>55641</v>
      </c>
      <c r="F2298" s="52" t="e">
        <f>IFERROR(_xll.qlIndexFixing(IndexON,D2298,TRUE,_xll.ohTrigger(RecalcTrigger,TriggerON)),NA())</f>
        <v>#N/A</v>
      </c>
      <c r="H2298" s="49">
        <f>_xll.qlCalendarAdvance(IborCalendar,$H2297,B2298,"f",FALSE)</f>
        <v>55409</v>
      </c>
      <c r="I2298" s="49">
        <f>_xll.qlInterestRateIndexValueDate(Index3M,$H2298)</f>
        <v>55411</v>
      </c>
      <c r="J2298" s="52" t="e">
        <f>IFERROR(_xll.qlIndexFixing(Index3M,H2298,TRUE,_xll.ohTrigger(RecalcTrigger,Trigger3M)),NA())</f>
        <v>#N/A</v>
      </c>
      <c r="K2298" s="52" t="e">
        <f>IFERROR(_xll.qlIndexFixing(ONIndex3M,I2298,TRUE,_xll.ohTrigger(RecalcTrigger,Trigger3M)),NA())</f>
        <v>#N/A</v>
      </c>
      <c r="L2298" s="52" t="e">
        <f>IFERROR(_xll.qlIndexFixing(Index6M,$H2298,TRUE,_xll.ohTrigger(RecalcTrigger,Trigger6M)),NA())</f>
        <v>#N/A</v>
      </c>
      <c r="M2298" s="52" t="e">
        <f>IFERROR(_xll.qlIndexFixing(ONIndex6M,I2298,TRUE,_xll.ohTrigger(RecalcTrigger,Trigger6M)),NA())</f>
        <v>#N/A</v>
      </c>
    </row>
    <row r="2299" spans="2:13" x14ac:dyDescent="0.2">
      <c r="B2299" s="46" t="s">
        <v>49</v>
      </c>
      <c r="D2299" s="49">
        <f>_xll.qlCalendarAdvance(LocalCalendar,$D2298,B2299,"f",FALSE)</f>
        <v>55648</v>
      </c>
      <c r="E2299" s="49">
        <f>_xll.qlInterestRateIndexValueDate(IndexON,D2299)</f>
        <v>55648</v>
      </c>
      <c r="F2299" s="52" t="e">
        <f>IFERROR(_xll.qlIndexFixing(IndexON,D2299,TRUE,_xll.ohTrigger(RecalcTrigger,TriggerON)),NA())</f>
        <v>#N/A</v>
      </c>
      <c r="H2299" s="49">
        <f>_xll.qlCalendarAdvance(IborCalendar,$H2298,B2299,"f",FALSE)</f>
        <v>55416</v>
      </c>
      <c r="I2299" s="49">
        <f>_xll.qlInterestRateIndexValueDate(Index3M,$H2299)</f>
        <v>55418</v>
      </c>
      <c r="J2299" s="52" t="e">
        <f>IFERROR(_xll.qlIndexFixing(Index3M,H2299,TRUE,_xll.ohTrigger(RecalcTrigger,Trigger3M)),NA())</f>
        <v>#N/A</v>
      </c>
      <c r="K2299" s="52" t="e">
        <f>IFERROR(_xll.qlIndexFixing(ONIndex3M,I2299,TRUE,_xll.ohTrigger(RecalcTrigger,Trigger3M)),NA())</f>
        <v>#N/A</v>
      </c>
      <c r="L2299" s="52" t="e">
        <f>IFERROR(_xll.qlIndexFixing(Index6M,$H2299,TRUE,_xll.ohTrigger(RecalcTrigger,Trigger6M)),NA())</f>
        <v>#N/A</v>
      </c>
      <c r="M2299" s="52" t="e">
        <f>IFERROR(_xll.qlIndexFixing(ONIndex6M,I2299,TRUE,_xll.ohTrigger(RecalcTrigger,Trigger6M)),NA())</f>
        <v>#N/A</v>
      </c>
    </row>
    <row r="2300" spans="2:13" x14ac:dyDescent="0.2">
      <c r="B2300" s="46" t="s">
        <v>49</v>
      </c>
      <c r="D2300" s="49">
        <f>_xll.qlCalendarAdvance(LocalCalendar,$D2299,B2300,"f",FALSE)</f>
        <v>55655</v>
      </c>
      <c r="E2300" s="49">
        <f>_xll.qlInterestRateIndexValueDate(IndexON,D2300)</f>
        <v>55655</v>
      </c>
      <c r="F2300" s="52" t="e">
        <f>IFERROR(_xll.qlIndexFixing(IndexON,D2300,TRUE,_xll.ohTrigger(RecalcTrigger,TriggerON)),NA())</f>
        <v>#N/A</v>
      </c>
      <c r="H2300" s="49">
        <f>_xll.qlCalendarAdvance(IborCalendar,$H2299,B2300,"f",FALSE)</f>
        <v>55423</v>
      </c>
      <c r="I2300" s="49">
        <f>_xll.qlInterestRateIndexValueDate(Index3M,$H2300)</f>
        <v>55425</v>
      </c>
      <c r="J2300" s="52" t="e">
        <f>IFERROR(_xll.qlIndexFixing(Index3M,H2300,TRUE,_xll.ohTrigger(RecalcTrigger,Trigger3M)),NA())</f>
        <v>#N/A</v>
      </c>
      <c r="K2300" s="52" t="e">
        <f>IFERROR(_xll.qlIndexFixing(ONIndex3M,I2300,TRUE,_xll.ohTrigger(RecalcTrigger,Trigger3M)),NA())</f>
        <v>#N/A</v>
      </c>
      <c r="L2300" s="52" t="e">
        <f>IFERROR(_xll.qlIndexFixing(Index6M,$H2300,TRUE,_xll.ohTrigger(RecalcTrigger,Trigger6M)),NA())</f>
        <v>#N/A</v>
      </c>
      <c r="M2300" s="52" t="e">
        <f>IFERROR(_xll.qlIndexFixing(ONIndex6M,I2300,TRUE,_xll.ohTrigger(RecalcTrigger,Trigger6M)),NA())</f>
        <v>#N/A</v>
      </c>
    </row>
    <row r="2301" spans="2:13" x14ac:dyDescent="0.2">
      <c r="B2301" s="46" t="s">
        <v>49</v>
      </c>
      <c r="D2301" s="49">
        <f>_xll.qlCalendarAdvance(LocalCalendar,$D2300,B2301,"f",FALSE)</f>
        <v>55662</v>
      </c>
      <c r="E2301" s="49">
        <f>_xll.qlInterestRateIndexValueDate(IndexON,D2301)</f>
        <v>55662</v>
      </c>
      <c r="F2301" s="52" t="e">
        <f>IFERROR(_xll.qlIndexFixing(IndexON,D2301,TRUE,_xll.ohTrigger(RecalcTrigger,TriggerON)),NA())</f>
        <v>#N/A</v>
      </c>
      <c r="H2301" s="49">
        <f>_xll.qlCalendarAdvance(IborCalendar,$H2300,B2301,"f",FALSE)</f>
        <v>55430</v>
      </c>
      <c r="I2301" s="49">
        <f>_xll.qlInterestRateIndexValueDate(Index3M,$H2301)</f>
        <v>55432</v>
      </c>
      <c r="J2301" s="52" t="e">
        <f>IFERROR(_xll.qlIndexFixing(Index3M,H2301,TRUE,_xll.ohTrigger(RecalcTrigger,Trigger3M)),NA())</f>
        <v>#N/A</v>
      </c>
      <c r="K2301" s="52" t="e">
        <f>IFERROR(_xll.qlIndexFixing(ONIndex3M,I2301,TRUE,_xll.ohTrigger(RecalcTrigger,Trigger3M)),NA())</f>
        <v>#N/A</v>
      </c>
      <c r="L2301" s="52" t="e">
        <f>IFERROR(_xll.qlIndexFixing(Index6M,$H2301,TRUE,_xll.ohTrigger(RecalcTrigger,Trigger6M)),NA())</f>
        <v>#N/A</v>
      </c>
      <c r="M2301" s="52" t="e">
        <f>IFERROR(_xll.qlIndexFixing(ONIndex6M,I2301,TRUE,_xll.ohTrigger(RecalcTrigger,Trigger6M)),NA())</f>
        <v>#N/A</v>
      </c>
    </row>
    <row r="2302" spans="2:13" x14ac:dyDescent="0.2">
      <c r="B2302" s="46" t="s">
        <v>49</v>
      </c>
      <c r="D2302" s="49">
        <f>_xll.qlCalendarAdvance(LocalCalendar,$D2301,B2302,"f",FALSE)</f>
        <v>55669</v>
      </c>
      <c r="E2302" s="49">
        <f>_xll.qlInterestRateIndexValueDate(IndexON,D2302)</f>
        <v>55669</v>
      </c>
      <c r="F2302" s="52" t="e">
        <f>IFERROR(_xll.qlIndexFixing(IndexON,D2302,TRUE,_xll.ohTrigger(RecalcTrigger,TriggerON)),NA())</f>
        <v>#N/A</v>
      </c>
      <c r="H2302" s="49">
        <f>_xll.qlCalendarAdvance(IborCalendar,$H2301,B2302,"f",FALSE)</f>
        <v>55437</v>
      </c>
      <c r="I2302" s="49">
        <f>_xll.qlInterestRateIndexValueDate(Index3M,$H2302)</f>
        <v>55439</v>
      </c>
      <c r="J2302" s="52" t="e">
        <f>IFERROR(_xll.qlIndexFixing(Index3M,H2302,TRUE,_xll.ohTrigger(RecalcTrigger,Trigger3M)),NA())</f>
        <v>#N/A</v>
      </c>
      <c r="K2302" s="52" t="e">
        <f>IFERROR(_xll.qlIndexFixing(ONIndex3M,I2302,TRUE,_xll.ohTrigger(RecalcTrigger,Trigger3M)),NA())</f>
        <v>#N/A</v>
      </c>
      <c r="L2302" s="52" t="e">
        <f>IFERROR(_xll.qlIndexFixing(Index6M,$H2302,TRUE,_xll.ohTrigger(RecalcTrigger,Trigger6M)),NA())</f>
        <v>#N/A</v>
      </c>
      <c r="M2302" s="52" t="e">
        <f>IFERROR(_xll.qlIndexFixing(ONIndex6M,I2302,TRUE,_xll.ohTrigger(RecalcTrigger,Trigger6M)),NA())</f>
        <v>#N/A</v>
      </c>
    </row>
    <row r="2303" spans="2:13" x14ac:dyDescent="0.2">
      <c r="B2303" s="46" t="s">
        <v>49</v>
      </c>
      <c r="D2303" s="49">
        <f>_xll.qlCalendarAdvance(LocalCalendar,$D2302,B2303,"f",FALSE)</f>
        <v>55676</v>
      </c>
      <c r="E2303" s="49">
        <f>_xll.qlInterestRateIndexValueDate(IndexON,D2303)</f>
        <v>55676</v>
      </c>
      <c r="F2303" s="52" t="e">
        <f>IFERROR(_xll.qlIndexFixing(IndexON,D2303,TRUE,_xll.ohTrigger(RecalcTrigger,TriggerON)),NA())</f>
        <v>#N/A</v>
      </c>
      <c r="H2303" s="49">
        <f>_xll.qlCalendarAdvance(IborCalendar,$H2302,B2303,"f",FALSE)</f>
        <v>55444</v>
      </c>
      <c r="I2303" s="49">
        <f>_xll.qlInterestRateIndexValueDate(Index3M,$H2303)</f>
        <v>55446</v>
      </c>
      <c r="J2303" s="52" t="e">
        <f>IFERROR(_xll.qlIndexFixing(Index3M,H2303,TRUE,_xll.ohTrigger(RecalcTrigger,Trigger3M)),NA())</f>
        <v>#N/A</v>
      </c>
      <c r="K2303" s="52" t="e">
        <f>IFERROR(_xll.qlIndexFixing(ONIndex3M,I2303,TRUE,_xll.ohTrigger(RecalcTrigger,Trigger3M)),NA())</f>
        <v>#N/A</v>
      </c>
      <c r="L2303" s="52" t="e">
        <f>IFERROR(_xll.qlIndexFixing(Index6M,$H2303,TRUE,_xll.ohTrigger(RecalcTrigger,Trigger6M)),NA())</f>
        <v>#N/A</v>
      </c>
      <c r="M2303" s="52" t="e">
        <f>IFERROR(_xll.qlIndexFixing(ONIndex6M,I2303,TRUE,_xll.ohTrigger(RecalcTrigger,Trigger6M)),NA())</f>
        <v>#N/A</v>
      </c>
    </row>
    <row r="2304" spans="2:13" x14ac:dyDescent="0.2">
      <c r="B2304" s="46" t="s">
        <v>49</v>
      </c>
      <c r="D2304" s="49">
        <f>_xll.qlCalendarAdvance(LocalCalendar,$D2303,B2304,"f",FALSE)</f>
        <v>55683</v>
      </c>
      <c r="E2304" s="49">
        <f>_xll.qlInterestRateIndexValueDate(IndexON,D2304)</f>
        <v>55683</v>
      </c>
      <c r="F2304" s="52" t="e">
        <f>IFERROR(_xll.qlIndexFixing(IndexON,D2304,TRUE,_xll.ohTrigger(RecalcTrigger,TriggerON)),NA())</f>
        <v>#N/A</v>
      </c>
      <c r="H2304" s="49">
        <f>_xll.qlCalendarAdvance(IborCalendar,$H2303,B2304,"f",FALSE)</f>
        <v>55451</v>
      </c>
      <c r="I2304" s="49">
        <f>_xll.qlInterestRateIndexValueDate(Index3M,$H2304)</f>
        <v>55453</v>
      </c>
      <c r="J2304" s="52" t="e">
        <f>IFERROR(_xll.qlIndexFixing(Index3M,H2304,TRUE,_xll.ohTrigger(RecalcTrigger,Trigger3M)),NA())</f>
        <v>#N/A</v>
      </c>
      <c r="K2304" s="52" t="e">
        <f>IFERROR(_xll.qlIndexFixing(ONIndex3M,I2304,TRUE,_xll.ohTrigger(RecalcTrigger,Trigger3M)),NA())</f>
        <v>#N/A</v>
      </c>
      <c r="L2304" s="52" t="e">
        <f>IFERROR(_xll.qlIndexFixing(Index6M,$H2304,TRUE,_xll.ohTrigger(RecalcTrigger,Trigger6M)),NA())</f>
        <v>#N/A</v>
      </c>
      <c r="M2304" s="52" t="e">
        <f>IFERROR(_xll.qlIndexFixing(ONIndex6M,I2304,TRUE,_xll.ohTrigger(RecalcTrigger,Trigger6M)),NA())</f>
        <v>#N/A</v>
      </c>
    </row>
    <row r="2305" spans="2:13" x14ac:dyDescent="0.2">
      <c r="B2305" s="46" t="s">
        <v>49</v>
      </c>
      <c r="D2305" s="49">
        <f>_xll.qlCalendarAdvance(LocalCalendar,$D2304,B2305,"f",FALSE)</f>
        <v>55690</v>
      </c>
      <c r="E2305" s="49">
        <f>_xll.qlInterestRateIndexValueDate(IndexON,D2305)</f>
        <v>55690</v>
      </c>
      <c r="F2305" s="52" t="e">
        <f>IFERROR(_xll.qlIndexFixing(IndexON,D2305,TRUE,_xll.ohTrigger(RecalcTrigger,TriggerON)),NA())</f>
        <v>#N/A</v>
      </c>
      <c r="H2305" s="49">
        <f>_xll.qlCalendarAdvance(IborCalendar,$H2304,B2305,"f",FALSE)</f>
        <v>55458</v>
      </c>
      <c r="I2305" s="49">
        <f>_xll.qlInterestRateIndexValueDate(Index3M,$H2305)</f>
        <v>55463</v>
      </c>
      <c r="J2305" s="52" t="e">
        <f>IFERROR(_xll.qlIndexFixing(Index3M,H2305,TRUE,_xll.ohTrigger(RecalcTrigger,Trigger3M)),NA())</f>
        <v>#N/A</v>
      </c>
      <c r="K2305" s="52" t="e">
        <f>IFERROR(_xll.qlIndexFixing(ONIndex3M,I2305,TRUE,_xll.ohTrigger(RecalcTrigger,Trigger3M)),NA())</f>
        <v>#N/A</v>
      </c>
      <c r="L2305" s="52" t="e">
        <f>IFERROR(_xll.qlIndexFixing(Index6M,$H2305,TRUE,_xll.ohTrigger(RecalcTrigger,Trigger6M)),NA())</f>
        <v>#N/A</v>
      </c>
      <c r="M2305" s="52" t="e">
        <f>IFERROR(_xll.qlIndexFixing(ONIndex6M,I2305,TRUE,_xll.ohTrigger(RecalcTrigger,Trigger6M)),NA())</f>
        <v>#N/A</v>
      </c>
    </row>
    <row r="2306" spans="2:13" x14ac:dyDescent="0.2">
      <c r="B2306" s="46" t="s">
        <v>49</v>
      </c>
      <c r="D2306" s="49">
        <f>_xll.qlCalendarAdvance(LocalCalendar,$D2305,B2306,"f",FALSE)</f>
        <v>55697</v>
      </c>
      <c r="E2306" s="49">
        <f>_xll.qlInterestRateIndexValueDate(IndexON,D2306)</f>
        <v>55697</v>
      </c>
      <c r="F2306" s="52" t="e">
        <f>IFERROR(_xll.qlIndexFixing(IndexON,D2306,TRUE,_xll.ohTrigger(RecalcTrigger,TriggerON)),NA())</f>
        <v>#N/A</v>
      </c>
      <c r="H2306" s="49">
        <f>_xll.qlCalendarAdvance(IborCalendar,$H2305,B2306,"f",FALSE)</f>
        <v>55465</v>
      </c>
      <c r="I2306" s="49">
        <f>_xll.qlInterestRateIndexValueDate(Index3M,$H2306)</f>
        <v>55467</v>
      </c>
      <c r="J2306" s="52" t="e">
        <f>IFERROR(_xll.qlIndexFixing(Index3M,H2306,TRUE,_xll.ohTrigger(RecalcTrigger,Trigger3M)),NA())</f>
        <v>#N/A</v>
      </c>
      <c r="K2306" s="52" t="e">
        <f>IFERROR(_xll.qlIndexFixing(ONIndex3M,I2306,TRUE,_xll.ohTrigger(RecalcTrigger,Trigger3M)),NA())</f>
        <v>#N/A</v>
      </c>
      <c r="L2306" s="52" t="e">
        <f>IFERROR(_xll.qlIndexFixing(Index6M,$H2306,TRUE,_xll.ohTrigger(RecalcTrigger,Trigger6M)),NA())</f>
        <v>#N/A</v>
      </c>
      <c r="M2306" s="52" t="e">
        <f>IFERROR(_xll.qlIndexFixing(ONIndex6M,I2306,TRUE,_xll.ohTrigger(RecalcTrigger,Trigger6M)),NA())</f>
        <v>#N/A</v>
      </c>
    </row>
    <row r="2307" spans="2:13" x14ac:dyDescent="0.2">
      <c r="B2307" s="46" t="s">
        <v>49</v>
      </c>
      <c r="D2307" s="49">
        <f>_xll.qlCalendarAdvance(LocalCalendar,$D2306,B2307,"f",FALSE)</f>
        <v>55704</v>
      </c>
      <c r="E2307" s="49">
        <f>_xll.qlInterestRateIndexValueDate(IndexON,D2307)</f>
        <v>55704</v>
      </c>
      <c r="F2307" s="52" t="e">
        <f>IFERROR(_xll.qlIndexFixing(IndexON,D2307,TRUE,_xll.ohTrigger(RecalcTrigger,TriggerON)),NA())</f>
        <v>#N/A</v>
      </c>
      <c r="H2307" s="49">
        <f>_xll.qlCalendarAdvance(IborCalendar,$H2306,B2307,"f",FALSE)</f>
        <v>55472</v>
      </c>
      <c r="I2307" s="49">
        <f>_xll.qlInterestRateIndexValueDate(Index3M,$H2307)</f>
        <v>55474</v>
      </c>
      <c r="J2307" s="52" t="e">
        <f>IFERROR(_xll.qlIndexFixing(Index3M,H2307,TRUE,_xll.ohTrigger(RecalcTrigger,Trigger3M)),NA())</f>
        <v>#N/A</v>
      </c>
      <c r="K2307" s="52" t="e">
        <f>IFERROR(_xll.qlIndexFixing(ONIndex3M,I2307,TRUE,_xll.ohTrigger(RecalcTrigger,Trigger3M)),NA())</f>
        <v>#N/A</v>
      </c>
      <c r="L2307" s="52" t="e">
        <f>IFERROR(_xll.qlIndexFixing(Index6M,$H2307,TRUE,_xll.ohTrigger(RecalcTrigger,Trigger6M)),NA())</f>
        <v>#N/A</v>
      </c>
      <c r="M2307" s="52" t="e">
        <f>IFERROR(_xll.qlIndexFixing(ONIndex6M,I2307,TRUE,_xll.ohTrigger(RecalcTrigger,Trigger6M)),NA())</f>
        <v>#N/A</v>
      </c>
    </row>
    <row r="2308" spans="2:13" x14ac:dyDescent="0.2">
      <c r="B2308" s="46" t="s">
        <v>49</v>
      </c>
      <c r="D2308" s="49">
        <f>_xll.qlCalendarAdvance(LocalCalendar,$D2307,B2308,"f",FALSE)</f>
        <v>55711</v>
      </c>
      <c r="E2308" s="49">
        <f>_xll.qlInterestRateIndexValueDate(IndexON,D2308)</f>
        <v>55711</v>
      </c>
      <c r="F2308" s="52" t="e">
        <f>IFERROR(_xll.qlIndexFixing(IndexON,D2308,TRUE,_xll.ohTrigger(RecalcTrigger,TriggerON)),NA())</f>
        <v>#N/A</v>
      </c>
      <c r="H2308" s="49">
        <f>_xll.qlCalendarAdvance(IborCalendar,$H2307,B2308,"f",FALSE)</f>
        <v>55479</v>
      </c>
      <c r="I2308" s="49">
        <f>_xll.qlInterestRateIndexValueDate(Index3M,$H2308)</f>
        <v>55481</v>
      </c>
      <c r="J2308" s="52" t="e">
        <f>IFERROR(_xll.qlIndexFixing(Index3M,H2308,TRUE,_xll.ohTrigger(RecalcTrigger,Trigger3M)),NA())</f>
        <v>#N/A</v>
      </c>
      <c r="K2308" s="52" t="e">
        <f>IFERROR(_xll.qlIndexFixing(ONIndex3M,I2308,TRUE,_xll.ohTrigger(RecalcTrigger,Trigger3M)),NA())</f>
        <v>#N/A</v>
      </c>
      <c r="L2308" s="52" t="e">
        <f>IFERROR(_xll.qlIndexFixing(Index6M,$H2308,TRUE,_xll.ohTrigger(RecalcTrigger,Trigger6M)),NA())</f>
        <v>#N/A</v>
      </c>
      <c r="M2308" s="52" t="e">
        <f>IFERROR(_xll.qlIndexFixing(ONIndex6M,I2308,TRUE,_xll.ohTrigger(RecalcTrigger,Trigger6M)),NA())</f>
        <v>#N/A</v>
      </c>
    </row>
    <row r="2309" spans="2:13" x14ac:dyDescent="0.2">
      <c r="B2309" s="46" t="s">
        <v>49</v>
      </c>
      <c r="D2309" s="49">
        <f>_xll.qlCalendarAdvance(LocalCalendar,$D2308,B2309,"f",FALSE)</f>
        <v>55718</v>
      </c>
      <c r="E2309" s="49">
        <f>_xll.qlInterestRateIndexValueDate(IndexON,D2309)</f>
        <v>55718</v>
      </c>
      <c r="F2309" s="52" t="e">
        <f>IFERROR(_xll.qlIndexFixing(IndexON,D2309,TRUE,_xll.ohTrigger(RecalcTrigger,TriggerON)),NA())</f>
        <v>#N/A</v>
      </c>
      <c r="H2309" s="49">
        <f>_xll.qlCalendarAdvance(IborCalendar,$H2308,B2309,"f",FALSE)</f>
        <v>55486</v>
      </c>
      <c r="I2309" s="49">
        <f>_xll.qlInterestRateIndexValueDate(Index3M,$H2309)</f>
        <v>55488</v>
      </c>
      <c r="J2309" s="52" t="e">
        <f>IFERROR(_xll.qlIndexFixing(Index3M,H2309,TRUE,_xll.ohTrigger(RecalcTrigger,Trigger3M)),NA())</f>
        <v>#N/A</v>
      </c>
      <c r="K2309" s="52" t="e">
        <f>IFERROR(_xll.qlIndexFixing(ONIndex3M,I2309,TRUE,_xll.ohTrigger(RecalcTrigger,Trigger3M)),NA())</f>
        <v>#N/A</v>
      </c>
      <c r="L2309" s="52" t="e">
        <f>IFERROR(_xll.qlIndexFixing(Index6M,$H2309,TRUE,_xll.ohTrigger(RecalcTrigger,Trigger6M)),NA())</f>
        <v>#N/A</v>
      </c>
      <c r="M2309" s="52" t="e">
        <f>IFERROR(_xll.qlIndexFixing(ONIndex6M,I2309,TRUE,_xll.ohTrigger(RecalcTrigger,Trigger6M)),NA())</f>
        <v>#N/A</v>
      </c>
    </row>
    <row r="2310" spans="2:13" x14ac:dyDescent="0.2">
      <c r="B2310" s="46" t="s">
        <v>49</v>
      </c>
      <c r="D2310" s="49">
        <f>_xll.qlCalendarAdvance(LocalCalendar,$D2309,B2310,"f",FALSE)</f>
        <v>55725</v>
      </c>
      <c r="E2310" s="49">
        <f>_xll.qlInterestRateIndexValueDate(IndexON,D2310)</f>
        <v>55725</v>
      </c>
      <c r="F2310" s="52" t="e">
        <f>IFERROR(_xll.qlIndexFixing(IndexON,D2310,TRUE,_xll.ohTrigger(RecalcTrigger,TriggerON)),NA())</f>
        <v>#N/A</v>
      </c>
      <c r="H2310" s="49">
        <f>_xll.qlCalendarAdvance(IborCalendar,$H2309,B2310,"f",FALSE)</f>
        <v>55493</v>
      </c>
      <c r="I2310" s="49">
        <f>_xll.qlInterestRateIndexValueDate(Index3M,$H2310)</f>
        <v>55495</v>
      </c>
      <c r="J2310" s="52" t="e">
        <f>IFERROR(_xll.qlIndexFixing(Index3M,H2310,TRUE,_xll.ohTrigger(RecalcTrigger,Trigger3M)),NA())</f>
        <v>#N/A</v>
      </c>
      <c r="K2310" s="52" t="e">
        <f>IFERROR(_xll.qlIndexFixing(ONIndex3M,I2310,TRUE,_xll.ohTrigger(RecalcTrigger,Trigger3M)),NA())</f>
        <v>#N/A</v>
      </c>
      <c r="L2310" s="52" t="e">
        <f>IFERROR(_xll.qlIndexFixing(Index6M,$H2310,TRUE,_xll.ohTrigger(RecalcTrigger,Trigger6M)),NA())</f>
        <v>#N/A</v>
      </c>
      <c r="M2310" s="52" t="e">
        <f>IFERROR(_xll.qlIndexFixing(ONIndex6M,I2310,TRUE,_xll.ohTrigger(RecalcTrigger,Trigger6M)),NA())</f>
        <v>#N/A</v>
      </c>
    </row>
    <row r="2311" spans="2:13" x14ac:dyDescent="0.2">
      <c r="B2311" s="46" t="s">
        <v>49</v>
      </c>
      <c r="D2311" s="49">
        <f>_xll.qlCalendarAdvance(LocalCalendar,$D2310,B2311,"f",FALSE)</f>
        <v>55732</v>
      </c>
      <c r="E2311" s="49">
        <f>_xll.qlInterestRateIndexValueDate(IndexON,D2311)</f>
        <v>55732</v>
      </c>
      <c r="F2311" s="52" t="e">
        <f>IFERROR(_xll.qlIndexFixing(IndexON,D2311,TRUE,_xll.ohTrigger(RecalcTrigger,TriggerON)),NA())</f>
        <v>#N/A</v>
      </c>
      <c r="H2311" s="49">
        <f>_xll.qlCalendarAdvance(IborCalendar,$H2310,B2311,"f",FALSE)</f>
        <v>55500</v>
      </c>
      <c r="I2311" s="49">
        <f>_xll.qlInterestRateIndexValueDate(Index3M,$H2311)</f>
        <v>55502</v>
      </c>
      <c r="J2311" s="52" t="e">
        <f>IFERROR(_xll.qlIndexFixing(Index3M,H2311,TRUE,_xll.ohTrigger(RecalcTrigger,Trigger3M)),NA())</f>
        <v>#N/A</v>
      </c>
      <c r="K2311" s="52" t="e">
        <f>IFERROR(_xll.qlIndexFixing(ONIndex3M,I2311,TRUE,_xll.ohTrigger(RecalcTrigger,Trigger3M)),NA())</f>
        <v>#N/A</v>
      </c>
      <c r="L2311" s="52" t="e">
        <f>IFERROR(_xll.qlIndexFixing(Index6M,$H2311,TRUE,_xll.ohTrigger(RecalcTrigger,Trigger6M)),NA())</f>
        <v>#N/A</v>
      </c>
      <c r="M2311" s="52" t="e">
        <f>IFERROR(_xll.qlIndexFixing(ONIndex6M,I2311,TRUE,_xll.ohTrigger(RecalcTrigger,Trigger6M)),NA())</f>
        <v>#N/A</v>
      </c>
    </row>
    <row r="2312" spans="2:13" x14ac:dyDescent="0.2">
      <c r="B2312" s="46" t="s">
        <v>49</v>
      </c>
      <c r="D2312" s="49">
        <f>_xll.qlCalendarAdvance(LocalCalendar,$D2311,B2312,"f",FALSE)</f>
        <v>55739</v>
      </c>
      <c r="E2312" s="49">
        <f>_xll.qlInterestRateIndexValueDate(IndexON,D2312)</f>
        <v>55739</v>
      </c>
      <c r="F2312" s="52" t="e">
        <f>IFERROR(_xll.qlIndexFixing(IndexON,D2312,TRUE,_xll.ohTrigger(RecalcTrigger,TriggerON)),NA())</f>
        <v>#N/A</v>
      </c>
      <c r="H2312" s="49">
        <f>_xll.qlCalendarAdvance(IborCalendar,$H2311,B2312,"f",FALSE)</f>
        <v>55507</v>
      </c>
      <c r="I2312" s="49">
        <f>_xll.qlInterestRateIndexValueDate(Index3M,$H2312)</f>
        <v>55509</v>
      </c>
      <c r="J2312" s="52" t="e">
        <f>IFERROR(_xll.qlIndexFixing(Index3M,H2312,TRUE,_xll.ohTrigger(RecalcTrigger,Trigger3M)),NA())</f>
        <v>#N/A</v>
      </c>
      <c r="K2312" s="52" t="e">
        <f>IFERROR(_xll.qlIndexFixing(ONIndex3M,I2312,TRUE,_xll.ohTrigger(RecalcTrigger,Trigger3M)),NA())</f>
        <v>#N/A</v>
      </c>
      <c r="L2312" s="52" t="e">
        <f>IFERROR(_xll.qlIndexFixing(Index6M,$H2312,TRUE,_xll.ohTrigger(RecalcTrigger,Trigger6M)),NA())</f>
        <v>#N/A</v>
      </c>
      <c r="M2312" s="52" t="e">
        <f>IFERROR(_xll.qlIndexFixing(ONIndex6M,I2312,TRUE,_xll.ohTrigger(RecalcTrigger,Trigger6M)),NA())</f>
        <v>#N/A</v>
      </c>
    </row>
    <row r="2313" spans="2:13" x14ac:dyDescent="0.2">
      <c r="B2313" s="46" t="s">
        <v>49</v>
      </c>
      <c r="D2313" s="49">
        <f>_xll.qlCalendarAdvance(LocalCalendar,$D2312,B2313,"f",FALSE)</f>
        <v>55746</v>
      </c>
      <c r="E2313" s="49">
        <f>_xll.qlInterestRateIndexValueDate(IndexON,D2313)</f>
        <v>55746</v>
      </c>
      <c r="F2313" s="52" t="e">
        <f>IFERROR(_xll.qlIndexFixing(IndexON,D2313,TRUE,_xll.ohTrigger(RecalcTrigger,TriggerON)),NA())</f>
        <v>#N/A</v>
      </c>
      <c r="H2313" s="49">
        <f>_xll.qlCalendarAdvance(IborCalendar,$H2312,B2313,"f",FALSE)</f>
        <v>55514</v>
      </c>
      <c r="I2313" s="49">
        <f>_xll.qlInterestRateIndexValueDate(Index3M,$H2313)</f>
        <v>55516</v>
      </c>
      <c r="J2313" s="52" t="e">
        <f>IFERROR(_xll.qlIndexFixing(Index3M,H2313,TRUE,_xll.ohTrigger(RecalcTrigger,Trigger3M)),NA())</f>
        <v>#N/A</v>
      </c>
      <c r="K2313" s="52" t="e">
        <f>IFERROR(_xll.qlIndexFixing(ONIndex3M,I2313,TRUE,_xll.ohTrigger(RecalcTrigger,Trigger3M)),NA())</f>
        <v>#N/A</v>
      </c>
      <c r="L2313" s="52" t="e">
        <f>IFERROR(_xll.qlIndexFixing(Index6M,$H2313,TRUE,_xll.ohTrigger(RecalcTrigger,Trigger6M)),NA())</f>
        <v>#N/A</v>
      </c>
      <c r="M2313" s="52" t="e">
        <f>IFERROR(_xll.qlIndexFixing(ONIndex6M,I2313,TRUE,_xll.ohTrigger(RecalcTrigger,Trigger6M)),NA())</f>
        <v>#N/A</v>
      </c>
    </row>
    <row r="2314" spans="2:13" x14ac:dyDescent="0.2">
      <c r="B2314" s="46" t="s">
        <v>49</v>
      </c>
      <c r="D2314" s="49">
        <f>_xll.qlCalendarAdvance(LocalCalendar,$D2313,B2314,"f",FALSE)</f>
        <v>55753</v>
      </c>
      <c r="E2314" s="49">
        <f>_xll.qlInterestRateIndexValueDate(IndexON,D2314)</f>
        <v>55753</v>
      </c>
      <c r="F2314" s="52" t="e">
        <f>IFERROR(_xll.qlIndexFixing(IndexON,D2314,TRUE,_xll.ohTrigger(RecalcTrigger,TriggerON)),NA())</f>
        <v>#N/A</v>
      </c>
      <c r="H2314" s="49">
        <f>_xll.qlCalendarAdvance(IborCalendar,$H2313,B2314,"f",FALSE)</f>
        <v>55521</v>
      </c>
      <c r="I2314" s="49">
        <f>_xll.qlInterestRateIndexValueDate(Index3M,$H2314)</f>
        <v>55523</v>
      </c>
      <c r="J2314" s="52" t="e">
        <f>IFERROR(_xll.qlIndexFixing(Index3M,H2314,TRUE,_xll.ohTrigger(RecalcTrigger,Trigger3M)),NA())</f>
        <v>#N/A</v>
      </c>
      <c r="K2314" s="52" t="e">
        <f>IFERROR(_xll.qlIndexFixing(ONIndex3M,I2314,TRUE,_xll.ohTrigger(RecalcTrigger,Trigger3M)),NA())</f>
        <v>#N/A</v>
      </c>
      <c r="L2314" s="52" t="e">
        <f>IFERROR(_xll.qlIndexFixing(Index6M,$H2314,TRUE,_xll.ohTrigger(RecalcTrigger,Trigger6M)),NA())</f>
        <v>#N/A</v>
      </c>
      <c r="M2314" s="52" t="e">
        <f>IFERROR(_xll.qlIndexFixing(ONIndex6M,I2314,TRUE,_xll.ohTrigger(RecalcTrigger,Trigger6M)),NA())</f>
        <v>#N/A</v>
      </c>
    </row>
    <row r="2315" spans="2:13" x14ac:dyDescent="0.2">
      <c r="B2315" s="46" t="s">
        <v>49</v>
      </c>
      <c r="D2315" s="49">
        <f>_xll.qlCalendarAdvance(LocalCalendar,$D2314,B2315,"f",FALSE)</f>
        <v>55760</v>
      </c>
      <c r="E2315" s="49">
        <f>_xll.qlInterestRateIndexValueDate(IndexON,D2315)</f>
        <v>55760</v>
      </c>
      <c r="F2315" s="52" t="e">
        <f>IFERROR(_xll.qlIndexFixing(IndexON,D2315,TRUE,_xll.ohTrigger(RecalcTrigger,TriggerON)),NA())</f>
        <v>#N/A</v>
      </c>
      <c r="H2315" s="49">
        <f>_xll.qlCalendarAdvance(IborCalendar,$H2314,B2315,"f",FALSE)</f>
        <v>55528</v>
      </c>
      <c r="I2315" s="49">
        <f>_xll.qlInterestRateIndexValueDate(Index3M,$H2315)</f>
        <v>55530</v>
      </c>
      <c r="J2315" s="52" t="e">
        <f>IFERROR(_xll.qlIndexFixing(Index3M,H2315,TRUE,_xll.ohTrigger(RecalcTrigger,Trigger3M)),NA())</f>
        <v>#N/A</v>
      </c>
      <c r="K2315" s="52" t="e">
        <f>IFERROR(_xll.qlIndexFixing(ONIndex3M,I2315,TRUE,_xll.ohTrigger(RecalcTrigger,Trigger3M)),NA())</f>
        <v>#N/A</v>
      </c>
      <c r="L2315" s="52" t="e">
        <f>IFERROR(_xll.qlIndexFixing(Index6M,$H2315,TRUE,_xll.ohTrigger(RecalcTrigger,Trigger6M)),NA())</f>
        <v>#N/A</v>
      </c>
      <c r="M2315" s="52" t="e">
        <f>IFERROR(_xll.qlIndexFixing(ONIndex6M,I2315,TRUE,_xll.ohTrigger(RecalcTrigger,Trigger6M)),NA())</f>
        <v>#N/A</v>
      </c>
    </row>
    <row r="2316" spans="2:13" x14ac:dyDescent="0.2">
      <c r="B2316" s="46" t="s">
        <v>49</v>
      </c>
      <c r="D2316" s="49">
        <f>_xll.qlCalendarAdvance(LocalCalendar,$D2315,B2316,"f",FALSE)</f>
        <v>55767</v>
      </c>
      <c r="E2316" s="49">
        <f>_xll.qlInterestRateIndexValueDate(IndexON,D2316)</f>
        <v>55767</v>
      </c>
      <c r="F2316" s="52" t="e">
        <f>IFERROR(_xll.qlIndexFixing(IndexON,D2316,TRUE,_xll.ohTrigger(RecalcTrigger,TriggerON)),NA())</f>
        <v>#N/A</v>
      </c>
      <c r="H2316" s="49">
        <f>_xll.qlCalendarAdvance(IborCalendar,$H2315,B2316,"f",FALSE)</f>
        <v>55535</v>
      </c>
      <c r="I2316" s="49">
        <f>_xll.qlInterestRateIndexValueDate(Index3M,$H2316)</f>
        <v>55537</v>
      </c>
      <c r="J2316" s="52" t="e">
        <f>IFERROR(_xll.qlIndexFixing(Index3M,H2316,TRUE,_xll.ohTrigger(RecalcTrigger,Trigger3M)),NA())</f>
        <v>#N/A</v>
      </c>
      <c r="K2316" s="52" t="e">
        <f>IFERROR(_xll.qlIndexFixing(ONIndex3M,I2316,TRUE,_xll.ohTrigger(RecalcTrigger,Trigger3M)),NA())</f>
        <v>#N/A</v>
      </c>
      <c r="L2316" s="52" t="e">
        <f>IFERROR(_xll.qlIndexFixing(Index6M,$H2316,TRUE,_xll.ohTrigger(RecalcTrigger,Trigger6M)),NA())</f>
        <v>#N/A</v>
      </c>
      <c r="M2316" s="52" t="e">
        <f>IFERROR(_xll.qlIndexFixing(ONIndex6M,I2316,TRUE,_xll.ohTrigger(RecalcTrigger,Trigger6M)),NA())</f>
        <v>#N/A</v>
      </c>
    </row>
    <row r="2317" spans="2:13" x14ac:dyDescent="0.2">
      <c r="B2317" s="46" t="s">
        <v>49</v>
      </c>
      <c r="D2317" s="49">
        <f>_xll.qlCalendarAdvance(LocalCalendar,$D2316,B2317,"f",FALSE)</f>
        <v>55774</v>
      </c>
      <c r="E2317" s="49">
        <f>_xll.qlInterestRateIndexValueDate(IndexON,D2317)</f>
        <v>55774</v>
      </c>
      <c r="F2317" s="52" t="e">
        <f>IFERROR(_xll.qlIndexFixing(IndexON,D2317,TRUE,_xll.ohTrigger(RecalcTrigger,TriggerON)),NA())</f>
        <v>#N/A</v>
      </c>
      <c r="H2317" s="49">
        <f>_xll.qlCalendarAdvance(IborCalendar,$H2316,B2317,"f",FALSE)</f>
        <v>55542</v>
      </c>
      <c r="I2317" s="49">
        <f>_xll.qlInterestRateIndexValueDate(Index3M,$H2317)</f>
        <v>55544</v>
      </c>
      <c r="J2317" s="52" t="e">
        <f>IFERROR(_xll.qlIndexFixing(Index3M,H2317,TRUE,_xll.ohTrigger(RecalcTrigger,Trigger3M)),NA())</f>
        <v>#N/A</v>
      </c>
      <c r="K2317" s="52" t="e">
        <f>IFERROR(_xll.qlIndexFixing(ONIndex3M,I2317,TRUE,_xll.ohTrigger(RecalcTrigger,Trigger3M)),NA())</f>
        <v>#N/A</v>
      </c>
      <c r="L2317" s="52" t="e">
        <f>IFERROR(_xll.qlIndexFixing(Index6M,$H2317,TRUE,_xll.ohTrigger(RecalcTrigger,Trigger6M)),NA())</f>
        <v>#N/A</v>
      </c>
      <c r="M2317" s="52" t="e">
        <f>IFERROR(_xll.qlIndexFixing(ONIndex6M,I2317,TRUE,_xll.ohTrigger(RecalcTrigger,Trigger6M)),NA())</f>
        <v>#N/A</v>
      </c>
    </row>
    <row r="2318" spans="2:13" x14ac:dyDescent="0.2">
      <c r="B2318" s="46" t="s">
        <v>49</v>
      </c>
      <c r="D2318" s="49">
        <f>_xll.qlCalendarAdvance(LocalCalendar,$D2317,B2318,"f",FALSE)</f>
        <v>55781</v>
      </c>
      <c r="E2318" s="49">
        <f>_xll.qlInterestRateIndexValueDate(IndexON,D2318)</f>
        <v>55781</v>
      </c>
      <c r="F2318" s="52" t="e">
        <f>IFERROR(_xll.qlIndexFixing(IndexON,D2318,TRUE,_xll.ohTrigger(RecalcTrigger,TriggerON)),NA())</f>
        <v>#N/A</v>
      </c>
      <c r="H2318" s="49">
        <f>_xll.qlCalendarAdvance(IborCalendar,$H2317,B2318,"f",FALSE)</f>
        <v>55549</v>
      </c>
      <c r="I2318" s="49">
        <f>_xll.qlInterestRateIndexValueDate(Index3M,$H2318)</f>
        <v>55551</v>
      </c>
      <c r="J2318" s="52" t="e">
        <f>IFERROR(_xll.qlIndexFixing(Index3M,H2318,TRUE,_xll.ohTrigger(RecalcTrigger,Trigger3M)),NA())</f>
        <v>#N/A</v>
      </c>
      <c r="K2318" s="52" t="e">
        <f>IFERROR(_xll.qlIndexFixing(ONIndex3M,I2318,TRUE,_xll.ohTrigger(RecalcTrigger,Trigger3M)),NA())</f>
        <v>#N/A</v>
      </c>
      <c r="L2318" s="52" t="e">
        <f>IFERROR(_xll.qlIndexFixing(Index6M,$H2318,TRUE,_xll.ohTrigger(RecalcTrigger,Trigger6M)),NA())</f>
        <v>#N/A</v>
      </c>
      <c r="M2318" s="52" t="e">
        <f>IFERROR(_xll.qlIndexFixing(ONIndex6M,I2318,TRUE,_xll.ohTrigger(RecalcTrigger,Trigger6M)),NA())</f>
        <v>#N/A</v>
      </c>
    </row>
    <row r="2319" spans="2:13" x14ac:dyDescent="0.2">
      <c r="B2319" s="46" t="s">
        <v>49</v>
      </c>
      <c r="D2319" s="49">
        <f>_xll.qlCalendarAdvance(LocalCalendar,$D2318,B2319,"f",FALSE)</f>
        <v>55788</v>
      </c>
      <c r="E2319" s="49">
        <f>_xll.qlInterestRateIndexValueDate(IndexON,D2319)</f>
        <v>55788</v>
      </c>
      <c r="F2319" s="52" t="e">
        <f>IFERROR(_xll.qlIndexFixing(IndexON,D2319,TRUE,_xll.ohTrigger(RecalcTrigger,TriggerON)),NA())</f>
        <v>#N/A</v>
      </c>
      <c r="H2319" s="49">
        <f>_xll.qlCalendarAdvance(IborCalendar,$H2318,B2319,"f",FALSE)</f>
        <v>55556</v>
      </c>
      <c r="I2319" s="49">
        <f>_xll.qlInterestRateIndexValueDate(Index3M,$H2319)</f>
        <v>55558</v>
      </c>
      <c r="J2319" s="52" t="e">
        <f>IFERROR(_xll.qlIndexFixing(Index3M,H2319,TRUE,_xll.ohTrigger(RecalcTrigger,Trigger3M)),NA())</f>
        <v>#N/A</v>
      </c>
      <c r="K2319" s="52" t="e">
        <f>IFERROR(_xll.qlIndexFixing(ONIndex3M,I2319,TRUE,_xll.ohTrigger(RecalcTrigger,Trigger3M)),NA())</f>
        <v>#N/A</v>
      </c>
      <c r="L2319" s="52" t="e">
        <f>IFERROR(_xll.qlIndexFixing(Index6M,$H2319,TRUE,_xll.ohTrigger(RecalcTrigger,Trigger6M)),NA())</f>
        <v>#N/A</v>
      </c>
      <c r="M2319" s="52" t="e">
        <f>IFERROR(_xll.qlIndexFixing(ONIndex6M,I2319,TRUE,_xll.ohTrigger(RecalcTrigger,Trigger6M)),NA())</f>
        <v>#N/A</v>
      </c>
    </row>
    <row r="2320" spans="2:13" x14ac:dyDescent="0.2">
      <c r="B2320" s="46" t="s">
        <v>49</v>
      </c>
      <c r="D2320" s="49">
        <f>_xll.qlCalendarAdvance(LocalCalendar,$D2319,B2320,"f",FALSE)</f>
        <v>55795</v>
      </c>
      <c r="E2320" s="49">
        <f>_xll.qlInterestRateIndexValueDate(IndexON,D2320)</f>
        <v>55795</v>
      </c>
      <c r="F2320" s="52" t="e">
        <f>IFERROR(_xll.qlIndexFixing(IndexON,D2320,TRUE,_xll.ohTrigger(RecalcTrigger,TriggerON)),NA())</f>
        <v>#N/A</v>
      </c>
      <c r="H2320" s="49">
        <f>_xll.qlCalendarAdvance(IborCalendar,$H2319,B2320,"f",FALSE)</f>
        <v>55563</v>
      </c>
      <c r="I2320" s="49">
        <f>_xll.qlInterestRateIndexValueDate(Index3M,$H2320)</f>
        <v>55565</v>
      </c>
      <c r="J2320" s="52" t="e">
        <f>IFERROR(_xll.qlIndexFixing(Index3M,H2320,TRUE,_xll.ohTrigger(RecalcTrigger,Trigger3M)),NA())</f>
        <v>#N/A</v>
      </c>
      <c r="K2320" s="52" t="e">
        <f>IFERROR(_xll.qlIndexFixing(ONIndex3M,I2320,TRUE,_xll.ohTrigger(RecalcTrigger,Trigger3M)),NA())</f>
        <v>#N/A</v>
      </c>
      <c r="L2320" s="52" t="e">
        <f>IFERROR(_xll.qlIndexFixing(Index6M,$H2320,TRUE,_xll.ohTrigger(RecalcTrigger,Trigger6M)),NA())</f>
        <v>#N/A</v>
      </c>
      <c r="M2320" s="52" t="e">
        <f>IFERROR(_xll.qlIndexFixing(ONIndex6M,I2320,TRUE,_xll.ohTrigger(RecalcTrigger,Trigger6M)),NA())</f>
        <v>#N/A</v>
      </c>
    </row>
    <row r="2321" spans="2:13" x14ac:dyDescent="0.2">
      <c r="B2321" s="46" t="s">
        <v>49</v>
      </c>
      <c r="D2321" s="49">
        <f>_xll.qlCalendarAdvance(LocalCalendar,$D2320,B2321,"f",FALSE)</f>
        <v>55802</v>
      </c>
      <c r="E2321" s="49">
        <f>_xll.qlInterestRateIndexValueDate(IndexON,D2321)</f>
        <v>55802</v>
      </c>
      <c r="F2321" s="52" t="e">
        <f>IFERROR(_xll.qlIndexFixing(IndexON,D2321,TRUE,_xll.ohTrigger(RecalcTrigger,TriggerON)),NA())</f>
        <v>#N/A</v>
      </c>
      <c r="H2321" s="49">
        <f>_xll.qlCalendarAdvance(IborCalendar,$H2320,B2321,"f",FALSE)</f>
        <v>55570</v>
      </c>
      <c r="I2321" s="49">
        <f>_xll.qlInterestRateIndexValueDate(Index3M,$H2321)</f>
        <v>55572</v>
      </c>
      <c r="J2321" s="52" t="e">
        <f>IFERROR(_xll.qlIndexFixing(Index3M,H2321,TRUE,_xll.ohTrigger(RecalcTrigger,Trigger3M)),NA())</f>
        <v>#N/A</v>
      </c>
      <c r="K2321" s="52" t="e">
        <f>IFERROR(_xll.qlIndexFixing(ONIndex3M,I2321,TRUE,_xll.ohTrigger(RecalcTrigger,Trigger3M)),NA())</f>
        <v>#N/A</v>
      </c>
      <c r="L2321" s="52" t="e">
        <f>IFERROR(_xll.qlIndexFixing(Index6M,$H2321,TRUE,_xll.ohTrigger(RecalcTrigger,Trigger6M)),NA())</f>
        <v>#N/A</v>
      </c>
      <c r="M2321" s="52" t="e">
        <f>IFERROR(_xll.qlIndexFixing(ONIndex6M,I2321,TRUE,_xll.ohTrigger(RecalcTrigger,Trigger6M)),NA())</f>
        <v>#N/A</v>
      </c>
    </row>
    <row r="2322" spans="2:13" x14ac:dyDescent="0.2">
      <c r="B2322" s="46" t="s">
        <v>49</v>
      </c>
      <c r="D2322" s="49">
        <f>_xll.qlCalendarAdvance(LocalCalendar,$D2321,B2322,"f",FALSE)</f>
        <v>55809</v>
      </c>
      <c r="E2322" s="49">
        <f>_xll.qlInterestRateIndexValueDate(IndexON,D2322)</f>
        <v>55809</v>
      </c>
      <c r="F2322" s="52" t="e">
        <f>IFERROR(_xll.qlIndexFixing(IndexON,D2322,TRUE,_xll.ohTrigger(RecalcTrigger,TriggerON)),NA())</f>
        <v>#N/A</v>
      </c>
      <c r="H2322" s="49">
        <f>_xll.qlCalendarAdvance(IborCalendar,$H2321,B2322,"f",FALSE)</f>
        <v>55577</v>
      </c>
      <c r="I2322" s="49">
        <f>_xll.qlInterestRateIndexValueDate(Index3M,$H2322)</f>
        <v>55579</v>
      </c>
      <c r="J2322" s="52" t="e">
        <f>IFERROR(_xll.qlIndexFixing(Index3M,H2322,TRUE,_xll.ohTrigger(RecalcTrigger,Trigger3M)),NA())</f>
        <v>#N/A</v>
      </c>
      <c r="K2322" s="52" t="e">
        <f>IFERROR(_xll.qlIndexFixing(ONIndex3M,I2322,TRUE,_xll.ohTrigger(RecalcTrigger,Trigger3M)),NA())</f>
        <v>#N/A</v>
      </c>
      <c r="L2322" s="52" t="e">
        <f>IFERROR(_xll.qlIndexFixing(Index6M,$H2322,TRUE,_xll.ohTrigger(RecalcTrigger,Trigger6M)),NA())</f>
        <v>#N/A</v>
      </c>
      <c r="M2322" s="52" t="e">
        <f>IFERROR(_xll.qlIndexFixing(ONIndex6M,I2322,TRUE,_xll.ohTrigger(RecalcTrigger,Trigger6M)),NA())</f>
        <v>#N/A</v>
      </c>
    </row>
    <row r="2323" spans="2:13" x14ac:dyDescent="0.2">
      <c r="B2323" s="46" t="s">
        <v>49</v>
      </c>
      <c r="D2323" s="49">
        <f>_xll.qlCalendarAdvance(LocalCalendar,$D2322,B2323,"f",FALSE)</f>
        <v>55816</v>
      </c>
      <c r="E2323" s="49">
        <f>_xll.qlInterestRateIndexValueDate(IndexON,D2323)</f>
        <v>55816</v>
      </c>
      <c r="F2323" s="52" t="e">
        <f>IFERROR(_xll.qlIndexFixing(IndexON,D2323,TRUE,_xll.ohTrigger(RecalcTrigger,TriggerON)),NA())</f>
        <v>#N/A</v>
      </c>
      <c r="H2323" s="49">
        <f>_xll.qlCalendarAdvance(IborCalendar,$H2322,B2323,"f",FALSE)</f>
        <v>55584</v>
      </c>
      <c r="I2323" s="49">
        <f>_xll.qlInterestRateIndexValueDate(Index3M,$H2323)</f>
        <v>55586</v>
      </c>
      <c r="J2323" s="52" t="e">
        <f>IFERROR(_xll.qlIndexFixing(Index3M,H2323,TRUE,_xll.ohTrigger(RecalcTrigger,Trigger3M)),NA())</f>
        <v>#N/A</v>
      </c>
      <c r="K2323" s="52" t="e">
        <f>IFERROR(_xll.qlIndexFixing(ONIndex3M,I2323,TRUE,_xll.ohTrigger(RecalcTrigger,Trigger3M)),NA())</f>
        <v>#N/A</v>
      </c>
      <c r="L2323" s="52" t="e">
        <f>IFERROR(_xll.qlIndexFixing(Index6M,$H2323,TRUE,_xll.ohTrigger(RecalcTrigger,Trigger6M)),NA())</f>
        <v>#N/A</v>
      </c>
      <c r="M2323" s="52" t="e">
        <f>IFERROR(_xll.qlIndexFixing(ONIndex6M,I2323,TRUE,_xll.ohTrigger(RecalcTrigger,Trigger6M)),NA())</f>
        <v>#N/A</v>
      </c>
    </row>
    <row r="2324" spans="2:13" x14ac:dyDescent="0.2">
      <c r="B2324" s="46" t="s">
        <v>49</v>
      </c>
      <c r="D2324" s="49">
        <f>_xll.qlCalendarAdvance(LocalCalendar,$D2323,B2324,"f",FALSE)</f>
        <v>55823</v>
      </c>
      <c r="E2324" s="49">
        <f>_xll.qlInterestRateIndexValueDate(IndexON,D2324)</f>
        <v>55823</v>
      </c>
      <c r="F2324" s="52" t="e">
        <f>IFERROR(_xll.qlIndexFixing(IndexON,D2324,TRUE,_xll.ohTrigger(RecalcTrigger,TriggerON)),NA())</f>
        <v>#N/A</v>
      </c>
      <c r="H2324" s="49">
        <f>_xll.qlCalendarAdvance(IborCalendar,$H2323,B2324,"f",FALSE)</f>
        <v>55591</v>
      </c>
      <c r="I2324" s="49">
        <f>_xll.qlInterestRateIndexValueDate(Index3M,$H2324)</f>
        <v>55593</v>
      </c>
      <c r="J2324" s="52" t="e">
        <f>IFERROR(_xll.qlIndexFixing(Index3M,H2324,TRUE,_xll.ohTrigger(RecalcTrigger,Trigger3M)),NA())</f>
        <v>#N/A</v>
      </c>
      <c r="K2324" s="52" t="e">
        <f>IFERROR(_xll.qlIndexFixing(ONIndex3M,I2324,TRUE,_xll.ohTrigger(RecalcTrigger,Trigger3M)),NA())</f>
        <v>#N/A</v>
      </c>
      <c r="L2324" s="52" t="e">
        <f>IFERROR(_xll.qlIndexFixing(Index6M,$H2324,TRUE,_xll.ohTrigger(RecalcTrigger,Trigger6M)),NA())</f>
        <v>#N/A</v>
      </c>
      <c r="M2324" s="52" t="e">
        <f>IFERROR(_xll.qlIndexFixing(ONIndex6M,I2324,TRUE,_xll.ohTrigger(RecalcTrigger,Trigger6M)),NA())</f>
        <v>#N/A</v>
      </c>
    </row>
    <row r="2325" spans="2:13" x14ac:dyDescent="0.2">
      <c r="B2325" s="46" t="s">
        <v>49</v>
      </c>
      <c r="D2325" s="49">
        <f>_xll.qlCalendarAdvance(LocalCalendar,$D2324,B2325,"f",FALSE)</f>
        <v>55830</v>
      </c>
      <c r="E2325" s="49">
        <f>_xll.qlInterestRateIndexValueDate(IndexON,D2325)</f>
        <v>55830</v>
      </c>
      <c r="F2325" s="52" t="e">
        <f>IFERROR(_xll.qlIndexFixing(IndexON,D2325,TRUE,_xll.ohTrigger(RecalcTrigger,TriggerON)),NA())</f>
        <v>#N/A</v>
      </c>
      <c r="H2325" s="49">
        <f>_xll.qlCalendarAdvance(IborCalendar,$H2324,B2325,"f",FALSE)</f>
        <v>55598</v>
      </c>
      <c r="I2325" s="49">
        <f>_xll.qlInterestRateIndexValueDate(Index3M,$H2325)</f>
        <v>55600</v>
      </c>
      <c r="J2325" s="52" t="e">
        <f>IFERROR(_xll.qlIndexFixing(Index3M,H2325,TRUE,_xll.ohTrigger(RecalcTrigger,Trigger3M)),NA())</f>
        <v>#N/A</v>
      </c>
      <c r="K2325" s="52" t="e">
        <f>IFERROR(_xll.qlIndexFixing(ONIndex3M,I2325,TRUE,_xll.ohTrigger(RecalcTrigger,Trigger3M)),NA())</f>
        <v>#N/A</v>
      </c>
      <c r="L2325" s="52" t="e">
        <f>IFERROR(_xll.qlIndexFixing(Index6M,$H2325,TRUE,_xll.ohTrigger(RecalcTrigger,Trigger6M)),NA())</f>
        <v>#N/A</v>
      </c>
      <c r="M2325" s="52" t="e">
        <f>IFERROR(_xll.qlIndexFixing(ONIndex6M,I2325,TRUE,_xll.ohTrigger(RecalcTrigger,Trigger6M)),NA())</f>
        <v>#N/A</v>
      </c>
    </row>
    <row r="2326" spans="2:13" x14ac:dyDescent="0.2">
      <c r="B2326" s="46" t="s">
        <v>49</v>
      </c>
      <c r="D2326" s="49">
        <f>_xll.qlCalendarAdvance(LocalCalendar,$D2325,B2326,"f",FALSE)</f>
        <v>55837</v>
      </c>
      <c r="E2326" s="49">
        <f>_xll.qlInterestRateIndexValueDate(IndexON,D2326)</f>
        <v>55837</v>
      </c>
      <c r="F2326" s="52" t="e">
        <f>IFERROR(_xll.qlIndexFixing(IndexON,D2326,TRUE,_xll.ohTrigger(RecalcTrigger,TriggerON)),NA())</f>
        <v>#N/A</v>
      </c>
      <c r="H2326" s="49">
        <f>_xll.qlCalendarAdvance(IborCalendar,$H2325,B2326,"f",FALSE)</f>
        <v>55605</v>
      </c>
      <c r="I2326" s="49">
        <f>_xll.qlInterestRateIndexValueDate(Index3M,$H2326)</f>
        <v>55607</v>
      </c>
      <c r="J2326" s="52" t="e">
        <f>IFERROR(_xll.qlIndexFixing(Index3M,H2326,TRUE,_xll.ohTrigger(RecalcTrigger,Trigger3M)),NA())</f>
        <v>#N/A</v>
      </c>
      <c r="K2326" s="52" t="e">
        <f>IFERROR(_xll.qlIndexFixing(ONIndex3M,I2326,TRUE,_xll.ohTrigger(RecalcTrigger,Trigger3M)),NA())</f>
        <v>#N/A</v>
      </c>
      <c r="L2326" s="52" t="e">
        <f>IFERROR(_xll.qlIndexFixing(Index6M,$H2326,TRUE,_xll.ohTrigger(RecalcTrigger,Trigger6M)),NA())</f>
        <v>#N/A</v>
      </c>
      <c r="M2326" s="52" t="e">
        <f>IFERROR(_xll.qlIndexFixing(ONIndex6M,I2326,TRUE,_xll.ohTrigger(RecalcTrigger,Trigger6M)),NA())</f>
        <v>#N/A</v>
      </c>
    </row>
    <row r="2327" spans="2:13" x14ac:dyDescent="0.2">
      <c r="B2327" s="46" t="s">
        <v>49</v>
      </c>
      <c r="D2327" s="49">
        <f>_xll.qlCalendarAdvance(LocalCalendar,$D2326,B2327,"f",FALSE)</f>
        <v>55844</v>
      </c>
      <c r="E2327" s="49">
        <f>_xll.qlInterestRateIndexValueDate(IndexON,D2327)</f>
        <v>55844</v>
      </c>
      <c r="F2327" s="52" t="e">
        <f>IFERROR(_xll.qlIndexFixing(IndexON,D2327,TRUE,_xll.ohTrigger(RecalcTrigger,TriggerON)),NA())</f>
        <v>#N/A</v>
      </c>
      <c r="H2327" s="49">
        <f>_xll.qlCalendarAdvance(IborCalendar,$H2326,B2327,"f",FALSE)</f>
        <v>55612</v>
      </c>
      <c r="I2327" s="49">
        <f>_xll.qlInterestRateIndexValueDate(Index3M,$H2327)</f>
        <v>55614</v>
      </c>
      <c r="J2327" s="52" t="e">
        <f>IFERROR(_xll.qlIndexFixing(Index3M,H2327,TRUE,_xll.ohTrigger(RecalcTrigger,Trigger3M)),NA())</f>
        <v>#N/A</v>
      </c>
      <c r="K2327" s="52" t="e">
        <f>IFERROR(_xll.qlIndexFixing(ONIndex3M,I2327,TRUE,_xll.ohTrigger(RecalcTrigger,Trigger3M)),NA())</f>
        <v>#N/A</v>
      </c>
      <c r="L2327" s="52" t="e">
        <f>IFERROR(_xll.qlIndexFixing(Index6M,$H2327,TRUE,_xll.ohTrigger(RecalcTrigger,Trigger6M)),NA())</f>
        <v>#N/A</v>
      </c>
      <c r="M2327" s="52" t="e">
        <f>IFERROR(_xll.qlIndexFixing(ONIndex6M,I2327,TRUE,_xll.ohTrigger(RecalcTrigger,Trigger6M)),NA())</f>
        <v>#N/A</v>
      </c>
    </row>
    <row r="2328" spans="2:13" x14ac:dyDescent="0.2">
      <c r="B2328" s="46" t="s">
        <v>49</v>
      </c>
      <c r="D2328" s="49">
        <f>_xll.qlCalendarAdvance(LocalCalendar,$D2327,B2328,"f",FALSE)</f>
        <v>55851</v>
      </c>
      <c r="E2328" s="49">
        <f>_xll.qlInterestRateIndexValueDate(IndexON,D2328)</f>
        <v>55851</v>
      </c>
      <c r="F2328" s="52" t="e">
        <f>IFERROR(_xll.qlIndexFixing(IndexON,D2328,TRUE,_xll.ohTrigger(RecalcTrigger,TriggerON)),NA())</f>
        <v>#N/A</v>
      </c>
      <c r="H2328" s="49">
        <f>_xll.qlCalendarAdvance(IborCalendar,$H2327,B2328,"f",FALSE)</f>
        <v>55619</v>
      </c>
      <c r="I2328" s="49">
        <f>_xll.qlInterestRateIndexValueDate(Index3M,$H2328)</f>
        <v>55621</v>
      </c>
      <c r="J2328" s="52" t="e">
        <f>IFERROR(_xll.qlIndexFixing(Index3M,H2328,TRUE,_xll.ohTrigger(RecalcTrigger,Trigger3M)),NA())</f>
        <v>#N/A</v>
      </c>
      <c r="K2328" s="52" t="e">
        <f>IFERROR(_xll.qlIndexFixing(ONIndex3M,I2328,TRUE,_xll.ohTrigger(RecalcTrigger,Trigger3M)),NA())</f>
        <v>#N/A</v>
      </c>
      <c r="L2328" s="52" t="e">
        <f>IFERROR(_xll.qlIndexFixing(Index6M,$H2328,TRUE,_xll.ohTrigger(RecalcTrigger,Trigger6M)),NA())</f>
        <v>#N/A</v>
      </c>
      <c r="M2328" s="52" t="e">
        <f>IFERROR(_xll.qlIndexFixing(ONIndex6M,I2328,TRUE,_xll.ohTrigger(RecalcTrigger,Trigger6M)),NA())</f>
        <v>#N/A</v>
      </c>
    </row>
    <row r="2329" spans="2:13" x14ac:dyDescent="0.2">
      <c r="B2329" s="46" t="s">
        <v>49</v>
      </c>
      <c r="D2329" s="49">
        <f>_xll.qlCalendarAdvance(LocalCalendar,$D2328,B2329,"f",FALSE)</f>
        <v>55858</v>
      </c>
      <c r="E2329" s="49">
        <f>_xll.qlInterestRateIndexValueDate(IndexON,D2329)</f>
        <v>55858</v>
      </c>
      <c r="F2329" s="52" t="e">
        <f>IFERROR(_xll.qlIndexFixing(IndexON,D2329,TRUE,_xll.ohTrigger(RecalcTrigger,TriggerON)),NA())</f>
        <v>#N/A</v>
      </c>
      <c r="H2329" s="49">
        <f>_xll.qlCalendarAdvance(IborCalendar,$H2328,B2329,"f",FALSE)</f>
        <v>55626</v>
      </c>
      <c r="I2329" s="49">
        <f>_xll.qlInterestRateIndexValueDate(Index3M,$H2329)</f>
        <v>55632</v>
      </c>
      <c r="J2329" s="52" t="e">
        <f>IFERROR(_xll.qlIndexFixing(Index3M,H2329,TRUE,_xll.ohTrigger(RecalcTrigger,Trigger3M)),NA())</f>
        <v>#N/A</v>
      </c>
      <c r="K2329" s="52" t="e">
        <f>IFERROR(_xll.qlIndexFixing(ONIndex3M,I2329,TRUE,_xll.ohTrigger(RecalcTrigger,Trigger3M)),NA())</f>
        <v>#N/A</v>
      </c>
      <c r="L2329" s="52" t="e">
        <f>IFERROR(_xll.qlIndexFixing(Index6M,$H2329,TRUE,_xll.ohTrigger(RecalcTrigger,Trigger6M)),NA())</f>
        <v>#N/A</v>
      </c>
      <c r="M2329" s="52" t="e">
        <f>IFERROR(_xll.qlIndexFixing(ONIndex6M,I2329,TRUE,_xll.ohTrigger(RecalcTrigger,Trigger6M)),NA())</f>
        <v>#N/A</v>
      </c>
    </row>
    <row r="2330" spans="2:13" x14ac:dyDescent="0.2">
      <c r="B2330" s="46" t="s">
        <v>49</v>
      </c>
      <c r="D2330" s="49">
        <f>_xll.qlCalendarAdvance(LocalCalendar,$D2329,B2330,"f",FALSE)</f>
        <v>55865</v>
      </c>
      <c r="E2330" s="49">
        <f>_xll.qlInterestRateIndexValueDate(IndexON,D2330)</f>
        <v>55865</v>
      </c>
      <c r="F2330" s="52" t="e">
        <f>IFERROR(_xll.qlIndexFixing(IndexON,D2330,TRUE,_xll.ohTrigger(RecalcTrigger,TriggerON)),NA())</f>
        <v>#N/A</v>
      </c>
      <c r="H2330" s="49">
        <f>_xll.qlCalendarAdvance(IborCalendar,$H2329,B2330,"f",FALSE)</f>
        <v>55633</v>
      </c>
      <c r="I2330" s="49">
        <f>_xll.qlInterestRateIndexValueDate(Index3M,$H2330)</f>
        <v>55635</v>
      </c>
      <c r="J2330" s="52" t="e">
        <f>IFERROR(_xll.qlIndexFixing(Index3M,H2330,TRUE,_xll.ohTrigger(RecalcTrigger,Trigger3M)),NA())</f>
        <v>#N/A</v>
      </c>
      <c r="K2330" s="52" t="e">
        <f>IFERROR(_xll.qlIndexFixing(ONIndex3M,I2330,TRUE,_xll.ohTrigger(RecalcTrigger,Trigger3M)),NA())</f>
        <v>#N/A</v>
      </c>
      <c r="L2330" s="52" t="e">
        <f>IFERROR(_xll.qlIndexFixing(Index6M,$H2330,TRUE,_xll.ohTrigger(RecalcTrigger,Trigger6M)),NA())</f>
        <v>#N/A</v>
      </c>
      <c r="M2330" s="52" t="e">
        <f>IFERROR(_xll.qlIndexFixing(ONIndex6M,I2330,TRUE,_xll.ohTrigger(RecalcTrigger,Trigger6M)),NA())</f>
        <v>#N/A</v>
      </c>
    </row>
    <row r="2331" spans="2:13" x14ac:dyDescent="0.2">
      <c r="B2331" s="46" t="s">
        <v>49</v>
      </c>
      <c r="D2331" s="49">
        <f>_xll.qlCalendarAdvance(LocalCalendar,$D2330,B2331,"f",FALSE)</f>
        <v>55872</v>
      </c>
      <c r="E2331" s="49">
        <f>_xll.qlInterestRateIndexValueDate(IndexON,D2331)</f>
        <v>55872</v>
      </c>
      <c r="F2331" s="52" t="e">
        <f>IFERROR(_xll.qlIndexFixing(IndexON,D2331,TRUE,_xll.ohTrigger(RecalcTrigger,TriggerON)),NA())</f>
        <v>#N/A</v>
      </c>
      <c r="H2331" s="49">
        <f>_xll.qlCalendarAdvance(IborCalendar,$H2330,B2331,"f",FALSE)</f>
        <v>55640</v>
      </c>
      <c r="I2331" s="49">
        <f>_xll.qlInterestRateIndexValueDate(Index3M,$H2331)</f>
        <v>55646</v>
      </c>
      <c r="J2331" s="52" t="e">
        <f>IFERROR(_xll.qlIndexFixing(Index3M,H2331,TRUE,_xll.ohTrigger(RecalcTrigger,Trigger3M)),NA())</f>
        <v>#N/A</v>
      </c>
      <c r="K2331" s="52" t="e">
        <f>IFERROR(_xll.qlIndexFixing(ONIndex3M,I2331,TRUE,_xll.ohTrigger(RecalcTrigger,Trigger3M)),NA())</f>
        <v>#N/A</v>
      </c>
      <c r="L2331" s="52" t="e">
        <f>IFERROR(_xll.qlIndexFixing(Index6M,$H2331,TRUE,_xll.ohTrigger(RecalcTrigger,Trigger6M)),NA())</f>
        <v>#N/A</v>
      </c>
      <c r="M2331" s="52" t="e">
        <f>IFERROR(_xll.qlIndexFixing(ONIndex6M,I2331,TRUE,_xll.ohTrigger(RecalcTrigger,Trigger6M)),NA())</f>
        <v>#N/A</v>
      </c>
    </row>
    <row r="2332" spans="2:13" x14ac:dyDescent="0.2">
      <c r="B2332" s="46" t="s">
        <v>49</v>
      </c>
      <c r="D2332" s="49">
        <f>_xll.qlCalendarAdvance(LocalCalendar,$D2331,B2332,"f",FALSE)</f>
        <v>55879</v>
      </c>
      <c r="E2332" s="49">
        <f>_xll.qlInterestRateIndexValueDate(IndexON,D2332)</f>
        <v>55879</v>
      </c>
      <c r="F2332" s="52" t="e">
        <f>IFERROR(_xll.qlIndexFixing(IndexON,D2332,TRUE,_xll.ohTrigger(RecalcTrigger,TriggerON)),NA())</f>
        <v>#N/A</v>
      </c>
      <c r="H2332" s="49">
        <f>_xll.qlCalendarAdvance(IborCalendar,$H2331,B2332,"f",FALSE)</f>
        <v>55647</v>
      </c>
      <c r="I2332" s="49">
        <f>_xll.qlInterestRateIndexValueDate(Index3M,$H2332)</f>
        <v>55649</v>
      </c>
      <c r="J2332" s="52" t="e">
        <f>IFERROR(_xll.qlIndexFixing(Index3M,H2332,TRUE,_xll.ohTrigger(RecalcTrigger,Trigger3M)),NA())</f>
        <v>#N/A</v>
      </c>
      <c r="K2332" s="52" t="e">
        <f>IFERROR(_xll.qlIndexFixing(ONIndex3M,I2332,TRUE,_xll.ohTrigger(RecalcTrigger,Trigger3M)),NA())</f>
        <v>#N/A</v>
      </c>
      <c r="L2332" s="52" t="e">
        <f>IFERROR(_xll.qlIndexFixing(Index6M,$H2332,TRUE,_xll.ohTrigger(RecalcTrigger,Trigger6M)),NA())</f>
        <v>#N/A</v>
      </c>
      <c r="M2332" s="52" t="e">
        <f>IFERROR(_xll.qlIndexFixing(ONIndex6M,I2332,TRUE,_xll.ohTrigger(RecalcTrigger,Trigger6M)),NA())</f>
        <v>#N/A</v>
      </c>
    </row>
    <row r="2333" spans="2:13" x14ac:dyDescent="0.2">
      <c r="B2333" s="46" t="s">
        <v>49</v>
      </c>
      <c r="D2333" s="49">
        <f>_xll.qlCalendarAdvance(LocalCalendar,$D2332,B2333,"f",FALSE)</f>
        <v>55890</v>
      </c>
      <c r="E2333" s="49">
        <f>_xll.qlInterestRateIndexValueDate(IndexON,D2333)</f>
        <v>55890</v>
      </c>
      <c r="F2333" s="52" t="e">
        <f>IFERROR(_xll.qlIndexFixing(IndexON,D2333,TRUE,_xll.ohTrigger(RecalcTrigger,TriggerON)),NA())</f>
        <v>#N/A</v>
      </c>
      <c r="H2333" s="49">
        <f>_xll.qlCalendarAdvance(IborCalendar,$H2332,B2333,"f",FALSE)</f>
        <v>55654</v>
      </c>
      <c r="I2333" s="49">
        <f>_xll.qlInterestRateIndexValueDate(Index3M,$H2333)</f>
        <v>55656</v>
      </c>
      <c r="J2333" s="52" t="e">
        <f>IFERROR(_xll.qlIndexFixing(Index3M,H2333,TRUE,_xll.ohTrigger(RecalcTrigger,Trigger3M)),NA())</f>
        <v>#N/A</v>
      </c>
      <c r="K2333" s="52" t="e">
        <f>IFERROR(_xll.qlIndexFixing(ONIndex3M,I2333,TRUE,_xll.ohTrigger(RecalcTrigger,Trigger3M)),NA())</f>
        <v>#N/A</v>
      </c>
      <c r="L2333" s="52" t="e">
        <f>IFERROR(_xll.qlIndexFixing(Index6M,$H2333,TRUE,_xll.ohTrigger(RecalcTrigger,Trigger6M)),NA())</f>
        <v>#N/A</v>
      </c>
      <c r="M2333" s="52" t="e">
        <f>IFERROR(_xll.qlIndexFixing(ONIndex6M,I2333,TRUE,_xll.ohTrigger(RecalcTrigger,Trigger6M)),NA())</f>
        <v>#N/A</v>
      </c>
    </row>
    <row r="2334" spans="2:13" x14ac:dyDescent="0.2">
      <c r="B2334" s="46" t="s">
        <v>49</v>
      </c>
      <c r="D2334" s="49">
        <f>_xll.qlCalendarAdvance(LocalCalendar,$D2333,B2334,"f",FALSE)</f>
        <v>55898</v>
      </c>
      <c r="E2334" s="49">
        <f>_xll.qlInterestRateIndexValueDate(IndexON,D2334)</f>
        <v>55898</v>
      </c>
      <c r="F2334" s="52" t="e">
        <f>IFERROR(_xll.qlIndexFixing(IndexON,D2334,TRUE,_xll.ohTrigger(RecalcTrigger,TriggerON)),NA())</f>
        <v>#N/A</v>
      </c>
      <c r="H2334" s="49">
        <f>_xll.qlCalendarAdvance(IborCalendar,$H2333,B2334,"f",FALSE)</f>
        <v>55661</v>
      </c>
      <c r="I2334" s="49">
        <f>_xll.qlInterestRateIndexValueDate(Index3M,$H2334)</f>
        <v>55663</v>
      </c>
      <c r="J2334" s="52" t="e">
        <f>IFERROR(_xll.qlIndexFixing(Index3M,H2334,TRUE,_xll.ohTrigger(RecalcTrigger,Trigger3M)),NA())</f>
        <v>#N/A</v>
      </c>
      <c r="K2334" s="52" t="e">
        <f>IFERROR(_xll.qlIndexFixing(ONIndex3M,I2334,TRUE,_xll.ohTrigger(RecalcTrigger,Trigger3M)),NA())</f>
        <v>#N/A</v>
      </c>
      <c r="L2334" s="52" t="e">
        <f>IFERROR(_xll.qlIndexFixing(Index6M,$H2334,TRUE,_xll.ohTrigger(RecalcTrigger,Trigger6M)),NA())</f>
        <v>#N/A</v>
      </c>
      <c r="M2334" s="52" t="e">
        <f>IFERROR(_xll.qlIndexFixing(ONIndex6M,I2334,TRUE,_xll.ohTrigger(RecalcTrigger,Trigger6M)),NA())</f>
        <v>#N/A</v>
      </c>
    </row>
    <row r="2335" spans="2:13" x14ac:dyDescent="0.2">
      <c r="B2335" s="46" t="s">
        <v>49</v>
      </c>
      <c r="D2335" s="49">
        <f>_xll.qlCalendarAdvance(LocalCalendar,$D2334,B2335,"f",FALSE)</f>
        <v>55905</v>
      </c>
      <c r="E2335" s="49">
        <f>_xll.qlInterestRateIndexValueDate(IndexON,D2335)</f>
        <v>55905</v>
      </c>
      <c r="F2335" s="52" t="e">
        <f>IFERROR(_xll.qlIndexFixing(IndexON,D2335,TRUE,_xll.ohTrigger(RecalcTrigger,TriggerON)),NA())</f>
        <v>#N/A</v>
      </c>
      <c r="H2335" s="49">
        <f>_xll.qlCalendarAdvance(IborCalendar,$H2334,B2335,"f",FALSE)</f>
        <v>55668</v>
      </c>
      <c r="I2335" s="49">
        <f>_xll.qlInterestRateIndexValueDate(Index3M,$H2335)</f>
        <v>55670</v>
      </c>
      <c r="J2335" s="52" t="e">
        <f>IFERROR(_xll.qlIndexFixing(Index3M,H2335,TRUE,_xll.ohTrigger(RecalcTrigger,Trigger3M)),NA())</f>
        <v>#N/A</v>
      </c>
      <c r="K2335" s="52" t="e">
        <f>IFERROR(_xll.qlIndexFixing(ONIndex3M,I2335,TRUE,_xll.ohTrigger(RecalcTrigger,Trigger3M)),NA())</f>
        <v>#N/A</v>
      </c>
      <c r="L2335" s="52" t="e">
        <f>IFERROR(_xll.qlIndexFixing(Index6M,$H2335,TRUE,_xll.ohTrigger(RecalcTrigger,Trigger6M)),NA())</f>
        <v>#N/A</v>
      </c>
      <c r="M2335" s="52" t="e">
        <f>IFERROR(_xll.qlIndexFixing(ONIndex6M,I2335,TRUE,_xll.ohTrigger(RecalcTrigger,Trigger6M)),NA())</f>
        <v>#N/A</v>
      </c>
    </row>
    <row r="2336" spans="2:13" x14ac:dyDescent="0.2">
      <c r="B2336" s="46" t="s">
        <v>49</v>
      </c>
      <c r="D2336" s="49">
        <f>_xll.qlCalendarAdvance(LocalCalendar,$D2335,B2336,"f",FALSE)</f>
        <v>55912</v>
      </c>
      <c r="E2336" s="49">
        <f>_xll.qlInterestRateIndexValueDate(IndexON,D2336)</f>
        <v>55912</v>
      </c>
      <c r="F2336" s="52" t="e">
        <f>IFERROR(_xll.qlIndexFixing(IndexON,D2336,TRUE,_xll.ohTrigger(RecalcTrigger,TriggerON)),NA())</f>
        <v>#N/A</v>
      </c>
      <c r="H2336" s="49">
        <f>_xll.qlCalendarAdvance(IborCalendar,$H2335,B2336,"f",FALSE)</f>
        <v>55675</v>
      </c>
      <c r="I2336" s="49">
        <f>_xll.qlInterestRateIndexValueDate(Index3M,$H2336)</f>
        <v>55677</v>
      </c>
      <c r="J2336" s="52" t="e">
        <f>IFERROR(_xll.qlIndexFixing(Index3M,H2336,TRUE,_xll.ohTrigger(RecalcTrigger,Trigger3M)),NA())</f>
        <v>#N/A</v>
      </c>
      <c r="K2336" s="52" t="e">
        <f>IFERROR(_xll.qlIndexFixing(ONIndex3M,I2336,TRUE,_xll.ohTrigger(RecalcTrigger,Trigger3M)),NA())</f>
        <v>#N/A</v>
      </c>
      <c r="L2336" s="52" t="e">
        <f>IFERROR(_xll.qlIndexFixing(Index6M,$H2336,TRUE,_xll.ohTrigger(RecalcTrigger,Trigger6M)),NA())</f>
        <v>#N/A</v>
      </c>
      <c r="M2336" s="52" t="e">
        <f>IFERROR(_xll.qlIndexFixing(ONIndex6M,I2336,TRUE,_xll.ohTrigger(RecalcTrigger,Trigger6M)),NA())</f>
        <v>#N/A</v>
      </c>
    </row>
    <row r="2337" spans="2:13" x14ac:dyDescent="0.2">
      <c r="B2337" s="46" t="s">
        <v>49</v>
      </c>
      <c r="D2337" s="49">
        <f>_xll.qlCalendarAdvance(LocalCalendar,$D2336,B2337,"f",FALSE)</f>
        <v>55919</v>
      </c>
      <c r="E2337" s="49">
        <f>_xll.qlInterestRateIndexValueDate(IndexON,D2337)</f>
        <v>55919</v>
      </c>
      <c r="F2337" s="52" t="e">
        <f>IFERROR(_xll.qlIndexFixing(IndexON,D2337,TRUE,_xll.ohTrigger(RecalcTrigger,TriggerON)),NA())</f>
        <v>#N/A</v>
      </c>
      <c r="H2337" s="49">
        <f>_xll.qlCalendarAdvance(IborCalendar,$H2336,B2337,"f",FALSE)</f>
        <v>55682</v>
      </c>
      <c r="I2337" s="49">
        <f>_xll.qlInterestRateIndexValueDate(Index3M,$H2337)</f>
        <v>55684</v>
      </c>
      <c r="J2337" s="52" t="e">
        <f>IFERROR(_xll.qlIndexFixing(Index3M,H2337,TRUE,_xll.ohTrigger(RecalcTrigger,Trigger3M)),NA())</f>
        <v>#N/A</v>
      </c>
      <c r="K2337" s="52" t="e">
        <f>IFERROR(_xll.qlIndexFixing(ONIndex3M,I2337,TRUE,_xll.ohTrigger(RecalcTrigger,Trigger3M)),NA())</f>
        <v>#N/A</v>
      </c>
      <c r="L2337" s="52" t="e">
        <f>IFERROR(_xll.qlIndexFixing(Index6M,$H2337,TRUE,_xll.ohTrigger(RecalcTrigger,Trigger6M)),NA())</f>
        <v>#N/A</v>
      </c>
      <c r="M2337" s="52" t="e">
        <f>IFERROR(_xll.qlIndexFixing(ONIndex6M,I2337,TRUE,_xll.ohTrigger(RecalcTrigger,Trigger6M)),NA())</f>
        <v>#N/A</v>
      </c>
    </row>
    <row r="2338" spans="2:13" x14ac:dyDescent="0.2">
      <c r="B2338" s="46" t="s">
        <v>49</v>
      </c>
      <c r="D2338" s="49">
        <f>_xll.qlCalendarAdvance(LocalCalendar,$D2337,B2338,"f",FALSE)</f>
        <v>55927</v>
      </c>
      <c r="E2338" s="49">
        <f>_xll.qlInterestRateIndexValueDate(IndexON,D2338)</f>
        <v>55927</v>
      </c>
      <c r="F2338" s="52" t="e">
        <f>IFERROR(_xll.qlIndexFixing(IndexON,D2338,TRUE,_xll.ohTrigger(RecalcTrigger,TriggerON)),NA())</f>
        <v>#N/A</v>
      </c>
      <c r="H2338" s="49">
        <f>_xll.qlCalendarAdvance(IborCalendar,$H2337,B2338,"f",FALSE)</f>
        <v>55689</v>
      </c>
      <c r="I2338" s="49">
        <f>_xll.qlInterestRateIndexValueDate(Index3M,$H2338)</f>
        <v>55691</v>
      </c>
      <c r="J2338" s="52" t="e">
        <f>IFERROR(_xll.qlIndexFixing(Index3M,H2338,TRUE,_xll.ohTrigger(RecalcTrigger,Trigger3M)),NA())</f>
        <v>#N/A</v>
      </c>
      <c r="K2338" s="52" t="e">
        <f>IFERROR(_xll.qlIndexFixing(ONIndex3M,I2338,TRUE,_xll.ohTrigger(RecalcTrigger,Trigger3M)),NA())</f>
        <v>#N/A</v>
      </c>
      <c r="L2338" s="52" t="e">
        <f>IFERROR(_xll.qlIndexFixing(Index6M,$H2338,TRUE,_xll.ohTrigger(RecalcTrigger,Trigger6M)),NA())</f>
        <v>#N/A</v>
      </c>
      <c r="M2338" s="52" t="e">
        <f>IFERROR(_xll.qlIndexFixing(ONIndex6M,I2338,TRUE,_xll.ohTrigger(RecalcTrigger,Trigger6M)),NA())</f>
        <v>#N/A</v>
      </c>
    </row>
    <row r="2339" spans="2:13" x14ac:dyDescent="0.2">
      <c r="B2339" s="46" t="s">
        <v>49</v>
      </c>
      <c r="D2339" s="49">
        <f>_xll.qlCalendarAdvance(LocalCalendar,$D2338,B2339,"f",FALSE)</f>
        <v>55934</v>
      </c>
      <c r="E2339" s="49">
        <f>_xll.qlInterestRateIndexValueDate(IndexON,D2339)</f>
        <v>55934</v>
      </c>
      <c r="F2339" s="52" t="e">
        <f>IFERROR(_xll.qlIndexFixing(IndexON,D2339,TRUE,_xll.ohTrigger(RecalcTrigger,TriggerON)),NA())</f>
        <v>#N/A</v>
      </c>
      <c r="H2339" s="49">
        <f>_xll.qlCalendarAdvance(IborCalendar,$H2338,B2339,"f",FALSE)</f>
        <v>55696</v>
      </c>
      <c r="I2339" s="49">
        <f>_xll.qlInterestRateIndexValueDate(Index3M,$H2339)</f>
        <v>55698</v>
      </c>
      <c r="J2339" s="52" t="e">
        <f>IFERROR(_xll.qlIndexFixing(Index3M,H2339,TRUE,_xll.ohTrigger(RecalcTrigger,Trigger3M)),NA())</f>
        <v>#N/A</v>
      </c>
      <c r="K2339" s="52" t="e">
        <f>IFERROR(_xll.qlIndexFixing(ONIndex3M,I2339,TRUE,_xll.ohTrigger(RecalcTrigger,Trigger3M)),NA())</f>
        <v>#N/A</v>
      </c>
      <c r="L2339" s="52" t="e">
        <f>IFERROR(_xll.qlIndexFixing(Index6M,$H2339,TRUE,_xll.ohTrigger(RecalcTrigger,Trigger6M)),NA())</f>
        <v>#N/A</v>
      </c>
      <c r="M2339" s="52" t="e">
        <f>IFERROR(_xll.qlIndexFixing(ONIndex6M,I2339,TRUE,_xll.ohTrigger(RecalcTrigger,Trigger6M)),NA())</f>
        <v>#N/A</v>
      </c>
    </row>
    <row r="2340" spans="2:13" x14ac:dyDescent="0.2">
      <c r="B2340" s="46" t="s">
        <v>49</v>
      </c>
      <c r="D2340" s="49">
        <f>_xll.qlCalendarAdvance(LocalCalendar,$D2339,B2340,"f",FALSE)</f>
        <v>55941</v>
      </c>
      <c r="E2340" s="49">
        <f>_xll.qlInterestRateIndexValueDate(IndexON,D2340)</f>
        <v>55941</v>
      </c>
      <c r="F2340" s="52" t="e">
        <f>IFERROR(_xll.qlIndexFixing(IndexON,D2340,TRUE,_xll.ohTrigger(RecalcTrigger,TriggerON)),NA())</f>
        <v>#N/A</v>
      </c>
      <c r="H2340" s="49">
        <f>_xll.qlCalendarAdvance(IborCalendar,$H2339,B2340,"f",FALSE)</f>
        <v>55703</v>
      </c>
      <c r="I2340" s="49">
        <f>_xll.qlInterestRateIndexValueDate(Index3M,$H2340)</f>
        <v>55705</v>
      </c>
      <c r="J2340" s="52" t="e">
        <f>IFERROR(_xll.qlIndexFixing(Index3M,H2340,TRUE,_xll.ohTrigger(RecalcTrigger,Trigger3M)),NA())</f>
        <v>#N/A</v>
      </c>
      <c r="K2340" s="52" t="e">
        <f>IFERROR(_xll.qlIndexFixing(ONIndex3M,I2340,TRUE,_xll.ohTrigger(RecalcTrigger,Trigger3M)),NA())</f>
        <v>#N/A</v>
      </c>
      <c r="L2340" s="52" t="e">
        <f>IFERROR(_xll.qlIndexFixing(Index6M,$H2340,TRUE,_xll.ohTrigger(RecalcTrigger,Trigger6M)),NA())</f>
        <v>#N/A</v>
      </c>
      <c r="M2340" s="52" t="e">
        <f>IFERROR(_xll.qlIndexFixing(ONIndex6M,I2340,TRUE,_xll.ohTrigger(RecalcTrigger,Trigger6M)),NA())</f>
        <v>#N/A</v>
      </c>
    </row>
    <row r="2341" spans="2:13" x14ac:dyDescent="0.2">
      <c r="B2341" s="46" t="s">
        <v>49</v>
      </c>
      <c r="D2341" s="49">
        <f>_xll.qlCalendarAdvance(LocalCalendar,$D2340,B2341,"f",FALSE)</f>
        <v>55948</v>
      </c>
      <c r="E2341" s="49">
        <f>_xll.qlInterestRateIndexValueDate(IndexON,D2341)</f>
        <v>55948</v>
      </c>
      <c r="F2341" s="52" t="e">
        <f>IFERROR(_xll.qlIndexFixing(IndexON,D2341,TRUE,_xll.ohTrigger(RecalcTrigger,TriggerON)),NA())</f>
        <v>#N/A</v>
      </c>
      <c r="H2341" s="49">
        <f>_xll.qlCalendarAdvance(IborCalendar,$H2340,B2341,"f",FALSE)</f>
        <v>55710</v>
      </c>
      <c r="I2341" s="49">
        <f>_xll.qlInterestRateIndexValueDate(Index3M,$H2341)</f>
        <v>55712</v>
      </c>
      <c r="J2341" s="52" t="e">
        <f>IFERROR(_xll.qlIndexFixing(Index3M,H2341,TRUE,_xll.ohTrigger(RecalcTrigger,Trigger3M)),NA())</f>
        <v>#N/A</v>
      </c>
      <c r="K2341" s="52" t="e">
        <f>IFERROR(_xll.qlIndexFixing(ONIndex3M,I2341,TRUE,_xll.ohTrigger(RecalcTrigger,Trigger3M)),NA())</f>
        <v>#N/A</v>
      </c>
      <c r="L2341" s="52" t="e">
        <f>IFERROR(_xll.qlIndexFixing(Index6M,$H2341,TRUE,_xll.ohTrigger(RecalcTrigger,Trigger6M)),NA())</f>
        <v>#N/A</v>
      </c>
      <c r="M2341" s="52" t="e">
        <f>IFERROR(_xll.qlIndexFixing(ONIndex6M,I2341,TRUE,_xll.ohTrigger(RecalcTrigger,Trigger6M)),NA())</f>
        <v>#N/A</v>
      </c>
    </row>
    <row r="2342" spans="2:13" x14ac:dyDescent="0.2">
      <c r="B2342" s="46" t="s">
        <v>49</v>
      </c>
      <c r="D2342" s="49">
        <f>_xll.qlCalendarAdvance(LocalCalendar,$D2341,B2342,"f",FALSE)</f>
        <v>55955</v>
      </c>
      <c r="E2342" s="49">
        <f>_xll.qlInterestRateIndexValueDate(IndexON,D2342)</f>
        <v>55955</v>
      </c>
      <c r="F2342" s="52" t="e">
        <f>IFERROR(_xll.qlIndexFixing(IndexON,D2342,TRUE,_xll.ohTrigger(RecalcTrigger,TriggerON)),NA())</f>
        <v>#N/A</v>
      </c>
      <c r="H2342" s="49">
        <f>_xll.qlCalendarAdvance(IborCalendar,$H2341,B2342,"f",FALSE)</f>
        <v>55717</v>
      </c>
      <c r="I2342" s="49">
        <f>_xll.qlInterestRateIndexValueDate(Index3M,$H2342)</f>
        <v>55719</v>
      </c>
      <c r="J2342" s="52" t="e">
        <f>IFERROR(_xll.qlIndexFixing(Index3M,H2342,TRUE,_xll.ohTrigger(RecalcTrigger,Trigger3M)),NA())</f>
        <v>#N/A</v>
      </c>
      <c r="K2342" s="52" t="e">
        <f>IFERROR(_xll.qlIndexFixing(ONIndex3M,I2342,TRUE,_xll.ohTrigger(RecalcTrigger,Trigger3M)),NA())</f>
        <v>#N/A</v>
      </c>
      <c r="L2342" s="52" t="e">
        <f>IFERROR(_xll.qlIndexFixing(Index6M,$H2342,TRUE,_xll.ohTrigger(RecalcTrigger,Trigger6M)),NA())</f>
        <v>#N/A</v>
      </c>
      <c r="M2342" s="52" t="e">
        <f>IFERROR(_xll.qlIndexFixing(ONIndex6M,I2342,TRUE,_xll.ohTrigger(RecalcTrigger,Trigger6M)),NA())</f>
        <v>#N/A</v>
      </c>
    </row>
    <row r="2343" spans="2:13" x14ac:dyDescent="0.2">
      <c r="B2343" s="46" t="s">
        <v>49</v>
      </c>
      <c r="D2343" s="49">
        <f>_xll.qlCalendarAdvance(LocalCalendar,$D2342,B2343,"f",FALSE)</f>
        <v>55962</v>
      </c>
      <c r="E2343" s="49">
        <f>_xll.qlInterestRateIndexValueDate(IndexON,D2343)</f>
        <v>55962</v>
      </c>
      <c r="F2343" s="52" t="e">
        <f>IFERROR(_xll.qlIndexFixing(IndexON,D2343,TRUE,_xll.ohTrigger(RecalcTrigger,TriggerON)),NA())</f>
        <v>#N/A</v>
      </c>
      <c r="H2343" s="49">
        <f>_xll.qlCalendarAdvance(IborCalendar,$H2342,B2343,"f",FALSE)</f>
        <v>55724</v>
      </c>
      <c r="I2343" s="49">
        <f>_xll.qlInterestRateIndexValueDate(Index3M,$H2343)</f>
        <v>55726</v>
      </c>
      <c r="J2343" s="52" t="e">
        <f>IFERROR(_xll.qlIndexFixing(Index3M,H2343,TRUE,_xll.ohTrigger(RecalcTrigger,Trigger3M)),NA())</f>
        <v>#N/A</v>
      </c>
      <c r="K2343" s="52" t="e">
        <f>IFERROR(_xll.qlIndexFixing(ONIndex3M,I2343,TRUE,_xll.ohTrigger(RecalcTrigger,Trigger3M)),NA())</f>
        <v>#N/A</v>
      </c>
      <c r="L2343" s="52" t="e">
        <f>IFERROR(_xll.qlIndexFixing(Index6M,$H2343,TRUE,_xll.ohTrigger(RecalcTrigger,Trigger6M)),NA())</f>
        <v>#N/A</v>
      </c>
      <c r="M2343" s="52" t="e">
        <f>IFERROR(_xll.qlIndexFixing(ONIndex6M,I2343,TRUE,_xll.ohTrigger(RecalcTrigger,Trigger6M)),NA())</f>
        <v>#N/A</v>
      </c>
    </row>
    <row r="2344" spans="2:13" x14ac:dyDescent="0.2">
      <c r="B2344" s="46" t="s">
        <v>49</v>
      </c>
      <c r="D2344" s="49">
        <f>_xll.qlCalendarAdvance(LocalCalendar,$D2343,B2344,"f",FALSE)</f>
        <v>55969</v>
      </c>
      <c r="E2344" s="49">
        <f>_xll.qlInterestRateIndexValueDate(IndexON,D2344)</f>
        <v>55969</v>
      </c>
      <c r="F2344" s="52" t="e">
        <f>IFERROR(_xll.qlIndexFixing(IndexON,D2344,TRUE,_xll.ohTrigger(RecalcTrigger,TriggerON)),NA())</f>
        <v>#N/A</v>
      </c>
      <c r="H2344" s="49">
        <f>_xll.qlCalendarAdvance(IborCalendar,$H2343,B2344,"f",FALSE)</f>
        <v>55731</v>
      </c>
      <c r="I2344" s="49">
        <f>_xll.qlInterestRateIndexValueDate(Index3M,$H2344)</f>
        <v>55733</v>
      </c>
      <c r="J2344" s="52" t="e">
        <f>IFERROR(_xll.qlIndexFixing(Index3M,H2344,TRUE,_xll.ohTrigger(RecalcTrigger,Trigger3M)),NA())</f>
        <v>#N/A</v>
      </c>
      <c r="K2344" s="52" t="e">
        <f>IFERROR(_xll.qlIndexFixing(ONIndex3M,I2344,TRUE,_xll.ohTrigger(RecalcTrigger,Trigger3M)),NA())</f>
        <v>#N/A</v>
      </c>
      <c r="L2344" s="52" t="e">
        <f>IFERROR(_xll.qlIndexFixing(Index6M,$H2344,TRUE,_xll.ohTrigger(RecalcTrigger,Trigger6M)),NA())</f>
        <v>#N/A</v>
      </c>
      <c r="M2344" s="52" t="e">
        <f>IFERROR(_xll.qlIndexFixing(ONIndex6M,I2344,TRUE,_xll.ohTrigger(RecalcTrigger,Trigger6M)),NA())</f>
        <v>#N/A</v>
      </c>
    </row>
    <row r="2345" spans="2:13" x14ac:dyDescent="0.2">
      <c r="B2345" s="46" t="s">
        <v>49</v>
      </c>
      <c r="D2345" s="49">
        <f>_xll.qlCalendarAdvance(LocalCalendar,$D2344,B2345,"f",FALSE)</f>
        <v>55976</v>
      </c>
      <c r="E2345" s="49">
        <f>_xll.qlInterestRateIndexValueDate(IndexON,D2345)</f>
        <v>55976</v>
      </c>
      <c r="F2345" s="52" t="e">
        <f>IFERROR(_xll.qlIndexFixing(IndexON,D2345,TRUE,_xll.ohTrigger(RecalcTrigger,TriggerON)),NA())</f>
        <v>#N/A</v>
      </c>
      <c r="H2345" s="49">
        <f>_xll.qlCalendarAdvance(IborCalendar,$H2344,B2345,"f",FALSE)</f>
        <v>55738</v>
      </c>
      <c r="I2345" s="49">
        <f>_xll.qlInterestRateIndexValueDate(Index3M,$H2345)</f>
        <v>55740</v>
      </c>
      <c r="J2345" s="52" t="e">
        <f>IFERROR(_xll.qlIndexFixing(Index3M,H2345,TRUE,_xll.ohTrigger(RecalcTrigger,Trigger3M)),NA())</f>
        <v>#N/A</v>
      </c>
      <c r="K2345" s="52" t="e">
        <f>IFERROR(_xll.qlIndexFixing(ONIndex3M,I2345,TRUE,_xll.ohTrigger(RecalcTrigger,Trigger3M)),NA())</f>
        <v>#N/A</v>
      </c>
      <c r="L2345" s="52" t="e">
        <f>IFERROR(_xll.qlIndexFixing(Index6M,$H2345,TRUE,_xll.ohTrigger(RecalcTrigger,Trigger6M)),NA())</f>
        <v>#N/A</v>
      </c>
      <c r="M2345" s="52" t="e">
        <f>IFERROR(_xll.qlIndexFixing(ONIndex6M,I2345,TRUE,_xll.ohTrigger(RecalcTrigger,Trigger6M)),NA())</f>
        <v>#N/A</v>
      </c>
    </row>
    <row r="2346" spans="2:13" x14ac:dyDescent="0.2">
      <c r="B2346" s="46" t="s">
        <v>49</v>
      </c>
      <c r="D2346" s="49">
        <f>_xll.qlCalendarAdvance(LocalCalendar,$D2345,B2346,"f",FALSE)</f>
        <v>55983</v>
      </c>
      <c r="E2346" s="49">
        <f>_xll.qlInterestRateIndexValueDate(IndexON,D2346)</f>
        <v>55983</v>
      </c>
      <c r="F2346" s="52" t="e">
        <f>IFERROR(_xll.qlIndexFixing(IndexON,D2346,TRUE,_xll.ohTrigger(RecalcTrigger,TriggerON)),NA())</f>
        <v>#N/A</v>
      </c>
      <c r="H2346" s="49">
        <f>_xll.qlCalendarAdvance(IborCalendar,$H2345,B2346,"f",FALSE)</f>
        <v>55745</v>
      </c>
      <c r="I2346" s="49">
        <f>_xll.qlInterestRateIndexValueDate(Index3M,$H2346)</f>
        <v>55747</v>
      </c>
      <c r="J2346" s="52" t="e">
        <f>IFERROR(_xll.qlIndexFixing(Index3M,H2346,TRUE,_xll.ohTrigger(RecalcTrigger,Trigger3M)),NA())</f>
        <v>#N/A</v>
      </c>
      <c r="K2346" s="52" t="e">
        <f>IFERROR(_xll.qlIndexFixing(ONIndex3M,I2346,TRUE,_xll.ohTrigger(RecalcTrigger,Trigger3M)),NA())</f>
        <v>#N/A</v>
      </c>
      <c r="L2346" s="52" t="e">
        <f>IFERROR(_xll.qlIndexFixing(Index6M,$H2346,TRUE,_xll.ohTrigger(RecalcTrigger,Trigger6M)),NA())</f>
        <v>#N/A</v>
      </c>
      <c r="M2346" s="52" t="e">
        <f>IFERROR(_xll.qlIndexFixing(ONIndex6M,I2346,TRUE,_xll.ohTrigger(RecalcTrigger,Trigger6M)),NA())</f>
        <v>#N/A</v>
      </c>
    </row>
    <row r="2347" spans="2:13" x14ac:dyDescent="0.2">
      <c r="B2347" s="46" t="s">
        <v>49</v>
      </c>
      <c r="D2347" s="49">
        <f>_xll.qlCalendarAdvance(LocalCalendar,$D2346,B2347,"f",FALSE)</f>
        <v>55990</v>
      </c>
      <c r="E2347" s="49">
        <f>_xll.qlInterestRateIndexValueDate(IndexON,D2347)</f>
        <v>55990</v>
      </c>
      <c r="F2347" s="52" t="e">
        <f>IFERROR(_xll.qlIndexFixing(IndexON,D2347,TRUE,_xll.ohTrigger(RecalcTrigger,TriggerON)),NA())</f>
        <v>#N/A</v>
      </c>
      <c r="H2347" s="49">
        <f>_xll.qlCalendarAdvance(IborCalendar,$H2346,B2347,"f",FALSE)</f>
        <v>55752</v>
      </c>
      <c r="I2347" s="49">
        <f>_xll.qlInterestRateIndexValueDate(Index3M,$H2347)</f>
        <v>55754</v>
      </c>
      <c r="J2347" s="52" t="e">
        <f>IFERROR(_xll.qlIndexFixing(Index3M,H2347,TRUE,_xll.ohTrigger(RecalcTrigger,Trigger3M)),NA())</f>
        <v>#N/A</v>
      </c>
      <c r="K2347" s="52" t="e">
        <f>IFERROR(_xll.qlIndexFixing(ONIndex3M,I2347,TRUE,_xll.ohTrigger(RecalcTrigger,Trigger3M)),NA())</f>
        <v>#N/A</v>
      </c>
      <c r="L2347" s="52" t="e">
        <f>IFERROR(_xll.qlIndexFixing(Index6M,$H2347,TRUE,_xll.ohTrigger(RecalcTrigger,Trigger6M)),NA())</f>
        <v>#N/A</v>
      </c>
      <c r="M2347" s="52" t="e">
        <f>IFERROR(_xll.qlIndexFixing(ONIndex6M,I2347,TRUE,_xll.ohTrigger(RecalcTrigger,Trigger6M)),NA())</f>
        <v>#N/A</v>
      </c>
    </row>
    <row r="2348" spans="2:13" x14ac:dyDescent="0.2">
      <c r="B2348" s="46" t="s">
        <v>49</v>
      </c>
      <c r="D2348" s="49">
        <f>_xll.qlCalendarAdvance(LocalCalendar,$D2347,B2348,"f",FALSE)</f>
        <v>55997</v>
      </c>
      <c r="E2348" s="49">
        <f>_xll.qlInterestRateIndexValueDate(IndexON,D2348)</f>
        <v>55997</v>
      </c>
      <c r="F2348" s="52" t="e">
        <f>IFERROR(_xll.qlIndexFixing(IndexON,D2348,TRUE,_xll.ohTrigger(RecalcTrigger,TriggerON)),NA())</f>
        <v>#N/A</v>
      </c>
      <c r="H2348" s="49">
        <f>_xll.qlCalendarAdvance(IborCalendar,$H2347,B2348,"f",FALSE)</f>
        <v>55759</v>
      </c>
      <c r="I2348" s="49">
        <f>_xll.qlInterestRateIndexValueDate(Index3M,$H2348)</f>
        <v>55761</v>
      </c>
      <c r="J2348" s="52" t="e">
        <f>IFERROR(_xll.qlIndexFixing(Index3M,H2348,TRUE,_xll.ohTrigger(RecalcTrigger,Trigger3M)),NA())</f>
        <v>#N/A</v>
      </c>
      <c r="K2348" s="52" t="e">
        <f>IFERROR(_xll.qlIndexFixing(ONIndex3M,I2348,TRUE,_xll.ohTrigger(RecalcTrigger,Trigger3M)),NA())</f>
        <v>#N/A</v>
      </c>
      <c r="L2348" s="52" t="e">
        <f>IFERROR(_xll.qlIndexFixing(Index6M,$H2348,TRUE,_xll.ohTrigger(RecalcTrigger,Trigger6M)),NA())</f>
        <v>#N/A</v>
      </c>
      <c r="M2348" s="52" t="e">
        <f>IFERROR(_xll.qlIndexFixing(ONIndex6M,I2348,TRUE,_xll.ohTrigger(RecalcTrigger,Trigger6M)),NA())</f>
        <v>#N/A</v>
      </c>
    </row>
    <row r="2349" spans="2:13" x14ac:dyDescent="0.2">
      <c r="B2349" s="46" t="s">
        <v>49</v>
      </c>
      <c r="D2349" s="49">
        <f>_xll.qlCalendarAdvance(LocalCalendar,$D2348,B2349,"f",FALSE)</f>
        <v>56004</v>
      </c>
      <c r="E2349" s="49">
        <f>_xll.qlInterestRateIndexValueDate(IndexON,D2349)</f>
        <v>56004</v>
      </c>
      <c r="F2349" s="52" t="e">
        <f>IFERROR(_xll.qlIndexFixing(IndexON,D2349,TRUE,_xll.ohTrigger(RecalcTrigger,TriggerON)),NA())</f>
        <v>#N/A</v>
      </c>
      <c r="H2349" s="49">
        <f>_xll.qlCalendarAdvance(IborCalendar,$H2348,B2349,"f",FALSE)</f>
        <v>55766</v>
      </c>
      <c r="I2349" s="49">
        <f>_xll.qlInterestRateIndexValueDate(Index3M,$H2349)</f>
        <v>55768</v>
      </c>
      <c r="J2349" s="52" t="e">
        <f>IFERROR(_xll.qlIndexFixing(Index3M,H2349,TRUE,_xll.ohTrigger(RecalcTrigger,Trigger3M)),NA())</f>
        <v>#N/A</v>
      </c>
      <c r="K2349" s="52" t="e">
        <f>IFERROR(_xll.qlIndexFixing(ONIndex3M,I2349,TRUE,_xll.ohTrigger(RecalcTrigger,Trigger3M)),NA())</f>
        <v>#N/A</v>
      </c>
      <c r="L2349" s="52" t="e">
        <f>IFERROR(_xll.qlIndexFixing(Index6M,$H2349,TRUE,_xll.ohTrigger(RecalcTrigger,Trigger6M)),NA())</f>
        <v>#N/A</v>
      </c>
      <c r="M2349" s="52" t="e">
        <f>IFERROR(_xll.qlIndexFixing(ONIndex6M,I2349,TRUE,_xll.ohTrigger(RecalcTrigger,Trigger6M)),NA())</f>
        <v>#N/A</v>
      </c>
    </row>
    <row r="2350" spans="2:13" x14ac:dyDescent="0.2">
      <c r="B2350" s="46" t="s">
        <v>49</v>
      </c>
      <c r="D2350" s="49">
        <f>_xll.qlCalendarAdvance(LocalCalendar,$D2349,B2350,"f",FALSE)</f>
        <v>56011</v>
      </c>
      <c r="E2350" s="49">
        <f>_xll.qlInterestRateIndexValueDate(IndexON,D2350)</f>
        <v>56011</v>
      </c>
      <c r="F2350" s="52" t="e">
        <f>IFERROR(_xll.qlIndexFixing(IndexON,D2350,TRUE,_xll.ohTrigger(RecalcTrigger,TriggerON)),NA())</f>
        <v>#N/A</v>
      </c>
      <c r="H2350" s="49">
        <f>_xll.qlCalendarAdvance(IborCalendar,$H2349,B2350,"f",FALSE)</f>
        <v>55773</v>
      </c>
      <c r="I2350" s="49">
        <f>_xll.qlInterestRateIndexValueDate(Index3M,$H2350)</f>
        <v>55775</v>
      </c>
      <c r="J2350" s="52" t="e">
        <f>IFERROR(_xll.qlIndexFixing(Index3M,H2350,TRUE,_xll.ohTrigger(RecalcTrigger,Trigger3M)),NA())</f>
        <v>#N/A</v>
      </c>
      <c r="K2350" s="52" t="e">
        <f>IFERROR(_xll.qlIndexFixing(ONIndex3M,I2350,TRUE,_xll.ohTrigger(RecalcTrigger,Trigger3M)),NA())</f>
        <v>#N/A</v>
      </c>
      <c r="L2350" s="52" t="e">
        <f>IFERROR(_xll.qlIndexFixing(Index6M,$H2350,TRUE,_xll.ohTrigger(RecalcTrigger,Trigger6M)),NA())</f>
        <v>#N/A</v>
      </c>
      <c r="M2350" s="52" t="e">
        <f>IFERROR(_xll.qlIndexFixing(ONIndex6M,I2350,TRUE,_xll.ohTrigger(RecalcTrigger,Trigger6M)),NA())</f>
        <v>#N/A</v>
      </c>
    </row>
    <row r="2351" spans="2:13" x14ac:dyDescent="0.2">
      <c r="B2351" s="46" t="s">
        <v>49</v>
      </c>
      <c r="D2351" s="49">
        <f>_xll.qlCalendarAdvance(LocalCalendar,$D2350,B2351,"f",FALSE)</f>
        <v>56018</v>
      </c>
      <c r="E2351" s="49">
        <f>_xll.qlInterestRateIndexValueDate(IndexON,D2351)</f>
        <v>56018</v>
      </c>
      <c r="F2351" s="52" t="e">
        <f>IFERROR(_xll.qlIndexFixing(IndexON,D2351,TRUE,_xll.ohTrigger(RecalcTrigger,TriggerON)),NA())</f>
        <v>#N/A</v>
      </c>
      <c r="H2351" s="49">
        <f>_xll.qlCalendarAdvance(IborCalendar,$H2350,B2351,"f",FALSE)</f>
        <v>55780</v>
      </c>
      <c r="I2351" s="49">
        <f>_xll.qlInterestRateIndexValueDate(Index3M,$H2351)</f>
        <v>55782</v>
      </c>
      <c r="J2351" s="52" t="e">
        <f>IFERROR(_xll.qlIndexFixing(Index3M,H2351,TRUE,_xll.ohTrigger(RecalcTrigger,Trigger3M)),NA())</f>
        <v>#N/A</v>
      </c>
      <c r="K2351" s="52" t="e">
        <f>IFERROR(_xll.qlIndexFixing(ONIndex3M,I2351,TRUE,_xll.ohTrigger(RecalcTrigger,Trigger3M)),NA())</f>
        <v>#N/A</v>
      </c>
      <c r="L2351" s="52" t="e">
        <f>IFERROR(_xll.qlIndexFixing(Index6M,$H2351,TRUE,_xll.ohTrigger(RecalcTrigger,Trigger6M)),NA())</f>
        <v>#N/A</v>
      </c>
      <c r="M2351" s="52" t="e">
        <f>IFERROR(_xll.qlIndexFixing(ONIndex6M,I2351,TRUE,_xll.ohTrigger(RecalcTrigger,Trigger6M)),NA())</f>
        <v>#N/A</v>
      </c>
    </row>
    <row r="2352" spans="2:13" x14ac:dyDescent="0.2">
      <c r="B2352" s="46" t="s">
        <v>49</v>
      </c>
      <c r="D2352" s="49">
        <f>_xll.qlCalendarAdvance(LocalCalendar,$D2351,B2352,"f",FALSE)</f>
        <v>56025</v>
      </c>
      <c r="E2352" s="49">
        <f>_xll.qlInterestRateIndexValueDate(IndexON,D2352)</f>
        <v>56025</v>
      </c>
      <c r="F2352" s="52" t="e">
        <f>IFERROR(_xll.qlIndexFixing(IndexON,D2352,TRUE,_xll.ohTrigger(RecalcTrigger,TriggerON)),NA())</f>
        <v>#N/A</v>
      </c>
      <c r="H2352" s="49">
        <f>_xll.qlCalendarAdvance(IborCalendar,$H2351,B2352,"f",FALSE)</f>
        <v>55787</v>
      </c>
      <c r="I2352" s="49">
        <f>_xll.qlInterestRateIndexValueDate(Index3M,$H2352)</f>
        <v>55789</v>
      </c>
      <c r="J2352" s="52" t="e">
        <f>IFERROR(_xll.qlIndexFixing(Index3M,H2352,TRUE,_xll.ohTrigger(RecalcTrigger,Trigger3M)),NA())</f>
        <v>#N/A</v>
      </c>
      <c r="K2352" s="52" t="e">
        <f>IFERROR(_xll.qlIndexFixing(ONIndex3M,I2352,TRUE,_xll.ohTrigger(RecalcTrigger,Trigger3M)),NA())</f>
        <v>#N/A</v>
      </c>
      <c r="L2352" s="52" t="e">
        <f>IFERROR(_xll.qlIndexFixing(Index6M,$H2352,TRUE,_xll.ohTrigger(RecalcTrigger,Trigger6M)),NA())</f>
        <v>#N/A</v>
      </c>
      <c r="M2352" s="52" t="e">
        <f>IFERROR(_xll.qlIndexFixing(ONIndex6M,I2352,TRUE,_xll.ohTrigger(RecalcTrigger,Trigger6M)),NA())</f>
        <v>#N/A</v>
      </c>
    </row>
    <row r="2353" spans="2:13" x14ac:dyDescent="0.2">
      <c r="B2353" s="46" t="s">
        <v>49</v>
      </c>
      <c r="D2353" s="49">
        <f>_xll.qlCalendarAdvance(LocalCalendar,$D2352,B2353,"f",FALSE)</f>
        <v>56032</v>
      </c>
      <c r="E2353" s="49">
        <f>_xll.qlInterestRateIndexValueDate(IndexON,D2353)</f>
        <v>56032</v>
      </c>
      <c r="F2353" s="52" t="e">
        <f>IFERROR(_xll.qlIndexFixing(IndexON,D2353,TRUE,_xll.ohTrigger(RecalcTrigger,TriggerON)),NA())</f>
        <v>#N/A</v>
      </c>
      <c r="H2353" s="49">
        <f>_xll.qlCalendarAdvance(IborCalendar,$H2352,B2353,"f",FALSE)</f>
        <v>55794</v>
      </c>
      <c r="I2353" s="49">
        <f>_xll.qlInterestRateIndexValueDate(Index3M,$H2353)</f>
        <v>55796</v>
      </c>
      <c r="J2353" s="52" t="e">
        <f>IFERROR(_xll.qlIndexFixing(Index3M,H2353,TRUE,_xll.ohTrigger(RecalcTrigger,Trigger3M)),NA())</f>
        <v>#N/A</v>
      </c>
      <c r="K2353" s="52" t="e">
        <f>IFERROR(_xll.qlIndexFixing(ONIndex3M,I2353,TRUE,_xll.ohTrigger(RecalcTrigger,Trigger3M)),NA())</f>
        <v>#N/A</v>
      </c>
      <c r="L2353" s="52" t="e">
        <f>IFERROR(_xll.qlIndexFixing(Index6M,$H2353,TRUE,_xll.ohTrigger(RecalcTrigger,Trigger6M)),NA())</f>
        <v>#N/A</v>
      </c>
      <c r="M2353" s="52" t="e">
        <f>IFERROR(_xll.qlIndexFixing(ONIndex6M,I2353,TRUE,_xll.ohTrigger(RecalcTrigger,Trigger6M)),NA())</f>
        <v>#N/A</v>
      </c>
    </row>
    <row r="2354" spans="2:13" x14ac:dyDescent="0.2">
      <c r="B2354" s="46" t="s">
        <v>49</v>
      </c>
      <c r="D2354" s="49">
        <f>_xll.qlCalendarAdvance(LocalCalendar,$D2353,B2354,"f",FALSE)</f>
        <v>56039</v>
      </c>
      <c r="E2354" s="49">
        <f>_xll.qlInterestRateIndexValueDate(IndexON,D2354)</f>
        <v>56039</v>
      </c>
      <c r="F2354" s="52" t="e">
        <f>IFERROR(_xll.qlIndexFixing(IndexON,D2354,TRUE,_xll.ohTrigger(RecalcTrigger,TriggerON)),NA())</f>
        <v>#N/A</v>
      </c>
      <c r="H2354" s="49">
        <f>_xll.qlCalendarAdvance(IborCalendar,$H2353,B2354,"f",FALSE)</f>
        <v>55801</v>
      </c>
      <c r="I2354" s="49">
        <f>_xll.qlInterestRateIndexValueDate(Index3M,$H2354)</f>
        <v>55803</v>
      </c>
      <c r="J2354" s="52" t="e">
        <f>IFERROR(_xll.qlIndexFixing(Index3M,H2354,TRUE,_xll.ohTrigger(RecalcTrigger,Trigger3M)),NA())</f>
        <v>#N/A</v>
      </c>
      <c r="K2354" s="52" t="e">
        <f>IFERROR(_xll.qlIndexFixing(ONIndex3M,I2354,TRUE,_xll.ohTrigger(RecalcTrigger,Trigger3M)),NA())</f>
        <v>#N/A</v>
      </c>
      <c r="L2354" s="52" t="e">
        <f>IFERROR(_xll.qlIndexFixing(Index6M,$H2354,TRUE,_xll.ohTrigger(RecalcTrigger,Trigger6M)),NA())</f>
        <v>#N/A</v>
      </c>
      <c r="M2354" s="52" t="e">
        <f>IFERROR(_xll.qlIndexFixing(ONIndex6M,I2354,TRUE,_xll.ohTrigger(RecalcTrigger,Trigger6M)),NA())</f>
        <v>#N/A</v>
      </c>
    </row>
    <row r="2355" spans="2:13" x14ac:dyDescent="0.2">
      <c r="B2355" s="46" t="s">
        <v>49</v>
      </c>
      <c r="D2355" s="49">
        <f>_xll.qlCalendarAdvance(LocalCalendar,$D2354,B2355,"f",FALSE)</f>
        <v>56046</v>
      </c>
      <c r="E2355" s="49">
        <f>_xll.qlInterestRateIndexValueDate(IndexON,D2355)</f>
        <v>56046</v>
      </c>
      <c r="F2355" s="52" t="e">
        <f>IFERROR(_xll.qlIndexFixing(IndexON,D2355,TRUE,_xll.ohTrigger(RecalcTrigger,TriggerON)),NA())</f>
        <v>#N/A</v>
      </c>
      <c r="H2355" s="49">
        <f>_xll.qlCalendarAdvance(IborCalendar,$H2354,B2355,"f",FALSE)</f>
        <v>55808</v>
      </c>
      <c r="I2355" s="49">
        <f>_xll.qlInterestRateIndexValueDate(Index3M,$H2355)</f>
        <v>55810</v>
      </c>
      <c r="J2355" s="52" t="e">
        <f>IFERROR(_xll.qlIndexFixing(Index3M,H2355,TRUE,_xll.ohTrigger(RecalcTrigger,Trigger3M)),NA())</f>
        <v>#N/A</v>
      </c>
      <c r="K2355" s="52" t="e">
        <f>IFERROR(_xll.qlIndexFixing(ONIndex3M,I2355,TRUE,_xll.ohTrigger(RecalcTrigger,Trigger3M)),NA())</f>
        <v>#N/A</v>
      </c>
      <c r="L2355" s="52" t="e">
        <f>IFERROR(_xll.qlIndexFixing(Index6M,$H2355,TRUE,_xll.ohTrigger(RecalcTrigger,Trigger6M)),NA())</f>
        <v>#N/A</v>
      </c>
      <c r="M2355" s="52" t="e">
        <f>IFERROR(_xll.qlIndexFixing(ONIndex6M,I2355,TRUE,_xll.ohTrigger(RecalcTrigger,Trigger6M)),NA())</f>
        <v>#N/A</v>
      </c>
    </row>
    <row r="2356" spans="2:13" x14ac:dyDescent="0.2">
      <c r="B2356" s="46" t="s">
        <v>49</v>
      </c>
      <c r="D2356" s="49">
        <f>_xll.qlCalendarAdvance(LocalCalendar,$D2355,B2356,"f",FALSE)</f>
        <v>56053</v>
      </c>
      <c r="E2356" s="49">
        <f>_xll.qlInterestRateIndexValueDate(IndexON,D2356)</f>
        <v>56053</v>
      </c>
      <c r="F2356" s="52" t="e">
        <f>IFERROR(_xll.qlIndexFixing(IndexON,D2356,TRUE,_xll.ohTrigger(RecalcTrigger,TriggerON)),NA())</f>
        <v>#N/A</v>
      </c>
      <c r="H2356" s="49">
        <f>_xll.qlCalendarAdvance(IborCalendar,$H2355,B2356,"f",FALSE)</f>
        <v>55815</v>
      </c>
      <c r="I2356" s="49">
        <f>_xll.qlInterestRateIndexValueDate(Index3M,$H2356)</f>
        <v>55817</v>
      </c>
      <c r="J2356" s="52" t="e">
        <f>IFERROR(_xll.qlIndexFixing(Index3M,H2356,TRUE,_xll.ohTrigger(RecalcTrigger,Trigger3M)),NA())</f>
        <v>#N/A</v>
      </c>
      <c r="K2356" s="52" t="e">
        <f>IFERROR(_xll.qlIndexFixing(ONIndex3M,I2356,TRUE,_xll.ohTrigger(RecalcTrigger,Trigger3M)),NA())</f>
        <v>#N/A</v>
      </c>
      <c r="L2356" s="52" t="e">
        <f>IFERROR(_xll.qlIndexFixing(Index6M,$H2356,TRUE,_xll.ohTrigger(RecalcTrigger,Trigger6M)),NA())</f>
        <v>#N/A</v>
      </c>
      <c r="M2356" s="52" t="e">
        <f>IFERROR(_xll.qlIndexFixing(ONIndex6M,I2356,TRUE,_xll.ohTrigger(RecalcTrigger,Trigger6M)),NA())</f>
        <v>#N/A</v>
      </c>
    </row>
    <row r="2357" spans="2:13" x14ac:dyDescent="0.2">
      <c r="B2357" s="46" t="s">
        <v>49</v>
      </c>
      <c r="D2357" s="49">
        <f>_xll.qlCalendarAdvance(LocalCalendar,$D2356,B2357,"f",FALSE)</f>
        <v>56060</v>
      </c>
      <c r="E2357" s="49">
        <f>_xll.qlInterestRateIndexValueDate(IndexON,D2357)</f>
        <v>56060</v>
      </c>
      <c r="F2357" s="52" t="e">
        <f>IFERROR(_xll.qlIndexFixing(IndexON,D2357,TRUE,_xll.ohTrigger(RecalcTrigger,TriggerON)),NA())</f>
        <v>#N/A</v>
      </c>
      <c r="H2357" s="49">
        <f>_xll.qlCalendarAdvance(IborCalendar,$H2356,B2357,"f",FALSE)</f>
        <v>55822</v>
      </c>
      <c r="I2357" s="49">
        <f>_xll.qlInterestRateIndexValueDate(Index3M,$H2357)</f>
        <v>55824</v>
      </c>
      <c r="J2357" s="52" t="e">
        <f>IFERROR(_xll.qlIndexFixing(Index3M,H2357,TRUE,_xll.ohTrigger(RecalcTrigger,Trigger3M)),NA())</f>
        <v>#N/A</v>
      </c>
      <c r="K2357" s="52" t="e">
        <f>IFERROR(_xll.qlIndexFixing(ONIndex3M,I2357,TRUE,_xll.ohTrigger(RecalcTrigger,Trigger3M)),NA())</f>
        <v>#N/A</v>
      </c>
      <c r="L2357" s="52" t="e">
        <f>IFERROR(_xll.qlIndexFixing(Index6M,$H2357,TRUE,_xll.ohTrigger(RecalcTrigger,Trigger6M)),NA())</f>
        <v>#N/A</v>
      </c>
      <c r="M2357" s="52" t="e">
        <f>IFERROR(_xll.qlIndexFixing(ONIndex6M,I2357,TRUE,_xll.ohTrigger(RecalcTrigger,Trigger6M)),NA())</f>
        <v>#N/A</v>
      </c>
    </row>
    <row r="2358" spans="2:13" x14ac:dyDescent="0.2">
      <c r="B2358" s="46" t="s">
        <v>49</v>
      </c>
      <c r="D2358" s="49">
        <f>_xll.qlCalendarAdvance(LocalCalendar,$D2357,B2358,"f",FALSE)</f>
        <v>56067</v>
      </c>
      <c r="E2358" s="49">
        <f>_xll.qlInterestRateIndexValueDate(IndexON,D2358)</f>
        <v>56067</v>
      </c>
      <c r="F2358" s="52" t="e">
        <f>IFERROR(_xll.qlIndexFixing(IndexON,D2358,TRUE,_xll.ohTrigger(RecalcTrigger,TriggerON)),NA())</f>
        <v>#N/A</v>
      </c>
      <c r="H2358" s="49">
        <f>_xll.qlCalendarAdvance(IborCalendar,$H2357,B2358,"f",FALSE)</f>
        <v>55829</v>
      </c>
      <c r="I2358" s="49">
        <f>_xll.qlInterestRateIndexValueDate(Index3M,$H2358)</f>
        <v>55831</v>
      </c>
      <c r="J2358" s="52" t="e">
        <f>IFERROR(_xll.qlIndexFixing(Index3M,H2358,TRUE,_xll.ohTrigger(RecalcTrigger,Trigger3M)),NA())</f>
        <v>#N/A</v>
      </c>
      <c r="K2358" s="52" t="e">
        <f>IFERROR(_xll.qlIndexFixing(ONIndex3M,I2358,TRUE,_xll.ohTrigger(RecalcTrigger,Trigger3M)),NA())</f>
        <v>#N/A</v>
      </c>
      <c r="L2358" s="52" t="e">
        <f>IFERROR(_xll.qlIndexFixing(Index6M,$H2358,TRUE,_xll.ohTrigger(RecalcTrigger,Trigger6M)),NA())</f>
        <v>#N/A</v>
      </c>
      <c r="M2358" s="52" t="e">
        <f>IFERROR(_xll.qlIndexFixing(ONIndex6M,I2358,TRUE,_xll.ohTrigger(RecalcTrigger,Trigger6M)),NA())</f>
        <v>#N/A</v>
      </c>
    </row>
    <row r="2359" spans="2:13" x14ac:dyDescent="0.2">
      <c r="B2359" s="46" t="s">
        <v>49</v>
      </c>
      <c r="D2359" s="49">
        <f>_xll.qlCalendarAdvance(LocalCalendar,$D2358,B2359,"f",FALSE)</f>
        <v>56074</v>
      </c>
      <c r="E2359" s="49">
        <f>_xll.qlInterestRateIndexValueDate(IndexON,D2359)</f>
        <v>56074</v>
      </c>
      <c r="F2359" s="52" t="e">
        <f>IFERROR(_xll.qlIndexFixing(IndexON,D2359,TRUE,_xll.ohTrigger(RecalcTrigger,TriggerON)),NA())</f>
        <v>#N/A</v>
      </c>
      <c r="H2359" s="49">
        <f>_xll.qlCalendarAdvance(IborCalendar,$H2358,B2359,"f",FALSE)</f>
        <v>55836</v>
      </c>
      <c r="I2359" s="49">
        <f>_xll.qlInterestRateIndexValueDate(Index3M,$H2359)</f>
        <v>55838</v>
      </c>
      <c r="J2359" s="52" t="e">
        <f>IFERROR(_xll.qlIndexFixing(Index3M,H2359,TRUE,_xll.ohTrigger(RecalcTrigger,Trigger3M)),NA())</f>
        <v>#N/A</v>
      </c>
      <c r="K2359" s="52" t="e">
        <f>IFERROR(_xll.qlIndexFixing(ONIndex3M,I2359,TRUE,_xll.ohTrigger(RecalcTrigger,Trigger3M)),NA())</f>
        <v>#N/A</v>
      </c>
      <c r="L2359" s="52" t="e">
        <f>IFERROR(_xll.qlIndexFixing(Index6M,$H2359,TRUE,_xll.ohTrigger(RecalcTrigger,Trigger6M)),NA())</f>
        <v>#N/A</v>
      </c>
      <c r="M2359" s="52" t="e">
        <f>IFERROR(_xll.qlIndexFixing(ONIndex6M,I2359,TRUE,_xll.ohTrigger(RecalcTrigger,Trigger6M)),NA())</f>
        <v>#N/A</v>
      </c>
    </row>
    <row r="2360" spans="2:13" x14ac:dyDescent="0.2">
      <c r="B2360" s="46" t="s">
        <v>49</v>
      </c>
      <c r="D2360" s="49">
        <f>_xll.qlCalendarAdvance(LocalCalendar,$D2359,B2360,"f",FALSE)</f>
        <v>56081</v>
      </c>
      <c r="E2360" s="49">
        <f>_xll.qlInterestRateIndexValueDate(IndexON,D2360)</f>
        <v>56081</v>
      </c>
      <c r="F2360" s="52" t="e">
        <f>IFERROR(_xll.qlIndexFixing(IndexON,D2360,TRUE,_xll.ohTrigger(RecalcTrigger,TriggerON)),NA())</f>
        <v>#N/A</v>
      </c>
      <c r="H2360" s="49">
        <f>_xll.qlCalendarAdvance(IborCalendar,$H2359,B2360,"f",FALSE)</f>
        <v>55843</v>
      </c>
      <c r="I2360" s="49">
        <f>_xll.qlInterestRateIndexValueDate(Index3M,$H2360)</f>
        <v>55845</v>
      </c>
      <c r="J2360" s="52" t="e">
        <f>IFERROR(_xll.qlIndexFixing(Index3M,H2360,TRUE,_xll.ohTrigger(RecalcTrigger,Trigger3M)),NA())</f>
        <v>#N/A</v>
      </c>
      <c r="K2360" s="52" t="e">
        <f>IFERROR(_xll.qlIndexFixing(ONIndex3M,I2360,TRUE,_xll.ohTrigger(RecalcTrigger,Trigger3M)),NA())</f>
        <v>#N/A</v>
      </c>
      <c r="L2360" s="52" t="e">
        <f>IFERROR(_xll.qlIndexFixing(Index6M,$H2360,TRUE,_xll.ohTrigger(RecalcTrigger,Trigger6M)),NA())</f>
        <v>#N/A</v>
      </c>
      <c r="M2360" s="52" t="e">
        <f>IFERROR(_xll.qlIndexFixing(ONIndex6M,I2360,TRUE,_xll.ohTrigger(RecalcTrigger,Trigger6M)),NA())</f>
        <v>#N/A</v>
      </c>
    </row>
    <row r="2361" spans="2:13" x14ac:dyDescent="0.2">
      <c r="B2361" s="46" t="s">
        <v>49</v>
      </c>
      <c r="D2361" s="49">
        <f>_xll.qlCalendarAdvance(LocalCalendar,$D2360,B2361,"f",FALSE)</f>
        <v>56088</v>
      </c>
      <c r="E2361" s="49">
        <f>_xll.qlInterestRateIndexValueDate(IndexON,D2361)</f>
        <v>56088</v>
      </c>
      <c r="F2361" s="52" t="e">
        <f>IFERROR(_xll.qlIndexFixing(IndexON,D2361,TRUE,_xll.ohTrigger(RecalcTrigger,TriggerON)),NA())</f>
        <v>#N/A</v>
      </c>
      <c r="H2361" s="49">
        <f>_xll.qlCalendarAdvance(IborCalendar,$H2360,B2361,"f",FALSE)</f>
        <v>55850</v>
      </c>
      <c r="I2361" s="49">
        <f>_xll.qlInterestRateIndexValueDate(Index3M,$H2361)</f>
        <v>55852</v>
      </c>
      <c r="J2361" s="52" t="e">
        <f>IFERROR(_xll.qlIndexFixing(Index3M,H2361,TRUE,_xll.ohTrigger(RecalcTrigger,Trigger3M)),NA())</f>
        <v>#N/A</v>
      </c>
      <c r="K2361" s="52" t="e">
        <f>IFERROR(_xll.qlIndexFixing(ONIndex3M,I2361,TRUE,_xll.ohTrigger(RecalcTrigger,Trigger3M)),NA())</f>
        <v>#N/A</v>
      </c>
      <c r="L2361" s="52" t="e">
        <f>IFERROR(_xll.qlIndexFixing(Index6M,$H2361,TRUE,_xll.ohTrigger(RecalcTrigger,Trigger6M)),NA())</f>
        <v>#N/A</v>
      </c>
      <c r="M2361" s="52" t="e">
        <f>IFERROR(_xll.qlIndexFixing(ONIndex6M,I2361,TRUE,_xll.ohTrigger(RecalcTrigger,Trigger6M)),NA())</f>
        <v>#N/A</v>
      </c>
    </row>
    <row r="2362" spans="2:13" x14ac:dyDescent="0.2">
      <c r="B2362" s="46" t="s">
        <v>49</v>
      </c>
      <c r="D2362" s="49">
        <f>_xll.qlCalendarAdvance(LocalCalendar,$D2361,B2362,"f",FALSE)</f>
        <v>56095</v>
      </c>
      <c r="E2362" s="49">
        <f>_xll.qlInterestRateIndexValueDate(IndexON,D2362)</f>
        <v>56095</v>
      </c>
      <c r="F2362" s="52" t="e">
        <f>IFERROR(_xll.qlIndexFixing(IndexON,D2362,TRUE,_xll.ohTrigger(RecalcTrigger,TriggerON)),NA())</f>
        <v>#N/A</v>
      </c>
      <c r="H2362" s="49">
        <f>_xll.qlCalendarAdvance(IborCalendar,$H2361,B2362,"f",FALSE)</f>
        <v>55857</v>
      </c>
      <c r="I2362" s="49">
        <f>_xll.qlInterestRateIndexValueDate(Index3M,$H2362)</f>
        <v>55859</v>
      </c>
      <c r="J2362" s="52" t="e">
        <f>IFERROR(_xll.qlIndexFixing(Index3M,H2362,TRUE,_xll.ohTrigger(RecalcTrigger,Trigger3M)),NA())</f>
        <v>#N/A</v>
      </c>
      <c r="K2362" s="52" t="e">
        <f>IFERROR(_xll.qlIndexFixing(ONIndex3M,I2362,TRUE,_xll.ohTrigger(RecalcTrigger,Trigger3M)),NA())</f>
        <v>#N/A</v>
      </c>
      <c r="L2362" s="52" t="e">
        <f>IFERROR(_xll.qlIndexFixing(Index6M,$H2362,TRUE,_xll.ohTrigger(RecalcTrigger,Trigger6M)),NA())</f>
        <v>#N/A</v>
      </c>
      <c r="M2362" s="52" t="e">
        <f>IFERROR(_xll.qlIndexFixing(ONIndex6M,I2362,TRUE,_xll.ohTrigger(RecalcTrigger,Trigger6M)),NA())</f>
        <v>#N/A</v>
      </c>
    </row>
    <row r="2363" spans="2:13" x14ac:dyDescent="0.2">
      <c r="B2363" s="46" t="s">
        <v>49</v>
      </c>
      <c r="D2363" s="49">
        <f>_xll.qlCalendarAdvance(LocalCalendar,$D2362,B2363,"f",FALSE)</f>
        <v>56102</v>
      </c>
      <c r="E2363" s="49">
        <f>_xll.qlInterestRateIndexValueDate(IndexON,D2363)</f>
        <v>56102</v>
      </c>
      <c r="F2363" s="52" t="e">
        <f>IFERROR(_xll.qlIndexFixing(IndexON,D2363,TRUE,_xll.ohTrigger(RecalcTrigger,TriggerON)),NA())</f>
        <v>#N/A</v>
      </c>
      <c r="H2363" s="49">
        <f>_xll.qlCalendarAdvance(IborCalendar,$H2362,B2363,"f",FALSE)</f>
        <v>55864</v>
      </c>
      <c r="I2363" s="49">
        <f>_xll.qlInterestRateIndexValueDate(Index3M,$H2363)</f>
        <v>55866</v>
      </c>
      <c r="J2363" s="52" t="e">
        <f>IFERROR(_xll.qlIndexFixing(Index3M,H2363,TRUE,_xll.ohTrigger(RecalcTrigger,Trigger3M)),NA())</f>
        <v>#N/A</v>
      </c>
      <c r="K2363" s="52" t="e">
        <f>IFERROR(_xll.qlIndexFixing(ONIndex3M,I2363,TRUE,_xll.ohTrigger(RecalcTrigger,Trigger3M)),NA())</f>
        <v>#N/A</v>
      </c>
      <c r="L2363" s="52" t="e">
        <f>IFERROR(_xll.qlIndexFixing(Index6M,$H2363,TRUE,_xll.ohTrigger(RecalcTrigger,Trigger6M)),NA())</f>
        <v>#N/A</v>
      </c>
      <c r="M2363" s="52" t="e">
        <f>IFERROR(_xll.qlIndexFixing(ONIndex6M,I2363,TRUE,_xll.ohTrigger(RecalcTrigger,Trigger6M)),NA())</f>
        <v>#N/A</v>
      </c>
    </row>
    <row r="2364" spans="2:13" x14ac:dyDescent="0.2">
      <c r="B2364" s="46" t="s">
        <v>49</v>
      </c>
      <c r="D2364" s="49">
        <f>_xll.qlCalendarAdvance(LocalCalendar,$D2363,B2364,"f",FALSE)</f>
        <v>56109</v>
      </c>
      <c r="E2364" s="49">
        <f>_xll.qlInterestRateIndexValueDate(IndexON,D2364)</f>
        <v>56109</v>
      </c>
      <c r="F2364" s="52" t="e">
        <f>IFERROR(_xll.qlIndexFixing(IndexON,D2364,TRUE,_xll.ohTrigger(RecalcTrigger,TriggerON)),NA())</f>
        <v>#N/A</v>
      </c>
      <c r="H2364" s="49">
        <f>_xll.qlCalendarAdvance(IborCalendar,$H2363,B2364,"f",FALSE)</f>
        <v>55871</v>
      </c>
      <c r="I2364" s="49">
        <f>_xll.qlInterestRateIndexValueDate(Index3M,$H2364)</f>
        <v>55873</v>
      </c>
      <c r="J2364" s="52" t="e">
        <f>IFERROR(_xll.qlIndexFixing(Index3M,H2364,TRUE,_xll.ohTrigger(RecalcTrigger,Trigger3M)),NA())</f>
        <v>#N/A</v>
      </c>
      <c r="K2364" s="52" t="e">
        <f>IFERROR(_xll.qlIndexFixing(ONIndex3M,I2364,TRUE,_xll.ohTrigger(RecalcTrigger,Trigger3M)),NA())</f>
        <v>#N/A</v>
      </c>
      <c r="L2364" s="52" t="e">
        <f>IFERROR(_xll.qlIndexFixing(Index6M,$H2364,TRUE,_xll.ohTrigger(RecalcTrigger,Trigger6M)),NA())</f>
        <v>#N/A</v>
      </c>
      <c r="M2364" s="52" t="e">
        <f>IFERROR(_xll.qlIndexFixing(ONIndex6M,I2364,TRUE,_xll.ohTrigger(RecalcTrigger,Trigger6M)),NA())</f>
        <v>#N/A</v>
      </c>
    </row>
    <row r="2365" spans="2:13" x14ac:dyDescent="0.2">
      <c r="B2365" s="46" t="s">
        <v>49</v>
      </c>
      <c r="D2365" s="49">
        <f>_xll.qlCalendarAdvance(LocalCalendar,$D2364,B2365,"f",FALSE)</f>
        <v>56116</v>
      </c>
      <c r="E2365" s="49">
        <f>_xll.qlInterestRateIndexValueDate(IndexON,D2365)</f>
        <v>56116</v>
      </c>
      <c r="F2365" s="52" t="e">
        <f>IFERROR(_xll.qlIndexFixing(IndexON,D2365,TRUE,_xll.ohTrigger(RecalcTrigger,TriggerON)),NA())</f>
        <v>#N/A</v>
      </c>
      <c r="H2365" s="49">
        <f>_xll.qlCalendarAdvance(IborCalendar,$H2364,B2365,"f",FALSE)</f>
        <v>55880</v>
      </c>
      <c r="I2365" s="49">
        <f>_xll.qlInterestRateIndexValueDate(Index3M,$H2365)</f>
        <v>55890</v>
      </c>
      <c r="J2365" s="52" t="e">
        <f>IFERROR(_xll.qlIndexFixing(Index3M,H2365,TRUE,_xll.ohTrigger(RecalcTrigger,Trigger3M)),NA())</f>
        <v>#N/A</v>
      </c>
      <c r="K2365" s="52" t="e">
        <f>IFERROR(_xll.qlIndexFixing(ONIndex3M,I2365,TRUE,_xll.ohTrigger(RecalcTrigger,Trigger3M)),NA())</f>
        <v>#N/A</v>
      </c>
      <c r="L2365" s="52" t="e">
        <f>IFERROR(_xll.qlIndexFixing(Index6M,$H2365,TRUE,_xll.ohTrigger(RecalcTrigger,Trigger6M)),NA())</f>
        <v>#N/A</v>
      </c>
      <c r="M2365" s="52" t="e">
        <f>IFERROR(_xll.qlIndexFixing(ONIndex6M,I2365,TRUE,_xll.ohTrigger(RecalcTrigger,Trigger6M)),NA())</f>
        <v>#N/A</v>
      </c>
    </row>
    <row r="2366" spans="2:13" x14ac:dyDescent="0.2">
      <c r="B2366" s="46" t="s">
        <v>49</v>
      </c>
      <c r="D2366" s="49">
        <f>_xll.qlCalendarAdvance(LocalCalendar,$D2365,B2366,"f",FALSE)</f>
        <v>56123</v>
      </c>
      <c r="E2366" s="49">
        <f>_xll.qlInterestRateIndexValueDate(IndexON,D2366)</f>
        <v>56123</v>
      </c>
      <c r="F2366" s="52" t="e">
        <f>IFERROR(_xll.qlIndexFixing(IndexON,D2366,TRUE,_xll.ohTrigger(RecalcTrigger,TriggerON)),NA())</f>
        <v>#N/A</v>
      </c>
      <c r="H2366" s="49">
        <f>_xll.qlCalendarAdvance(IborCalendar,$H2365,B2366,"f",FALSE)</f>
        <v>55887</v>
      </c>
      <c r="I2366" s="49">
        <f>_xll.qlInterestRateIndexValueDate(Index3M,$H2366)</f>
        <v>55891</v>
      </c>
      <c r="J2366" s="52" t="e">
        <f>IFERROR(_xll.qlIndexFixing(Index3M,H2366,TRUE,_xll.ohTrigger(RecalcTrigger,Trigger3M)),NA())</f>
        <v>#N/A</v>
      </c>
      <c r="K2366" s="52" t="e">
        <f>IFERROR(_xll.qlIndexFixing(ONIndex3M,I2366,TRUE,_xll.ohTrigger(RecalcTrigger,Trigger3M)),NA())</f>
        <v>#N/A</v>
      </c>
      <c r="L2366" s="52" t="e">
        <f>IFERROR(_xll.qlIndexFixing(Index6M,$H2366,TRUE,_xll.ohTrigger(RecalcTrigger,Trigger6M)),NA())</f>
        <v>#N/A</v>
      </c>
      <c r="M2366" s="52" t="e">
        <f>IFERROR(_xll.qlIndexFixing(ONIndex6M,I2366,TRUE,_xll.ohTrigger(RecalcTrigger,Trigger6M)),NA())</f>
        <v>#N/A</v>
      </c>
    </row>
    <row r="2367" spans="2:13" x14ac:dyDescent="0.2">
      <c r="B2367" s="46" t="s">
        <v>49</v>
      </c>
      <c r="D2367" s="49">
        <f>_xll.qlCalendarAdvance(LocalCalendar,$D2366,B2367,"f",FALSE)</f>
        <v>56130</v>
      </c>
      <c r="E2367" s="49">
        <f>_xll.qlInterestRateIndexValueDate(IndexON,D2367)</f>
        <v>56130</v>
      </c>
      <c r="F2367" s="52" t="e">
        <f>IFERROR(_xll.qlIndexFixing(IndexON,D2367,TRUE,_xll.ohTrigger(RecalcTrigger,TriggerON)),NA())</f>
        <v>#N/A</v>
      </c>
      <c r="H2367" s="49">
        <f>_xll.qlCalendarAdvance(IborCalendar,$H2366,B2367,"f",FALSE)</f>
        <v>55894</v>
      </c>
      <c r="I2367" s="49">
        <f>_xll.qlInterestRateIndexValueDate(Index3M,$H2367)</f>
        <v>55898</v>
      </c>
      <c r="J2367" s="52" t="e">
        <f>IFERROR(_xll.qlIndexFixing(Index3M,H2367,TRUE,_xll.ohTrigger(RecalcTrigger,Trigger3M)),NA())</f>
        <v>#N/A</v>
      </c>
      <c r="K2367" s="52" t="e">
        <f>IFERROR(_xll.qlIndexFixing(ONIndex3M,I2367,TRUE,_xll.ohTrigger(RecalcTrigger,Trigger3M)),NA())</f>
        <v>#N/A</v>
      </c>
      <c r="L2367" s="52" t="e">
        <f>IFERROR(_xll.qlIndexFixing(Index6M,$H2367,TRUE,_xll.ohTrigger(RecalcTrigger,Trigger6M)),NA())</f>
        <v>#N/A</v>
      </c>
      <c r="M2367" s="52" t="e">
        <f>IFERROR(_xll.qlIndexFixing(ONIndex6M,I2367,TRUE,_xll.ohTrigger(RecalcTrigger,Trigger6M)),NA())</f>
        <v>#N/A</v>
      </c>
    </row>
    <row r="2368" spans="2:13" x14ac:dyDescent="0.2">
      <c r="B2368" s="46" t="s">
        <v>49</v>
      </c>
      <c r="D2368" s="49">
        <f>_xll.qlCalendarAdvance(LocalCalendar,$D2367,B2368,"f",FALSE)</f>
        <v>56137</v>
      </c>
      <c r="E2368" s="49">
        <f>_xll.qlInterestRateIndexValueDate(IndexON,D2368)</f>
        <v>56137</v>
      </c>
      <c r="F2368" s="52" t="e">
        <f>IFERROR(_xll.qlIndexFixing(IndexON,D2368,TRUE,_xll.ohTrigger(RecalcTrigger,TriggerON)),NA())</f>
        <v>#N/A</v>
      </c>
      <c r="H2368" s="49">
        <f>_xll.qlCalendarAdvance(IborCalendar,$H2367,B2368,"f",FALSE)</f>
        <v>55901</v>
      </c>
      <c r="I2368" s="49">
        <f>_xll.qlInterestRateIndexValueDate(Index3M,$H2368)</f>
        <v>55905</v>
      </c>
      <c r="J2368" s="52" t="e">
        <f>IFERROR(_xll.qlIndexFixing(Index3M,H2368,TRUE,_xll.ohTrigger(RecalcTrigger,Trigger3M)),NA())</f>
        <v>#N/A</v>
      </c>
      <c r="K2368" s="52" t="e">
        <f>IFERROR(_xll.qlIndexFixing(ONIndex3M,I2368,TRUE,_xll.ohTrigger(RecalcTrigger,Trigger3M)),NA())</f>
        <v>#N/A</v>
      </c>
      <c r="L2368" s="52" t="e">
        <f>IFERROR(_xll.qlIndexFixing(Index6M,$H2368,TRUE,_xll.ohTrigger(RecalcTrigger,Trigger6M)),NA())</f>
        <v>#N/A</v>
      </c>
      <c r="M2368" s="52" t="e">
        <f>IFERROR(_xll.qlIndexFixing(ONIndex6M,I2368,TRUE,_xll.ohTrigger(RecalcTrigger,Trigger6M)),NA())</f>
        <v>#N/A</v>
      </c>
    </row>
    <row r="2369" spans="2:13" x14ac:dyDescent="0.2">
      <c r="B2369" s="46" t="s">
        <v>49</v>
      </c>
      <c r="D2369" s="49">
        <f>_xll.qlCalendarAdvance(LocalCalendar,$D2368,B2369,"f",FALSE)</f>
        <v>56144</v>
      </c>
      <c r="E2369" s="49">
        <f>_xll.qlInterestRateIndexValueDate(IndexON,D2369)</f>
        <v>56144</v>
      </c>
      <c r="F2369" s="52" t="e">
        <f>IFERROR(_xll.qlIndexFixing(IndexON,D2369,TRUE,_xll.ohTrigger(RecalcTrigger,TriggerON)),NA())</f>
        <v>#N/A</v>
      </c>
      <c r="H2369" s="49">
        <f>_xll.qlCalendarAdvance(IborCalendar,$H2368,B2369,"f",FALSE)</f>
        <v>55908</v>
      </c>
      <c r="I2369" s="49">
        <f>_xll.qlInterestRateIndexValueDate(Index3M,$H2369)</f>
        <v>55912</v>
      </c>
      <c r="J2369" s="52" t="e">
        <f>IFERROR(_xll.qlIndexFixing(Index3M,H2369,TRUE,_xll.ohTrigger(RecalcTrigger,Trigger3M)),NA())</f>
        <v>#N/A</v>
      </c>
      <c r="K2369" s="52" t="e">
        <f>IFERROR(_xll.qlIndexFixing(ONIndex3M,I2369,TRUE,_xll.ohTrigger(RecalcTrigger,Trigger3M)),NA())</f>
        <v>#N/A</v>
      </c>
      <c r="L2369" s="52" t="e">
        <f>IFERROR(_xll.qlIndexFixing(Index6M,$H2369,TRUE,_xll.ohTrigger(RecalcTrigger,Trigger6M)),NA())</f>
        <v>#N/A</v>
      </c>
      <c r="M2369" s="52" t="e">
        <f>IFERROR(_xll.qlIndexFixing(ONIndex6M,I2369,TRUE,_xll.ohTrigger(RecalcTrigger,Trigger6M)),NA())</f>
        <v>#N/A</v>
      </c>
    </row>
    <row r="2370" spans="2:13" x14ac:dyDescent="0.2">
      <c r="B2370" s="46" t="s">
        <v>49</v>
      </c>
      <c r="D2370" s="49">
        <f>_xll.qlCalendarAdvance(LocalCalendar,$D2369,B2370,"f",FALSE)</f>
        <v>56151</v>
      </c>
      <c r="E2370" s="49">
        <f>_xll.qlInterestRateIndexValueDate(IndexON,D2370)</f>
        <v>56151</v>
      </c>
      <c r="F2370" s="52" t="e">
        <f>IFERROR(_xll.qlIndexFixing(IndexON,D2370,TRUE,_xll.ohTrigger(RecalcTrigger,TriggerON)),NA())</f>
        <v>#N/A</v>
      </c>
      <c r="H2370" s="49">
        <f>_xll.qlCalendarAdvance(IborCalendar,$H2369,B2370,"f",FALSE)</f>
        <v>55915</v>
      </c>
      <c r="I2370" s="49">
        <f>_xll.qlInterestRateIndexValueDate(Index3M,$H2370)</f>
        <v>55919</v>
      </c>
      <c r="J2370" s="52" t="e">
        <f>IFERROR(_xll.qlIndexFixing(Index3M,H2370,TRUE,_xll.ohTrigger(RecalcTrigger,Trigger3M)),NA())</f>
        <v>#N/A</v>
      </c>
      <c r="K2370" s="52" t="e">
        <f>IFERROR(_xll.qlIndexFixing(ONIndex3M,I2370,TRUE,_xll.ohTrigger(RecalcTrigger,Trigger3M)),NA())</f>
        <v>#N/A</v>
      </c>
      <c r="L2370" s="52" t="e">
        <f>IFERROR(_xll.qlIndexFixing(Index6M,$H2370,TRUE,_xll.ohTrigger(RecalcTrigger,Trigger6M)),NA())</f>
        <v>#N/A</v>
      </c>
      <c r="M2370" s="52" t="e">
        <f>IFERROR(_xll.qlIndexFixing(ONIndex6M,I2370,TRUE,_xll.ohTrigger(RecalcTrigger,Trigger6M)),NA())</f>
        <v>#N/A</v>
      </c>
    </row>
    <row r="2371" spans="2:13" x14ac:dyDescent="0.2">
      <c r="B2371" s="46" t="s">
        <v>49</v>
      </c>
      <c r="D2371" s="49">
        <f>_xll.qlCalendarAdvance(LocalCalendar,$D2370,B2371,"f",FALSE)</f>
        <v>56158</v>
      </c>
      <c r="E2371" s="49">
        <f>_xll.qlInterestRateIndexValueDate(IndexON,D2371)</f>
        <v>56158</v>
      </c>
      <c r="F2371" s="52" t="e">
        <f>IFERROR(_xll.qlIndexFixing(IndexON,D2371,TRUE,_xll.ohTrigger(RecalcTrigger,TriggerON)),NA())</f>
        <v>#N/A</v>
      </c>
      <c r="H2371" s="49">
        <f>_xll.qlCalendarAdvance(IborCalendar,$H2370,B2371,"f",FALSE)</f>
        <v>55922</v>
      </c>
      <c r="I2371" s="49">
        <f>_xll.qlInterestRateIndexValueDate(Index3M,$H2371)</f>
        <v>55927</v>
      </c>
      <c r="J2371" s="52" t="e">
        <f>IFERROR(_xll.qlIndexFixing(Index3M,H2371,TRUE,_xll.ohTrigger(RecalcTrigger,Trigger3M)),NA())</f>
        <v>#N/A</v>
      </c>
      <c r="K2371" s="52" t="e">
        <f>IFERROR(_xll.qlIndexFixing(ONIndex3M,I2371,TRUE,_xll.ohTrigger(RecalcTrigger,Trigger3M)),NA())</f>
        <v>#N/A</v>
      </c>
      <c r="L2371" s="52" t="e">
        <f>IFERROR(_xll.qlIndexFixing(Index6M,$H2371,TRUE,_xll.ohTrigger(RecalcTrigger,Trigger6M)),NA())</f>
        <v>#N/A</v>
      </c>
      <c r="M2371" s="52" t="e">
        <f>IFERROR(_xll.qlIndexFixing(ONIndex6M,I2371,TRUE,_xll.ohTrigger(RecalcTrigger,Trigger6M)),NA())</f>
        <v>#N/A</v>
      </c>
    </row>
    <row r="2372" spans="2:13" x14ac:dyDescent="0.2">
      <c r="B2372" s="46" t="s">
        <v>49</v>
      </c>
      <c r="D2372" s="49">
        <f>_xll.qlCalendarAdvance(LocalCalendar,$D2371,B2372,"f",FALSE)</f>
        <v>56165</v>
      </c>
      <c r="E2372" s="49">
        <f>_xll.qlInterestRateIndexValueDate(IndexON,D2372)</f>
        <v>56165</v>
      </c>
      <c r="F2372" s="52" t="e">
        <f>IFERROR(_xll.qlIndexFixing(IndexON,D2372,TRUE,_xll.ohTrigger(RecalcTrigger,TriggerON)),NA())</f>
        <v>#N/A</v>
      </c>
      <c r="H2372" s="49">
        <f>_xll.qlCalendarAdvance(IborCalendar,$H2371,B2372,"f",FALSE)</f>
        <v>55929</v>
      </c>
      <c r="I2372" s="49">
        <f>_xll.qlInterestRateIndexValueDate(Index3M,$H2372)</f>
        <v>55933</v>
      </c>
      <c r="J2372" s="52" t="e">
        <f>IFERROR(_xll.qlIndexFixing(Index3M,H2372,TRUE,_xll.ohTrigger(RecalcTrigger,Trigger3M)),NA())</f>
        <v>#N/A</v>
      </c>
      <c r="K2372" s="52" t="e">
        <f>IFERROR(_xll.qlIndexFixing(ONIndex3M,I2372,TRUE,_xll.ohTrigger(RecalcTrigger,Trigger3M)),NA())</f>
        <v>#N/A</v>
      </c>
      <c r="L2372" s="52" t="e">
        <f>IFERROR(_xll.qlIndexFixing(Index6M,$H2372,TRUE,_xll.ohTrigger(RecalcTrigger,Trigger6M)),NA())</f>
        <v>#N/A</v>
      </c>
      <c r="M2372" s="52" t="e">
        <f>IFERROR(_xll.qlIndexFixing(ONIndex6M,I2372,TRUE,_xll.ohTrigger(RecalcTrigger,Trigger6M)),NA())</f>
        <v>#N/A</v>
      </c>
    </row>
    <row r="2373" spans="2:13" x14ac:dyDescent="0.2">
      <c r="B2373" s="46" t="s">
        <v>49</v>
      </c>
      <c r="D2373" s="49">
        <f>_xll.qlCalendarAdvance(LocalCalendar,$D2372,B2373,"f",FALSE)</f>
        <v>56172</v>
      </c>
      <c r="E2373" s="49">
        <f>_xll.qlInterestRateIndexValueDate(IndexON,D2373)</f>
        <v>56172</v>
      </c>
      <c r="F2373" s="52" t="e">
        <f>IFERROR(_xll.qlIndexFixing(IndexON,D2373,TRUE,_xll.ohTrigger(RecalcTrigger,TriggerON)),NA())</f>
        <v>#N/A</v>
      </c>
      <c r="H2373" s="49">
        <f>_xll.qlCalendarAdvance(IborCalendar,$H2372,B2373,"f",FALSE)</f>
        <v>55936</v>
      </c>
      <c r="I2373" s="49">
        <f>_xll.qlInterestRateIndexValueDate(Index3M,$H2373)</f>
        <v>55940</v>
      </c>
      <c r="J2373" s="52" t="e">
        <f>IFERROR(_xll.qlIndexFixing(Index3M,H2373,TRUE,_xll.ohTrigger(RecalcTrigger,Trigger3M)),NA())</f>
        <v>#N/A</v>
      </c>
      <c r="K2373" s="52" t="e">
        <f>IFERROR(_xll.qlIndexFixing(ONIndex3M,I2373,TRUE,_xll.ohTrigger(RecalcTrigger,Trigger3M)),NA())</f>
        <v>#N/A</v>
      </c>
      <c r="L2373" s="52" t="e">
        <f>IFERROR(_xll.qlIndexFixing(Index6M,$H2373,TRUE,_xll.ohTrigger(RecalcTrigger,Trigger6M)),NA())</f>
        <v>#N/A</v>
      </c>
      <c r="M2373" s="52" t="e">
        <f>IFERROR(_xll.qlIndexFixing(ONIndex6M,I2373,TRUE,_xll.ohTrigger(RecalcTrigger,Trigger6M)),NA())</f>
        <v>#N/A</v>
      </c>
    </row>
    <row r="2374" spans="2:13" x14ac:dyDescent="0.2">
      <c r="B2374" s="46" t="s">
        <v>49</v>
      </c>
      <c r="D2374" s="49">
        <f>_xll.qlCalendarAdvance(LocalCalendar,$D2373,B2374,"f",FALSE)</f>
        <v>56179</v>
      </c>
      <c r="E2374" s="49">
        <f>_xll.qlInterestRateIndexValueDate(IndexON,D2374)</f>
        <v>56179</v>
      </c>
      <c r="F2374" s="52" t="e">
        <f>IFERROR(_xll.qlIndexFixing(IndexON,D2374,TRUE,_xll.ohTrigger(RecalcTrigger,TriggerON)),NA())</f>
        <v>#N/A</v>
      </c>
      <c r="H2374" s="49">
        <f>_xll.qlCalendarAdvance(IborCalendar,$H2373,B2374,"f",FALSE)</f>
        <v>55943</v>
      </c>
      <c r="I2374" s="49">
        <f>_xll.qlInterestRateIndexValueDate(Index3M,$H2374)</f>
        <v>55947</v>
      </c>
      <c r="J2374" s="52" t="e">
        <f>IFERROR(_xll.qlIndexFixing(Index3M,H2374,TRUE,_xll.ohTrigger(RecalcTrigger,Trigger3M)),NA())</f>
        <v>#N/A</v>
      </c>
      <c r="K2374" s="52" t="e">
        <f>IFERROR(_xll.qlIndexFixing(ONIndex3M,I2374,TRUE,_xll.ohTrigger(RecalcTrigger,Trigger3M)),NA())</f>
        <v>#N/A</v>
      </c>
      <c r="L2374" s="52" t="e">
        <f>IFERROR(_xll.qlIndexFixing(Index6M,$H2374,TRUE,_xll.ohTrigger(RecalcTrigger,Trigger6M)),NA())</f>
        <v>#N/A</v>
      </c>
      <c r="M2374" s="52" t="e">
        <f>IFERROR(_xll.qlIndexFixing(ONIndex6M,I2374,TRUE,_xll.ohTrigger(RecalcTrigger,Trigger6M)),NA())</f>
        <v>#N/A</v>
      </c>
    </row>
    <row r="2375" spans="2:13" x14ac:dyDescent="0.2">
      <c r="B2375" s="46" t="s">
        <v>49</v>
      </c>
      <c r="D2375" s="49">
        <f>_xll.qlCalendarAdvance(LocalCalendar,$D2374,B2375,"f",FALSE)</f>
        <v>56186</v>
      </c>
      <c r="E2375" s="49">
        <f>_xll.qlInterestRateIndexValueDate(IndexON,D2375)</f>
        <v>56186</v>
      </c>
      <c r="F2375" s="52" t="e">
        <f>IFERROR(_xll.qlIndexFixing(IndexON,D2375,TRUE,_xll.ohTrigger(RecalcTrigger,TriggerON)),NA())</f>
        <v>#N/A</v>
      </c>
      <c r="H2375" s="49">
        <f>_xll.qlCalendarAdvance(IborCalendar,$H2374,B2375,"f",FALSE)</f>
        <v>55950</v>
      </c>
      <c r="I2375" s="49">
        <f>_xll.qlInterestRateIndexValueDate(Index3M,$H2375)</f>
        <v>55954</v>
      </c>
      <c r="J2375" s="52" t="e">
        <f>IFERROR(_xll.qlIndexFixing(Index3M,H2375,TRUE,_xll.ohTrigger(RecalcTrigger,Trigger3M)),NA())</f>
        <v>#N/A</v>
      </c>
      <c r="K2375" s="52" t="e">
        <f>IFERROR(_xll.qlIndexFixing(ONIndex3M,I2375,TRUE,_xll.ohTrigger(RecalcTrigger,Trigger3M)),NA())</f>
        <v>#N/A</v>
      </c>
      <c r="L2375" s="52" t="e">
        <f>IFERROR(_xll.qlIndexFixing(Index6M,$H2375,TRUE,_xll.ohTrigger(RecalcTrigger,Trigger6M)),NA())</f>
        <v>#N/A</v>
      </c>
      <c r="M2375" s="52" t="e">
        <f>IFERROR(_xll.qlIndexFixing(ONIndex6M,I2375,TRUE,_xll.ohTrigger(RecalcTrigger,Trigger6M)),NA())</f>
        <v>#N/A</v>
      </c>
    </row>
    <row r="2376" spans="2:13" x14ac:dyDescent="0.2">
      <c r="B2376" s="46" t="s">
        <v>49</v>
      </c>
      <c r="D2376" s="49">
        <f>_xll.qlCalendarAdvance(LocalCalendar,$D2375,B2376,"f",FALSE)</f>
        <v>56193</v>
      </c>
      <c r="E2376" s="49">
        <f>_xll.qlInterestRateIndexValueDate(IndexON,D2376)</f>
        <v>56193</v>
      </c>
      <c r="F2376" s="52" t="e">
        <f>IFERROR(_xll.qlIndexFixing(IndexON,D2376,TRUE,_xll.ohTrigger(RecalcTrigger,TriggerON)),NA())</f>
        <v>#N/A</v>
      </c>
      <c r="H2376" s="49">
        <f>_xll.qlCalendarAdvance(IborCalendar,$H2375,B2376,"f",FALSE)</f>
        <v>55957</v>
      </c>
      <c r="I2376" s="49">
        <f>_xll.qlInterestRateIndexValueDate(Index3M,$H2376)</f>
        <v>55961</v>
      </c>
      <c r="J2376" s="52" t="e">
        <f>IFERROR(_xll.qlIndexFixing(Index3M,H2376,TRUE,_xll.ohTrigger(RecalcTrigger,Trigger3M)),NA())</f>
        <v>#N/A</v>
      </c>
      <c r="K2376" s="52" t="e">
        <f>IFERROR(_xll.qlIndexFixing(ONIndex3M,I2376,TRUE,_xll.ohTrigger(RecalcTrigger,Trigger3M)),NA())</f>
        <v>#N/A</v>
      </c>
      <c r="L2376" s="52" t="e">
        <f>IFERROR(_xll.qlIndexFixing(Index6M,$H2376,TRUE,_xll.ohTrigger(RecalcTrigger,Trigger6M)),NA())</f>
        <v>#N/A</v>
      </c>
      <c r="M2376" s="52" t="e">
        <f>IFERROR(_xll.qlIndexFixing(ONIndex6M,I2376,TRUE,_xll.ohTrigger(RecalcTrigger,Trigger6M)),NA())</f>
        <v>#N/A</v>
      </c>
    </row>
    <row r="2377" spans="2:13" x14ac:dyDescent="0.2">
      <c r="B2377" s="46" t="s">
        <v>49</v>
      </c>
      <c r="D2377" s="49">
        <f>_xll.qlCalendarAdvance(LocalCalendar,$D2376,B2377,"f",FALSE)</f>
        <v>56200</v>
      </c>
      <c r="E2377" s="49">
        <f>_xll.qlInterestRateIndexValueDate(IndexON,D2377)</f>
        <v>56200</v>
      </c>
      <c r="F2377" s="52" t="e">
        <f>IFERROR(_xll.qlIndexFixing(IndexON,D2377,TRUE,_xll.ohTrigger(RecalcTrigger,TriggerON)),NA())</f>
        <v>#N/A</v>
      </c>
      <c r="H2377" s="49">
        <f>_xll.qlCalendarAdvance(IborCalendar,$H2376,B2377,"f",FALSE)</f>
        <v>55964</v>
      </c>
      <c r="I2377" s="49">
        <f>_xll.qlInterestRateIndexValueDate(Index3M,$H2377)</f>
        <v>55968</v>
      </c>
      <c r="J2377" s="52" t="e">
        <f>IFERROR(_xll.qlIndexFixing(Index3M,H2377,TRUE,_xll.ohTrigger(RecalcTrigger,Trigger3M)),NA())</f>
        <v>#N/A</v>
      </c>
      <c r="K2377" s="52" t="e">
        <f>IFERROR(_xll.qlIndexFixing(ONIndex3M,I2377,TRUE,_xll.ohTrigger(RecalcTrigger,Trigger3M)),NA())</f>
        <v>#N/A</v>
      </c>
      <c r="L2377" s="52" t="e">
        <f>IFERROR(_xll.qlIndexFixing(Index6M,$H2377,TRUE,_xll.ohTrigger(RecalcTrigger,Trigger6M)),NA())</f>
        <v>#N/A</v>
      </c>
      <c r="M2377" s="52" t="e">
        <f>IFERROR(_xll.qlIndexFixing(ONIndex6M,I2377,TRUE,_xll.ohTrigger(RecalcTrigger,Trigger6M)),NA())</f>
        <v>#N/A</v>
      </c>
    </row>
    <row r="2378" spans="2:13" x14ac:dyDescent="0.2">
      <c r="B2378" s="46" t="s">
        <v>49</v>
      </c>
      <c r="D2378" s="49">
        <f>_xll.qlCalendarAdvance(LocalCalendar,$D2377,B2378,"f",FALSE)</f>
        <v>56207</v>
      </c>
      <c r="E2378" s="49">
        <f>_xll.qlInterestRateIndexValueDate(IndexON,D2378)</f>
        <v>56207</v>
      </c>
      <c r="F2378" s="52" t="e">
        <f>IFERROR(_xll.qlIndexFixing(IndexON,D2378,TRUE,_xll.ohTrigger(RecalcTrigger,TriggerON)),NA())</f>
        <v>#N/A</v>
      </c>
      <c r="H2378" s="49">
        <f>_xll.qlCalendarAdvance(IborCalendar,$H2377,B2378,"f",FALSE)</f>
        <v>55971</v>
      </c>
      <c r="I2378" s="49">
        <f>_xll.qlInterestRateIndexValueDate(Index3M,$H2378)</f>
        <v>55975</v>
      </c>
      <c r="J2378" s="52" t="e">
        <f>IFERROR(_xll.qlIndexFixing(Index3M,H2378,TRUE,_xll.ohTrigger(RecalcTrigger,Trigger3M)),NA())</f>
        <v>#N/A</v>
      </c>
      <c r="K2378" s="52" t="e">
        <f>IFERROR(_xll.qlIndexFixing(ONIndex3M,I2378,TRUE,_xll.ohTrigger(RecalcTrigger,Trigger3M)),NA())</f>
        <v>#N/A</v>
      </c>
      <c r="L2378" s="52" t="e">
        <f>IFERROR(_xll.qlIndexFixing(Index6M,$H2378,TRUE,_xll.ohTrigger(RecalcTrigger,Trigger6M)),NA())</f>
        <v>#N/A</v>
      </c>
      <c r="M2378" s="52" t="e">
        <f>IFERROR(_xll.qlIndexFixing(ONIndex6M,I2378,TRUE,_xll.ohTrigger(RecalcTrigger,Trigger6M)),NA())</f>
        <v>#N/A</v>
      </c>
    </row>
    <row r="2379" spans="2:13" x14ac:dyDescent="0.2">
      <c r="B2379" s="46" t="s">
        <v>49</v>
      </c>
      <c r="D2379" s="49">
        <f>_xll.qlCalendarAdvance(LocalCalendar,$D2378,B2379,"f",FALSE)</f>
        <v>56214</v>
      </c>
      <c r="E2379" s="49">
        <f>_xll.qlInterestRateIndexValueDate(IndexON,D2379)</f>
        <v>56214</v>
      </c>
      <c r="F2379" s="52" t="e">
        <f>IFERROR(_xll.qlIndexFixing(IndexON,D2379,TRUE,_xll.ohTrigger(RecalcTrigger,TriggerON)),NA())</f>
        <v>#N/A</v>
      </c>
      <c r="H2379" s="49">
        <f>_xll.qlCalendarAdvance(IborCalendar,$H2378,B2379,"f",FALSE)</f>
        <v>55982</v>
      </c>
      <c r="I2379" s="49">
        <f>_xll.qlInterestRateIndexValueDate(Index3M,$H2379)</f>
        <v>55984</v>
      </c>
      <c r="J2379" s="52" t="e">
        <f>IFERROR(_xll.qlIndexFixing(Index3M,H2379,TRUE,_xll.ohTrigger(RecalcTrigger,Trigger3M)),NA())</f>
        <v>#N/A</v>
      </c>
      <c r="K2379" s="52" t="e">
        <f>IFERROR(_xll.qlIndexFixing(ONIndex3M,I2379,TRUE,_xll.ohTrigger(RecalcTrigger,Trigger3M)),NA())</f>
        <v>#N/A</v>
      </c>
      <c r="L2379" s="52" t="e">
        <f>IFERROR(_xll.qlIndexFixing(Index6M,$H2379,TRUE,_xll.ohTrigger(RecalcTrigger,Trigger6M)),NA())</f>
        <v>#N/A</v>
      </c>
      <c r="M2379" s="52" t="e">
        <f>IFERROR(_xll.qlIndexFixing(ONIndex6M,I2379,TRUE,_xll.ohTrigger(RecalcTrigger,Trigger6M)),NA())</f>
        <v>#N/A</v>
      </c>
    </row>
    <row r="2380" spans="2:13" x14ac:dyDescent="0.2">
      <c r="B2380" s="46" t="s">
        <v>49</v>
      </c>
      <c r="D2380" s="49">
        <f>_xll.qlCalendarAdvance(LocalCalendar,$D2379,B2380,"f",FALSE)</f>
        <v>56221</v>
      </c>
      <c r="E2380" s="49">
        <f>_xll.qlInterestRateIndexValueDate(IndexON,D2380)</f>
        <v>56221</v>
      </c>
      <c r="F2380" s="52" t="e">
        <f>IFERROR(_xll.qlIndexFixing(IndexON,D2380,TRUE,_xll.ohTrigger(RecalcTrigger,TriggerON)),NA())</f>
        <v>#N/A</v>
      </c>
      <c r="H2380" s="49">
        <f>_xll.qlCalendarAdvance(IborCalendar,$H2379,B2380,"f",FALSE)</f>
        <v>55989</v>
      </c>
      <c r="I2380" s="49">
        <f>_xll.qlInterestRateIndexValueDate(Index3M,$H2380)</f>
        <v>55991</v>
      </c>
      <c r="J2380" s="52" t="e">
        <f>IFERROR(_xll.qlIndexFixing(Index3M,H2380,TRUE,_xll.ohTrigger(RecalcTrigger,Trigger3M)),NA())</f>
        <v>#N/A</v>
      </c>
      <c r="K2380" s="52" t="e">
        <f>IFERROR(_xll.qlIndexFixing(ONIndex3M,I2380,TRUE,_xll.ohTrigger(RecalcTrigger,Trigger3M)),NA())</f>
        <v>#N/A</v>
      </c>
      <c r="L2380" s="52" t="e">
        <f>IFERROR(_xll.qlIndexFixing(Index6M,$H2380,TRUE,_xll.ohTrigger(RecalcTrigger,Trigger6M)),NA())</f>
        <v>#N/A</v>
      </c>
      <c r="M2380" s="52" t="e">
        <f>IFERROR(_xll.qlIndexFixing(ONIndex6M,I2380,TRUE,_xll.ohTrigger(RecalcTrigger,Trigger6M)),NA())</f>
        <v>#N/A</v>
      </c>
    </row>
    <row r="2381" spans="2:13" x14ac:dyDescent="0.2">
      <c r="B2381" s="46" t="s">
        <v>49</v>
      </c>
      <c r="D2381" s="49">
        <f>_xll.qlCalendarAdvance(LocalCalendar,$D2380,B2381,"f",FALSE)</f>
        <v>56228</v>
      </c>
      <c r="E2381" s="49">
        <f>_xll.qlInterestRateIndexValueDate(IndexON,D2381)</f>
        <v>56228</v>
      </c>
      <c r="F2381" s="52" t="e">
        <f>IFERROR(_xll.qlIndexFixing(IndexON,D2381,TRUE,_xll.ohTrigger(RecalcTrigger,TriggerON)),NA())</f>
        <v>#N/A</v>
      </c>
      <c r="H2381" s="49">
        <f>_xll.qlCalendarAdvance(IborCalendar,$H2380,B2381,"f",FALSE)</f>
        <v>55996</v>
      </c>
      <c r="I2381" s="49">
        <f>_xll.qlInterestRateIndexValueDate(Index3M,$H2381)</f>
        <v>55998</v>
      </c>
      <c r="J2381" s="52" t="e">
        <f>IFERROR(_xll.qlIndexFixing(Index3M,H2381,TRUE,_xll.ohTrigger(RecalcTrigger,Trigger3M)),NA())</f>
        <v>#N/A</v>
      </c>
      <c r="K2381" s="52" t="e">
        <f>IFERROR(_xll.qlIndexFixing(ONIndex3M,I2381,TRUE,_xll.ohTrigger(RecalcTrigger,Trigger3M)),NA())</f>
        <v>#N/A</v>
      </c>
      <c r="L2381" s="52" t="e">
        <f>IFERROR(_xll.qlIndexFixing(Index6M,$H2381,TRUE,_xll.ohTrigger(RecalcTrigger,Trigger6M)),NA())</f>
        <v>#N/A</v>
      </c>
      <c r="M2381" s="52" t="e">
        <f>IFERROR(_xll.qlIndexFixing(ONIndex6M,I2381,TRUE,_xll.ohTrigger(RecalcTrigger,Trigger6M)),NA())</f>
        <v>#N/A</v>
      </c>
    </row>
    <row r="2382" spans="2:13" x14ac:dyDescent="0.2">
      <c r="B2382" s="46" t="s">
        <v>49</v>
      </c>
      <c r="D2382" s="49">
        <f>_xll.qlCalendarAdvance(LocalCalendar,$D2381,B2382,"f",FALSE)</f>
        <v>56235</v>
      </c>
      <c r="E2382" s="49">
        <f>_xll.qlInterestRateIndexValueDate(IndexON,D2382)</f>
        <v>56235</v>
      </c>
      <c r="F2382" s="52" t="e">
        <f>IFERROR(_xll.qlIndexFixing(IndexON,D2382,TRUE,_xll.ohTrigger(RecalcTrigger,TriggerON)),NA())</f>
        <v>#N/A</v>
      </c>
      <c r="H2382" s="49">
        <f>_xll.qlCalendarAdvance(IborCalendar,$H2381,B2382,"f",FALSE)</f>
        <v>56003</v>
      </c>
      <c r="I2382" s="49">
        <f>_xll.qlInterestRateIndexValueDate(Index3M,$H2382)</f>
        <v>56005</v>
      </c>
      <c r="J2382" s="52" t="e">
        <f>IFERROR(_xll.qlIndexFixing(Index3M,H2382,TRUE,_xll.ohTrigger(RecalcTrigger,Trigger3M)),NA())</f>
        <v>#N/A</v>
      </c>
      <c r="K2382" s="52" t="e">
        <f>IFERROR(_xll.qlIndexFixing(ONIndex3M,I2382,TRUE,_xll.ohTrigger(RecalcTrigger,Trigger3M)),NA())</f>
        <v>#N/A</v>
      </c>
      <c r="L2382" s="52" t="e">
        <f>IFERROR(_xll.qlIndexFixing(Index6M,$H2382,TRUE,_xll.ohTrigger(RecalcTrigger,Trigger6M)),NA())</f>
        <v>#N/A</v>
      </c>
      <c r="M2382" s="52" t="e">
        <f>IFERROR(_xll.qlIndexFixing(ONIndex6M,I2382,TRUE,_xll.ohTrigger(RecalcTrigger,Trigger6M)),NA())</f>
        <v>#N/A</v>
      </c>
    </row>
    <row r="2383" spans="2:13" x14ac:dyDescent="0.2">
      <c r="B2383" s="46" t="s">
        <v>49</v>
      </c>
      <c r="D2383" s="49">
        <f>_xll.qlCalendarAdvance(LocalCalendar,$D2382,B2383,"f",FALSE)</f>
        <v>56242</v>
      </c>
      <c r="E2383" s="49">
        <f>_xll.qlInterestRateIndexValueDate(IndexON,D2383)</f>
        <v>56242</v>
      </c>
      <c r="F2383" s="52" t="e">
        <f>IFERROR(_xll.qlIndexFixing(IndexON,D2383,TRUE,_xll.ohTrigger(RecalcTrigger,TriggerON)),NA())</f>
        <v>#N/A</v>
      </c>
      <c r="H2383" s="49">
        <f>_xll.qlCalendarAdvance(IborCalendar,$H2382,B2383,"f",FALSE)</f>
        <v>56010</v>
      </c>
      <c r="I2383" s="49">
        <f>_xll.qlInterestRateIndexValueDate(Index3M,$H2383)</f>
        <v>56012</v>
      </c>
      <c r="J2383" s="52" t="e">
        <f>IFERROR(_xll.qlIndexFixing(Index3M,H2383,TRUE,_xll.ohTrigger(RecalcTrigger,Trigger3M)),NA())</f>
        <v>#N/A</v>
      </c>
      <c r="K2383" s="52" t="e">
        <f>IFERROR(_xll.qlIndexFixing(ONIndex3M,I2383,TRUE,_xll.ohTrigger(RecalcTrigger,Trigger3M)),NA())</f>
        <v>#N/A</v>
      </c>
      <c r="L2383" s="52" t="e">
        <f>IFERROR(_xll.qlIndexFixing(Index6M,$H2383,TRUE,_xll.ohTrigger(RecalcTrigger,Trigger6M)),NA())</f>
        <v>#N/A</v>
      </c>
      <c r="M2383" s="52" t="e">
        <f>IFERROR(_xll.qlIndexFixing(ONIndex6M,I2383,TRUE,_xll.ohTrigger(RecalcTrigger,Trigger6M)),NA())</f>
        <v>#N/A</v>
      </c>
    </row>
    <row r="2384" spans="2:13" x14ac:dyDescent="0.2">
      <c r="B2384" s="46" t="s">
        <v>49</v>
      </c>
      <c r="D2384" s="49">
        <f>_xll.qlCalendarAdvance(LocalCalendar,$D2383,B2384,"f",FALSE)</f>
        <v>56254</v>
      </c>
      <c r="E2384" s="49">
        <f>_xll.qlInterestRateIndexValueDate(IndexON,D2384)</f>
        <v>56254</v>
      </c>
      <c r="F2384" s="52" t="e">
        <f>IFERROR(_xll.qlIndexFixing(IndexON,D2384,TRUE,_xll.ohTrigger(RecalcTrigger,TriggerON)),NA())</f>
        <v>#N/A</v>
      </c>
      <c r="H2384" s="49">
        <f>_xll.qlCalendarAdvance(IborCalendar,$H2383,B2384,"f",FALSE)</f>
        <v>56017</v>
      </c>
      <c r="I2384" s="49">
        <f>_xll.qlInterestRateIndexValueDate(Index3M,$H2384)</f>
        <v>56019</v>
      </c>
      <c r="J2384" s="52" t="e">
        <f>IFERROR(_xll.qlIndexFixing(Index3M,H2384,TRUE,_xll.ohTrigger(RecalcTrigger,Trigger3M)),NA())</f>
        <v>#N/A</v>
      </c>
      <c r="K2384" s="52" t="e">
        <f>IFERROR(_xll.qlIndexFixing(ONIndex3M,I2384,TRUE,_xll.ohTrigger(RecalcTrigger,Trigger3M)),NA())</f>
        <v>#N/A</v>
      </c>
      <c r="L2384" s="52" t="e">
        <f>IFERROR(_xll.qlIndexFixing(Index6M,$H2384,TRUE,_xll.ohTrigger(RecalcTrigger,Trigger6M)),NA())</f>
        <v>#N/A</v>
      </c>
      <c r="M2384" s="52" t="e">
        <f>IFERROR(_xll.qlIndexFixing(ONIndex6M,I2384,TRUE,_xll.ohTrigger(RecalcTrigger,Trigger6M)),NA())</f>
        <v>#N/A</v>
      </c>
    </row>
    <row r="2385" spans="2:13" x14ac:dyDescent="0.2">
      <c r="B2385" s="46" t="s">
        <v>49</v>
      </c>
      <c r="D2385" s="49">
        <f>_xll.qlCalendarAdvance(LocalCalendar,$D2384,B2385,"f",FALSE)</f>
        <v>56262</v>
      </c>
      <c r="E2385" s="49">
        <f>_xll.qlInterestRateIndexValueDate(IndexON,D2385)</f>
        <v>56262</v>
      </c>
      <c r="F2385" s="52" t="e">
        <f>IFERROR(_xll.qlIndexFixing(IndexON,D2385,TRUE,_xll.ohTrigger(RecalcTrigger,TriggerON)),NA())</f>
        <v>#N/A</v>
      </c>
      <c r="H2385" s="49">
        <f>_xll.qlCalendarAdvance(IborCalendar,$H2384,B2385,"f",FALSE)</f>
        <v>56024</v>
      </c>
      <c r="I2385" s="49">
        <f>_xll.qlInterestRateIndexValueDate(Index3M,$H2385)</f>
        <v>56026</v>
      </c>
      <c r="J2385" s="52" t="e">
        <f>IFERROR(_xll.qlIndexFixing(Index3M,H2385,TRUE,_xll.ohTrigger(RecalcTrigger,Trigger3M)),NA())</f>
        <v>#N/A</v>
      </c>
      <c r="K2385" s="52" t="e">
        <f>IFERROR(_xll.qlIndexFixing(ONIndex3M,I2385,TRUE,_xll.ohTrigger(RecalcTrigger,Trigger3M)),NA())</f>
        <v>#N/A</v>
      </c>
      <c r="L2385" s="52" t="e">
        <f>IFERROR(_xll.qlIndexFixing(Index6M,$H2385,TRUE,_xll.ohTrigger(RecalcTrigger,Trigger6M)),NA())</f>
        <v>#N/A</v>
      </c>
      <c r="M2385" s="52" t="e">
        <f>IFERROR(_xll.qlIndexFixing(ONIndex6M,I2385,TRUE,_xll.ohTrigger(RecalcTrigger,Trigger6M)),NA())</f>
        <v>#N/A</v>
      </c>
    </row>
    <row r="2386" spans="2:13" x14ac:dyDescent="0.2">
      <c r="B2386" s="46" t="s">
        <v>49</v>
      </c>
      <c r="D2386" s="49">
        <f>_xll.qlCalendarAdvance(LocalCalendar,$D2385,B2386,"f",FALSE)</f>
        <v>56269</v>
      </c>
      <c r="E2386" s="49">
        <f>_xll.qlInterestRateIndexValueDate(IndexON,D2386)</f>
        <v>56269</v>
      </c>
      <c r="F2386" s="52" t="e">
        <f>IFERROR(_xll.qlIndexFixing(IndexON,D2386,TRUE,_xll.ohTrigger(RecalcTrigger,TriggerON)),NA())</f>
        <v>#N/A</v>
      </c>
      <c r="H2386" s="49">
        <f>_xll.qlCalendarAdvance(IborCalendar,$H2385,B2386,"f",FALSE)</f>
        <v>56031</v>
      </c>
      <c r="I2386" s="49">
        <f>_xll.qlInterestRateIndexValueDate(Index3M,$H2386)</f>
        <v>56033</v>
      </c>
      <c r="J2386" s="52" t="e">
        <f>IFERROR(_xll.qlIndexFixing(Index3M,H2386,TRUE,_xll.ohTrigger(RecalcTrigger,Trigger3M)),NA())</f>
        <v>#N/A</v>
      </c>
      <c r="K2386" s="52" t="e">
        <f>IFERROR(_xll.qlIndexFixing(ONIndex3M,I2386,TRUE,_xll.ohTrigger(RecalcTrigger,Trigger3M)),NA())</f>
        <v>#N/A</v>
      </c>
      <c r="L2386" s="52" t="e">
        <f>IFERROR(_xll.qlIndexFixing(Index6M,$H2386,TRUE,_xll.ohTrigger(RecalcTrigger,Trigger6M)),NA())</f>
        <v>#N/A</v>
      </c>
      <c r="M2386" s="52" t="e">
        <f>IFERROR(_xll.qlIndexFixing(ONIndex6M,I2386,TRUE,_xll.ohTrigger(RecalcTrigger,Trigger6M)),NA())</f>
        <v>#N/A</v>
      </c>
    </row>
    <row r="2387" spans="2:13" x14ac:dyDescent="0.2">
      <c r="B2387" s="46" t="s">
        <v>49</v>
      </c>
      <c r="D2387" s="49">
        <f>_xll.qlCalendarAdvance(LocalCalendar,$D2386,B2387,"f",FALSE)</f>
        <v>56276</v>
      </c>
      <c r="E2387" s="49">
        <f>_xll.qlInterestRateIndexValueDate(IndexON,D2387)</f>
        <v>56276</v>
      </c>
      <c r="F2387" s="52" t="e">
        <f>IFERROR(_xll.qlIndexFixing(IndexON,D2387,TRUE,_xll.ohTrigger(RecalcTrigger,TriggerON)),NA())</f>
        <v>#N/A</v>
      </c>
      <c r="H2387" s="49">
        <f>_xll.qlCalendarAdvance(IborCalendar,$H2386,B2387,"f",FALSE)</f>
        <v>56038</v>
      </c>
      <c r="I2387" s="49">
        <f>_xll.qlInterestRateIndexValueDate(Index3M,$H2387)</f>
        <v>56040</v>
      </c>
      <c r="J2387" s="52" t="e">
        <f>IFERROR(_xll.qlIndexFixing(Index3M,H2387,TRUE,_xll.ohTrigger(RecalcTrigger,Trigger3M)),NA())</f>
        <v>#N/A</v>
      </c>
      <c r="K2387" s="52" t="e">
        <f>IFERROR(_xll.qlIndexFixing(ONIndex3M,I2387,TRUE,_xll.ohTrigger(RecalcTrigger,Trigger3M)),NA())</f>
        <v>#N/A</v>
      </c>
      <c r="L2387" s="52" t="e">
        <f>IFERROR(_xll.qlIndexFixing(Index6M,$H2387,TRUE,_xll.ohTrigger(RecalcTrigger,Trigger6M)),NA())</f>
        <v>#N/A</v>
      </c>
      <c r="M2387" s="52" t="e">
        <f>IFERROR(_xll.qlIndexFixing(ONIndex6M,I2387,TRUE,_xll.ohTrigger(RecalcTrigger,Trigger6M)),NA())</f>
        <v>#N/A</v>
      </c>
    </row>
    <row r="2388" spans="2:13" x14ac:dyDescent="0.2">
      <c r="B2388" s="46" t="s">
        <v>49</v>
      </c>
      <c r="D2388" s="49">
        <f>_xll.qlCalendarAdvance(LocalCalendar,$D2387,B2388,"f",FALSE)</f>
        <v>56283</v>
      </c>
      <c r="E2388" s="49">
        <f>_xll.qlInterestRateIndexValueDate(IndexON,D2388)</f>
        <v>56283</v>
      </c>
      <c r="F2388" s="52" t="e">
        <f>IFERROR(_xll.qlIndexFixing(IndexON,D2388,TRUE,_xll.ohTrigger(RecalcTrigger,TriggerON)),NA())</f>
        <v>#N/A</v>
      </c>
      <c r="H2388" s="49">
        <f>_xll.qlCalendarAdvance(IborCalendar,$H2387,B2388,"f",FALSE)</f>
        <v>56045</v>
      </c>
      <c r="I2388" s="49">
        <f>_xll.qlInterestRateIndexValueDate(Index3M,$H2388)</f>
        <v>56047</v>
      </c>
      <c r="J2388" s="52" t="e">
        <f>IFERROR(_xll.qlIndexFixing(Index3M,H2388,TRUE,_xll.ohTrigger(RecalcTrigger,Trigger3M)),NA())</f>
        <v>#N/A</v>
      </c>
      <c r="K2388" s="52" t="e">
        <f>IFERROR(_xll.qlIndexFixing(ONIndex3M,I2388,TRUE,_xll.ohTrigger(RecalcTrigger,Trigger3M)),NA())</f>
        <v>#N/A</v>
      </c>
      <c r="L2388" s="52" t="e">
        <f>IFERROR(_xll.qlIndexFixing(Index6M,$H2388,TRUE,_xll.ohTrigger(RecalcTrigger,Trigger6M)),NA())</f>
        <v>#N/A</v>
      </c>
      <c r="M2388" s="52" t="e">
        <f>IFERROR(_xll.qlIndexFixing(ONIndex6M,I2388,TRUE,_xll.ohTrigger(RecalcTrigger,Trigger6M)),NA())</f>
        <v>#N/A</v>
      </c>
    </row>
    <row r="2389" spans="2:13" x14ac:dyDescent="0.2">
      <c r="B2389" s="46" t="s">
        <v>49</v>
      </c>
      <c r="D2389" s="49">
        <f>_xll.qlCalendarAdvance(LocalCalendar,$D2388,B2389,"f",FALSE)</f>
        <v>56290</v>
      </c>
      <c r="E2389" s="49">
        <f>_xll.qlInterestRateIndexValueDate(IndexON,D2389)</f>
        <v>56290</v>
      </c>
      <c r="F2389" s="52" t="e">
        <f>IFERROR(_xll.qlIndexFixing(IndexON,D2389,TRUE,_xll.ohTrigger(RecalcTrigger,TriggerON)),NA())</f>
        <v>#N/A</v>
      </c>
      <c r="H2389" s="49">
        <f>_xll.qlCalendarAdvance(IborCalendar,$H2388,B2389,"f",FALSE)</f>
        <v>56052</v>
      </c>
      <c r="I2389" s="49">
        <f>_xll.qlInterestRateIndexValueDate(Index3M,$H2389)</f>
        <v>56054</v>
      </c>
      <c r="J2389" s="52" t="e">
        <f>IFERROR(_xll.qlIndexFixing(Index3M,H2389,TRUE,_xll.ohTrigger(RecalcTrigger,Trigger3M)),NA())</f>
        <v>#N/A</v>
      </c>
      <c r="K2389" s="52" t="e">
        <f>IFERROR(_xll.qlIndexFixing(ONIndex3M,I2389,TRUE,_xll.ohTrigger(RecalcTrigger,Trigger3M)),NA())</f>
        <v>#N/A</v>
      </c>
      <c r="L2389" s="52" t="e">
        <f>IFERROR(_xll.qlIndexFixing(Index6M,$H2389,TRUE,_xll.ohTrigger(RecalcTrigger,Trigger6M)),NA())</f>
        <v>#N/A</v>
      </c>
      <c r="M2389" s="52" t="e">
        <f>IFERROR(_xll.qlIndexFixing(ONIndex6M,I2389,TRUE,_xll.ohTrigger(RecalcTrigger,Trigger6M)),NA())</f>
        <v>#N/A</v>
      </c>
    </row>
    <row r="2390" spans="2:13" x14ac:dyDescent="0.2">
      <c r="B2390" s="46" t="s">
        <v>49</v>
      </c>
      <c r="D2390" s="49">
        <f>_xll.qlCalendarAdvance(LocalCalendar,$D2389,B2390,"f",FALSE)</f>
        <v>56297</v>
      </c>
      <c r="E2390" s="49">
        <f>_xll.qlInterestRateIndexValueDate(IndexON,D2390)</f>
        <v>56297</v>
      </c>
      <c r="F2390" s="52" t="e">
        <f>IFERROR(_xll.qlIndexFixing(IndexON,D2390,TRUE,_xll.ohTrigger(RecalcTrigger,TriggerON)),NA())</f>
        <v>#N/A</v>
      </c>
      <c r="H2390" s="49">
        <f>_xll.qlCalendarAdvance(IborCalendar,$H2389,B2390,"f",FALSE)</f>
        <v>56059</v>
      </c>
      <c r="I2390" s="49">
        <f>_xll.qlInterestRateIndexValueDate(Index3M,$H2390)</f>
        <v>56061</v>
      </c>
      <c r="J2390" s="52" t="e">
        <f>IFERROR(_xll.qlIndexFixing(Index3M,H2390,TRUE,_xll.ohTrigger(RecalcTrigger,Trigger3M)),NA())</f>
        <v>#N/A</v>
      </c>
      <c r="K2390" s="52" t="e">
        <f>IFERROR(_xll.qlIndexFixing(ONIndex3M,I2390,TRUE,_xll.ohTrigger(RecalcTrigger,Trigger3M)),NA())</f>
        <v>#N/A</v>
      </c>
      <c r="L2390" s="52" t="e">
        <f>IFERROR(_xll.qlIndexFixing(Index6M,$H2390,TRUE,_xll.ohTrigger(RecalcTrigger,Trigger6M)),NA())</f>
        <v>#N/A</v>
      </c>
      <c r="M2390" s="52" t="e">
        <f>IFERROR(_xll.qlIndexFixing(ONIndex6M,I2390,TRUE,_xll.ohTrigger(RecalcTrigger,Trigger6M)),NA())</f>
        <v>#N/A</v>
      </c>
    </row>
    <row r="2391" spans="2:13" x14ac:dyDescent="0.2">
      <c r="B2391" s="46" t="s">
        <v>49</v>
      </c>
      <c r="D2391" s="49">
        <f>_xll.qlCalendarAdvance(LocalCalendar,$D2390,B2391,"f",FALSE)</f>
        <v>56304</v>
      </c>
      <c r="E2391" s="49">
        <f>_xll.qlInterestRateIndexValueDate(IndexON,D2391)</f>
        <v>56304</v>
      </c>
      <c r="F2391" s="52" t="e">
        <f>IFERROR(_xll.qlIndexFixing(IndexON,D2391,TRUE,_xll.ohTrigger(RecalcTrigger,TriggerON)),NA())</f>
        <v>#N/A</v>
      </c>
      <c r="H2391" s="49">
        <f>_xll.qlCalendarAdvance(IborCalendar,$H2390,B2391,"f",FALSE)</f>
        <v>56066</v>
      </c>
      <c r="I2391" s="49">
        <f>_xll.qlInterestRateIndexValueDate(Index3M,$H2391)</f>
        <v>56068</v>
      </c>
      <c r="J2391" s="52" t="e">
        <f>IFERROR(_xll.qlIndexFixing(Index3M,H2391,TRUE,_xll.ohTrigger(RecalcTrigger,Trigger3M)),NA())</f>
        <v>#N/A</v>
      </c>
      <c r="K2391" s="52" t="e">
        <f>IFERROR(_xll.qlIndexFixing(ONIndex3M,I2391,TRUE,_xll.ohTrigger(RecalcTrigger,Trigger3M)),NA())</f>
        <v>#N/A</v>
      </c>
      <c r="L2391" s="52" t="e">
        <f>IFERROR(_xll.qlIndexFixing(Index6M,$H2391,TRUE,_xll.ohTrigger(RecalcTrigger,Trigger6M)),NA())</f>
        <v>#N/A</v>
      </c>
      <c r="M2391" s="52" t="e">
        <f>IFERROR(_xll.qlIndexFixing(ONIndex6M,I2391,TRUE,_xll.ohTrigger(RecalcTrigger,Trigger6M)),NA())</f>
        <v>#N/A</v>
      </c>
    </row>
    <row r="2392" spans="2:13" x14ac:dyDescent="0.2">
      <c r="B2392" s="46" t="s">
        <v>49</v>
      </c>
      <c r="D2392" s="49">
        <f>_xll.qlCalendarAdvance(LocalCalendar,$D2391,B2392,"f",FALSE)</f>
        <v>56311</v>
      </c>
      <c r="E2392" s="49">
        <f>_xll.qlInterestRateIndexValueDate(IndexON,D2392)</f>
        <v>56311</v>
      </c>
      <c r="F2392" s="52" t="e">
        <f>IFERROR(_xll.qlIndexFixing(IndexON,D2392,TRUE,_xll.ohTrigger(RecalcTrigger,TriggerON)),NA())</f>
        <v>#N/A</v>
      </c>
      <c r="H2392" s="49">
        <f>_xll.qlCalendarAdvance(IborCalendar,$H2391,B2392,"f",FALSE)</f>
        <v>56073</v>
      </c>
      <c r="I2392" s="49">
        <f>_xll.qlInterestRateIndexValueDate(Index3M,$H2392)</f>
        <v>56075</v>
      </c>
      <c r="J2392" s="52" t="e">
        <f>IFERROR(_xll.qlIndexFixing(Index3M,H2392,TRUE,_xll.ohTrigger(RecalcTrigger,Trigger3M)),NA())</f>
        <v>#N/A</v>
      </c>
      <c r="K2392" s="52" t="e">
        <f>IFERROR(_xll.qlIndexFixing(ONIndex3M,I2392,TRUE,_xll.ohTrigger(RecalcTrigger,Trigger3M)),NA())</f>
        <v>#N/A</v>
      </c>
      <c r="L2392" s="52" t="e">
        <f>IFERROR(_xll.qlIndexFixing(Index6M,$H2392,TRUE,_xll.ohTrigger(RecalcTrigger,Trigger6M)),NA())</f>
        <v>#N/A</v>
      </c>
      <c r="M2392" s="52" t="e">
        <f>IFERROR(_xll.qlIndexFixing(ONIndex6M,I2392,TRUE,_xll.ohTrigger(RecalcTrigger,Trigger6M)),NA())</f>
        <v>#N/A</v>
      </c>
    </row>
    <row r="2393" spans="2:13" x14ac:dyDescent="0.2">
      <c r="B2393" s="46" t="s">
        <v>49</v>
      </c>
      <c r="D2393" s="49">
        <f>_xll.qlCalendarAdvance(LocalCalendar,$D2392,B2393,"f",FALSE)</f>
        <v>56318</v>
      </c>
      <c r="E2393" s="49">
        <f>_xll.qlInterestRateIndexValueDate(IndexON,D2393)</f>
        <v>56318</v>
      </c>
      <c r="F2393" s="52" t="e">
        <f>IFERROR(_xll.qlIndexFixing(IndexON,D2393,TRUE,_xll.ohTrigger(RecalcTrigger,TriggerON)),NA())</f>
        <v>#N/A</v>
      </c>
      <c r="H2393" s="49">
        <f>_xll.qlCalendarAdvance(IborCalendar,$H2392,B2393,"f",FALSE)</f>
        <v>56080</v>
      </c>
      <c r="I2393" s="49">
        <f>_xll.qlInterestRateIndexValueDate(Index3M,$H2393)</f>
        <v>56082</v>
      </c>
      <c r="J2393" s="52" t="e">
        <f>IFERROR(_xll.qlIndexFixing(Index3M,H2393,TRUE,_xll.ohTrigger(RecalcTrigger,Trigger3M)),NA())</f>
        <v>#N/A</v>
      </c>
      <c r="K2393" s="52" t="e">
        <f>IFERROR(_xll.qlIndexFixing(ONIndex3M,I2393,TRUE,_xll.ohTrigger(RecalcTrigger,Trigger3M)),NA())</f>
        <v>#N/A</v>
      </c>
      <c r="L2393" s="52" t="e">
        <f>IFERROR(_xll.qlIndexFixing(Index6M,$H2393,TRUE,_xll.ohTrigger(RecalcTrigger,Trigger6M)),NA())</f>
        <v>#N/A</v>
      </c>
      <c r="M2393" s="52" t="e">
        <f>IFERROR(_xll.qlIndexFixing(ONIndex6M,I2393,TRUE,_xll.ohTrigger(RecalcTrigger,Trigger6M)),NA())</f>
        <v>#N/A</v>
      </c>
    </row>
    <row r="2394" spans="2:13" x14ac:dyDescent="0.2">
      <c r="B2394" s="46" t="s">
        <v>49</v>
      </c>
      <c r="D2394" s="49">
        <f>_xll.qlCalendarAdvance(LocalCalendar,$D2393,B2394,"f",FALSE)</f>
        <v>56325</v>
      </c>
      <c r="E2394" s="49">
        <f>_xll.qlInterestRateIndexValueDate(IndexON,D2394)</f>
        <v>56325</v>
      </c>
      <c r="F2394" s="52" t="e">
        <f>IFERROR(_xll.qlIndexFixing(IndexON,D2394,TRUE,_xll.ohTrigger(RecalcTrigger,TriggerON)),NA())</f>
        <v>#N/A</v>
      </c>
      <c r="H2394" s="49">
        <f>_xll.qlCalendarAdvance(IborCalendar,$H2393,B2394,"f",FALSE)</f>
        <v>56087</v>
      </c>
      <c r="I2394" s="49">
        <f>_xll.qlInterestRateIndexValueDate(Index3M,$H2394)</f>
        <v>56089</v>
      </c>
      <c r="J2394" s="52" t="e">
        <f>IFERROR(_xll.qlIndexFixing(Index3M,H2394,TRUE,_xll.ohTrigger(RecalcTrigger,Trigger3M)),NA())</f>
        <v>#N/A</v>
      </c>
      <c r="K2394" s="52" t="e">
        <f>IFERROR(_xll.qlIndexFixing(ONIndex3M,I2394,TRUE,_xll.ohTrigger(RecalcTrigger,Trigger3M)),NA())</f>
        <v>#N/A</v>
      </c>
      <c r="L2394" s="52" t="e">
        <f>IFERROR(_xll.qlIndexFixing(Index6M,$H2394,TRUE,_xll.ohTrigger(RecalcTrigger,Trigger6M)),NA())</f>
        <v>#N/A</v>
      </c>
      <c r="M2394" s="52" t="e">
        <f>IFERROR(_xll.qlIndexFixing(ONIndex6M,I2394,TRUE,_xll.ohTrigger(RecalcTrigger,Trigger6M)),NA())</f>
        <v>#N/A</v>
      </c>
    </row>
    <row r="2395" spans="2:13" x14ac:dyDescent="0.2">
      <c r="B2395" s="46" t="s">
        <v>49</v>
      </c>
      <c r="D2395" s="49">
        <f>_xll.qlCalendarAdvance(LocalCalendar,$D2394,B2395,"f",FALSE)</f>
        <v>56332</v>
      </c>
      <c r="E2395" s="49">
        <f>_xll.qlInterestRateIndexValueDate(IndexON,D2395)</f>
        <v>56332</v>
      </c>
      <c r="F2395" s="52" t="e">
        <f>IFERROR(_xll.qlIndexFixing(IndexON,D2395,TRUE,_xll.ohTrigger(RecalcTrigger,TriggerON)),NA())</f>
        <v>#N/A</v>
      </c>
      <c r="H2395" s="49">
        <f>_xll.qlCalendarAdvance(IborCalendar,$H2394,B2395,"f",FALSE)</f>
        <v>56094</v>
      </c>
      <c r="I2395" s="49">
        <f>_xll.qlInterestRateIndexValueDate(Index3M,$H2395)</f>
        <v>56096</v>
      </c>
      <c r="J2395" s="52" t="e">
        <f>IFERROR(_xll.qlIndexFixing(Index3M,H2395,TRUE,_xll.ohTrigger(RecalcTrigger,Trigger3M)),NA())</f>
        <v>#N/A</v>
      </c>
      <c r="K2395" s="52" t="e">
        <f>IFERROR(_xll.qlIndexFixing(ONIndex3M,I2395,TRUE,_xll.ohTrigger(RecalcTrigger,Trigger3M)),NA())</f>
        <v>#N/A</v>
      </c>
      <c r="L2395" s="52" t="e">
        <f>IFERROR(_xll.qlIndexFixing(Index6M,$H2395,TRUE,_xll.ohTrigger(RecalcTrigger,Trigger6M)),NA())</f>
        <v>#N/A</v>
      </c>
      <c r="M2395" s="52" t="e">
        <f>IFERROR(_xll.qlIndexFixing(ONIndex6M,I2395,TRUE,_xll.ohTrigger(RecalcTrigger,Trigger6M)),NA())</f>
        <v>#N/A</v>
      </c>
    </row>
    <row r="2396" spans="2:13" x14ac:dyDescent="0.2">
      <c r="B2396" s="46" t="s">
        <v>49</v>
      </c>
      <c r="D2396" s="49">
        <f>_xll.qlCalendarAdvance(LocalCalendar,$D2395,B2396,"f",FALSE)</f>
        <v>56339</v>
      </c>
      <c r="E2396" s="49">
        <f>_xll.qlInterestRateIndexValueDate(IndexON,D2396)</f>
        <v>56339</v>
      </c>
      <c r="F2396" s="52" t="e">
        <f>IFERROR(_xll.qlIndexFixing(IndexON,D2396,TRUE,_xll.ohTrigger(RecalcTrigger,TriggerON)),NA())</f>
        <v>#N/A</v>
      </c>
      <c r="H2396" s="49">
        <f>_xll.qlCalendarAdvance(IborCalendar,$H2395,B2396,"f",FALSE)</f>
        <v>56101</v>
      </c>
      <c r="I2396" s="49">
        <f>_xll.qlInterestRateIndexValueDate(Index3M,$H2396)</f>
        <v>56103</v>
      </c>
      <c r="J2396" s="52" t="e">
        <f>IFERROR(_xll.qlIndexFixing(Index3M,H2396,TRUE,_xll.ohTrigger(RecalcTrigger,Trigger3M)),NA())</f>
        <v>#N/A</v>
      </c>
      <c r="K2396" s="52" t="e">
        <f>IFERROR(_xll.qlIndexFixing(ONIndex3M,I2396,TRUE,_xll.ohTrigger(RecalcTrigger,Trigger3M)),NA())</f>
        <v>#N/A</v>
      </c>
      <c r="L2396" s="52" t="e">
        <f>IFERROR(_xll.qlIndexFixing(Index6M,$H2396,TRUE,_xll.ohTrigger(RecalcTrigger,Trigger6M)),NA())</f>
        <v>#N/A</v>
      </c>
      <c r="M2396" s="52" t="e">
        <f>IFERROR(_xll.qlIndexFixing(ONIndex6M,I2396,TRUE,_xll.ohTrigger(RecalcTrigger,Trigger6M)),NA())</f>
        <v>#N/A</v>
      </c>
    </row>
    <row r="2397" spans="2:13" x14ac:dyDescent="0.2">
      <c r="B2397" s="46" t="s">
        <v>49</v>
      </c>
      <c r="D2397" s="49">
        <f>_xll.qlCalendarAdvance(LocalCalendar,$D2396,B2397,"f",FALSE)</f>
        <v>56346</v>
      </c>
      <c r="E2397" s="49">
        <f>_xll.qlInterestRateIndexValueDate(IndexON,D2397)</f>
        <v>56346</v>
      </c>
      <c r="F2397" s="52" t="e">
        <f>IFERROR(_xll.qlIndexFixing(IndexON,D2397,TRUE,_xll.ohTrigger(RecalcTrigger,TriggerON)),NA())</f>
        <v>#N/A</v>
      </c>
      <c r="H2397" s="49">
        <f>_xll.qlCalendarAdvance(IborCalendar,$H2396,B2397,"f",FALSE)</f>
        <v>56108</v>
      </c>
      <c r="I2397" s="49">
        <f>_xll.qlInterestRateIndexValueDate(Index3M,$H2397)</f>
        <v>56110</v>
      </c>
      <c r="J2397" s="52" t="e">
        <f>IFERROR(_xll.qlIndexFixing(Index3M,H2397,TRUE,_xll.ohTrigger(RecalcTrigger,Trigger3M)),NA())</f>
        <v>#N/A</v>
      </c>
      <c r="K2397" s="52" t="e">
        <f>IFERROR(_xll.qlIndexFixing(ONIndex3M,I2397,TRUE,_xll.ohTrigger(RecalcTrigger,Trigger3M)),NA())</f>
        <v>#N/A</v>
      </c>
      <c r="L2397" s="52" t="e">
        <f>IFERROR(_xll.qlIndexFixing(Index6M,$H2397,TRUE,_xll.ohTrigger(RecalcTrigger,Trigger6M)),NA())</f>
        <v>#N/A</v>
      </c>
      <c r="M2397" s="52" t="e">
        <f>IFERROR(_xll.qlIndexFixing(ONIndex6M,I2397,TRUE,_xll.ohTrigger(RecalcTrigger,Trigger6M)),NA())</f>
        <v>#N/A</v>
      </c>
    </row>
    <row r="2398" spans="2:13" x14ac:dyDescent="0.2">
      <c r="B2398" s="46" t="s">
        <v>49</v>
      </c>
      <c r="D2398" s="49">
        <f>_xll.qlCalendarAdvance(LocalCalendar,$D2397,B2398,"f",FALSE)</f>
        <v>56353</v>
      </c>
      <c r="E2398" s="49">
        <f>_xll.qlInterestRateIndexValueDate(IndexON,D2398)</f>
        <v>56353</v>
      </c>
      <c r="F2398" s="52" t="e">
        <f>IFERROR(_xll.qlIndexFixing(IndexON,D2398,TRUE,_xll.ohTrigger(RecalcTrigger,TriggerON)),NA())</f>
        <v>#N/A</v>
      </c>
      <c r="H2398" s="49">
        <f>_xll.qlCalendarAdvance(IborCalendar,$H2397,B2398,"f",FALSE)</f>
        <v>56115</v>
      </c>
      <c r="I2398" s="49">
        <f>_xll.qlInterestRateIndexValueDate(Index3M,$H2398)</f>
        <v>56117</v>
      </c>
      <c r="J2398" s="52" t="e">
        <f>IFERROR(_xll.qlIndexFixing(Index3M,H2398,TRUE,_xll.ohTrigger(RecalcTrigger,Trigger3M)),NA())</f>
        <v>#N/A</v>
      </c>
      <c r="K2398" s="52" t="e">
        <f>IFERROR(_xll.qlIndexFixing(ONIndex3M,I2398,TRUE,_xll.ohTrigger(RecalcTrigger,Trigger3M)),NA())</f>
        <v>#N/A</v>
      </c>
      <c r="L2398" s="52" t="e">
        <f>IFERROR(_xll.qlIndexFixing(Index6M,$H2398,TRUE,_xll.ohTrigger(RecalcTrigger,Trigger6M)),NA())</f>
        <v>#N/A</v>
      </c>
      <c r="M2398" s="52" t="e">
        <f>IFERROR(_xll.qlIndexFixing(ONIndex6M,I2398,TRUE,_xll.ohTrigger(RecalcTrigger,Trigger6M)),NA())</f>
        <v>#N/A</v>
      </c>
    </row>
    <row r="2399" spans="2:13" x14ac:dyDescent="0.2">
      <c r="B2399" s="46" t="s">
        <v>49</v>
      </c>
      <c r="D2399" s="49">
        <f>_xll.qlCalendarAdvance(LocalCalendar,$D2398,B2399,"f",FALSE)</f>
        <v>56360</v>
      </c>
      <c r="E2399" s="49">
        <f>_xll.qlInterestRateIndexValueDate(IndexON,D2399)</f>
        <v>56360</v>
      </c>
      <c r="F2399" s="52" t="e">
        <f>IFERROR(_xll.qlIndexFixing(IndexON,D2399,TRUE,_xll.ohTrigger(RecalcTrigger,TriggerON)),NA())</f>
        <v>#N/A</v>
      </c>
      <c r="H2399" s="49">
        <f>_xll.qlCalendarAdvance(IborCalendar,$H2398,B2399,"f",FALSE)</f>
        <v>56122</v>
      </c>
      <c r="I2399" s="49">
        <f>_xll.qlInterestRateIndexValueDate(Index3M,$H2399)</f>
        <v>56124</v>
      </c>
      <c r="J2399" s="52" t="e">
        <f>IFERROR(_xll.qlIndexFixing(Index3M,H2399,TRUE,_xll.ohTrigger(RecalcTrigger,Trigger3M)),NA())</f>
        <v>#N/A</v>
      </c>
      <c r="K2399" s="52" t="e">
        <f>IFERROR(_xll.qlIndexFixing(ONIndex3M,I2399,TRUE,_xll.ohTrigger(RecalcTrigger,Trigger3M)),NA())</f>
        <v>#N/A</v>
      </c>
      <c r="L2399" s="52" t="e">
        <f>IFERROR(_xll.qlIndexFixing(Index6M,$H2399,TRUE,_xll.ohTrigger(RecalcTrigger,Trigger6M)),NA())</f>
        <v>#N/A</v>
      </c>
      <c r="M2399" s="52" t="e">
        <f>IFERROR(_xll.qlIndexFixing(ONIndex6M,I2399,TRUE,_xll.ohTrigger(RecalcTrigger,Trigger6M)),NA())</f>
        <v>#N/A</v>
      </c>
    </row>
    <row r="2400" spans="2:13" x14ac:dyDescent="0.2">
      <c r="B2400" s="46" t="s">
        <v>49</v>
      </c>
      <c r="D2400" s="49">
        <f>_xll.qlCalendarAdvance(LocalCalendar,$D2399,B2400,"f",FALSE)</f>
        <v>56367</v>
      </c>
      <c r="E2400" s="49">
        <f>_xll.qlInterestRateIndexValueDate(IndexON,D2400)</f>
        <v>56367</v>
      </c>
      <c r="F2400" s="52" t="e">
        <f>IFERROR(_xll.qlIndexFixing(IndexON,D2400,TRUE,_xll.ohTrigger(RecalcTrigger,TriggerON)),NA())</f>
        <v>#N/A</v>
      </c>
      <c r="H2400" s="49">
        <f>_xll.qlCalendarAdvance(IborCalendar,$H2399,B2400,"f",FALSE)</f>
        <v>56129</v>
      </c>
      <c r="I2400" s="49">
        <f>_xll.qlInterestRateIndexValueDate(Index3M,$H2400)</f>
        <v>56131</v>
      </c>
      <c r="J2400" s="52" t="e">
        <f>IFERROR(_xll.qlIndexFixing(Index3M,H2400,TRUE,_xll.ohTrigger(RecalcTrigger,Trigger3M)),NA())</f>
        <v>#N/A</v>
      </c>
      <c r="K2400" s="52" t="e">
        <f>IFERROR(_xll.qlIndexFixing(ONIndex3M,I2400,TRUE,_xll.ohTrigger(RecalcTrigger,Trigger3M)),NA())</f>
        <v>#N/A</v>
      </c>
      <c r="L2400" s="52" t="e">
        <f>IFERROR(_xll.qlIndexFixing(Index6M,$H2400,TRUE,_xll.ohTrigger(RecalcTrigger,Trigger6M)),NA())</f>
        <v>#N/A</v>
      </c>
      <c r="M2400" s="52" t="e">
        <f>IFERROR(_xll.qlIndexFixing(ONIndex6M,I2400,TRUE,_xll.ohTrigger(RecalcTrigger,Trigger6M)),NA())</f>
        <v>#N/A</v>
      </c>
    </row>
    <row r="2401" spans="2:13" x14ac:dyDescent="0.2">
      <c r="B2401" s="46" t="s">
        <v>49</v>
      </c>
      <c r="D2401" s="49">
        <f>_xll.qlCalendarAdvance(LocalCalendar,$D2400,B2401,"f",FALSE)</f>
        <v>56376</v>
      </c>
      <c r="E2401" s="49">
        <f>_xll.qlInterestRateIndexValueDate(IndexON,D2401)</f>
        <v>56376</v>
      </c>
      <c r="F2401" s="52" t="e">
        <f>IFERROR(_xll.qlIndexFixing(IndexON,D2401,TRUE,_xll.ohTrigger(RecalcTrigger,TriggerON)),NA())</f>
        <v>#N/A</v>
      </c>
      <c r="H2401" s="49">
        <f>_xll.qlCalendarAdvance(IborCalendar,$H2400,B2401,"f",FALSE)</f>
        <v>56136</v>
      </c>
      <c r="I2401" s="49">
        <f>_xll.qlInterestRateIndexValueDate(Index3M,$H2401)</f>
        <v>56138</v>
      </c>
      <c r="J2401" s="52" t="e">
        <f>IFERROR(_xll.qlIndexFixing(Index3M,H2401,TRUE,_xll.ohTrigger(RecalcTrigger,Trigger3M)),NA())</f>
        <v>#N/A</v>
      </c>
      <c r="K2401" s="52" t="e">
        <f>IFERROR(_xll.qlIndexFixing(ONIndex3M,I2401,TRUE,_xll.ohTrigger(RecalcTrigger,Trigger3M)),NA())</f>
        <v>#N/A</v>
      </c>
      <c r="L2401" s="52" t="e">
        <f>IFERROR(_xll.qlIndexFixing(Index6M,$H2401,TRUE,_xll.ohTrigger(RecalcTrigger,Trigger6M)),NA())</f>
        <v>#N/A</v>
      </c>
      <c r="M2401" s="52" t="e">
        <f>IFERROR(_xll.qlIndexFixing(ONIndex6M,I2401,TRUE,_xll.ohTrigger(RecalcTrigger,Trigger6M)),NA())</f>
        <v>#N/A</v>
      </c>
    </row>
    <row r="2402" spans="2:13" x14ac:dyDescent="0.2">
      <c r="B2402" s="46" t="s">
        <v>49</v>
      </c>
      <c r="D2402" s="49">
        <f>_xll.qlCalendarAdvance(LocalCalendar,$D2401,B2402,"f",FALSE)</f>
        <v>56383</v>
      </c>
      <c r="E2402" s="49">
        <f>_xll.qlInterestRateIndexValueDate(IndexON,D2402)</f>
        <v>56383</v>
      </c>
      <c r="F2402" s="52" t="e">
        <f>IFERROR(_xll.qlIndexFixing(IndexON,D2402,TRUE,_xll.ohTrigger(RecalcTrigger,TriggerON)),NA())</f>
        <v>#N/A</v>
      </c>
      <c r="H2402" s="49">
        <f>_xll.qlCalendarAdvance(IborCalendar,$H2401,B2402,"f",FALSE)</f>
        <v>56143</v>
      </c>
      <c r="I2402" s="49">
        <f>_xll.qlInterestRateIndexValueDate(Index3M,$H2402)</f>
        <v>56145</v>
      </c>
      <c r="J2402" s="52" t="e">
        <f>IFERROR(_xll.qlIndexFixing(Index3M,H2402,TRUE,_xll.ohTrigger(RecalcTrigger,Trigger3M)),NA())</f>
        <v>#N/A</v>
      </c>
      <c r="K2402" s="52" t="e">
        <f>IFERROR(_xll.qlIndexFixing(ONIndex3M,I2402,TRUE,_xll.ohTrigger(RecalcTrigger,Trigger3M)),NA())</f>
        <v>#N/A</v>
      </c>
      <c r="L2402" s="52" t="e">
        <f>IFERROR(_xll.qlIndexFixing(Index6M,$H2402,TRUE,_xll.ohTrigger(RecalcTrigger,Trigger6M)),NA())</f>
        <v>#N/A</v>
      </c>
      <c r="M2402" s="52" t="e">
        <f>IFERROR(_xll.qlIndexFixing(ONIndex6M,I2402,TRUE,_xll.ohTrigger(RecalcTrigger,Trigger6M)),NA())</f>
        <v>#N/A</v>
      </c>
    </row>
    <row r="2403" spans="2:13" x14ac:dyDescent="0.2">
      <c r="B2403" s="46" t="s">
        <v>49</v>
      </c>
      <c r="D2403" s="49">
        <f>_xll.qlCalendarAdvance(LocalCalendar,$D2402,B2403,"f",FALSE)</f>
        <v>56390</v>
      </c>
      <c r="E2403" s="49">
        <f>_xll.qlInterestRateIndexValueDate(IndexON,D2403)</f>
        <v>56390</v>
      </c>
      <c r="F2403" s="52" t="e">
        <f>IFERROR(_xll.qlIndexFixing(IndexON,D2403,TRUE,_xll.ohTrigger(RecalcTrigger,TriggerON)),NA())</f>
        <v>#N/A</v>
      </c>
      <c r="H2403" s="49">
        <f>_xll.qlCalendarAdvance(IborCalendar,$H2402,B2403,"f",FALSE)</f>
        <v>56150</v>
      </c>
      <c r="I2403" s="49">
        <f>_xll.qlInterestRateIndexValueDate(Index3M,$H2403)</f>
        <v>56152</v>
      </c>
      <c r="J2403" s="52" t="e">
        <f>IFERROR(_xll.qlIndexFixing(Index3M,H2403,TRUE,_xll.ohTrigger(RecalcTrigger,Trigger3M)),NA())</f>
        <v>#N/A</v>
      </c>
      <c r="K2403" s="52" t="e">
        <f>IFERROR(_xll.qlIndexFixing(ONIndex3M,I2403,TRUE,_xll.ohTrigger(RecalcTrigger,Trigger3M)),NA())</f>
        <v>#N/A</v>
      </c>
      <c r="L2403" s="52" t="e">
        <f>IFERROR(_xll.qlIndexFixing(Index6M,$H2403,TRUE,_xll.ohTrigger(RecalcTrigger,Trigger6M)),NA())</f>
        <v>#N/A</v>
      </c>
      <c r="M2403" s="52" t="e">
        <f>IFERROR(_xll.qlIndexFixing(ONIndex6M,I2403,TRUE,_xll.ohTrigger(RecalcTrigger,Trigger6M)),NA())</f>
        <v>#N/A</v>
      </c>
    </row>
    <row r="2404" spans="2:13" x14ac:dyDescent="0.2">
      <c r="B2404" s="46" t="s">
        <v>49</v>
      </c>
      <c r="D2404" s="49">
        <f>_xll.qlCalendarAdvance(LocalCalendar,$D2403,B2404,"f",FALSE)</f>
        <v>56397</v>
      </c>
      <c r="E2404" s="49">
        <f>_xll.qlInterestRateIndexValueDate(IndexON,D2404)</f>
        <v>56397</v>
      </c>
      <c r="F2404" s="52" t="e">
        <f>IFERROR(_xll.qlIndexFixing(IndexON,D2404,TRUE,_xll.ohTrigger(RecalcTrigger,TriggerON)),NA())</f>
        <v>#N/A</v>
      </c>
      <c r="H2404" s="49">
        <f>_xll.qlCalendarAdvance(IborCalendar,$H2403,B2404,"f",FALSE)</f>
        <v>56157</v>
      </c>
      <c r="I2404" s="49">
        <f>_xll.qlInterestRateIndexValueDate(Index3M,$H2404)</f>
        <v>56159</v>
      </c>
      <c r="J2404" s="52" t="e">
        <f>IFERROR(_xll.qlIndexFixing(Index3M,H2404,TRUE,_xll.ohTrigger(RecalcTrigger,Trigger3M)),NA())</f>
        <v>#N/A</v>
      </c>
      <c r="K2404" s="52" t="e">
        <f>IFERROR(_xll.qlIndexFixing(ONIndex3M,I2404,TRUE,_xll.ohTrigger(RecalcTrigger,Trigger3M)),NA())</f>
        <v>#N/A</v>
      </c>
      <c r="L2404" s="52" t="e">
        <f>IFERROR(_xll.qlIndexFixing(Index6M,$H2404,TRUE,_xll.ohTrigger(RecalcTrigger,Trigger6M)),NA())</f>
        <v>#N/A</v>
      </c>
      <c r="M2404" s="52" t="e">
        <f>IFERROR(_xll.qlIndexFixing(ONIndex6M,I2404,TRUE,_xll.ohTrigger(RecalcTrigger,Trigger6M)),NA())</f>
        <v>#N/A</v>
      </c>
    </row>
    <row r="2405" spans="2:13" x14ac:dyDescent="0.2">
      <c r="B2405" s="46" t="s">
        <v>49</v>
      </c>
      <c r="D2405" s="49">
        <f>_xll.qlCalendarAdvance(LocalCalendar,$D2404,B2405,"f",FALSE)</f>
        <v>56404</v>
      </c>
      <c r="E2405" s="49">
        <f>_xll.qlInterestRateIndexValueDate(IndexON,D2405)</f>
        <v>56404</v>
      </c>
      <c r="F2405" s="52" t="e">
        <f>IFERROR(_xll.qlIndexFixing(IndexON,D2405,TRUE,_xll.ohTrigger(RecalcTrigger,TriggerON)),NA())</f>
        <v>#N/A</v>
      </c>
      <c r="H2405" s="49">
        <f>_xll.qlCalendarAdvance(IborCalendar,$H2404,B2405,"f",FALSE)</f>
        <v>56164</v>
      </c>
      <c r="I2405" s="49">
        <f>_xll.qlInterestRateIndexValueDate(Index3M,$H2405)</f>
        <v>56166</v>
      </c>
      <c r="J2405" s="52" t="e">
        <f>IFERROR(_xll.qlIndexFixing(Index3M,H2405,TRUE,_xll.ohTrigger(RecalcTrigger,Trigger3M)),NA())</f>
        <v>#N/A</v>
      </c>
      <c r="K2405" s="52" t="e">
        <f>IFERROR(_xll.qlIndexFixing(ONIndex3M,I2405,TRUE,_xll.ohTrigger(RecalcTrigger,Trigger3M)),NA())</f>
        <v>#N/A</v>
      </c>
      <c r="L2405" s="52" t="e">
        <f>IFERROR(_xll.qlIndexFixing(Index6M,$H2405,TRUE,_xll.ohTrigger(RecalcTrigger,Trigger6M)),NA())</f>
        <v>#N/A</v>
      </c>
      <c r="M2405" s="52" t="e">
        <f>IFERROR(_xll.qlIndexFixing(ONIndex6M,I2405,TRUE,_xll.ohTrigger(RecalcTrigger,Trigger6M)),NA())</f>
        <v>#N/A</v>
      </c>
    </row>
    <row r="2406" spans="2:13" x14ac:dyDescent="0.2">
      <c r="B2406" s="46" t="s">
        <v>49</v>
      </c>
      <c r="D2406" s="49">
        <f>_xll.qlCalendarAdvance(LocalCalendar,$D2405,B2406,"f",FALSE)</f>
        <v>56411</v>
      </c>
      <c r="E2406" s="49">
        <f>_xll.qlInterestRateIndexValueDate(IndexON,D2406)</f>
        <v>56411</v>
      </c>
      <c r="F2406" s="52" t="e">
        <f>IFERROR(_xll.qlIndexFixing(IndexON,D2406,TRUE,_xll.ohTrigger(RecalcTrigger,TriggerON)),NA())</f>
        <v>#N/A</v>
      </c>
      <c r="H2406" s="49">
        <f>_xll.qlCalendarAdvance(IborCalendar,$H2405,B2406,"f",FALSE)</f>
        <v>56171</v>
      </c>
      <c r="I2406" s="49">
        <f>_xll.qlInterestRateIndexValueDate(Index3M,$H2406)</f>
        <v>56173</v>
      </c>
      <c r="J2406" s="52" t="e">
        <f>IFERROR(_xll.qlIndexFixing(Index3M,H2406,TRUE,_xll.ohTrigger(RecalcTrigger,Trigger3M)),NA())</f>
        <v>#N/A</v>
      </c>
      <c r="K2406" s="52" t="e">
        <f>IFERROR(_xll.qlIndexFixing(ONIndex3M,I2406,TRUE,_xll.ohTrigger(RecalcTrigger,Trigger3M)),NA())</f>
        <v>#N/A</v>
      </c>
      <c r="L2406" s="52" t="e">
        <f>IFERROR(_xll.qlIndexFixing(Index6M,$H2406,TRUE,_xll.ohTrigger(RecalcTrigger,Trigger6M)),NA())</f>
        <v>#N/A</v>
      </c>
      <c r="M2406" s="52" t="e">
        <f>IFERROR(_xll.qlIndexFixing(ONIndex6M,I2406,TRUE,_xll.ohTrigger(RecalcTrigger,Trigger6M)),NA())</f>
        <v>#N/A</v>
      </c>
    </row>
    <row r="2407" spans="2:13" x14ac:dyDescent="0.2">
      <c r="B2407" s="46" t="s">
        <v>49</v>
      </c>
      <c r="D2407" s="49">
        <f>_xll.qlCalendarAdvance(LocalCalendar,$D2406,B2407,"f",FALSE)</f>
        <v>56418</v>
      </c>
      <c r="E2407" s="49">
        <f>_xll.qlInterestRateIndexValueDate(IndexON,D2407)</f>
        <v>56418</v>
      </c>
      <c r="F2407" s="52" t="e">
        <f>IFERROR(_xll.qlIndexFixing(IndexON,D2407,TRUE,_xll.ohTrigger(RecalcTrigger,TriggerON)),NA())</f>
        <v>#N/A</v>
      </c>
      <c r="H2407" s="49">
        <f>_xll.qlCalendarAdvance(IborCalendar,$H2406,B2407,"f",FALSE)</f>
        <v>56178</v>
      </c>
      <c r="I2407" s="49">
        <f>_xll.qlInterestRateIndexValueDate(Index3M,$H2407)</f>
        <v>56180</v>
      </c>
      <c r="J2407" s="52" t="e">
        <f>IFERROR(_xll.qlIndexFixing(Index3M,H2407,TRUE,_xll.ohTrigger(RecalcTrigger,Trigger3M)),NA())</f>
        <v>#N/A</v>
      </c>
      <c r="K2407" s="52" t="e">
        <f>IFERROR(_xll.qlIndexFixing(ONIndex3M,I2407,TRUE,_xll.ohTrigger(RecalcTrigger,Trigger3M)),NA())</f>
        <v>#N/A</v>
      </c>
      <c r="L2407" s="52" t="e">
        <f>IFERROR(_xll.qlIndexFixing(Index6M,$H2407,TRUE,_xll.ohTrigger(RecalcTrigger,Trigger6M)),NA())</f>
        <v>#N/A</v>
      </c>
      <c r="M2407" s="52" t="e">
        <f>IFERROR(_xll.qlIndexFixing(ONIndex6M,I2407,TRUE,_xll.ohTrigger(RecalcTrigger,Trigger6M)),NA())</f>
        <v>#N/A</v>
      </c>
    </row>
    <row r="2408" spans="2:13" x14ac:dyDescent="0.2">
      <c r="B2408" s="46" t="s">
        <v>49</v>
      </c>
      <c r="D2408" s="49">
        <f>_xll.qlCalendarAdvance(LocalCalendar,$D2407,B2408,"f",FALSE)</f>
        <v>56425</v>
      </c>
      <c r="E2408" s="49">
        <f>_xll.qlInterestRateIndexValueDate(IndexON,D2408)</f>
        <v>56425</v>
      </c>
      <c r="F2408" s="52" t="e">
        <f>IFERROR(_xll.qlIndexFixing(IndexON,D2408,TRUE,_xll.ohTrigger(RecalcTrigger,TriggerON)),NA())</f>
        <v>#N/A</v>
      </c>
      <c r="H2408" s="49">
        <f>_xll.qlCalendarAdvance(IborCalendar,$H2407,B2408,"f",FALSE)</f>
        <v>56185</v>
      </c>
      <c r="I2408" s="49">
        <f>_xll.qlInterestRateIndexValueDate(Index3M,$H2408)</f>
        <v>56187</v>
      </c>
      <c r="J2408" s="52" t="e">
        <f>IFERROR(_xll.qlIndexFixing(Index3M,H2408,TRUE,_xll.ohTrigger(RecalcTrigger,Trigger3M)),NA())</f>
        <v>#N/A</v>
      </c>
      <c r="K2408" s="52" t="e">
        <f>IFERROR(_xll.qlIndexFixing(ONIndex3M,I2408,TRUE,_xll.ohTrigger(RecalcTrigger,Trigger3M)),NA())</f>
        <v>#N/A</v>
      </c>
      <c r="L2408" s="52" t="e">
        <f>IFERROR(_xll.qlIndexFixing(Index6M,$H2408,TRUE,_xll.ohTrigger(RecalcTrigger,Trigger6M)),NA())</f>
        <v>#N/A</v>
      </c>
      <c r="M2408" s="52" t="e">
        <f>IFERROR(_xll.qlIndexFixing(ONIndex6M,I2408,TRUE,_xll.ohTrigger(RecalcTrigger,Trigger6M)),NA())</f>
        <v>#N/A</v>
      </c>
    </row>
    <row r="2409" spans="2:13" x14ac:dyDescent="0.2">
      <c r="B2409" s="46" t="s">
        <v>49</v>
      </c>
      <c r="D2409" s="49">
        <f>_xll.qlCalendarAdvance(LocalCalendar,$D2408,B2409,"f",FALSE)</f>
        <v>56432</v>
      </c>
      <c r="E2409" s="49">
        <f>_xll.qlInterestRateIndexValueDate(IndexON,D2409)</f>
        <v>56432</v>
      </c>
      <c r="F2409" s="52" t="e">
        <f>IFERROR(_xll.qlIndexFixing(IndexON,D2409,TRUE,_xll.ohTrigger(RecalcTrigger,TriggerON)),NA())</f>
        <v>#N/A</v>
      </c>
      <c r="H2409" s="49">
        <f>_xll.qlCalendarAdvance(IborCalendar,$H2408,B2409,"f",FALSE)</f>
        <v>56192</v>
      </c>
      <c r="I2409" s="49">
        <f>_xll.qlInterestRateIndexValueDate(Index3M,$H2409)</f>
        <v>56194</v>
      </c>
      <c r="J2409" s="52" t="e">
        <f>IFERROR(_xll.qlIndexFixing(Index3M,H2409,TRUE,_xll.ohTrigger(RecalcTrigger,Trigger3M)),NA())</f>
        <v>#N/A</v>
      </c>
      <c r="K2409" s="52" t="e">
        <f>IFERROR(_xll.qlIndexFixing(ONIndex3M,I2409,TRUE,_xll.ohTrigger(RecalcTrigger,Trigger3M)),NA())</f>
        <v>#N/A</v>
      </c>
      <c r="L2409" s="52" t="e">
        <f>IFERROR(_xll.qlIndexFixing(Index6M,$H2409,TRUE,_xll.ohTrigger(RecalcTrigger,Trigger6M)),NA())</f>
        <v>#N/A</v>
      </c>
      <c r="M2409" s="52" t="e">
        <f>IFERROR(_xll.qlIndexFixing(ONIndex6M,I2409,TRUE,_xll.ohTrigger(RecalcTrigger,Trigger6M)),NA())</f>
        <v>#N/A</v>
      </c>
    </row>
    <row r="2410" spans="2:13" x14ac:dyDescent="0.2">
      <c r="B2410" s="46" t="s">
        <v>49</v>
      </c>
      <c r="D2410" s="49">
        <f>_xll.qlCalendarAdvance(LocalCalendar,$D2409,B2410,"f",FALSE)</f>
        <v>56439</v>
      </c>
      <c r="E2410" s="49">
        <f>_xll.qlInterestRateIndexValueDate(IndexON,D2410)</f>
        <v>56439</v>
      </c>
      <c r="F2410" s="52" t="e">
        <f>IFERROR(_xll.qlIndexFixing(IndexON,D2410,TRUE,_xll.ohTrigger(RecalcTrigger,TriggerON)),NA())</f>
        <v>#N/A</v>
      </c>
      <c r="H2410" s="49">
        <f>_xll.qlCalendarAdvance(IborCalendar,$H2409,B2410,"f",FALSE)</f>
        <v>56199</v>
      </c>
      <c r="I2410" s="49">
        <f>_xll.qlInterestRateIndexValueDate(Index3M,$H2410)</f>
        <v>56201</v>
      </c>
      <c r="J2410" s="52" t="e">
        <f>IFERROR(_xll.qlIndexFixing(Index3M,H2410,TRUE,_xll.ohTrigger(RecalcTrigger,Trigger3M)),NA())</f>
        <v>#N/A</v>
      </c>
      <c r="K2410" s="52" t="e">
        <f>IFERROR(_xll.qlIndexFixing(ONIndex3M,I2410,TRUE,_xll.ohTrigger(RecalcTrigger,Trigger3M)),NA())</f>
        <v>#N/A</v>
      </c>
      <c r="L2410" s="52" t="e">
        <f>IFERROR(_xll.qlIndexFixing(Index6M,$H2410,TRUE,_xll.ohTrigger(RecalcTrigger,Trigger6M)),NA())</f>
        <v>#N/A</v>
      </c>
      <c r="M2410" s="52" t="e">
        <f>IFERROR(_xll.qlIndexFixing(ONIndex6M,I2410,TRUE,_xll.ohTrigger(RecalcTrigger,Trigger6M)),NA())</f>
        <v>#N/A</v>
      </c>
    </row>
    <row r="2411" spans="2:13" x14ac:dyDescent="0.2">
      <c r="B2411" s="46" t="s">
        <v>49</v>
      </c>
      <c r="D2411" s="49">
        <f>_xll.qlCalendarAdvance(LocalCalendar,$D2410,B2411,"f",FALSE)</f>
        <v>56446</v>
      </c>
      <c r="E2411" s="49">
        <f>_xll.qlInterestRateIndexValueDate(IndexON,D2411)</f>
        <v>56446</v>
      </c>
      <c r="F2411" s="52" t="e">
        <f>IFERROR(_xll.qlIndexFixing(IndexON,D2411,TRUE,_xll.ohTrigger(RecalcTrigger,TriggerON)),NA())</f>
        <v>#N/A</v>
      </c>
      <c r="H2411" s="49">
        <f>_xll.qlCalendarAdvance(IborCalendar,$H2410,B2411,"f",FALSE)</f>
        <v>56206</v>
      </c>
      <c r="I2411" s="49">
        <f>_xll.qlInterestRateIndexValueDate(Index3M,$H2411)</f>
        <v>56208</v>
      </c>
      <c r="J2411" s="52" t="e">
        <f>IFERROR(_xll.qlIndexFixing(Index3M,H2411,TRUE,_xll.ohTrigger(RecalcTrigger,Trigger3M)),NA())</f>
        <v>#N/A</v>
      </c>
      <c r="K2411" s="52" t="e">
        <f>IFERROR(_xll.qlIndexFixing(ONIndex3M,I2411,TRUE,_xll.ohTrigger(RecalcTrigger,Trigger3M)),NA())</f>
        <v>#N/A</v>
      </c>
      <c r="L2411" s="52" t="e">
        <f>IFERROR(_xll.qlIndexFixing(Index6M,$H2411,TRUE,_xll.ohTrigger(RecalcTrigger,Trigger6M)),NA())</f>
        <v>#N/A</v>
      </c>
      <c r="M2411" s="52" t="e">
        <f>IFERROR(_xll.qlIndexFixing(ONIndex6M,I2411,TRUE,_xll.ohTrigger(RecalcTrigger,Trigger6M)),NA())</f>
        <v>#N/A</v>
      </c>
    </row>
    <row r="2412" spans="2:13" x14ac:dyDescent="0.2">
      <c r="B2412" s="46" t="s">
        <v>49</v>
      </c>
      <c r="D2412" s="49">
        <f>_xll.qlCalendarAdvance(LocalCalendar,$D2411,B2412,"f",FALSE)</f>
        <v>56453</v>
      </c>
      <c r="E2412" s="49">
        <f>_xll.qlInterestRateIndexValueDate(IndexON,D2412)</f>
        <v>56453</v>
      </c>
      <c r="F2412" s="52" t="e">
        <f>IFERROR(_xll.qlIndexFixing(IndexON,D2412,TRUE,_xll.ohTrigger(RecalcTrigger,TriggerON)),NA())</f>
        <v>#N/A</v>
      </c>
      <c r="H2412" s="49">
        <f>_xll.qlCalendarAdvance(IborCalendar,$H2411,B2412,"f",FALSE)</f>
        <v>56213</v>
      </c>
      <c r="I2412" s="49">
        <f>_xll.qlInterestRateIndexValueDate(Index3M,$H2412)</f>
        <v>56215</v>
      </c>
      <c r="J2412" s="52" t="e">
        <f>IFERROR(_xll.qlIndexFixing(Index3M,H2412,TRUE,_xll.ohTrigger(RecalcTrigger,Trigger3M)),NA())</f>
        <v>#N/A</v>
      </c>
      <c r="K2412" s="52" t="e">
        <f>IFERROR(_xll.qlIndexFixing(ONIndex3M,I2412,TRUE,_xll.ohTrigger(RecalcTrigger,Trigger3M)),NA())</f>
        <v>#N/A</v>
      </c>
      <c r="L2412" s="52" t="e">
        <f>IFERROR(_xll.qlIndexFixing(Index6M,$H2412,TRUE,_xll.ohTrigger(RecalcTrigger,Trigger6M)),NA())</f>
        <v>#N/A</v>
      </c>
      <c r="M2412" s="52" t="e">
        <f>IFERROR(_xll.qlIndexFixing(ONIndex6M,I2412,TRUE,_xll.ohTrigger(RecalcTrigger,Trigger6M)),NA())</f>
        <v>#N/A</v>
      </c>
    </row>
    <row r="2413" spans="2:13" x14ac:dyDescent="0.2">
      <c r="B2413" s="46" t="s">
        <v>49</v>
      </c>
      <c r="D2413" s="49">
        <f>_xll.qlCalendarAdvance(LocalCalendar,$D2412,B2413,"f",FALSE)</f>
        <v>56460</v>
      </c>
      <c r="E2413" s="49">
        <f>_xll.qlInterestRateIndexValueDate(IndexON,D2413)</f>
        <v>56460</v>
      </c>
      <c r="F2413" s="52" t="e">
        <f>IFERROR(_xll.qlIndexFixing(IndexON,D2413,TRUE,_xll.ohTrigger(RecalcTrigger,TriggerON)),NA())</f>
        <v>#N/A</v>
      </c>
      <c r="H2413" s="49">
        <f>_xll.qlCalendarAdvance(IborCalendar,$H2412,B2413,"f",FALSE)</f>
        <v>56220</v>
      </c>
      <c r="I2413" s="49">
        <f>_xll.qlInterestRateIndexValueDate(Index3M,$H2413)</f>
        <v>56222</v>
      </c>
      <c r="J2413" s="52" t="e">
        <f>IFERROR(_xll.qlIndexFixing(Index3M,H2413,TRUE,_xll.ohTrigger(RecalcTrigger,Trigger3M)),NA())</f>
        <v>#N/A</v>
      </c>
      <c r="K2413" s="52" t="e">
        <f>IFERROR(_xll.qlIndexFixing(ONIndex3M,I2413,TRUE,_xll.ohTrigger(RecalcTrigger,Trigger3M)),NA())</f>
        <v>#N/A</v>
      </c>
      <c r="L2413" s="52" t="e">
        <f>IFERROR(_xll.qlIndexFixing(Index6M,$H2413,TRUE,_xll.ohTrigger(RecalcTrigger,Trigger6M)),NA())</f>
        <v>#N/A</v>
      </c>
      <c r="M2413" s="52" t="e">
        <f>IFERROR(_xll.qlIndexFixing(ONIndex6M,I2413,TRUE,_xll.ohTrigger(RecalcTrigger,Trigger6M)),NA())</f>
        <v>#N/A</v>
      </c>
    </row>
    <row r="2414" spans="2:13" x14ac:dyDescent="0.2">
      <c r="B2414" s="46" t="s">
        <v>49</v>
      </c>
      <c r="D2414" s="49">
        <f>_xll.qlCalendarAdvance(LocalCalendar,$D2413,B2414,"f",FALSE)</f>
        <v>56467</v>
      </c>
      <c r="E2414" s="49">
        <f>_xll.qlInterestRateIndexValueDate(IndexON,D2414)</f>
        <v>56467</v>
      </c>
      <c r="F2414" s="52" t="e">
        <f>IFERROR(_xll.qlIndexFixing(IndexON,D2414,TRUE,_xll.ohTrigger(RecalcTrigger,TriggerON)),NA())</f>
        <v>#N/A</v>
      </c>
      <c r="H2414" s="49">
        <f>_xll.qlCalendarAdvance(IborCalendar,$H2413,B2414,"f",FALSE)</f>
        <v>56227</v>
      </c>
      <c r="I2414" s="49">
        <f>_xll.qlInterestRateIndexValueDate(Index3M,$H2414)</f>
        <v>56229</v>
      </c>
      <c r="J2414" s="52" t="e">
        <f>IFERROR(_xll.qlIndexFixing(Index3M,H2414,TRUE,_xll.ohTrigger(RecalcTrigger,Trigger3M)),NA())</f>
        <v>#N/A</v>
      </c>
      <c r="K2414" s="52" t="e">
        <f>IFERROR(_xll.qlIndexFixing(ONIndex3M,I2414,TRUE,_xll.ohTrigger(RecalcTrigger,Trigger3M)),NA())</f>
        <v>#N/A</v>
      </c>
      <c r="L2414" s="52" t="e">
        <f>IFERROR(_xll.qlIndexFixing(Index6M,$H2414,TRUE,_xll.ohTrigger(RecalcTrigger,Trigger6M)),NA())</f>
        <v>#N/A</v>
      </c>
      <c r="M2414" s="52" t="e">
        <f>IFERROR(_xll.qlIndexFixing(ONIndex6M,I2414,TRUE,_xll.ohTrigger(RecalcTrigger,Trigger6M)),NA())</f>
        <v>#N/A</v>
      </c>
    </row>
    <row r="2415" spans="2:13" x14ac:dyDescent="0.2">
      <c r="B2415" s="46" t="s">
        <v>49</v>
      </c>
      <c r="D2415" s="49">
        <f>_xll.qlCalendarAdvance(LocalCalendar,$D2414,B2415,"f",FALSE)</f>
        <v>56474</v>
      </c>
      <c r="E2415" s="49">
        <f>_xll.qlInterestRateIndexValueDate(IndexON,D2415)</f>
        <v>56474</v>
      </c>
      <c r="F2415" s="52" t="e">
        <f>IFERROR(_xll.qlIndexFixing(IndexON,D2415,TRUE,_xll.ohTrigger(RecalcTrigger,TriggerON)),NA())</f>
        <v>#N/A</v>
      </c>
      <c r="H2415" s="49">
        <f>_xll.qlCalendarAdvance(IborCalendar,$H2414,B2415,"f",FALSE)</f>
        <v>56234</v>
      </c>
      <c r="I2415" s="49">
        <f>_xll.qlInterestRateIndexValueDate(Index3M,$H2415)</f>
        <v>56236</v>
      </c>
      <c r="J2415" s="52" t="e">
        <f>IFERROR(_xll.qlIndexFixing(Index3M,H2415,TRUE,_xll.ohTrigger(RecalcTrigger,Trigger3M)),NA())</f>
        <v>#N/A</v>
      </c>
      <c r="K2415" s="52" t="e">
        <f>IFERROR(_xll.qlIndexFixing(ONIndex3M,I2415,TRUE,_xll.ohTrigger(RecalcTrigger,Trigger3M)),NA())</f>
        <v>#N/A</v>
      </c>
      <c r="L2415" s="52" t="e">
        <f>IFERROR(_xll.qlIndexFixing(Index6M,$H2415,TRUE,_xll.ohTrigger(RecalcTrigger,Trigger6M)),NA())</f>
        <v>#N/A</v>
      </c>
      <c r="M2415" s="52" t="e">
        <f>IFERROR(_xll.qlIndexFixing(ONIndex6M,I2415,TRUE,_xll.ohTrigger(RecalcTrigger,Trigger6M)),NA())</f>
        <v>#N/A</v>
      </c>
    </row>
    <row r="2416" spans="2:13" x14ac:dyDescent="0.2">
      <c r="B2416" s="46" t="s">
        <v>49</v>
      </c>
      <c r="D2416" s="49">
        <f>_xll.qlCalendarAdvance(LocalCalendar,$D2415,B2416,"f",FALSE)</f>
        <v>56481</v>
      </c>
      <c r="E2416" s="49">
        <f>_xll.qlInterestRateIndexValueDate(IndexON,D2416)</f>
        <v>56481</v>
      </c>
      <c r="F2416" s="52" t="e">
        <f>IFERROR(_xll.qlIndexFixing(IndexON,D2416,TRUE,_xll.ohTrigger(RecalcTrigger,TriggerON)),NA())</f>
        <v>#N/A</v>
      </c>
      <c r="H2416" s="49">
        <f>_xll.qlCalendarAdvance(IborCalendar,$H2415,B2416,"f",FALSE)</f>
        <v>56241</v>
      </c>
      <c r="I2416" s="49">
        <f>_xll.qlInterestRateIndexValueDate(Index3M,$H2416)</f>
        <v>56247</v>
      </c>
      <c r="J2416" s="52" t="e">
        <f>IFERROR(_xll.qlIndexFixing(Index3M,H2416,TRUE,_xll.ohTrigger(RecalcTrigger,Trigger3M)),NA())</f>
        <v>#N/A</v>
      </c>
      <c r="K2416" s="52" t="e">
        <f>IFERROR(_xll.qlIndexFixing(ONIndex3M,I2416,TRUE,_xll.ohTrigger(RecalcTrigger,Trigger3M)),NA())</f>
        <v>#N/A</v>
      </c>
      <c r="L2416" s="52" t="e">
        <f>IFERROR(_xll.qlIndexFixing(Index6M,$H2416,TRUE,_xll.ohTrigger(RecalcTrigger,Trigger6M)),NA())</f>
        <v>#N/A</v>
      </c>
      <c r="M2416" s="52" t="e">
        <f>IFERROR(_xll.qlIndexFixing(ONIndex6M,I2416,TRUE,_xll.ohTrigger(RecalcTrigger,Trigger6M)),NA())</f>
        <v>#N/A</v>
      </c>
    </row>
    <row r="2417" spans="2:13" x14ac:dyDescent="0.2">
      <c r="B2417" s="46" t="s">
        <v>49</v>
      </c>
      <c r="D2417" s="49">
        <f>_xll.qlCalendarAdvance(LocalCalendar,$D2416,B2417,"f",FALSE)</f>
        <v>56488</v>
      </c>
      <c r="E2417" s="49">
        <f>_xll.qlInterestRateIndexValueDate(IndexON,D2417)</f>
        <v>56488</v>
      </c>
      <c r="F2417" s="52" t="e">
        <f>IFERROR(_xll.qlIndexFixing(IndexON,D2417,TRUE,_xll.ohTrigger(RecalcTrigger,TriggerON)),NA())</f>
        <v>#N/A</v>
      </c>
      <c r="H2417" s="49">
        <f>_xll.qlCalendarAdvance(IborCalendar,$H2416,B2417,"f",FALSE)</f>
        <v>56248</v>
      </c>
      <c r="I2417" s="49">
        <f>_xll.qlInterestRateIndexValueDate(Index3M,$H2417)</f>
        <v>56254</v>
      </c>
      <c r="J2417" s="52" t="e">
        <f>IFERROR(_xll.qlIndexFixing(Index3M,H2417,TRUE,_xll.ohTrigger(RecalcTrigger,Trigger3M)),NA())</f>
        <v>#N/A</v>
      </c>
      <c r="K2417" s="52" t="e">
        <f>IFERROR(_xll.qlIndexFixing(ONIndex3M,I2417,TRUE,_xll.ohTrigger(RecalcTrigger,Trigger3M)),NA())</f>
        <v>#N/A</v>
      </c>
      <c r="L2417" s="52" t="e">
        <f>IFERROR(_xll.qlIndexFixing(Index6M,$H2417,TRUE,_xll.ohTrigger(RecalcTrigger,Trigger6M)),NA())</f>
        <v>#N/A</v>
      </c>
      <c r="M2417" s="52" t="e">
        <f>IFERROR(_xll.qlIndexFixing(ONIndex6M,I2417,TRUE,_xll.ohTrigger(RecalcTrigger,Trigger6M)),NA())</f>
        <v>#N/A</v>
      </c>
    </row>
    <row r="2418" spans="2:13" x14ac:dyDescent="0.2">
      <c r="B2418" s="46" t="s">
        <v>49</v>
      </c>
      <c r="D2418" s="49">
        <f>_xll.qlCalendarAdvance(LocalCalendar,$D2417,B2418,"f",FALSE)</f>
        <v>56495</v>
      </c>
      <c r="E2418" s="49">
        <f>_xll.qlInterestRateIndexValueDate(IndexON,D2418)</f>
        <v>56495</v>
      </c>
      <c r="F2418" s="52" t="e">
        <f>IFERROR(_xll.qlIndexFixing(IndexON,D2418,TRUE,_xll.ohTrigger(RecalcTrigger,TriggerON)),NA())</f>
        <v>#N/A</v>
      </c>
      <c r="H2418" s="49">
        <f>_xll.qlCalendarAdvance(IborCalendar,$H2417,B2418,"f",FALSE)</f>
        <v>56255</v>
      </c>
      <c r="I2418" s="49">
        <f>_xll.qlInterestRateIndexValueDate(Index3M,$H2418)</f>
        <v>56257</v>
      </c>
      <c r="J2418" s="52" t="e">
        <f>IFERROR(_xll.qlIndexFixing(Index3M,H2418,TRUE,_xll.ohTrigger(RecalcTrigger,Trigger3M)),NA())</f>
        <v>#N/A</v>
      </c>
      <c r="K2418" s="52" t="e">
        <f>IFERROR(_xll.qlIndexFixing(ONIndex3M,I2418,TRUE,_xll.ohTrigger(RecalcTrigger,Trigger3M)),NA())</f>
        <v>#N/A</v>
      </c>
      <c r="L2418" s="52" t="e">
        <f>IFERROR(_xll.qlIndexFixing(Index6M,$H2418,TRUE,_xll.ohTrigger(RecalcTrigger,Trigger6M)),NA())</f>
        <v>#N/A</v>
      </c>
      <c r="M2418" s="52" t="e">
        <f>IFERROR(_xll.qlIndexFixing(ONIndex6M,I2418,TRUE,_xll.ohTrigger(RecalcTrigger,Trigger6M)),NA())</f>
        <v>#N/A</v>
      </c>
    </row>
    <row r="2419" spans="2:13" x14ac:dyDescent="0.2">
      <c r="B2419" s="46" t="s">
        <v>49</v>
      </c>
      <c r="D2419" s="49">
        <f>_xll.qlCalendarAdvance(LocalCalendar,$D2418,B2419,"f",FALSE)</f>
        <v>56502</v>
      </c>
      <c r="E2419" s="49">
        <f>_xll.qlInterestRateIndexValueDate(IndexON,D2419)</f>
        <v>56502</v>
      </c>
      <c r="F2419" s="52" t="e">
        <f>IFERROR(_xll.qlIndexFixing(IndexON,D2419,TRUE,_xll.ohTrigger(RecalcTrigger,TriggerON)),NA())</f>
        <v>#N/A</v>
      </c>
      <c r="H2419" s="49">
        <f>_xll.qlCalendarAdvance(IborCalendar,$H2418,B2419,"f",FALSE)</f>
        <v>56262</v>
      </c>
      <c r="I2419" s="49">
        <f>_xll.qlInterestRateIndexValueDate(Index3M,$H2419)</f>
        <v>56264</v>
      </c>
      <c r="J2419" s="52" t="e">
        <f>IFERROR(_xll.qlIndexFixing(Index3M,H2419,TRUE,_xll.ohTrigger(RecalcTrigger,Trigger3M)),NA())</f>
        <v>#N/A</v>
      </c>
      <c r="K2419" s="52" t="e">
        <f>IFERROR(_xll.qlIndexFixing(ONIndex3M,I2419,TRUE,_xll.ohTrigger(RecalcTrigger,Trigger3M)),NA())</f>
        <v>#N/A</v>
      </c>
      <c r="L2419" s="52" t="e">
        <f>IFERROR(_xll.qlIndexFixing(Index6M,$H2419,TRUE,_xll.ohTrigger(RecalcTrigger,Trigger6M)),NA())</f>
        <v>#N/A</v>
      </c>
      <c r="M2419" s="52" t="e">
        <f>IFERROR(_xll.qlIndexFixing(ONIndex6M,I2419,TRUE,_xll.ohTrigger(RecalcTrigger,Trigger6M)),NA())</f>
        <v>#N/A</v>
      </c>
    </row>
    <row r="2420" spans="2:13" x14ac:dyDescent="0.2">
      <c r="B2420" s="46" t="s">
        <v>49</v>
      </c>
      <c r="D2420" s="49">
        <f>_xll.qlCalendarAdvance(LocalCalendar,$D2419,B2420,"f",FALSE)</f>
        <v>56509</v>
      </c>
      <c r="E2420" s="49">
        <f>_xll.qlInterestRateIndexValueDate(IndexON,D2420)</f>
        <v>56509</v>
      </c>
      <c r="F2420" s="52" t="e">
        <f>IFERROR(_xll.qlIndexFixing(IndexON,D2420,TRUE,_xll.ohTrigger(RecalcTrigger,TriggerON)),NA())</f>
        <v>#N/A</v>
      </c>
      <c r="H2420" s="49">
        <f>_xll.qlCalendarAdvance(IborCalendar,$H2419,B2420,"f",FALSE)</f>
        <v>56269</v>
      </c>
      <c r="I2420" s="49">
        <f>_xll.qlInterestRateIndexValueDate(Index3M,$H2420)</f>
        <v>56271</v>
      </c>
      <c r="J2420" s="52" t="e">
        <f>IFERROR(_xll.qlIndexFixing(Index3M,H2420,TRUE,_xll.ohTrigger(RecalcTrigger,Trigger3M)),NA())</f>
        <v>#N/A</v>
      </c>
      <c r="K2420" s="52" t="e">
        <f>IFERROR(_xll.qlIndexFixing(ONIndex3M,I2420,TRUE,_xll.ohTrigger(RecalcTrigger,Trigger3M)),NA())</f>
        <v>#N/A</v>
      </c>
      <c r="L2420" s="52" t="e">
        <f>IFERROR(_xll.qlIndexFixing(Index6M,$H2420,TRUE,_xll.ohTrigger(RecalcTrigger,Trigger6M)),NA())</f>
        <v>#N/A</v>
      </c>
      <c r="M2420" s="52" t="e">
        <f>IFERROR(_xll.qlIndexFixing(ONIndex6M,I2420,TRUE,_xll.ohTrigger(RecalcTrigger,Trigger6M)),NA())</f>
        <v>#N/A</v>
      </c>
    </row>
    <row r="2421" spans="2:13" x14ac:dyDescent="0.2">
      <c r="B2421" s="46" t="s">
        <v>49</v>
      </c>
      <c r="D2421" s="49">
        <f>_xll.qlCalendarAdvance(LocalCalendar,$D2420,B2421,"f",FALSE)</f>
        <v>56516</v>
      </c>
      <c r="E2421" s="49">
        <f>_xll.qlInterestRateIndexValueDate(IndexON,D2421)</f>
        <v>56516</v>
      </c>
      <c r="F2421" s="52" t="e">
        <f>IFERROR(_xll.qlIndexFixing(IndexON,D2421,TRUE,_xll.ohTrigger(RecalcTrigger,TriggerON)),NA())</f>
        <v>#N/A</v>
      </c>
      <c r="H2421" s="49">
        <f>_xll.qlCalendarAdvance(IborCalendar,$H2420,B2421,"f",FALSE)</f>
        <v>56276</v>
      </c>
      <c r="I2421" s="49">
        <f>_xll.qlInterestRateIndexValueDate(Index3M,$H2421)</f>
        <v>56278</v>
      </c>
      <c r="J2421" s="52" t="e">
        <f>IFERROR(_xll.qlIndexFixing(Index3M,H2421,TRUE,_xll.ohTrigger(RecalcTrigger,Trigger3M)),NA())</f>
        <v>#N/A</v>
      </c>
      <c r="K2421" s="52" t="e">
        <f>IFERROR(_xll.qlIndexFixing(ONIndex3M,I2421,TRUE,_xll.ohTrigger(RecalcTrigger,Trigger3M)),NA())</f>
        <v>#N/A</v>
      </c>
      <c r="L2421" s="52" t="e">
        <f>IFERROR(_xll.qlIndexFixing(Index6M,$H2421,TRUE,_xll.ohTrigger(RecalcTrigger,Trigger6M)),NA())</f>
        <v>#N/A</v>
      </c>
      <c r="M2421" s="52" t="e">
        <f>IFERROR(_xll.qlIndexFixing(ONIndex6M,I2421,TRUE,_xll.ohTrigger(RecalcTrigger,Trigger6M)),NA())</f>
        <v>#N/A</v>
      </c>
    </row>
    <row r="2422" spans="2:13" x14ac:dyDescent="0.2">
      <c r="B2422" s="46" t="s">
        <v>49</v>
      </c>
      <c r="D2422" s="49">
        <f>_xll.qlCalendarAdvance(LocalCalendar,$D2421,B2422,"f",FALSE)</f>
        <v>56523</v>
      </c>
      <c r="E2422" s="49">
        <f>_xll.qlInterestRateIndexValueDate(IndexON,D2422)</f>
        <v>56523</v>
      </c>
      <c r="F2422" s="52" t="e">
        <f>IFERROR(_xll.qlIndexFixing(IndexON,D2422,TRUE,_xll.ohTrigger(RecalcTrigger,TriggerON)),NA())</f>
        <v>#N/A</v>
      </c>
      <c r="H2422" s="49">
        <f>_xll.qlCalendarAdvance(IborCalendar,$H2421,B2422,"f",FALSE)</f>
        <v>56283</v>
      </c>
      <c r="I2422" s="49">
        <f>_xll.qlInterestRateIndexValueDate(Index3M,$H2422)</f>
        <v>56285</v>
      </c>
      <c r="J2422" s="52" t="e">
        <f>IFERROR(_xll.qlIndexFixing(Index3M,H2422,TRUE,_xll.ohTrigger(RecalcTrigger,Trigger3M)),NA())</f>
        <v>#N/A</v>
      </c>
      <c r="K2422" s="52" t="e">
        <f>IFERROR(_xll.qlIndexFixing(ONIndex3M,I2422,TRUE,_xll.ohTrigger(RecalcTrigger,Trigger3M)),NA())</f>
        <v>#N/A</v>
      </c>
      <c r="L2422" s="52" t="e">
        <f>IFERROR(_xll.qlIndexFixing(Index6M,$H2422,TRUE,_xll.ohTrigger(RecalcTrigger,Trigger6M)),NA())</f>
        <v>#N/A</v>
      </c>
      <c r="M2422" s="52" t="e">
        <f>IFERROR(_xll.qlIndexFixing(ONIndex6M,I2422,TRUE,_xll.ohTrigger(RecalcTrigger,Trigger6M)),NA())</f>
        <v>#N/A</v>
      </c>
    </row>
    <row r="2423" spans="2:13" x14ac:dyDescent="0.2">
      <c r="B2423" s="46" t="s">
        <v>49</v>
      </c>
      <c r="D2423" s="49">
        <f>_xll.qlCalendarAdvance(LocalCalendar,$D2422,B2423,"f",FALSE)</f>
        <v>56530</v>
      </c>
      <c r="E2423" s="49">
        <f>_xll.qlInterestRateIndexValueDate(IndexON,D2423)</f>
        <v>56530</v>
      </c>
      <c r="F2423" s="52" t="e">
        <f>IFERROR(_xll.qlIndexFixing(IndexON,D2423,TRUE,_xll.ohTrigger(RecalcTrigger,TriggerON)),NA())</f>
        <v>#N/A</v>
      </c>
      <c r="H2423" s="49">
        <f>_xll.qlCalendarAdvance(IborCalendar,$H2422,B2423,"f",FALSE)</f>
        <v>56290</v>
      </c>
      <c r="I2423" s="49">
        <f>_xll.qlInterestRateIndexValueDate(Index3M,$H2423)</f>
        <v>56292</v>
      </c>
      <c r="J2423" s="52" t="e">
        <f>IFERROR(_xll.qlIndexFixing(Index3M,H2423,TRUE,_xll.ohTrigger(RecalcTrigger,Trigger3M)),NA())</f>
        <v>#N/A</v>
      </c>
      <c r="K2423" s="52" t="e">
        <f>IFERROR(_xll.qlIndexFixing(ONIndex3M,I2423,TRUE,_xll.ohTrigger(RecalcTrigger,Trigger3M)),NA())</f>
        <v>#N/A</v>
      </c>
      <c r="L2423" s="52" t="e">
        <f>IFERROR(_xll.qlIndexFixing(Index6M,$H2423,TRUE,_xll.ohTrigger(RecalcTrigger,Trigger6M)),NA())</f>
        <v>#N/A</v>
      </c>
      <c r="M2423" s="52" t="e">
        <f>IFERROR(_xll.qlIndexFixing(ONIndex6M,I2423,TRUE,_xll.ohTrigger(RecalcTrigger,Trigger6M)),NA())</f>
        <v>#N/A</v>
      </c>
    </row>
    <row r="2424" spans="2:13" x14ac:dyDescent="0.2">
      <c r="B2424" s="46" t="s">
        <v>49</v>
      </c>
      <c r="D2424" s="49">
        <f>_xll.qlCalendarAdvance(LocalCalendar,$D2423,B2424,"f",FALSE)</f>
        <v>56537</v>
      </c>
      <c r="E2424" s="49">
        <f>_xll.qlInterestRateIndexValueDate(IndexON,D2424)</f>
        <v>56537</v>
      </c>
      <c r="F2424" s="52" t="e">
        <f>IFERROR(_xll.qlIndexFixing(IndexON,D2424,TRUE,_xll.ohTrigger(RecalcTrigger,TriggerON)),NA())</f>
        <v>#N/A</v>
      </c>
      <c r="H2424" s="49">
        <f>_xll.qlCalendarAdvance(IborCalendar,$H2423,B2424,"f",FALSE)</f>
        <v>56297</v>
      </c>
      <c r="I2424" s="49">
        <f>_xll.qlInterestRateIndexValueDate(Index3M,$H2424)</f>
        <v>56299</v>
      </c>
      <c r="J2424" s="52" t="e">
        <f>IFERROR(_xll.qlIndexFixing(Index3M,H2424,TRUE,_xll.ohTrigger(RecalcTrigger,Trigger3M)),NA())</f>
        <v>#N/A</v>
      </c>
      <c r="K2424" s="52" t="e">
        <f>IFERROR(_xll.qlIndexFixing(ONIndex3M,I2424,TRUE,_xll.ohTrigger(RecalcTrigger,Trigger3M)),NA())</f>
        <v>#N/A</v>
      </c>
      <c r="L2424" s="52" t="e">
        <f>IFERROR(_xll.qlIndexFixing(Index6M,$H2424,TRUE,_xll.ohTrigger(RecalcTrigger,Trigger6M)),NA())</f>
        <v>#N/A</v>
      </c>
      <c r="M2424" s="52" t="e">
        <f>IFERROR(_xll.qlIndexFixing(ONIndex6M,I2424,TRUE,_xll.ohTrigger(RecalcTrigger,Trigger6M)),NA())</f>
        <v>#N/A</v>
      </c>
    </row>
    <row r="2425" spans="2:13" x14ac:dyDescent="0.2">
      <c r="B2425" s="46" t="s">
        <v>49</v>
      </c>
      <c r="D2425" s="49">
        <f>_xll.qlCalendarAdvance(LocalCalendar,$D2424,B2425,"f",FALSE)</f>
        <v>56544</v>
      </c>
      <c r="E2425" s="49">
        <f>_xll.qlInterestRateIndexValueDate(IndexON,D2425)</f>
        <v>56544</v>
      </c>
      <c r="F2425" s="52" t="e">
        <f>IFERROR(_xll.qlIndexFixing(IndexON,D2425,TRUE,_xll.ohTrigger(RecalcTrigger,TriggerON)),NA())</f>
        <v>#N/A</v>
      </c>
      <c r="H2425" s="49">
        <f>_xll.qlCalendarAdvance(IborCalendar,$H2424,B2425,"f",FALSE)</f>
        <v>56304</v>
      </c>
      <c r="I2425" s="49">
        <f>_xll.qlInterestRateIndexValueDate(Index3M,$H2425)</f>
        <v>56306</v>
      </c>
      <c r="J2425" s="52" t="e">
        <f>IFERROR(_xll.qlIndexFixing(Index3M,H2425,TRUE,_xll.ohTrigger(RecalcTrigger,Trigger3M)),NA())</f>
        <v>#N/A</v>
      </c>
      <c r="K2425" s="52" t="e">
        <f>IFERROR(_xll.qlIndexFixing(ONIndex3M,I2425,TRUE,_xll.ohTrigger(RecalcTrigger,Trigger3M)),NA())</f>
        <v>#N/A</v>
      </c>
      <c r="L2425" s="52" t="e">
        <f>IFERROR(_xll.qlIndexFixing(Index6M,$H2425,TRUE,_xll.ohTrigger(RecalcTrigger,Trigger6M)),NA())</f>
        <v>#N/A</v>
      </c>
      <c r="M2425" s="52" t="e">
        <f>IFERROR(_xll.qlIndexFixing(ONIndex6M,I2425,TRUE,_xll.ohTrigger(RecalcTrigger,Trigger6M)),NA())</f>
        <v>#N/A</v>
      </c>
    </row>
    <row r="2426" spans="2:13" x14ac:dyDescent="0.2">
      <c r="B2426" s="46" t="s">
        <v>49</v>
      </c>
      <c r="D2426" s="49">
        <f>_xll.qlCalendarAdvance(LocalCalendar,$D2425,B2426,"f",FALSE)</f>
        <v>56551</v>
      </c>
      <c r="E2426" s="49">
        <f>_xll.qlInterestRateIndexValueDate(IndexON,D2426)</f>
        <v>56551</v>
      </c>
      <c r="F2426" s="52" t="e">
        <f>IFERROR(_xll.qlIndexFixing(IndexON,D2426,TRUE,_xll.ohTrigger(RecalcTrigger,TriggerON)),NA())</f>
        <v>#N/A</v>
      </c>
      <c r="H2426" s="49">
        <f>_xll.qlCalendarAdvance(IborCalendar,$H2425,B2426,"f",FALSE)</f>
        <v>56311</v>
      </c>
      <c r="I2426" s="49">
        <f>_xll.qlInterestRateIndexValueDate(Index3M,$H2426)</f>
        <v>56313</v>
      </c>
      <c r="J2426" s="52" t="e">
        <f>IFERROR(_xll.qlIndexFixing(Index3M,H2426,TRUE,_xll.ohTrigger(RecalcTrigger,Trigger3M)),NA())</f>
        <v>#N/A</v>
      </c>
      <c r="K2426" s="52" t="e">
        <f>IFERROR(_xll.qlIndexFixing(ONIndex3M,I2426,TRUE,_xll.ohTrigger(RecalcTrigger,Trigger3M)),NA())</f>
        <v>#N/A</v>
      </c>
      <c r="L2426" s="52" t="e">
        <f>IFERROR(_xll.qlIndexFixing(Index6M,$H2426,TRUE,_xll.ohTrigger(RecalcTrigger,Trigger6M)),NA())</f>
        <v>#N/A</v>
      </c>
      <c r="M2426" s="52" t="e">
        <f>IFERROR(_xll.qlIndexFixing(ONIndex6M,I2426,TRUE,_xll.ohTrigger(RecalcTrigger,Trigger6M)),NA())</f>
        <v>#N/A</v>
      </c>
    </row>
    <row r="2427" spans="2:13" x14ac:dyDescent="0.2">
      <c r="B2427" s="46" t="s">
        <v>49</v>
      </c>
      <c r="D2427" s="49">
        <f>_xll.qlCalendarAdvance(LocalCalendar,$D2426,B2427,"f",FALSE)</f>
        <v>56558</v>
      </c>
      <c r="E2427" s="49">
        <f>_xll.qlInterestRateIndexValueDate(IndexON,D2427)</f>
        <v>56558</v>
      </c>
      <c r="F2427" s="52" t="e">
        <f>IFERROR(_xll.qlIndexFixing(IndexON,D2427,TRUE,_xll.ohTrigger(RecalcTrigger,TriggerON)),NA())</f>
        <v>#N/A</v>
      </c>
      <c r="H2427" s="49">
        <f>_xll.qlCalendarAdvance(IborCalendar,$H2426,B2427,"f",FALSE)</f>
        <v>56318</v>
      </c>
      <c r="I2427" s="49">
        <f>_xll.qlInterestRateIndexValueDate(Index3M,$H2427)</f>
        <v>56320</v>
      </c>
      <c r="J2427" s="52" t="e">
        <f>IFERROR(_xll.qlIndexFixing(Index3M,H2427,TRUE,_xll.ohTrigger(RecalcTrigger,Trigger3M)),NA())</f>
        <v>#N/A</v>
      </c>
      <c r="K2427" s="52" t="e">
        <f>IFERROR(_xll.qlIndexFixing(ONIndex3M,I2427,TRUE,_xll.ohTrigger(RecalcTrigger,Trigger3M)),NA())</f>
        <v>#N/A</v>
      </c>
      <c r="L2427" s="52" t="e">
        <f>IFERROR(_xll.qlIndexFixing(Index6M,$H2427,TRUE,_xll.ohTrigger(RecalcTrigger,Trigger6M)),NA())</f>
        <v>#N/A</v>
      </c>
      <c r="M2427" s="52" t="e">
        <f>IFERROR(_xll.qlIndexFixing(ONIndex6M,I2427,TRUE,_xll.ohTrigger(RecalcTrigger,Trigger6M)),NA())</f>
        <v>#N/A</v>
      </c>
    </row>
    <row r="2428" spans="2:13" x14ac:dyDescent="0.2">
      <c r="B2428" s="46" t="s">
        <v>49</v>
      </c>
      <c r="D2428" s="49">
        <f>_xll.qlCalendarAdvance(LocalCalendar,$D2427,B2428,"f",FALSE)</f>
        <v>56565</v>
      </c>
      <c r="E2428" s="49">
        <f>_xll.qlInterestRateIndexValueDate(IndexON,D2428)</f>
        <v>56565</v>
      </c>
      <c r="F2428" s="52" t="e">
        <f>IFERROR(_xll.qlIndexFixing(IndexON,D2428,TRUE,_xll.ohTrigger(RecalcTrigger,TriggerON)),NA())</f>
        <v>#N/A</v>
      </c>
      <c r="H2428" s="49">
        <f>_xll.qlCalendarAdvance(IborCalendar,$H2427,B2428,"f",FALSE)</f>
        <v>56325</v>
      </c>
      <c r="I2428" s="49">
        <f>_xll.qlInterestRateIndexValueDate(Index3M,$H2428)</f>
        <v>56327</v>
      </c>
      <c r="J2428" s="52" t="e">
        <f>IFERROR(_xll.qlIndexFixing(Index3M,H2428,TRUE,_xll.ohTrigger(RecalcTrigger,Trigger3M)),NA())</f>
        <v>#N/A</v>
      </c>
      <c r="K2428" s="52" t="e">
        <f>IFERROR(_xll.qlIndexFixing(ONIndex3M,I2428,TRUE,_xll.ohTrigger(RecalcTrigger,Trigger3M)),NA())</f>
        <v>#N/A</v>
      </c>
      <c r="L2428" s="52" t="e">
        <f>IFERROR(_xll.qlIndexFixing(Index6M,$H2428,TRUE,_xll.ohTrigger(RecalcTrigger,Trigger6M)),NA())</f>
        <v>#N/A</v>
      </c>
      <c r="M2428" s="52" t="e">
        <f>IFERROR(_xll.qlIndexFixing(ONIndex6M,I2428,TRUE,_xll.ohTrigger(RecalcTrigger,Trigger6M)),NA())</f>
        <v>#N/A</v>
      </c>
    </row>
    <row r="2429" spans="2:13" x14ac:dyDescent="0.2">
      <c r="B2429" s="46" t="s">
        <v>49</v>
      </c>
      <c r="D2429" s="49">
        <f>_xll.qlCalendarAdvance(LocalCalendar,$D2428,B2429,"f",FALSE)</f>
        <v>56572</v>
      </c>
      <c r="E2429" s="49">
        <f>_xll.qlInterestRateIndexValueDate(IndexON,D2429)</f>
        <v>56572</v>
      </c>
      <c r="F2429" s="52" t="e">
        <f>IFERROR(_xll.qlIndexFixing(IndexON,D2429,TRUE,_xll.ohTrigger(RecalcTrigger,TriggerON)),NA())</f>
        <v>#N/A</v>
      </c>
      <c r="H2429" s="49">
        <f>_xll.qlCalendarAdvance(IborCalendar,$H2428,B2429,"f",FALSE)</f>
        <v>56332</v>
      </c>
      <c r="I2429" s="49">
        <f>_xll.qlInterestRateIndexValueDate(Index3M,$H2429)</f>
        <v>56334</v>
      </c>
      <c r="J2429" s="52" t="e">
        <f>IFERROR(_xll.qlIndexFixing(Index3M,H2429,TRUE,_xll.ohTrigger(RecalcTrigger,Trigger3M)),NA())</f>
        <v>#N/A</v>
      </c>
      <c r="K2429" s="52" t="e">
        <f>IFERROR(_xll.qlIndexFixing(ONIndex3M,I2429,TRUE,_xll.ohTrigger(RecalcTrigger,Trigger3M)),NA())</f>
        <v>#N/A</v>
      </c>
      <c r="L2429" s="52" t="e">
        <f>IFERROR(_xll.qlIndexFixing(Index6M,$H2429,TRUE,_xll.ohTrigger(RecalcTrigger,Trigger6M)),NA())</f>
        <v>#N/A</v>
      </c>
      <c r="M2429" s="52" t="e">
        <f>IFERROR(_xll.qlIndexFixing(ONIndex6M,I2429,TRUE,_xll.ohTrigger(RecalcTrigger,Trigger6M)),NA())</f>
        <v>#N/A</v>
      </c>
    </row>
    <row r="2430" spans="2:13" x14ac:dyDescent="0.2">
      <c r="B2430" s="46" t="s">
        <v>49</v>
      </c>
      <c r="D2430" s="49">
        <f>_xll.qlCalendarAdvance(LocalCalendar,$D2429,B2430,"f",FALSE)</f>
        <v>56579</v>
      </c>
      <c r="E2430" s="49">
        <f>_xll.qlInterestRateIndexValueDate(IndexON,D2430)</f>
        <v>56579</v>
      </c>
      <c r="F2430" s="52" t="e">
        <f>IFERROR(_xll.qlIndexFixing(IndexON,D2430,TRUE,_xll.ohTrigger(RecalcTrigger,TriggerON)),NA())</f>
        <v>#N/A</v>
      </c>
      <c r="H2430" s="49">
        <f>_xll.qlCalendarAdvance(IborCalendar,$H2429,B2430,"f",FALSE)</f>
        <v>56339</v>
      </c>
      <c r="I2430" s="49">
        <f>_xll.qlInterestRateIndexValueDate(Index3M,$H2430)</f>
        <v>56341</v>
      </c>
      <c r="J2430" s="52" t="e">
        <f>IFERROR(_xll.qlIndexFixing(Index3M,H2430,TRUE,_xll.ohTrigger(RecalcTrigger,Trigger3M)),NA())</f>
        <v>#N/A</v>
      </c>
      <c r="K2430" s="52" t="e">
        <f>IFERROR(_xll.qlIndexFixing(ONIndex3M,I2430,TRUE,_xll.ohTrigger(RecalcTrigger,Trigger3M)),NA())</f>
        <v>#N/A</v>
      </c>
      <c r="L2430" s="52" t="e">
        <f>IFERROR(_xll.qlIndexFixing(Index6M,$H2430,TRUE,_xll.ohTrigger(RecalcTrigger,Trigger6M)),NA())</f>
        <v>#N/A</v>
      </c>
      <c r="M2430" s="52" t="e">
        <f>IFERROR(_xll.qlIndexFixing(ONIndex6M,I2430,TRUE,_xll.ohTrigger(RecalcTrigger,Trigger6M)),NA())</f>
        <v>#N/A</v>
      </c>
    </row>
    <row r="2431" spans="2:13" x14ac:dyDescent="0.2">
      <c r="B2431" s="46" t="s">
        <v>49</v>
      </c>
      <c r="D2431" s="49">
        <f>_xll.qlCalendarAdvance(LocalCalendar,$D2430,B2431,"f",FALSE)</f>
        <v>56586</v>
      </c>
      <c r="E2431" s="49">
        <f>_xll.qlInterestRateIndexValueDate(IndexON,D2431)</f>
        <v>56586</v>
      </c>
      <c r="F2431" s="52" t="e">
        <f>IFERROR(_xll.qlIndexFixing(IndexON,D2431,TRUE,_xll.ohTrigger(RecalcTrigger,TriggerON)),NA())</f>
        <v>#N/A</v>
      </c>
      <c r="H2431" s="49">
        <f>_xll.qlCalendarAdvance(IborCalendar,$H2430,B2431,"f",FALSE)</f>
        <v>56346</v>
      </c>
      <c r="I2431" s="49">
        <f>_xll.qlInterestRateIndexValueDate(Index3M,$H2431)</f>
        <v>56348</v>
      </c>
      <c r="J2431" s="52" t="e">
        <f>IFERROR(_xll.qlIndexFixing(Index3M,H2431,TRUE,_xll.ohTrigger(RecalcTrigger,Trigger3M)),NA())</f>
        <v>#N/A</v>
      </c>
      <c r="K2431" s="52" t="e">
        <f>IFERROR(_xll.qlIndexFixing(ONIndex3M,I2431,TRUE,_xll.ohTrigger(RecalcTrigger,Trigger3M)),NA())</f>
        <v>#N/A</v>
      </c>
      <c r="L2431" s="52" t="e">
        <f>IFERROR(_xll.qlIndexFixing(Index6M,$H2431,TRUE,_xll.ohTrigger(RecalcTrigger,Trigger6M)),NA())</f>
        <v>#N/A</v>
      </c>
      <c r="M2431" s="52" t="e">
        <f>IFERROR(_xll.qlIndexFixing(ONIndex6M,I2431,TRUE,_xll.ohTrigger(RecalcTrigger,Trigger6M)),NA())</f>
        <v>#N/A</v>
      </c>
    </row>
    <row r="2432" spans="2:13" x14ac:dyDescent="0.2">
      <c r="B2432" s="46" t="s">
        <v>49</v>
      </c>
      <c r="D2432" s="49">
        <f>_xll.qlCalendarAdvance(LocalCalendar,$D2431,B2432,"f",FALSE)</f>
        <v>56593</v>
      </c>
      <c r="E2432" s="49">
        <f>_xll.qlInterestRateIndexValueDate(IndexON,D2432)</f>
        <v>56593</v>
      </c>
      <c r="F2432" s="52" t="e">
        <f>IFERROR(_xll.qlIndexFixing(IndexON,D2432,TRUE,_xll.ohTrigger(RecalcTrigger,TriggerON)),NA())</f>
        <v>#N/A</v>
      </c>
      <c r="H2432" s="49">
        <f>_xll.qlCalendarAdvance(IborCalendar,$H2431,B2432,"f",FALSE)</f>
        <v>56353</v>
      </c>
      <c r="I2432" s="49">
        <f>_xll.qlInterestRateIndexValueDate(Index3M,$H2432)</f>
        <v>56355</v>
      </c>
      <c r="J2432" s="52" t="e">
        <f>IFERROR(_xll.qlIndexFixing(Index3M,H2432,TRUE,_xll.ohTrigger(RecalcTrigger,Trigger3M)),NA())</f>
        <v>#N/A</v>
      </c>
      <c r="K2432" s="52" t="e">
        <f>IFERROR(_xll.qlIndexFixing(ONIndex3M,I2432,TRUE,_xll.ohTrigger(RecalcTrigger,Trigger3M)),NA())</f>
        <v>#N/A</v>
      </c>
      <c r="L2432" s="52" t="e">
        <f>IFERROR(_xll.qlIndexFixing(Index6M,$H2432,TRUE,_xll.ohTrigger(RecalcTrigger,Trigger6M)),NA())</f>
        <v>#N/A</v>
      </c>
      <c r="M2432" s="52" t="e">
        <f>IFERROR(_xll.qlIndexFixing(ONIndex6M,I2432,TRUE,_xll.ohTrigger(RecalcTrigger,Trigger6M)),NA())</f>
        <v>#N/A</v>
      </c>
    </row>
    <row r="2433" spans="2:13" x14ac:dyDescent="0.2">
      <c r="B2433" s="46" t="s">
        <v>49</v>
      </c>
      <c r="D2433" s="49">
        <f>_xll.qlCalendarAdvance(LocalCalendar,$D2432,B2433,"f",FALSE)</f>
        <v>56600</v>
      </c>
      <c r="E2433" s="49">
        <f>_xll.qlInterestRateIndexValueDate(IndexON,D2433)</f>
        <v>56600</v>
      </c>
      <c r="F2433" s="52" t="e">
        <f>IFERROR(_xll.qlIndexFixing(IndexON,D2433,TRUE,_xll.ohTrigger(RecalcTrigger,TriggerON)),NA())</f>
        <v>#N/A</v>
      </c>
      <c r="H2433" s="49">
        <f>_xll.qlCalendarAdvance(IborCalendar,$H2432,B2433,"f",FALSE)</f>
        <v>56360</v>
      </c>
      <c r="I2433" s="49">
        <f>_xll.qlInterestRateIndexValueDate(Index3M,$H2433)</f>
        <v>56362</v>
      </c>
      <c r="J2433" s="52" t="e">
        <f>IFERROR(_xll.qlIndexFixing(Index3M,H2433,TRUE,_xll.ohTrigger(RecalcTrigger,Trigger3M)),NA())</f>
        <v>#N/A</v>
      </c>
      <c r="K2433" s="52" t="e">
        <f>IFERROR(_xll.qlIndexFixing(ONIndex3M,I2433,TRUE,_xll.ohTrigger(RecalcTrigger,Trigger3M)),NA())</f>
        <v>#N/A</v>
      </c>
      <c r="L2433" s="52" t="e">
        <f>IFERROR(_xll.qlIndexFixing(Index6M,$H2433,TRUE,_xll.ohTrigger(RecalcTrigger,Trigger6M)),NA())</f>
        <v>#N/A</v>
      </c>
      <c r="M2433" s="52" t="e">
        <f>IFERROR(_xll.qlIndexFixing(ONIndex6M,I2433,TRUE,_xll.ohTrigger(RecalcTrigger,Trigger6M)),NA())</f>
        <v>#N/A</v>
      </c>
    </row>
    <row r="2434" spans="2:13" x14ac:dyDescent="0.2">
      <c r="B2434" s="46" t="s">
        <v>49</v>
      </c>
      <c r="D2434" s="49">
        <f>_xll.qlCalendarAdvance(LocalCalendar,$D2433,B2434,"f",FALSE)</f>
        <v>56607</v>
      </c>
      <c r="E2434" s="49">
        <f>_xll.qlInterestRateIndexValueDate(IndexON,D2434)</f>
        <v>56607</v>
      </c>
      <c r="F2434" s="52" t="e">
        <f>IFERROR(_xll.qlIndexFixing(IndexON,D2434,TRUE,_xll.ohTrigger(RecalcTrigger,TriggerON)),NA())</f>
        <v>#N/A</v>
      </c>
      <c r="H2434" s="49">
        <f>_xll.qlCalendarAdvance(IborCalendar,$H2433,B2434,"f",FALSE)</f>
        <v>56367</v>
      </c>
      <c r="I2434" s="49">
        <f>_xll.qlInterestRateIndexValueDate(Index3M,$H2434)</f>
        <v>56369</v>
      </c>
      <c r="J2434" s="52" t="e">
        <f>IFERROR(_xll.qlIndexFixing(Index3M,H2434,TRUE,_xll.ohTrigger(RecalcTrigger,Trigger3M)),NA())</f>
        <v>#N/A</v>
      </c>
      <c r="K2434" s="52" t="e">
        <f>IFERROR(_xll.qlIndexFixing(ONIndex3M,I2434,TRUE,_xll.ohTrigger(RecalcTrigger,Trigger3M)),NA())</f>
        <v>#N/A</v>
      </c>
      <c r="L2434" s="52" t="e">
        <f>IFERROR(_xll.qlIndexFixing(Index6M,$H2434,TRUE,_xll.ohTrigger(RecalcTrigger,Trigger6M)),NA())</f>
        <v>#N/A</v>
      </c>
      <c r="M2434" s="52" t="e">
        <f>IFERROR(_xll.qlIndexFixing(ONIndex6M,I2434,TRUE,_xll.ohTrigger(RecalcTrigger,Trigger6M)),NA())</f>
        <v>#N/A</v>
      </c>
    </row>
    <row r="2435" spans="2:13" x14ac:dyDescent="0.2">
      <c r="B2435" s="46" t="s">
        <v>49</v>
      </c>
      <c r="D2435" s="49">
        <f>_xll.qlCalendarAdvance(LocalCalendar,$D2434,B2435,"f",FALSE)</f>
        <v>56618</v>
      </c>
      <c r="E2435" s="49">
        <f>_xll.qlInterestRateIndexValueDate(IndexON,D2435)</f>
        <v>56618</v>
      </c>
      <c r="F2435" s="52" t="e">
        <f>IFERROR(_xll.qlIndexFixing(IndexON,D2435,TRUE,_xll.ohTrigger(RecalcTrigger,TriggerON)),NA())</f>
        <v>#N/A</v>
      </c>
      <c r="H2435" s="49">
        <f>_xll.qlCalendarAdvance(IborCalendar,$H2434,B2435,"f",FALSE)</f>
        <v>56374</v>
      </c>
      <c r="I2435" s="49">
        <f>_xll.qlInterestRateIndexValueDate(Index3M,$H2435)</f>
        <v>56376</v>
      </c>
      <c r="J2435" s="52" t="e">
        <f>IFERROR(_xll.qlIndexFixing(Index3M,H2435,TRUE,_xll.ohTrigger(RecalcTrigger,Trigger3M)),NA())</f>
        <v>#N/A</v>
      </c>
      <c r="K2435" s="52" t="e">
        <f>IFERROR(_xll.qlIndexFixing(ONIndex3M,I2435,TRUE,_xll.ohTrigger(RecalcTrigger,Trigger3M)),NA())</f>
        <v>#N/A</v>
      </c>
      <c r="L2435" s="52" t="e">
        <f>IFERROR(_xll.qlIndexFixing(Index6M,$H2435,TRUE,_xll.ohTrigger(RecalcTrigger,Trigger6M)),NA())</f>
        <v>#N/A</v>
      </c>
      <c r="M2435" s="52" t="e">
        <f>IFERROR(_xll.qlIndexFixing(ONIndex6M,I2435,TRUE,_xll.ohTrigger(RecalcTrigger,Trigger6M)),NA())</f>
        <v>#N/A</v>
      </c>
    </row>
    <row r="2436" spans="2:13" x14ac:dyDescent="0.2">
      <c r="B2436" s="46" t="s">
        <v>49</v>
      </c>
      <c r="D2436" s="49">
        <f>_xll.qlCalendarAdvance(LocalCalendar,$D2435,B2436,"f",FALSE)</f>
        <v>56626</v>
      </c>
      <c r="E2436" s="49">
        <f>_xll.qlInterestRateIndexValueDate(IndexON,D2436)</f>
        <v>56626</v>
      </c>
      <c r="F2436" s="52" t="e">
        <f>IFERROR(_xll.qlIndexFixing(IndexON,D2436,TRUE,_xll.ohTrigger(RecalcTrigger,TriggerON)),NA())</f>
        <v>#N/A</v>
      </c>
      <c r="H2436" s="49">
        <f>_xll.qlCalendarAdvance(IborCalendar,$H2435,B2436,"f",FALSE)</f>
        <v>56381</v>
      </c>
      <c r="I2436" s="49">
        <f>_xll.qlInterestRateIndexValueDate(Index3M,$H2436)</f>
        <v>56383</v>
      </c>
      <c r="J2436" s="52" t="e">
        <f>IFERROR(_xll.qlIndexFixing(Index3M,H2436,TRUE,_xll.ohTrigger(RecalcTrigger,Trigger3M)),NA())</f>
        <v>#N/A</v>
      </c>
      <c r="K2436" s="52" t="e">
        <f>IFERROR(_xll.qlIndexFixing(ONIndex3M,I2436,TRUE,_xll.ohTrigger(RecalcTrigger,Trigger3M)),NA())</f>
        <v>#N/A</v>
      </c>
      <c r="L2436" s="52" t="e">
        <f>IFERROR(_xll.qlIndexFixing(Index6M,$H2436,TRUE,_xll.ohTrigger(RecalcTrigger,Trigger6M)),NA())</f>
        <v>#N/A</v>
      </c>
      <c r="M2436" s="52" t="e">
        <f>IFERROR(_xll.qlIndexFixing(ONIndex6M,I2436,TRUE,_xll.ohTrigger(RecalcTrigger,Trigger6M)),NA())</f>
        <v>#N/A</v>
      </c>
    </row>
    <row r="2437" spans="2:13" x14ac:dyDescent="0.2">
      <c r="B2437" s="46" t="s">
        <v>49</v>
      </c>
      <c r="D2437" s="49">
        <f>_xll.qlCalendarAdvance(LocalCalendar,$D2436,B2437,"f",FALSE)</f>
        <v>56633</v>
      </c>
      <c r="E2437" s="49">
        <f>_xll.qlInterestRateIndexValueDate(IndexON,D2437)</f>
        <v>56633</v>
      </c>
      <c r="F2437" s="52" t="e">
        <f>IFERROR(_xll.qlIndexFixing(IndexON,D2437,TRUE,_xll.ohTrigger(RecalcTrigger,TriggerON)),NA())</f>
        <v>#N/A</v>
      </c>
      <c r="H2437" s="49">
        <f>_xll.qlCalendarAdvance(IborCalendar,$H2436,B2437,"f",FALSE)</f>
        <v>56388</v>
      </c>
      <c r="I2437" s="49">
        <f>_xll.qlInterestRateIndexValueDate(Index3M,$H2437)</f>
        <v>56390</v>
      </c>
      <c r="J2437" s="52" t="e">
        <f>IFERROR(_xll.qlIndexFixing(Index3M,H2437,TRUE,_xll.ohTrigger(RecalcTrigger,Trigger3M)),NA())</f>
        <v>#N/A</v>
      </c>
      <c r="K2437" s="52" t="e">
        <f>IFERROR(_xll.qlIndexFixing(ONIndex3M,I2437,TRUE,_xll.ohTrigger(RecalcTrigger,Trigger3M)),NA())</f>
        <v>#N/A</v>
      </c>
      <c r="L2437" s="52" t="e">
        <f>IFERROR(_xll.qlIndexFixing(Index6M,$H2437,TRUE,_xll.ohTrigger(RecalcTrigger,Trigger6M)),NA())</f>
        <v>#N/A</v>
      </c>
      <c r="M2437" s="52" t="e">
        <f>IFERROR(_xll.qlIndexFixing(ONIndex6M,I2437,TRUE,_xll.ohTrigger(RecalcTrigger,Trigger6M)),NA())</f>
        <v>#N/A</v>
      </c>
    </row>
    <row r="2438" spans="2:13" x14ac:dyDescent="0.2">
      <c r="B2438" s="46" t="s">
        <v>49</v>
      </c>
      <c r="D2438" s="49">
        <f>_xll.qlCalendarAdvance(LocalCalendar,$D2437,B2438,"f",FALSE)</f>
        <v>56640</v>
      </c>
      <c r="E2438" s="49">
        <f>_xll.qlInterestRateIndexValueDate(IndexON,D2438)</f>
        <v>56640</v>
      </c>
      <c r="F2438" s="52" t="e">
        <f>IFERROR(_xll.qlIndexFixing(IndexON,D2438,TRUE,_xll.ohTrigger(RecalcTrigger,TriggerON)),NA())</f>
        <v>#N/A</v>
      </c>
      <c r="H2438" s="49">
        <f>_xll.qlCalendarAdvance(IborCalendar,$H2437,B2438,"f",FALSE)</f>
        <v>56395</v>
      </c>
      <c r="I2438" s="49">
        <f>_xll.qlInterestRateIndexValueDate(Index3M,$H2438)</f>
        <v>56397</v>
      </c>
      <c r="J2438" s="52" t="e">
        <f>IFERROR(_xll.qlIndexFixing(Index3M,H2438,TRUE,_xll.ohTrigger(RecalcTrigger,Trigger3M)),NA())</f>
        <v>#N/A</v>
      </c>
      <c r="K2438" s="52" t="e">
        <f>IFERROR(_xll.qlIndexFixing(ONIndex3M,I2438,TRUE,_xll.ohTrigger(RecalcTrigger,Trigger3M)),NA())</f>
        <v>#N/A</v>
      </c>
      <c r="L2438" s="52" t="e">
        <f>IFERROR(_xll.qlIndexFixing(Index6M,$H2438,TRUE,_xll.ohTrigger(RecalcTrigger,Trigger6M)),NA())</f>
        <v>#N/A</v>
      </c>
      <c r="M2438" s="52" t="e">
        <f>IFERROR(_xll.qlIndexFixing(ONIndex6M,I2438,TRUE,_xll.ohTrigger(RecalcTrigger,Trigger6M)),NA())</f>
        <v>#N/A</v>
      </c>
    </row>
    <row r="2439" spans="2:13" x14ac:dyDescent="0.2">
      <c r="B2439" s="46" t="s">
        <v>49</v>
      </c>
      <c r="D2439" s="49">
        <f>_xll.qlCalendarAdvance(LocalCalendar,$D2438,B2439,"f",FALSE)</f>
        <v>56647</v>
      </c>
      <c r="E2439" s="49">
        <f>_xll.qlInterestRateIndexValueDate(IndexON,D2439)</f>
        <v>56647</v>
      </c>
      <c r="F2439" s="52" t="e">
        <f>IFERROR(_xll.qlIndexFixing(IndexON,D2439,TRUE,_xll.ohTrigger(RecalcTrigger,TriggerON)),NA())</f>
        <v>#N/A</v>
      </c>
      <c r="H2439" s="49">
        <f>_xll.qlCalendarAdvance(IborCalendar,$H2438,B2439,"f",FALSE)</f>
        <v>56402</v>
      </c>
      <c r="I2439" s="49">
        <f>_xll.qlInterestRateIndexValueDate(Index3M,$H2439)</f>
        <v>56404</v>
      </c>
      <c r="J2439" s="52" t="e">
        <f>IFERROR(_xll.qlIndexFixing(Index3M,H2439,TRUE,_xll.ohTrigger(RecalcTrigger,Trigger3M)),NA())</f>
        <v>#N/A</v>
      </c>
      <c r="K2439" s="52" t="e">
        <f>IFERROR(_xll.qlIndexFixing(ONIndex3M,I2439,TRUE,_xll.ohTrigger(RecalcTrigger,Trigger3M)),NA())</f>
        <v>#N/A</v>
      </c>
      <c r="L2439" s="52" t="e">
        <f>IFERROR(_xll.qlIndexFixing(Index6M,$H2439,TRUE,_xll.ohTrigger(RecalcTrigger,Trigger6M)),NA())</f>
        <v>#N/A</v>
      </c>
      <c r="M2439" s="52" t="e">
        <f>IFERROR(_xll.qlIndexFixing(ONIndex6M,I2439,TRUE,_xll.ohTrigger(RecalcTrigger,Trigger6M)),NA())</f>
        <v>#N/A</v>
      </c>
    </row>
    <row r="2440" spans="2:13" x14ac:dyDescent="0.2">
      <c r="B2440" s="46" t="s">
        <v>49</v>
      </c>
      <c r="D2440" s="49">
        <f>_xll.qlCalendarAdvance(LocalCalendar,$D2439,B2440,"f",FALSE)</f>
        <v>56654</v>
      </c>
      <c r="E2440" s="49">
        <f>_xll.qlInterestRateIndexValueDate(IndexON,D2440)</f>
        <v>56654</v>
      </c>
      <c r="F2440" s="52" t="e">
        <f>IFERROR(_xll.qlIndexFixing(IndexON,D2440,TRUE,_xll.ohTrigger(RecalcTrigger,TriggerON)),NA())</f>
        <v>#N/A</v>
      </c>
      <c r="H2440" s="49">
        <f>_xll.qlCalendarAdvance(IborCalendar,$H2439,B2440,"f",FALSE)</f>
        <v>56409</v>
      </c>
      <c r="I2440" s="49">
        <f>_xll.qlInterestRateIndexValueDate(Index3M,$H2440)</f>
        <v>56411</v>
      </c>
      <c r="J2440" s="52" t="e">
        <f>IFERROR(_xll.qlIndexFixing(Index3M,H2440,TRUE,_xll.ohTrigger(RecalcTrigger,Trigger3M)),NA())</f>
        <v>#N/A</v>
      </c>
      <c r="K2440" s="52" t="e">
        <f>IFERROR(_xll.qlIndexFixing(ONIndex3M,I2440,TRUE,_xll.ohTrigger(RecalcTrigger,Trigger3M)),NA())</f>
        <v>#N/A</v>
      </c>
      <c r="L2440" s="52" t="e">
        <f>IFERROR(_xll.qlIndexFixing(Index6M,$H2440,TRUE,_xll.ohTrigger(RecalcTrigger,Trigger6M)),NA())</f>
        <v>#N/A</v>
      </c>
      <c r="M2440" s="52" t="e">
        <f>IFERROR(_xll.qlIndexFixing(ONIndex6M,I2440,TRUE,_xll.ohTrigger(RecalcTrigger,Trigger6M)),NA())</f>
        <v>#N/A</v>
      </c>
    </row>
    <row r="2441" spans="2:13" x14ac:dyDescent="0.2">
      <c r="B2441" s="46" t="s">
        <v>49</v>
      </c>
      <c r="D2441" s="49">
        <f>_xll.qlCalendarAdvance(LocalCalendar,$D2440,B2441,"f",FALSE)</f>
        <v>56661</v>
      </c>
      <c r="E2441" s="49">
        <f>_xll.qlInterestRateIndexValueDate(IndexON,D2441)</f>
        <v>56661</v>
      </c>
      <c r="F2441" s="52" t="e">
        <f>IFERROR(_xll.qlIndexFixing(IndexON,D2441,TRUE,_xll.ohTrigger(RecalcTrigger,TriggerON)),NA())</f>
        <v>#N/A</v>
      </c>
      <c r="H2441" s="49">
        <f>_xll.qlCalendarAdvance(IborCalendar,$H2440,B2441,"f",FALSE)</f>
        <v>56416</v>
      </c>
      <c r="I2441" s="49">
        <f>_xll.qlInterestRateIndexValueDate(Index3M,$H2441)</f>
        <v>56418</v>
      </c>
      <c r="J2441" s="52" t="e">
        <f>IFERROR(_xll.qlIndexFixing(Index3M,H2441,TRUE,_xll.ohTrigger(RecalcTrigger,Trigger3M)),NA())</f>
        <v>#N/A</v>
      </c>
      <c r="K2441" s="52" t="e">
        <f>IFERROR(_xll.qlIndexFixing(ONIndex3M,I2441,TRUE,_xll.ohTrigger(RecalcTrigger,Trigger3M)),NA())</f>
        <v>#N/A</v>
      </c>
      <c r="L2441" s="52" t="e">
        <f>IFERROR(_xll.qlIndexFixing(Index6M,$H2441,TRUE,_xll.ohTrigger(RecalcTrigger,Trigger6M)),NA())</f>
        <v>#N/A</v>
      </c>
      <c r="M2441" s="52" t="e">
        <f>IFERROR(_xll.qlIndexFixing(ONIndex6M,I2441,TRUE,_xll.ohTrigger(RecalcTrigger,Trigger6M)),NA())</f>
        <v>#N/A</v>
      </c>
    </row>
    <row r="2442" spans="2:13" x14ac:dyDescent="0.2">
      <c r="B2442" s="46" t="s">
        <v>49</v>
      </c>
      <c r="D2442" s="49">
        <f>_xll.qlCalendarAdvance(LocalCalendar,$D2441,B2442,"f",FALSE)</f>
        <v>56668</v>
      </c>
      <c r="E2442" s="49">
        <f>_xll.qlInterestRateIndexValueDate(IndexON,D2442)</f>
        <v>56668</v>
      </c>
      <c r="F2442" s="52" t="e">
        <f>IFERROR(_xll.qlIndexFixing(IndexON,D2442,TRUE,_xll.ohTrigger(RecalcTrigger,TriggerON)),NA())</f>
        <v>#N/A</v>
      </c>
      <c r="H2442" s="49">
        <f>_xll.qlCalendarAdvance(IborCalendar,$H2441,B2442,"f",FALSE)</f>
        <v>56423</v>
      </c>
      <c r="I2442" s="49">
        <f>_xll.qlInterestRateIndexValueDate(Index3M,$H2442)</f>
        <v>56425</v>
      </c>
      <c r="J2442" s="52" t="e">
        <f>IFERROR(_xll.qlIndexFixing(Index3M,H2442,TRUE,_xll.ohTrigger(RecalcTrigger,Trigger3M)),NA())</f>
        <v>#N/A</v>
      </c>
      <c r="K2442" s="52" t="e">
        <f>IFERROR(_xll.qlIndexFixing(ONIndex3M,I2442,TRUE,_xll.ohTrigger(RecalcTrigger,Trigger3M)),NA())</f>
        <v>#N/A</v>
      </c>
      <c r="L2442" s="52" t="e">
        <f>IFERROR(_xll.qlIndexFixing(Index6M,$H2442,TRUE,_xll.ohTrigger(RecalcTrigger,Trigger6M)),NA())</f>
        <v>#N/A</v>
      </c>
      <c r="M2442" s="52" t="e">
        <f>IFERROR(_xll.qlIndexFixing(ONIndex6M,I2442,TRUE,_xll.ohTrigger(RecalcTrigger,Trigger6M)),NA())</f>
        <v>#N/A</v>
      </c>
    </row>
    <row r="2443" spans="2:13" x14ac:dyDescent="0.2">
      <c r="B2443" s="46" t="s">
        <v>49</v>
      </c>
      <c r="D2443" s="49">
        <f>_xll.qlCalendarAdvance(LocalCalendar,$D2442,B2443,"f",FALSE)</f>
        <v>56675</v>
      </c>
      <c r="E2443" s="49">
        <f>_xll.qlInterestRateIndexValueDate(IndexON,D2443)</f>
        <v>56675</v>
      </c>
      <c r="F2443" s="52" t="e">
        <f>IFERROR(_xll.qlIndexFixing(IndexON,D2443,TRUE,_xll.ohTrigger(RecalcTrigger,TriggerON)),NA())</f>
        <v>#N/A</v>
      </c>
      <c r="H2443" s="49">
        <f>_xll.qlCalendarAdvance(IborCalendar,$H2442,B2443,"f",FALSE)</f>
        <v>56430</v>
      </c>
      <c r="I2443" s="49">
        <f>_xll.qlInterestRateIndexValueDate(Index3M,$H2443)</f>
        <v>56432</v>
      </c>
      <c r="J2443" s="52" t="e">
        <f>IFERROR(_xll.qlIndexFixing(Index3M,H2443,TRUE,_xll.ohTrigger(RecalcTrigger,Trigger3M)),NA())</f>
        <v>#N/A</v>
      </c>
      <c r="K2443" s="52" t="e">
        <f>IFERROR(_xll.qlIndexFixing(ONIndex3M,I2443,TRUE,_xll.ohTrigger(RecalcTrigger,Trigger3M)),NA())</f>
        <v>#N/A</v>
      </c>
      <c r="L2443" s="52" t="e">
        <f>IFERROR(_xll.qlIndexFixing(Index6M,$H2443,TRUE,_xll.ohTrigger(RecalcTrigger,Trigger6M)),NA())</f>
        <v>#N/A</v>
      </c>
      <c r="M2443" s="52" t="e">
        <f>IFERROR(_xll.qlIndexFixing(ONIndex6M,I2443,TRUE,_xll.ohTrigger(RecalcTrigger,Trigger6M)),NA())</f>
        <v>#N/A</v>
      </c>
    </row>
    <row r="2444" spans="2:13" x14ac:dyDescent="0.2">
      <c r="B2444" s="46" t="s">
        <v>49</v>
      </c>
      <c r="D2444" s="49">
        <f>_xll.qlCalendarAdvance(LocalCalendar,$D2443,B2444,"f",FALSE)</f>
        <v>56682</v>
      </c>
      <c r="E2444" s="49">
        <f>_xll.qlInterestRateIndexValueDate(IndexON,D2444)</f>
        <v>56682</v>
      </c>
      <c r="F2444" s="52" t="e">
        <f>IFERROR(_xll.qlIndexFixing(IndexON,D2444,TRUE,_xll.ohTrigger(RecalcTrigger,TriggerON)),NA())</f>
        <v>#N/A</v>
      </c>
      <c r="H2444" s="49">
        <f>_xll.qlCalendarAdvance(IborCalendar,$H2443,B2444,"f",FALSE)</f>
        <v>56437</v>
      </c>
      <c r="I2444" s="49">
        <f>_xll.qlInterestRateIndexValueDate(Index3M,$H2444)</f>
        <v>56439</v>
      </c>
      <c r="J2444" s="52" t="e">
        <f>IFERROR(_xll.qlIndexFixing(Index3M,H2444,TRUE,_xll.ohTrigger(RecalcTrigger,Trigger3M)),NA())</f>
        <v>#N/A</v>
      </c>
      <c r="K2444" s="52" t="e">
        <f>IFERROR(_xll.qlIndexFixing(ONIndex3M,I2444,TRUE,_xll.ohTrigger(RecalcTrigger,Trigger3M)),NA())</f>
        <v>#N/A</v>
      </c>
      <c r="L2444" s="52" t="e">
        <f>IFERROR(_xll.qlIndexFixing(Index6M,$H2444,TRUE,_xll.ohTrigger(RecalcTrigger,Trigger6M)),NA())</f>
        <v>#N/A</v>
      </c>
      <c r="M2444" s="52" t="e">
        <f>IFERROR(_xll.qlIndexFixing(ONIndex6M,I2444,TRUE,_xll.ohTrigger(RecalcTrigger,Trigger6M)),NA())</f>
        <v>#N/A</v>
      </c>
    </row>
    <row r="2445" spans="2:13" x14ac:dyDescent="0.2">
      <c r="B2445" s="46" t="s">
        <v>49</v>
      </c>
      <c r="D2445" s="49">
        <f>_xll.qlCalendarAdvance(LocalCalendar,$D2444,B2445,"f",FALSE)</f>
        <v>56689</v>
      </c>
      <c r="E2445" s="49">
        <f>_xll.qlInterestRateIndexValueDate(IndexON,D2445)</f>
        <v>56689</v>
      </c>
      <c r="F2445" s="52" t="e">
        <f>IFERROR(_xll.qlIndexFixing(IndexON,D2445,TRUE,_xll.ohTrigger(RecalcTrigger,TriggerON)),NA())</f>
        <v>#N/A</v>
      </c>
      <c r="H2445" s="49">
        <f>_xll.qlCalendarAdvance(IborCalendar,$H2444,B2445,"f",FALSE)</f>
        <v>56444</v>
      </c>
      <c r="I2445" s="49">
        <f>_xll.qlInterestRateIndexValueDate(Index3M,$H2445)</f>
        <v>56446</v>
      </c>
      <c r="J2445" s="52" t="e">
        <f>IFERROR(_xll.qlIndexFixing(Index3M,H2445,TRUE,_xll.ohTrigger(RecalcTrigger,Trigger3M)),NA())</f>
        <v>#N/A</v>
      </c>
      <c r="K2445" s="52" t="e">
        <f>IFERROR(_xll.qlIndexFixing(ONIndex3M,I2445,TRUE,_xll.ohTrigger(RecalcTrigger,Trigger3M)),NA())</f>
        <v>#N/A</v>
      </c>
      <c r="L2445" s="52" t="e">
        <f>IFERROR(_xll.qlIndexFixing(Index6M,$H2445,TRUE,_xll.ohTrigger(RecalcTrigger,Trigger6M)),NA())</f>
        <v>#N/A</v>
      </c>
      <c r="M2445" s="52" t="e">
        <f>IFERROR(_xll.qlIndexFixing(ONIndex6M,I2445,TRUE,_xll.ohTrigger(RecalcTrigger,Trigger6M)),NA())</f>
        <v>#N/A</v>
      </c>
    </row>
    <row r="2446" spans="2:13" x14ac:dyDescent="0.2">
      <c r="B2446" s="46" t="s">
        <v>49</v>
      </c>
      <c r="D2446" s="49">
        <f>_xll.qlCalendarAdvance(LocalCalendar,$D2445,B2446,"f",FALSE)</f>
        <v>56696</v>
      </c>
      <c r="E2446" s="49">
        <f>_xll.qlInterestRateIndexValueDate(IndexON,D2446)</f>
        <v>56696</v>
      </c>
      <c r="F2446" s="52" t="e">
        <f>IFERROR(_xll.qlIndexFixing(IndexON,D2446,TRUE,_xll.ohTrigger(RecalcTrigger,TriggerON)),NA())</f>
        <v>#N/A</v>
      </c>
      <c r="H2446" s="49">
        <f>_xll.qlCalendarAdvance(IborCalendar,$H2445,B2446,"f",FALSE)</f>
        <v>56451</v>
      </c>
      <c r="I2446" s="49">
        <f>_xll.qlInterestRateIndexValueDate(Index3M,$H2446)</f>
        <v>56453</v>
      </c>
      <c r="J2446" s="52" t="e">
        <f>IFERROR(_xll.qlIndexFixing(Index3M,H2446,TRUE,_xll.ohTrigger(RecalcTrigger,Trigger3M)),NA())</f>
        <v>#N/A</v>
      </c>
      <c r="K2446" s="52" t="e">
        <f>IFERROR(_xll.qlIndexFixing(ONIndex3M,I2446,TRUE,_xll.ohTrigger(RecalcTrigger,Trigger3M)),NA())</f>
        <v>#N/A</v>
      </c>
      <c r="L2446" s="52" t="e">
        <f>IFERROR(_xll.qlIndexFixing(Index6M,$H2446,TRUE,_xll.ohTrigger(RecalcTrigger,Trigger6M)),NA())</f>
        <v>#N/A</v>
      </c>
      <c r="M2446" s="52" t="e">
        <f>IFERROR(_xll.qlIndexFixing(ONIndex6M,I2446,TRUE,_xll.ohTrigger(RecalcTrigger,Trigger6M)),NA())</f>
        <v>#N/A</v>
      </c>
    </row>
    <row r="2447" spans="2:13" x14ac:dyDescent="0.2">
      <c r="B2447" s="46" t="s">
        <v>49</v>
      </c>
      <c r="D2447" s="49">
        <f>_xll.qlCalendarAdvance(LocalCalendar,$D2446,B2447,"f",FALSE)</f>
        <v>56703</v>
      </c>
      <c r="E2447" s="49">
        <f>_xll.qlInterestRateIndexValueDate(IndexON,D2447)</f>
        <v>56703</v>
      </c>
      <c r="F2447" s="52" t="e">
        <f>IFERROR(_xll.qlIndexFixing(IndexON,D2447,TRUE,_xll.ohTrigger(RecalcTrigger,TriggerON)),NA())</f>
        <v>#N/A</v>
      </c>
      <c r="H2447" s="49">
        <f>_xll.qlCalendarAdvance(IborCalendar,$H2446,B2447,"f",FALSE)</f>
        <v>56458</v>
      </c>
      <c r="I2447" s="49">
        <f>_xll.qlInterestRateIndexValueDate(Index3M,$H2447)</f>
        <v>56460</v>
      </c>
      <c r="J2447" s="52" t="e">
        <f>IFERROR(_xll.qlIndexFixing(Index3M,H2447,TRUE,_xll.ohTrigger(RecalcTrigger,Trigger3M)),NA())</f>
        <v>#N/A</v>
      </c>
      <c r="K2447" s="52" t="e">
        <f>IFERROR(_xll.qlIndexFixing(ONIndex3M,I2447,TRUE,_xll.ohTrigger(RecalcTrigger,Trigger3M)),NA())</f>
        <v>#N/A</v>
      </c>
      <c r="L2447" s="52" t="e">
        <f>IFERROR(_xll.qlIndexFixing(Index6M,$H2447,TRUE,_xll.ohTrigger(RecalcTrigger,Trigger6M)),NA())</f>
        <v>#N/A</v>
      </c>
      <c r="M2447" s="52" t="e">
        <f>IFERROR(_xll.qlIndexFixing(ONIndex6M,I2447,TRUE,_xll.ohTrigger(RecalcTrigger,Trigger6M)),NA())</f>
        <v>#N/A</v>
      </c>
    </row>
    <row r="2448" spans="2:13" x14ac:dyDescent="0.2">
      <c r="B2448" s="46" t="s">
        <v>49</v>
      </c>
      <c r="D2448" s="49">
        <f>_xll.qlCalendarAdvance(LocalCalendar,$D2447,B2448,"f",FALSE)</f>
        <v>56710</v>
      </c>
      <c r="E2448" s="49">
        <f>_xll.qlInterestRateIndexValueDate(IndexON,D2448)</f>
        <v>56710</v>
      </c>
      <c r="F2448" s="52" t="e">
        <f>IFERROR(_xll.qlIndexFixing(IndexON,D2448,TRUE,_xll.ohTrigger(RecalcTrigger,TriggerON)),NA())</f>
        <v>#N/A</v>
      </c>
      <c r="H2448" s="49">
        <f>_xll.qlCalendarAdvance(IborCalendar,$H2447,B2448,"f",FALSE)</f>
        <v>56465</v>
      </c>
      <c r="I2448" s="49">
        <f>_xll.qlInterestRateIndexValueDate(Index3M,$H2448)</f>
        <v>56467</v>
      </c>
      <c r="J2448" s="52" t="e">
        <f>IFERROR(_xll.qlIndexFixing(Index3M,H2448,TRUE,_xll.ohTrigger(RecalcTrigger,Trigger3M)),NA())</f>
        <v>#N/A</v>
      </c>
      <c r="K2448" s="52" t="e">
        <f>IFERROR(_xll.qlIndexFixing(ONIndex3M,I2448,TRUE,_xll.ohTrigger(RecalcTrigger,Trigger3M)),NA())</f>
        <v>#N/A</v>
      </c>
      <c r="L2448" s="52" t="e">
        <f>IFERROR(_xll.qlIndexFixing(Index6M,$H2448,TRUE,_xll.ohTrigger(RecalcTrigger,Trigger6M)),NA())</f>
        <v>#N/A</v>
      </c>
      <c r="M2448" s="52" t="e">
        <f>IFERROR(_xll.qlIndexFixing(ONIndex6M,I2448,TRUE,_xll.ohTrigger(RecalcTrigger,Trigger6M)),NA())</f>
        <v>#N/A</v>
      </c>
    </row>
    <row r="2449" spans="2:13" x14ac:dyDescent="0.2">
      <c r="B2449" s="46" t="s">
        <v>49</v>
      </c>
      <c r="D2449" s="49">
        <f>_xll.qlCalendarAdvance(LocalCalendar,$D2448,B2449,"f",FALSE)</f>
        <v>56717</v>
      </c>
      <c r="E2449" s="49">
        <f>_xll.qlInterestRateIndexValueDate(IndexON,D2449)</f>
        <v>56717</v>
      </c>
      <c r="F2449" s="52" t="e">
        <f>IFERROR(_xll.qlIndexFixing(IndexON,D2449,TRUE,_xll.ohTrigger(RecalcTrigger,TriggerON)),NA())</f>
        <v>#N/A</v>
      </c>
      <c r="H2449" s="49">
        <f>_xll.qlCalendarAdvance(IborCalendar,$H2448,B2449,"f",FALSE)</f>
        <v>56472</v>
      </c>
      <c r="I2449" s="49">
        <f>_xll.qlInterestRateIndexValueDate(Index3M,$H2449)</f>
        <v>56474</v>
      </c>
      <c r="J2449" s="52" t="e">
        <f>IFERROR(_xll.qlIndexFixing(Index3M,H2449,TRUE,_xll.ohTrigger(RecalcTrigger,Trigger3M)),NA())</f>
        <v>#N/A</v>
      </c>
      <c r="K2449" s="52" t="e">
        <f>IFERROR(_xll.qlIndexFixing(ONIndex3M,I2449,TRUE,_xll.ohTrigger(RecalcTrigger,Trigger3M)),NA())</f>
        <v>#N/A</v>
      </c>
      <c r="L2449" s="52" t="e">
        <f>IFERROR(_xll.qlIndexFixing(Index6M,$H2449,TRUE,_xll.ohTrigger(RecalcTrigger,Trigger6M)),NA())</f>
        <v>#N/A</v>
      </c>
      <c r="M2449" s="52" t="e">
        <f>IFERROR(_xll.qlIndexFixing(ONIndex6M,I2449,TRUE,_xll.ohTrigger(RecalcTrigger,Trigger6M)),NA())</f>
        <v>#N/A</v>
      </c>
    </row>
    <row r="2450" spans="2:13" x14ac:dyDescent="0.2">
      <c r="B2450" s="46" t="s">
        <v>49</v>
      </c>
      <c r="D2450" s="49">
        <f>_xll.qlCalendarAdvance(LocalCalendar,$D2449,B2450,"f",FALSE)</f>
        <v>56724</v>
      </c>
      <c r="E2450" s="49">
        <f>_xll.qlInterestRateIndexValueDate(IndexON,D2450)</f>
        <v>56724</v>
      </c>
      <c r="F2450" s="52" t="e">
        <f>IFERROR(_xll.qlIndexFixing(IndexON,D2450,TRUE,_xll.ohTrigger(RecalcTrigger,TriggerON)),NA())</f>
        <v>#N/A</v>
      </c>
      <c r="H2450" s="49">
        <f>_xll.qlCalendarAdvance(IborCalendar,$H2449,B2450,"f",FALSE)</f>
        <v>56479</v>
      </c>
      <c r="I2450" s="49">
        <f>_xll.qlInterestRateIndexValueDate(Index3M,$H2450)</f>
        <v>56481</v>
      </c>
      <c r="J2450" s="52" t="e">
        <f>IFERROR(_xll.qlIndexFixing(Index3M,H2450,TRUE,_xll.ohTrigger(RecalcTrigger,Trigger3M)),NA())</f>
        <v>#N/A</v>
      </c>
      <c r="K2450" s="52" t="e">
        <f>IFERROR(_xll.qlIndexFixing(ONIndex3M,I2450,TRUE,_xll.ohTrigger(RecalcTrigger,Trigger3M)),NA())</f>
        <v>#N/A</v>
      </c>
      <c r="L2450" s="52" t="e">
        <f>IFERROR(_xll.qlIndexFixing(Index6M,$H2450,TRUE,_xll.ohTrigger(RecalcTrigger,Trigger6M)),NA())</f>
        <v>#N/A</v>
      </c>
      <c r="M2450" s="52" t="e">
        <f>IFERROR(_xll.qlIndexFixing(ONIndex6M,I2450,TRUE,_xll.ohTrigger(RecalcTrigger,Trigger6M)),NA())</f>
        <v>#N/A</v>
      </c>
    </row>
    <row r="2451" spans="2:13" x14ac:dyDescent="0.2">
      <c r="B2451" s="46" t="s">
        <v>49</v>
      </c>
      <c r="D2451" s="49">
        <f>_xll.qlCalendarAdvance(LocalCalendar,$D2450,B2451,"f",FALSE)</f>
        <v>56731</v>
      </c>
      <c r="E2451" s="49">
        <f>_xll.qlInterestRateIndexValueDate(IndexON,D2451)</f>
        <v>56731</v>
      </c>
      <c r="F2451" s="52" t="e">
        <f>IFERROR(_xll.qlIndexFixing(IndexON,D2451,TRUE,_xll.ohTrigger(RecalcTrigger,TriggerON)),NA())</f>
        <v>#N/A</v>
      </c>
      <c r="H2451" s="49">
        <f>_xll.qlCalendarAdvance(IborCalendar,$H2450,B2451,"f",FALSE)</f>
        <v>56486</v>
      </c>
      <c r="I2451" s="49">
        <f>_xll.qlInterestRateIndexValueDate(Index3M,$H2451)</f>
        <v>56488</v>
      </c>
      <c r="J2451" s="52" t="e">
        <f>IFERROR(_xll.qlIndexFixing(Index3M,H2451,TRUE,_xll.ohTrigger(RecalcTrigger,Trigger3M)),NA())</f>
        <v>#N/A</v>
      </c>
      <c r="K2451" s="52" t="e">
        <f>IFERROR(_xll.qlIndexFixing(ONIndex3M,I2451,TRUE,_xll.ohTrigger(RecalcTrigger,Trigger3M)),NA())</f>
        <v>#N/A</v>
      </c>
      <c r="L2451" s="52" t="e">
        <f>IFERROR(_xll.qlIndexFixing(Index6M,$H2451,TRUE,_xll.ohTrigger(RecalcTrigger,Trigger6M)),NA())</f>
        <v>#N/A</v>
      </c>
      <c r="M2451" s="52" t="e">
        <f>IFERROR(_xll.qlIndexFixing(ONIndex6M,I2451,TRUE,_xll.ohTrigger(RecalcTrigger,Trigger6M)),NA())</f>
        <v>#N/A</v>
      </c>
    </row>
    <row r="2452" spans="2:13" x14ac:dyDescent="0.2">
      <c r="B2452" s="46" t="s">
        <v>49</v>
      </c>
      <c r="D2452" s="49">
        <f>_xll.qlCalendarAdvance(LocalCalendar,$D2451,B2452,"f",FALSE)</f>
        <v>56740</v>
      </c>
      <c r="E2452" s="49">
        <f>_xll.qlInterestRateIndexValueDate(IndexON,D2452)</f>
        <v>56740</v>
      </c>
      <c r="F2452" s="52" t="e">
        <f>IFERROR(_xll.qlIndexFixing(IndexON,D2452,TRUE,_xll.ohTrigger(RecalcTrigger,TriggerON)),NA())</f>
        <v>#N/A</v>
      </c>
      <c r="H2452" s="49">
        <f>_xll.qlCalendarAdvance(IborCalendar,$H2451,B2452,"f",FALSE)</f>
        <v>56493</v>
      </c>
      <c r="I2452" s="49">
        <f>_xll.qlInterestRateIndexValueDate(Index3M,$H2452)</f>
        <v>56495</v>
      </c>
      <c r="J2452" s="52" t="e">
        <f>IFERROR(_xll.qlIndexFixing(Index3M,H2452,TRUE,_xll.ohTrigger(RecalcTrigger,Trigger3M)),NA())</f>
        <v>#N/A</v>
      </c>
      <c r="K2452" s="52" t="e">
        <f>IFERROR(_xll.qlIndexFixing(ONIndex3M,I2452,TRUE,_xll.ohTrigger(RecalcTrigger,Trigger3M)),NA())</f>
        <v>#N/A</v>
      </c>
      <c r="L2452" s="52" t="e">
        <f>IFERROR(_xll.qlIndexFixing(Index6M,$H2452,TRUE,_xll.ohTrigger(RecalcTrigger,Trigger6M)),NA())</f>
        <v>#N/A</v>
      </c>
      <c r="M2452" s="52" t="e">
        <f>IFERROR(_xll.qlIndexFixing(ONIndex6M,I2452,TRUE,_xll.ohTrigger(RecalcTrigger,Trigger6M)),NA())</f>
        <v>#N/A</v>
      </c>
    </row>
    <row r="2453" spans="2:13" x14ac:dyDescent="0.2">
      <c r="B2453" s="46" t="s">
        <v>49</v>
      </c>
      <c r="D2453" s="49">
        <f>_xll.qlCalendarAdvance(LocalCalendar,$D2452,B2453,"f",FALSE)</f>
        <v>56747</v>
      </c>
      <c r="E2453" s="49">
        <f>_xll.qlInterestRateIndexValueDate(IndexON,D2453)</f>
        <v>56747</v>
      </c>
      <c r="F2453" s="52" t="e">
        <f>IFERROR(_xll.qlIndexFixing(IndexON,D2453,TRUE,_xll.ohTrigger(RecalcTrigger,TriggerON)),NA())</f>
        <v>#N/A</v>
      </c>
      <c r="H2453" s="49">
        <f>_xll.qlCalendarAdvance(IborCalendar,$H2452,B2453,"f",FALSE)</f>
        <v>56500</v>
      </c>
      <c r="I2453" s="49">
        <f>_xll.qlInterestRateIndexValueDate(Index3M,$H2453)</f>
        <v>56502</v>
      </c>
      <c r="J2453" s="52" t="e">
        <f>IFERROR(_xll.qlIndexFixing(Index3M,H2453,TRUE,_xll.ohTrigger(RecalcTrigger,Trigger3M)),NA())</f>
        <v>#N/A</v>
      </c>
      <c r="K2453" s="52" t="e">
        <f>IFERROR(_xll.qlIndexFixing(ONIndex3M,I2453,TRUE,_xll.ohTrigger(RecalcTrigger,Trigger3M)),NA())</f>
        <v>#N/A</v>
      </c>
      <c r="L2453" s="52" t="e">
        <f>IFERROR(_xll.qlIndexFixing(Index6M,$H2453,TRUE,_xll.ohTrigger(RecalcTrigger,Trigger6M)),NA())</f>
        <v>#N/A</v>
      </c>
      <c r="M2453" s="52" t="e">
        <f>IFERROR(_xll.qlIndexFixing(ONIndex6M,I2453,TRUE,_xll.ohTrigger(RecalcTrigger,Trigger6M)),NA())</f>
        <v>#N/A</v>
      </c>
    </row>
    <row r="2454" spans="2:13" x14ac:dyDescent="0.2">
      <c r="B2454" s="46" t="s">
        <v>49</v>
      </c>
      <c r="D2454" s="49">
        <f>_xll.qlCalendarAdvance(LocalCalendar,$D2453,B2454,"f",FALSE)</f>
        <v>56754</v>
      </c>
      <c r="E2454" s="49">
        <f>_xll.qlInterestRateIndexValueDate(IndexON,D2454)</f>
        <v>56754</v>
      </c>
      <c r="F2454" s="52" t="e">
        <f>IFERROR(_xll.qlIndexFixing(IndexON,D2454,TRUE,_xll.ohTrigger(RecalcTrigger,TriggerON)),NA())</f>
        <v>#N/A</v>
      </c>
      <c r="H2454" s="49">
        <f>_xll.qlCalendarAdvance(IborCalendar,$H2453,B2454,"f",FALSE)</f>
        <v>56507</v>
      </c>
      <c r="I2454" s="49">
        <f>_xll.qlInterestRateIndexValueDate(Index3M,$H2454)</f>
        <v>56509</v>
      </c>
      <c r="J2454" s="52" t="e">
        <f>IFERROR(_xll.qlIndexFixing(Index3M,H2454,TRUE,_xll.ohTrigger(RecalcTrigger,Trigger3M)),NA())</f>
        <v>#N/A</v>
      </c>
      <c r="K2454" s="52" t="e">
        <f>IFERROR(_xll.qlIndexFixing(ONIndex3M,I2454,TRUE,_xll.ohTrigger(RecalcTrigger,Trigger3M)),NA())</f>
        <v>#N/A</v>
      </c>
      <c r="L2454" s="52" t="e">
        <f>IFERROR(_xll.qlIndexFixing(Index6M,$H2454,TRUE,_xll.ohTrigger(RecalcTrigger,Trigger6M)),NA())</f>
        <v>#N/A</v>
      </c>
      <c r="M2454" s="52" t="e">
        <f>IFERROR(_xll.qlIndexFixing(ONIndex6M,I2454,TRUE,_xll.ohTrigger(RecalcTrigger,Trigger6M)),NA())</f>
        <v>#N/A</v>
      </c>
    </row>
    <row r="2455" spans="2:13" x14ac:dyDescent="0.2">
      <c r="B2455" s="46" t="s">
        <v>49</v>
      </c>
      <c r="D2455" s="49">
        <f>_xll.qlCalendarAdvance(LocalCalendar,$D2454,B2455,"f",FALSE)</f>
        <v>56761</v>
      </c>
      <c r="E2455" s="49">
        <f>_xll.qlInterestRateIndexValueDate(IndexON,D2455)</f>
        <v>56761</v>
      </c>
      <c r="F2455" s="52" t="e">
        <f>IFERROR(_xll.qlIndexFixing(IndexON,D2455,TRUE,_xll.ohTrigger(RecalcTrigger,TriggerON)),NA())</f>
        <v>#N/A</v>
      </c>
      <c r="H2455" s="49">
        <f>_xll.qlCalendarAdvance(IborCalendar,$H2454,B2455,"f",FALSE)</f>
        <v>56514</v>
      </c>
      <c r="I2455" s="49">
        <f>_xll.qlInterestRateIndexValueDate(Index3M,$H2455)</f>
        <v>56516</v>
      </c>
      <c r="J2455" s="52" t="e">
        <f>IFERROR(_xll.qlIndexFixing(Index3M,H2455,TRUE,_xll.ohTrigger(RecalcTrigger,Trigger3M)),NA())</f>
        <v>#N/A</v>
      </c>
      <c r="K2455" s="52" t="e">
        <f>IFERROR(_xll.qlIndexFixing(ONIndex3M,I2455,TRUE,_xll.ohTrigger(RecalcTrigger,Trigger3M)),NA())</f>
        <v>#N/A</v>
      </c>
      <c r="L2455" s="52" t="e">
        <f>IFERROR(_xll.qlIndexFixing(Index6M,$H2455,TRUE,_xll.ohTrigger(RecalcTrigger,Trigger6M)),NA())</f>
        <v>#N/A</v>
      </c>
      <c r="M2455" s="52" t="e">
        <f>IFERROR(_xll.qlIndexFixing(ONIndex6M,I2455,TRUE,_xll.ohTrigger(RecalcTrigger,Trigger6M)),NA())</f>
        <v>#N/A</v>
      </c>
    </row>
    <row r="2456" spans="2:13" x14ac:dyDescent="0.2">
      <c r="B2456" s="46" t="s">
        <v>49</v>
      </c>
      <c r="D2456" s="49">
        <f>_xll.qlCalendarAdvance(LocalCalendar,$D2455,B2456,"f",FALSE)</f>
        <v>56768</v>
      </c>
      <c r="E2456" s="49">
        <f>_xll.qlInterestRateIndexValueDate(IndexON,D2456)</f>
        <v>56768</v>
      </c>
      <c r="F2456" s="52" t="e">
        <f>IFERROR(_xll.qlIndexFixing(IndexON,D2456,TRUE,_xll.ohTrigger(RecalcTrigger,TriggerON)),NA())</f>
        <v>#N/A</v>
      </c>
      <c r="H2456" s="49">
        <f>_xll.qlCalendarAdvance(IborCalendar,$H2455,B2456,"f",FALSE)</f>
        <v>56521</v>
      </c>
      <c r="I2456" s="49">
        <f>_xll.qlInterestRateIndexValueDate(Index3M,$H2456)</f>
        <v>56523</v>
      </c>
      <c r="J2456" s="52" t="e">
        <f>IFERROR(_xll.qlIndexFixing(Index3M,H2456,TRUE,_xll.ohTrigger(RecalcTrigger,Trigger3M)),NA())</f>
        <v>#N/A</v>
      </c>
      <c r="K2456" s="52" t="e">
        <f>IFERROR(_xll.qlIndexFixing(ONIndex3M,I2456,TRUE,_xll.ohTrigger(RecalcTrigger,Trigger3M)),NA())</f>
        <v>#N/A</v>
      </c>
      <c r="L2456" s="52" t="e">
        <f>IFERROR(_xll.qlIndexFixing(Index6M,$H2456,TRUE,_xll.ohTrigger(RecalcTrigger,Trigger6M)),NA())</f>
        <v>#N/A</v>
      </c>
      <c r="M2456" s="52" t="e">
        <f>IFERROR(_xll.qlIndexFixing(ONIndex6M,I2456,TRUE,_xll.ohTrigger(RecalcTrigger,Trigger6M)),NA())</f>
        <v>#N/A</v>
      </c>
    </row>
    <row r="2457" spans="2:13" x14ac:dyDescent="0.2">
      <c r="B2457" s="46" t="s">
        <v>49</v>
      </c>
      <c r="D2457" s="49">
        <f>_xll.qlCalendarAdvance(LocalCalendar,$D2456,B2457,"f",FALSE)</f>
        <v>56775</v>
      </c>
      <c r="E2457" s="49">
        <f>_xll.qlInterestRateIndexValueDate(IndexON,D2457)</f>
        <v>56775</v>
      </c>
      <c r="F2457" s="52" t="e">
        <f>IFERROR(_xll.qlIndexFixing(IndexON,D2457,TRUE,_xll.ohTrigger(RecalcTrigger,TriggerON)),NA())</f>
        <v>#N/A</v>
      </c>
      <c r="H2457" s="49">
        <f>_xll.qlCalendarAdvance(IborCalendar,$H2456,B2457,"f",FALSE)</f>
        <v>56528</v>
      </c>
      <c r="I2457" s="49">
        <f>_xll.qlInterestRateIndexValueDate(Index3M,$H2457)</f>
        <v>56530</v>
      </c>
      <c r="J2457" s="52" t="e">
        <f>IFERROR(_xll.qlIndexFixing(Index3M,H2457,TRUE,_xll.ohTrigger(RecalcTrigger,Trigger3M)),NA())</f>
        <v>#N/A</v>
      </c>
      <c r="K2457" s="52" t="e">
        <f>IFERROR(_xll.qlIndexFixing(ONIndex3M,I2457,TRUE,_xll.ohTrigger(RecalcTrigger,Trigger3M)),NA())</f>
        <v>#N/A</v>
      </c>
      <c r="L2457" s="52" t="e">
        <f>IFERROR(_xll.qlIndexFixing(Index6M,$H2457,TRUE,_xll.ohTrigger(RecalcTrigger,Trigger6M)),NA())</f>
        <v>#N/A</v>
      </c>
      <c r="M2457" s="52" t="e">
        <f>IFERROR(_xll.qlIndexFixing(ONIndex6M,I2457,TRUE,_xll.ohTrigger(RecalcTrigger,Trigger6M)),NA())</f>
        <v>#N/A</v>
      </c>
    </row>
    <row r="2458" spans="2:13" x14ac:dyDescent="0.2">
      <c r="B2458" s="46" t="s">
        <v>49</v>
      </c>
      <c r="D2458" s="49">
        <f>_xll.qlCalendarAdvance(LocalCalendar,$D2457,B2458,"f",FALSE)</f>
        <v>56782</v>
      </c>
      <c r="E2458" s="49">
        <f>_xll.qlInterestRateIndexValueDate(IndexON,D2458)</f>
        <v>56782</v>
      </c>
      <c r="F2458" s="52" t="e">
        <f>IFERROR(_xll.qlIndexFixing(IndexON,D2458,TRUE,_xll.ohTrigger(RecalcTrigger,TriggerON)),NA())</f>
        <v>#N/A</v>
      </c>
      <c r="H2458" s="49">
        <f>_xll.qlCalendarAdvance(IborCalendar,$H2457,B2458,"f",FALSE)</f>
        <v>56535</v>
      </c>
      <c r="I2458" s="49">
        <f>_xll.qlInterestRateIndexValueDate(Index3M,$H2458)</f>
        <v>56537</v>
      </c>
      <c r="J2458" s="52" t="e">
        <f>IFERROR(_xll.qlIndexFixing(Index3M,H2458,TRUE,_xll.ohTrigger(RecalcTrigger,Trigger3M)),NA())</f>
        <v>#N/A</v>
      </c>
      <c r="K2458" s="52" t="e">
        <f>IFERROR(_xll.qlIndexFixing(ONIndex3M,I2458,TRUE,_xll.ohTrigger(RecalcTrigger,Trigger3M)),NA())</f>
        <v>#N/A</v>
      </c>
      <c r="L2458" s="52" t="e">
        <f>IFERROR(_xll.qlIndexFixing(Index6M,$H2458,TRUE,_xll.ohTrigger(RecalcTrigger,Trigger6M)),NA())</f>
        <v>#N/A</v>
      </c>
      <c r="M2458" s="52" t="e">
        <f>IFERROR(_xll.qlIndexFixing(ONIndex6M,I2458,TRUE,_xll.ohTrigger(RecalcTrigger,Trigger6M)),NA())</f>
        <v>#N/A</v>
      </c>
    </row>
    <row r="2459" spans="2:13" x14ac:dyDescent="0.2">
      <c r="B2459" s="46" t="s">
        <v>49</v>
      </c>
      <c r="D2459" s="49">
        <f>_xll.qlCalendarAdvance(LocalCalendar,$D2458,B2459,"f",FALSE)</f>
        <v>56789</v>
      </c>
      <c r="E2459" s="49">
        <f>_xll.qlInterestRateIndexValueDate(IndexON,D2459)</f>
        <v>56789</v>
      </c>
      <c r="F2459" s="52" t="e">
        <f>IFERROR(_xll.qlIndexFixing(IndexON,D2459,TRUE,_xll.ohTrigger(RecalcTrigger,TriggerON)),NA())</f>
        <v>#N/A</v>
      </c>
      <c r="H2459" s="49">
        <f>_xll.qlCalendarAdvance(IborCalendar,$H2458,B2459,"f",FALSE)</f>
        <v>56542</v>
      </c>
      <c r="I2459" s="49">
        <f>_xll.qlInterestRateIndexValueDate(Index3M,$H2459)</f>
        <v>56544</v>
      </c>
      <c r="J2459" s="52" t="e">
        <f>IFERROR(_xll.qlIndexFixing(Index3M,H2459,TRUE,_xll.ohTrigger(RecalcTrigger,Trigger3M)),NA())</f>
        <v>#N/A</v>
      </c>
      <c r="K2459" s="52" t="e">
        <f>IFERROR(_xll.qlIndexFixing(ONIndex3M,I2459,TRUE,_xll.ohTrigger(RecalcTrigger,Trigger3M)),NA())</f>
        <v>#N/A</v>
      </c>
      <c r="L2459" s="52" t="e">
        <f>IFERROR(_xll.qlIndexFixing(Index6M,$H2459,TRUE,_xll.ohTrigger(RecalcTrigger,Trigger6M)),NA())</f>
        <v>#N/A</v>
      </c>
      <c r="M2459" s="52" t="e">
        <f>IFERROR(_xll.qlIndexFixing(ONIndex6M,I2459,TRUE,_xll.ohTrigger(RecalcTrigger,Trigger6M)),NA())</f>
        <v>#N/A</v>
      </c>
    </row>
    <row r="2460" spans="2:13" x14ac:dyDescent="0.2">
      <c r="B2460" s="46" t="s">
        <v>49</v>
      </c>
      <c r="D2460" s="49">
        <f>_xll.qlCalendarAdvance(LocalCalendar,$D2459,B2460,"f",FALSE)</f>
        <v>56796</v>
      </c>
      <c r="E2460" s="49">
        <f>_xll.qlInterestRateIndexValueDate(IndexON,D2460)</f>
        <v>56796</v>
      </c>
      <c r="F2460" s="52" t="e">
        <f>IFERROR(_xll.qlIndexFixing(IndexON,D2460,TRUE,_xll.ohTrigger(RecalcTrigger,TriggerON)),NA())</f>
        <v>#N/A</v>
      </c>
      <c r="H2460" s="49">
        <f>_xll.qlCalendarAdvance(IborCalendar,$H2459,B2460,"f",FALSE)</f>
        <v>56549</v>
      </c>
      <c r="I2460" s="49">
        <f>_xll.qlInterestRateIndexValueDate(Index3M,$H2460)</f>
        <v>56551</v>
      </c>
      <c r="J2460" s="52" t="e">
        <f>IFERROR(_xll.qlIndexFixing(Index3M,H2460,TRUE,_xll.ohTrigger(RecalcTrigger,Trigger3M)),NA())</f>
        <v>#N/A</v>
      </c>
      <c r="K2460" s="52" t="e">
        <f>IFERROR(_xll.qlIndexFixing(ONIndex3M,I2460,TRUE,_xll.ohTrigger(RecalcTrigger,Trigger3M)),NA())</f>
        <v>#N/A</v>
      </c>
      <c r="L2460" s="52" t="e">
        <f>IFERROR(_xll.qlIndexFixing(Index6M,$H2460,TRUE,_xll.ohTrigger(RecalcTrigger,Trigger6M)),NA())</f>
        <v>#N/A</v>
      </c>
      <c r="M2460" s="52" t="e">
        <f>IFERROR(_xll.qlIndexFixing(ONIndex6M,I2460,TRUE,_xll.ohTrigger(RecalcTrigger,Trigger6M)),NA())</f>
        <v>#N/A</v>
      </c>
    </row>
    <row r="2461" spans="2:13" x14ac:dyDescent="0.2">
      <c r="B2461" s="46" t="s">
        <v>49</v>
      </c>
      <c r="D2461" s="49">
        <f>_xll.qlCalendarAdvance(LocalCalendar,$D2460,B2461,"f",FALSE)</f>
        <v>56803</v>
      </c>
      <c r="E2461" s="49">
        <f>_xll.qlInterestRateIndexValueDate(IndexON,D2461)</f>
        <v>56803</v>
      </c>
      <c r="F2461" s="52" t="e">
        <f>IFERROR(_xll.qlIndexFixing(IndexON,D2461,TRUE,_xll.ohTrigger(RecalcTrigger,TriggerON)),NA())</f>
        <v>#N/A</v>
      </c>
      <c r="H2461" s="49">
        <f>_xll.qlCalendarAdvance(IborCalendar,$H2460,B2461,"f",FALSE)</f>
        <v>56556</v>
      </c>
      <c r="I2461" s="49">
        <f>_xll.qlInterestRateIndexValueDate(Index3M,$H2461)</f>
        <v>56558</v>
      </c>
      <c r="J2461" s="52" t="e">
        <f>IFERROR(_xll.qlIndexFixing(Index3M,H2461,TRUE,_xll.ohTrigger(RecalcTrigger,Trigger3M)),NA())</f>
        <v>#N/A</v>
      </c>
      <c r="K2461" s="52" t="e">
        <f>IFERROR(_xll.qlIndexFixing(ONIndex3M,I2461,TRUE,_xll.ohTrigger(RecalcTrigger,Trigger3M)),NA())</f>
        <v>#N/A</v>
      </c>
      <c r="L2461" s="52" t="e">
        <f>IFERROR(_xll.qlIndexFixing(Index6M,$H2461,TRUE,_xll.ohTrigger(RecalcTrigger,Trigger6M)),NA())</f>
        <v>#N/A</v>
      </c>
      <c r="M2461" s="52" t="e">
        <f>IFERROR(_xll.qlIndexFixing(ONIndex6M,I2461,TRUE,_xll.ohTrigger(RecalcTrigger,Trigger6M)),NA())</f>
        <v>#N/A</v>
      </c>
    </row>
    <row r="2462" spans="2:13" x14ac:dyDescent="0.2">
      <c r="B2462" s="46" t="s">
        <v>49</v>
      </c>
      <c r="D2462" s="49">
        <f>_xll.qlCalendarAdvance(LocalCalendar,$D2461,B2462,"f",FALSE)</f>
        <v>56810</v>
      </c>
      <c r="E2462" s="49">
        <f>_xll.qlInterestRateIndexValueDate(IndexON,D2462)</f>
        <v>56810</v>
      </c>
      <c r="F2462" s="52" t="e">
        <f>IFERROR(_xll.qlIndexFixing(IndexON,D2462,TRUE,_xll.ohTrigger(RecalcTrigger,TriggerON)),NA())</f>
        <v>#N/A</v>
      </c>
      <c r="H2462" s="49">
        <f>_xll.qlCalendarAdvance(IborCalendar,$H2461,B2462,"f",FALSE)</f>
        <v>56563</v>
      </c>
      <c r="I2462" s="49">
        <f>_xll.qlInterestRateIndexValueDate(Index3M,$H2462)</f>
        <v>56565</v>
      </c>
      <c r="J2462" s="52" t="e">
        <f>IFERROR(_xll.qlIndexFixing(Index3M,H2462,TRUE,_xll.ohTrigger(RecalcTrigger,Trigger3M)),NA())</f>
        <v>#N/A</v>
      </c>
      <c r="K2462" s="52" t="e">
        <f>IFERROR(_xll.qlIndexFixing(ONIndex3M,I2462,TRUE,_xll.ohTrigger(RecalcTrigger,Trigger3M)),NA())</f>
        <v>#N/A</v>
      </c>
      <c r="L2462" s="52" t="e">
        <f>IFERROR(_xll.qlIndexFixing(Index6M,$H2462,TRUE,_xll.ohTrigger(RecalcTrigger,Trigger6M)),NA())</f>
        <v>#N/A</v>
      </c>
      <c r="M2462" s="52" t="e">
        <f>IFERROR(_xll.qlIndexFixing(ONIndex6M,I2462,TRUE,_xll.ohTrigger(RecalcTrigger,Trigger6M)),NA())</f>
        <v>#N/A</v>
      </c>
    </row>
    <row r="2463" spans="2:13" x14ac:dyDescent="0.2">
      <c r="B2463" s="46" t="s">
        <v>49</v>
      </c>
      <c r="D2463" s="49">
        <f>_xll.qlCalendarAdvance(LocalCalendar,$D2462,B2463,"f",FALSE)</f>
        <v>56817</v>
      </c>
      <c r="E2463" s="49">
        <f>_xll.qlInterestRateIndexValueDate(IndexON,D2463)</f>
        <v>56817</v>
      </c>
      <c r="F2463" s="52" t="e">
        <f>IFERROR(_xll.qlIndexFixing(IndexON,D2463,TRUE,_xll.ohTrigger(RecalcTrigger,TriggerON)),NA())</f>
        <v>#N/A</v>
      </c>
      <c r="H2463" s="49">
        <f>_xll.qlCalendarAdvance(IborCalendar,$H2462,B2463,"f",FALSE)</f>
        <v>56570</v>
      </c>
      <c r="I2463" s="49">
        <f>_xll.qlInterestRateIndexValueDate(Index3M,$H2463)</f>
        <v>56572</v>
      </c>
      <c r="J2463" s="52" t="e">
        <f>IFERROR(_xll.qlIndexFixing(Index3M,H2463,TRUE,_xll.ohTrigger(RecalcTrigger,Trigger3M)),NA())</f>
        <v>#N/A</v>
      </c>
      <c r="K2463" s="52" t="e">
        <f>IFERROR(_xll.qlIndexFixing(ONIndex3M,I2463,TRUE,_xll.ohTrigger(RecalcTrigger,Trigger3M)),NA())</f>
        <v>#N/A</v>
      </c>
      <c r="L2463" s="52" t="e">
        <f>IFERROR(_xll.qlIndexFixing(Index6M,$H2463,TRUE,_xll.ohTrigger(RecalcTrigger,Trigger6M)),NA())</f>
        <v>#N/A</v>
      </c>
      <c r="M2463" s="52" t="e">
        <f>IFERROR(_xll.qlIndexFixing(ONIndex6M,I2463,TRUE,_xll.ohTrigger(RecalcTrigger,Trigger6M)),NA())</f>
        <v>#N/A</v>
      </c>
    </row>
    <row r="2464" spans="2:13" x14ac:dyDescent="0.2">
      <c r="B2464" s="46" t="s">
        <v>49</v>
      </c>
      <c r="D2464" s="49">
        <f>_xll.qlCalendarAdvance(LocalCalendar,$D2463,B2464,"f",FALSE)</f>
        <v>56824</v>
      </c>
      <c r="E2464" s="49">
        <f>_xll.qlInterestRateIndexValueDate(IndexON,D2464)</f>
        <v>56824</v>
      </c>
      <c r="F2464" s="52" t="e">
        <f>IFERROR(_xll.qlIndexFixing(IndexON,D2464,TRUE,_xll.ohTrigger(RecalcTrigger,TriggerON)),NA())</f>
        <v>#N/A</v>
      </c>
      <c r="H2464" s="49">
        <f>_xll.qlCalendarAdvance(IborCalendar,$H2463,B2464,"f",FALSE)</f>
        <v>56577</v>
      </c>
      <c r="I2464" s="49">
        <f>_xll.qlInterestRateIndexValueDate(Index3M,$H2464)</f>
        <v>56579</v>
      </c>
      <c r="J2464" s="52" t="e">
        <f>IFERROR(_xll.qlIndexFixing(Index3M,H2464,TRUE,_xll.ohTrigger(RecalcTrigger,Trigger3M)),NA())</f>
        <v>#N/A</v>
      </c>
      <c r="K2464" s="52" t="e">
        <f>IFERROR(_xll.qlIndexFixing(ONIndex3M,I2464,TRUE,_xll.ohTrigger(RecalcTrigger,Trigger3M)),NA())</f>
        <v>#N/A</v>
      </c>
      <c r="L2464" s="52" t="e">
        <f>IFERROR(_xll.qlIndexFixing(Index6M,$H2464,TRUE,_xll.ohTrigger(RecalcTrigger,Trigger6M)),NA())</f>
        <v>#N/A</v>
      </c>
      <c r="M2464" s="52" t="e">
        <f>IFERROR(_xll.qlIndexFixing(ONIndex6M,I2464,TRUE,_xll.ohTrigger(RecalcTrigger,Trigger6M)),NA())</f>
        <v>#N/A</v>
      </c>
    </row>
    <row r="2465" spans="2:13" x14ac:dyDescent="0.2">
      <c r="B2465" s="46" t="s">
        <v>49</v>
      </c>
      <c r="D2465" s="49">
        <f>_xll.qlCalendarAdvance(LocalCalendar,$D2464,B2465,"f",FALSE)</f>
        <v>56831</v>
      </c>
      <c r="E2465" s="49">
        <f>_xll.qlInterestRateIndexValueDate(IndexON,D2465)</f>
        <v>56831</v>
      </c>
      <c r="F2465" s="52" t="e">
        <f>IFERROR(_xll.qlIndexFixing(IndexON,D2465,TRUE,_xll.ohTrigger(RecalcTrigger,TriggerON)),NA())</f>
        <v>#N/A</v>
      </c>
      <c r="H2465" s="49">
        <f>_xll.qlCalendarAdvance(IborCalendar,$H2464,B2465,"f",FALSE)</f>
        <v>56584</v>
      </c>
      <c r="I2465" s="49">
        <f>_xll.qlInterestRateIndexValueDate(Index3M,$H2465)</f>
        <v>56586</v>
      </c>
      <c r="J2465" s="52" t="e">
        <f>IFERROR(_xll.qlIndexFixing(Index3M,H2465,TRUE,_xll.ohTrigger(RecalcTrigger,Trigger3M)),NA())</f>
        <v>#N/A</v>
      </c>
      <c r="K2465" s="52" t="e">
        <f>IFERROR(_xll.qlIndexFixing(ONIndex3M,I2465,TRUE,_xll.ohTrigger(RecalcTrigger,Trigger3M)),NA())</f>
        <v>#N/A</v>
      </c>
      <c r="L2465" s="52" t="e">
        <f>IFERROR(_xll.qlIndexFixing(Index6M,$H2465,TRUE,_xll.ohTrigger(RecalcTrigger,Trigger6M)),NA())</f>
        <v>#N/A</v>
      </c>
      <c r="M2465" s="52" t="e">
        <f>IFERROR(_xll.qlIndexFixing(ONIndex6M,I2465,TRUE,_xll.ohTrigger(RecalcTrigger,Trigger6M)),NA())</f>
        <v>#N/A</v>
      </c>
    </row>
    <row r="2466" spans="2:13" x14ac:dyDescent="0.2">
      <c r="B2466" s="46" t="s">
        <v>49</v>
      </c>
      <c r="D2466" s="49">
        <f>_xll.qlCalendarAdvance(LocalCalendar,$D2465,B2466,"f",FALSE)</f>
        <v>56838</v>
      </c>
      <c r="E2466" s="49">
        <f>_xll.qlInterestRateIndexValueDate(IndexON,D2466)</f>
        <v>56838</v>
      </c>
      <c r="F2466" s="52" t="e">
        <f>IFERROR(_xll.qlIndexFixing(IndexON,D2466,TRUE,_xll.ohTrigger(RecalcTrigger,TriggerON)),NA())</f>
        <v>#N/A</v>
      </c>
      <c r="H2466" s="49">
        <f>_xll.qlCalendarAdvance(IborCalendar,$H2465,B2466,"f",FALSE)</f>
        <v>56591</v>
      </c>
      <c r="I2466" s="49">
        <f>_xll.qlInterestRateIndexValueDate(Index3M,$H2466)</f>
        <v>56593</v>
      </c>
      <c r="J2466" s="52" t="e">
        <f>IFERROR(_xll.qlIndexFixing(Index3M,H2466,TRUE,_xll.ohTrigger(RecalcTrigger,Trigger3M)),NA())</f>
        <v>#N/A</v>
      </c>
      <c r="K2466" s="52" t="e">
        <f>IFERROR(_xll.qlIndexFixing(ONIndex3M,I2466,TRUE,_xll.ohTrigger(RecalcTrigger,Trigger3M)),NA())</f>
        <v>#N/A</v>
      </c>
      <c r="L2466" s="52" t="e">
        <f>IFERROR(_xll.qlIndexFixing(Index6M,$H2466,TRUE,_xll.ohTrigger(RecalcTrigger,Trigger6M)),NA())</f>
        <v>#N/A</v>
      </c>
      <c r="M2466" s="52" t="e">
        <f>IFERROR(_xll.qlIndexFixing(ONIndex6M,I2466,TRUE,_xll.ohTrigger(RecalcTrigger,Trigger6M)),NA())</f>
        <v>#N/A</v>
      </c>
    </row>
    <row r="2467" spans="2:13" x14ac:dyDescent="0.2">
      <c r="B2467" s="46" t="s">
        <v>49</v>
      </c>
      <c r="D2467" s="49">
        <f>_xll.qlCalendarAdvance(LocalCalendar,$D2466,B2467,"f",FALSE)</f>
        <v>56845</v>
      </c>
      <c r="E2467" s="49">
        <f>_xll.qlInterestRateIndexValueDate(IndexON,D2467)</f>
        <v>56845</v>
      </c>
      <c r="F2467" s="52" t="e">
        <f>IFERROR(_xll.qlIndexFixing(IndexON,D2467,TRUE,_xll.ohTrigger(RecalcTrigger,TriggerON)),NA())</f>
        <v>#N/A</v>
      </c>
      <c r="H2467" s="49">
        <f>_xll.qlCalendarAdvance(IborCalendar,$H2466,B2467,"f",FALSE)</f>
        <v>56598</v>
      </c>
      <c r="I2467" s="49">
        <f>_xll.qlInterestRateIndexValueDate(Index3M,$H2467)</f>
        <v>56600</v>
      </c>
      <c r="J2467" s="52" t="e">
        <f>IFERROR(_xll.qlIndexFixing(Index3M,H2467,TRUE,_xll.ohTrigger(RecalcTrigger,Trigger3M)),NA())</f>
        <v>#N/A</v>
      </c>
      <c r="K2467" s="52" t="e">
        <f>IFERROR(_xll.qlIndexFixing(ONIndex3M,I2467,TRUE,_xll.ohTrigger(RecalcTrigger,Trigger3M)),NA())</f>
        <v>#N/A</v>
      </c>
      <c r="L2467" s="52" t="e">
        <f>IFERROR(_xll.qlIndexFixing(Index6M,$H2467,TRUE,_xll.ohTrigger(RecalcTrigger,Trigger6M)),NA())</f>
        <v>#N/A</v>
      </c>
      <c r="M2467" s="52" t="e">
        <f>IFERROR(_xll.qlIndexFixing(ONIndex6M,I2467,TRUE,_xll.ohTrigger(RecalcTrigger,Trigger6M)),NA())</f>
        <v>#N/A</v>
      </c>
    </row>
    <row r="2468" spans="2:13" x14ac:dyDescent="0.2">
      <c r="B2468" s="46" t="s">
        <v>49</v>
      </c>
      <c r="D2468" s="49">
        <f>_xll.qlCalendarAdvance(LocalCalendar,$D2467,B2468,"f",FALSE)</f>
        <v>56852</v>
      </c>
      <c r="E2468" s="49">
        <f>_xll.qlInterestRateIndexValueDate(IndexON,D2468)</f>
        <v>56852</v>
      </c>
      <c r="F2468" s="52" t="e">
        <f>IFERROR(_xll.qlIndexFixing(IndexON,D2468,TRUE,_xll.ohTrigger(RecalcTrigger,TriggerON)),NA())</f>
        <v>#N/A</v>
      </c>
      <c r="H2468" s="49">
        <f>_xll.qlCalendarAdvance(IborCalendar,$H2467,B2468,"f",FALSE)</f>
        <v>56605</v>
      </c>
      <c r="I2468" s="49">
        <f>_xll.qlInterestRateIndexValueDate(Index3M,$H2468)</f>
        <v>56607</v>
      </c>
      <c r="J2468" s="52" t="e">
        <f>IFERROR(_xll.qlIndexFixing(Index3M,H2468,TRUE,_xll.ohTrigger(RecalcTrigger,Trigger3M)),NA())</f>
        <v>#N/A</v>
      </c>
      <c r="K2468" s="52" t="e">
        <f>IFERROR(_xll.qlIndexFixing(ONIndex3M,I2468,TRUE,_xll.ohTrigger(RecalcTrigger,Trigger3M)),NA())</f>
        <v>#N/A</v>
      </c>
      <c r="L2468" s="52" t="e">
        <f>IFERROR(_xll.qlIndexFixing(Index6M,$H2468,TRUE,_xll.ohTrigger(RecalcTrigger,Trigger6M)),NA())</f>
        <v>#N/A</v>
      </c>
      <c r="M2468" s="52" t="e">
        <f>IFERROR(_xll.qlIndexFixing(ONIndex6M,I2468,TRUE,_xll.ohTrigger(RecalcTrigger,Trigger6M)),NA())</f>
        <v>#N/A</v>
      </c>
    </row>
    <row r="2469" spans="2:13" x14ac:dyDescent="0.2">
      <c r="B2469" s="46" t="s">
        <v>49</v>
      </c>
      <c r="D2469" s="49">
        <f>_xll.qlCalendarAdvance(LocalCalendar,$D2468,B2469,"f",FALSE)</f>
        <v>56859</v>
      </c>
      <c r="E2469" s="49">
        <f>_xll.qlInterestRateIndexValueDate(IndexON,D2469)</f>
        <v>56859</v>
      </c>
      <c r="F2469" s="52" t="e">
        <f>IFERROR(_xll.qlIndexFixing(IndexON,D2469,TRUE,_xll.ohTrigger(RecalcTrigger,TriggerON)),NA())</f>
        <v>#N/A</v>
      </c>
      <c r="H2469" s="49">
        <f>_xll.qlCalendarAdvance(IborCalendar,$H2468,B2469,"f",FALSE)</f>
        <v>56612</v>
      </c>
      <c r="I2469" s="49">
        <f>_xll.qlInterestRateIndexValueDate(Index3M,$H2469)</f>
        <v>56618</v>
      </c>
      <c r="J2469" s="52" t="e">
        <f>IFERROR(_xll.qlIndexFixing(Index3M,H2469,TRUE,_xll.ohTrigger(RecalcTrigger,Trigger3M)),NA())</f>
        <v>#N/A</v>
      </c>
      <c r="K2469" s="52" t="e">
        <f>IFERROR(_xll.qlIndexFixing(ONIndex3M,I2469,TRUE,_xll.ohTrigger(RecalcTrigger,Trigger3M)),NA())</f>
        <v>#N/A</v>
      </c>
      <c r="L2469" s="52" t="e">
        <f>IFERROR(_xll.qlIndexFixing(Index6M,$H2469,TRUE,_xll.ohTrigger(RecalcTrigger,Trigger6M)),NA())</f>
        <v>#N/A</v>
      </c>
      <c r="M2469" s="52" t="e">
        <f>IFERROR(_xll.qlIndexFixing(ONIndex6M,I2469,TRUE,_xll.ohTrigger(RecalcTrigger,Trigger6M)),NA())</f>
        <v>#N/A</v>
      </c>
    </row>
    <row r="2470" spans="2:13" x14ac:dyDescent="0.2">
      <c r="B2470" s="46" t="s">
        <v>49</v>
      </c>
      <c r="D2470" s="49">
        <f>_xll.qlCalendarAdvance(LocalCalendar,$D2469,B2470,"f",FALSE)</f>
        <v>56866</v>
      </c>
      <c r="E2470" s="49">
        <f>_xll.qlInterestRateIndexValueDate(IndexON,D2470)</f>
        <v>56866</v>
      </c>
      <c r="F2470" s="52" t="e">
        <f>IFERROR(_xll.qlIndexFixing(IndexON,D2470,TRUE,_xll.ohTrigger(RecalcTrigger,TriggerON)),NA())</f>
        <v>#N/A</v>
      </c>
      <c r="H2470" s="49">
        <f>_xll.qlCalendarAdvance(IborCalendar,$H2469,B2470,"f",FALSE)</f>
        <v>56619</v>
      </c>
      <c r="I2470" s="49">
        <f>_xll.qlInterestRateIndexValueDate(Index3M,$H2470)</f>
        <v>56621</v>
      </c>
      <c r="J2470" s="52" t="e">
        <f>IFERROR(_xll.qlIndexFixing(Index3M,H2470,TRUE,_xll.ohTrigger(RecalcTrigger,Trigger3M)),NA())</f>
        <v>#N/A</v>
      </c>
      <c r="K2470" s="52" t="e">
        <f>IFERROR(_xll.qlIndexFixing(ONIndex3M,I2470,TRUE,_xll.ohTrigger(RecalcTrigger,Trigger3M)),NA())</f>
        <v>#N/A</v>
      </c>
      <c r="L2470" s="52" t="e">
        <f>IFERROR(_xll.qlIndexFixing(Index6M,$H2470,TRUE,_xll.ohTrigger(RecalcTrigger,Trigger6M)),NA())</f>
        <v>#N/A</v>
      </c>
      <c r="M2470" s="52" t="e">
        <f>IFERROR(_xll.qlIndexFixing(ONIndex6M,I2470,TRUE,_xll.ohTrigger(RecalcTrigger,Trigger6M)),NA())</f>
        <v>#N/A</v>
      </c>
    </row>
    <row r="2471" spans="2:13" x14ac:dyDescent="0.2">
      <c r="B2471" s="46" t="s">
        <v>49</v>
      </c>
      <c r="D2471" s="49">
        <f>_xll.qlCalendarAdvance(LocalCalendar,$D2470,B2471,"f",FALSE)</f>
        <v>56873</v>
      </c>
      <c r="E2471" s="49">
        <f>_xll.qlInterestRateIndexValueDate(IndexON,D2471)</f>
        <v>56873</v>
      </c>
      <c r="F2471" s="52" t="e">
        <f>IFERROR(_xll.qlIndexFixing(IndexON,D2471,TRUE,_xll.ohTrigger(RecalcTrigger,TriggerON)),NA())</f>
        <v>#N/A</v>
      </c>
      <c r="H2471" s="49">
        <f>_xll.qlCalendarAdvance(IborCalendar,$H2470,B2471,"f",FALSE)</f>
        <v>56626</v>
      </c>
      <c r="I2471" s="49">
        <f>_xll.qlInterestRateIndexValueDate(Index3M,$H2471)</f>
        <v>56628</v>
      </c>
      <c r="J2471" s="52" t="e">
        <f>IFERROR(_xll.qlIndexFixing(Index3M,H2471,TRUE,_xll.ohTrigger(RecalcTrigger,Trigger3M)),NA())</f>
        <v>#N/A</v>
      </c>
      <c r="K2471" s="52" t="e">
        <f>IFERROR(_xll.qlIndexFixing(ONIndex3M,I2471,TRUE,_xll.ohTrigger(RecalcTrigger,Trigger3M)),NA())</f>
        <v>#N/A</v>
      </c>
      <c r="L2471" s="52" t="e">
        <f>IFERROR(_xll.qlIndexFixing(Index6M,$H2471,TRUE,_xll.ohTrigger(RecalcTrigger,Trigger6M)),NA())</f>
        <v>#N/A</v>
      </c>
      <c r="M2471" s="52" t="e">
        <f>IFERROR(_xll.qlIndexFixing(ONIndex6M,I2471,TRUE,_xll.ohTrigger(RecalcTrigger,Trigger6M)),NA())</f>
        <v>#N/A</v>
      </c>
    </row>
    <row r="2472" spans="2:13" x14ac:dyDescent="0.2">
      <c r="B2472" s="46" t="s">
        <v>49</v>
      </c>
      <c r="D2472" s="49">
        <f>_xll.qlCalendarAdvance(LocalCalendar,$D2471,B2472,"f",FALSE)</f>
        <v>56881</v>
      </c>
      <c r="E2472" s="49">
        <f>_xll.qlInterestRateIndexValueDate(IndexON,D2472)</f>
        <v>56881</v>
      </c>
      <c r="F2472" s="52" t="e">
        <f>IFERROR(_xll.qlIndexFixing(IndexON,D2472,TRUE,_xll.ohTrigger(RecalcTrigger,TriggerON)),NA())</f>
        <v>#N/A</v>
      </c>
      <c r="H2472" s="49">
        <f>_xll.qlCalendarAdvance(IborCalendar,$H2471,B2472,"f",FALSE)</f>
        <v>56633</v>
      </c>
      <c r="I2472" s="49">
        <f>_xll.qlInterestRateIndexValueDate(Index3M,$H2472)</f>
        <v>56635</v>
      </c>
      <c r="J2472" s="52" t="e">
        <f>IFERROR(_xll.qlIndexFixing(Index3M,H2472,TRUE,_xll.ohTrigger(RecalcTrigger,Trigger3M)),NA())</f>
        <v>#N/A</v>
      </c>
      <c r="K2472" s="52" t="e">
        <f>IFERROR(_xll.qlIndexFixing(ONIndex3M,I2472,TRUE,_xll.ohTrigger(RecalcTrigger,Trigger3M)),NA())</f>
        <v>#N/A</v>
      </c>
      <c r="L2472" s="52" t="e">
        <f>IFERROR(_xll.qlIndexFixing(Index6M,$H2472,TRUE,_xll.ohTrigger(RecalcTrigger,Trigger6M)),NA())</f>
        <v>#N/A</v>
      </c>
      <c r="M2472" s="52" t="e">
        <f>IFERROR(_xll.qlIndexFixing(ONIndex6M,I2472,TRUE,_xll.ohTrigger(RecalcTrigger,Trigger6M)),NA())</f>
        <v>#N/A</v>
      </c>
    </row>
    <row r="2473" spans="2:13" x14ac:dyDescent="0.2">
      <c r="B2473" s="46" t="s">
        <v>49</v>
      </c>
      <c r="D2473" s="49">
        <f>_xll.qlCalendarAdvance(LocalCalendar,$D2472,B2473,"f",FALSE)</f>
        <v>56888</v>
      </c>
      <c r="E2473" s="49">
        <f>_xll.qlInterestRateIndexValueDate(IndexON,D2473)</f>
        <v>56888</v>
      </c>
      <c r="F2473" s="52" t="e">
        <f>IFERROR(_xll.qlIndexFixing(IndexON,D2473,TRUE,_xll.ohTrigger(RecalcTrigger,TriggerON)),NA())</f>
        <v>#N/A</v>
      </c>
      <c r="H2473" s="49">
        <f>_xll.qlCalendarAdvance(IborCalendar,$H2472,B2473,"f",FALSE)</f>
        <v>56640</v>
      </c>
      <c r="I2473" s="49">
        <f>_xll.qlInterestRateIndexValueDate(Index3M,$H2473)</f>
        <v>56642</v>
      </c>
      <c r="J2473" s="52" t="e">
        <f>IFERROR(_xll.qlIndexFixing(Index3M,H2473,TRUE,_xll.ohTrigger(RecalcTrigger,Trigger3M)),NA())</f>
        <v>#N/A</v>
      </c>
      <c r="K2473" s="52" t="e">
        <f>IFERROR(_xll.qlIndexFixing(ONIndex3M,I2473,TRUE,_xll.ohTrigger(RecalcTrigger,Trigger3M)),NA())</f>
        <v>#N/A</v>
      </c>
      <c r="L2473" s="52" t="e">
        <f>IFERROR(_xll.qlIndexFixing(Index6M,$H2473,TRUE,_xll.ohTrigger(RecalcTrigger,Trigger6M)),NA())</f>
        <v>#N/A</v>
      </c>
      <c r="M2473" s="52" t="e">
        <f>IFERROR(_xll.qlIndexFixing(ONIndex6M,I2473,TRUE,_xll.ohTrigger(RecalcTrigger,Trigger6M)),NA())</f>
        <v>#N/A</v>
      </c>
    </row>
    <row r="2474" spans="2:13" x14ac:dyDescent="0.2">
      <c r="B2474" s="46" t="s">
        <v>49</v>
      </c>
      <c r="D2474" s="49">
        <f>_xll.qlCalendarAdvance(LocalCalendar,$D2473,B2474,"f",FALSE)</f>
        <v>56895</v>
      </c>
      <c r="E2474" s="49">
        <f>_xll.qlInterestRateIndexValueDate(IndexON,D2474)</f>
        <v>56895</v>
      </c>
      <c r="F2474" s="52" t="e">
        <f>IFERROR(_xll.qlIndexFixing(IndexON,D2474,TRUE,_xll.ohTrigger(RecalcTrigger,TriggerON)),NA())</f>
        <v>#N/A</v>
      </c>
      <c r="H2474" s="49">
        <f>_xll.qlCalendarAdvance(IborCalendar,$H2473,B2474,"f",FALSE)</f>
        <v>56647</v>
      </c>
      <c r="I2474" s="49">
        <f>_xll.qlInterestRateIndexValueDate(Index3M,$H2474)</f>
        <v>56649</v>
      </c>
      <c r="J2474" s="52" t="e">
        <f>IFERROR(_xll.qlIndexFixing(Index3M,H2474,TRUE,_xll.ohTrigger(RecalcTrigger,Trigger3M)),NA())</f>
        <v>#N/A</v>
      </c>
      <c r="K2474" s="52" t="e">
        <f>IFERROR(_xll.qlIndexFixing(ONIndex3M,I2474,TRUE,_xll.ohTrigger(RecalcTrigger,Trigger3M)),NA())</f>
        <v>#N/A</v>
      </c>
      <c r="L2474" s="52" t="e">
        <f>IFERROR(_xll.qlIndexFixing(Index6M,$H2474,TRUE,_xll.ohTrigger(RecalcTrigger,Trigger6M)),NA())</f>
        <v>#N/A</v>
      </c>
      <c r="M2474" s="52" t="e">
        <f>IFERROR(_xll.qlIndexFixing(ONIndex6M,I2474,TRUE,_xll.ohTrigger(RecalcTrigger,Trigger6M)),NA())</f>
        <v>#N/A</v>
      </c>
    </row>
    <row r="2475" spans="2:13" x14ac:dyDescent="0.2">
      <c r="B2475" s="46" t="s">
        <v>49</v>
      </c>
      <c r="D2475" s="49">
        <f>_xll.qlCalendarAdvance(LocalCalendar,$D2474,B2475,"f",FALSE)</f>
        <v>56902</v>
      </c>
      <c r="E2475" s="49">
        <f>_xll.qlInterestRateIndexValueDate(IndexON,D2475)</f>
        <v>56902</v>
      </c>
      <c r="F2475" s="52" t="e">
        <f>IFERROR(_xll.qlIndexFixing(IndexON,D2475,TRUE,_xll.ohTrigger(RecalcTrigger,TriggerON)),NA())</f>
        <v>#N/A</v>
      </c>
      <c r="H2475" s="49">
        <f>_xll.qlCalendarAdvance(IborCalendar,$H2474,B2475,"f",FALSE)</f>
        <v>56654</v>
      </c>
      <c r="I2475" s="49">
        <f>_xll.qlInterestRateIndexValueDate(Index3M,$H2475)</f>
        <v>56657</v>
      </c>
      <c r="J2475" s="52" t="e">
        <f>IFERROR(_xll.qlIndexFixing(Index3M,H2475,TRUE,_xll.ohTrigger(RecalcTrigger,Trigger3M)),NA())</f>
        <v>#N/A</v>
      </c>
      <c r="K2475" s="52" t="e">
        <f>IFERROR(_xll.qlIndexFixing(ONIndex3M,I2475,TRUE,_xll.ohTrigger(RecalcTrigger,Trigger3M)),NA())</f>
        <v>#N/A</v>
      </c>
      <c r="L2475" s="52" t="e">
        <f>IFERROR(_xll.qlIndexFixing(Index6M,$H2475,TRUE,_xll.ohTrigger(RecalcTrigger,Trigger6M)),NA())</f>
        <v>#N/A</v>
      </c>
      <c r="M2475" s="52" t="e">
        <f>IFERROR(_xll.qlIndexFixing(ONIndex6M,I2475,TRUE,_xll.ohTrigger(RecalcTrigger,Trigger6M)),NA())</f>
        <v>#N/A</v>
      </c>
    </row>
    <row r="2476" spans="2:13" x14ac:dyDescent="0.2">
      <c r="B2476" s="46" t="s">
        <v>49</v>
      </c>
      <c r="D2476" s="49">
        <f>_xll.qlCalendarAdvance(LocalCalendar,$D2475,B2476,"f",FALSE)</f>
        <v>56909</v>
      </c>
      <c r="E2476" s="49">
        <f>_xll.qlInterestRateIndexValueDate(IndexON,D2476)</f>
        <v>56909</v>
      </c>
      <c r="F2476" s="52" t="e">
        <f>IFERROR(_xll.qlIndexFixing(IndexON,D2476,TRUE,_xll.ohTrigger(RecalcTrigger,TriggerON)),NA())</f>
        <v>#N/A</v>
      </c>
      <c r="H2476" s="49">
        <f>_xll.qlCalendarAdvance(IborCalendar,$H2475,B2476,"f",FALSE)</f>
        <v>56661</v>
      </c>
      <c r="I2476" s="49">
        <f>_xll.qlInterestRateIndexValueDate(Index3M,$H2476)</f>
        <v>56663</v>
      </c>
      <c r="J2476" s="52" t="e">
        <f>IFERROR(_xll.qlIndexFixing(Index3M,H2476,TRUE,_xll.ohTrigger(RecalcTrigger,Trigger3M)),NA())</f>
        <v>#N/A</v>
      </c>
      <c r="K2476" s="52" t="e">
        <f>IFERROR(_xll.qlIndexFixing(ONIndex3M,I2476,TRUE,_xll.ohTrigger(RecalcTrigger,Trigger3M)),NA())</f>
        <v>#N/A</v>
      </c>
      <c r="L2476" s="52" t="e">
        <f>IFERROR(_xll.qlIndexFixing(Index6M,$H2476,TRUE,_xll.ohTrigger(RecalcTrigger,Trigger6M)),NA())</f>
        <v>#N/A</v>
      </c>
      <c r="M2476" s="52" t="e">
        <f>IFERROR(_xll.qlIndexFixing(ONIndex6M,I2476,TRUE,_xll.ohTrigger(RecalcTrigger,Trigger6M)),NA())</f>
        <v>#N/A</v>
      </c>
    </row>
    <row r="2477" spans="2:13" x14ac:dyDescent="0.2">
      <c r="B2477" s="46" t="s">
        <v>49</v>
      </c>
      <c r="D2477" s="49">
        <f>_xll.qlCalendarAdvance(LocalCalendar,$D2476,B2477,"f",FALSE)</f>
        <v>56916</v>
      </c>
      <c r="E2477" s="49">
        <f>_xll.qlInterestRateIndexValueDate(IndexON,D2477)</f>
        <v>56916</v>
      </c>
      <c r="F2477" s="52" t="e">
        <f>IFERROR(_xll.qlIndexFixing(IndexON,D2477,TRUE,_xll.ohTrigger(RecalcTrigger,TriggerON)),NA())</f>
        <v>#N/A</v>
      </c>
      <c r="H2477" s="49">
        <f>_xll.qlCalendarAdvance(IborCalendar,$H2476,B2477,"f",FALSE)</f>
        <v>56668</v>
      </c>
      <c r="I2477" s="49">
        <f>_xll.qlInterestRateIndexValueDate(Index3M,$H2477)</f>
        <v>56670</v>
      </c>
      <c r="J2477" s="52" t="e">
        <f>IFERROR(_xll.qlIndexFixing(Index3M,H2477,TRUE,_xll.ohTrigger(RecalcTrigger,Trigger3M)),NA())</f>
        <v>#N/A</v>
      </c>
      <c r="K2477" s="52" t="e">
        <f>IFERROR(_xll.qlIndexFixing(ONIndex3M,I2477,TRUE,_xll.ohTrigger(RecalcTrigger,Trigger3M)),NA())</f>
        <v>#N/A</v>
      </c>
      <c r="L2477" s="52" t="e">
        <f>IFERROR(_xll.qlIndexFixing(Index6M,$H2477,TRUE,_xll.ohTrigger(RecalcTrigger,Trigger6M)),NA())</f>
        <v>#N/A</v>
      </c>
      <c r="M2477" s="52" t="e">
        <f>IFERROR(_xll.qlIndexFixing(ONIndex6M,I2477,TRUE,_xll.ohTrigger(RecalcTrigger,Trigger6M)),NA())</f>
        <v>#N/A</v>
      </c>
    </row>
    <row r="2478" spans="2:13" x14ac:dyDescent="0.2">
      <c r="B2478" s="46" t="s">
        <v>49</v>
      </c>
      <c r="D2478" s="49">
        <f>_xll.qlCalendarAdvance(LocalCalendar,$D2477,B2478,"f",FALSE)</f>
        <v>56923</v>
      </c>
      <c r="E2478" s="49">
        <f>_xll.qlInterestRateIndexValueDate(IndexON,D2478)</f>
        <v>56923</v>
      </c>
      <c r="F2478" s="52" t="e">
        <f>IFERROR(_xll.qlIndexFixing(IndexON,D2478,TRUE,_xll.ohTrigger(RecalcTrigger,TriggerON)),NA())</f>
        <v>#N/A</v>
      </c>
      <c r="H2478" s="49">
        <f>_xll.qlCalendarAdvance(IborCalendar,$H2477,B2478,"f",FALSE)</f>
        <v>56675</v>
      </c>
      <c r="I2478" s="49">
        <f>_xll.qlInterestRateIndexValueDate(Index3M,$H2478)</f>
        <v>56677</v>
      </c>
      <c r="J2478" s="52" t="e">
        <f>IFERROR(_xll.qlIndexFixing(Index3M,H2478,TRUE,_xll.ohTrigger(RecalcTrigger,Trigger3M)),NA())</f>
        <v>#N/A</v>
      </c>
      <c r="K2478" s="52" t="e">
        <f>IFERROR(_xll.qlIndexFixing(ONIndex3M,I2478,TRUE,_xll.ohTrigger(RecalcTrigger,Trigger3M)),NA())</f>
        <v>#N/A</v>
      </c>
      <c r="L2478" s="52" t="e">
        <f>IFERROR(_xll.qlIndexFixing(Index6M,$H2478,TRUE,_xll.ohTrigger(RecalcTrigger,Trigger6M)),NA())</f>
        <v>#N/A</v>
      </c>
      <c r="M2478" s="52" t="e">
        <f>IFERROR(_xll.qlIndexFixing(ONIndex6M,I2478,TRUE,_xll.ohTrigger(RecalcTrigger,Trigger6M)),NA())</f>
        <v>#N/A</v>
      </c>
    </row>
    <row r="2479" spans="2:13" x14ac:dyDescent="0.2">
      <c r="B2479" s="46" t="s">
        <v>49</v>
      </c>
      <c r="D2479" s="49">
        <f>_xll.qlCalendarAdvance(LocalCalendar,$D2478,B2479,"f",FALSE)</f>
        <v>56930</v>
      </c>
      <c r="E2479" s="49">
        <f>_xll.qlInterestRateIndexValueDate(IndexON,D2479)</f>
        <v>56930</v>
      </c>
      <c r="F2479" s="52" t="e">
        <f>IFERROR(_xll.qlIndexFixing(IndexON,D2479,TRUE,_xll.ohTrigger(RecalcTrigger,TriggerON)),NA())</f>
        <v>#N/A</v>
      </c>
      <c r="H2479" s="49">
        <f>_xll.qlCalendarAdvance(IborCalendar,$H2478,B2479,"f",FALSE)</f>
        <v>56682</v>
      </c>
      <c r="I2479" s="49">
        <f>_xll.qlInterestRateIndexValueDate(Index3M,$H2479)</f>
        <v>56684</v>
      </c>
      <c r="J2479" s="52" t="e">
        <f>IFERROR(_xll.qlIndexFixing(Index3M,H2479,TRUE,_xll.ohTrigger(RecalcTrigger,Trigger3M)),NA())</f>
        <v>#N/A</v>
      </c>
      <c r="K2479" s="52" t="e">
        <f>IFERROR(_xll.qlIndexFixing(ONIndex3M,I2479,TRUE,_xll.ohTrigger(RecalcTrigger,Trigger3M)),NA())</f>
        <v>#N/A</v>
      </c>
      <c r="L2479" s="52" t="e">
        <f>IFERROR(_xll.qlIndexFixing(Index6M,$H2479,TRUE,_xll.ohTrigger(RecalcTrigger,Trigger6M)),NA())</f>
        <v>#N/A</v>
      </c>
      <c r="M2479" s="52" t="e">
        <f>IFERROR(_xll.qlIndexFixing(ONIndex6M,I2479,TRUE,_xll.ohTrigger(RecalcTrigger,Trigger6M)),NA())</f>
        <v>#N/A</v>
      </c>
    </row>
    <row r="2480" spans="2:13" x14ac:dyDescent="0.2">
      <c r="B2480" s="46" t="s">
        <v>49</v>
      </c>
      <c r="D2480" s="49">
        <f>_xll.qlCalendarAdvance(LocalCalendar,$D2479,B2480,"f",FALSE)</f>
        <v>56937</v>
      </c>
      <c r="E2480" s="49">
        <f>_xll.qlInterestRateIndexValueDate(IndexON,D2480)</f>
        <v>56937</v>
      </c>
      <c r="F2480" s="52" t="e">
        <f>IFERROR(_xll.qlIndexFixing(IndexON,D2480,TRUE,_xll.ohTrigger(RecalcTrigger,TriggerON)),NA())</f>
        <v>#N/A</v>
      </c>
      <c r="H2480" s="49">
        <f>_xll.qlCalendarAdvance(IborCalendar,$H2479,B2480,"f",FALSE)</f>
        <v>56689</v>
      </c>
      <c r="I2480" s="49">
        <f>_xll.qlInterestRateIndexValueDate(Index3M,$H2480)</f>
        <v>56691</v>
      </c>
      <c r="J2480" s="52" t="e">
        <f>IFERROR(_xll.qlIndexFixing(Index3M,H2480,TRUE,_xll.ohTrigger(RecalcTrigger,Trigger3M)),NA())</f>
        <v>#N/A</v>
      </c>
      <c r="K2480" s="52" t="e">
        <f>IFERROR(_xll.qlIndexFixing(ONIndex3M,I2480,TRUE,_xll.ohTrigger(RecalcTrigger,Trigger3M)),NA())</f>
        <v>#N/A</v>
      </c>
      <c r="L2480" s="52" t="e">
        <f>IFERROR(_xll.qlIndexFixing(Index6M,$H2480,TRUE,_xll.ohTrigger(RecalcTrigger,Trigger6M)),NA())</f>
        <v>#N/A</v>
      </c>
      <c r="M2480" s="52" t="e">
        <f>IFERROR(_xll.qlIndexFixing(ONIndex6M,I2480,TRUE,_xll.ohTrigger(RecalcTrigger,Trigger6M)),NA())</f>
        <v>#N/A</v>
      </c>
    </row>
    <row r="2481" spans="2:13" x14ac:dyDescent="0.2">
      <c r="B2481" s="46" t="s">
        <v>49</v>
      </c>
      <c r="D2481" s="49">
        <f>_xll.qlCalendarAdvance(LocalCalendar,$D2480,B2481,"f",FALSE)</f>
        <v>56944</v>
      </c>
      <c r="E2481" s="49">
        <f>_xll.qlInterestRateIndexValueDate(IndexON,D2481)</f>
        <v>56944</v>
      </c>
      <c r="F2481" s="52" t="e">
        <f>IFERROR(_xll.qlIndexFixing(IndexON,D2481,TRUE,_xll.ohTrigger(RecalcTrigger,TriggerON)),NA())</f>
        <v>#N/A</v>
      </c>
      <c r="H2481" s="49">
        <f>_xll.qlCalendarAdvance(IborCalendar,$H2480,B2481,"f",FALSE)</f>
        <v>56696</v>
      </c>
      <c r="I2481" s="49">
        <f>_xll.qlInterestRateIndexValueDate(Index3M,$H2481)</f>
        <v>56698</v>
      </c>
      <c r="J2481" s="52" t="e">
        <f>IFERROR(_xll.qlIndexFixing(Index3M,H2481,TRUE,_xll.ohTrigger(RecalcTrigger,Trigger3M)),NA())</f>
        <v>#N/A</v>
      </c>
      <c r="K2481" s="52" t="e">
        <f>IFERROR(_xll.qlIndexFixing(ONIndex3M,I2481,TRUE,_xll.ohTrigger(RecalcTrigger,Trigger3M)),NA())</f>
        <v>#N/A</v>
      </c>
      <c r="L2481" s="52" t="e">
        <f>IFERROR(_xll.qlIndexFixing(Index6M,$H2481,TRUE,_xll.ohTrigger(RecalcTrigger,Trigger6M)),NA())</f>
        <v>#N/A</v>
      </c>
      <c r="M2481" s="52" t="e">
        <f>IFERROR(_xll.qlIndexFixing(ONIndex6M,I2481,TRUE,_xll.ohTrigger(RecalcTrigger,Trigger6M)),NA())</f>
        <v>#N/A</v>
      </c>
    </row>
    <row r="2482" spans="2:13" x14ac:dyDescent="0.2">
      <c r="B2482" s="46" t="s">
        <v>49</v>
      </c>
      <c r="D2482" s="49">
        <f>_xll.qlCalendarAdvance(LocalCalendar,$D2481,B2482,"f",FALSE)</f>
        <v>56951</v>
      </c>
      <c r="E2482" s="49">
        <f>_xll.qlInterestRateIndexValueDate(IndexON,D2482)</f>
        <v>56951</v>
      </c>
      <c r="F2482" s="52" t="e">
        <f>IFERROR(_xll.qlIndexFixing(IndexON,D2482,TRUE,_xll.ohTrigger(RecalcTrigger,TriggerON)),NA())</f>
        <v>#N/A</v>
      </c>
      <c r="H2482" s="49">
        <f>_xll.qlCalendarAdvance(IborCalendar,$H2481,B2482,"f",FALSE)</f>
        <v>56703</v>
      </c>
      <c r="I2482" s="49">
        <f>_xll.qlInterestRateIndexValueDate(Index3M,$H2482)</f>
        <v>56705</v>
      </c>
      <c r="J2482" s="52" t="e">
        <f>IFERROR(_xll.qlIndexFixing(Index3M,H2482,TRUE,_xll.ohTrigger(RecalcTrigger,Trigger3M)),NA())</f>
        <v>#N/A</v>
      </c>
      <c r="K2482" s="52" t="e">
        <f>IFERROR(_xll.qlIndexFixing(ONIndex3M,I2482,TRUE,_xll.ohTrigger(RecalcTrigger,Trigger3M)),NA())</f>
        <v>#N/A</v>
      </c>
      <c r="L2482" s="52" t="e">
        <f>IFERROR(_xll.qlIndexFixing(Index6M,$H2482,TRUE,_xll.ohTrigger(RecalcTrigger,Trigger6M)),NA())</f>
        <v>#N/A</v>
      </c>
      <c r="M2482" s="52" t="e">
        <f>IFERROR(_xll.qlIndexFixing(ONIndex6M,I2482,TRUE,_xll.ohTrigger(RecalcTrigger,Trigger6M)),NA())</f>
        <v>#N/A</v>
      </c>
    </row>
    <row r="2483" spans="2:13" x14ac:dyDescent="0.2">
      <c r="B2483" s="46" t="s">
        <v>49</v>
      </c>
      <c r="D2483" s="49">
        <f>_xll.qlCalendarAdvance(LocalCalendar,$D2482,B2483,"f",FALSE)</f>
        <v>56958</v>
      </c>
      <c r="E2483" s="49">
        <f>_xll.qlInterestRateIndexValueDate(IndexON,D2483)</f>
        <v>56958</v>
      </c>
      <c r="F2483" s="52" t="e">
        <f>IFERROR(_xll.qlIndexFixing(IndexON,D2483,TRUE,_xll.ohTrigger(RecalcTrigger,TriggerON)),NA())</f>
        <v>#N/A</v>
      </c>
      <c r="H2483" s="49">
        <f>_xll.qlCalendarAdvance(IborCalendar,$H2482,B2483,"f",FALSE)</f>
        <v>56710</v>
      </c>
      <c r="I2483" s="49">
        <f>_xll.qlInterestRateIndexValueDate(Index3M,$H2483)</f>
        <v>56712</v>
      </c>
      <c r="J2483" s="52" t="e">
        <f>IFERROR(_xll.qlIndexFixing(Index3M,H2483,TRUE,_xll.ohTrigger(RecalcTrigger,Trigger3M)),NA())</f>
        <v>#N/A</v>
      </c>
      <c r="K2483" s="52" t="e">
        <f>IFERROR(_xll.qlIndexFixing(ONIndex3M,I2483,TRUE,_xll.ohTrigger(RecalcTrigger,Trigger3M)),NA())</f>
        <v>#N/A</v>
      </c>
      <c r="L2483" s="52" t="e">
        <f>IFERROR(_xll.qlIndexFixing(Index6M,$H2483,TRUE,_xll.ohTrigger(RecalcTrigger,Trigger6M)),NA())</f>
        <v>#N/A</v>
      </c>
      <c r="M2483" s="52" t="e">
        <f>IFERROR(_xll.qlIndexFixing(ONIndex6M,I2483,TRUE,_xll.ohTrigger(RecalcTrigger,Trigger6M)),NA())</f>
        <v>#N/A</v>
      </c>
    </row>
    <row r="2484" spans="2:13" x14ac:dyDescent="0.2">
      <c r="B2484" s="46" t="s">
        <v>49</v>
      </c>
      <c r="D2484" s="49">
        <f>_xll.qlCalendarAdvance(LocalCalendar,$D2483,B2484,"f",FALSE)</f>
        <v>56965</v>
      </c>
      <c r="E2484" s="49">
        <f>_xll.qlInterestRateIndexValueDate(IndexON,D2484)</f>
        <v>56965</v>
      </c>
      <c r="F2484" s="52" t="e">
        <f>IFERROR(_xll.qlIndexFixing(IndexON,D2484,TRUE,_xll.ohTrigger(RecalcTrigger,TriggerON)),NA())</f>
        <v>#N/A</v>
      </c>
      <c r="H2484" s="49">
        <f>_xll.qlCalendarAdvance(IborCalendar,$H2483,B2484,"f",FALSE)</f>
        <v>56717</v>
      </c>
      <c r="I2484" s="49">
        <f>_xll.qlInterestRateIndexValueDate(Index3M,$H2484)</f>
        <v>56719</v>
      </c>
      <c r="J2484" s="52" t="e">
        <f>IFERROR(_xll.qlIndexFixing(Index3M,H2484,TRUE,_xll.ohTrigger(RecalcTrigger,Trigger3M)),NA())</f>
        <v>#N/A</v>
      </c>
      <c r="K2484" s="52" t="e">
        <f>IFERROR(_xll.qlIndexFixing(ONIndex3M,I2484,TRUE,_xll.ohTrigger(RecalcTrigger,Trigger3M)),NA())</f>
        <v>#N/A</v>
      </c>
      <c r="L2484" s="52" t="e">
        <f>IFERROR(_xll.qlIndexFixing(Index6M,$H2484,TRUE,_xll.ohTrigger(RecalcTrigger,Trigger6M)),NA())</f>
        <v>#N/A</v>
      </c>
      <c r="M2484" s="52" t="e">
        <f>IFERROR(_xll.qlIndexFixing(ONIndex6M,I2484,TRUE,_xll.ohTrigger(RecalcTrigger,Trigger6M)),NA())</f>
        <v>#N/A</v>
      </c>
    </row>
    <row r="2485" spans="2:13" x14ac:dyDescent="0.2">
      <c r="B2485" s="46" t="s">
        <v>49</v>
      </c>
      <c r="D2485" s="49">
        <f>_xll.qlCalendarAdvance(LocalCalendar,$D2484,B2485,"f",FALSE)</f>
        <v>56972</v>
      </c>
      <c r="E2485" s="49">
        <f>_xll.qlInterestRateIndexValueDate(IndexON,D2485)</f>
        <v>56972</v>
      </c>
      <c r="F2485" s="52" t="e">
        <f>IFERROR(_xll.qlIndexFixing(IndexON,D2485,TRUE,_xll.ohTrigger(RecalcTrigger,TriggerON)),NA())</f>
        <v>#N/A</v>
      </c>
      <c r="H2485" s="49">
        <f>_xll.qlCalendarAdvance(IborCalendar,$H2484,B2485,"f",FALSE)</f>
        <v>56724</v>
      </c>
      <c r="I2485" s="49">
        <f>_xll.qlInterestRateIndexValueDate(Index3M,$H2485)</f>
        <v>56726</v>
      </c>
      <c r="J2485" s="52" t="e">
        <f>IFERROR(_xll.qlIndexFixing(Index3M,H2485,TRUE,_xll.ohTrigger(RecalcTrigger,Trigger3M)),NA())</f>
        <v>#N/A</v>
      </c>
      <c r="K2485" s="52" t="e">
        <f>IFERROR(_xll.qlIndexFixing(ONIndex3M,I2485,TRUE,_xll.ohTrigger(RecalcTrigger,Trigger3M)),NA())</f>
        <v>#N/A</v>
      </c>
      <c r="L2485" s="52" t="e">
        <f>IFERROR(_xll.qlIndexFixing(Index6M,$H2485,TRUE,_xll.ohTrigger(RecalcTrigger,Trigger6M)),NA())</f>
        <v>#N/A</v>
      </c>
      <c r="M2485" s="52" t="e">
        <f>IFERROR(_xll.qlIndexFixing(ONIndex6M,I2485,TRUE,_xll.ohTrigger(RecalcTrigger,Trigger6M)),NA())</f>
        <v>#N/A</v>
      </c>
    </row>
    <row r="2486" spans="2:13" x14ac:dyDescent="0.2">
      <c r="B2486" s="46" t="s">
        <v>49</v>
      </c>
      <c r="D2486" s="49">
        <f>_xll.qlCalendarAdvance(LocalCalendar,$D2485,B2486,"f",FALSE)</f>
        <v>56983</v>
      </c>
      <c r="E2486" s="49">
        <f>_xll.qlInterestRateIndexValueDate(IndexON,D2486)</f>
        <v>56983</v>
      </c>
      <c r="F2486" s="52" t="e">
        <f>IFERROR(_xll.qlIndexFixing(IndexON,D2486,TRUE,_xll.ohTrigger(RecalcTrigger,TriggerON)),NA())</f>
        <v>#N/A</v>
      </c>
      <c r="H2486" s="49">
        <f>_xll.qlCalendarAdvance(IborCalendar,$H2485,B2486,"f",FALSE)</f>
        <v>56731</v>
      </c>
      <c r="I2486" s="49">
        <f>_xll.qlInterestRateIndexValueDate(Index3M,$H2486)</f>
        <v>56734</v>
      </c>
      <c r="J2486" s="52" t="e">
        <f>IFERROR(_xll.qlIndexFixing(Index3M,H2486,TRUE,_xll.ohTrigger(RecalcTrigger,Trigger3M)),NA())</f>
        <v>#N/A</v>
      </c>
      <c r="K2486" s="52" t="e">
        <f>IFERROR(_xll.qlIndexFixing(ONIndex3M,I2486,TRUE,_xll.ohTrigger(RecalcTrigger,Trigger3M)),NA())</f>
        <v>#N/A</v>
      </c>
      <c r="L2486" s="52" t="e">
        <f>IFERROR(_xll.qlIndexFixing(Index6M,$H2486,TRUE,_xll.ohTrigger(RecalcTrigger,Trigger6M)),NA())</f>
        <v>#N/A</v>
      </c>
      <c r="M2486" s="52" t="e">
        <f>IFERROR(_xll.qlIndexFixing(ONIndex6M,I2486,TRUE,_xll.ohTrigger(RecalcTrigger,Trigger6M)),NA())</f>
        <v>#N/A</v>
      </c>
    </row>
    <row r="2487" spans="2:13" x14ac:dyDescent="0.2">
      <c r="B2487" s="46" t="s">
        <v>49</v>
      </c>
      <c r="D2487" s="49">
        <f>_xll.qlCalendarAdvance(LocalCalendar,$D2486,B2487,"f",FALSE)</f>
        <v>56990</v>
      </c>
      <c r="E2487" s="49">
        <f>_xll.qlInterestRateIndexValueDate(IndexON,D2487)</f>
        <v>56990</v>
      </c>
      <c r="F2487" s="52" t="e">
        <f>IFERROR(_xll.qlIndexFixing(IndexON,D2487,TRUE,_xll.ohTrigger(RecalcTrigger,TriggerON)),NA())</f>
        <v>#N/A</v>
      </c>
      <c r="H2487" s="49">
        <f>_xll.qlCalendarAdvance(IborCalendar,$H2486,B2487,"f",FALSE)</f>
        <v>56738</v>
      </c>
      <c r="I2487" s="49">
        <f>_xll.qlInterestRateIndexValueDate(Index3M,$H2487)</f>
        <v>56740</v>
      </c>
      <c r="J2487" s="52" t="e">
        <f>IFERROR(_xll.qlIndexFixing(Index3M,H2487,TRUE,_xll.ohTrigger(RecalcTrigger,Trigger3M)),NA())</f>
        <v>#N/A</v>
      </c>
      <c r="K2487" s="52" t="e">
        <f>IFERROR(_xll.qlIndexFixing(ONIndex3M,I2487,TRUE,_xll.ohTrigger(RecalcTrigger,Trigger3M)),NA())</f>
        <v>#N/A</v>
      </c>
      <c r="L2487" s="52" t="e">
        <f>IFERROR(_xll.qlIndexFixing(Index6M,$H2487,TRUE,_xll.ohTrigger(RecalcTrigger,Trigger6M)),NA())</f>
        <v>#N/A</v>
      </c>
      <c r="M2487" s="52" t="e">
        <f>IFERROR(_xll.qlIndexFixing(ONIndex6M,I2487,TRUE,_xll.ohTrigger(RecalcTrigger,Trigger6M)),NA())</f>
        <v>#N/A</v>
      </c>
    </row>
    <row r="2488" spans="2:13" x14ac:dyDescent="0.2">
      <c r="B2488" s="46" t="s">
        <v>49</v>
      </c>
      <c r="D2488" s="49">
        <f>_xll.qlCalendarAdvance(LocalCalendar,$D2487,B2488,"f",FALSE)</f>
        <v>56997</v>
      </c>
      <c r="E2488" s="49">
        <f>_xll.qlInterestRateIndexValueDate(IndexON,D2488)</f>
        <v>56997</v>
      </c>
      <c r="F2488" s="52" t="e">
        <f>IFERROR(_xll.qlIndexFixing(IndexON,D2488,TRUE,_xll.ohTrigger(RecalcTrigger,TriggerON)),NA())</f>
        <v>#N/A</v>
      </c>
      <c r="H2488" s="49">
        <f>_xll.qlCalendarAdvance(IborCalendar,$H2487,B2488,"f",FALSE)</f>
        <v>56745</v>
      </c>
      <c r="I2488" s="49">
        <f>_xll.qlInterestRateIndexValueDate(Index3M,$H2488)</f>
        <v>56747</v>
      </c>
      <c r="J2488" s="52" t="e">
        <f>IFERROR(_xll.qlIndexFixing(Index3M,H2488,TRUE,_xll.ohTrigger(RecalcTrigger,Trigger3M)),NA())</f>
        <v>#N/A</v>
      </c>
      <c r="K2488" s="52" t="e">
        <f>IFERROR(_xll.qlIndexFixing(ONIndex3M,I2488,TRUE,_xll.ohTrigger(RecalcTrigger,Trigger3M)),NA())</f>
        <v>#N/A</v>
      </c>
      <c r="L2488" s="52" t="e">
        <f>IFERROR(_xll.qlIndexFixing(Index6M,$H2488,TRUE,_xll.ohTrigger(RecalcTrigger,Trigger6M)),NA())</f>
        <v>#N/A</v>
      </c>
      <c r="M2488" s="52" t="e">
        <f>IFERROR(_xll.qlIndexFixing(ONIndex6M,I2488,TRUE,_xll.ohTrigger(RecalcTrigger,Trigger6M)),NA())</f>
        <v>#N/A</v>
      </c>
    </row>
    <row r="2489" spans="2:13" x14ac:dyDescent="0.2">
      <c r="B2489" s="46" t="s">
        <v>49</v>
      </c>
      <c r="D2489" s="49">
        <f>_xll.qlCalendarAdvance(LocalCalendar,$D2488,B2489,"f",FALSE)</f>
        <v>57004</v>
      </c>
      <c r="E2489" s="49">
        <f>_xll.qlInterestRateIndexValueDate(IndexON,D2489)</f>
        <v>57004</v>
      </c>
      <c r="F2489" s="52" t="e">
        <f>IFERROR(_xll.qlIndexFixing(IndexON,D2489,TRUE,_xll.ohTrigger(RecalcTrigger,TriggerON)),NA())</f>
        <v>#N/A</v>
      </c>
      <c r="H2489" s="49">
        <f>_xll.qlCalendarAdvance(IborCalendar,$H2488,B2489,"f",FALSE)</f>
        <v>56752</v>
      </c>
      <c r="I2489" s="49">
        <f>_xll.qlInterestRateIndexValueDate(Index3M,$H2489)</f>
        <v>56754</v>
      </c>
      <c r="J2489" s="52" t="e">
        <f>IFERROR(_xll.qlIndexFixing(Index3M,H2489,TRUE,_xll.ohTrigger(RecalcTrigger,Trigger3M)),NA())</f>
        <v>#N/A</v>
      </c>
      <c r="K2489" s="52" t="e">
        <f>IFERROR(_xll.qlIndexFixing(ONIndex3M,I2489,TRUE,_xll.ohTrigger(RecalcTrigger,Trigger3M)),NA())</f>
        <v>#N/A</v>
      </c>
      <c r="L2489" s="52" t="e">
        <f>IFERROR(_xll.qlIndexFixing(Index6M,$H2489,TRUE,_xll.ohTrigger(RecalcTrigger,Trigger6M)),NA())</f>
        <v>#N/A</v>
      </c>
      <c r="M2489" s="52" t="e">
        <f>IFERROR(_xll.qlIndexFixing(ONIndex6M,I2489,TRUE,_xll.ohTrigger(RecalcTrigger,Trigger6M)),NA())</f>
        <v>#N/A</v>
      </c>
    </row>
    <row r="2490" spans="2:13" x14ac:dyDescent="0.2">
      <c r="B2490" s="46" t="s">
        <v>49</v>
      </c>
      <c r="D2490" s="49">
        <f>_xll.qlCalendarAdvance(LocalCalendar,$D2489,B2490,"f",FALSE)</f>
        <v>57011</v>
      </c>
      <c r="E2490" s="49">
        <f>_xll.qlInterestRateIndexValueDate(IndexON,D2490)</f>
        <v>57011</v>
      </c>
      <c r="F2490" s="52" t="e">
        <f>IFERROR(_xll.qlIndexFixing(IndexON,D2490,TRUE,_xll.ohTrigger(RecalcTrigger,TriggerON)),NA())</f>
        <v>#N/A</v>
      </c>
      <c r="H2490" s="49">
        <f>_xll.qlCalendarAdvance(IborCalendar,$H2489,B2490,"f",FALSE)</f>
        <v>56759</v>
      </c>
      <c r="I2490" s="49">
        <f>_xll.qlInterestRateIndexValueDate(Index3M,$H2490)</f>
        <v>56761</v>
      </c>
      <c r="J2490" s="52" t="e">
        <f>IFERROR(_xll.qlIndexFixing(Index3M,H2490,TRUE,_xll.ohTrigger(RecalcTrigger,Trigger3M)),NA())</f>
        <v>#N/A</v>
      </c>
      <c r="K2490" s="52" t="e">
        <f>IFERROR(_xll.qlIndexFixing(ONIndex3M,I2490,TRUE,_xll.ohTrigger(RecalcTrigger,Trigger3M)),NA())</f>
        <v>#N/A</v>
      </c>
      <c r="L2490" s="52" t="e">
        <f>IFERROR(_xll.qlIndexFixing(Index6M,$H2490,TRUE,_xll.ohTrigger(RecalcTrigger,Trigger6M)),NA())</f>
        <v>#N/A</v>
      </c>
      <c r="M2490" s="52" t="e">
        <f>IFERROR(_xll.qlIndexFixing(ONIndex6M,I2490,TRUE,_xll.ohTrigger(RecalcTrigger,Trigger6M)),NA())</f>
        <v>#N/A</v>
      </c>
    </row>
    <row r="2491" spans="2:13" x14ac:dyDescent="0.2">
      <c r="B2491" s="46" t="s">
        <v>49</v>
      </c>
      <c r="D2491" s="49">
        <f>_xll.qlCalendarAdvance(LocalCalendar,$D2490,B2491,"f",FALSE)</f>
        <v>57018</v>
      </c>
      <c r="E2491" s="49">
        <f>_xll.qlInterestRateIndexValueDate(IndexON,D2491)</f>
        <v>57018</v>
      </c>
      <c r="F2491" s="52" t="e">
        <f>IFERROR(_xll.qlIndexFixing(IndexON,D2491,TRUE,_xll.ohTrigger(RecalcTrigger,TriggerON)),NA())</f>
        <v>#N/A</v>
      </c>
      <c r="H2491" s="49">
        <f>_xll.qlCalendarAdvance(IborCalendar,$H2490,B2491,"f",FALSE)</f>
        <v>56766</v>
      </c>
      <c r="I2491" s="49">
        <f>_xll.qlInterestRateIndexValueDate(Index3M,$H2491)</f>
        <v>56768</v>
      </c>
      <c r="J2491" s="52" t="e">
        <f>IFERROR(_xll.qlIndexFixing(Index3M,H2491,TRUE,_xll.ohTrigger(RecalcTrigger,Trigger3M)),NA())</f>
        <v>#N/A</v>
      </c>
      <c r="K2491" s="52" t="e">
        <f>IFERROR(_xll.qlIndexFixing(ONIndex3M,I2491,TRUE,_xll.ohTrigger(RecalcTrigger,Trigger3M)),NA())</f>
        <v>#N/A</v>
      </c>
      <c r="L2491" s="52" t="e">
        <f>IFERROR(_xll.qlIndexFixing(Index6M,$H2491,TRUE,_xll.ohTrigger(RecalcTrigger,Trigger6M)),NA())</f>
        <v>#N/A</v>
      </c>
      <c r="M2491" s="52" t="e">
        <f>IFERROR(_xll.qlIndexFixing(ONIndex6M,I2491,TRUE,_xll.ohTrigger(RecalcTrigger,Trigger6M)),NA())</f>
        <v>#N/A</v>
      </c>
    </row>
    <row r="2492" spans="2:13" x14ac:dyDescent="0.2">
      <c r="B2492" s="46" t="s">
        <v>49</v>
      </c>
      <c r="D2492" s="49">
        <f>_xll.qlCalendarAdvance(LocalCalendar,$D2491,B2492,"f",FALSE)</f>
        <v>57025</v>
      </c>
      <c r="E2492" s="49">
        <f>_xll.qlInterestRateIndexValueDate(IndexON,D2492)</f>
        <v>57025</v>
      </c>
      <c r="F2492" s="52" t="e">
        <f>IFERROR(_xll.qlIndexFixing(IndexON,D2492,TRUE,_xll.ohTrigger(RecalcTrigger,TriggerON)),NA())</f>
        <v>#N/A</v>
      </c>
      <c r="H2492" s="49">
        <f>_xll.qlCalendarAdvance(IborCalendar,$H2491,B2492,"f",FALSE)</f>
        <v>56773</v>
      </c>
      <c r="I2492" s="49">
        <f>_xll.qlInterestRateIndexValueDate(Index3M,$H2492)</f>
        <v>56775</v>
      </c>
      <c r="J2492" s="52" t="e">
        <f>IFERROR(_xll.qlIndexFixing(Index3M,H2492,TRUE,_xll.ohTrigger(RecalcTrigger,Trigger3M)),NA())</f>
        <v>#N/A</v>
      </c>
      <c r="K2492" s="52" t="e">
        <f>IFERROR(_xll.qlIndexFixing(ONIndex3M,I2492,TRUE,_xll.ohTrigger(RecalcTrigger,Trigger3M)),NA())</f>
        <v>#N/A</v>
      </c>
      <c r="L2492" s="52" t="e">
        <f>IFERROR(_xll.qlIndexFixing(Index6M,$H2492,TRUE,_xll.ohTrigger(RecalcTrigger,Trigger6M)),NA())</f>
        <v>#N/A</v>
      </c>
      <c r="M2492" s="52" t="e">
        <f>IFERROR(_xll.qlIndexFixing(ONIndex6M,I2492,TRUE,_xll.ohTrigger(RecalcTrigger,Trigger6M)),NA())</f>
        <v>#N/A</v>
      </c>
    </row>
    <row r="2493" spans="2:13" x14ac:dyDescent="0.2">
      <c r="B2493" s="46" t="s">
        <v>49</v>
      </c>
      <c r="D2493" s="49">
        <f>_xll.qlCalendarAdvance(LocalCalendar,$D2492,B2493,"f",FALSE)</f>
        <v>57032</v>
      </c>
      <c r="E2493" s="49">
        <f>_xll.qlInterestRateIndexValueDate(IndexON,D2493)</f>
        <v>57032</v>
      </c>
      <c r="F2493" s="52" t="e">
        <f>IFERROR(_xll.qlIndexFixing(IndexON,D2493,TRUE,_xll.ohTrigger(RecalcTrigger,TriggerON)),NA())</f>
        <v>#N/A</v>
      </c>
      <c r="H2493" s="49">
        <f>_xll.qlCalendarAdvance(IborCalendar,$H2492,B2493,"f",FALSE)</f>
        <v>56780</v>
      </c>
      <c r="I2493" s="49">
        <f>_xll.qlInterestRateIndexValueDate(Index3M,$H2493)</f>
        <v>56782</v>
      </c>
      <c r="J2493" s="52" t="e">
        <f>IFERROR(_xll.qlIndexFixing(Index3M,H2493,TRUE,_xll.ohTrigger(RecalcTrigger,Trigger3M)),NA())</f>
        <v>#N/A</v>
      </c>
      <c r="K2493" s="52" t="e">
        <f>IFERROR(_xll.qlIndexFixing(ONIndex3M,I2493,TRUE,_xll.ohTrigger(RecalcTrigger,Trigger3M)),NA())</f>
        <v>#N/A</v>
      </c>
      <c r="L2493" s="52" t="e">
        <f>IFERROR(_xll.qlIndexFixing(Index6M,$H2493,TRUE,_xll.ohTrigger(RecalcTrigger,Trigger6M)),NA())</f>
        <v>#N/A</v>
      </c>
      <c r="M2493" s="52" t="e">
        <f>IFERROR(_xll.qlIndexFixing(ONIndex6M,I2493,TRUE,_xll.ohTrigger(RecalcTrigger,Trigger6M)),NA())</f>
        <v>#N/A</v>
      </c>
    </row>
    <row r="2494" spans="2:13" x14ac:dyDescent="0.2">
      <c r="B2494" s="46" t="s">
        <v>49</v>
      </c>
      <c r="D2494" s="49">
        <f>_xll.qlCalendarAdvance(LocalCalendar,$D2493,B2494,"f",FALSE)</f>
        <v>57039</v>
      </c>
      <c r="E2494" s="49">
        <f>_xll.qlInterestRateIndexValueDate(IndexON,D2494)</f>
        <v>57039</v>
      </c>
      <c r="F2494" s="52" t="e">
        <f>IFERROR(_xll.qlIndexFixing(IndexON,D2494,TRUE,_xll.ohTrigger(RecalcTrigger,TriggerON)),NA())</f>
        <v>#N/A</v>
      </c>
      <c r="H2494" s="49">
        <f>_xll.qlCalendarAdvance(IborCalendar,$H2493,B2494,"f",FALSE)</f>
        <v>56787</v>
      </c>
      <c r="I2494" s="49">
        <f>_xll.qlInterestRateIndexValueDate(Index3M,$H2494)</f>
        <v>56789</v>
      </c>
      <c r="J2494" s="52" t="e">
        <f>IFERROR(_xll.qlIndexFixing(Index3M,H2494,TRUE,_xll.ohTrigger(RecalcTrigger,Trigger3M)),NA())</f>
        <v>#N/A</v>
      </c>
      <c r="K2494" s="52" t="e">
        <f>IFERROR(_xll.qlIndexFixing(ONIndex3M,I2494,TRUE,_xll.ohTrigger(RecalcTrigger,Trigger3M)),NA())</f>
        <v>#N/A</v>
      </c>
      <c r="L2494" s="52" t="e">
        <f>IFERROR(_xll.qlIndexFixing(Index6M,$H2494,TRUE,_xll.ohTrigger(RecalcTrigger,Trigger6M)),NA())</f>
        <v>#N/A</v>
      </c>
      <c r="M2494" s="52" t="e">
        <f>IFERROR(_xll.qlIndexFixing(ONIndex6M,I2494,TRUE,_xll.ohTrigger(RecalcTrigger,Trigger6M)),NA())</f>
        <v>#N/A</v>
      </c>
    </row>
    <row r="2495" spans="2:13" x14ac:dyDescent="0.2">
      <c r="B2495" s="46" t="s">
        <v>49</v>
      </c>
      <c r="D2495" s="49">
        <f>_xll.qlCalendarAdvance(LocalCalendar,$D2494,B2495,"f",FALSE)</f>
        <v>57046</v>
      </c>
      <c r="E2495" s="49">
        <f>_xll.qlInterestRateIndexValueDate(IndexON,D2495)</f>
        <v>57046</v>
      </c>
      <c r="F2495" s="52" t="e">
        <f>IFERROR(_xll.qlIndexFixing(IndexON,D2495,TRUE,_xll.ohTrigger(RecalcTrigger,TriggerON)),NA())</f>
        <v>#N/A</v>
      </c>
      <c r="H2495" s="49">
        <f>_xll.qlCalendarAdvance(IborCalendar,$H2494,B2495,"f",FALSE)</f>
        <v>56794</v>
      </c>
      <c r="I2495" s="49">
        <f>_xll.qlInterestRateIndexValueDate(Index3M,$H2495)</f>
        <v>56796</v>
      </c>
      <c r="J2495" s="52" t="e">
        <f>IFERROR(_xll.qlIndexFixing(Index3M,H2495,TRUE,_xll.ohTrigger(RecalcTrigger,Trigger3M)),NA())</f>
        <v>#N/A</v>
      </c>
      <c r="K2495" s="52" t="e">
        <f>IFERROR(_xll.qlIndexFixing(ONIndex3M,I2495,TRUE,_xll.ohTrigger(RecalcTrigger,Trigger3M)),NA())</f>
        <v>#N/A</v>
      </c>
      <c r="L2495" s="52" t="e">
        <f>IFERROR(_xll.qlIndexFixing(Index6M,$H2495,TRUE,_xll.ohTrigger(RecalcTrigger,Trigger6M)),NA())</f>
        <v>#N/A</v>
      </c>
      <c r="M2495" s="52" t="e">
        <f>IFERROR(_xll.qlIndexFixing(ONIndex6M,I2495,TRUE,_xll.ohTrigger(RecalcTrigger,Trigger6M)),NA())</f>
        <v>#N/A</v>
      </c>
    </row>
    <row r="2496" spans="2:13" x14ac:dyDescent="0.2">
      <c r="B2496" s="46" t="s">
        <v>49</v>
      </c>
      <c r="D2496" s="49">
        <f>_xll.qlCalendarAdvance(LocalCalendar,$D2495,B2496,"f",FALSE)</f>
        <v>57053</v>
      </c>
      <c r="E2496" s="49">
        <f>_xll.qlInterestRateIndexValueDate(IndexON,D2496)</f>
        <v>57053</v>
      </c>
      <c r="F2496" s="52" t="e">
        <f>IFERROR(_xll.qlIndexFixing(IndexON,D2496,TRUE,_xll.ohTrigger(RecalcTrigger,TriggerON)),NA())</f>
        <v>#N/A</v>
      </c>
      <c r="H2496" s="49">
        <f>_xll.qlCalendarAdvance(IborCalendar,$H2495,B2496,"f",FALSE)</f>
        <v>56801</v>
      </c>
      <c r="I2496" s="49">
        <f>_xll.qlInterestRateIndexValueDate(Index3M,$H2496)</f>
        <v>56803</v>
      </c>
      <c r="J2496" s="52" t="e">
        <f>IFERROR(_xll.qlIndexFixing(Index3M,H2496,TRUE,_xll.ohTrigger(RecalcTrigger,Trigger3M)),NA())</f>
        <v>#N/A</v>
      </c>
      <c r="K2496" s="52" t="e">
        <f>IFERROR(_xll.qlIndexFixing(ONIndex3M,I2496,TRUE,_xll.ohTrigger(RecalcTrigger,Trigger3M)),NA())</f>
        <v>#N/A</v>
      </c>
      <c r="L2496" s="52" t="e">
        <f>IFERROR(_xll.qlIndexFixing(Index6M,$H2496,TRUE,_xll.ohTrigger(RecalcTrigger,Trigger6M)),NA())</f>
        <v>#N/A</v>
      </c>
      <c r="M2496" s="52" t="e">
        <f>IFERROR(_xll.qlIndexFixing(ONIndex6M,I2496,TRUE,_xll.ohTrigger(RecalcTrigger,Trigger6M)),NA())</f>
        <v>#N/A</v>
      </c>
    </row>
    <row r="2497" spans="2:13" x14ac:dyDescent="0.2">
      <c r="B2497" s="46" t="s">
        <v>49</v>
      </c>
      <c r="D2497" s="49">
        <f>_xll.qlCalendarAdvance(LocalCalendar,$D2496,B2497,"f",FALSE)</f>
        <v>57060</v>
      </c>
      <c r="E2497" s="49">
        <f>_xll.qlInterestRateIndexValueDate(IndexON,D2497)</f>
        <v>57060</v>
      </c>
      <c r="F2497" s="52" t="e">
        <f>IFERROR(_xll.qlIndexFixing(IndexON,D2497,TRUE,_xll.ohTrigger(RecalcTrigger,TriggerON)),NA())</f>
        <v>#N/A</v>
      </c>
      <c r="H2497" s="49">
        <f>_xll.qlCalendarAdvance(IborCalendar,$H2496,B2497,"f",FALSE)</f>
        <v>56808</v>
      </c>
      <c r="I2497" s="49">
        <f>_xll.qlInterestRateIndexValueDate(Index3M,$H2497)</f>
        <v>56810</v>
      </c>
      <c r="J2497" s="52" t="e">
        <f>IFERROR(_xll.qlIndexFixing(Index3M,H2497,TRUE,_xll.ohTrigger(RecalcTrigger,Trigger3M)),NA())</f>
        <v>#N/A</v>
      </c>
      <c r="K2497" s="52" t="e">
        <f>IFERROR(_xll.qlIndexFixing(ONIndex3M,I2497,TRUE,_xll.ohTrigger(RecalcTrigger,Trigger3M)),NA())</f>
        <v>#N/A</v>
      </c>
      <c r="L2497" s="52" t="e">
        <f>IFERROR(_xll.qlIndexFixing(Index6M,$H2497,TRUE,_xll.ohTrigger(RecalcTrigger,Trigger6M)),NA())</f>
        <v>#N/A</v>
      </c>
      <c r="M2497" s="52" t="e">
        <f>IFERROR(_xll.qlIndexFixing(ONIndex6M,I2497,TRUE,_xll.ohTrigger(RecalcTrigger,Trigger6M)),NA())</f>
        <v>#N/A</v>
      </c>
    </row>
    <row r="2498" spans="2:13" x14ac:dyDescent="0.2">
      <c r="B2498" s="46" t="s">
        <v>49</v>
      </c>
      <c r="D2498" s="49">
        <f>_xll.qlCalendarAdvance(LocalCalendar,$D2497,B2498,"f",FALSE)</f>
        <v>57067</v>
      </c>
      <c r="E2498" s="49">
        <f>_xll.qlInterestRateIndexValueDate(IndexON,D2498)</f>
        <v>57067</v>
      </c>
      <c r="F2498" s="52" t="e">
        <f>IFERROR(_xll.qlIndexFixing(IndexON,D2498,TRUE,_xll.ohTrigger(RecalcTrigger,TriggerON)),NA())</f>
        <v>#N/A</v>
      </c>
      <c r="H2498" s="49">
        <f>_xll.qlCalendarAdvance(IborCalendar,$H2497,B2498,"f",FALSE)</f>
        <v>56815</v>
      </c>
      <c r="I2498" s="49">
        <f>_xll.qlInterestRateIndexValueDate(Index3M,$H2498)</f>
        <v>56817</v>
      </c>
      <c r="J2498" s="52" t="e">
        <f>IFERROR(_xll.qlIndexFixing(Index3M,H2498,TRUE,_xll.ohTrigger(RecalcTrigger,Trigger3M)),NA())</f>
        <v>#N/A</v>
      </c>
      <c r="K2498" s="52" t="e">
        <f>IFERROR(_xll.qlIndexFixing(ONIndex3M,I2498,TRUE,_xll.ohTrigger(RecalcTrigger,Trigger3M)),NA())</f>
        <v>#N/A</v>
      </c>
      <c r="L2498" s="52" t="e">
        <f>IFERROR(_xll.qlIndexFixing(Index6M,$H2498,TRUE,_xll.ohTrigger(RecalcTrigger,Trigger6M)),NA())</f>
        <v>#N/A</v>
      </c>
      <c r="M2498" s="52" t="e">
        <f>IFERROR(_xll.qlIndexFixing(ONIndex6M,I2498,TRUE,_xll.ohTrigger(RecalcTrigger,Trigger6M)),NA())</f>
        <v>#N/A</v>
      </c>
    </row>
    <row r="2499" spans="2:13" x14ac:dyDescent="0.2">
      <c r="B2499" s="46" t="s">
        <v>49</v>
      </c>
      <c r="D2499" s="49">
        <f>_xll.qlCalendarAdvance(LocalCalendar,$D2498,B2499,"f",FALSE)</f>
        <v>57074</v>
      </c>
      <c r="E2499" s="49">
        <f>_xll.qlInterestRateIndexValueDate(IndexON,D2499)</f>
        <v>57074</v>
      </c>
      <c r="F2499" s="52" t="e">
        <f>IFERROR(_xll.qlIndexFixing(IndexON,D2499,TRUE,_xll.ohTrigger(RecalcTrigger,TriggerON)),NA())</f>
        <v>#N/A</v>
      </c>
      <c r="H2499" s="49">
        <f>_xll.qlCalendarAdvance(IborCalendar,$H2498,B2499,"f",FALSE)</f>
        <v>56822</v>
      </c>
      <c r="I2499" s="49">
        <f>_xll.qlInterestRateIndexValueDate(Index3M,$H2499)</f>
        <v>56824</v>
      </c>
      <c r="J2499" s="52" t="e">
        <f>IFERROR(_xll.qlIndexFixing(Index3M,H2499,TRUE,_xll.ohTrigger(RecalcTrigger,Trigger3M)),NA())</f>
        <v>#N/A</v>
      </c>
      <c r="K2499" s="52" t="e">
        <f>IFERROR(_xll.qlIndexFixing(ONIndex3M,I2499,TRUE,_xll.ohTrigger(RecalcTrigger,Trigger3M)),NA())</f>
        <v>#N/A</v>
      </c>
      <c r="L2499" s="52" t="e">
        <f>IFERROR(_xll.qlIndexFixing(Index6M,$H2499,TRUE,_xll.ohTrigger(RecalcTrigger,Trigger6M)),NA())</f>
        <v>#N/A</v>
      </c>
      <c r="M2499" s="52" t="e">
        <f>IFERROR(_xll.qlIndexFixing(ONIndex6M,I2499,TRUE,_xll.ohTrigger(RecalcTrigger,Trigger6M)),NA())</f>
        <v>#N/A</v>
      </c>
    </row>
    <row r="2500" spans="2:13" x14ac:dyDescent="0.2">
      <c r="B2500" s="46" t="s">
        <v>49</v>
      </c>
      <c r="D2500" s="49">
        <f>_xll.qlCalendarAdvance(LocalCalendar,$D2499,B2500,"f",FALSE)</f>
        <v>57081</v>
      </c>
      <c r="E2500" s="49">
        <f>_xll.qlInterestRateIndexValueDate(IndexON,D2500)</f>
        <v>57081</v>
      </c>
      <c r="F2500" s="52" t="e">
        <f>IFERROR(_xll.qlIndexFixing(IndexON,D2500,TRUE,_xll.ohTrigger(RecalcTrigger,TriggerON)),NA())</f>
        <v>#N/A</v>
      </c>
      <c r="H2500" s="49">
        <f>_xll.qlCalendarAdvance(IborCalendar,$H2499,B2500,"f",FALSE)</f>
        <v>56829</v>
      </c>
      <c r="I2500" s="49">
        <f>_xll.qlInterestRateIndexValueDate(Index3M,$H2500)</f>
        <v>56831</v>
      </c>
      <c r="J2500" s="52" t="e">
        <f>IFERROR(_xll.qlIndexFixing(Index3M,H2500,TRUE,_xll.ohTrigger(RecalcTrigger,Trigger3M)),NA())</f>
        <v>#N/A</v>
      </c>
      <c r="K2500" s="52" t="e">
        <f>IFERROR(_xll.qlIndexFixing(ONIndex3M,I2500,TRUE,_xll.ohTrigger(RecalcTrigger,Trigger3M)),NA())</f>
        <v>#N/A</v>
      </c>
      <c r="L2500" s="52" t="e">
        <f>IFERROR(_xll.qlIndexFixing(Index6M,$H2500,TRUE,_xll.ohTrigger(RecalcTrigger,Trigger6M)),NA())</f>
        <v>#N/A</v>
      </c>
      <c r="M2500" s="52" t="e">
        <f>IFERROR(_xll.qlIndexFixing(ONIndex6M,I2500,TRUE,_xll.ohTrigger(RecalcTrigger,Trigger6M)),NA())</f>
        <v>#N/A</v>
      </c>
    </row>
    <row r="2501" spans="2:13" x14ac:dyDescent="0.2">
      <c r="B2501" s="46" t="s">
        <v>49</v>
      </c>
      <c r="D2501" s="49">
        <f>_xll.qlCalendarAdvance(LocalCalendar,$D2500,B2501,"f",FALSE)</f>
        <v>57088</v>
      </c>
      <c r="E2501" s="49">
        <f>_xll.qlInterestRateIndexValueDate(IndexON,D2501)</f>
        <v>57088</v>
      </c>
      <c r="F2501" s="52" t="e">
        <f>IFERROR(_xll.qlIndexFixing(IndexON,D2501,TRUE,_xll.ohTrigger(RecalcTrigger,TriggerON)),NA())</f>
        <v>#N/A</v>
      </c>
      <c r="H2501" s="49">
        <f>_xll.qlCalendarAdvance(IborCalendar,$H2500,B2501,"f",FALSE)</f>
        <v>56836</v>
      </c>
      <c r="I2501" s="49">
        <f>_xll.qlInterestRateIndexValueDate(Index3M,$H2501)</f>
        <v>56838</v>
      </c>
      <c r="J2501" s="52" t="e">
        <f>IFERROR(_xll.qlIndexFixing(Index3M,H2501,TRUE,_xll.ohTrigger(RecalcTrigger,Trigger3M)),NA())</f>
        <v>#N/A</v>
      </c>
      <c r="K2501" s="52" t="e">
        <f>IFERROR(_xll.qlIndexFixing(ONIndex3M,I2501,TRUE,_xll.ohTrigger(RecalcTrigger,Trigger3M)),NA())</f>
        <v>#N/A</v>
      </c>
      <c r="L2501" s="52" t="e">
        <f>IFERROR(_xll.qlIndexFixing(Index6M,$H2501,TRUE,_xll.ohTrigger(RecalcTrigger,Trigger6M)),NA())</f>
        <v>#N/A</v>
      </c>
      <c r="M2501" s="52" t="e">
        <f>IFERROR(_xll.qlIndexFixing(ONIndex6M,I2501,TRUE,_xll.ohTrigger(RecalcTrigger,Trigger6M)),NA())</f>
        <v>#N/A</v>
      </c>
    </row>
    <row r="2502" spans="2:13" x14ac:dyDescent="0.2">
      <c r="B2502" s="46" t="s">
        <v>49</v>
      </c>
      <c r="D2502" s="49">
        <f>_xll.qlCalendarAdvance(LocalCalendar,$D2501,B2502,"f",FALSE)</f>
        <v>57095</v>
      </c>
      <c r="E2502" s="49">
        <f>_xll.qlInterestRateIndexValueDate(IndexON,D2502)</f>
        <v>57095</v>
      </c>
      <c r="F2502" s="52" t="e">
        <f>IFERROR(_xll.qlIndexFixing(IndexON,D2502,TRUE,_xll.ohTrigger(RecalcTrigger,TriggerON)),NA())</f>
        <v>#N/A</v>
      </c>
      <c r="H2502" s="49">
        <f>_xll.qlCalendarAdvance(IborCalendar,$H2501,B2502,"f",FALSE)</f>
        <v>56843</v>
      </c>
      <c r="I2502" s="49">
        <f>_xll.qlInterestRateIndexValueDate(Index3M,$H2502)</f>
        <v>56845</v>
      </c>
      <c r="J2502" s="52" t="e">
        <f>IFERROR(_xll.qlIndexFixing(Index3M,H2502,TRUE,_xll.ohTrigger(RecalcTrigger,Trigger3M)),NA())</f>
        <v>#N/A</v>
      </c>
      <c r="K2502" s="52" t="e">
        <f>IFERROR(_xll.qlIndexFixing(ONIndex3M,I2502,TRUE,_xll.ohTrigger(RecalcTrigger,Trigger3M)),NA())</f>
        <v>#N/A</v>
      </c>
      <c r="L2502" s="52" t="e">
        <f>IFERROR(_xll.qlIndexFixing(Index6M,$H2502,TRUE,_xll.ohTrigger(RecalcTrigger,Trigger6M)),NA())</f>
        <v>#N/A</v>
      </c>
      <c r="M2502" s="52" t="e">
        <f>IFERROR(_xll.qlIndexFixing(ONIndex6M,I2502,TRUE,_xll.ohTrigger(RecalcTrigger,Trigger6M)),NA())</f>
        <v>#N/A</v>
      </c>
    </row>
    <row r="2503" spans="2:13" x14ac:dyDescent="0.2">
      <c r="B2503" s="46" t="s">
        <v>49</v>
      </c>
      <c r="D2503" s="49">
        <f>_xll.qlCalendarAdvance(LocalCalendar,$D2502,B2503,"f",FALSE)</f>
        <v>57102</v>
      </c>
      <c r="E2503" s="49">
        <f>_xll.qlInterestRateIndexValueDate(IndexON,D2503)</f>
        <v>57102</v>
      </c>
      <c r="F2503" s="52" t="e">
        <f>IFERROR(_xll.qlIndexFixing(IndexON,D2503,TRUE,_xll.ohTrigger(RecalcTrigger,TriggerON)),NA())</f>
        <v>#N/A</v>
      </c>
      <c r="H2503" s="49">
        <f>_xll.qlCalendarAdvance(IborCalendar,$H2502,B2503,"f",FALSE)</f>
        <v>56850</v>
      </c>
      <c r="I2503" s="49">
        <f>_xll.qlInterestRateIndexValueDate(Index3M,$H2503)</f>
        <v>56852</v>
      </c>
      <c r="J2503" s="52" t="e">
        <f>IFERROR(_xll.qlIndexFixing(Index3M,H2503,TRUE,_xll.ohTrigger(RecalcTrigger,Trigger3M)),NA())</f>
        <v>#N/A</v>
      </c>
      <c r="K2503" s="52" t="e">
        <f>IFERROR(_xll.qlIndexFixing(ONIndex3M,I2503,TRUE,_xll.ohTrigger(RecalcTrigger,Trigger3M)),NA())</f>
        <v>#N/A</v>
      </c>
      <c r="L2503" s="52" t="e">
        <f>IFERROR(_xll.qlIndexFixing(Index6M,$H2503,TRUE,_xll.ohTrigger(RecalcTrigger,Trigger6M)),NA())</f>
        <v>#N/A</v>
      </c>
      <c r="M2503" s="52" t="e">
        <f>IFERROR(_xll.qlIndexFixing(ONIndex6M,I2503,TRUE,_xll.ohTrigger(RecalcTrigger,Trigger6M)),NA())</f>
        <v>#N/A</v>
      </c>
    </row>
    <row r="2504" spans="2:13" x14ac:dyDescent="0.2">
      <c r="B2504" s="46" t="s">
        <v>49</v>
      </c>
      <c r="D2504" s="49">
        <f>_xll.qlCalendarAdvance(LocalCalendar,$D2503,B2504,"f",FALSE)</f>
        <v>57109</v>
      </c>
      <c r="E2504" s="49">
        <f>_xll.qlInterestRateIndexValueDate(IndexON,D2504)</f>
        <v>57109</v>
      </c>
      <c r="F2504" s="52" t="e">
        <f>IFERROR(_xll.qlIndexFixing(IndexON,D2504,TRUE,_xll.ohTrigger(RecalcTrigger,TriggerON)),NA())</f>
        <v>#N/A</v>
      </c>
      <c r="H2504" s="49">
        <f>_xll.qlCalendarAdvance(IborCalendar,$H2503,B2504,"f",FALSE)</f>
        <v>56857</v>
      </c>
      <c r="I2504" s="49">
        <f>_xll.qlInterestRateIndexValueDate(Index3M,$H2504)</f>
        <v>56859</v>
      </c>
      <c r="J2504" s="52" t="e">
        <f>IFERROR(_xll.qlIndexFixing(Index3M,H2504,TRUE,_xll.ohTrigger(RecalcTrigger,Trigger3M)),NA())</f>
        <v>#N/A</v>
      </c>
      <c r="K2504" s="52" t="e">
        <f>IFERROR(_xll.qlIndexFixing(ONIndex3M,I2504,TRUE,_xll.ohTrigger(RecalcTrigger,Trigger3M)),NA())</f>
        <v>#N/A</v>
      </c>
      <c r="L2504" s="52" t="e">
        <f>IFERROR(_xll.qlIndexFixing(Index6M,$H2504,TRUE,_xll.ohTrigger(RecalcTrigger,Trigger6M)),NA())</f>
        <v>#N/A</v>
      </c>
      <c r="M2504" s="52" t="e">
        <f>IFERROR(_xll.qlIndexFixing(ONIndex6M,I2504,TRUE,_xll.ohTrigger(RecalcTrigger,Trigger6M)),NA())</f>
        <v>#N/A</v>
      </c>
    </row>
    <row r="2505" spans="2:13" x14ac:dyDescent="0.2">
      <c r="B2505" s="46" t="s">
        <v>49</v>
      </c>
      <c r="D2505" s="49">
        <f>_xll.qlCalendarAdvance(LocalCalendar,$D2504,B2505,"f",FALSE)</f>
        <v>57116</v>
      </c>
      <c r="E2505" s="49">
        <f>_xll.qlInterestRateIndexValueDate(IndexON,D2505)</f>
        <v>57116</v>
      </c>
      <c r="F2505" s="52" t="e">
        <f>IFERROR(_xll.qlIndexFixing(IndexON,D2505,TRUE,_xll.ohTrigger(RecalcTrigger,TriggerON)),NA())</f>
        <v>#N/A</v>
      </c>
      <c r="H2505" s="49">
        <f>_xll.qlCalendarAdvance(IborCalendar,$H2504,B2505,"f",FALSE)</f>
        <v>56864</v>
      </c>
      <c r="I2505" s="49">
        <f>_xll.qlInterestRateIndexValueDate(Index3M,$H2505)</f>
        <v>56866</v>
      </c>
      <c r="J2505" s="52" t="e">
        <f>IFERROR(_xll.qlIndexFixing(Index3M,H2505,TRUE,_xll.ohTrigger(RecalcTrigger,Trigger3M)),NA())</f>
        <v>#N/A</v>
      </c>
      <c r="K2505" s="52" t="e">
        <f>IFERROR(_xll.qlIndexFixing(ONIndex3M,I2505,TRUE,_xll.ohTrigger(RecalcTrigger,Trigger3M)),NA())</f>
        <v>#N/A</v>
      </c>
      <c r="L2505" s="52" t="e">
        <f>IFERROR(_xll.qlIndexFixing(Index6M,$H2505,TRUE,_xll.ohTrigger(RecalcTrigger,Trigger6M)),NA())</f>
        <v>#N/A</v>
      </c>
      <c r="M2505" s="52" t="e">
        <f>IFERROR(_xll.qlIndexFixing(ONIndex6M,I2505,TRUE,_xll.ohTrigger(RecalcTrigger,Trigger6M)),NA())</f>
        <v>#N/A</v>
      </c>
    </row>
    <row r="2506" spans="2:13" x14ac:dyDescent="0.2">
      <c r="B2506" s="46" t="s">
        <v>49</v>
      </c>
      <c r="D2506" s="49">
        <f>_xll.qlCalendarAdvance(LocalCalendar,$D2505,B2506,"f",FALSE)</f>
        <v>57123</v>
      </c>
      <c r="E2506" s="49">
        <f>_xll.qlInterestRateIndexValueDate(IndexON,D2506)</f>
        <v>57123</v>
      </c>
      <c r="F2506" s="52" t="e">
        <f>IFERROR(_xll.qlIndexFixing(IndexON,D2506,TRUE,_xll.ohTrigger(RecalcTrigger,TriggerON)),NA())</f>
        <v>#N/A</v>
      </c>
      <c r="H2506" s="49">
        <f>_xll.qlCalendarAdvance(IborCalendar,$H2505,B2506,"f",FALSE)</f>
        <v>56871</v>
      </c>
      <c r="I2506" s="49">
        <f>_xll.qlInterestRateIndexValueDate(Index3M,$H2506)</f>
        <v>56873</v>
      </c>
      <c r="J2506" s="52" t="e">
        <f>IFERROR(_xll.qlIndexFixing(Index3M,H2506,TRUE,_xll.ohTrigger(RecalcTrigger,Trigger3M)),NA())</f>
        <v>#N/A</v>
      </c>
      <c r="K2506" s="52" t="e">
        <f>IFERROR(_xll.qlIndexFixing(ONIndex3M,I2506,TRUE,_xll.ohTrigger(RecalcTrigger,Trigger3M)),NA())</f>
        <v>#N/A</v>
      </c>
      <c r="L2506" s="52" t="e">
        <f>IFERROR(_xll.qlIndexFixing(Index6M,$H2506,TRUE,_xll.ohTrigger(RecalcTrigger,Trigger6M)),NA())</f>
        <v>#N/A</v>
      </c>
      <c r="M2506" s="52" t="e">
        <f>IFERROR(_xll.qlIndexFixing(ONIndex6M,I2506,TRUE,_xll.ohTrigger(RecalcTrigger,Trigger6M)),NA())</f>
        <v>#N/A</v>
      </c>
    </row>
    <row r="2507" spans="2:13" x14ac:dyDescent="0.2">
      <c r="B2507" s="46" t="s">
        <v>49</v>
      </c>
      <c r="D2507" s="49">
        <f>_xll.qlCalendarAdvance(LocalCalendar,$D2506,B2507,"f",FALSE)</f>
        <v>57130</v>
      </c>
      <c r="E2507" s="49">
        <f>_xll.qlInterestRateIndexValueDate(IndexON,D2507)</f>
        <v>57130</v>
      </c>
      <c r="F2507" s="52" t="e">
        <f>IFERROR(_xll.qlIndexFixing(IndexON,D2507,TRUE,_xll.ohTrigger(RecalcTrigger,TriggerON)),NA())</f>
        <v>#N/A</v>
      </c>
      <c r="H2507" s="49">
        <f>_xll.qlCalendarAdvance(IborCalendar,$H2506,B2507,"f",FALSE)</f>
        <v>56878</v>
      </c>
      <c r="I2507" s="49">
        <f>_xll.qlInterestRateIndexValueDate(Index3M,$H2507)</f>
        <v>56881</v>
      </c>
      <c r="J2507" s="52" t="e">
        <f>IFERROR(_xll.qlIndexFixing(Index3M,H2507,TRUE,_xll.ohTrigger(RecalcTrigger,Trigger3M)),NA())</f>
        <v>#N/A</v>
      </c>
      <c r="K2507" s="52" t="e">
        <f>IFERROR(_xll.qlIndexFixing(ONIndex3M,I2507,TRUE,_xll.ohTrigger(RecalcTrigger,Trigger3M)),NA())</f>
        <v>#N/A</v>
      </c>
      <c r="L2507" s="52" t="e">
        <f>IFERROR(_xll.qlIndexFixing(Index6M,$H2507,TRUE,_xll.ohTrigger(RecalcTrigger,Trigger6M)),NA())</f>
        <v>#N/A</v>
      </c>
      <c r="M2507" s="52" t="e">
        <f>IFERROR(_xll.qlIndexFixing(ONIndex6M,I2507,TRUE,_xll.ohTrigger(RecalcTrigger,Trigger6M)),NA())</f>
        <v>#N/A</v>
      </c>
    </row>
    <row r="2508" spans="2:13" x14ac:dyDescent="0.2">
      <c r="B2508" s="46" t="s">
        <v>49</v>
      </c>
      <c r="D2508" s="49">
        <f>_xll.qlCalendarAdvance(LocalCalendar,$D2507,B2508,"f",FALSE)</f>
        <v>57137</v>
      </c>
      <c r="E2508" s="49">
        <f>_xll.qlInterestRateIndexValueDate(IndexON,D2508)</f>
        <v>57137</v>
      </c>
      <c r="F2508" s="52" t="e">
        <f>IFERROR(_xll.qlIndexFixing(IndexON,D2508,TRUE,_xll.ohTrigger(RecalcTrigger,TriggerON)),NA())</f>
        <v>#N/A</v>
      </c>
      <c r="H2508" s="49">
        <f>_xll.qlCalendarAdvance(IborCalendar,$H2507,B2508,"f",FALSE)</f>
        <v>56885</v>
      </c>
      <c r="I2508" s="49">
        <f>_xll.qlInterestRateIndexValueDate(Index3M,$H2508)</f>
        <v>56887</v>
      </c>
      <c r="J2508" s="52" t="e">
        <f>IFERROR(_xll.qlIndexFixing(Index3M,H2508,TRUE,_xll.ohTrigger(RecalcTrigger,Trigger3M)),NA())</f>
        <v>#N/A</v>
      </c>
      <c r="K2508" s="52" t="e">
        <f>IFERROR(_xll.qlIndexFixing(ONIndex3M,I2508,TRUE,_xll.ohTrigger(RecalcTrigger,Trigger3M)),NA())</f>
        <v>#N/A</v>
      </c>
      <c r="L2508" s="52" t="e">
        <f>IFERROR(_xll.qlIndexFixing(Index6M,$H2508,TRUE,_xll.ohTrigger(RecalcTrigger,Trigger6M)),NA())</f>
        <v>#N/A</v>
      </c>
      <c r="M2508" s="52" t="e">
        <f>IFERROR(_xll.qlIndexFixing(ONIndex6M,I2508,TRUE,_xll.ohTrigger(RecalcTrigger,Trigger6M)),NA())</f>
        <v>#N/A</v>
      </c>
    </row>
    <row r="2509" spans="2:13" x14ac:dyDescent="0.2">
      <c r="B2509" s="46" t="s">
        <v>49</v>
      </c>
      <c r="D2509" s="49">
        <f>_xll.qlCalendarAdvance(LocalCalendar,$D2508,B2509,"f",FALSE)</f>
        <v>57144</v>
      </c>
      <c r="E2509" s="49">
        <f>_xll.qlInterestRateIndexValueDate(IndexON,D2509)</f>
        <v>57144</v>
      </c>
      <c r="F2509" s="52" t="e">
        <f>IFERROR(_xll.qlIndexFixing(IndexON,D2509,TRUE,_xll.ohTrigger(RecalcTrigger,TriggerON)),NA())</f>
        <v>#N/A</v>
      </c>
      <c r="H2509" s="49">
        <f>_xll.qlCalendarAdvance(IborCalendar,$H2508,B2509,"f",FALSE)</f>
        <v>56892</v>
      </c>
      <c r="I2509" s="49">
        <f>_xll.qlInterestRateIndexValueDate(Index3M,$H2509)</f>
        <v>56894</v>
      </c>
      <c r="J2509" s="52" t="e">
        <f>IFERROR(_xll.qlIndexFixing(Index3M,H2509,TRUE,_xll.ohTrigger(RecalcTrigger,Trigger3M)),NA())</f>
        <v>#N/A</v>
      </c>
      <c r="K2509" s="52" t="e">
        <f>IFERROR(_xll.qlIndexFixing(ONIndex3M,I2509,TRUE,_xll.ohTrigger(RecalcTrigger,Trigger3M)),NA())</f>
        <v>#N/A</v>
      </c>
      <c r="L2509" s="52" t="e">
        <f>IFERROR(_xll.qlIndexFixing(Index6M,$H2509,TRUE,_xll.ohTrigger(RecalcTrigger,Trigger6M)),NA())</f>
        <v>#N/A</v>
      </c>
      <c r="M2509" s="52" t="e">
        <f>IFERROR(_xll.qlIndexFixing(ONIndex6M,I2509,TRUE,_xll.ohTrigger(RecalcTrigger,Trigger6M)),NA())</f>
        <v>#N/A</v>
      </c>
    </row>
    <row r="2510" spans="2:13" x14ac:dyDescent="0.2">
      <c r="B2510" s="46" t="s">
        <v>49</v>
      </c>
      <c r="D2510" s="49">
        <f>_xll.qlCalendarAdvance(LocalCalendar,$D2509,B2510,"f",FALSE)</f>
        <v>57151</v>
      </c>
      <c r="E2510" s="49">
        <f>_xll.qlInterestRateIndexValueDate(IndexON,D2510)</f>
        <v>57151</v>
      </c>
      <c r="F2510" s="52" t="e">
        <f>IFERROR(_xll.qlIndexFixing(IndexON,D2510,TRUE,_xll.ohTrigger(RecalcTrigger,TriggerON)),NA())</f>
        <v>#N/A</v>
      </c>
      <c r="H2510" s="49">
        <f>_xll.qlCalendarAdvance(IborCalendar,$H2509,B2510,"f",FALSE)</f>
        <v>56899</v>
      </c>
      <c r="I2510" s="49">
        <f>_xll.qlInterestRateIndexValueDate(Index3M,$H2510)</f>
        <v>56901</v>
      </c>
      <c r="J2510" s="52" t="e">
        <f>IFERROR(_xll.qlIndexFixing(Index3M,H2510,TRUE,_xll.ohTrigger(RecalcTrigger,Trigger3M)),NA())</f>
        <v>#N/A</v>
      </c>
      <c r="K2510" s="52" t="e">
        <f>IFERROR(_xll.qlIndexFixing(ONIndex3M,I2510,TRUE,_xll.ohTrigger(RecalcTrigger,Trigger3M)),NA())</f>
        <v>#N/A</v>
      </c>
      <c r="L2510" s="52" t="e">
        <f>IFERROR(_xll.qlIndexFixing(Index6M,$H2510,TRUE,_xll.ohTrigger(RecalcTrigger,Trigger6M)),NA())</f>
        <v>#N/A</v>
      </c>
      <c r="M2510" s="52" t="e">
        <f>IFERROR(_xll.qlIndexFixing(ONIndex6M,I2510,TRUE,_xll.ohTrigger(RecalcTrigger,Trigger6M)),NA())</f>
        <v>#N/A</v>
      </c>
    </row>
    <row r="2511" spans="2:13" x14ac:dyDescent="0.2">
      <c r="B2511" s="46" t="s">
        <v>49</v>
      </c>
      <c r="D2511" s="49">
        <f>_xll.qlCalendarAdvance(LocalCalendar,$D2510,B2511,"f",FALSE)</f>
        <v>57158</v>
      </c>
      <c r="E2511" s="49">
        <f>_xll.qlInterestRateIndexValueDate(IndexON,D2511)</f>
        <v>57158</v>
      </c>
      <c r="F2511" s="52" t="e">
        <f>IFERROR(_xll.qlIndexFixing(IndexON,D2511,TRUE,_xll.ohTrigger(RecalcTrigger,TriggerON)),NA())</f>
        <v>#N/A</v>
      </c>
      <c r="H2511" s="49">
        <f>_xll.qlCalendarAdvance(IborCalendar,$H2510,B2511,"f",FALSE)</f>
        <v>56906</v>
      </c>
      <c r="I2511" s="49">
        <f>_xll.qlInterestRateIndexValueDate(Index3M,$H2511)</f>
        <v>56908</v>
      </c>
      <c r="J2511" s="52" t="e">
        <f>IFERROR(_xll.qlIndexFixing(Index3M,H2511,TRUE,_xll.ohTrigger(RecalcTrigger,Trigger3M)),NA())</f>
        <v>#N/A</v>
      </c>
      <c r="K2511" s="52" t="e">
        <f>IFERROR(_xll.qlIndexFixing(ONIndex3M,I2511,TRUE,_xll.ohTrigger(RecalcTrigger,Trigger3M)),NA())</f>
        <v>#N/A</v>
      </c>
      <c r="L2511" s="52" t="e">
        <f>IFERROR(_xll.qlIndexFixing(Index6M,$H2511,TRUE,_xll.ohTrigger(RecalcTrigger,Trigger6M)),NA())</f>
        <v>#N/A</v>
      </c>
      <c r="M2511" s="52" t="e">
        <f>IFERROR(_xll.qlIndexFixing(ONIndex6M,I2511,TRUE,_xll.ohTrigger(RecalcTrigger,Trigger6M)),NA())</f>
        <v>#N/A</v>
      </c>
    </row>
    <row r="2512" spans="2:13" x14ac:dyDescent="0.2">
      <c r="B2512" s="46" t="s">
        <v>49</v>
      </c>
      <c r="D2512" s="49">
        <f>_xll.qlCalendarAdvance(LocalCalendar,$D2511,B2512,"f",FALSE)</f>
        <v>57165</v>
      </c>
      <c r="E2512" s="49">
        <f>_xll.qlInterestRateIndexValueDate(IndexON,D2512)</f>
        <v>57165</v>
      </c>
      <c r="F2512" s="52" t="e">
        <f>IFERROR(_xll.qlIndexFixing(IndexON,D2512,TRUE,_xll.ohTrigger(RecalcTrigger,TriggerON)),NA())</f>
        <v>#N/A</v>
      </c>
      <c r="H2512" s="49">
        <f>_xll.qlCalendarAdvance(IborCalendar,$H2511,B2512,"f",FALSE)</f>
        <v>56913</v>
      </c>
      <c r="I2512" s="49">
        <f>_xll.qlInterestRateIndexValueDate(Index3M,$H2512)</f>
        <v>56915</v>
      </c>
      <c r="J2512" s="52" t="e">
        <f>IFERROR(_xll.qlIndexFixing(Index3M,H2512,TRUE,_xll.ohTrigger(RecalcTrigger,Trigger3M)),NA())</f>
        <v>#N/A</v>
      </c>
      <c r="K2512" s="52" t="e">
        <f>IFERROR(_xll.qlIndexFixing(ONIndex3M,I2512,TRUE,_xll.ohTrigger(RecalcTrigger,Trigger3M)),NA())</f>
        <v>#N/A</v>
      </c>
      <c r="L2512" s="52" t="e">
        <f>IFERROR(_xll.qlIndexFixing(Index6M,$H2512,TRUE,_xll.ohTrigger(RecalcTrigger,Trigger6M)),NA())</f>
        <v>#N/A</v>
      </c>
      <c r="M2512" s="52" t="e">
        <f>IFERROR(_xll.qlIndexFixing(ONIndex6M,I2512,TRUE,_xll.ohTrigger(RecalcTrigger,Trigger6M)),NA())</f>
        <v>#N/A</v>
      </c>
    </row>
    <row r="2513" spans="2:13" x14ac:dyDescent="0.2">
      <c r="B2513" s="46" t="s">
        <v>49</v>
      </c>
      <c r="D2513" s="49">
        <f>_xll.qlCalendarAdvance(LocalCalendar,$D2512,B2513,"f",FALSE)</f>
        <v>57172</v>
      </c>
      <c r="E2513" s="49">
        <f>_xll.qlInterestRateIndexValueDate(IndexON,D2513)</f>
        <v>57172</v>
      </c>
      <c r="F2513" s="52" t="e">
        <f>IFERROR(_xll.qlIndexFixing(IndexON,D2513,TRUE,_xll.ohTrigger(RecalcTrigger,TriggerON)),NA())</f>
        <v>#N/A</v>
      </c>
      <c r="H2513" s="49">
        <f>_xll.qlCalendarAdvance(IborCalendar,$H2512,B2513,"f",FALSE)</f>
        <v>56920</v>
      </c>
      <c r="I2513" s="49">
        <f>_xll.qlInterestRateIndexValueDate(Index3M,$H2513)</f>
        <v>56922</v>
      </c>
      <c r="J2513" s="52" t="e">
        <f>IFERROR(_xll.qlIndexFixing(Index3M,H2513,TRUE,_xll.ohTrigger(RecalcTrigger,Trigger3M)),NA())</f>
        <v>#N/A</v>
      </c>
      <c r="K2513" s="52" t="e">
        <f>IFERROR(_xll.qlIndexFixing(ONIndex3M,I2513,TRUE,_xll.ohTrigger(RecalcTrigger,Trigger3M)),NA())</f>
        <v>#N/A</v>
      </c>
      <c r="L2513" s="52" t="e">
        <f>IFERROR(_xll.qlIndexFixing(Index6M,$H2513,TRUE,_xll.ohTrigger(RecalcTrigger,Trigger6M)),NA())</f>
        <v>#N/A</v>
      </c>
      <c r="M2513" s="52" t="e">
        <f>IFERROR(_xll.qlIndexFixing(ONIndex6M,I2513,TRUE,_xll.ohTrigger(RecalcTrigger,Trigger6M)),NA())</f>
        <v>#N/A</v>
      </c>
    </row>
    <row r="2514" spans="2:13" x14ac:dyDescent="0.2">
      <c r="B2514" s="46" t="s">
        <v>49</v>
      </c>
      <c r="D2514" s="49">
        <f>_xll.qlCalendarAdvance(LocalCalendar,$D2513,B2514,"f",FALSE)</f>
        <v>57179</v>
      </c>
      <c r="E2514" s="49">
        <f>_xll.qlInterestRateIndexValueDate(IndexON,D2514)</f>
        <v>57179</v>
      </c>
      <c r="F2514" s="52" t="e">
        <f>IFERROR(_xll.qlIndexFixing(IndexON,D2514,TRUE,_xll.ohTrigger(RecalcTrigger,TriggerON)),NA())</f>
        <v>#N/A</v>
      </c>
      <c r="H2514" s="49">
        <f>_xll.qlCalendarAdvance(IborCalendar,$H2513,B2514,"f",FALSE)</f>
        <v>56927</v>
      </c>
      <c r="I2514" s="49">
        <f>_xll.qlInterestRateIndexValueDate(Index3M,$H2514)</f>
        <v>56929</v>
      </c>
      <c r="J2514" s="52" t="e">
        <f>IFERROR(_xll.qlIndexFixing(Index3M,H2514,TRUE,_xll.ohTrigger(RecalcTrigger,Trigger3M)),NA())</f>
        <v>#N/A</v>
      </c>
      <c r="K2514" s="52" t="e">
        <f>IFERROR(_xll.qlIndexFixing(ONIndex3M,I2514,TRUE,_xll.ohTrigger(RecalcTrigger,Trigger3M)),NA())</f>
        <v>#N/A</v>
      </c>
      <c r="L2514" s="52" t="e">
        <f>IFERROR(_xll.qlIndexFixing(Index6M,$H2514,TRUE,_xll.ohTrigger(RecalcTrigger,Trigger6M)),NA())</f>
        <v>#N/A</v>
      </c>
      <c r="M2514" s="52" t="e">
        <f>IFERROR(_xll.qlIndexFixing(ONIndex6M,I2514,TRUE,_xll.ohTrigger(RecalcTrigger,Trigger6M)),NA())</f>
        <v>#N/A</v>
      </c>
    </row>
    <row r="2515" spans="2:13" x14ac:dyDescent="0.2">
      <c r="B2515" s="46" t="s">
        <v>49</v>
      </c>
      <c r="D2515" s="49">
        <f>_xll.qlCalendarAdvance(LocalCalendar,$D2514,B2515,"f",FALSE)</f>
        <v>57186</v>
      </c>
      <c r="E2515" s="49">
        <f>_xll.qlInterestRateIndexValueDate(IndexON,D2515)</f>
        <v>57186</v>
      </c>
      <c r="F2515" s="52" t="e">
        <f>IFERROR(_xll.qlIndexFixing(IndexON,D2515,TRUE,_xll.ohTrigger(RecalcTrigger,TriggerON)),NA())</f>
        <v>#N/A</v>
      </c>
      <c r="H2515" s="49">
        <f>_xll.qlCalendarAdvance(IborCalendar,$H2514,B2515,"f",FALSE)</f>
        <v>56934</v>
      </c>
      <c r="I2515" s="49">
        <f>_xll.qlInterestRateIndexValueDate(Index3M,$H2515)</f>
        <v>56936</v>
      </c>
      <c r="J2515" s="52" t="e">
        <f>IFERROR(_xll.qlIndexFixing(Index3M,H2515,TRUE,_xll.ohTrigger(RecalcTrigger,Trigger3M)),NA())</f>
        <v>#N/A</v>
      </c>
      <c r="K2515" s="52" t="e">
        <f>IFERROR(_xll.qlIndexFixing(ONIndex3M,I2515,TRUE,_xll.ohTrigger(RecalcTrigger,Trigger3M)),NA())</f>
        <v>#N/A</v>
      </c>
      <c r="L2515" s="52" t="e">
        <f>IFERROR(_xll.qlIndexFixing(Index6M,$H2515,TRUE,_xll.ohTrigger(RecalcTrigger,Trigger6M)),NA())</f>
        <v>#N/A</v>
      </c>
      <c r="M2515" s="52" t="e">
        <f>IFERROR(_xll.qlIndexFixing(ONIndex6M,I2515,TRUE,_xll.ohTrigger(RecalcTrigger,Trigger6M)),NA())</f>
        <v>#N/A</v>
      </c>
    </row>
    <row r="2516" spans="2:13" x14ac:dyDescent="0.2">
      <c r="B2516" s="46" t="s">
        <v>49</v>
      </c>
      <c r="D2516" s="49">
        <f>_xll.qlCalendarAdvance(LocalCalendar,$D2515,B2516,"f",FALSE)</f>
        <v>57193</v>
      </c>
      <c r="E2516" s="49">
        <f>_xll.qlInterestRateIndexValueDate(IndexON,D2516)</f>
        <v>57193</v>
      </c>
      <c r="F2516" s="52" t="e">
        <f>IFERROR(_xll.qlIndexFixing(IndexON,D2516,TRUE,_xll.ohTrigger(RecalcTrigger,TriggerON)),NA())</f>
        <v>#N/A</v>
      </c>
      <c r="H2516" s="49">
        <f>_xll.qlCalendarAdvance(IborCalendar,$H2515,B2516,"f",FALSE)</f>
        <v>56941</v>
      </c>
      <c r="I2516" s="49">
        <f>_xll.qlInterestRateIndexValueDate(Index3M,$H2516)</f>
        <v>56943</v>
      </c>
      <c r="J2516" s="52" t="e">
        <f>IFERROR(_xll.qlIndexFixing(Index3M,H2516,TRUE,_xll.ohTrigger(RecalcTrigger,Trigger3M)),NA())</f>
        <v>#N/A</v>
      </c>
      <c r="K2516" s="52" t="e">
        <f>IFERROR(_xll.qlIndexFixing(ONIndex3M,I2516,TRUE,_xll.ohTrigger(RecalcTrigger,Trigger3M)),NA())</f>
        <v>#N/A</v>
      </c>
      <c r="L2516" s="52" t="e">
        <f>IFERROR(_xll.qlIndexFixing(Index6M,$H2516,TRUE,_xll.ohTrigger(RecalcTrigger,Trigger6M)),NA())</f>
        <v>#N/A</v>
      </c>
      <c r="M2516" s="52" t="e">
        <f>IFERROR(_xll.qlIndexFixing(ONIndex6M,I2516,TRUE,_xll.ohTrigger(RecalcTrigger,Trigger6M)),NA())</f>
        <v>#N/A</v>
      </c>
    </row>
    <row r="2517" spans="2:13" x14ac:dyDescent="0.2">
      <c r="B2517" s="46" t="s">
        <v>49</v>
      </c>
      <c r="D2517" s="49">
        <f>_xll.qlCalendarAdvance(LocalCalendar,$D2516,B2517,"f",FALSE)</f>
        <v>57200</v>
      </c>
      <c r="E2517" s="49">
        <f>_xll.qlInterestRateIndexValueDate(IndexON,D2517)</f>
        <v>57200</v>
      </c>
      <c r="F2517" s="52" t="e">
        <f>IFERROR(_xll.qlIndexFixing(IndexON,D2517,TRUE,_xll.ohTrigger(RecalcTrigger,TriggerON)),NA())</f>
        <v>#N/A</v>
      </c>
      <c r="H2517" s="49">
        <f>_xll.qlCalendarAdvance(IborCalendar,$H2516,B2517,"f",FALSE)</f>
        <v>56948</v>
      </c>
      <c r="I2517" s="49">
        <f>_xll.qlInterestRateIndexValueDate(Index3M,$H2517)</f>
        <v>56950</v>
      </c>
      <c r="J2517" s="52" t="e">
        <f>IFERROR(_xll.qlIndexFixing(Index3M,H2517,TRUE,_xll.ohTrigger(RecalcTrigger,Trigger3M)),NA())</f>
        <v>#N/A</v>
      </c>
      <c r="K2517" s="52" t="e">
        <f>IFERROR(_xll.qlIndexFixing(ONIndex3M,I2517,TRUE,_xll.ohTrigger(RecalcTrigger,Trigger3M)),NA())</f>
        <v>#N/A</v>
      </c>
      <c r="L2517" s="52" t="e">
        <f>IFERROR(_xll.qlIndexFixing(Index6M,$H2517,TRUE,_xll.ohTrigger(RecalcTrigger,Trigger6M)),NA())</f>
        <v>#N/A</v>
      </c>
      <c r="M2517" s="52" t="e">
        <f>IFERROR(_xll.qlIndexFixing(ONIndex6M,I2517,TRUE,_xll.ohTrigger(RecalcTrigger,Trigger6M)),NA())</f>
        <v>#N/A</v>
      </c>
    </row>
    <row r="2518" spans="2:13" x14ac:dyDescent="0.2">
      <c r="B2518" s="46" t="s">
        <v>49</v>
      </c>
      <c r="D2518" s="49">
        <f>_xll.qlCalendarAdvance(LocalCalendar,$D2517,B2518,"f",FALSE)</f>
        <v>57207</v>
      </c>
      <c r="E2518" s="49">
        <f>_xll.qlInterestRateIndexValueDate(IndexON,D2518)</f>
        <v>57207</v>
      </c>
      <c r="F2518" s="52" t="e">
        <f>IFERROR(_xll.qlIndexFixing(IndexON,D2518,TRUE,_xll.ohTrigger(RecalcTrigger,TriggerON)),NA())</f>
        <v>#N/A</v>
      </c>
      <c r="H2518" s="49">
        <f>_xll.qlCalendarAdvance(IborCalendar,$H2517,B2518,"f",FALSE)</f>
        <v>56955</v>
      </c>
      <c r="I2518" s="49">
        <f>_xll.qlInterestRateIndexValueDate(Index3M,$H2518)</f>
        <v>56957</v>
      </c>
      <c r="J2518" s="52" t="e">
        <f>IFERROR(_xll.qlIndexFixing(Index3M,H2518,TRUE,_xll.ohTrigger(RecalcTrigger,Trigger3M)),NA())</f>
        <v>#N/A</v>
      </c>
      <c r="K2518" s="52" t="e">
        <f>IFERROR(_xll.qlIndexFixing(ONIndex3M,I2518,TRUE,_xll.ohTrigger(RecalcTrigger,Trigger3M)),NA())</f>
        <v>#N/A</v>
      </c>
      <c r="L2518" s="52" t="e">
        <f>IFERROR(_xll.qlIndexFixing(Index6M,$H2518,TRUE,_xll.ohTrigger(RecalcTrigger,Trigger6M)),NA())</f>
        <v>#N/A</v>
      </c>
      <c r="M2518" s="52" t="e">
        <f>IFERROR(_xll.qlIndexFixing(ONIndex6M,I2518,TRUE,_xll.ohTrigger(RecalcTrigger,Trigger6M)),NA())</f>
        <v>#N/A</v>
      </c>
    </row>
    <row r="2519" spans="2:13" x14ac:dyDescent="0.2">
      <c r="B2519" s="46" t="s">
        <v>49</v>
      </c>
      <c r="D2519" s="49">
        <f>_xll.qlCalendarAdvance(LocalCalendar,$D2518,B2519,"f",FALSE)</f>
        <v>57214</v>
      </c>
      <c r="E2519" s="49">
        <f>_xll.qlInterestRateIndexValueDate(IndexON,D2519)</f>
        <v>57214</v>
      </c>
      <c r="F2519" s="52" t="e">
        <f>IFERROR(_xll.qlIndexFixing(IndexON,D2519,TRUE,_xll.ohTrigger(RecalcTrigger,TriggerON)),NA())</f>
        <v>#N/A</v>
      </c>
      <c r="H2519" s="49">
        <f>_xll.qlCalendarAdvance(IborCalendar,$H2518,B2519,"f",FALSE)</f>
        <v>56962</v>
      </c>
      <c r="I2519" s="49">
        <f>_xll.qlInterestRateIndexValueDate(Index3M,$H2519)</f>
        <v>56964</v>
      </c>
      <c r="J2519" s="52" t="e">
        <f>IFERROR(_xll.qlIndexFixing(Index3M,H2519,TRUE,_xll.ohTrigger(RecalcTrigger,Trigger3M)),NA())</f>
        <v>#N/A</v>
      </c>
      <c r="K2519" s="52" t="e">
        <f>IFERROR(_xll.qlIndexFixing(ONIndex3M,I2519,TRUE,_xll.ohTrigger(RecalcTrigger,Trigger3M)),NA())</f>
        <v>#N/A</v>
      </c>
      <c r="L2519" s="52" t="e">
        <f>IFERROR(_xll.qlIndexFixing(Index6M,$H2519,TRUE,_xll.ohTrigger(RecalcTrigger,Trigger6M)),NA())</f>
        <v>#N/A</v>
      </c>
      <c r="M2519" s="52" t="e">
        <f>IFERROR(_xll.qlIndexFixing(ONIndex6M,I2519,TRUE,_xll.ohTrigger(RecalcTrigger,Trigger6M)),NA())</f>
        <v>#N/A</v>
      </c>
    </row>
    <row r="2520" spans="2:13" x14ac:dyDescent="0.2">
      <c r="B2520" s="46" t="s">
        <v>49</v>
      </c>
      <c r="D2520" s="49">
        <f>_xll.qlCalendarAdvance(LocalCalendar,$D2519,B2520,"f",FALSE)</f>
        <v>57221</v>
      </c>
      <c r="E2520" s="49">
        <f>_xll.qlInterestRateIndexValueDate(IndexON,D2520)</f>
        <v>57221</v>
      </c>
      <c r="F2520" s="52" t="e">
        <f>IFERROR(_xll.qlIndexFixing(IndexON,D2520,TRUE,_xll.ohTrigger(RecalcTrigger,TriggerON)),NA())</f>
        <v>#N/A</v>
      </c>
      <c r="H2520" s="49">
        <f>_xll.qlCalendarAdvance(IborCalendar,$H2519,B2520,"f",FALSE)</f>
        <v>56969</v>
      </c>
      <c r="I2520" s="49">
        <f>_xll.qlInterestRateIndexValueDate(Index3M,$H2520)</f>
        <v>56972</v>
      </c>
      <c r="J2520" s="52" t="e">
        <f>IFERROR(_xll.qlIndexFixing(Index3M,H2520,TRUE,_xll.ohTrigger(RecalcTrigger,Trigger3M)),NA())</f>
        <v>#N/A</v>
      </c>
      <c r="K2520" s="52" t="e">
        <f>IFERROR(_xll.qlIndexFixing(ONIndex3M,I2520,TRUE,_xll.ohTrigger(RecalcTrigger,Trigger3M)),NA())</f>
        <v>#N/A</v>
      </c>
      <c r="L2520" s="52" t="e">
        <f>IFERROR(_xll.qlIndexFixing(Index6M,$H2520,TRUE,_xll.ohTrigger(RecalcTrigger,Trigger6M)),NA())</f>
        <v>#N/A</v>
      </c>
      <c r="M2520" s="52" t="e">
        <f>IFERROR(_xll.qlIndexFixing(ONIndex6M,I2520,TRUE,_xll.ohTrigger(RecalcTrigger,Trigger6M)),NA())</f>
        <v>#N/A</v>
      </c>
    </row>
    <row r="2521" spans="2:13" x14ac:dyDescent="0.2">
      <c r="B2521" s="46" t="s">
        <v>49</v>
      </c>
      <c r="D2521" s="49">
        <f>_xll.qlCalendarAdvance(LocalCalendar,$D2520,B2521,"f",FALSE)</f>
        <v>57228</v>
      </c>
      <c r="E2521" s="49">
        <f>_xll.qlInterestRateIndexValueDate(IndexON,D2521)</f>
        <v>57228</v>
      </c>
      <c r="F2521" s="52" t="e">
        <f>IFERROR(_xll.qlIndexFixing(IndexON,D2521,TRUE,_xll.ohTrigger(RecalcTrigger,TriggerON)),NA())</f>
        <v>#N/A</v>
      </c>
      <c r="H2521" s="49">
        <f>_xll.qlCalendarAdvance(IborCalendar,$H2520,B2521,"f",FALSE)</f>
        <v>56977</v>
      </c>
      <c r="I2521" s="49">
        <f>_xll.qlInterestRateIndexValueDate(Index3M,$H2521)</f>
        <v>56983</v>
      </c>
      <c r="J2521" s="52" t="e">
        <f>IFERROR(_xll.qlIndexFixing(Index3M,H2521,TRUE,_xll.ohTrigger(RecalcTrigger,Trigger3M)),NA())</f>
        <v>#N/A</v>
      </c>
      <c r="K2521" s="52" t="e">
        <f>IFERROR(_xll.qlIndexFixing(ONIndex3M,I2521,TRUE,_xll.ohTrigger(RecalcTrigger,Trigger3M)),NA())</f>
        <v>#N/A</v>
      </c>
      <c r="L2521" s="52" t="e">
        <f>IFERROR(_xll.qlIndexFixing(Index6M,$H2521,TRUE,_xll.ohTrigger(RecalcTrigger,Trigger6M)),NA())</f>
        <v>#N/A</v>
      </c>
      <c r="M2521" s="52" t="e">
        <f>IFERROR(_xll.qlIndexFixing(ONIndex6M,I2521,TRUE,_xll.ohTrigger(RecalcTrigger,Trigger6M)),NA())</f>
        <v>#N/A</v>
      </c>
    </row>
    <row r="2522" spans="2:13" x14ac:dyDescent="0.2">
      <c r="B2522" s="46" t="s">
        <v>49</v>
      </c>
      <c r="D2522" s="49">
        <f>_xll.qlCalendarAdvance(LocalCalendar,$D2521,B2522,"f",FALSE)</f>
        <v>57235</v>
      </c>
      <c r="E2522" s="49">
        <f>_xll.qlInterestRateIndexValueDate(IndexON,D2522)</f>
        <v>57235</v>
      </c>
      <c r="F2522" s="52" t="e">
        <f>IFERROR(_xll.qlIndexFixing(IndexON,D2522,TRUE,_xll.ohTrigger(RecalcTrigger,TriggerON)),NA())</f>
        <v>#N/A</v>
      </c>
      <c r="H2522" s="49">
        <f>_xll.qlCalendarAdvance(IborCalendar,$H2521,B2522,"f",FALSE)</f>
        <v>56984</v>
      </c>
      <c r="I2522" s="49">
        <f>_xll.qlInterestRateIndexValueDate(Index3M,$H2522)</f>
        <v>56986</v>
      </c>
      <c r="J2522" s="52" t="e">
        <f>IFERROR(_xll.qlIndexFixing(Index3M,H2522,TRUE,_xll.ohTrigger(RecalcTrigger,Trigger3M)),NA())</f>
        <v>#N/A</v>
      </c>
      <c r="K2522" s="52" t="e">
        <f>IFERROR(_xll.qlIndexFixing(ONIndex3M,I2522,TRUE,_xll.ohTrigger(RecalcTrigger,Trigger3M)),NA())</f>
        <v>#N/A</v>
      </c>
      <c r="L2522" s="52" t="e">
        <f>IFERROR(_xll.qlIndexFixing(Index6M,$H2522,TRUE,_xll.ohTrigger(RecalcTrigger,Trigger6M)),NA())</f>
        <v>#N/A</v>
      </c>
      <c r="M2522" s="52" t="e">
        <f>IFERROR(_xll.qlIndexFixing(ONIndex6M,I2522,TRUE,_xll.ohTrigger(RecalcTrigger,Trigger6M)),NA())</f>
        <v>#N/A</v>
      </c>
    </row>
    <row r="2523" spans="2:13" x14ac:dyDescent="0.2">
      <c r="B2523" s="46" t="s">
        <v>49</v>
      </c>
      <c r="D2523" s="49">
        <f>_xll.qlCalendarAdvance(LocalCalendar,$D2522,B2523,"f",FALSE)</f>
        <v>57242</v>
      </c>
      <c r="E2523" s="49">
        <f>_xll.qlInterestRateIndexValueDate(IndexON,D2523)</f>
        <v>57242</v>
      </c>
      <c r="F2523" s="52" t="e">
        <f>IFERROR(_xll.qlIndexFixing(IndexON,D2523,TRUE,_xll.ohTrigger(RecalcTrigger,TriggerON)),NA())</f>
        <v>#N/A</v>
      </c>
      <c r="H2523" s="49">
        <f>_xll.qlCalendarAdvance(IborCalendar,$H2522,B2523,"f",FALSE)</f>
        <v>56991</v>
      </c>
      <c r="I2523" s="49">
        <f>_xll.qlInterestRateIndexValueDate(Index3M,$H2523)</f>
        <v>56993</v>
      </c>
      <c r="J2523" s="52" t="e">
        <f>IFERROR(_xll.qlIndexFixing(Index3M,H2523,TRUE,_xll.ohTrigger(RecalcTrigger,Trigger3M)),NA())</f>
        <v>#N/A</v>
      </c>
      <c r="K2523" s="52" t="e">
        <f>IFERROR(_xll.qlIndexFixing(ONIndex3M,I2523,TRUE,_xll.ohTrigger(RecalcTrigger,Trigger3M)),NA())</f>
        <v>#N/A</v>
      </c>
      <c r="L2523" s="52" t="e">
        <f>IFERROR(_xll.qlIndexFixing(Index6M,$H2523,TRUE,_xll.ohTrigger(RecalcTrigger,Trigger6M)),NA())</f>
        <v>#N/A</v>
      </c>
      <c r="M2523" s="52" t="e">
        <f>IFERROR(_xll.qlIndexFixing(ONIndex6M,I2523,TRUE,_xll.ohTrigger(RecalcTrigger,Trigger6M)),NA())</f>
        <v>#N/A</v>
      </c>
    </row>
    <row r="2524" spans="2:13" x14ac:dyDescent="0.2">
      <c r="B2524" s="46" t="s">
        <v>49</v>
      </c>
      <c r="D2524" s="49">
        <f>_xll.qlCalendarAdvance(LocalCalendar,$D2523,B2524,"f",FALSE)</f>
        <v>57249</v>
      </c>
      <c r="E2524" s="49">
        <f>_xll.qlInterestRateIndexValueDate(IndexON,D2524)</f>
        <v>57249</v>
      </c>
      <c r="F2524" s="52" t="e">
        <f>IFERROR(_xll.qlIndexFixing(IndexON,D2524,TRUE,_xll.ohTrigger(RecalcTrigger,TriggerON)),NA())</f>
        <v>#N/A</v>
      </c>
      <c r="H2524" s="49">
        <f>_xll.qlCalendarAdvance(IborCalendar,$H2523,B2524,"f",FALSE)</f>
        <v>56998</v>
      </c>
      <c r="I2524" s="49">
        <f>_xll.qlInterestRateIndexValueDate(Index3M,$H2524)</f>
        <v>57000</v>
      </c>
      <c r="J2524" s="52" t="e">
        <f>IFERROR(_xll.qlIndexFixing(Index3M,H2524,TRUE,_xll.ohTrigger(RecalcTrigger,Trigger3M)),NA())</f>
        <v>#N/A</v>
      </c>
      <c r="K2524" s="52" t="e">
        <f>IFERROR(_xll.qlIndexFixing(ONIndex3M,I2524,TRUE,_xll.ohTrigger(RecalcTrigger,Trigger3M)),NA())</f>
        <v>#N/A</v>
      </c>
      <c r="L2524" s="52" t="e">
        <f>IFERROR(_xll.qlIndexFixing(Index6M,$H2524,TRUE,_xll.ohTrigger(RecalcTrigger,Trigger6M)),NA())</f>
        <v>#N/A</v>
      </c>
      <c r="M2524" s="52" t="e">
        <f>IFERROR(_xll.qlIndexFixing(ONIndex6M,I2524,TRUE,_xll.ohTrigger(RecalcTrigger,Trigger6M)),NA())</f>
        <v>#N/A</v>
      </c>
    </row>
    <row r="2525" spans="2:13" x14ac:dyDescent="0.2">
      <c r="B2525" s="46" t="s">
        <v>49</v>
      </c>
      <c r="D2525" s="49">
        <f>_xll.qlCalendarAdvance(LocalCalendar,$D2524,B2525,"f",FALSE)</f>
        <v>57256</v>
      </c>
      <c r="E2525" s="49">
        <f>_xll.qlInterestRateIndexValueDate(IndexON,D2525)</f>
        <v>57256</v>
      </c>
      <c r="F2525" s="52" t="e">
        <f>IFERROR(_xll.qlIndexFixing(IndexON,D2525,TRUE,_xll.ohTrigger(RecalcTrigger,TriggerON)),NA())</f>
        <v>#N/A</v>
      </c>
      <c r="H2525" s="49">
        <f>_xll.qlCalendarAdvance(IborCalendar,$H2524,B2525,"f",FALSE)</f>
        <v>57005</v>
      </c>
      <c r="I2525" s="49">
        <f>_xll.qlInterestRateIndexValueDate(Index3M,$H2525)</f>
        <v>57007</v>
      </c>
      <c r="J2525" s="52" t="e">
        <f>IFERROR(_xll.qlIndexFixing(Index3M,H2525,TRUE,_xll.ohTrigger(RecalcTrigger,Trigger3M)),NA())</f>
        <v>#N/A</v>
      </c>
      <c r="K2525" s="52" t="e">
        <f>IFERROR(_xll.qlIndexFixing(ONIndex3M,I2525,TRUE,_xll.ohTrigger(RecalcTrigger,Trigger3M)),NA())</f>
        <v>#N/A</v>
      </c>
      <c r="L2525" s="52" t="e">
        <f>IFERROR(_xll.qlIndexFixing(Index6M,$H2525,TRUE,_xll.ohTrigger(RecalcTrigger,Trigger6M)),NA())</f>
        <v>#N/A</v>
      </c>
      <c r="M2525" s="52" t="e">
        <f>IFERROR(_xll.qlIndexFixing(ONIndex6M,I2525,TRUE,_xll.ohTrigger(RecalcTrigger,Trigger6M)),NA())</f>
        <v>#N/A</v>
      </c>
    </row>
    <row r="2526" spans="2:13" x14ac:dyDescent="0.2">
      <c r="B2526" s="46" t="s">
        <v>49</v>
      </c>
      <c r="D2526" s="49">
        <f>_xll.qlCalendarAdvance(LocalCalendar,$D2525,B2526,"f",FALSE)</f>
        <v>57263</v>
      </c>
      <c r="E2526" s="49">
        <f>_xll.qlInterestRateIndexValueDate(IndexON,D2526)</f>
        <v>57263</v>
      </c>
      <c r="F2526" s="52" t="e">
        <f>IFERROR(_xll.qlIndexFixing(IndexON,D2526,TRUE,_xll.ohTrigger(RecalcTrigger,TriggerON)),NA())</f>
        <v>#N/A</v>
      </c>
      <c r="H2526" s="49">
        <f>_xll.qlCalendarAdvance(IborCalendar,$H2525,B2526,"f",FALSE)</f>
        <v>57012</v>
      </c>
      <c r="I2526" s="49">
        <f>_xll.qlInterestRateIndexValueDate(Index3M,$H2526)</f>
        <v>57014</v>
      </c>
      <c r="J2526" s="52" t="e">
        <f>IFERROR(_xll.qlIndexFixing(Index3M,H2526,TRUE,_xll.ohTrigger(RecalcTrigger,Trigger3M)),NA())</f>
        <v>#N/A</v>
      </c>
      <c r="K2526" s="52" t="e">
        <f>IFERROR(_xll.qlIndexFixing(ONIndex3M,I2526,TRUE,_xll.ohTrigger(RecalcTrigger,Trigger3M)),NA())</f>
        <v>#N/A</v>
      </c>
      <c r="L2526" s="52" t="e">
        <f>IFERROR(_xll.qlIndexFixing(Index6M,$H2526,TRUE,_xll.ohTrigger(RecalcTrigger,Trigger6M)),NA())</f>
        <v>#N/A</v>
      </c>
      <c r="M2526" s="52" t="e">
        <f>IFERROR(_xll.qlIndexFixing(ONIndex6M,I2526,TRUE,_xll.ohTrigger(RecalcTrigger,Trigger6M)),NA())</f>
        <v>#N/A</v>
      </c>
    </row>
    <row r="2527" spans="2:13" x14ac:dyDescent="0.2">
      <c r="B2527" s="46" t="s">
        <v>49</v>
      </c>
      <c r="D2527" s="49">
        <f>_xll.qlCalendarAdvance(LocalCalendar,$D2526,B2527,"f",FALSE)</f>
        <v>57270</v>
      </c>
      <c r="E2527" s="49">
        <f>_xll.qlInterestRateIndexValueDate(IndexON,D2527)</f>
        <v>57270</v>
      </c>
      <c r="F2527" s="52" t="e">
        <f>IFERROR(_xll.qlIndexFixing(IndexON,D2527,TRUE,_xll.ohTrigger(RecalcTrigger,TriggerON)),NA())</f>
        <v>#N/A</v>
      </c>
      <c r="H2527" s="49">
        <f>_xll.qlCalendarAdvance(IborCalendar,$H2526,B2527,"f",FALSE)</f>
        <v>57019</v>
      </c>
      <c r="I2527" s="49">
        <f>_xll.qlInterestRateIndexValueDate(Index3M,$H2527)</f>
        <v>57024</v>
      </c>
      <c r="J2527" s="52" t="e">
        <f>IFERROR(_xll.qlIndexFixing(Index3M,H2527,TRUE,_xll.ohTrigger(RecalcTrigger,Trigger3M)),NA())</f>
        <v>#N/A</v>
      </c>
      <c r="K2527" s="52" t="e">
        <f>IFERROR(_xll.qlIndexFixing(ONIndex3M,I2527,TRUE,_xll.ohTrigger(RecalcTrigger,Trigger3M)),NA())</f>
        <v>#N/A</v>
      </c>
      <c r="L2527" s="52" t="e">
        <f>IFERROR(_xll.qlIndexFixing(Index6M,$H2527,TRUE,_xll.ohTrigger(RecalcTrigger,Trigger6M)),NA())</f>
        <v>#N/A</v>
      </c>
      <c r="M2527" s="52" t="e">
        <f>IFERROR(_xll.qlIndexFixing(ONIndex6M,I2527,TRUE,_xll.ohTrigger(RecalcTrigger,Trigger6M)),NA())</f>
        <v>#N/A</v>
      </c>
    </row>
    <row r="2528" spans="2:13" x14ac:dyDescent="0.2">
      <c r="B2528" s="46" t="s">
        <v>49</v>
      </c>
      <c r="D2528" s="49">
        <f>_xll.qlCalendarAdvance(LocalCalendar,$D2527,B2528,"f",FALSE)</f>
        <v>57277</v>
      </c>
      <c r="E2528" s="49">
        <f>_xll.qlInterestRateIndexValueDate(IndexON,D2528)</f>
        <v>57277</v>
      </c>
      <c r="F2528" s="52" t="e">
        <f>IFERROR(_xll.qlIndexFixing(IndexON,D2528,TRUE,_xll.ohTrigger(RecalcTrigger,TriggerON)),NA())</f>
        <v>#N/A</v>
      </c>
      <c r="H2528" s="49">
        <f>_xll.qlCalendarAdvance(IborCalendar,$H2527,B2528,"f",FALSE)</f>
        <v>57026</v>
      </c>
      <c r="I2528" s="49">
        <f>_xll.qlInterestRateIndexValueDate(Index3M,$H2528)</f>
        <v>57028</v>
      </c>
      <c r="J2528" s="52" t="e">
        <f>IFERROR(_xll.qlIndexFixing(Index3M,H2528,TRUE,_xll.ohTrigger(RecalcTrigger,Trigger3M)),NA())</f>
        <v>#N/A</v>
      </c>
      <c r="K2528" s="52" t="e">
        <f>IFERROR(_xll.qlIndexFixing(ONIndex3M,I2528,TRUE,_xll.ohTrigger(RecalcTrigger,Trigger3M)),NA())</f>
        <v>#N/A</v>
      </c>
      <c r="L2528" s="52" t="e">
        <f>IFERROR(_xll.qlIndexFixing(Index6M,$H2528,TRUE,_xll.ohTrigger(RecalcTrigger,Trigger6M)),NA())</f>
        <v>#N/A</v>
      </c>
      <c r="M2528" s="52" t="e">
        <f>IFERROR(_xll.qlIndexFixing(ONIndex6M,I2528,TRUE,_xll.ohTrigger(RecalcTrigger,Trigger6M)),NA())</f>
        <v>#N/A</v>
      </c>
    </row>
    <row r="2529" spans="2:13" x14ac:dyDescent="0.2">
      <c r="B2529" s="46" t="s">
        <v>49</v>
      </c>
      <c r="D2529" s="49">
        <f>_xll.qlCalendarAdvance(LocalCalendar,$D2528,B2529,"f",FALSE)</f>
        <v>57284</v>
      </c>
      <c r="E2529" s="49">
        <f>_xll.qlInterestRateIndexValueDate(IndexON,D2529)</f>
        <v>57284</v>
      </c>
      <c r="F2529" s="52" t="e">
        <f>IFERROR(_xll.qlIndexFixing(IndexON,D2529,TRUE,_xll.ohTrigger(RecalcTrigger,TriggerON)),NA())</f>
        <v>#N/A</v>
      </c>
      <c r="H2529" s="49">
        <f>_xll.qlCalendarAdvance(IborCalendar,$H2528,B2529,"f",FALSE)</f>
        <v>57033</v>
      </c>
      <c r="I2529" s="49">
        <f>_xll.qlInterestRateIndexValueDate(Index3M,$H2529)</f>
        <v>57035</v>
      </c>
      <c r="J2529" s="52" t="e">
        <f>IFERROR(_xll.qlIndexFixing(Index3M,H2529,TRUE,_xll.ohTrigger(RecalcTrigger,Trigger3M)),NA())</f>
        <v>#N/A</v>
      </c>
      <c r="K2529" s="52" t="e">
        <f>IFERROR(_xll.qlIndexFixing(ONIndex3M,I2529,TRUE,_xll.ohTrigger(RecalcTrigger,Trigger3M)),NA())</f>
        <v>#N/A</v>
      </c>
      <c r="L2529" s="52" t="e">
        <f>IFERROR(_xll.qlIndexFixing(Index6M,$H2529,TRUE,_xll.ohTrigger(RecalcTrigger,Trigger6M)),NA())</f>
        <v>#N/A</v>
      </c>
      <c r="M2529" s="52" t="e">
        <f>IFERROR(_xll.qlIndexFixing(ONIndex6M,I2529,TRUE,_xll.ohTrigger(RecalcTrigger,Trigger6M)),NA())</f>
        <v>#N/A</v>
      </c>
    </row>
    <row r="2530" spans="2:13" x14ac:dyDescent="0.2">
      <c r="B2530" s="46" t="s">
        <v>49</v>
      </c>
      <c r="D2530" s="49">
        <f>_xll.qlCalendarAdvance(LocalCalendar,$D2529,B2530,"f",FALSE)</f>
        <v>57291</v>
      </c>
      <c r="E2530" s="49">
        <f>_xll.qlInterestRateIndexValueDate(IndexON,D2530)</f>
        <v>57291</v>
      </c>
      <c r="F2530" s="52" t="e">
        <f>IFERROR(_xll.qlIndexFixing(IndexON,D2530,TRUE,_xll.ohTrigger(RecalcTrigger,TriggerON)),NA())</f>
        <v>#N/A</v>
      </c>
      <c r="H2530" s="49">
        <f>_xll.qlCalendarAdvance(IborCalendar,$H2529,B2530,"f",FALSE)</f>
        <v>57040</v>
      </c>
      <c r="I2530" s="49">
        <f>_xll.qlInterestRateIndexValueDate(Index3M,$H2530)</f>
        <v>57042</v>
      </c>
      <c r="J2530" s="52" t="e">
        <f>IFERROR(_xll.qlIndexFixing(Index3M,H2530,TRUE,_xll.ohTrigger(RecalcTrigger,Trigger3M)),NA())</f>
        <v>#N/A</v>
      </c>
      <c r="K2530" s="52" t="e">
        <f>IFERROR(_xll.qlIndexFixing(ONIndex3M,I2530,TRUE,_xll.ohTrigger(RecalcTrigger,Trigger3M)),NA())</f>
        <v>#N/A</v>
      </c>
      <c r="L2530" s="52" t="e">
        <f>IFERROR(_xll.qlIndexFixing(Index6M,$H2530,TRUE,_xll.ohTrigger(RecalcTrigger,Trigger6M)),NA())</f>
        <v>#N/A</v>
      </c>
      <c r="M2530" s="52" t="e">
        <f>IFERROR(_xll.qlIndexFixing(ONIndex6M,I2530,TRUE,_xll.ohTrigger(RecalcTrigger,Trigger6M)),NA())</f>
        <v>#N/A</v>
      </c>
    </row>
    <row r="2531" spans="2:13" x14ac:dyDescent="0.2">
      <c r="B2531" s="46" t="s">
        <v>49</v>
      </c>
      <c r="D2531" s="49">
        <f>_xll.qlCalendarAdvance(LocalCalendar,$D2530,B2531,"f",FALSE)</f>
        <v>57298</v>
      </c>
      <c r="E2531" s="49">
        <f>_xll.qlInterestRateIndexValueDate(IndexON,D2531)</f>
        <v>57298</v>
      </c>
      <c r="F2531" s="52" t="e">
        <f>IFERROR(_xll.qlIndexFixing(IndexON,D2531,TRUE,_xll.ohTrigger(RecalcTrigger,TriggerON)),NA())</f>
        <v>#N/A</v>
      </c>
      <c r="H2531" s="49">
        <f>_xll.qlCalendarAdvance(IborCalendar,$H2530,B2531,"f",FALSE)</f>
        <v>57047</v>
      </c>
      <c r="I2531" s="49">
        <f>_xll.qlInterestRateIndexValueDate(Index3M,$H2531)</f>
        <v>57049</v>
      </c>
      <c r="J2531" s="52" t="e">
        <f>IFERROR(_xll.qlIndexFixing(Index3M,H2531,TRUE,_xll.ohTrigger(RecalcTrigger,Trigger3M)),NA())</f>
        <v>#N/A</v>
      </c>
      <c r="K2531" s="52" t="e">
        <f>IFERROR(_xll.qlIndexFixing(ONIndex3M,I2531,TRUE,_xll.ohTrigger(RecalcTrigger,Trigger3M)),NA())</f>
        <v>#N/A</v>
      </c>
      <c r="L2531" s="52" t="e">
        <f>IFERROR(_xll.qlIndexFixing(Index6M,$H2531,TRUE,_xll.ohTrigger(RecalcTrigger,Trigger6M)),NA())</f>
        <v>#N/A</v>
      </c>
      <c r="M2531" s="52" t="e">
        <f>IFERROR(_xll.qlIndexFixing(ONIndex6M,I2531,TRUE,_xll.ohTrigger(RecalcTrigger,Trigger6M)),NA())</f>
        <v>#N/A</v>
      </c>
    </row>
    <row r="2532" spans="2:13" x14ac:dyDescent="0.2">
      <c r="B2532" s="46" t="s">
        <v>49</v>
      </c>
      <c r="D2532" s="49">
        <f>_xll.qlCalendarAdvance(LocalCalendar,$D2531,B2532,"f",FALSE)</f>
        <v>57305</v>
      </c>
      <c r="E2532" s="49">
        <f>_xll.qlInterestRateIndexValueDate(IndexON,D2532)</f>
        <v>57305</v>
      </c>
      <c r="F2532" s="52" t="e">
        <f>IFERROR(_xll.qlIndexFixing(IndexON,D2532,TRUE,_xll.ohTrigger(RecalcTrigger,TriggerON)),NA())</f>
        <v>#N/A</v>
      </c>
      <c r="H2532" s="49">
        <f>_xll.qlCalendarAdvance(IborCalendar,$H2531,B2532,"f",FALSE)</f>
        <v>57054</v>
      </c>
      <c r="I2532" s="49">
        <f>_xll.qlInterestRateIndexValueDate(Index3M,$H2532)</f>
        <v>57056</v>
      </c>
      <c r="J2532" s="52" t="e">
        <f>IFERROR(_xll.qlIndexFixing(Index3M,H2532,TRUE,_xll.ohTrigger(RecalcTrigger,Trigger3M)),NA())</f>
        <v>#N/A</v>
      </c>
      <c r="K2532" s="52" t="e">
        <f>IFERROR(_xll.qlIndexFixing(ONIndex3M,I2532,TRUE,_xll.ohTrigger(RecalcTrigger,Trigger3M)),NA())</f>
        <v>#N/A</v>
      </c>
      <c r="L2532" s="52" t="e">
        <f>IFERROR(_xll.qlIndexFixing(Index6M,$H2532,TRUE,_xll.ohTrigger(RecalcTrigger,Trigger6M)),NA())</f>
        <v>#N/A</v>
      </c>
      <c r="M2532" s="52" t="e">
        <f>IFERROR(_xll.qlIndexFixing(ONIndex6M,I2532,TRUE,_xll.ohTrigger(RecalcTrigger,Trigger6M)),NA())</f>
        <v>#N/A</v>
      </c>
    </row>
    <row r="2533" spans="2:13" x14ac:dyDescent="0.2">
      <c r="B2533" s="46" t="s">
        <v>49</v>
      </c>
      <c r="D2533" s="49">
        <f>_xll.qlCalendarAdvance(LocalCalendar,$D2532,B2533,"f",FALSE)</f>
        <v>57312</v>
      </c>
      <c r="E2533" s="49">
        <f>_xll.qlInterestRateIndexValueDate(IndexON,D2533)</f>
        <v>57312</v>
      </c>
      <c r="F2533" s="52" t="e">
        <f>IFERROR(_xll.qlIndexFixing(IndexON,D2533,TRUE,_xll.ohTrigger(RecalcTrigger,TriggerON)),NA())</f>
        <v>#N/A</v>
      </c>
      <c r="H2533" s="49">
        <f>_xll.qlCalendarAdvance(IborCalendar,$H2532,B2533,"f",FALSE)</f>
        <v>57061</v>
      </c>
      <c r="I2533" s="49">
        <f>_xll.qlInterestRateIndexValueDate(Index3M,$H2533)</f>
        <v>57063</v>
      </c>
      <c r="J2533" s="52" t="e">
        <f>IFERROR(_xll.qlIndexFixing(Index3M,H2533,TRUE,_xll.ohTrigger(RecalcTrigger,Trigger3M)),NA())</f>
        <v>#N/A</v>
      </c>
      <c r="K2533" s="52" t="e">
        <f>IFERROR(_xll.qlIndexFixing(ONIndex3M,I2533,TRUE,_xll.ohTrigger(RecalcTrigger,Trigger3M)),NA())</f>
        <v>#N/A</v>
      </c>
      <c r="L2533" s="52" t="e">
        <f>IFERROR(_xll.qlIndexFixing(Index6M,$H2533,TRUE,_xll.ohTrigger(RecalcTrigger,Trigger6M)),NA())</f>
        <v>#N/A</v>
      </c>
      <c r="M2533" s="52" t="e">
        <f>IFERROR(_xll.qlIndexFixing(ONIndex6M,I2533,TRUE,_xll.ohTrigger(RecalcTrigger,Trigger6M)),NA())</f>
        <v>#N/A</v>
      </c>
    </row>
    <row r="2534" spans="2:13" x14ac:dyDescent="0.2">
      <c r="B2534" s="46" t="s">
        <v>49</v>
      </c>
      <c r="D2534" s="49">
        <f>_xll.qlCalendarAdvance(LocalCalendar,$D2533,B2534,"f",FALSE)</f>
        <v>57319</v>
      </c>
      <c r="E2534" s="49">
        <f>_xll.qlInterestRateIndexValueDate(IndexON,D2534)</f>
        <v>57319</v>
      </c>
      <c r="F2534" s="52" t="e">
        <f>IFERROR(_xll.qlIndexFixing(IndexON,D2534,TRUE,_xll.ohTrigger(RecalcTrigger,TriggerON)),NA())</f>
        <v>#N/A</v>
      </c>
      <c r="H2534" s="49">
        <f>_xll.qlCalendarAdvance(IborCalendar,$H2533,B2534,"f",FALSE)</f>
        <v>57068</v>
      </c>
      <c r="I2534" s="49">
        <f>_xll.qlInterestRateIndexValueDate(Index3M,$H2534)</f>
        <v>57074</v>
      </c>
      <c r="J2534" s="52" t="e">
        <f>IFERROR(_xll.qlIndexFixing(Index3M,H2534,TRUE,_xll.ohTrigger(RecalcTrigger,Trigger3M)),NA())</f>
        <v>#N/A</v>
      </c>
      <c r="K2534" s="52" t="e">
        <f>IFERROR(_xll.qlIndexFixing(ONIndex3M,I2534,TRUE,_xll.ohTrigger(RecalcTrigger,Trigger3M)),NA())</f>
        <v>#N/A</v>
      </c>
      <c r="L2534" s="52" t="e">
        <f>IFERROR(_xll.qlIndexFixing(Index6M,$H2534,TRUE,_xll.ohTrigger(RecalcTrigger,Trigger6M)),NA())</f>
        <v>#N/A</v>
      </c>
      <c r="M2534" s="52" t="e">
        <f>IFERROR(_xll.qlIndexFixing(ONIndex6M,I2534,TRUE,_xll.ohTrigger(RecalcTrigger,Trigger6M)),NA())</f>
        <v>#N/A</v>
      </c>
    </row>
    <row r="2535" spans="2:13" x14ac:dyDescent="0.2">
      <c r="B2535" s="46" t="s">
        <v>49</v>
      </c>
      <c r="D2535" s="49">
        <f>_xll.qlCalendarAdvance(LocalCalendar,$D2534,B2535,"f",FALSE)</f>
        <v>57326</v>
      </c>
      <c r="E2535" s="49">
        <f>_xll.qlInterestRateIndexValueDate(IndexON,D2535)</f>
        <v>57326</v>
      </c>
      <c r="F2535" s="52" t="e">
        <f>IFERROR(_xll.qlIndexFixing(IndexON,D2535,TRUE,_xll.ohTrigger(RecalcTrigger,TriggerON)),NA())</f>
        <v>#N/A</v>
      </c>
      <c r="H2535" s="49">
        <f>_xll.qlCalendarAdvance(IborCalendar,$H2534,B2535,"f",FALSE)</f>
        <v>57075</v>
      </c>
      <c r="I2535" s="49">
        <f>_xll.qlInterestRateIndexValueDate(Index3M,$H2535)</f>
        <v>57077</v>
      </c>
      <c r="J2535" s="52" t="e">
        <f>IFERROR(_xll.qlIndexFixing(Index3M,H2535,TRUE,_xll.ohTrigger(RecalcTrigger,Trigger3M)),NA())</f>
        <v>#N/A</v>
      </c>
      <c r="K2535" s="52" t="e">
        <f>IFERROR(_xll.qlIndexFixing(ONIndex3M,I2535,TRUE,_xll.ohTrigger(RecalcTrigger,Trigger3M)),NA())</f>
        <v>#N/A</v>
      </c>
      <c r="L2535" s="52" t="e">
        <f>IFERROR(_xll.qlIndexFixing(Index6M,$H2535,TRUE,_xll.ohTrigger(RecalcTrigger,Trigger6M)),NA())</f>
        <v>#N/A</v>
      </c>
      <c r="M2535" s="52" t="e">
        <f>IFERROR(_xll.qlIndexFixing(ONIndex6M,I2535,TRUE,_xll.ohTrigger(RecalcTrigger,Trigger6M)),NA())</f>
        <v>#N/A</v>
      </c>
    </row>
    <row r="2536" spans="2:13" x14ac:dyDescent="0.2">
      <c r="B2536" s="46" t="s">
        <v>49</v>
      </c>
      <c r="D2536" s="49">
        <f>_xll.qlCalendarAdvance(LocalCalendar,$D2535,B2536,"f",FALSE)</f>
        <v>57333</v>
      </c>
      <c r="E2536" s="49">
        <f>_xll.qlInterestRateIndexValueDate(IndexON,D2536)</f>
        <v>57333</v>
      </c>
      <c r="F2536" s="52" t="e">
        <f>IFERROR(_xll.qlIndexFixing(IndexON,D2536,TRUE,_xll.ohTrigger(RecalcTrigger,TriggerON)),NA())</f>
        <v>#N/A</v>
      </c>
      <c r="H2536" s="49">
        <f>_xll.qlCalendarAdvance(IborCalendar,$H2535,B2536,"f",FALSE)</f>
        <v>57082</v>
      </c>
      <c r="I2536" s="49">
        <f>_xll.qlInterestRateIndexValueDate(Index3M,$H2536)</f>
        <v>57084</v>
      </c>
      <c r="J2536" s="52" t="e">
        <f>IFERROR(_xll.qlIndexFixing(Index3M,H2536,TRUE,_xll.ohTrigger(RecalcTrigger,Trigger3M)),NA())</f>
        <v>#N/A</v>
      </c>
      <c r="K2536" s="52" t="e">
        <f>IFERROR(_xll.qlIndexFixing(ONIndex3M,I2536,TRUE,_xll.ohTrigger(RecalcTrigger,Trigger3M)),NA())</f>
        <v>#N/A</v>
      </c>
      <c r="L2536" s="52" t="e">
        <f>IFERROR(_xll.qlIndexFixing(Index6M,$H2536,TRUE,_xll.ohTrigger(RecalcTrigger,Trigger6M)),NA())</f>
        <v>#N/A</v>
      </c>
      <c r="M2536" s="52" t="e">
        <f>IFERROR(_xll.qlIndexFixing(ONIndex6M,I2536,TRUE,_xll.ohTrigger(RecalcTrigger,Trigger6M)),NA())</f>
        <v>#N/A</v>
      </c>
    </row>
    <row r="2537" spans="2:13" x14ac:dyDescent="0.2">
      <c r="B2537" s="46" t="s">
        <v>49</v>
      </c>
      <c r="D2537" s="49">
        <f>_xll.qlCalendarAdvance(LocalCalendar,$D2536,B2537,"f",FALSE)</f>
        <v>57340</v>
      </c>
      <c r="E2537" s="49">
        <f>_xll.qlInterestRateIndexValueDate(IndexON,D2537)</f>
        <v>57340</v>
      </c>
      <c r="F2537" s="52" t="e">
        <f>IFERROR(_xll.qlIndexFixing(IndexON,D2537,TRUE,_xll.ohTrigger(RecalcTrigger,TriggerON)),NA())</f>
        <v>#N/A</v>
      </c>
      <c r="H2537" s="49">
        <f>_xll.qlCalendarAdvance(IborCalendar,$H2536,B2537,"f",FALSE)</f>
        <v>57089</v>
      </c>
      <c r="I2537" s="49">
        <f>_xll.qlInterestRateIndexValueDate(Index3M,$H2537)</f>
        <v>57091</v>
      </c>
      <c r="J2537" s="52" t="e">
        <f>IFERROR(_xll.qlIndexFixing(Index3M,H2537,TRUE,_xll.ohTrigger(RecalcTrigger,Trigger3M)),NA())</f>
        <v>#N/A</v>
      </c>
      <c r="K2537" s="52" t="e">
        <f>IFERROR(_xll.qlIndexFixing(ONIndex3M,I2537,TRUE,_xll.ohTrigger(RecalcTrigger,Trigger3M)),NA())</f>
        <v>#N/A</v>
      </c>
      <c r="L2537" s="52" t="e">
        <f>IFERROR(_xll.qlIndexFixing(Index6M,$H2537,TRUE,_xll.ohTrigger(RecalcTrigger,Trigger6M)),NA())</f>
        <v>#N/A</v>
      </c>
      <c r="M2537" s="52" t="e">
        <f>IFERROR(_xll.qlIndexFixing(ONIndex6M,I2537,TRUE,_xll.ohTrigger(RecalcTrigger,Trigger6M)),NA())</f>
        <v>#N/A</v>
      </c>
    </row>
    <row r="2538" spans="2:13" x14ac:dyDescent="0.2">
      <c r="B2538" s="46" t="s">
        <v>49</v>
      </c>
      <c r="D2538" s="49">
        <f>_xll.qlCalendarAdvance(LocalCalendar,$D2537,B2538,"f",FALSE)</f>
        <v>57349</v>
      </c>
      <c r="E2538" s="49">
        <f>_xll.qlInterestRateIndexValueDate(IndexON,D2538)</f>
        <v>57349</v>
      </c>
      <c r="F2538" s="52" t="e">
        <f>IFERROR(_xll.qlIndexFixing(IndexON,D2538,TRUE,_xll.ohTrigger(RecalcTrigger,TriggerON)),NA())</f>
        <v>#N/A</v>
      </c>
      <c r="H2538" s="49">
        <f>_xll.qlCalendarAdvance(IborCalendar,$H2537,B2538,"f",FALSE)</f>
        <v>57096</v>
      </c>
      <c r="I2538" s="49">
        <f>_xll.qlInterestRateIndexValueDate(Index3M,$H2538)</f>
        <v>57098</v>
      </c>
      <c r="J2538" s="52" t="e">
        <f>IFERROR(_xll.qlIndexFixing(Index3M,H2538,TRUE,_xll.ohTrigger(RecalcTrigger,Trigger3M)),NA())</f>
        <v>#N/A</v>
      </c>
      <c r="K2538" s="52" t="e">
        <f>IFERROR(_xll.qlIndexFixing(ONIndex3M,I2538,TRUE,_xll.ohTrigger(RecalcTrigger,Trigger3M)),NA())</f>
        <v>#N/A</v>
      </c>
      <c r="L2538" s="52" t="e">
        <f>IFERROR(_xll.qlIndexFixing(Index6M,$H2538,TRUE,_xll.ohTrigger(RecalcTrigger,Trigger6M)),NA())</f>
        <v>#N/A</v>
      </c>
      <c r="M2538" s="52" t="e">
        <f>IFERROR(_xll.qlIndexFixing(ONIndex6M,I2538,TRUE,_xll.ohTrigger(RecalcTrigger,Trigger6M)),NA())</f>
        <v>#N/A</v>
      </c>
    </row>
    <row r="2539" spans="2:13" x14ac:dyDescent="0.2">
      <c r="B2539" s="46" t="s">
        <v>49</v>
      </c>
      <c r="D2539" s="49">
        <f>_xll.qlCalendarAdvance(LocalCalendar,$D2538,B2539,"f",FALSE)</f>
        <v>57356</v>
      </c>
      <c r="E2539" s="49">
        <f>_xll.qlInterestRateIndexValueDate(IndexON,D2539)</f>
        <v>57356</v>
      </c>
      <c r="F2539" s="52" t="e">
        <f>IFERROR(_xll.qlIndexFixing(IndexON,D2539,TRUE,_xll.ohTrigger(RecalcTrigger,TriggerON)),NA())</f>
        <v>#N/A</v>
      </c>
      <c r="H2539" s="49">
        <f>_xll.qlCalendarAdvance(IborCalendar,$H2538,B2539,"f",FALSE)</f>
        <v>57103</v>
      </c>
      <c r="I2539" s="49">
        <f>_xll.qlInterestRateIndexValueDate(Index3M,$H2539)</f>
        <v>57108</v>
      </c>
      <c r="J2539" s="52" t="e">
        <f>IFERROR(_xll.qlIndexFixing(Index3M,H2539,TRUE,_xll.ohTrigger(RecalcTrigger,Trigger3M)),NA())</f>
        <v>#N/A</v>
      </c>
      <c r="K2539" s="52" t="e">
        <f>IFERROR(_xll.qlIndexFixing(ONIndex3M,I2539,TRUE,_xll.ohTrigger(RecalcTrigger,Trigger3M)),NA())</f>
        <v>#N/A</v>
      </c>
      <c r="L2539" s="52" t="e">
        <f>IFERROR(_xll.qlIndexFixing(Index6M,$H2539,TRUE,_xll.ohTrigger(RecalcTrigger,Trigger6M)),NA())</f>
        <v>#N/A</v>
      </c>
      <c r="M2539" s="52" t="e">
        <f>IFERROR(_xll.qlIndexFixing(ONIndex6M,I2539,TRUE,_xll.ohTrigger(RecalcTrigger,Trigger6M)),NA())</f>
        <v>#N/A</v>
      </c>
    </row>
    <row r="2540" spans="2:13" x14ac:dyDescent="0.2">
      <c r="B2540" s="46" t="s">
        <v>49</v>
      </c>
      <c r="D2540" s="49">
        <f>_xll.qlCalendarAdvance(LocalCalendar,$D2539,B2540,"f",FALSE)</f>
        <v>57363</v>
      </c>
      <c r="E2540" s="49">
        <f>_xll.qlInterestRateIndexValueDate(IndexON,D2540)</f>
        <v>57363</v>
      </c>
      <c r="F2540" s="52" t="e">
        <f>IFERROR(_xll.qlIndexFixing(IndexON,D2540,TRUE,_xll.ohTrigger(RecalcTrigger,TriggerON)),NA())</f>
        <v>#N/A</v>
      </c>
      <c r="H2540" s="49">
        <f>_xll.qlCalendarAdvance(IborCalendar,$H2539,B2540,"f",FALSE)</f>
        <v>57110</v>
      </c>
      <c r="I2540" s="49">
        <f>_xll.qlInterestRateIndexValueDate(Index3M,$H2540)</f>
        <v>57112</v>
      </c>
      <c r="J2540" s="52" t="e">
        <f>IFERROR(_xll.qlIndexFixing(Index3M,H2540,TRUE,_xll.ohTrigger(RecalcTrigger,Trigger3M)),NA())</f>
        <v>#N/A</v>
      </c>
      <c r="K2540" s="52" t="e">
        <f>IFERROR(_xll.qlIndexFixing(ONIndex3M,I2540,TRUE,_xll.ohTrigger(RecalcTrigger,Trigger3M)),NA())</f>
        <v>#N/A</v>
      </c>
      <c r="L2540" s="52" t="e">
        <f>IFERROR(_xll.qlIndexFixing(Index6M,$H2540,TRUE,_xll.ohTrigger(RecalcTrigger,Trigger6M)),NA())</f>
        <v>#N/A</v>
      </c>
      <c r="M2540" s="52" t="e">
        <f>IFERROR(_xll.qlIndexFixing(ONIndex6M,I2540,TRUE,_xll.ohTrigger(RecalcTrigger,Trigger6M)),NA())</f>
        <v>#N/A</v>
      </c>
    </row>
    <row r="2541" spans="2:13" x14ac:dyDescent="0.2">
      <c r="B2541" s="46" t="s">
        <v>49</v>
      </c>
      <c r="D2541" s="49">
        <f>_xll.qlCalendarAdvance(LocalCalendar,$D2540,B2541,"f",FALSE)</f>
        <v>57370</v>
      </c>
      <c r="E2541" s="49">
        <f>_xll.qlInterestRateIndexValueDate(IndexON,D2541)</f>
        <v>57370</v>
      </c>
      <c r="F2541" s="52" t="e">
        <f>IFERROR(_xll.qlIndexFixing(IndexON,D2541,TRUE,_xll.ohTrigger(RecalcTrigger,TriggerON)),NA())</f>
        <v>#N/A</v>
      </c>
      <c r="H2541" s="49">
        <f>_xll.qlCalendarAdvance(IborCalendar,$H2540,B2541,"f",FALSE)</f>
        <v>57117</v>
      </c>
      <c r="I2541" s="49">
        <f>_xll.qlInterestRateIndexValueDate(Index3M,$H2541)</f>
        <v>57119</v>
      </c>
      <c r="J2541" s="52" t="e">
        <f>IFERROR(_xll.qlIndexFixing(Index3M,H2541,TRUE,_xll.ohTrigger(RecalcTrigger,Trigger3M)),NA())</f>
        <v>#N/A</v>
      </c>
      <c r="K2541" s="52" t="e">
        <f>IFERROR(_xll.qlIndexFixing(ONIndex3M,I2541,TRUE,_xll.ohTrigger(RecalcTrigger,Trigger3M)),NA())</f>
        <v>#N/A</v>
      </c>
      <c r="L2541" s="52" t="e">
        <f>IFERROR(_xll.qlIndexFixing(Index6M,$H2541,TRUE,_xll.ohTrigger(RecalcTrigger,Trigger6M)),NA())</f>
        <v>#N/A</v>
      </c>
      <c r="M2541" s="52" t="e">
        <f>IFERROR(_xll.qlIndexFixing(ONIndex6M,I2541,TRUE,_xll.ohTrigger(RecalcTrigger,Trigger6M)),NA())</f>
        <v>#N/A</v>
      </c>
    </row>
    <row r="2542" spans="2:13" x14ac:dyDescent="0.2">
      <c r="B2542" s="46" t="s">
        <v>49</v>
      </c>
      <c r="D2542" s="49">
        <f>_xll.qlCalendarAdvance(LocalCalendar,$D2541,B2542,"f",FALSE)</f>
        <v>57377</v>
      </c>
      <c r="E2542" s="49">
        <f>_xll.qlInterestRateIndexValueDate(IndexON,D2542)</f>
        <v>57377</v>
      </c>
      <c r="F2542" s="52" t="e">
        <f>IFERROR(_xll.qlIndexFixing(IndexON,D2542,TRUE,_xll.ohTrigger(RecalcTrigger,TriggerON)),NA())</f>
        <v>#N/A</v>
      </c>
      <c r="H2542" s="49">
        <f>_xll.qlCalendarAdvance(IborCalendar,$H2541,B2542,"f",FALSE)</f>
        <v>57124</v>
      </c>
      <c r="I2542" s="49">
        <f>_xll.qlInterestRateIndexValueDate(Index3M,$H2542)</f>
        <v>57126</v>
      </c>
      <c r="J2542" s="52" t="e">
        <f>IFERROR(_xll.qlIndexFixing(Index3M,H2542,TRUE,_xll.ohTrigger(RecalcTrigger,Trigger3M)),NA())</f>
        <v>#N/A</v>
      </c>
      <c r="K2542" s="52" t="e">
        <f>IFERROR(_xll.qlIndexFixing(ONIndex3M,I2542,TRUE,_xll.ohTrigger(RecalcTrigger,Trigger3M)),NA())</f>
        <v>#N/A</v>
      </c>
      <c r="L2542" s="52" t="e">
        <f>IFERROR(_xll.qlIndexFixing(Index6M,$H2542,TRUE,_xll.ohTrigger(RecalcTrigger,Trigger6M)),NA())</f>
        <v>#N/A</v>
      </c>
      <c r="M2542" s="52" t="e">
        <f>IFERROR(_xll.qlIndexFixing(ONIndex6M,I2542,TRUE,_xll.ohTrigger(RecalcTrigger,Trigger6M)),NA())</f>
        <v>#N/A</v>
      </c>
    </row>
    <row r="2543" spans="2:13" x14ac:dyDescent="0.2">
      <c r="B2543" s="46" t="s">
        <v>49</v>
      </c>
      <c r="D2543" s="49">
        <f>_xll.qlCalendarAdvance(LocalCalendar,$D2542,B2543,"f",FALSE)</f>
        <v>57384</v>
      </c>
      <c r="E2543" s="49">
        <f>_xll.qlInterestRateIndexValueDate(IndexON,D2543)</f>
        <v>57384</v>
      </c>
      <c r="F2543" s="52" t="e">
        <f>IFERROR(_xll.qlIndexFixing(IndexON,D2543,TRUE,_xll.ohTrigger(RecalcTrigger,TriggerON)),NA())</f>
        <v>#N/A</v>
      </c>
      <c r="H2543" s="49">
        <f>_xll.qlCalendarAdvance(IborCalendar,$H2542,B2543,"f",FALSE)</f>
        <v>57131</v>
      </c>
      <c r="I2543" s="49">
        <f>_xll.qlInterestRateIndexValueDate(Index3M,$H2543)</f>
        <v>57133</v>
      </c>
      <c r="J2543" s="52" t="e">
        <f>IFERROR(_xll.qlIndexFixing(Index3M,H2543,TRUE,_xll.ohTrigger(RecalcTrigger,Trigger3M)),NA())</f>
        <v>#N/A</v>
      </c>
      <c r="K2543" s="52" t="e">
        <f>IFERROR(_xll.qlIndexFixing(ONIndex3M,I2543,TRUE,_xll.ohTrigger(RecalcTrigger,Trigger3M)),NA())</f>
        <v>#N/A</v>
      </c>
      <c r="L2543" s="52" t="e">
        <f>IFERROR(_xll.qlIndexFixing(Index6M,$H2543,TRUE,_xll.ohTrigger(RecalcTrigger,Trigger6M)),NA())</f>
        <v>#N/A</v>
      </c>
      <c r="M2543" s="52" t="e">
        <f>IFERROR(_xll.qlIndexFixing(ONIndex6M,I2543,TRUE,_xll.ohTrigger(RecalcTrigger,Trigger6M)),NA())</f>
        <v>#N/A</v>
      </c>
    </row>
    <row r="2544" spans="2:13" x14ac:dyDescent="0.2">
      <c r="B2544" s="46" t="s">
        <v>49</v>
      </c>
      <c r="D2544" s="49">
        <f>_xll.qlCalendarAdvance(LocalCalendar,$D2543,B2544,"f",FALSE)</f>
        <v>57391</v>
      </c>
      <c r="E2544" s="49">
        <f>_xll.qlInterestRateIndexValueDate(IndexON,D2544)</f>
        <v>57391</v>
      </c>
      <c r="F2544" s="52" t="e">
        <f>IFERROR(_xll.qlIndexFixing(IndexON,D2544,TRUE,_xll.ohTrigger(RecalcTrigger,TriggerON)),NA())</f>
        <v>#N/A</v>
      </c>
      <c r="H2544" s="49">
        <f>_xll.qlCalendarAdvance(IborCalendar,$H2543,B2544,"f",FALSE)</f>
        <v>57138</v>
      </c>
      <c r="I2544" s="49">
        <f>_xll.qlInterestRateIndexValueDate(Index3M,$H2544)</f>
        <v>57140</v>
      </c>
      <c r="J2544" s="52" t="e">
        <f>IFERROR(_xll.qlIndexFixing(Index3M,H2544,TRUE,_xll.ohTrigger(RecalcTrigger,Trigger3M)),NA())</f>
        <v>#N/A</v>
      </c>
      <c r="K2544" s="52" t="e">
        <f>IFERROR(_xll.qlIndexFixing(ONIndex3M,I2544,TRUE,_xll.ohTrigger(RecalcTrigger,Trigger3M)),NA())</f>
        <v>#N/A</v>
      </c>
      <c r="L2544" s="52" t="e">
        <f>IFERROR(_xll.qlIndexFixing(Index6M,$H2544,TRUE,_xll.ohTrigger(RecalcTrigger,Trigger6M)),NA())</f>
        <v>#N/A</v>
      </c>
      <c r="M2544" s="52" t="e">
        <f>IFERROR(_xll.qlIndexFixing(ONIndex6M,I2544,TRUE,_xll.ohTrigger(RecalcTrigger,Trigger6M)),NA())</f>
        <v>#N/A</v>
      </c>
    </row>
    <row r="2545" spans="2:13" x14ac:dyDescent="0.2">
      <c r="B2545" s="46" t="s">
        <v>49</v>
      </c>
      <c r="D2545" s="49">
        <f>_xll.qlCalendarAdvance(LocalCalendar,$D2544,B2545,"f",FALSE)</f>
        <v>57398</v>
      </c>
      <c r="E2545" s="49">
        <f>_xll.qlInterestRateIndexValueDate(IndexON,D2545)</f>
        <v>57398</v>
      </c>
      <c r="F2545" s="52" t="e">
        <f>IFERROR(_xll.qlIndexFixing(IndexON,D2545,TRUE,_xll.ohTrigger(RecalcTrigger,TriggerON)),NA())</f>
        <v>#N/A</v>
      </c>
      <c r="H2545" s="49">
        <f>_xll.qlCalendarAdvance(IborCalendar,$H2544,B2545,"f",FALSE)</f>
        <v>57145</v>
      </c>
      <c r="I2545" s="49">
        <f>_xll.qlInterestRateIndexValueDate(Index3M,$H2545)</f>
        <v>57147</v>
      </c>
      <c r="J2545" s="52" t="e">
        <f>IFERROR(_xll.qlIndexFixing(Index3M,H2545,TRUE,_xll.ohTrigger(RecalcTrigger,Trigger3M)),NA())</f>
        <v>#N/A</v>
      </c>
      <c r="K2545" s="52" t="e">
        <f>IFERROR(_xll.qlIndexFixing(ONIndex3M,I2545,TRUE,_xll.ohTrigger(RecalcTrigger,Trigger3M)),NA())</f>
        <v>#N/A</v>
      </c>
      <c r="L2545" s="52" t="e">
        <f>IFERROR(_xll.qlIndexFixing(Index6M,$H2545,TRUE,_xll.ohTrigger(RecalcTrigger,Trigger6M)),NA())</f>
        <v>#N/A</v>
      </c>
      <c r="M2545" s="52" t="e">
        <f>IFERROR(_xll.qlIndexFixing(ONIndex6M,I2545,TRUE,_xll.ohTrigger(RecalcTrigger,Trigger6M)),NA())</f>
        <v>#N/A</v>
      </c>
    </row>
    <row r="2546" spans="2:13" x14ac:dyDescent="0.2">
      <c r="B2546" s="46" t="s">
        <v>49</v>
      </c>
      <c r="D2546" s="49">
        <f>_xll.qlCalendarAdvance(LocalCalendar,$D2545,B2546,"f",FALSE)</f>
        <v>57405</v>
      </c>
      <c r="E2546" s="49">
        <f>_xll.qlInterestRateIndexValueDate(IndexON,D2546)</f>
        <v>57405</v>
      </c>
      <c r="F2546" s="52" t="e">
        <f>IFERROR(_xll.qlIndexFixing(IndexON,D2546,TRUE,_xll.ohTrigger(RecalcTrigger,TriggerON)),NA())</f>
        <v>#N/A</v>
      </c>
      <c r="H2546" s="49">
        <f>_xll.qlCalendarAdvance(IborCalendar,$H2545,B2546,"f",FALSE)</f>
        <v>57152</v>
      </c>
      <c r="I2546" s="49">
        <f>_xll.qlInterestRateIndexValueDate(Index3M,$H2546)</f>
        <v>57154</v>
      </c>
      <c r="J2546" s="52" t="e">
        <f>IFERROR(_xll.qlIndexFixing(Index3M,H2546,TRUE,_xll.ohTrigger(RecalcTrigger,Trigger3M)),NA())</f>
        <v>#N/A</v>
      </c>
      <c r="K2546" s="52" t="e">
        <f>IFERROR(_xll.qlIndexFixing(ONIndex3M,I2546,TRUE,_xll.ohTrigger(RecalcTrigger,Trigger3M)),NA())</f>
        <v>#N/A</v>
      </c>
      <c r="L2546" s="52" t="e">
        <f>IFERROR(_xll.qlIndexFixing(Index6M,$H2546,TRUE,_xll.ohTrigger(RecalcTrigger,Trigger6M)),NA())</f>
        <v>#N/A</v>
      </c>
      <c r="M2546" s="52" t="e">
        <f>IFERROR(_xll.qlIndexFixing(ONIndex6M,I2546,TRUE,_xll.ohTrigger(RecalcTrigger,Trigger6M)),NA())</f>
        <v>#N/A</v>
      </c>
    </row>
    <row r="2547" spans="2:13" x14ac:dyDescent="0.2">
      <c r="B2547" s="46" t="s">
        <v>49</v>
      </c>
      <c r="D2547" s="49">
        <f>_xll.qlCalendarAdvance(LocalCalendar,$D2546,B2547,"f",FALSE)</f>
        <v>57412</v>
      </c>
      <c r="E2547" s="49">
        <f>_xll.qlInterestRateIndexValueDate(IndexON,D2547)</f>
        <v>57412</v>
      </c>
      <c r="F2547" s="52" t="e">
        <f>IFERROR(_xll.qlIndexFixing(IndexON,D2547,TRUE,_xll.ohTrigger(RecalcTrigger,TriggerON)),NA())</f>
        <v>#N/A</v>
      </c>
      <c r="H2547" s="49">
        <f>_xll.qlCalendarAdvance(IborCalendar,$H2546,B2547,"f",FALSE)</f>
        <v>57159</v>
      </c>
      <c r="I2547" s="49">
        <f>_xll.qlInterestRateIndexValueDate(Index3M,$H2547)</f>
        <v>57161</v>
      </c>
      <c r="J2547" s="52" t="e">
        <f>IFERROR(_xll.qlIndexFixing(Index3M,H2547,TRUE,_xll.ohTrigger(RecalcTrigger,Trigger3M)),NA())</f>
        <v>#N/A</v>
      </c>
      <c r="K2547" s="52" t="e">
        <f>IFERROR(_xll.qlIndexFixing(ONIndex3M,I2547,TRUE,_xll.ohTrigger(RecalcTrigger,Trigger3M)),NA())</f>
        <v>#N/A</v>
      </c>
      <c r="L2547" s="52" t="e">
        <f>IFERROR(_xll.qlIndexFixing(Index6M,$H2547,TRUE,_xll.ohTrigger(RecalcTrigger,Trigger6M)),NA())</f>
        <v>#N/A</v>
      </c>
      <c r="M2547" s="52" t="e">
        <f>IFERROR(_xll.qlIndexFixing(ONIndex6M,I2547,TRUE,_xll.ohTrigger(RecalcTrigger,Trigger6M)),NA())</f>
        <v>#N/A</v>
      </c>
    </row>
    <row r="2548" spans="2:13" x14ac:dyDescent="0.2">
      <c r="B2548" s="46" t="s">
        <v>49</v>
      </c>
      <c r="D2548" s="49">
        <f>_xll.qlCalendarAdvance(LocalCalendar,$D2547,B2548,"f",FALSE)</f>
        <v>57419</v>
      </c>
      <c r="E2548" s="49">
        <f>_xll.qlInterestRateIndexValueDate(IndexON,D2548)</f>
        <v>57419</v>
      </c>
      <c r="F2548" s="52" t="e">
        <f>IFERROR(_xll.qlIndexFixing(IndexON,D2548,TRUE,_xll.ohTrigger(RecalcTrigger,TriggerON)),NA())</f>
        <v>#N/A</v>
      </c>
      <c r="H2548" s="49">
        <f>_xll.qlCalendarAdvance(IborCalendar,$H2547,B2548,"f",FALSE)</f>
        <v>57166</v>
      </c>
      <c r="I2548" s="49">
        <f>_xll.qlInterestRateIndexValueDate(Index3M,$H2548)</f>
        <v>57168</v>
      </c>
      <c r="J2548" s="52" t="e">
        <f>IFERROR(_xll.qlIndexFixing(Index3M,H2548,TRUE,_xll.ohTrigger(RecalcTrigger,Trigger3M)),NA())</f>
        <v>#N/A</v>
      </c>
      <c r="K2548" s="52" t="e">
        <f>IFERROR(_xll.qlIndexFixing(ONIndex3M,I2548,TRUE,_xll.ohTrigger(RecalcTrigger,Trigger3M)),NA())</f>
        <v>#N/A</v>
      </c>
      <c r="L2548" s="52" t="e">
        <f>IFERROR(_xll.qlIndexFixing(Index6M,$H2548,TRUE,_xll.ohTrigger(RecalcTrigger,Trigger6M)),NA())</f>
        <v>#N/A</v>
      </c>
      <c r="M2548" s="52" t="e">
        <f>IFERROR(_xll.qlIndexFixing(ONIndex6M,I2548,TRUE,_xll.ohTrigger(RecalcTrigger,Trigger6M)),NA())</f>
        <v>#N/A</v>
      </c>
    </row>
    <row r="2549" spans="2:13" x14ac:dyDescent="0.2">
      <c r="B2549" s="46" t="s">
        <v>49</v>
      </c>
      <c r="D2549" s="49">
        <f>_xll.qlCalendarAdvance(LocalCalendar,$D2548,B2549,"f",FALSE)</f>
        <v>57426</v>
      </c>
      <c r="E2549" s="49">
        <f>_xll.qlInterestRateIndexValueDate(IndexON,D2549)</f>
        <v>57426</v>
      </c>
      <c r="F2549" s="52" t="e">
        <f>IFERROR(_xll.qlIndexFixing(IndexON,D2549,TRUE,_xll.ohTrigger(RecalcTrigger,TriggerON)),NA())</f>
        <v>#N/A</v>
      </c>
      <c r="H2549" s="49">
        <f>_xll.qlCalendarAdvance(IborCalendar,$H2548,B2549,"f",FALSE)</f>
        <v>57173</v>
      </c>
      <c r="I2549" s="49">
        <f>_xll.qlInterestRateIndexValueDate(Index3M,$H2549)</f>
        <v>57175</v>
      </c>
      <c r="J2549" s="52" t="e">
        <f>IFERROR(_xll.qlIndexFixing(Index3M,H2549,TRUE,_xll.ohTrigger(RecalcTrigger,Trigger3M)),NA())</f>
        <v>#N/A</v>
      </c>
      <c r="K2549" s="52" t="e">
        <f>IFERROR(_xll.qlIndexFixing(ONIndex3M,I2549,TRUE,_xll.ohTrigger(RecalcTrigger,Trigger3M)),NA())</f>
        <v>#N/A</v>
      </c>
      <c r="L2549" s="52" t="e">
        <f>IFERROR(_xll.qlIndexFixing(Index6M,$H2549,TRUE,_xll.ohTrigger(RecalcTrigger,Trigger6M)),NA())</f>
        <v>#N/A</v>
      </c>
      <c r="M2549" s="52" t="e">
        <f>IFERROR(_xll.qlIndexFixing(ONIndex6M,I2549,TRUE,_xll.ohTrigger(RecalcTrigger,Trigger6M)),NA())</f>
        <v>#N/A</v>
      </c>
    </row>
    <row r="2550" spans="2:13" x14ac:dyDescent="0.2">
      <c r="B2550" s="46" t="s">
        <v>49</v>
      </c>
      <c r="D2550" s="49">
        <f>_xll.qlCalendarAdvance(LocalCalendar,$D2549,B2550,"f",FALSE)</f>
        <v>57433</v>
      </c>
      <c r="E2550" s="49">
        <f>_xll.qlInterestRateIndexValueDate(IndexON,D2550)</f>
        <v>57433</v>
      </c>
      <c r="F2550" s="52" t="e">
        <f>IFERROR(_xll.qlIndexFixing(IndexON,D2550,TRUE,_xll.ohTrigger(RecalcTrigger,TriggerON)),NA())</f>
        <v>#N/A</v>
      </c>
      <c r="H2550" s="49">
        <f>_xll.qlCalendarAdvance(IborCalendar,$H2549,B2550,"f",FALSE)</f>
        <v>57180</v>
      </c>
      <c r="I2550" s="49">
        <f>_xll.qlInterestRateIndexValueDate(Index3M,$H2550)</f>
        <v>57182</v>
      </c>
      <c r="J2550" s="52" t="e">
        <f>IFERROR(_xll.qlIndexFixing(Index3M,H2550,TRUE,_xll.ohTrigger(RecalcTrigger,Trigger3M)),NA())</f>
        <v>#N/A</v>
      </c>
      <c r="K2550" s="52" t="e">
        <f>IFERROR(_xll.qlIndexFixing(ONIndex3M,I2550,TRUE,_xll.ohTrigger(RecalcTrigger,Trigger3M)),NA())</f>
        <v>#N/A</v>
      </c>
      <c r="L2550" s="52" t="e">
        <f>IFERROR(_xll.qlIndexFixing(Index6M,$H2550,TRUE,_xll.ohTrigger(RecalcTrigger,Trigger6M)),NA())</f>
        <v>#N/A</v>
      </c>
      <c r="M2550" s="52" t="e">
        <f>IFERROR(_xll.qlIndexFixing(ONIndex6M,I2550,TRUE,_xll.ohTrigger(RecalcTrigger,Trigger6M)),NA())</f>
        <v>#N/A</v>
      </c>
    </row>
    <row r="2551" spans="2:13" x14ac:dyDescent="0.2">
      <c r="B2551" s="46" t="s">
        <v>49</v>
      </c>
      <c r="D2551" s="49">
        <f>_xll.qlCalendarAdvance(LocalCalendar,$D2550,B2551,"f",FALSE)</f>
        <v>57440</v>
      </c>
      <c r="E2551" s="49">
        <f>_xll.qlInterestRateIndexValueDate(IndexON,D2551)</f>
        <v>57440</v>
      </c>
      <c r="F2551" s="52" t="e">
        <f>IFERROR(_xll.qlIndexFixing(IndexON,D2551,TRUE,_xll.ohTrigger(RecalcTrigger,TriggerON)),NA())</f>
        <v>#N/A</v>
      </c>
      <c r="H2551" s="49">
        <f>_xll.qlCalendarAdvance(IborCalendar,$H2550,B2551,"f",FALSE)</f>
        <v>57187</v>
      </c>
      <c r="I2551" s="49">
        <f>_xll.qlInterestRateIndexValueDate(Index3M,$H2551)</f>
        <v>57189</v>
      </c>
      <c r="J2551" s="52" t="e">
        <f>IFERROR(_xll.qlIndexFixing(Index3M,H2551,TRUE,_xll.ohTrigger(RecalcTrigger,Trigger3M)),NA())</f>
        <v>#N/A</v>
      </c>
      <c r="K2551" s="52" t="e">
        <f>IFERROR(_xll.qlIndexFixing(ONIndex3M,I2551,TRUE,_xll.ohTrigger(RecalcTrigger,Trigger3M)),NA())</f>
        <v>#N/A</v>
      </c>
      <c r="L2551" s="52" t="e">
        <f>IFERROR(_xll.qlIndexFixing(Index6M,$H2551,TRUE,_xll.ohTrigger(RecalcTrigger,Trigger6M)),NA())</f>
        <v>#N/A</v>
      </c>
      <c r="M2551" s="52" t="e">
        <f>IFERROR(_xll.qlIndexFixing(ONIndex6M,I2551,TRUE,_xll.ohTrigger(RecalcTrigger,Trigger6M)),NA())</f>
        <v>#N/A</v>
      </c>
    </row>
    <row r="2552" spans="2:13" x14ac:dyDescent="0.2">
      <c r="B2552" s="46" t="s">
        <v>49</v>
      </c>
      <c r="D2552" s="49">
        <f>_xll.qlCalendarAdvance(LocalCalendar,$D2551,B2552,"f",FALSE)</f>
        <v>57447</v>
      </c>
      <c r="E2552" s="49">
        <f>_xll.qlInterestRateIndexValueDate(IndexON,D2552)</f>
        <v>57447</v>
      </c>
      <c r="F2552" s="52" t="e">
        <f>IFERROR(_xll.qlIndexFixing(IndexON,D2552,TRUE,_xll.ohTrigger(RecalcTrigger,TriggerON)),NA())</f>
        <v>#N/A</v>
      </c>
      <c r="H2552" s="49">
        <f>_xll.qlCalendarAdvance(IborCalendar,$H2551,B2552,"f",FALSE)</f>
        <v>57194</v>
      </c>
      <c r="I2552" s="49">
        <f>_xll.qlInterestRateIndexValueDate(Index3M,$H2552)</f>
        <v>57196</v>
      </c>
      <c r="J2552" s="52" t="e">
        <f>IFERROR(_xll.qlIndexFixing(Index3M,H2552,TRUE,_xll.ohTrigger(RecalcTrigger,Trigger3M)),NA())</f>
        <v>#N/A</v>
      </c>
      <c r="K2552" s="52" t="e">
        <f>IFERROR(_xll.qlIndexFixing(ONIndex3M,I2552,TRUE,_xll.ohTrigger(RecalcTrigger,Trigger3M)),NA())</f>
        <v>#N/A</v>
      </c>
      <c r="L2552" s="52" t="e">
        <f>IFERROR(_xll.qlIndexFixing(Index6M,$H2552,TRUE,_xll.ohTrigger(RecalcTrigger,Trigger6M)),NA())</f>
        <v>#N/A</v>
      </c>
      <c r="M2552" s="52" t="e">
        <f>IFERROR(_xll.qlIndexFixing(ONIndex6M,I2552,TRUE,_xll.ohTrigger(RecalcTrigger,Trigger6M)),NA())</f>
        <v>#N/A</v>
      </c>
    </row>
    <row r="2553" spans="2:13" x14ac:dyDescent="0.2">
      <c r="B2553" s="46" t="s">
        <v>49</v>
      </c>
      <c r="D2553" s="49">
        <f>_xll.qlCalendarAdvance(LocalCalendar,$D2552,B2553,"f",FALSE)</f>
        <v>57454</v>
      </c>
      <c r="E2553" s="49">
        <f>_xll.qlInterestRateIndexValueDate(IndexON,D2553)</f>
        <v>57454</v>
      </c>
      <c r="F2553" s="52" t="e">
        <f>IFERROR(_xll.qlIndexFixing(IndexON,D2553,TRUE,_xll.ohTrigger(RecalcTrigger,TriggerON)),NA())</f>
        <v>#N/A</v>
      </c>
      <c r="H2553" s="49">
        <f>_xll.qlCalendarAdvance(IborCalendar,$H2552,B2553,"f",FALSE)</f>
        <v>57201</v>
      </c>
      <c r="I2553" s="49">
        <f>_xll.qlInterestRateIndexValueDate(Index3M,$H2553)</f>
        <v>57206</v>
      </c>
      <c r="J2553" s="52" t="e">
        <f>IFERROR(_xll.qlIndexFixing(Index3M,H2553,TRUE,_xll.ohTrigger(RecalcTrigger,Trigger3M)),NA())</f>
        <v>#N/A</v>
      </c>
      <c r="K2553" s="52" t="e">
        <f>IFERROR(_xll.qlIndexFixing(ONIndex3M,I2553,TRUE,_xll.ohTrigger(RecalcTrigger,Trigger3M)),NA())</f>
        <v>#N/A</v>
      </c>
      <c r="L2553" s="52" t="e">
        <f>IFERROR(_xll.qlIndexFixing(Index6M,$H2553,TRUE,_xll.ohTrigger(RecalcTrigger,Trigger6M)),NA())</f>
        <v>#N/A</v>
      </c>
      <c r="M2553" s="52" t="e">
        <f>IFERROR(_xll.qlIndexFixing(ONIndex6M,I2553,TRUE,_xll.ohTrigger(RecalcTrigger,Trigger6M)),NA())</f>
        <v>#N/A</v>
      </c>
    </row>
    <row r="2554" spans="2:13" x14ac:dyDescent="0.2">
      <c r="B2554" s="46" t="s">
        <v>49</v>
      </c>
      <c r="D2554" s="49">
        <f>_xll.qlCalendarAdvance(LocalCalendar,$D2553,B2554,"f",FALSE)</f>
        <v>57461</v>
      </c>
      <c r="E2554" s="49">
        <f>_xll.qlInterestRateIndexValueDate(IndexON,D2554)</f>
        <v>57461</v>
      </c>
      <c r="F2554" s="52" t="e">
        <f>IFERROR(_xll.qlIndexFixing(IndexON,D2554,TRUE,_xll.ohTrigger(RecalcTrigger,TriggerON)),NA())</f>
        <v>#N/A</v>
      </c>
      <c r="H2554" s="49">
        <f>_xll.qlCalendarAdvance(IborCalendar,$H2553,B2554,"f",FALSE)</f>
        <v>57208</v>
      </c>
      <c r="I2554" s="49">
        <f>_xll.qlInterestRateIndexValueDate(Index3M,$H2554)</f>
        <v>57210</v>
      </c>
      <c r="J2554" s="52" t="e">
        <f>IFERROR(_xll.qlIndexFixing(Index3M,H2554,TRUE,_xll.ohTrigger(RecalcTrigger,Trigger3M)),NA())</f>
        <v>#N/A</v>
      </c>
      <c r="K2554" s="52" t="e">
        <f>IFERROR(_xll.qlIndexFixing(ONIndex3M,I2554,TRUE,_xll.ohTrigger(RecalcTrigger,Trigger3M)),NA())</f>
        <v>#N/A</v>
      </c>
      <c r="L2554" s="52" t="e">
        <f>IFERROR(_xll.qlIndexFixing(Index6M,$H2554,TRUE,_xll.ohTrigger(RecalcTrigger,Trigger6M)),NA())</f>
        <v>#N/A</v>
      </c>
      <c r="M2554" s="52" t="e">
        <f>IFERROR(_xll.qlIndexFixing(ONIndex6M,I2554,TRUE,_xll.ohTrigger(RecalcTrigger,Trigger6M)),NA())</f>
        <v>#N/A</v>
      </c>
    </row>
    <row r="2555" spans="2:13" x14ac:dyDescent="0.2">
      <c r="B2555" s="46" t="s">
        <v>49</v>
      </c>
      <c r="D2555" s="49">
        <f>_xll.qlCalendarAdvance(LocalCalendar,$D2554,B2555,"f",FALSE)</f>
        <v>57472</v>
      </c>
      <c r="E2555" s="49">
        <f>_xll.qlInterestRateIndexValueDate(IndexON,D2555)</f>
        <v>57472</v>
      </c>
      <c r="F2555" s="52" t="e">
        <f>IFERROR(_xll.qlIndexFixing(IndexON,D2555,TRUE,_xll.ohTrigger(RecalcTrigger,TriggerON)),NA())</f>
        <v>#N/A</v>
      </c>
      <c r="H2555" s="49">
        <f>_xll.qlCalendarAdvance(IborCalendar,$H2554,B2555,"f",FALSE)</f>
        <v>57215</v>
      </c>
      <c r="I2555" s="49">
        <f>_xll.qlInterestRateIndexValueDate(Index3M,$H2555)</f>
        <v>57217</v>
      </c>
      <c r="J2555" s="52" t="e">
        <f>IFERROR(_xll.qlIndexFixing(Index3M,H2555,TRUE,_xll.ohTrigger(RecalcTrigger,Trigger3M)),NA())</f>
        <v>#N/A</v>
      </c>
      <c r="K2555" s="52" t="e">
        <f>IFERROR(_xll.qlIndexFixing(ONIndex3M,I2555,TRUE,_xll.ohTrigger(RecalcTrigger,Trigger3M)),NA())</f>
        <v>#N/A</v>
      </c>
      <c r="L2555" s="52" t="e">
        <f>IFERROR(_xll.qlIndexFixing(Index6M,$H2555,TRUE,_xll.ohTrigger(RecalcTrigger,Trigger6M)),NA())</f>
        <v>#N/A</v>
      </c>
      <c r="M2555" s="52" t="e">
        <f>IFERROR(_xll.qlIndexFixing(ONIndex6M,I2555,TRUE,_xll.ohTrigger(RecalcTrigger,Trigger6M)),NA())</f>
        <v>#N/A</v>
      </c>
    </row>
    <row r="2556" spans="2:13" x14ac:dyDescent="0.2">
      <c r="B2556" s="46" t="s">
        <v>49</v>
      </c>
      <c r="D2556" s="49">
        <f>_xll.qlCalendarAdvance(LocalCalendar,$D2555,B2556,"f",FALSE)</f>
        <v>57479</v>
      </c>
      <c r="E2556" s="49">
        <f>_xll.qlInterestRateIndexValueDate(IndexON,D2556)</f>
        <v>57479</v>
      </c>
      <c r="F2556" s="52" t="e">
        <f>IFERROR(_xll.qlIndexFixing(IndexON,D2556,TRUE,_xll.ohTrigger(RecalcTrigger,TriggerON)),NA())</f>
        <v>#N/A</v>
      </c>
      <c r="H2556" s="49">
        <f>_xll.qlCalendarAdvance(IborCalendar,$H2555,B2556,"f",FALSE)</f>
        <v>57222</v>
      </c>
      <c r="I2556" s="49">
        <f>_xll.qlInterestRateIndexValueDate(Index3M,$H2556)</f>
        <v>57224</v>
      </c>
      <c r="J2556" s="52" t="e">
        <f>IFERROR(_xll.qlIndexFixing(Index3M,H2556,TRUE,_xll.ohTrigger(RecalcTrigger,Trigger3M)),NA())</f>
        <v>#N/A</v>
      </c>
      <c r="K2556" s="52" t="e">
        <f>IFERROR(_xll.qlIndexFixing(ONIndex3M,I2556,TRUE,_xll.ohTrigger(RecalcTrigger,Trigger3M)),NA())</f>
        <v>#N/A</v>
      </c>
      <c r="L2556" s="52" t="e">
        <f>IFERROR(_xll.qlIndexFixing(Index6M,$H2556,TRUE,_xll.ohTrigger(RecalcTrigger,Trigger6M)),NA())</f>
        <v>#N/A</v>
      </c>
      <c r="M2556" s="52" t="e">
        <f>IFERROR(_xll.qlIndexFixing(ONIndex6M,I2556,TRUE,_xll.ohTrigger(RecalcTrigger,Trigger6M)),NA())</f>
        <v>#N/A</v>
      </c>
    </row>
    <row r="2557" spans="2:13" x14ac:dyDescent="0.2">
      <c r="B2557" s="46" t="s">
        <v>49</v>
      </c>
      <c r="D2557" s="49">
        <f>_xll.qlCalendarAdvance(LocalCalendar,$D2556,B2557,"f",FALSE)</f>
        <v>57486</v>
      </c>
      <c r="E2557" s="49">
        <f>_xll.qlInterestRateIndexValueDate(IndexON,D2557)</f>
        <v>57486</v>
      </c>
      <c r="F2557" s="52" t="e">
        <f>IFERROR(_xll.qlIndexFixing(IndexON,D2557,TRUE,_xll.ohTrigger(RecalcTrigger,TriggerON)),NA())</f>
        <v>#N/A</v>
      </c>
      <c r="H2557" s="49">
        <f>_xll.qlCalendarAdvance(IborCalendar,$H2556,B2557,"f",FALSE)</f>
        <v>57229</v>
      </c>
      <c r="I2557" s="49">
        <f>_xll.qlInterestRateIndexValueDate(Index3M,$H2557)</f>
        <v>57231</v>
      </c>
      <c r="J2557" s="52" t="e">
        <f>IFERROR(_xll.qlIndexFixing(Index3M,H2557,TRUE,_xll.ohTrigger(RecalcTrigger,Trigger3M)),NA())</f>
        <v>#N/A</v>
      </c>
      <c r="K2557" s="52" t="e">
        <f>IFERROR(_xll.qlIndexFixing(ONIndex3M,I2557,TRUE,_xll.ohTrigger(RecalcTrigger,Trigger3M)),NA())</f>
        <v>#N/A</v>
      </c>
      <c r="L2557" s="52" t="e">
        <f>IFERROR(_xll.qlIndexFixing(Index6M,$H2557,TRUE,_xll.ohTrigger(RecalcTrigger,Trigger6M)),NA())</f>
        <v>#N/A</v>
      </c>
      <c r="M2557" s="52" t="e">
        <f>IFERROR(_xll.qlIndexFixing(ONIndex6M,I2557,TRUE,_xll.ohTrigger(RecalcTrigger,Trigger6M)),NA())</f>
        <v>#N/A</v>
      </c>
    </row>
    <row r="2558" spans="2:13" x14ac:dyDescent="0.2">
      <c r="B2558" s="46" t="s">
        <v>49</v>
      </c>
      <c r="D2558" s="49">
        <f>_xll.qlCalendarAdvance(LocalCalendar,$D2557,B2558,"f",FALSE)</f>
        <v>57493</v>
      </c>
      <c r="E2558" s="49">
        <f>_xll.qlInterestRateIndexValueDate(IndexON,D2558)</f>
        <v>57493</v>
      </c>
      <c r="F2558" s="52" t="e">
        <f>IFERROR(_xll.qlIndexFixing(IndexON,D2558,TRUE,_xll.ohTrigger(RecalcTrigger,TriggerON)),NA())</f>
        <v>#N/A</v>
      </c>
      <c r="H2558" s="49">
        <f>_xll.qlCalendarAdvance(IborCalendar,$H2557,B2558,"f",FALSE)</f>
        <v>57236</v>
      </c>
      <c r="I2558" s="49">
        <f>_xll.qlInterestRateIndexValueDate(Index3M,$H2558)</f>
        <v>57238</v>
      </c>
      <c r="J2558" s="52" t="e">
        <f>IFERROR(_xll.qlIndexFixing(Index3M,H2558,TRUE,_xll.ohTrigger(RecalcTrigger,Trigger3M)),NA())</f>
        <v>#N/A</v>
      </c>
      <c r="K2558" s="52" t="e">
        <f>IFERROR(_xll.qlIndexFixing(ONIndex3M,I2558,TRUE,_xll.ohTrigger(RecalcTrigger,Trigger3M)),NA())</f>
        <v>#N/A</v>
      </c>
      <c r="L2558" s="52" t="e">
        <f>IFERROR(_xll.qlIndexFixing(Index6M,$H2558,TRUE,_xll.ohTrigger(RecalcTrigger,Trigger6M)),NA())</f>
        <v>#N/A</v>
      </c>
      <c r="M2558" s="52" t="e">
        <f>IFERROR(_xll.qlIndexFixing(ONIndex6M,I2558,TRUE,_xll.ohTrigger(RecalcTrigger,Trigger6M)),NA())</f>
        <v>#N/A</v>
      </c>
    </row>
    <row r="2559" spans="2:13" x14ac:dyDescent="0.2">
      <c r="B2559" s="46" t="s">
        <v>49</v>
      </c>
      <c r="D2559" s="49">
        <f>_xll.qlCalendarAdvance(LocalCalendar,$D2558,B2559,"f",FALSE)</f>
        <v>57500</v>
      </c>
      <c r="E2559" s="49">
        <f>_xll.qlInterestRateIndexValueDate(IndexON,D2559)</f>
        <v>57500</v>
      </c>
      <c r="F2559" s="52" t="e">
        <f>IFERROR(_xll.qlIndexFixing(IndexON,D2559,TRUE,_xll.ohTrigger(RecalcTrigger,TriggerON)),NA())</f>
        <v>#N/A</v>
      </c>
      <c r="H2559" s="49">
        <f>_xll.qlCalendarAdvance(IborCalendar,$H2558,B2559,"f",FALSE)</f>
        <v>57243</v>
      </c>
      <c r="I2559" s="49">
        <f>_xll.qlInterestRateIndexValueDate(Index3M,$H2559)</f>
        <v>57248</v>
      </c>
      <c r="J2559" s="52" t="e">
        <f>IFERROR(_xll.qlIndexFixing(Index3M,H2559,TRUE,_xll.ohTrigger(RecalcTrigger,Trigger3M)),NA())</f>
        <v>#N/A</v>
      </c>
      <c r="K2559" s="52" t="e">
        <f>IFERROR(_xll.qlIndexFixing(ONIndex3M,I2559,TRUE,_xll.ohTrigger(RecalcTrigger,Trigger3M)),NA())</f>
        <v>#N/A</v>
      </c>
      <c r="L2559" s="52" t="e">
        <f>IFERROR(_xll.qlIndexFixing(Index6M,$H2559,TRUE,_xll.ohTrigger(RecalcTrigger,Trigger6M)),NA())</f>
        <v>#N/A</v>
      </c>
      <c r="M2559" s="52" t="e">
        <f>IFERROR(_xll.qlIndexFixing(ONIndex6M,I2559,TRUE,_xll.ohTrigger(RecalcTrigger,Trigger6M)),NA())</f>
        <v>#N/A</v>
      </c>
    </row>
    <row r="2560" spans="2:13" x14ac:dyDescent="0.2">
      <c r="B2560" s="46" t="s">
        <v>49</v>
      </c>
      <c r="D2560" s="49">
        <f>_xll.qlCalendarAdvance(LocalCalendar,$D2559,B2560,"f",FALSE)</f>
        <v>57507</v>
      </c>
      <c r="E2560" s="49">
        <f>_xll.qlInterestRateIndexValueDate(IndexON,D2560)</f>
        <v>57507</v>
      </c>
      <c r="F2560" s="52" t="e">
        <f>IFERROR(_xll.qlIndexFixing(IndexON,D2560,TRUE,_xll.ohTrigger(RecalcTrigger,TriggerON)),NA())</f>
        <v>#N/A</v>
      </c>
      <c r="H2560" s="49">
        <f>_xll.qlCalendarAdvance(IborCalendar,$H2559,B2560,"f",FALSE)</f>
        <v>57250</v>
      </c>
      <c r="I2560" s="49">
        <f>_xll.qlInterestRateIndexValueDate(Index3M,$H2560)</f>
        <v>57252</v>
      </c>
      <c r="J2560" s="52" t="e">
        <f>IFERROR(_xll.qlIndexFixing(Index3M,H2560,TRUE,_xll.ohTrigger(RecalcTrigger,Trigger3M)),NA())</f>
        <v>#N/A</v>
      </c>
      <c r="K2560" s="52" t="e">
        <f>IFERROR(_xll.qlIndexFixing(ONIndex3M,I2560,TRUE,_xll.ohTrigger(RecalcTrigger,Trigger3M)),NA())</f>
        <v>#N/A</v>
      </c>
      <c r="L2560" s="52" t="e">
        <f>IFERROR(_xll.qlIndexFixing(Index6M,$H2560,TRUE,_xll.ohTrigger(RecalcTrigger,Trigger6M)),NA())</f>
        <v>#N/A</v>
      </c>
      <c r="M2560" s="52" t="e">
        <f>IFERROR(_xll.qlIndexFixing(ONIndex6M,I2560,TRUE,_xll.ohTrigger(RecalcTrigger,Trigger6M)),NA())</f>
        <v>#N/A</v>
      </c>
    </row>
    <row r="2561" spans="2:13" x14ac:dyDescent="0.2">
      <c r="B2561" s="46" t="s">
        <v>49</v>
      </c>
      <c r="D2561" s="49">
        <f>_xll.qlCalendarAdvance(LocalCalendar,$D2560,B2561,"f",FALSE)</f>
        <v>57514</v>
      </c>
      <c r="E2561" s="49">
        <f>_xll.qlInterestRateIndexValueDate(IndexON,D2561)</f>
        <v>57514</v>
      </c>
      <c r="F2561" s="52" t="e">
        <f>IFERROR(_xll.qlIndexFixing(IndexON,D2561,TRUE,_xll.ohTrigger(RecalcTrigger,TriggerON)),NA())</f>
        <v>#N/A</v>
      </c>
      <c r="H2561" s="49">
        <f>_xll.qlCalendarAdvance(IborCalendar,$H2560,B2561,"f",FALSE)</f>
        <v>57257</v>
      </c>
      <c r="I2561" s="49">
        <f>_xll.qlInterestRateIndexValueDate(Index3M,$H2561)</f>
        <v>57259</v>
      </c>
      <c r="J2561" s="52" t="e">
        <f>IFERROR(_xll.qlIndexFixing(Index3M,H2561,TRUE,_xll.ohTrigger(RecalcTrigger,Trigger3M)),NA())</f>
        <v>#N/A</v>
      </c>
      <c r="K2561" s="52" t="e">
        <f>IFERROR(_xll.qlIndexFixing(ONIndex3M,I2561,TRUE,_xll.ohTrigger(RecalcTrigger,Trigger3M)),NA())</f>
        <v>#N/A</v>
      </c>
      <c r="L2561" s="52" t="e">
        <f>IFERROR(_xll.qlIndexFixing(Index6M,$H2561,TRUE,_xll.ohTrigger(RecalcTrigger,Trigger6M)),NA())</f>
        <v>#N/A</v>
      </c>
      <c r="M2561" s="52" t="e">
        <f>IFERROR(_xll.qlIndexFixing(ONIndex6M,I2561,TRUE,_xll.ohTrigger(RecalcTrigger,Trigger6M)),NA())</f>
        <v>#N/A</v>
      </c>
    </row>
    <row r="2562" spans="2:13" x14ac:dyDescent="0.2">
      <c r="B2562" s="46" t="s">
        <v>49</v>
      </c>
      <c r="D2562" s="49">
        <f>_xll.qlCalendarAdvance(LocalCalendar,$D2561,B2562,"f",FALSE)</f>
        <v>57521</v>
      </c>
      <c r="E2562" s="49">
        <f>_xll.qlInterestRateIndexValueDate(IndexON,D2562)</f>
        <v>57521</v>
      </c>
      <c r="F2562" s="52" t="e">
        <f>IFERROR(_xll.qlIndexFixing(IndexON,D2562,TRUE,_xll.ohTrigger(RecalcTrigger,TriggerON)),NA())</f>
        <v>#N/A</v>
      </c>
      <c r="H2562" s="49">
        <f>_xll.qlCalendarAdvance(IborCalendar,$H2561,B2562,"f",FALSE)</f>
        <v>57264</v>
      </c>
      <c r="I2562" s="49">
        <f>_xll.qlInterestRateIndexValueDate(Index3M,$H2562)</f>
        <v>57266</v>
      </c>
      <c r="J2562" s="52" t="e">
        <f>IFERROR(_xll.qlIndexFixing(Index3M,H2562,TRUE,_xll.ohTrigger(RecalcTrigger,Trigger3M)),NA())</f>
        <v>#N/A</v>
      </c>
      <c r="K2562" s="52" t="e">
        <f>IFERROR(_xll.qlIndexFixing(ONIndex3M,I2562,TRUE,_xll.ohTrigger(RecalcTrigger,Trigger3M)),NA())</f>
        <v>#N/A</v>
      </c>
      <c r="L2562" s="52" t="e">
        <f>IFERROR(_xll.qlIndexFixing(Index6M,$H2562,TRUE,_xll.ohTrigger(RecalcTrigger,Trigger6M)),NA())</f>
        <v>#N/A</v>
      </c>
      <c r="M2562" s="52" t="e">
        <f>IFERROR(_xll.qlIndexFixing(ONIndex6M,I2562,TRUE,_xll.ohTrigger(RecalcTrigger,Trigger6M)),NA())</f>
        <v>#N/A</v>
      </c>
    </row>
    <row r="2563" spans="2:13" x14ac:dyDescent="0.2">
      <c r="B2563" s="46" t="s">
        <v>49</v>
      </c>
      <c r="D2563" s="49">
        <f>_xll.qlCalendarAdvance(LocalCalendar,$D2562,B2563,"f",FALSE)</f>
        <v>57528</v>
      </c>
      <c r="E2563" s="49">
        <f>_xll.qlInterestRateIndexValueDate(IndexON,D2563)</f>
        <v>57528</v>
      </c>
      <c r="F2563" s="52" t="e">
        <f>IFERROR(_xll.qlIndexFixing(IndexON,D2563,TRUE,_xll.ohTrigger(RecalcTrigger,TriggerON)),NA())</f>
        <v>#N/A</v>
      </c>
      <c r="H2563" s="49">
        <f>_xll.qlCalendarAdvance(IborCalendar,$H2562,B2563,"f",FALSE)</f>
        <v>57271</v>
      </c>
      <c r="I2563" s="49">
        <f>_xll.qlInterestRateIndexValueDate(Index3M,$H2563)</f>
        <v>57273</v>
      </c>
      <c r="J2563" s="52" t="e">
        <f>IFERROR(_xll.qlIndexFixing(Index3M,H2563,TRUE,_xll.ohTrigger(RecalcTrigger,Trigger3M)),NA())</f>
        <v>#N/A</v>
      </c>
      <c r="K2563" s="52" t="e">
        <f>IFERROR(_xll.qlIndexFixing(ONIndex3M,I2563,TRUE,_xll.ohTrigger(RecalcTrigger,Trigger3M)),NA())</f>
        <v>#N/A</v>
      </c>
      <c r="L2563" s="52" t="e">
        <f>IFERROR(_xll.qlIndexFixing(Index6M,$H2563,TRUE,_xll.ohTrigger(RecalcTrigger,Trigger6M)),NA())</f>
        <v>#N/A</v>
      </c>
      <c r="M2563" s="52" t="e">
        <f>IFERROR(_xll.qlIndexFixing(ONIndex6M,I2563,TRUE,_xll.ohTrigger(RecalcTrigger,Trigger6M)),NA())</f>
        <v>#N/A</v>
      </c>
    </row>
    <row r="2564" spans="2:13" x14ac:dyDescent="0.2">
      <c r="B2564" s="46" t="s">
        <v>49</v>
      </c>
      <c r="D2564" s="49">
        <f>_xll.qlCalendarAdvance(LocalCalendar,$D2563,B2564,"f",FALSE)</f>
        <v>57535</v>
      </c>
      <c r="E2564" s="49">
        <f>_xll.qlInterestRateIndexValueDate(IndexON,D2564)</f>
        <v>57535</v>
      </c>
      <c r="F2564" s="52" t="e">
        <f>IFERROR(_xll.qlIndexFixing(IndexON,D2564,TRUE,_xll.ohTrigger(RecalcTrigger,TriggerON)),NA())</f>
        <v>#N/A</v>
      </c>
      <c r="H2564" s="49">
        <f>_xll.qlCalendarAdvance(IborCalendar,$H2563,B2564,"f",FALSE)</f>
        <v>57278</v>
      </c>
      <c r="I2564" s="49">
        <f>_xll.qlInterestRateIndexValueDate(Index3M,$H2564)</f>
        <v>57280</v>
      </c>
      <c r="J2564" s="52" t="e">
        <f>IFERROR(_xll.qlIndexFixing(Index3M,H2564,TRUE,_xll.ohTrigger(RecalcTrigger,Trigger3M)),NA())</f>
        <v>#N/A</v>
      </c>
      <c r="K2564" s="52" t="e">
        <f>IFERROR(_xll.qlIndexFixing(ONIndex3M,I2564,TRUE,_xll.ohTrigger(RecalcTrigger,Trigger3M)),NA())</f>
        <v>#N/A</v>
      </c>
      <c r="L2564" s="52" t="e">
        <f>IFERROR(_xll.qlIndexFixing(Index6M,$H2564,TRUE,_xll.ohTrigger(RecalcTrigger,Trigger6M)),NA())</f>
        <v>#N/A</v>
      </c>
      <c r="M2564" s="52" t="e">
        <f>IFERROR(_xll.qlIndexFixing(ONIndex6M,I2564,TRUE,_xll.ohTrigger(RecalcTrigger,Trigger6M)),NA())</f>
        <v>#N/A</v>
      </c>
    </row>
    <row r="2565" spans="2:13" x14ac:dyDescent="0.2">
      <c r="B2565" s="46" t="s">
        <v>49</v>
      </c>
      <c r="D2565" s="49">
        <f>_xll.qlCalendarAdvance(LocalCalendar,$D2564,B2565,"f",FALSE)</f>
        <v>57543</v>
      </c>
      <c r="E2565" s="49">
        <f>_xll.qlInterestRateIndexValueDate(IndexON,D2565)</f>
        <v>57543</v>
      </c>
      <c r="F2565" s="52" t="e">
        <f>IFERROR(_xll.qlIndexFixing(IndexON,D2565,TRUE,_xll.ohTrigger(RecalcTrigger,TriggerON)),NA())</f>
        <v>#N/A</v>
      </c>
      <c r="H2565" s="49">
        <f>_xll.qlCalendarAdvance(IborCalendar,$H2564,B2565,"f",FALSE)</f>
        <v>57285</v>
      </c>
      <c r="I2565" s="49">
        <f>_xll.qlInterestRateIndexValueDate(Index3M,$H2565)</f>
        <v>57290</v>
      </c>
      <c r="J2565" s="52" t="e">
        <f>IFERROR(_xll.qlIndexFixing(Index3M,H2565,TRUE,_xll.ohTrigger(RecalcTrigger,Trigger3M)),NA())</f>
        <v>#N/A</v>
      </c>
      <c r="K2565" s="52" t="e">
        <f>IFERROR(_xll.qlIndexFixing(ONIndex3M,I2565,TRUE,_xll.ohTrigger(RecalcTrigger,Trigger3M)),NA())</f>
        <v>#N/A</v>
      </c>
      <c r="L2565" s="52" t="e">
        <f>IFERROR(_xll.qlIndexFixing(Index6M,$H2565,TRUE,_xll.ohTrigger(RecalcTrigger,Trigger6M)),NA())</f>
        <v>#N/A</v>
      </c>
      <c r="M2565" s="52" t="e">
        <f>IFERROR(_xll.qlIndexFixing(ONIndex6M,I2565,TRUE,_xll.ohTrigger(RecalcTrigger,Trigger6M)),NA())</f>
        <v>#N/A</v>
      </c>
    </row>
    <row r="2566" spans="2:13" x14ac:dyDescent="0.2">
      <c r="B2566" s="46" t="s">
        <v>49</v>
      </c>
      <c r="D2566" s="49">
        <f>_xll.qlCalendarAdvance(LocalCalendar,$D2565,B2566,"f",FALSE)</f>
        <v>57550</v>
      </c>
      <c r="E2566" s="49">
        <f>_xll.qlInterestRateIndexValueDate(IndexON,D2566)</f>
        <v>57550</v>
      </c>
      <c r="F2566" s="52" t="e">
        <f>IFERROR(_xll.qlIndexFixing(IndexON,D2566,TRUE,_xll.ohTrigger(RecalcTrigger,TriggerON)),NA())</f>
        <v>#N/A</v>
      </c>
      <c r="H2566" s="49">
        <f>_xll.qlCalendarAdvance(IborCalendar,$H2565,B2566,"f",FALSE)</f>
        <v>57292</v>
      </c>
      <c r="I2566" s="49">
        <f>_xll.qlInterestRateIndexValueDate(Index3M,$H2566)</f>
        <v>57294</v>
      </c>
      <c r="J2566" s="52" t="e">
        <f>IFERROR(_xll.qlIndexFixing(Index3M,H2566,TRUE,_xll.ohTrigger(RecalcTrigger,Trigger3M)),NA())</f>
        <v>#N/A</v>
      </c>
      <c r="K2566" s="52" t="e">
        <f>IFERROR(_xll.qlIndexFixing(ONIndex3M,I2566,TRUE,_xll.ohTrigger(RecalcTrigger,Trigger3M)),NA())</f>
        <v>#N/A</v>
      </c>
      <c r="L2566" s="52" t="e">
        <f>IFERROR(_xll.qlIndexFixing(Index6M,$H2566,TRUE,_xll.ohTrigger(RecalcTrigger,Trigger6M)),NA())</f>
        <v>#N/A</v>
      </c>
      <c r="M2566" s="52" t="e">
        <f>IFERROR(_xll.qlIndexFixing(ONIndex6M,I2566,TRUE,_xll.ohTrigger(RecalcTrigger,Trigger6M)),NA())</f>
        <v>#N/A</v>
      </c>
    </row>
    <row r="2567" spans="2:13" x14ac:dyDescent="0.2">
      <c r="B2567" s="46" t="s">
        <v>49</v>
      </c>
      <c r="D2567" s="49">
        <f>_xll.qlCalendarAdvance(LocalCalendar,$D2566,B2567,"f",FALSE)</f>
        <v>57557</v>
      </c>
      <c r="E2567" s="49">
        <f>_xll.qlInterestRateIndexValueDate(IndexON,D2567)</f>
        <v>57557</v>
      </c>
      <c r="F2567" s="52" t="e">
        <f>IFERROR(_xll.qlIndexFixing(IndexON,D2567,TRUE,_xll.ohTrigger(RecalcTrigger,TriggerON)),NA())</f>
        <v>#N/A</v>
      </c>
      <c r="H2567" s="49">
        <f>_xll.qlCalendarAdvance(IborCalendar,$H2566,B2567,"f",FALSE)</f>
        <v>57299</v>
      </c>
      <c r="I2567" s="49">
        <f>_xll.qlInterestRateIndexValueDate(Index3M,$H2567)</f>
        <v>57301</v>
      </c>
      <c r="J2567" s="52" t="e">
        <f>IFERROR(_xll.qlIndexFixing(Index3M,H2567,TRUE,_xll.ohTrigger(RecalcTrigger,Trigger3M)),NA())</f>
        <v>#N/A</v>
      </c>
      <c r="K2567" s="52" t="e">
        <f>IFERROR(_xll.qlIndexFixing(ONIndex3M,I2567,TRUE,_xll.ohTrigger(RecalcTrigger,Trigger3M)),NA())</f>
        <v>#N/A</v>
      </c>
      <c r="L2567" s="52" t="e">
        <f>IFERROR(_xll.qlIndexFixing(Index6M,$H2567,TRUE,_xll.ohTrigger(RecalcTrigger,Trigger6M)),NA())</f>
        <v>#N/A</v>
      </c>
      <c r="M2567" s="52" t="e">
        <f>IFERROR(_xll.qlIndexFixing(ONIndex6M,I2567,TRUE,_xll.ohTrigger(RecalcTrigger,Trigger6M)),NA())</f>
        <v>#N/A</v>
      </c>
    </row>
    <row r="2568" spans="2:13" x14ac:dyDescent="0.2">
      <c r="B2568" s="46" t="s">
        <v>49</v>
      </c>
      <c r="D2568" s="49">
        <f>_xll.qlCalendarAdvance(LocalCalendar,$D2567,B2568,"f",FALSE)</f>
        <v>57564</v>
      </c>
      <c r="E2568" s="49">
        <f>_xll.qlInterestRateIndexValueDate(IndexON,D2568)</f>
        <v>57564</v>
      </c>
      <c r="F2568" s="52" t="e">
        <f>IFERROR(_xll.qlIndexFixing(IndexON,D2568,TRUE,_xll.ohTrigger(RecalcTrigger,TriggerON)),NA())</f>
        <v>#N/A</v>
      </c>
      <c r="H2568" s="49">
        <f>_xll.qlCalendarAdvance(IborCalendar,$H2567,B2568,"f",FALSE)</f>
        <v>57306</v>
      </c>
      <c r="I2568" s="49">
        <f>_xll.qlInterestRateIndexValueDate(Index3M,$H2568)</f>
        <v>57308</v>
      </c>
      <c r="J2568" s="52" t="e">
        <f>IFERROR(_xll.qlIndexFixing(Index3M,H2568,TRUE,_xll.ohTrigger(RecalcTrigger,Trigger3M)),NA())</f>
        <v>#N/A</v>
      </c>
      <c r="K2568" s="52" t="e">
        <f>IFERROR(_xll.qlIndexFixing(ONIndex3M,I2568,TRUE,_xll.ohTrigger(RecalcTrigger,Trigger3M)),NA())</f>
        <v>#N/A</v>
      </c>
      <c r="L2568" s="52" t="e">
        <f>IFERROR(_xll.qlIndexFixing(Index6M,$H2568,TRUE,_xll.ohTrigger(RecalcTrigger,Trigger6M)),NA())</f>
        <v>#N/A</v>
      </c>
      <c r="M2568" s="52" t="e">
        <f>IFERROR(_xll.qlIndexFixing(ONIndex6M,I2568,TRUE,_xll.ohTrigger(RecalcTrigger,Trigger6M)),NA())</f>
        <v>#N/A</v>
      </c>
    </row>
    <row r="2569" spans="2:13" x14ac:dyDescent="0.2">
      <c r="B2569" s="46" t="s">
        <v>49</v>
      </c>
      <c r="D2569" s="49">
        <f>_xll.qlCalendarAdvance(LocalCalendar,$D2568,B2569,"f",FALSE)</f>
        <v>57571</v>
      </c>
      <c r="E2569" s="49">
        <f>_xll.qlInterestRateIndexValueDate(IndexON,D2569)</f>
        <v>57571</v>
      </c>
      <c r="F2569" s="52" t="e">
        <f>IFERROR(_xll.qlIndexFixing(IndexON,D2569,TRUE,_xll.ohTrigger(RecalcTrigger,TriggerON)),NA())</f>
        <v>#N/A</v>
      </c>
      <c r="H2569" s="49">
        <f>_xll.qlCalendarAdvance(IborCalendar,$H2568,B2569,"f",FALSE)</f>
        <v>57313</v>
      </c>
      <c r="I2569" s="49">
        <f>_xll.qlInterestRateIndexValueDate(Index3M,$H2569)</f>
        <v>57315</v>
      </c>
      <c r="J2569" s="52" t="e">
        <f>IFERROR(_xll.qlIndexFixing(Index3M,H2569,TRUE,_xll.ohTrigger(RecalcTrigger,Trigger3M)),NA())</f>
        <v>#N/A</v>
      </c>
      <c r="K2569" s="52" t="e">
        <f>IFERROR(_xll.qlIndexFixing(ONIndex3M,I2569,TRUE,_xll.ohTrigger(RecalcTrigger,Trigger3M)),NA())</f>
        <v>#N/A</v>
      </c>
      <c r="L2569" s="52" t="e">
        <f>IFERROR(_xll.qlIndexFixing(Index6M,$H2569,TRUE,_xll.ohTrigger(RecalcTrigger,Trigger6M)),NA())</f>
        <v>#N/A</v>
      </c>
      <c r="M2569" s="52" t="e">
        <f>IFERROR(_xll.qlIndexFixing(ONIndex6M,I2569,TRUE,_xll.ohTrigger(RecalcTrigger,Trigger6M)),NA())</f>
        <v>#N/A</v>
      </c>
    </row>
    <row r="2570" spans="2:13" x14ac:dyDescent="0.2">
      <c r="B2570" s="46" t="s">
        <v>49</v>
      </c>
      <c r="D2570" s="49">
        <f>_xll.qlCalendarAdvance(LocalCalendar,$D2569,B2570,"f",FALSE)</f>
        <v>57578</v>
      </c>
      <c r="E2570" s="49">
        <f>_xll.qlInterestRateIndexValueDate(IndexON,D2570)</f>
        <v>57578</v>
      </c>
      <c r="F2570" s="52" t="e">
        <f>IFERROR(_xll.qlIndexFixing(IndexON,D2570,TRUE,_xll.ohTrigger(RecalcTrigger,TriggerON)),NA())</f>
        <v>#N/A</v>
      </c>
      <c r="H2570" s="49">
        <f>_xll.qlCalendarAdvance(IborCalendar,$H2569,B2570,"f",FALSE)</f>
        <v>57320</v>
      </c>
      <c r="I2570" s="49">
        <f>_xll.qlInterestRateIndexValueDate(Index3M,$H2570)</f>
        <v>57322</v>
      </c>
      <c r="J2570" s="52" t="e">
        <f>IFERROR(_xll.qlIndexFixing(Index3M,H2570,TRUE,_xll.ohTrigger(RecalcTrigger,Trigger3M)),NA())</f>
        <v>#N/A</v>
      </c>
      <c r="K2570" s="52" t="e">
        <f>IFERROR(_xll.qlIndexFixing(ONIndex3M,I2570,TRUE,_xll.ohTrigger(RecalcTrigger,Trigger3M)),NA())</f>
        <v>#N/A</v>
      </c>
      <c r="L2570" s="52" t="e">
        <f>IFERROR(_xll.qlIndexFixing(Index6M,$H2570,TRUE,_xll.ohTrigger(RecalcTrigger,Trigger6M)),NA())</f>
        <v>#N/A</v>
      </c>
      <c r="M2570" s="52" t="e">
        <f>IFERROR(_xll.qlIndexFixing(ONIndex6M,I2570,TRUE,_xll.ohTrigger(RecalcTrigger,Trigger6M)),NA())</f>
        <v>#N/A</v>
      </c>
    </row>
    <row r="2571" spans="2:13" x14ac:dyDescent="0.2">
      <c r="B2571" s="46" t="s">
        <v>49</v>
      </c>
      <c r="D2571" s="49">
        <f>_xll.qlCalendarAdvance(LocalCalendar,$D2570,B2571,"f",FALSE)</f>
        <v>57585</v>
      </c>
      <c r="E2571" s="49">
        <f>_xll.qlInterestRateIndexValueDate(IndexON,D2571)</f>
        <v>57585</v>
      </c>
      <c r="F2571" s="52" t="e">
        <f>IFERROR(_xll.qlIndexFixing(IndexON,D2571,TRUE,_xll.ohTrigger(RecalcTrigger,TriggerON)),NA())</f>
        <v>#N/A</v>
      </c>
      <c r="H2571" s="49">
        <f>_xll.qlCalendarAdvance(IborCalendar,$H2570,B2571,"f",FALSE)</f>
        <v>57327</v>
      </c>
      <c r="I2571" s="49">
        <f>_xll.qlInterestRateIndexValueDate(Index3M,$H2571)</f>
        <v>57329</v>
      </c>
      <c r="J2571" s="52" t="e">
        <f>IFERROR(_xll.qlIndexFixing(Index3M,H2571,TRUE,_xll.ohTrigger(RecalcTrigger,Trigger3M)),NA())</f>
        <v>#N/A</v>
      </c>
      <c r="K2571" s="52" t="e">
        <f>IFERROR(_xll.qlIndexFixing(ONIndex3M,I2571,TRUE,_xll.ohTrigger(RecalcTrigger,Trigger3M)),NA())</f>
        <v>#N/A</v>
      </c>
      <c r="L2571" s="52" t="e">
        <f>IFERROR(_xll.qlIndexFixing(Index6M,$H2571,TRUE,_xll.ohTrigger(RecalcTrigger,Trigger6M)),NA())</f>
        <v>#N/A</v>
      </c>
      <c r="M2571" s="52" t="e">
        <f>IFERROR(_xll.qlIndexFixing(ONIndex6M,I2571,TRUE,_xll.ohTrigger(RecalcTrigger,Trigger6M)),NA())</f>
        <v>#N/A</v>
      </c>
    </row>
    <row r="2572" spans="2:13" x14ac:dyDescent="0.2">
      <c r="B2572" s="46" t="s">
        <v>49</v>
      </c>
      <c r="D2572" s="49">
        <f>_xll.qlCalendarAdvance(LocalCalendar,$D2571,B2572,"f",FALSE)</f>
        <v>57592</v>
      </c>
      <c r="E2572" s="49">
        <f>_xll.qlInterestRateIndexValueDate(IndexON,D2572)</f>
        <v>57592</v>
      </c>
      <c r="F2572" s="52" t="e">
        <f>IFERROR(_xll.qlIndexFixing(IndexON,D2572,TRUE,_xll.ohTrigger(RecalcTrigger,TriggerON)),NA())</f>
        <v>#N/A</v>
      </c>
      <c r="H2572" s="49">
        <f>_xll.qlCalendarAdvance(IborCalendar,$H2571,B2572,"f",FALSE)</f>
        <v>57334</v>
      </c>
      <c r="I2572" s="49">
        <f>_xll.qlInterestRateIndexValueDate(Index3M,$H2572)</f>
        <v>57336</v>
      </c>
      <c r="J2572" s="52" t="e">
        <f>IFERROR(_xll.qlIndexFixing(Index3M,H2572,TRUE,_xll.ohTrigger(RecalcTrigger,Trigger3M)),NA())</f>
        <v>#N/A</v>
      </c>
      <c r="K2572" s="52" t="e">
        <f>IFERROR(_xll.qlIndexFixing(ONIndex3M,I2572,TRUE,_xll.ohTrigger(RecalcTrigger,Trigger3M)),NA())</f>
        <v>#N/A</v>
      </c>
      <c r="L2572" s="52" t="e">
        <f>IFERROR(_xll.qlIndexFixing(Index6M,$H2572,TRUE,_xll.ohTrigger(RecalcTrigger,Trigger6M)),NA())</f>
        <v>#N/A</v>
      </c>
      <c r="M2572" s="52" t="e">
        <f>IFERROR(_xll.qlIndexFixing(ONIndex6M,I2572,TRUE,_xll.ohTrigger(RecalcTrigger,Trigger6M)),NA())</f>
        <v>#N/A</v>
      </c>
    </row>
    <row r="2573" spans="2:13" x14ac:dyDescent="0.2">
      <c r="B2573" s="46" t="s">
        <v>49</v>
      </c>
      <c r="D2573" s="49">
        <f>_xll.qlCalendarAdvance(LocalCalendar,$D2572,B2573,"f",FALSE)</f>
        <v>57599</v>
      </c>
      <c r="E2573" s="49">
        <f>_xll.qlInterestRateIndexValueDate(IndexON,D2573)</f>
        <v>57599</v>
      </c>
      <c r="F2573" s="52" t="e">
        <f>IFERROR(_xll.qlIndexFixing(IndexON,D2573,TRUE,_xll.ohTrigger(RecalcTrigger,TriggerON)),NA())</f>
        <v>#N/A</v>
      </c>
      <c r="H2573" s="49">
        <f>_xll.qlCalendarAdvance(IborCalendar,$H2572,B2573,"f",FALSE)</f>
        <v>57341</v>
      </c>
      <c r="I2573" s="49">
        <f>_xll.qlInterestRateIndexValueDate(Index3M,$H2573)</f>
        <v>57343</v>
      </c>
      <c r="J2573" s="52" t="e">
        <f>IFERROR(_xll.qlIndexFixing(Index3M,H2573,TRUE,_xll.ohTrigger(RecalcTrigger,Trigger3M)),NA())</f>
        <v>#N/A</v>
      </c>
      <c r="K2573" s="52" t="e">
        <f>IFERROR(_xll.qlIndexFixing(ONIndex3M,I2573,TRUE,_xll.ohTrigger(RecalcTrigger,Trigger3M)),NA())</f>
        <v>#N/A</v>
      </c>
      <c r="L2573" s="52" t="e">
        <f>IFERROR(_xll.qlIndexFixing(Index6M,$H2573,TRUE,_xll.ohTrigger(RecalcTrigger,Trigger6M)),NA())</f>
        <v>#N/A</v>
      </c>
      <c r="M2573" s="52" t="e">
        <f>IFERROR(_xll.qlIndexFixing(ONIndex6M,I2573,TRUE,_xll.ohTrigger(RecalcTrigger,Trigger6M)),NA())</f>
        <v>#N/A</v>
      </c>
    </row>
    <row r="2574" spans="2:13" x14ac:dyDescent="0.2">
      <c r="B2574" s="46" t="s">
        <v>49</v>
      </c>
      <c r="D2574" s="49">
        <f>_xll.qlCalendarAdvance(LocalCalendar,$D2573,B2574,"f",FALSE)</f>
        <v>57606</v>
      </c>
      <c r="E2574" s="49">
        <f>_xll.qlInterestRateIndexValueDate(IndexON,D2574)</f>
        <v>57606</v>
      </c>
      <c r="F2574" s="52" t="e">
        <f>IFERROR(_xll.qlIndexFixing(IndexON,D2574,TRUE,_xll.ohTrigger(RecalcTrigger,TriggerON)),NA())</f>
        <v>#N/A</v>
      </c>
      <c r="H2574" s="49">
        <f>_xll.qlCalendarAdvance(IborCalendar,$H2573,B2574,"f",FALSE)</f>
        <v>57348</v>
      </c>
      <c r="I2574" s="49">
        <f>_xll.qlInterestRateIndexValueDate(Index3M,$H2574)</f>
        <v>57350</v>
      </c>
      <c r="J2574" s="52" t="e">
        <f>IFERROR(_xll.qlIndexFixing(Index3M,H2574,TRUE,_xll.ohTrigger(RecalcTrigger,Trigger3M)),NA())</f>
        <v>#N/A</v>
      </c>
      <c r="K2574" s="52" t="e">
        <f>IFERROR(_xll.qlIndexFixing(ONIndex3M,I2574,TRUE,_xll.ohTrigger(RecalcTrigger,Trigger3M)),NA())</f>
        <v>#N/A</v>
      </c>
      <c r="L2574" s="52" t="e">
        <f>IFERROR(_xll.qlIndexFixing(Index6M,$H2574,TRUE,_xll.ohTrigger(RecalcTrigger,Trigger6M)),NA())</f>
        <v>#N/A</v>
      </c>
      <c r="M2574" s="52" t="e">
        <f>IFERROR(_xll.qlIndexFixing(ONIndex6M,I2574,TRUE,_xll.ohTrigger(RecalcTrigger,Trigger6M)),NA())</f>
        <v>#N/A</v>
      </c>
    </row>
    <row r="2575" spans="2:13" x14ac:dyDescent="0.2">
      <c r="B2575" s="46" t="s">
        <v>49</v>
      </c>
      <c r="D2575" s="49">
        <f>_xll.qlCalendarAdvance(LocalCalendar,$D2574,B2575,"f",FALSE)</f>
        <v>57613</v>
      </c>
      <c r="E2575" s="49">
        <f>_xll.qlInterestRateIndexValueDate(IndexON,D2575)</f>
        <v>57613</v>
      </c>
      <c r="F2575" s="52" t="e">
        <f>IFERROR(_xll.qlIndexFixing(IndexON,D2575,TRUE,_xll.ohTrigger(RecalcTrigger,TriggerON)),NA())</f>
        <v>#N/A</v>
      </c>
      <c r="H2575" s="49">
        <f>_xll.qlCalendarAdvance(IborCalendar,$H2574,B2575,"f",FALSE)</f>
        <v>57355</v>
      </c>
      <c r="I2575" s="49">
        <f>_xll.qlInterestRateIndexValueDate(Index3M,$H2575)</f>
        <v>57357</v>
      </c>
      <c r="J2575" s="52" t="e">
        <f>IFERROR(_xll.qlIndexFixing(Index3M,H2575,TRUE,_xll.ohTrigger(RecalcTrigger,Trigger3M)),NA())</f>
        <v>#N/A</v>
      </c>
      <c r="K2575" s="52" t="e">
        <f>IFERROR(_xll.qlIndexFixing(ONIndex3M,I2575,TRUE,_xll.ohTrigger(RecalcTrigger,Trigger3M)),NA())</f>
        <v>#N/A</v>
      </c>
      <c r="L2575" s="52" t="e">
        <f>IFERROR(_xll.qlIndexFixing(Index6M,$H2575,TRUE,_xll.ohTrigger(RecalcTrigger,Trigger6M)),NA())</f>
        <v>#N/A</v>
      </c>
      <c r="M2575" s="52" t="e">
        <f>IFERROR(_xll.qlIndexFixing(ONIndex6M,I2575,TRUE,_xll.ohTrigger(RecalcTrigger,Trigger6M)),NA())</f>
        <v>#N/A</v>
      </c>
    </row>
    <row r="2576" spans="2:13" x14ac:dyDescent="0.2">
      <c r="B2576" s="46" t="s">
        <v>49</v>
      </c>
      <c r="D2576" s="49">
        <f>_xll.qlCalendarAdvance(LocalCalendar,$D2575,B2576,"f",FALSE)</f>
        <v>57620</v>
      </c>
      <c r="E2576" s="49">
        <f>_xll.qlInterestRateIndexValueDate(IndexON,D2576)</f>
        <v>57620</v>
      </c>
      <c r="F2576" s="52" t="e">
        <f>IFERROR(_xll.qlIndexFixing(IndexON,D2576,TRUE,_xll.ohTrigger(RecalcTrigger,TriggerON)),NA())</f>
        <v>#N/A</v>
      </c>
      <c r="H2576" s="49">
        <f>_xll.qlCalendarAdvance(IborCalendar,$H2575,B2576,"f",FALSE)</f>
        <v>57362</v>
      </c>
      <c r="I2576" s="49">
        <f>_xll.qlInterestRateIndexValueDate(Index3M,$H2576)</f>
        <v>57364</v>
      </c>
      <c r="J2576" s="52" t="e">
        <f>IFERROR(_xll.qlIndexFixing(Index3M,H2576,TRUE,_xll.ohTrigger(RecalcTrigger,Trigger3M)),NA())</f>
        <v>#N/A</v>
      </c>
      <c r="K2576" s="52" t="e">
        <f>IFERROR(_xll.qlIndexFixing(ONIndex3M,I2576,TRUE,_xll.ohTrigger(RecalcTrigger,Trigger3M)),NA())</f>
        <v>#N/A</v>
      </c>
      <c r="L2576" s="52" t="e">
        <f>IFERROR(_xll.qlIndexFixing(Index6M,$H2576,TRUE,_xll.ohTrigger(RecalcTrigger,Trigger6M)),NA())</f>
        <v>#N/A</v>
      </c>
      <c r="M2576" s="52" t="e">
        <f>IFERROR(_xll.qlIndexFixing(ONIndex6M,I2576,TRUE,_xll.ohTrigger(RecalcTrigger,Trigger6M)),NA())</f>
        <v>#N/A</v>
      </c>
    </row>
    <row r="2577" spans="2:13" x14ac:dyDescent="0.2">
      <c r="B2577" s="46" t="s">
        <v>49</v>
      </c>
      <c r="D2577" s="49">
        <f>_xll.qlCalendarAdvance(LocalCalendar,$D2576,B2577,"f",FALSE)</f>
        <v>57627</v>
      </c>
      <c r="E2577" s="49">
        <f>_xll.qlInterestRateIndexValueDate(IndexON,D2577)</f>
        <v>57627</v>
      </c>
      <c r="F2577" s="52" t="e">
        <f>IFERROR(_xll.qlIndexFixing(IndexON,D2577,TRUE,_xll.ohTrigger(RecalcTrigger,TriggerON)),NA())</f>
        <v>#N/A</v>
      </c>
      <c r="H2577" s="49">
        <f>_xll.qlCalendarAdvance(IborCalendar,$H2576,B2577,"f",FALSE)</f>
        <v>57369</v>
      </c>
      <c r="I2577" s="49">
        <f>_xll.qlInterestRateIndexValueDate(Index3M,$H2577)</f>
        <v>57371</v>
      </c>
      <c r="J2577" s="52" t="e">
        <f>IFERROR(_xll.qlIndexFixing(Index3M,H2577,TRUE,_xll.ohTrigger(RecalcTrigger,Trigger3M)),NA())</f>
        <v>#N/A</v>
      </c>
      <c r="K2577" s="52" t="e">
        <f>IFERROR(_xll.qlIndexFixing(ONIndex3M,I2577,TRUE,_xll.ohTrigger(RecalcTrigger,Trigger3M)),NA())</f>
        <v>#N/A</v>
      </c>
      <c r="L2577" s="52" t="e">
        <f>IFERROR(_xll.qlIndexFixing(Index6M,$H2577,TRUE,_xll.ohTrigger(RecalcTrigger,Trigger6M)),NA())</f>
        <v>#N/A</v>
      </c>
      <c r="M2577" s="52" t="e">
        <f>IFERROR(_xll.qlIndexFixing(ONIndex6M,I2577,TRUE,_xll.ohTrigger(RecalcTrigger,Trigger6M)),NA())</f>
        <v>#N/A</v>
      </c>
    </row>
    <row r="2578" spans="2:13" x14ac:dyDescent="0.2">
      <c r="B2578" s="46" t="s">
        <v>49</v>
      </c>
      <c r="D2578" s="49">
        <f>_xll.qlCalendarAdvance(LocalCalendar,$D2577,B2578,"f",FALSE)</f>
        <v>57634</v>
      </c>
      <c r="E2578" s="49">
        <f>_xll.qlInterestRateIndexValueDate(IndexON,D2578)</f>
        <v>57634</v>
      </c>
      <c r="F2578" s="52" t="e">
        <f>IFERROR(_xll.qlIndexFixing(IndexON,D2578,TRUE,_xll.ohTrigger(RecalcTrigger,TriggerON)),NA())</f>
        <v>#N/A</v>
      </c>
      <c r="H2578" s="49">
        <f>_xll.qlCalendarAdvance(IborCalendar,$H2577,B2578,"f",FALSE)</f>
        <v>57376</v>
      </c>
      <c r="I2578" s="49">
        <f>_xll.qlInterestRateIndexValueDate(Index3M,$H2578)</f>
        <v>57378</v>
      </c>
      <c r="J2578" s="52" t="e">
        <f>IFERROR(_xll.qlIndexFixing(Index3M,H2578,TRUE,_xll.ohTrigger(RecalcTrigger,Trigger3M)),NA())</f>
        <v>#N/A</v>
      </c>
      <c r="K2578" s="52" t="e">
        <f>IFERROR(_xll.qlIndexFixing(ONIndex3M,I2578,TRUE,_xll.ohTrigger(RecalcTrigger,Trigger3M)),NA())</f>
        <v>#N/A</v>
      </c>
      <c r="L2578" s="52" t="e">
        <f>IFERROR(_xll.qlIndexFixing(Index6M,$H2578,TRUE,_xll.ohTrigger(RecalcTrigger,Trigger6M)),NA())</f>
        <v>#N/A</v>
      </c>
      <c r="M2578" s="52" t="e">
        <f>IFERROR(_xll.qlIndexFixing(ONIndex6M,I2578,TRUE,_xll.ohTrigger(RecalcTrigger,Trigger6M)),NA())</f>
        <v>#N/A</v>
      </c>
    </row>
    <row r="2579" spans="2:13" x14ac:dyDescent="0.2">
      <c r="B2579" s="46" t="s">
        <v>49</v>
      </c>
      <c r="D2579" s="49">
        <f>_xll.qlCalendarAdvance(LocalCalendar,$D2578,B2579,"f",FALSE)</f>
        <v>57641</v>
      </c>
      <c r="E2579" s="49">
        <f>_xll.qlInterestRateIndexValueDate(IndexON,D2579)</f>
        <v>57641</v>
      </c>
      <c r="F2579" s="52" t="e">
        <f>IFERROR(_xll.qlIndexFixing(IndexON,D2579,TRUE,_xll.ohTrigger(RecalcTrigger,TriggerON)),NA())</f>
        <v>#N/A</v>
      </c>
      <c r="H2579" s="49">
        <f>_xll.qlCalendarAdvance(IborCalendar,$H2578,B2579,"f",FALSE)</f>
        <v>57383</v>
      </c>
      <c r="I2579" s="49">
        <f>_xll.qlInterestRateIndexValueDate(Index3M,$H2579)</f>
        <v>57385</v>
      </c>
      <c r="J2579" s="52" t="e">
        <f>IFERROR(_xll.qlIndexFixing(Index3M,H2579,TRUE,_xll.ohTrigger(RecalcTrigger,Trigger3M)),NA())</f>
        <v>#N/A</v>
      </c>
      <c r="K2579" s="52" t="e">
        <f>IFERROR(_xll.qlIndexFixing(ONIndex3M,I2579,TRUE,_xll.ohTrigger(RecalcTrigger,Trigger3M)),NA())</f>
        <v>#N/A</v>
      </c>
      <c r="L2579" s="52" t="e">
        <f>IFERROR(_xll.qlIndexFixing(Index6M,$H2579,TRUE,_xll.ohTrigger(RecalcTrigger,Trigger6M)),NA())</f>
        <v>#N/A</v>
      </c>
      <c r="M2579" s="52" t="e">
        <f>IFERROR(_xll.qlIndexFixing(ONIndex6M,I2579,TRUE,_xll.ohTrigger(RecalcTrigger,Trigger6M)),NA())</f>
        <v>#N/A</v>
      </c>
    </row>
    <row r="2580" spans="2:13" x14ac:dyDescent="0.2">
      <c r="B2580" s="46" t="s">
        <v>49</v>
      </c>
      <c r="D2580" s="49">
        <f>_xll.qlCalendarAdvance(LocalCalendar,$D2579,B2580,"f",FALSE)</f>
        <v>57648</v>
      </c>
      <c r="E2580" s="49">
        <f>_xll.qlInterestRateIndexValueDate(IndexON,D2580)</f>
        <v>57648</v>
      </c>
      <c r="F2580" s="52" t="e">
        <f>IFERROR(_xll.qlIndexFixing(IndexON,D2580,TRUE,_xll.ohTrigger(RecalcTrigger,TriggerON)),NA())</f>
        <v>#N/A</v>
      </c>
      <c r="H2580" s="49">
        <f>_xll.qlCalendarAdvance(IborCalendar,$H2579,B2580,"f",FALSE)</f>
        <v>57390</v>
      </c>
      <c r="I2580" s="49">
        <f>_xll.qlInterestRateIndexValueDate(Index3M,$H2580)</f>
        <v>57392</v>
      </c>
      <c r="J2580" s="52" t="e">
        <f>IFERROR(_xll.qlIndexFixing(Index3M,H2580,TRUE,_xll.ohTrigger(RecalcTrigger,Trigger3M)),NA())</f>
        <v>#N/A</v>
      </c>
      <c r="K2580" s="52" t="e">
        <f>IFERROR(_xll.qlIndexFixing(ONIndex3M,I2580,TRUE,_xll.ohTrigger(RecalcTrigger,Trigger3M)),NA())</f>
        <v>#N/A</v>
      </c>
      <c r="L2580" s="52" t="e">
        <f>IFERROR(_xll.qlIndexFixing(Index6M,$H2580,TRUE,_xll.ohTrigger(RecalcTrigger,Trigger6M)),NA())</f>
        <v>#N/A</v>
      </c>
      <c r="M2580" s="52" t="e">
        <f>IFERROR(_xll.qlIndexFixing(ONIndex6M,I2580,TRUE,_xll.ohTrigger(RecalcTrigger,Trigger6M)),NA())</f>
        <v>#N/A</v>
      </c>
    </row>
    <row r="2581" spans="2:13" x14ac:dyDescent="0.2">
      <c r="B2581" s="46" t="s">
        <v>49</v>
      </c>
      <c r="D2581" s="49">
        <f>_xll.qlCalendarAdvance(LocalCalendar,$D2580,B2581,"f",FALSE)</f>
        <v>57655</v>
      </c>
      <c r="E2581" s="49">
        <f>_xll.qlInterestRateIndexValueDate(IndexON,D2581)</f>
        <v>57655</v>
      </c>
      <c r="F2581" s="52" t="e">
        <f>IFERROR(_xll.qlIndexFixing(IndexON,D2581,TRUE,_xll.ohTrigger(RecalcTrigger,TriggerON)),NA())</f>
        <v>#N/A</v>
      </c>
      <c r="H2581" s="49">
        <f>_xll.qlCalendarAdvance(IborCalendar,$H2580,B2581,"f",FALSE)</f>
        <v>57397</v>
      </c>
      <c r="I2581" s="49">
        <f>_xll.qlInterestRateIndexValueDate(Index3M,$H2581)</f>
        <v>57399</v>
      </c>
      <c r="J2581" s="52" t="e">
        <f>IFERROR(_xll.qlIndexFixing(Index3M,H2581,TRUE,_xll.ohTrigger(RecalcTrigger,Trigger3M)),NA())</f>
        <v>#N/A</v>
      </c>
      <c r="K2581" s="52" t="e">
        <f>IFERROR(_xll.qlIndexFixing(ONIndex3M,I2581,TRUE,_xll.ohTrigger(RecalcTrigger,Trigger3M)),NA())</f>
        <v>#N/A</v>
      </c>
      <c r="L2581" s="52" t="e">
        <f>IFERROR(_xll.qlIndexFixing(Index6M,$H2581,TRUE,_xll.ohTrigger(RecalcTrigger,Trigger6M)),NA())</f>
        <v>#N/A</v>
      </c>
      <c r="M2581" s="52" t="e">
        <f>IFERROR(_xll.qlIndexFixing(ONIndex6M,I2581,TRUE,_xll.ohTrigger(RecalcTrigger,Trigger6M)),NA())</f>
        <v>#N/A</v>
      </c>
    </row>
    <row r="2582" spans="2:13" x14ac:dyDescent="0.2">
      <c r="B2582" s="46" t="s">
        <v>49</v>
      </c>
      <c r="D2582" s="49">
        <f>_xll.qlCalendarAdvance(LocalCalendar,$D2581,B2582,"f",FALSE)</f>
        <v>57662</v>
      </c>
      <c r="E2582" s="49">
        <f>_xll.qlInterestRateIndexValueDate(IndexON,D2582)</f>
        <v>57662</v>
      </c>
      <c r="F2582" s="52" t="e">
        <f>IFERROR(_xll.qlIndexFixing(IndexON,D2582,TRUE,_xll.ohTrigger(RecalcTrigger,TriggerON)),NA())</f>
        <v>#N/A</v>
      </c>
      <c r="H2582" s="49">
        <f>_xll.qlCalendarAdvance(IborCalendar,$H2581,B2582,"f",FALSE)</f>
        <v>57404</v>
      </c>
      <c r="I2582" s="49">
        <f>_xll.qlInterestRateIndexValueDate(Index3M,$H2582)</f>
        <v>57406</v>
      </c>
      <c r="J2582" s="52" t="e">
        <f>IFERROR(_xll.qlIndexFixing(Index3M,H2582,TRUE,_xll.ohTrigger(RecalcTrigger,Trigger3M)),NA())</f>
        <v>#N/A</v>
      </c>
      <c r="K2582" s="52" t="e">
        <f>IFERROR(_xll.qlIndexFixing(ONIndex3M,I2582,TRUE,_xll.ohTrigger(RecalcTrigger,Trigger3M)),NA())</f>
        <v>#N/A</v>
      </c>
      <c r="L2582" s="52" t="e">
        <f>IFERROR(_xll.qlIndexFixing(Index6M,$H2582,TRUE,_xll.ohTrigger(RecalcTrigger,Trigger6M)),NA())</f>
        <v>#N/A</v>
      </c>
      <c r="M2582" s="52" t="e">
        <f>IFERROR(_xll.qlIndexFixing(ONIndex6M,I2582,TRUE,_xll.ohTrigger(RecalcTrigger,Trigger6M)),NA())</f>
        <v>#N/A</v>
      </c>
    </row>
    <row r="2583" spans="2:13" x14ac:dyDescent="0.2">
      <c r="B2583" s="46" t="s">
        <v>49</v>
      </c>
      <c r="D2583" s="49">
        <f>_xll.qlCalendarAdvance(LocalCalendar,$D2582,B2583,"f",FALSE)</f>
        <v>57669</v>
      </c>
      <c r="E2583" s="49">
        <f>_xll.qlInterestRateIndexValueDate(IndexON,D2583)</f>
        <v>57669</v>
      </c>
      <c r="F2583" s="52" t="e">
        <f>IFERROR(_xll.qlIndexFixing(IndexON,D2583,TRUE,_xll.ohTrigger(RecalcTrigger,TriggerON)),NA())</f>
        <v>#N/A</v>
      </c>
      <c r="H2583" s="49">
        <f>_xll.qlCalendarAdvance(IborCalendar,$H2582,B2583,"f",FALSE)</f>
        <v>57411</v>
      </c>
      <c r="I2583" s="49">
        <f>_xll.qlInterestRateIndexValueDate(Index3M,$H2583)</f>
        <v>57413</v>
      </c>
      <c r="J2583" s="52" t="e">
        <f>IFERROR(_xll.qlIndexFixing(Index3M,H2583,TRUE,_xll.ohTrigger(RecalcTrigger,Trigger3M)),NA())</f>
        <v>#N/A</v>
      </c>
      <c r="K2583" s="52" t="e">
        <f>IFERROR(_xll.qlIndexFixing(ONIndex3M,I2583,TRUE,_xll.ohTrigger(RecalcTrigger,Trigger3M)),NA())</f>
        <v>#N/A</v>
      </c>
      <c r="L2583" s="52" t="e">
        <f>IFERROR(_xll.qlIndexFixing(Index6M,$H2583,TRUE,_xll.ohTrigger(RecalcTrigger,Trigger6M)),NA())</f>
        <v>#N/A</v>
      </c>
      <c r="M2583" s="52" t="e">
        <f>IFERROR(_xll.qlIndexFixing(ONIndex6M,I2583,TRUE,_xll.ohTrigger(RecalcTrigger,Trigger6M)),NA())</f>
        <v>#N/A</v>
      </c>
    </row>
    <row r="2584" spans="2:13" x14ac:dyDescent="0.2">
      <c r="B2584" s="46" t="s">
        <v>49</v>
      </c>
      <c r="D2584" s="49">
        <f>_xll.qlCalendarAdvance(LocalCalendar,$D2583,B2584,"f",FALSE)</f>
        <v>57676</v>
      </c>
      <c r="E2584" s="49">
        <f>_xll.qlInterestRateIndexValueDate(IndexON,D2584)</f>
        <v>57676</v>
      </c>
      <c r="F2584" s="52" t="e">
        <f>IFERROR(_xll.qlIndexFixing(IndexON,D2584,TRUE,_xll.ohTrigger(RecalcTrigger,TriggerON)),NA())</f>
        <v>#N/A</v>
      </c>
      <c r="H2584" s="49">
        <f>_xll.qlCalendarAdvance(IborCalendar,$H2583,B2584,"f",FALSE)</f>
        <v>57418</v>
      </c>
      <c r="I2584" s="49">
        <f>_xll.qlInterestRateIndexValueDate(Index3M,$H2584)</f>
        <v>57420</v>
      </c>
      <c r="J2584" s="52" t="e">
        <f>IFERROR(_xll.qlIndexFixing(Index3M,H2584,TRUE,_xll.ohTrigger(RecalcTrigger,Trigger3M)),NA())</f>
        <v>#N/A</v>
      </c>
      <c r="K2584" s="52" t="e">
        <f>IFERROR(_xll.qlIndexFixing(ONIndex3M,I2584,TRUE,_xll.ohTrigger(RecalcTrigger,Trigger3M)),NA())</f>
        <v>#N/A</v>
      </c>
      <c r="L2584" s="52" t="e">
        <f>IFERROR(_xll.qlIndexFixing(Index6M,$H2584,TRUE,_xll.ohTrigger(RecalcTrigger,Trigger6M)),NA())</f>
        <v>#N/A</v>
      </c>
      <c r="M2584" s="52" t="e">
        <f>IFERROR(_xll.qlIndexFixing(ONIndex6M,I2584,TRUE,_xll.ohTrigger(RecalcTrigger,Trigger6M)),NA())</f>
        <v>#N/A</v>
      </c>
    </row>
    <row r="2585" spans="2:13" x14ac:dyDescent="0.2">
      <c r="B2585" s="46" t="s">
        <v>49</v>
      </c>
      <c r="D2585" s="49">
        <f>_xll.qlCalendarAdvance(LocalCalendar,$D2584,B2585,"f",FALSE)</f>
        <v>57683</v>
      </c>
      <c r="E2585" s="49">
        <f>_xll.qlInterestRateIndexValueDate(IndexON,D2585)</f>
        <v>57683</v>
      </c>
      <c r="F2585" s="52" t="e">
        <f>IFERROR(_xll.qlIndexFixing(IndexON,D2585,TRUE,_xll.ohTrigger(RecalcTrigger,TriggerON)),NA())</f>
        <v>#N/A</v>
      </c>
      <c r="H2585" s="49">
        <f>_xll.qlCalendarAdvance(IborCalendar,$H2584,B2585,"f",FALSE)</f>
        <v>57425</v>
      </c>
      <c r="I2585" s="49">
        <f>_xll.qlInterestRateIndexValueDate(Index3M,$H2585)</f>
        <v>57427</v>
      </c>
      <c r="J2585" s="52" t="e">
        <f>IFERROR(_xll.qlIndexFixing(Index3M,H2585,TRUE,_xll.ohTrigger(RecalcTrigger,Trigger3M)),NA())</f>
        <v>#N/A</v>
      </c>
      <c r="K2585" s="52" t="e">
        <f>IFERROR(_xll.qlIndexFixing(ONIndex3M,I2585,TRUE,_xll.ohTrigger(RecalcTrigger,Trigger3M)),NA())</f>
        <v>#N/A</v>
      </c>
      <c r="L2585" s="52" t="e">
        <f>IFERROR(_xll.qlIndexFixing(Index6M,$H2585,TRUE,_xll.ohTrigger(RecalcTrigger,Trigger6M)),NA())</f>
        <v>#N/A</v>
      </c>
      <c r="M2585" s="52" t="e">
        <f>IFERROR(_xll.qlIndexFixing(ONIndex6M,I2585,TRUE,_xll.ohTrigger(RecalcTrigger,Trigger6M)),NA())</f>
        <v>#N/A</v>
      </c>
    </row>
    <row r="2586" spans="2:13" x14ac:dyDescent="0.2">
      <c r="B2586" s="46" t="s">
        <v>49</v>
      </c>
      <c r="D2586" s="49">
        <f>_xll.qlCalendarAdvance(LocalCalendar,$D2585,B2586,"f",FALSE)</f>
        <v>57690</v>
      </c>
      <c r="E2586" s="49">
        <f>_xll.qlInterestRateIndexValueDate(IndexON,D2586)</f>
        <v>57690</v>
      </c>
      <c r="F2586" s="52" t="e">
        <f>IFERROR(_xll.qlIndexFixing(IndexON,D2586,TRUE,_xll.ohTrigger(RecalcTrigger,TriggerON)),NA())</f>
        <v>#N/A</v>
      </c>
      <c r="H2586" s="49">
        <f>_xll.qlCalendarAdvance(IborCalendar,$H2585,B2586,"f",FALSE)</f>
        <v>57432</v>
      </c>
      <c r="I2586" s="49">
        <f>_xll.qlInterestRateIndexValueDate(Index3M,$H2586)</f>
        <v>57434</v>
      </c>
      <c r="J2586" s="52" t="e">
        <f>IFERROR(_xll.qlIndexFixing(Index3M,H2586,TRUE,_xll.ohTrigger(RecalcTrigger,Trigger3M)),NA())</f>
        <v>#N/A</v>
      </c>
      <c r="K2586" s="52" t="e">
        <f>IFERROR(_xll.qlIndexFixing(ONIndex3M,I2586,TRUE,_xll.ohTrigger(RecalcTrigger,Trigger3M)),NA())</f>
        <v>#N/A</v>
      </c>
      <c r="L2586" s="52" t="e">
        <f>IFERROR(_xll.qlIndexFixing(Index6M,$H2586,TRUE,_xll.ohTrigger(RecalcTrigger,Trigger6M)),NA())</f>
        <v>#N/A</v>
      </c>
      <c r="M2586" s="52" t="e">
        <f>IFERROR(_xll.qlIndexFixing(ONIndex6M,I2586,TRUE,_xll.ohTrigger(RecalcTrigger,Trigger6M)),NA())</f>
        <v>#N/A</v>
      </c>
    </row>
    <row r="2587" spans="2:13" x14ac:dyDescent="0.2">
      <c r="B2587" s="46" t="s">
        <v>49</v>
      </c>
      <c r="D2587" s="49">
        <f>_xll.qlCalendarAdvance(LocalCalendar,$D2586,B2587,"f",FALSE)</f>
        <v>57697</v>
      </c>
      <c r="E2587" s="49">
        <f>_xll.qlInterestRateIndexValueDate(IndexON,D2587)</f>
        <v>57697</v>
      </c>
      <c r="F2587" s="52" t="e">
        <f>IFERROR(_xll.qlIndexFixing(IndexON,D2587,TRUE,_xll.ohTrigger(RecalcTrigger,TriggerON)),NA())</f>
        <v>#N/A</v>
      </c>
      <c r="H2587" s="49">
        <f>_xll.qlCalendarAdvance(IborCalendar,$H2586,B2587,"f",FALSE)</f>
        <v>57439</v>
      </c>
      <c r="I2587" s="49">
        <f>_xll.qlInterestRateIndexValueDate(Index3M,$H2587)</f>
        <v>57441</v>
      </c>
      <c r="J2587" s="52" t="e">
        <f>IFERROR(_xll.qlIndexFixing(Index3M,H2587,TRUE,_xll.ohTrigger(RecalcTrigger,Trigger3M)),NA())</f>
        <v>#N/A</v>
      </c>
      <c r="K2587" s="52" t="e">
        <f>IFERROR(_xll.qlIndexFixing(ONIndex3M,I2587,TRUE,_xll.ohTrigger(RecalcTrigger,Trigger3M)),NA())</f>
        <v>#N/A</v>
      </c>
      <c r="L2587" s="52" t="e">
        <f>IFERROR(_xll.qlIndexFixing(Index6M,$H2587,TRUE,_xll.ohTrigger(RecalcTrigger,Trigger6M)),NA())</f>
        <v>#N/A</v>
      </c>
      <c r="M2587" s="52" t="e">
        <f>IFERROR(_xll.qlIndexFixing(ONIndex6M,I2587,TRUE,_xll.ohTrigger(RecalcTrigger,Trigger6M)),NA())</f>
        <v>#N/A</v>
      </c>
    </row>
    <row r="2588" spans="2:13" x14ac:dyDescent="0.2">
      <c r="B2588" s="46" t="s">
        <v>49</v>
      </c>
      <c r="D2588" s="49">
        <f>_xll.qlCalendarAdvance(LocalCalendar,$D2587,B2588,"f",FALSE)</f>
        <v>57704</v>
      </c>
      <c r="E2588" s="49">
        <f>_xll.qlInterestRateIndexValueDate(IndexON,D2588)</f>
        <v>57704</v>
      </c>
      <c r="F2588" s="52" t="e">
        <f>IFERROR(_xll.qlIndexFixing(IndexON,D2588,TRUE,_xll.ohTrigger(RecalcTrigger,TriggerON)),NA())</f>
        <v>#N/A</v>
      </c>
      <c r="H2588" s="49">
        <f>_xll.qlCalendarAdvance(IborCalendar,$H2587,B2588,"f",FALSE)</f>
        <v>57446</v>
      </c>
      <c r="I2588" s="49">
        <f>_xll.qlInterestRateIndexValueDate(Index3M,$H2588)</f>
        <v>57448</v>
      </c>
      <c r="J2588" s="52" t="e">
        <f>IFERROR(_xll.qlIndexFixing(Index3M,H2588,TRUE,_xll.ohTrigger(RecalcTrigger,Trigger3M)),NA())</f>
        <v>#N/A</v>
      </c>
      <c r="K2588" s="52" t="e">
        <f>IFERROR(_xll.qlIndexFixing(ONIndex3M,I2588,TRUE,_xll.ohTrigger(RecalcTrigger,Trigger3M)),NA())</f>
        <v>#N/A</v>
      </c>
      <c r="L2588" s="52" t="e">
        <f>IFERROR(_xll.qlIndexFixing(Index6M,$H2588,TRUE,_xll.ohTrigger(RecalcTrigger,Trigger6M)),NA())</f>
        <v>#N/A</v>
      </c>
      <c r="M2588" s="52" t="e">
        <f>IFERROR(_xll.qlIndexFixing(ONIndex6M,I2588,TRUE,_xll.ohTrigger(RecalcTrigger,Trigger6M)),NA())</f>
        <v>#N/A</v>
      </c>
    </row>
    <row r="2589" spans="2:13" x14ac:dyDescent="0.2">
      <c r="B2589" s="46" t="s">
        <v>49</v>
      </c>
      <c r="D2589" s="49">
        <f>_xll.qlCalendarAdvance(LocalCalendar,$D2588,B2589,"f",FALSE)</f>
        <v>57714</v>
      </c>
      <c r="E2589" s="49">
        <f>_xll.qlInterestRateIndexValueDate(IndexON,D2589)</f>
        <v>57714</v>
      </c>
      <c r="F2589" s="52" t="e">
        <f>IFERROR(_xll.qlIndexFixing(IndexON,D2589,TRUE,_xll.ohTrigger(RecalcTrigger,TriggerON)),NA())</f>
        <v>#N/A</v>
      </c>
      <c r="H2589" s="49">
        <f>_xll.qlCalendarAdvance(IborCalendar,$H2588,B2589,"f",FALSE)</f>
        <v>57453</v>
      </c>
      <c r="I2589" s="49">
        <f>_xll.qlInterestRateIndexValueDate(Index3M,$H2589)</f>
        <v>57459</v>
      </c>
      <c r="J2589" s="52" t="e">
        <f>IFERROR(_xll.qlIndexFixing(Index3M,H2589,TRUE,_xll.ohTrigger(RecalcTrigger,Trigger3M)),NA())</f>
        <v>#N/A</v>
      </c>
      <c r="K2589" s="52" t="e">
        <f>IFERROR(_xll.qlIndexFixing(ONIndex3M,I2589,TRUE,_xll.ohTrigger(RecalcTrigger,Trigger3M)),NA())</f>
        <v>#N/A</v>
      </c>
      <c r="L2589" s="52" t="e">
        <f>IFERROR(_xll.qlIndexFixing(Index6M,$H2589,TRUE,_xll.ohTrigger(RecalcTrigger,Trigger6M)),NA())</f>
        <v>#N/A</v>
      </c>
      <c r="M2589" s="52" t="e">
        <f>IFERROR(_xll.qlIndexFixing(ONIndex6M,I2589,TRUE,_xll.ohTrigger(RecalcTrigger,Trigger6M)),NA())</f>
        <v>#N/A</v>
      </c>
    </row>
    <row r="2590" spans="2:13" x14ac:dyDescent="0.2">
      <c r="B2590" s="46" t="s">
        <v>49</v>
      </c>
      <c r="D2590" s="49">
        <f>_xll.qlCalendarAdvance(LocalCalendar,$D2589,B2590,"f",FALSE)</f>
        <v>57721</v>
      </c>
      <c r="E2590" s="49">
        <f>_xll.qlInterestRateIndexValueDate(IndexON,D2590)</f>
        <v>57721</v>
      </c>
      <c r="F2590" s="52" t="e">
        <f>IFERROR(_xll.qlIndexFixing(IndexON,D2590,TRUE,_xll.ohTrigger(RecalcTrigger,TriggerON)),NA())</f>
        <v>#N/A</v>
      </c>
      <c r="H2590" s="49">
        <f>_xll.qlCalendarAdvance(IborCalendar,$H2589,B2590,"f",FALSE)</f>
        <v>57460</v>
      </c>
      <c r="I2590" s="49">
        <f>_xll.qlInterestRateIndexValueDate(Index3M,$H2590)</f>
        <v>57462</v>
      </c>
      <c r="J2590" s="52" t="e">
        <f>IFERROR(_xll.qlIndexFixing(Index3M,H2590,TRUE,_xll.ohTrigger(RecalcTrigger,Trigger3M)),NA())</f>
        <v>#N/A</v>
      </c>
      <c r="K2590" s="52" t="e">
        <f>IFERROR(_xll.qlIndexFixing(ONIndex3M,I2590,TRUE,_xll.ohTrigger(RecalcTrigger,Trigger3M)),NA())</f>
        <v>#N/A</v>
      </c>
      <c r="L2590" s="52" t="e">
        <f>IFERROR(_xll.qlIndexFixing(Index6M,$H2590,TRUE,_xll.ohTrigger(RecalcTrigger,Trigger6M)),NA())</f>
        <v>#N/A</v>
      </c>
      <c r="M2590" s="52" t="e">
        <f>IFERROR(_xll.qlIndexFixing(ONIndex6M,I2590,TRUE,_xll.ohTrigger(RecalcTrigger,Trigger6M)),NA())</f>
        <v>#N/A</v>
      </c>
    </row>
    <row r="2591" spans="2:13" x14ac:dyDescent="0.2">
      <c r="B2591" s="46" t="s">
        <v>49</v>
      </c>
      <c r="D2591" s="49">
        <f>_xll.qlCalendarAdvance(LocalCalendar,$D2590,B2591,"f",FALSE)</f>
        <v>57728</v>
      </c>
      <c r="E2591" s="49">
        <f>_xll.qlInterestRateIndexValueDate(IndexON,D2591)</f>
        <v>57728</v>
      </c>
      <c r="F2591" s="52" t="e">
        <f>IFERROR(_xll.qlIndexFixing(IndexON,D2591,TRUE,_xll.ohTrigger(RecalcTrigger,TriggerON)),NA())</f>
        <v>#N/A</v>
      </c>
      <c r="H2591" s="49">
        <f>_xll.qlCalendarAdvance(IborCalendar,$H2590,B2591,"f",FALSE)</f>
        <v>57467</v>
      </c>
      <c r="I2591" s="49">
        <f>_xll.qlInterestRateIndexValueDate(Index3M,$H2591)</f>
        <v>57473</v>
      </c>
      <c r="J2591" s="52" t="e">
        <f>IFERROR(_xll.qlIndexFixing(Index3M,H2591,TRUE,_xll.ohTrigger(RecalcTrigger,Trigger3M)),NA())</f>
        <v>#N/A</v>
      </c>
      <c r="K2591" s="52" t="e">
        <f>IFERROR(_xll.qlIndexFixing(ONIndex3M,I2591,TRUE,_xll.ohTrigger(RecalcTrigger,Trigger3M)),NA())</f>
        <v>#N/A</v>
      </c>
      <c r="L2591" s="52" t="e">
        <f>IFERROR(_xll.qlIndexFixing(Index6M,$H2591,TRUE,_xll.ohTrigger(RecalcTrigger,Trigger6M)),NA())</f>
        <v>#N/A</v>
      </c>
      <c r="M2591" s="52" t="e">
        <f>IFERROR(_xll.qlIndexFixing(ONIndex6M,I2591,TRUE,_xll.ohTrigger(RecalcTrigger,Trigger6M)),NA())</f>
        <v>#N/A</v>
      </c>
    </row>
    <row r="2592" spans="2:13" x14ac:dyDescent="0.2">
      <c r="B2592" s="46" t="s">
        <v>49</v>
      </c>
      <c r="D2592" s="49">
        <f>_xll.qlCalendarAdvance(LocalCalendar,$D2591,B2592,"f",FALSE)</f>
        <v>57735</v>
      </c>
      <c r="E2592" s="49">
        <f>_xll.qlInterestRateIndexValueDate(IndexON,D2592)</f>
        <v>57735</v>
      </c>
      <c r="F2592" s="52" t="e">
        <f>IFERROR(_xll.qlIndexFixing(IndexON,D2592,TRUE,_xll.ohTrigger(RecalcTrigger,TriggerON)),NA())</f>
        <v>#N/A</v>
      </c>
      <c r="H2592" s="49">
        <f>_xll.qlCalendarAdvance(IborCalendar,$H2591,B2592,"f",FALSE)</f>
        <v>57474</v>
      </c>
      <c r="I2592" s="49">
        <f>_xll.qlInterestRateIndexValueDate(Index3M,$H2592)</f>
        <v>57476</v>
      </c>
      <c r="J2592" s="52" t="e">
        <f>IFERROR(_xll.qlIndexFixing(Index3M,H2592,TRUE,_xll.ohTrigger(RecalcTrigger,Trigger3M)),NA())</f>
        <v>#N/A</v>
      </c>
      <c r="K2592" s="52" t="e">
        <f>IFERROR(_xll.qlIndexFixing(ONIndex3M,I2592,TRUE,_xll.ohTrigger(RecalcTrigger,Trigger3M)),NA())</f>
        <v>#N/A</v>
      </c>
      <c r="L2592" s="52" t="e">
        <f>IFERROR(_xll.qlIndexFixing(Index6M,$H2592,TRUE,_xll.ohTrigger(RecalcTrigger,Trigger6M)),NA())</f>
        <v>#N/A</v>
      </c>
      <c r="M2592" s="52" t="e">
        <f>IFERROR(_xll.qlIndexFixing(ONIndex6M,I2592,TRUE,_xll.ohTrigger(RecalcTrigger,Trigger6M)),NA())</f>
        <v>#N/A</v>
      </c>
    </row>
    <row r="2593" spans="2:13" x14ac:dyDescent="0.2">
      <c r="B2593" s="46" t="s">
        <v>49</v>
      </c>
      <c r="D2593" s="49">
        <f>_xll.qlCalendarAdvance(LocalCalendar,$D2592,B2593,"f",FALSE)</f>
        <v>57742</v>
      </c>
      <c r="E2593" s="49">
        <f>_xll.qlInterestRateIndexValueDate(IndexON,D2593)</f>
        <v>57742</v>
      </c>
      <c r="F2593" s="52" t="e">
        <f>IFERROR(_xll.qlIndexFixing(IndexON,D2593,TRUE,_xll.ohTrigger(RecalcTrigger,TriggerON)),NA())</f>
        <v>#N/A</v>
      </c>
      <c r="H2593" s="49">
        <f>_xll.qlCalendarAdvance(IborCalendar,$H2592,B2593,"f",FALSE)</f>
        <v>57481</v>
      </c>
      <c r="I2593" s="49">
        <f>_xll.qlInterestRateIndexValueDate(Index3M,$H2593)</f>
        <v>57483</v>
      </c>
      <c r="J2593" s="52" t="e">
        <f>IFERROR(_xll.qlIndexFixing(Index3M,H2593,TRUE,_xll.ohTrigger(RecalcTrigger,Trigger3M)),NA())</f>
        <v>#N/A</v>
      </c>
      <c r="K2593" s="52" t="e">
        <f>IFERROR(_xll.qlIndexFixing(ONIndex3M,I2593,TRUE,_xll.ohTrigger(RecalcTrigger,Trigger3M)),NA())</f>
        <v>#N/A</v>
      </c>
      <c r="L2593" s="52" t="e">
        <f>IFERROR(_xll.qlIndexFixing(Index6M,$H2593,TRUE,_xll.ohTrigger(RecalcTrigger,Trigger6M)),NA())</f>
        <v>#N/A</v>
      </c>
      <c r="M2593" s="52" t="e">
        <f>IFERROR(_xll.qlIndexFixing(ONIndex6M,I2593,TRUE,_xll.ohTrigger(RecalcTrigger,Trigger6M)),NA())</f>
        <v>#N/A</v>
      </c>
    </row>
    <row r="2594" spans="2:13" x14ac:dyDescent="0.2">
      <c r="B2594" s="46" t="s">
        <v>49</v>
      </c>
      <c r="D2594" s="49">
        <f>_xll.qlCalendarAdvance(LocalCalendar,$D2593,B2594,"f",FALSE)</f>
        <v>57749</v>
      </c>
      <c r="E2594" s="49">
        <f>_xll.qlInterestRateIndexValueDate(IndexON,D2594)</f>
        <v>57749</v>
      </c>
      <c r="F2594" s="52" t="e">
        <f>IFERROR(_xll.qlIndexFixing(IndexON,D2594,TRUE,_xll.ohTrigger(RecalcTrigger,TriggerON)),NA())</f>
        <v>#N/A</v>
      </c>
      <c r="H2594" s="49">
        <f>_xll.qlCalendarAdvance(IborCalendar,$H2593,B2594,"f",FALSE)</f>
        <v>57488</v>
      </c>
      <c r="I2594" s="49">
        <f>_xll.qlInterestRateIndexValueDate(Index3M,$H2594)</f>
        <v>57490</v>
      </c>
      <c r="J2594" s="52" t="e">
        <f>IFERROR(_xll.qlIndexFixing(Index3M,H2594,TRUE,_xll.ohTrigger(RecalcTrigger,Trigger3M)),NA())</f>
        <v>#N/A</v>
      </c>
      <c r="K2594" s="52" t="e">
        <f>IFERROR(_xll.qlIndexFixing(ONIndex3M,I2594,TRUE,_xll.ohTrigger(RecalcTrigger,Trigger3M)),NA())</f>
        <v>#N/A</v>
      </c>
      <c r="L2594" s="52" t="e">
        <f>IFERROR(_xll.qlIndexFixing(Index6M,$H2594,TRUE,_xll.ohTrigger(RecalcTrigger,Trigger6M)),NA())</f>
        <v>#N/A</v>
      </c>
      <c r="M2594" s="52" t="e">
        <f>IFERROR(_xll.qlIndexFixing(ONIndex6M,I2594,TRUE,_xll.ohTrigger(RecalcTrigger,Trigger6M)),NA())</f>
        <v>#N/A</v>
      </c>
    </row>
    <row r="2595" spans="2:13" x14ac:dyDescent="0.2">
      <c r="B2595" s="46" t="s">
        <v>49</v>
      </c>
      <c r="D2595" s="49">
        <f>_xll.qlCalendarAdvance(LocalCalendar,$D2594,B2595,"f",FALSE)</f>
        <v>57756</v>
      </c>
      <c r="E2595" s="49">
        <f>_xll.qlInterestRateIndexValueDate(IndexON,D2595)</f>
        <v>57756</v>
      </c>
      <c r="F2595" s="52" t="e">
        <f>IFERROR(_xll.qlIndexFixing(IndexON,D2595,TRUE,_xll.ohTrigger(RecalcTrigger,TriggerON)),NA())</f>
        <v>#N/A</v>
      </c>
      <c r="H2595" s="49">
        <f>_xll.qlCalendarAdvance(IborCalendar,$H2594,B2595,"f",FALSE)</f>
        <v>57495</v>
      </c>
      <c r="I2595" s="49">
        <f>_xll.qlInterestRateIndexValueDate(Index3M,$H2595)</f>
        <v>57497</v>
      </c>
      <c r="J2595" s="52" t="e">
        <f>IFERROR(_xll.qlIndexFixing(Index3M,H2595,TRUE,_xll.ohTrigger(RecalcTrigger,Trigger3M)),NA())</f>
        <v>#N/A</v>
      </c>
      <c r="K2595" s="52" t="e">
        <f>IFERROR(_xll.qlIndexFixing(ONIndex3M,I2595,TRUE,_xll.ohTrigger(RecalcTrigger,Trigger3M)),NA())</f>
        <v>#N/A</v>
      </c>
      <c r="L2595" s="52" t="e">
        <f>IFERROR(_xll.qlIndexFixing(Index6M,$H2595,TRUE,_xll.ohTrigger(RecalcTrigger,Trigger6M)),NA())</f>
        <v>#N/A</v>
      </c>
      <c r="M2595" s="52" t="e">
        <f>IFERROR(_xll.qlIndexFixing(ONIndex6M,I2595,TRUE,_xll.ohTrigger(RecalcTrigger,Trigger6M)),NA())</f>
        <v>#N/A</v>
      </c>
    </row>
    <row r="2596" spans="2:13" x14ac:dyDescent="0.2">
      <c r="B2596" s="46" t="s">
        <v>49</v>
      </c>
      <c r="D2596" s="49">
        <f>_xll.qlCalendarAdvance(LocalCalendar,$D2595,B2596,"f",FALSE)</f>
        <v>57763</v>
      </c>
      <c r="E2596" s="49">
        <f>_xll.qlInterestRateIndexValueDate(IndexON,D2596)</f>
        <v>57763</v>
      </c>
      <c r="F2596" s="52" t="e">
        <f>IFERROR(_xll.qlIndexFixing(IndexON,D2596,TRUE,_xll.ohTrigger(RecalcTrigger,TriggerON)),NA())</f>
        <v>#N/A</v>
      </c>
      <c r="H2596" s="49">
        <f>_xll.qlCalendarAdvance(IborCalendar,$H2595,B2596,"f",FALSE)</f>
        <v>57502</v>
      </c>
      <c r="I2596" s="49">
        <f>_xll.qlInterestRateIndexValueDate(Index3M,$H2596)</f>
        <v>57504</v>
      </c>
      <c r="J2596" s="52" t="e">
        <f>IFERROR(_xll.qlIndexFixing(Index3M,H2596,TRUE,_xll.ohTrigger(RecalcTrigger,Trigger3M)),NA())</f>
        <v>#N/A</v>
      </c>
      <c r="K2596" s="52" t="e">
        <f>IFERROR(_xll.qlIndexFixing(ONIndex3M,I2596,TRUE,_xll.ohTrigger(RecalcTrigger,Trigger3M)),NA())</f>
        <v>#N/A</v>
      </c>
      <c r="L2596" s="52" t="e">
        <f>IFERROR(_xll.qlIndexFixing(Index6M,$H2596,TRUE,_xll.ohTrigger(RecalcTrigger,Trigger6M)),NA())</f>
        <v>#N/A</v>
      </c>
      <c r="M2596" s="52" t="e">
        <f>IFERROR(_xll.qlIndexFixing(ONIndex6M,I2596,TRUE,_xll.ohTrigger(RecalcTrigger,Trigger6M)),NA())</f>
        <v>#N/A</v>
      </c>
    </row>
    <row r="2597" spans="2:13" x14ac:dyDescent="0.2">
      <c r="B2597" s="46" t="s">
        <v>49</v>
      </c>
      <c r="D2597" s="49">
        <f>_xll.qlCalendarAdvance(LocalCalendar,$D2596,B2597,"f",FALSE)</f>
        <v>57770</v>
      </c>
      <c r="E2597" s="49">
        <f>_xll.qlInterestRateIndexValueDate(IndexON,D2597)</f>
        <v>57770</v>
      </c>
      <c r="F2597" s="52" t="e">
        <f>IFERROR(_xll.qlIndexFixing(IndexON,D2597,TRUE,_xll.ohTrigger(RecalcTrigger,TriggerON)),NA())</f>
        <v>#N/A</v>
      </c>
      <c r="H2597" s="49">
        <f>_xll.qlCalendarAdvance(IborCalendar,$H2596,B2597,"f",FALSE)</f>
        <v>57509</v>
      </c>
      <c r="I2597" s="49">
        <f>_xll.qlInterestRateIndexValueDate(Index3M,$H2597)</f>
        <v>57511</v>
      </c>
      <c r="J2597" s="52" t="e">
        <f>IFERROR(_xll.qlIndexFixing(Index3M,H2597,TRUE,_xll.ohTrigger(RecalcTrigger,Trigger3M)),NA())</f>
        <v>#N/A</v>
      </c>
      <c r="K2597" s="52" t="e">
        <f>IFERROR(_xll.qlIndexFixing(ONIndex3M,I2597,TRUE,_xll.ohTrigger(RecalcTrigger,Trigger3M)),NA())</f>
        <v>#N/A</v>
      </c>
      <c r="L2597" s="52" t="e">
        <f>IFERROR(_xll.qlIndexFixing(Index6M,$H2597,TRUE,_xll.ohTrigger(RecalcTrigger,Trigger6M)),NA())</f>
        <v>#N/A</v>
      </c>
      <c r="M2597" s="52" t="e">
        <f>IFERROR(_xll.qlIndexFixing(ONIndex6M,I2597,TRUE,_xll.ohTrigger(RecalcTrigger,Trigger6M)),NA())</f>
        <v>#N/A</v>
      </c>
    </row>
    <row r="2598" spans="2:13" x14ac:dyDescent="0.2">
      <c r="B2598" s="46" t="s">
        <v>49</v>
      </c>
      <c r="D2598" s="49">
        <f>_xll.qlCalendarAdvance(LocalCalendar,$D2597,B2598,"f",FALSE)</f>
        <v>57777</v>
      </c>
      <c r="E2598" s="49">
        <f>_xll.qlInterestRateIndexValueDate(IndexON,D2598)</f>
        <v>57777</v>
      </c>
      <c r="F2598" s="52" t="e">
        <f>IFERROR(_xll.qlIndexFixing(IndexON,D2598,TRUE,_xll.ohTrigger(RecalcTrigger,TriggerON)),NA())</f>
        <v>#N/A</v>
      </c>
      <c r="H2598" s="49">
        <f>_xll.qlCalendarAdvance(IborCalendar,$H2597,B2598,"f",FALSE)</f>
        <v>57516</v>
      </c>
      <c r="I2598" s="49">
        <f>_xll.qlInterestRateIndexValueDate(Index3M,$H2598)</f>
        <v>57518</v>
      </c>
      <c r="J2598" s="52" t="e">
        <f>IFERROR(_xll.qlIndexFixing(Index3M,H2598,TRUE,_xll.ohTrigger(RecalcTrigger,Trigger3M)),NA())</f>
        <v>#N/A</v>
      </c>
      <c r="K2598" s="52" t="e">
        <f>IFERROR(_xll.qlIndexFixing(ONIndex3M,I2598,TRUE,_xll.ohTrigger(RecalcTrigger,Trigger3M)),NA())</f>
        <v>#N/A</v>
      </c>
      <c r="L2598" s="52" t="e">
        <f>IFERROR(_xll.qlIndexFixing(Index6M,$H2598,TRUE,_xll.ohTrigger(RecalcTrigger,Trigger6M)),NA())</f>
        <v>#N/A</v>
      </c>
      <c r="M2598" s="52" t="e">
        <f>IFERROR(_xll.qlIndexFixing(ONIndex6M,I2598,TRUE,_xll.ohTrigger(RecalcTrigger,Trigger6M)),NA())</f>
        <v>#N/A</v>
      </c>
    </row>
    <row r="2599" spans="2:13" x14ac:dyDescent="0.2">
      <c r="B2599" s="46" t="s">
        <v>49</v>
      </c>
      <c r="D2599" s="49">
        <f>_xll.qlCalendarAdvance(LocalCalendar,$D2598,B2599,"f",FALSE)</f>
        <v>57784</v>
      </c>
      <c r="E2599" s="49">
        <f>_xll.qlInterestRateIndexValueDate(IndexON,D2599)</f>
        <v>57784</v>
      </c>
      <c r="F2599" s="52" t="e">
        <f>IFERROR(_xll.qlIndexFixing(IndexON,D2599,TRUE,_xll.ohTrigger(RecalcTrigger,TriggerON)),NA())</f>
        <v>#N/A</v>
      </c>
      <c r="H2599" s="49">
        <f>_xll.qlCalendarAdvance(IborCalendar,$H2598,B2599,"f",FALSE)</f>
        <v>57523</v>
      </c>
      <c r="I2599" s="49">
        <f>_xll.qlInterestRateIndexValueDate(Index3M,$H2599)</f>
        <v>57525</v>
      </c>
      <c r="J2599" s="52" t="e">
        <f>IFERROR(_xll.qlIndexFixing(Index3M,H2599,TRUE,_xll.ohTrigger(RecalcTrigger,Trigger3M)),NA())</f>
        <v>#N/A</v>
      </c>
      <c r="K2599" s="52" t="e">
        <f>IFERROR(_xll.qlIndexFixing(ONIndex3M,I2599,TRUE,_xll.ohTrigger(RecalcTrigger,Trigger3M)),NA())</f>
        <v>#N/A</v>
      </c>
      <c r="L2599" s="52" t="e">
        <f>IFERROR(_xll.qlIndexFixing(Index6M,$H2599,TRUE,_xll.ohTrigger(RecalcTrigger,Trigger6M)),NA())</f>
        <v>#N/A</v>
      </c>
      <c r="M2599" s="52" t="e">
        <f>IFERROR(_xll.qlIndexFixing(ONIndex6M,I2599,TRUE,_xll.ohTrigger(RecalcTrigger,Trigger6M)),NA())</f>
        <v>#N/A</v>
      </c>
    </row>
    <row r="2600" spans="2:13" x14ac:dyDescent="0.2">
      <c r="B2600" s="46" t="s">
        <v>49</v>
      </c>
      <c r="D2600" s="49">
        <f>_xll.qlCalendarAdvance(LocalCalendar,$D2599,B2600,"f",FALSE)</f>
        <v>57791</v>
      </c>
      <c r="E2600" s="49">
        <f>_xll.qlInterestRateIndexValueDate(IndexON,D2600)</f>
        <v>57791</v>
      </c>
      <c r="F2600" s="52" t="e">
        <f>IFERROR(_xll.qlIndexFixing(IndexON,D2600,TRUE,_xll.ohTrigger(RecalcTrigger,TriggerON)),NA())</f>
        <v>#N/A</v>
      </c>
      <c r="H2600" s="49">
        <f>_xll.qlCalendarAdvance(IborCalendar,$H2599,B2600,"f",FALSE)</f>
        <v>57530</v>
      </c>
      <c r="I2600" s="49">
        <f>_xll.qlInterestRateIndexValueDate(Index3M,$H2600)</f>
        <v>57532</v>
      </c>
      <c r="J2600" s="52" t="e">
        <f>IFERROR(_xll.qlIndexFixing(Index3M,H2600,TRUE,_xll.ohTrigger(RecalcTrigger,Trigger3M)),NA())</f>
        <v>#N/A</v>
      </c>
      <c r="K2600" s="52" t="e">
        <f>IFERROR(_xll.qlIndexFixing(ONIndex3M,I2600,TRUE,_xll.ohTrigger(RecalcTrigger,Trigger3M)),NA())</f>
        <v>#N/A</v>
      </c>
      <c r="L2600" s="52" t="e">
        <f>IFERROR(_xll.qlIndexFixing(Index6M,$H2600,TRUE,_xll.ohTrigger(RecalcTrigger,Trigger6M)),NA())</f>
        <v>#N/A</v>
      </c>
      <c r="M2600" s="52" t="e">
        <f>IFERROR(_xll.qlIndexFixing(ONIndex6M,I2600,TRUE,_xll.ohTrigger(RecalcTrigger,Trigger6M)),NA())</f>
        <v>#N/A</v>
      </c>
    </row>
    <row r="2601" spans="2:13" x14ac:dyDescent="0.2">
      <c r="B2601" s="46" t="s">
        <v>49</v>
      </c>
      <c r="D2601" s="49">
        <f>_xll.qlCalendarAdvance(LocalCalendar,$D2600,B2601,"f",FALSE)</f>
        <v>57798</v>
      </c>
      <c r="E2601" s="49">
        <f>_xll.qlInterestRateIndexValueDate(IndexON,D2601)</f>
        <v>57798</v>
      </c>
      <c r="F2601" s="52" t="e">
        <f>IFERROR(_xll.qlIndexFixing(IndexON,D2601,TRUE,_xll.ohTrigger(RecalcTrigger,TriggerON)),NA())</f>
        <v>#N/A</v>
      </c>
      <c r="H2601" s="49">
        <f>_xll.qlCalendarAdvance(IborCalendar,$H2600,B2601,"f",FALSE)</f>
        <v>57537</v>
      </c>
      <c r="I2601" s="49">
        <f>_xll.qlInterestRateIndexValueDate(Index3M,$H2601)</f>
        <v>57539</v>
      </c>
      <c r="J2601" s="52" t="e">
        <f>IFERROR(_xll.qlIndexFixing(Index3M,H2601,TRUE,_xll.ohTrigger(RecalcTrigger,Trigger3M)),NA())</f>
        <v>#N/A</v>
      </c>
      <c r="K2601" s="52" t="e">
        <f>IFERROR(_xll.qlIndexFixing(ONIndex3M,I2601,TRUE,_xll.ohTrigger(RecalcTrigger,Trigger3M)),NA())</f>
        <v>#N/A</v>
      </c>
      <c r="L2601" s="52" t="e">
        <f>IFERROR(_xll.qlIndexFixing(Index6M,$H2601,TRUE,_xll.ohTrigger(RecalcTrigger,Trigger6M)),NA())</f>
        <v>#N/A</v>
      </c>
      <c r="M2601" s="52" t="e">
        <f>IFERROR(_xll.qlIndexFixing(ONIndex6M,I2601,TRUE,_xll.ohTrigger(RecalcTrigger,Trigger6M)),NA())</f>
        <v>#N/A</v>
      </c>
    </row>
    <row r="2602" spans="2:13" x14ac:dyDescent="0.2">
      <c r="B2602" s="46" t="s">
        <v>49</v>
      </c>
      <c r="D2602" s="49">
        <f>_xll.qlCalendarAdvance(LocalCalendar,$D2601,B2602,"f",FALSE)</f>
        <v>57805</v>
      </c>
      <c r="E2602" s="49">
        <f>_xll.qlInterestRateIndexValueDate(IndexON,D2602)</f>
        <v>57805</v>
      </c>
      <c r="F2602" s="52" t="e">
        <f>IFERROR(_xll.qlIndexFixing(IndexON,D2602,TRUE,_xll.ohTrigger(RecalcTrigger,TriggerON)),NA())</f>
        <v>#N/A</v>
      </c>
      <c r="H2602" s="49">
        <f>_xll.qlCalendarAdvance(IborCalendar,$H2601,B2602,"f",FALSE)</f>
        <v>57544</v>
      </c>
      <c r="I2602" s="49">
        <f>_xll.qlInterestRateIndexValueDate(Index3M,$H2602)</f>
        <v>57546</v>
      </c>
      <c r="J2602" s="52" t="e">
        <f>IFERROR(_xll.qlIndexFixing(Index3M,H2602,TRUE,_xll.ohTrigger(RecalcTrigger,Trigger3M)),NA())</f>
        <v>#N/A</v>
      </c>
      <c r="K2602" s="52" t="e">
        <f>IFERROR(_xll.qlIndexFixing(ONIndex3M,I2602,TRUE,_xll.ohTrigger(RecalcTrigger,Trigger3M)),NA())</f>
        <v>#N/A</v>
      </c>
      <c r="L2602" s="52" t="e">
        <f>IFERROR(_xll.qlIndexFixing(Index6M,$H2602,TRUE,_xll.ohTrigger(RecalcTrigger,Trigger6M)),NA())</f>
        <v>#N/A</v>
      </c>
      <c r="M2602" s="52" t="e">
        <f>IFERROR(_xll.qlIndexFixing(ONIndex6M,I2602,TRUE,_xll.ohTrigger(RecalcTrigger,Trigger6M)),NA())</f>
        <v>#N/A</v>
      </c>
    </row>
    <row r="2603" spans="2:13" x14ac:dyDescent="0.2">
      <c r="B2603" s="46" t="s">
        <v>49</v>
      </c>
      <c r="D2603" s="49">
        <f>_xll.qlCalendarAdvance(LocalCalendar,$D2602,B2603,"f",FALSE)</f>
        <v>57812</v>
      </c>
      <c r="E2603" s="49">
        <f>_xll.qlInterestRateIndexValueDate(IndexON,D2603)</f>
        <v>57812</v>
      </c>
      <c r="F2603" s="52" t="e">
        <f>IFERROR(_xll.qlIndexFixing(IndexON,D2603,TRUE,_xll.ohTrigger(RecalcTrigger,TriggerON)),NA())</f>
        <v>#N/A</v>
      </c>
      <c r="H2603" s="49">
        <f>_xll.qlCalendarAdvance(IborCalendar,$H2602,B2603,"f",FALSE)</f>
        <v>57551</v>
      </c>
      <c r="I2603" s="49">
        <f>_xll.qlInterestRateIndexValueDate(Index3M,$H2603)</f>
        <v>57553</v>
      </c>
      <c r="J2603" s="52" t="e">
        <f>IFERROR(_xll.qlIndexFixing(Index3M,H2603,TRUE,_xll.ohTrigger(RecalcTrigger,Trigger3M)),NA())</f>
        <v>#N/A</v>
      </c>
      <c r="K2603" s="52" t="e">
        <f>IFERROR(_xll.qlIndexFixing(ONIndex3M,I2603,TRUE,_xll.ohTrigger(RecalcTrigger,Trigger3M)),NA())</f>
        <v>#N/A</v>
      </c>
      <c r="L2603" s="52" t="e">
        <f>IFERROR(_xll.qlIndexFixing(Index6M,$H2603,TRUE,_xll.ohTrigger(RecalcTrigger,Trigger6M)),NA())</f>
        <v>#N/A</v>
      </c>
      <c r="M2603" s="52" t="e">
        <f>IFERROR(_xll.qlIndexFixing(ONIndex6M,I2603,TRUE,_xll.ohTrigger(RecalcTrigger,Trigger6M)),NA())</f>
        <v>#N/A</v>
      </c>
    </row>
    <row r="2604" spans="2:13" x14ac:dyDescent="0.2">
      <c r="B2604" s="46" t="s">
        <v>49</v>
      </c>
      <c r="D2604" s="49">
        <f>_xll.qlCalendarAdvance(LocalCalendar,$D2603,B2604,"f",FALSE)</f>
        <v>57819</v>
      </c>
      <c r="E2604" s="49">
        <f>_xll.qlInterestRateIndexValueDate(IndexON,D2604)</f>
        <v>57819</v>
      </c>
      <c r="F2604" s="52" t="e">
        <f>IFERROR(_xll.qlIndexFixing(IndexON,D2604,TRUE,_xll.ohTrigger(RecalcTrigger,TriggerON)),NA())</f>
        <v>#N/A</v>
      </c>
      <c r="H2604" s="49">
        <f>_xll.qlCalendarAdvance(IborCalendar,$H2603,B2604,"f",FALSE)</f>
        <v>57558</v>
      </c>
      <c r="I2604" s="49">
        <f>_xll.qlInterestRateIndexValueDate(Index3M,$H2604)</f>
        <v>57560</v>
      </c>
      <c r="J2604" s="52" t="e">
        <f>IFERROR(_xll.qlIndexFixing(Index3M,H2604,TRUE,_xll.ohTrigger(RecalcTrigger,Trigger3M)),NA())</f>
        <v>#N/A</v>
      </c>
      <c r="K2604" s="52" t="e">
        <f>IFERROR(_xll.qlIndexFixing(ONIndex3M,I2604,TRUE,_xll.ohTrigger(RecalcTrigger,Trigger3M)),NA())</f>
        <v>#N/A</v>
      </c>
      <c r="L2604" s="52" t="e">
        <f>IFERROR(_xll.qlIndexFixing(Index6M,$H2604,TRUE,_xll.ohTrigger(RecalcTrigger,Trigger6M)),NA())</f>
        <v>#N/A</v>
      </c>
      <c r="M2604" s="52" t="e">
        <f>IFERROR(_xll.qlIndexFixing(ONIndex6M,I2604,TRUE,_xll.ohTrigger(RecalcTrigger,Trigger6M)),NA())</f>
        <v>#N/A</v>
      </c>
    </row>
    <row r="2605" spans="2:13" x14ac:dyDescent="0.2">
      <c r="B2605" s="46" t="s">
        <v>49</v>
      </c>
      <c r="D2605" s="49">
        <f>_xll.qlCalendarAdvance(LocalCalendar,$D2604,B2605,"f",FALSE)</f>
        <v>57826</v>
      </c>
      <c r="E2605" s="49">
        <f>_xll.qlInterestRateIndexValueDate(IndexON,D2605)</f>
        <v>57826</v>
      </c>
      <c r="F2605" s="52" t="e">
        <f>IFERROR(_xll.qlIndexFixing(IndexON,D2605,TRUE,_xll.ohTrigger(RecalcTrigger,TriggerON)),NA())</f>
        <v>#N/A</v>
      </c>
      <c r="H2605" s="49">
        <f>_xll.qlCalendarAdvance(IborCalendar,$H2604,B2605,"f",FALSE)</f>
        <v>57565</v>
      </c>
      <c r="I2605" s="49">
        <f>_xll.qlInterestRateIndexValueDate(Index3M,$H2605)</f>
        <v>57567</v>
      </c>
      <c r="J2605" s="52" t="e">
        <f>IFERROR(_xll.qlIndexFixing(Index3M,H2605,TRUE,_xll.ohTrigger(RecalcTrigger,Trigger3M)),NA())</f>
        <v>#N/A</v>
      </c>
      <c r="K2605" s="52" t="e">
        <f>IFERROR(_xll.qlIndexFixing(ONIndex3M,I2605,TRUE,_xll.ohTrigger(RecalcTrigger,Trigger3M)),NA())</f>
        <v>#N/A</v>
      </c>
      <c r="L2605" s="52" t="e">
        <f>IFERROR(_xll.qlIndexFixing(Index6M,$H2605,TRUE,_xll.ohTrigger(RecalcTrigger,Trigger6M)),NA())</f>
        <v>#N/A</v>
      </c>
      <c r="M2605" s="52" t="e">
        <f>IFERROR(_xll.qlIndexFixing(ONIndex6M,I2605,TRUE,_xll.ohTrigger(RecalcTrigger,Trigger6M)),NA())</f>
        <v>#N/A</v>
      </c>
    </row>
    <row r="2606" spans="2:13" x14ac:dyDescent="0.2">
      <c r="B2606" s="46" t="s">
        <v>49</v>
      </c>
      <c r="D2606" s="49">
        <f>_xll.qlCalendarAdvance(LocalCalendar,$D2605,B2606,"f",FALSE)</f>
        <v>57837</v>
      </c>
      <c r="E2606" s="49">
        <f>_xll.qlInterestRateIndexValueDate(IndexON,D2606)</f>
        <v>57837</v>
      </c>
      <c r="F2606" s="52" t="e">
        <f>IFERROR(_xll.qlIndexFixing(IndexON,D2606,TRUE,_xll.ohTrigger(RecalcTrigger,TriggerON)),NA())</f>
        <v>#N/A</v>
      </c>
      <c r="H2606" s="49">
        <f>_xll.qlCalendarAdvance(IborCalendar,$H2605,B2606,"f",FALSE)</f>
        <v>57572</v>
      </c>
      <c r="I2606" s="49">
        <f>_xll.qlInterestRateIndexValueDate(Index3M,$H2606)</f>
        <v>57574</v>
      </c>
      <c r="J2606" s="52" t="e">
        <f>IFERROR(_xll.qlIndexFixing(Index3M,H2606,TRUE,_xll.ohTrigger(RecalcTrigger,Trigger3M)),NA())</f>
        <v>#N/A</v>
      </c>
      <c r="K2606" s="52" t="e">
        <f>IFERROR(_xll.qlIndexFixing(ONIndex3M,I2606,TRUE,_xll.ohTrigger(RecalcTrigger,Trigger3M)),NA())</f>
        <v>#N/A</v>
      </c>
      <c r="L2606" s="52" t="e">
        <f>IFERROR(_xll.qlIndexFixing(Index6M,$H2606,TRUE,_xll.ohTrigger(RecalcTrigger,Trigger6M)),NA())</f>
        <v>#N/A</v>
      </c>
      <c r="M2606" s="52" t="e">
        <f>IFERROR(_xll.qlIndexFixing(ONIndex6M,I2606,TRUE,_xll.ohTrigger(RecalcTrigger,Trigger6M)),NA())</f>
        <v>#N/A</v>
      </c>
    </row>
    <row r="2607" spans="2:13" x14ac:dyDescent="0.2">
      <c r="B2607" s="46" t="s">
        <v>49</v>
      </c>
      <c r="D2607" s="49">
        <f>_xll.qlCalendarAdvance(LocalCalendar,$D2606,B2607,"f",FALSE)</f>
        <v>57844</v>
      </c>
      <c r="E2607" s="49">
        <f>_xll.qlInterestRateIndexValueDate(IndexON,D2607)</f>
        <v>57844</v>
      </c>
      <c r="F2607" s="52" t="e">
        <f>IFERROR(_xll.qlIndexFixing(IndexON,D2607,TRUE,_xll.ohTrigger(RecalcTrigger,TriggerON)),NA())</f>
        <v>#N/A</v>
      </c>
      <c r="H2607" s="49">
        <f>_xll.qlCalendarAdvance(IborCalendar,$H2606,B2607,"f",FALSE)</f>
        <v>57579</v>
      </c>
      <c r="I2607" s="49">
        <f>_xll.qlInterestRateIndexValueDate(Index3M,$H2607)</f>
        <v>57581</v>
      </c>
      <c r="J2607" s="52" t="e">
        <f>IFERROR(_xll.qlIndexFixing(Index3M,H2607,TRUE,_xll.ohTrigger(RecalcTrigger,Trigger3M)),NA())</f>
        <v>#N/A</v>
      </c>
      <c r="K2607" s="52" t="e">
        <f>IFERROR(_xll.qlIndexFixing(ONIndex3M,I2607,TRUE,_xll.ohTrigger(RecalcTrigger,Trigger3M)),NA())</f>
        <v>#N/A</v>
      </c>
      <c r="L2607" s="52" t="e">
        <f>IFERROR(_xll.qlIndexFixing(Index6M,$H2607,TRUE,_xll.ohTrigger(RecalcTrigger,Trigger6M)),NA())</f>
        <v>#N/A</v>
      </c>
      <c r="M2607" s="52" t="e">
        <f>IFERROR(_xll.qlIndexFixing(ONIndex6M,I2607,TRUE,_xll.ohTrigger(RecalcTrigger,Trigger6M)),NA())</f>
        <v>#N/A</v>
      </c>
    </row>
    <row r="2608" spans="2:13" x14ac:dyDescent="0.2">
      <c r="B2608" s="46" t="s">
        <v>49</v>
      </c>
      <c r="D2608" s="49">
        <f>_xll.qlCalendarAdvance(LocalCalendar,$D2607,B2608,"f",FALSE)</f>
        <v>57851</v>
      </c>
      <c r="E2608" s="49">
        <f>_xll.qlInterestRateIndexValueDate(IndexON,D2608)</f>
        <v>57851</v>
      </c>
      <c r="F2608" s="52" t="e">
        <f>IFERROR(_xll.qlIndexFixing(IndexON,D2608,TRUE,_xll.ohTrigger(RecalcTrigger,TriggerON)),NA())</f>
        <v>#N/A</v>
      </c>
      <c r="H2608" s="49">
        <f>_xll.qlCalendarAdvance(IborCalendar,$H2607,B2608,"f",FALSE)</f>
        <v>57586</v>
      </c>
      <c r="I2608" s="49">
        <f>_xll.qlInterestRateIndexValueDate(Index3M,$H2608)</f>
        <v>57588</v>
      </c>
      <c r="J2608" s="52" t="e">
        <f>IFERROR(_xll.qlIndexFixing(Index3M,H2608,TRUE,_xll.ohTrigger(RecalcTrigger,Trigger3M)),NA())</f>
        <v>#N/A</v>
      </c>
      <c r="K2608" s="52" t="e">
        <f>IFERROR(_xll.qlIndexFixing(ONIndex3M,I2608,TRUE,_xll.ohTrigger(RecalcTrigger,Trigger3M)),NA())</f>
        <v>#N/A</v>
      </c>
      <c r="L2608" s="52" t="e">
        <f>IFERROR(_xll.qlIndexFixing(Index6M,$H2608,TRUE,_xll.ohTrigger(RecalcTrigger,Trigger6M)),NA())</f>
        <v>#N/A</v>
      </c>
      <c r="M2608" s="52" t="e">
        <f>IFERROR(_xll.qlIndexFixing(ONIndex6M,I2608,TRUE,_xll.ohTrigger(RecalcTrigger,Trigger6M)),NA())</f>
        <v>#N/A</v>
      </c>
    </row>
    <row r="2609" spans="2:13" x14ac:dyDescent="0.2">
      <c r="B2609" s="46" t="s">
        <v>49</v>
      </c>
      <c r="D2609" s="49">
        <f>_xll.qlCalendarAdvance(LocalCalendar,$D2608,B2609,"f",FALSE)</f>
        <v>57858</v>
      </c>
      <c r="E2609" s="49">
        <f>_xll.qlInterestRateIndexValueDate(IndexON,D2609)</f>
        <v>57858</v>
      </c>
      <c r="F2609" s="52" t="e">
        <f>IFERROR(_xll.qlIndexFixing(IndexON,D2609,TRUE,_xll.ohTrigger(RecalcTrigger,TriggerON)),NA())</f>
        <v>#N/A</v>
      </c>
      <c r="H2609" s="49">
        <f>_xll.qlCalendarAdvance(IborCalendar,$H2608,B2609,"f",FALSE)</f>
        <v>57593</v>
      </c>
      <c r="I2609" s="49">
        <f>_xll.qlInterestRateIndexValueDate(Index3M,$H2609)</f>
        <v>57595</v>
      </c>
      <c r="J2609" s="52" t="e">
        <f>IFERROR(_xll.qlIndexFixing(Index3M,H2609,TRUE,_xll.ohTrigger(RecalcTrigger,Trigger3M)),NA())</f>
        <v>#N/A</v>
      </c>
      <c r="K2609" s="52" t="e">
        <f>IFERROR(_xll.qlIndexFixing(ONIndex3M,I2609,TRUE,_xll.ohTrigger(RecalcTrigger,Trigger3M)),NA())</f>
        <v>#N/A</v>
      </c>
      <c r="L2609" s="52" t="e">
        <f>IFERROR(_xll.qlIndexFixing(Index6M,$H2609,TRUE,_xll.ohTrigger(RecalcTrigger,Trigger6M)),NA())</f>
        <v>#N/A</v>
      </c>
      <c r="M2609" s="52" t="e">
        <f>IFERROR(_xll.qlIndexFixing(ONIndex6M,I2609,TRUE,_xll.ohTrigger(RecalcTrigger,Trigger6M)),NA())</f>
        <v>#N/A</v>
      </c>
    </row>
    <row r="2610" spans="2:13" x14ac:dyDescent="0.2">
      <c r="B2610" s="46" t="s">
        <v>49</v>
      </c>
      <c r="D2610" s="49">
        <f>_xll.qlCalendarAdvance(LocalCalendar,$D2609,B2610,"f",FALSE)</f>
        <v>57865</v>
      </c>
      <c r="E2610" s="49">
        <f>_xll.qlInterestRateIndexValueDate(IndexON,D2610)</f>
        <v>57865</v>
      </c>
      <c r="F2610" s="52" t="e">
        <f>IFERROR(_xll.qlIndexFixing(IndexON,D2610,TRUE,_xll.ohTrigger(RecalcTrigger,TriggerON)),NA())</f>
        <v>#N/A</v>
      </c>
      <c r="H2610" s="49">
        <f>_xll.qlCalendarAdvance(IborCalendar,$H2609,B2610,"f",FALSE)</f>
        <v>57600</v>
      </c>
      <c r="I2610" s="49">
        <f>_xll.qlInterestRateIndexValueDate(Index3M,$H2610)</f>
        <v>57602</v>
      </c>
      <c r="J2610" s="52" t="e">
        <f>IFERROR(_xll.qlIndexFixing(Index3M,H2610,TRUE,_xll.ohTrigger(RecalcTrigger,Trigger3M)),NA())</f>
        <v>#N/A</v>
      </c>
      <c r="K2610" s="52" t="e">
        <f>IFERROR(_xll.qlIndexFixing(ONIndex3M,I2610,TRUE,_xll.ohTrigger(RecalcTrigger,Trigger3M)),NA())</f>
        <v>#N/A</v>
      </c>
      <c r="L2610" s="52" t="e">
        <f>IFERROR(_xll.qlIndexFixing(Index6M,$H2610,TRUE,_xll.ohTrigger(RecalcTrigger,Trigger6M)),NA())</f>
        <v>#N/A</v>
      </c>
      <c r="M2610" s="52" t="e">
        <f>IFERROR(_xll.qlIndexFixing(ONIndex6M,I2610,TRUE,_xll.ohTrigger(RecalcTrigger,Trigger6M)),NA())</f>
        <v>#N/A</v>
      </c>
    </row>
    <row r="2611" spans="2:13" x14ac:dyDescent="0.2">
      <c r="B2611" s="46" t="s">
        <v>49</v>
      </c>
      <c r="D2611" s="49">
        <f>_xll.qlCalendarAdvance(LocalCalendar,$D2610,B2611,"f",FALSE)</f>
        <v>57872</v>
      </c>
      <c r="E2611" s="49">
        <f>_xll.qlInterestRateIndexValueDate(IndexON,D2611)</f>
        <v>57872</v>
      </c>
      <c r="F2611" s="52" t="e">
        <f>IFERROR(_xll.qlIndexFixing(IndexON,D2611,TRUE,_xll.ohTrigger(RecalcTrigger,TriggerON)),NA())</f>
        <v>#N/A</v>
      </c>
      <c r="H2611" s="49">
        <f>_xll.qlCalendarAdvance(IborCalendar,$H2610,B2611,"f",FALSE)</f>
        <v>57607</v>
      </c>
      <c r="I2611" s="49">
        <f>_xll.qlInterestRateIndexValueDate(Index3M,$H2611)</f>
        <v>57609</v>
      </c>
      <c r="J2611" s="52" t="e">
        <f>IFERROR(_xll.qlIndexFixing(Index3M,H2611,TRUE,_xll.ohTrigger(RecalcTrigger,Trigger3M)),NA())</f>
        <v>#N/A</v>
      </c>
      <c r="K2611" s="52" t="e">
        <f>IFERROR(_xll.qlIndexFixing(ONIndex3M,I2611,TRUE,_xll.ohTrigger(RecalcTrigger,Trigger3M)),NA())</f>
        <v>#N/A</v>
      </c>
      <c r="L2611" s="52" t="e">
        <f>IFERROR(_xll.qlIndexFixing(Index6M,$H2611,TRUE,_xll.ohTrigger(RecalcTrigger,Trigger6M)),NA())</f>
        <v>#N/A</v>
      </c>
      <c r="M2611" s="52" t="e">
        <f>IFERROR(_xll.qlIndexFixing(ONIndex6M,I2611,TRUE,_xll.ohTrigger(RecalcTrigger,Trigger6M)),NA())</f>
        <v>#N/A</v>
      </c>
    </row>
    <row r="2612" spans="2:13" x14ac:dyDescent="0.2">
      <c r="B2612" s="46" t="s">
        <v>49</v>
      </c>
      <c r="D2612" s="49">
        <f>_xll.qlCalendarAdvance(LocalCalendar,$D2611,B2612,"f",FALSE)</f>
        <v>57879</v>
      </c>
      <c r="E2612" s="49">
        <f>_xll.qlInterestRateIndexValueDate(IndexON,D2612)</f>
        <v>57879</v>
      </c>
      <c r="F2612" s="52" t="e">
        <f>IFERROR(_xll.qlIndexFixing(IndexON,D2612,TRUE,_xll.ohTrigger(RecalcTrigger,TriggerON)),NA())</f>
        <v>#N/A</v>
      </c>
      <c r="H2612" s="49">
        <f>_xll.qlCalendarAdvance(IborCalendar,$H2611,B2612,"f",FALSE)</f>
        <v>57614</v>
      </c>
      <c r="I2612" s="49">
        <f>_xll.qlInterestRateIndexValueDate(Index3M,$H2612)</f>
        <v>57616</v>
      </c>
      <c r="J2612" s="52" t="e">
        <f>IFERROR(_xll.qlIndexFixing(Index3M,H2612,TRUE,_xll.ohTrigger(RecalcTrigger,Trigger3M)),NA())</f>
        <v>#N/A</v>
      </c>
      <c r="K2612" s="52" t="e">
        <f>IFERROR(_xll.qlIndexFixing(ONIndex3M,I2612,TRUE,_xll.ohTrigger(RecalcTrigger,Trigger3M)),NA())</f>
        <v>#N/A</v>
      </c>
      <c r="L2612" s="52" t="e">
        <f>IFERROR(_xll.qlIndexFixing(Index6M,$H2612,TRUE,_xll.ohTrigger(RecalcTrigger,Trigger6M)),NA())</f>
        <v>#N/A</v>
      </c>
      <c r="M2612" s="52" t="e">
        <f>IFERROR(_xll.qlIndexFixing(ONIndex6M,I2612,TRUE,_xll.ohTrigger(RecalcTrigger,Trigger6M)),NA())</f>
        <v>#N/A</v>
      </c>
    </row>
    <row r="2613" spans="2:13" x14ac:dyDescent="0.2">
      <c r="B2613" s="46" t="s">
        <v>49</v>
      </c>
      <c r="D2613" s="49">
        <f>_xll.qlCalendarAdvance(LocalCalendar,$D2612,B2613,"f",FALSE)</f>
        <v>57886</v>
      </c>
      <c r="E2613" s="49">
        <f>_xll.qlInterestRateIndexValueDate(IndexON,D2613)</f>
        <v>57886</v>
      </c>
      <c r="F2613" s="52" t="e">
        <f>IFERROR(_xll.qlIndexFixing(IndexON,D2613,TRUE,_xll.ohTrigger(RecalcTrigger,TriggerON)),NA())</f>
        <v>#N/A</v>
      </c>
      <c r="H2613" s="49">
        <f>_xll.qlCalendarAdvance(IborCalendar,$H2612,B2613,"f",FALSE)</f>
        <v>57621</v>
      </c>
      <c r="I2613" s="49">
        <f>_xll.qlInterestRateIndexValueDate(Index3M,$H2613)</f>
        <v>57623</v>
      </c>
      <c r="J2613" s="52" t="e">
        <f>IFERROR(_xll.qlIndexFixing(Index3M,H2613,TRUE,_xll.ohTrigger(RecalcTrigger,Trigger3M)),NA())</f>
        <v>#N/A</v>
      </c>
      <c r="K2613" s="52" t="e">
        <f>IFERROR(_xll.qlIndexFixing(ONIndex3M,I2613,TRUE,_xll.ohTrigger(RecalcTrigger,Trigger3M)),NA())</f>
        <v>#N/A</v>
      </c>
      <c r="L2613" s="52" t="e">
        <f>IFERROR(_xll.qlIndexFixing(Index6M,$H2613,TRUE,_xll.ohTrigger(RecalcTrigger,Trigger6M)),NA())</f>
        <v>#N/A</v>
      </c>
      <c r="M2613" s="52" t="e">
        <f>IFERROR(_xll.qlIndexFixing(ONIndex6M,I2613,TRUE,_xll.ohTrigger(RecalcTrigger,Trigger6M)),NA())</f>
        <v>#N/A</v>
      </c>
    </row>
    <row r="2614" spans="2:13" x14ac:dyDescent="0.2">
      <c r="B2614" s="46" t="s">
        <v>49</v>
      </c>
      <c r="D2614" s="49">
        <f>_xll.qlCalendarAdvance(LocalCalendar,$D2613,B2614,"f",FALSE)</f>
        <v>57893</v>
      </c>
      <c r="E2614" s="49">
        <f>_xll.qlInterestRateIndexValueDate(IndexON,D2614)</f>
        <v>57893</v>
      </c>
      <c r="F2614" s="52" t="e">
        <f>IFERROR(_xll.qlIndexFixing(IndexON,D2614,TRUE,_xll.ohTrigger(RecalcTrigger,TriggerON)),NA())</f>
        <v>#N/A</v>
      </c>
      <c r="H2614" s="49">
        <f>_xll.qlCalendarAdvance(IborCalendar,$H2613,B2614,"f",FALSE)</f>
        <v>57628</v>
      </c>
      <c r="I2614" s="49">
        <f>_xll.qlInterestRateIndexValueDate(Index3M,$H2614)</f>
        <v>57630</v>
      </c>
      <c r="J2614" s="52" t="e">
        <f>IFERROR(_xll.qlIndexFixing(Index3M,H2614,TRUE,_xll.ohTrigger(RecalcTrigger,Trigger3M)),NA())</f>
        <v>#N/A</v>
      </c>
      <c r="K2614" s="52" t="e">
        <f>IFERROR(_xll.qlIndexFixing(ONIndex3M,I2614,TRUE,_xll.ohTrigger(RecalcTrigger,Trigger3M)),NA())</f>
        <v>#N/A</v>
      </c>
      <c r="L2614" s="52" t="e">
        <f>IFERROR(_xll.qlIndexFixing(Index6M,$H2614,TRUE,_xll.ohTrigger(RecalcTrigger,Trigger6M)),NA())</f>
        <v>#N/A</v>
      </c>
      <c r="M2614" s="52" t="e">
        <f>IFERROR(_xll.qlIndexFixing(ONIndex6M,I2614,TRUE,_xll.ohTrigger(RecalcTrigger,Trigger6M)),NA())</f>
        <v>#N/A</v>
      </c>
    </row>
    <row r="2615" spans="2:13" x14ac:dyDescent="0.2">
      <c r="B2615" s="46" t="s">
        <v>49</v>
      </c>
      <c r="D2615" s="49">
        <f>_xll.qlCalendarAdvance(LocalCalendar,$D2614,B2615,"f",FALSE)</f>
        <v>57900</v>
      </c>
      <c r="E2615" s="49">
        <f>_xll.qlInterestRateIndexValueDate(IndexON,D2615)</f>
        <v>57900</v>
      </c>
      <c r="F2615" s="52" t="e">
        <f>IFERROR(_xll.qlIndexFixing(IndexON,D2615,TRUE,_xll.ohTrigger(RecalcTrigger,TriggerON)),NA())</f>
        <v>#N/A</v>
      </c>
      <c r="H2615" s="49">
        <f>_xll.qlCalendarAdvance(IborCalendar,$H2614,B2615,"f",FALSE)</f>
        <v>57635</v>
      </c>
      <c r="I2615" s="49">
        <f>_xll.qlInterestRateIndexValueDate(Index3M,$H2615)</f>
        <v>57637</v>
      </c>
      <c r="J2615" s="52" t="e">
        <f>IFERROR(_xll.qlIndexFixing(Index3M,H2615,TRUE,_xll.ohTrigger(RecalcTrigger,Trigger3M)),NA())</f>
        <v>#N/A</v>
      </c>
      <c r="K2615" s="52" t="e">
        <f>IFERROR(_xll.qlIndexFixing(ONIndex3M,I2615,TRUE,_xll.ohTrigger(RecalcTrigger,Trigger3M)),NA())</f>
        <v>#N/A</v>
      </c>
      <c r="L2615" s="52" t="e">
        <f>IFERROR(_xll.qlIndexFixing(Index6M,$H2615,TRUE,_xll.ohTrigger(RecalcTrigger,Trigger6M)),NA())</f>
        <v>#N/A</v>
      </c>
      <c r="M2615" s="52" t="e">
        <f>IFERROR(_xll.qlIndexFixing(ONIndex6M,I2615,TRUE,_xll.ohTrigger(RecalcTrigger,Trigger6M)),NA())</f>
        <v>#N/A</v>
      </c>
    </row>
    <row r="2616" spans="2:13" x14ac:dyDescent="0.2">
      <c r="B2616" s="46" t="s">
        <v>49</v>
      </c>
      <c r="D2616" s="49">
        <f>_xll.qlCalendarAdvance(LocalCalendar,$D2615,B2616,"f",FALSE)</f>
        <v>57907</v>
      </c>
      <c r="E2616" s="49">
        <f>_xll.qlInterestRateIndexValueDate(IndexON,D2616)</f>
        <v>57907</v>
      </c>
      <c r="F2616" s="52" t="e">
        <f>IFERROR(_xll.qlIndexFixing(IndexON,D2616,TRUE,_xll.ohTrigger(RecalcTrigger,TriggerON)),NA())</f>
        <v>#N/A</v>
      </c>
      <c r="H2616" s="49">
        <f>_xll.qlCalendarAdvance(IborCalendar,$H2615,B2616,"f",FALSE)</f>
        <v>57642</v>
      </c>
      <c r="I2616" s="49">
        <f>_xll.qlInterestRateIndexValueDate(Index3M,$H2616)</f>
        <v>57644</v>
      </c>
      <c r="J2616" s="52" t="e">
        <f>IFERROR(_xll.qlIndexFixing(Index3M,H2616,TRUE,_xll.ohTrigger(RecalcTrigger,Trigger3M)),NA())</f>
        <v>#N/A</v>
      </c>
      <c r="K2616" s="52" t="e">
        <f>IFERROR(_xll.qlIndexFixing(ONIndex3M,I2616,TRUE,_xll.ohTrigger(RecalcTrigger,Trigger3M)),NA())</f>
        <v>#N/A</v>
      </c>
      <c r="L2616" s="52" t="e">
        <f>IFERROR(_xll.qlIndexFixing(Index6M,$H2616,TRUE,_xll.ohTrigger(RecalcTrigger,Trigger6M)),NA())</f>
        <v>#N/A</v>
      </c>
      <c r="M2616" s="52" t="e">
        <f>IFERROR(_xll.qlIndexFixing(ONIndex6M,I2616,TRUE,_xll.ohTrigger(RecalcTrigger,Trigger6M)),NA())</f>
        <v>#N/A</v>
      </c>
    </row>
    <row r="2617" spans="2:13" x14ac:dyDescent="0.2">
      <c r="B2617" s="46" t="s">
        <v>49</v>
      </c>
      <c r="D2617" s="49">
        <f>_xll.qlCalendarAdvance(LocalCalendar,$D2616,B2617,"f",FALSE)</f>
        <v>57914</v>
      </c>
      <c r="E2617" s="49">
        <f>_xll.qlInterestRateIndexValueDate(IndexON,D2617)</f>
        <v>57914</v>
      </c>
      <c r="F2617" s="52" t="e">
        <f>IFERROR(_xll.qlIndexFixing(IndexON,D2617,TRUE,_xll.ohTrigger(RecalcTrigger,TriggerON)),NA())</f>
        <v>#N/A</v>
      </c>
      <c r="H2617" s="49">
        <f>_xll.qlCalendarAdvance(IborCalendar,$H2616,B2617,"f",FALSE)</f>
        <v>57649</v>
      </c>
      <c r="I2617" s="49">
        <f>_xll.qlInterestRateIndexValueDate(Index3M,$H2617)</f>
        <v>57651</v>
      </c>
      <c r="J2617" s="52" t="e">
        <f>IFERROR(_xll.qlIndexFixing(Index3M,H2617,TRUE,_xll.ohTrigger(RecalcTrigger,Trigger3M)),NA())</f>
        <v>#N/A</v>
      </c>
      <c r="K2617" s="52" t="e">
        <f>IFERROR(_xll.qlIndexFixing(ONIndex3M,I2617,TRUE,_xll.ohTrigger(RecalcTrigger,Trigger3M)),NA())</f>
        <v>#N/A</v>
      </c>
      <c r="L2617" s="52" t="e">
        <f>IFERROR(_xll.qlIndexFixing(Index6M,$H2617,TRUE,_xll.ohTrigger(RecalcTrigger,Trigger6M)),NA())</f>
        <v>#N/A</v>
      </c>
      <c r="M2617" s="52" t="e">
        <f>IFERROR(_xll.qlIndexFixing(ONIndex6M,I2617,TRUE,_xll.ohTrigger(RecalcTrigger,Trigger6M)),NA())</f>
        <v>#N/A</v>
      </c>
    </row>
    <row r="2618" spans="2:13" x14ac:dyDescent="0.2">
      <c r="B2618" s="46" t="s">
        <v>49</v>
      </c>
      <c r="D2618" s="49">
        <f>_xll.qlCalendarAdvance(LocalCalendar,$D2617,B2618,"f",FALSE)</f>
        <v>57921</v>
      </c>
      <c r="E2618" s="49">
        <f>_xll.qlInterestRateIndexValueDate(IndexON,D2618)</f>
        <v>57921</v>
      </c>
      <c r="F2618" s="52" t="e">
        <f>IFERROR(_xll.qlIndexFixing(IndexON,D2618,TRUE,_xll.ohTrigger(RecalcTrigger,TriggerON)),NA())</f>
        <v>#N/A</v>
      </c>
      <c r="H2618" s="49">
        <f>_xll.qlCalendarAdvance(IborCalendar,$H2617,B2618,"f",FALSE)</f>
        <v>57656</v>
      </c>
      <c r="I2618" s="49">
        <f>_xll.qlInterestRateIndexValueDate(Index3M,$H2618)</f>
        <v>57658</v>
      </c>
      <c r="J2618" s="52" t="e">
        <f>IFERROR(_xll.qlIndexFixing(Index3M,H2618,TRUE,_xll.ohTrigger(RecalcTrigger,Trigger3M)),NA())</f>
        <v>#N/A</v>
      </c>
      <c r="K2618" s="52" t="e">
        <f>IFERROR(_xll.qlIndexFixing(ONIndex3M,I2618,TRUE,_xll.ohTrigger(RecalcTrigger,Trigger3M)),NA())</f>
        <v>#N/A</v>
      </c>
      <c r="L2618" s="52" t="e">
        <f>IFERROR(_xll.qlIndexFixing(Index6M,$H2618,TRUE,_xll.ohTrigger(RecalcTrigger,Trigger6M)),NA())</f>
        <v>#N/A</v>
      </c>
      <c r="M2618" s="52" t="e">
        <f>IFERROR(_xll.qlIndexFixing(ONIndex6M,I2618,TRUE,_xll.ohTrigger(RecalcTrigger,Trigger6M)),NA())</f>
        <v>#N/A</v>
      </c>
    </row>
    <row r="2619" spans="2:13" x14ac:dyDescent="0.2">
      <c r="B2619" s="46" t="s">
        <v>49</v>
      </c>
      <c r="D2619" s="49">
        <f>_xll.qlCalendarAdvance(LocalCalendar,$D2618,B2619,"f",FALSE)</f>
        <v>57928</v>
      </c>
      <c r="E2619" s="49">
        <f>_xll.qlInterestRateIndexValueDate(IndexON,D2619)</f>
        <v>57928</v>
      </c>
      <c r="F2619" s="52" t="e">
        <f>IFERROR(_xll.qlIndexFixing(IndexON,D2619,TRUE,_xll.ohTrigger(RecalcTrigger,TriggerON)),NA())</f>
        <v>#N/A</v>
      </c>
      <c r="H2619" s="49">
        <f>_xll.qlCalendarAdvance(IborCalendar,$H2618,B2619,"f",FALSE)</f>
        <v>57663</v>
      </c>
      <c r="I2619" s="49">
        <f>_xll.qlInterestRateIndexValueDate(Index3M,$H2619)</f>
        <v>57665</v>
      </c>
      <c r="J2619" s="52" t="e">
        <f>IFERROR(_xll.qlIndexFixing(Index3M,H2619,TRUE,_xll.ohTrigger(RecalcTrigger,Trigger3M)),NA())</f>
        <v>#N/A</v>
      </c>
      <c r="K2619" s="52" t="e">
        <f>IFERROR(_xll.qlIndexFixing(ONIndex3M,I2619,TRUE,_xll.ohTrigger(RecalcTrigger,Trigger3M)),NA())</f>
        <v>#N/A</v>
      </c>
      <c r="L2619" s="52" t="e">
        <f>IFERROR(_xll.qlIndexFixing(Index6M,$H2619,TRUE,_xll.ohTrigger(RecalcTrigger,Trigger6M)),NA())</f>
        <v>#N/A</v>
      </c>
      <c r="M2619" s="52" t="e">
        <f>IFERROR(_xll.qlIndexFixing(ONIndex6M,I2619,TRUE,_xll.ohTrigger(RecalcTrigger,Trigger6M)),NA())</f>
        <v>#N/A</v>
      </c>
    </row>
    <row r="2620" spans="2:13" x14ac:dyDescent="0.2">
      <c r="B2620" s="46" t="s">
        <v>49</v>
      </c>
      <c r="D2620" s="49">
        <f>_xll.qlCalendarAdvance(LocalCalendar,$D2619,B2620,"f",FALSE)</f>
        <v>57935</v>
      </c>
      <c r="E2620" s="49">
        <f>_xll.qlInterestRateIndexValueDate(IndexON,D2620)</f>
        <v>57935</v>
      </c>
      <c r="F2620" s="52" t="e">
        <f>IFERROR(_xll.qlIndexFixing(IndexON,D2620,TRUE,_xll.ohTrigger(RecalcTrigger,TriggerON)),NA())</f>
        <v>#N/A</v>
      </c>
      <c r="H2620" s="49">
        <f>_xll.qlCalendarAdvance(IborCalendar,$H2619,B2620,"f",FALSE)</f>
        <v>57670</v>
      </c>
      <c r="I2620" s="49">
        <f>_xll.qlInterestRateIndexValueDate(Index3M,$H2620)</f>
        <v>57675</v>
      </c>
      <c r="J2620" s="52" t="e">
        <f>IFERROR(_xll.qlIndexFixing(Index3M,H2620,TRUE,_xll.ohTrigger(RecalcTrigger,Trigger3M)),NA())</f>
        <v>#N/A</v>
      </c>
      <c r="K2620" s="52" t="e">
        <f>IFERROR(_xll.qlIndexFixing(ONIndex3M,I2620,TRUE,_xll.ohTrigger(RecalcTrigger,Trigger3M)),NA())</f>
        <v>#N/A</v>
      </c>
      <c r="L2620" s="52" t="e">
        <f>IFERROR(_xll.qlIndexFixing(Index6M,$H2620,TRUE,_xll.ohTrigger(RecalcTrigger,Trigger6M)),NA())</f>
        <v>#N/A</v>
      </c>
      <c r="M2620" s="52" t="e">
        <f>IFERROR(_xll.qlIndexFixing(ONIndex6M,I2620,TRUE,_xll.ohTrigger(RecalcTrigger,Trigger6M)),NA())</f>
        <v>#N/A</v>
      </c>
    </row>
    <row r="2621" spans="2:13" x14ac:dyDescent="0.2">
      <c r="B2621" s="46" t="s">
        <v>49</v>
      </c>
      <c r="D2621" s="49">
        <f>_xll.qlCalendarAdvance(LocalCalendar,$D2620,B2621,"f",FALSE)</f>
        <v>57942</v>
      </c>
      <c r="E2621" s="49">
        <f>_xll.qlInterestRateIndexValueDate(IndexON,D2621)</f>
        <v>57942</v>
      </c>
      <c r="F2621" s="52" t="e">
        <f>IFERROR(_xll.qlIndexFixing(IndexON,D2621,TRUE,_xll.ohTrigger(RecalcTrigger,TriggerON)),NA())</f>
        <v>#N/A</v>
      </c>
      <c r="H2621" s="49">
        <f>_xll.qlCalendarAdvance(IborCalendar,$H2620,B2621,"f",FALSE)</f>
        <v>57677</v>
      </c>
      <c r="I2621" s="49">
        <f>_xll.qlInterestRateIndexValueDate(Index3M,$H2621)</f>
        <v>57679</v>
      </c>
      <c r="J2621" s="52" t="e">
        <f>IFERROR(_xll.qlIndexFixing(Index3M,H2621,TRUE,_xll.ohTrigger(RecalcTrigger,Trigger3M)),NA())</f>
        <v>#N/A</v>
      </c>
      <c r="K2621" s="52" t="e">
        <f>IFERROR(_xll.qlIndexFixing(ONIndex3M,I2621,TRUE,_xll.ohTrigger(RecalcTrigger,Trigger3M)),NA())</f>
        <v>#N/A</v>
      </c>
      <c r="L2621" s="52" t="e">
        <f>IFERROR(_xll.qlIndexFixing(Index6M,$H2621,TRUE,_xll.ohTrigger(RecalcTrigger,Trigger6M)),NA())</f>
        <v>#N/A</v>
      </c>
      <c r="M2621" s="52" t="e">
        <f>IFERROR(_xll.qlIndexFixing(ONIndex6M,I2621,TRUE,_xll.ohTrigger(RecalcTrigger,Trigger6M)),NA())</f>
        <v>#N/A</v>
      </c>
    </row>
    <row r="2622" spans="2:13" x14ac:dyDescent="0.2">
      <c r="B2622" s="46" t="s">
        <v>49</v>
      </c>
      <c r="D2622" s="49">
        <f>_xll.qlCalendarAdvance(LocalCalendar,$D2621,B2622,"f",FALSE)</f>
        <v>57949</v>
      </c>
      <c r="E2622" s="49">
        <f>_xll.qlInterestRateIndexValueDate(IndexON,D2622)</f>
        <v>57949</v>
      </c>
      <c r="F2622" s="52" t="e">
        <f>IFERROR(_xll.qlIndexFixing(IndexON,D2622,TRUE,_xll.ohTrigger(RecalcTrigger,TriggerON)),NA())</f>
        <v>#N/A</v>
      </c>
      <c r="H2622" s="49">
        <f>_xll.qlCalendarAdvance(IborCalendar,$H2621,B2622,"f",FALSE)</f>
        <v>57684</v>
      </c>
      <c r="I2622" s="49">
        <f>_xll.qlInterestRateIndexValueDate(Index3M,$H2622)</f>
        <v>57686</v>
      </c>
      <c r="J2622" s="52" t="e">
        <f>IFERROR(_xll.qlIndexFixing(Index3M,H2622,TRUE,_xll.ohTrigger(RecalcTrigger,Trigger3M)),NA())</f>
        <v>#N/A</v>
      </c>
      <c r="K2622" s="52" t="e">
        <f>IFERROR(_xll.qlIndexFixing(ONIndex3M,I2622,TRUE,_xll.ohTrigger(RecalcTrigger,Trigger3M)),NA())</f>
        <v>#N/A</v>
      </c>
      <c r="L2622" s="52" t="e">
        <f>IFERROR(_xll.qlIndexFixing(Index6M,$H2622,TRUE,_xll.ohTrigger(RecalcTrigger,Trigger6M)),NA())</f>
        <v>#N/A</v>
      </c>
      <c r="M2622" s="52" t="e">
        <f>IFERROR(_xll.qlIndexFixing(ONIndex6M,I2622,TRUE,_xll.ohTrigger(RecalcTrigger,Trigger6M)),NA())</f>
        <v>#N/A</v>
      </c>
    </row>
    <row r="2623" spans="2:13" x14ac:dyDescent="0.2">
      <c r="B2623" s="46" t="s">
        <v>49</v>
      </c>
      <c r="D2623" s="49">
        <f>_xll.qlCalendarAdvance(LocalCalendar,$D2622,B2623,"f",FALSE)</f>
        <v>57956</v>
      </c>
      <c r="E2623" s="49">
        <f>_xll.qlInterestRateIndexValueDate(IndexON,D2623)</f>
        <v>57956</v>
      </c>
      <c r="F2623" s="52" t="e">
        <f>IFERROR(_xll.qlIndexFixing(IndexON,D2623,TRUE,_xll.ohTrigger(RecalcTrigger,TriggerON)),NA())</f>
        <v>#N/A</v>
      </c>
      <c r="H2623" s="49">
        <f>_xll.qlCalendarAdvance(IborCalendar,$H2622,B2623,"f",FALSE)</f>
        <v>57691</v>
      </c>
      <c r="I2623" s="49">
        <f>_xll.qlInterestRateIndexValueDate(Index3M,$H2623)</f>
        <v>57693</v>
      </c>
      <c r="J2623" s="52" t="e">
        <f>IFERROR(_xll.qlIndexFixing(Index3M,H2623,TRUE,_xll.ohTrigger(RecalcTrigger,Trigger3M)),NA())</f>
        <v>#N/A</v>
      </c>
      <c r="K2623" s="52" t="e">
        <f>IFERROR(_xll.qlIndexFixing(ONIndex3M,I2623,TRUE,_xll.ohTrigger(RecalcTrigger,Trigger3M)),NA())</f>
        <v>#N/A</v>
      </c>
      <c r="L2623" s="52" t="e">
        <f>IFERROR(_xll.qlIndexFixing(Index6M,$H2623,TRUE,_xll.ohTrigger(RecalcTrigger,Trigger6M)),NA())</f>
        <v>#N/A</v>
      </c>
      <c r="M2623" s="52" t="e">
        <f>IFERROR(_xll.qlIndexFixing(ONIndex6M,I2623,TRUE,_xll.ohTrigger(RecalcTrigger,Trigger6M)),NA())</f>
        <v>#N/A</v>
      </c>
    </row>
    <row r="2624" spans="2:13" x14ac:dyDescent="0.2">
      <c r="B2624" s="46" t="s">
        <v>49</v>
      </c>
      <c r="D2624" s="49">
        <f>_xll.qlCalendarAdvance(LocalCalendar,$D2623,B2624,"f",FALSE)</f>
        <v>57963</v>
      </c>
      <c r="E2624" s="49">
        <f>_xll.qlInterestRateIndexValueDate(IndexON,D2624)</f>
        <v>57963</v>
      </c>
      <c r="F2624" s="52" t="e">
        <f>IFERROR(_xll.qlIndexFixing(IndexON,D2624,TRUE,_xll.ohTrigger(RecalcTrigger,TriggerON)),NA())</f>
        <v>#N/A</v>
      </c>
      <c r="H2624" s="49">
        <f>_xll.qlCalendarAdvance(IborCalendar,$H2623,B2624,"f",FALSE)</f>
        <v>57698</v>
      </c>
      <c r="I2624" s="49">
        <f>_xll.qlInterestRateIndexValueDate(Index3M,$H2624)</f>
        <v>57700</v>
      </c>
      <c r="J2624" s="52" t="e">
        <f>IFERROR(_xll.qlIndexFixing(Index3M,H2624,TRUE,_xll.ohTrigger(RecalcTrigger,Trigger3M)),NA())</f>
        <v>#N/A</v>
      </c>
      <c r="K2624" s="52" t="e">
        <f>IFERROR(_xll.qlIndexFixing(ONIndex3M,I2624,TRUE,_xll.ohTrigger(RecalcTrigger,Trigger3M)),NA())</f>
        <v>#N/A</v>
      </c>
      <c r="L2624" s="52" t="e">
        <f>IFERROR(_xll.qlIndexFixing(Index6M,$H2624,TRUE,_xll.ohTrigger(RecalcTrigger,Trigger6M)),NA())</f>
        <v>#N/A</v>
      </c>
      <c r="M2624" s="52" t="e">
        <f>IFERROR(_xll.qlIndexFixing(ONIndex6M,I2624,TRUE,_xll.ohTrigger(RecalcTrigger,Trigger6M)),NA())</f>
        <v>#N/A</v>
      </c>
    </row>
    <row r="2625" spans="2:13" x14ac:dyDescent="0.2">
      <c r="B2625" s="46" t="s">
        <v>49</v>
      </c>
      <c r="D2625" s="49">
        <f>_xll.qlCalendarAdvance(LocalCalendar,$D2624,B2625,"f",FALSE)</f>
        <v>57970</v>
      </c>
      <c r="E2625" s="49">
        <f>_xll.qlInterestRateIndexValueDate(IndexON,D2625)</f>
        <v>57970</v>
      </c>
      <c r="F2625" s="52" t="e">
        <f>IFERROR(_xll.qlIndexFixing(IndexON,D2625,TRUE,_xll.ohTrigger(RecalcTrigger,TriggerON)),NA())</f>
        <v>#N/A</v>
      </c>
      <c r="H2625" s="49">
        <f>_xll.qlCalendarAdvance(IborCalendar,$H2624,B2625,"f",FALSE)</f>
        <v>57706</v>
      </c>
      <c r="I2625" s="49">
        <f>_xll.qlInterestRateIndexValueDate(Index3M,$H2625)</f>
        <v>57714</v>
      </c>
      <c r="J2625" s="52" t="e">
        <f>IFERROR(_xll.qlIndexFixing(Index3M,H2625,TRUE,_xll.ohTrigger(RecalcTrigger,Trigger3M)),NA())</f>
        <v>#N/A</v>
      </c>
      <c r="K2625" s="52" t="e">
        <f>IFERROR(_xll.qlIndexFixing(ONIndex3M,I2625,TRUE,_xll.ohTrigger(RecalcTrigger,Trigger3M)),NA())</f>
        <v>#N/A</v>
      </c>
      <c r="L2625" s="52" t="e">
        <f>IFERROR(_xll.qlIndexFixing(Index6M,$H2625,TRUE,_xll.ohTrigger(RecalcTrigger,Trigger6M)),NA())</f>
        <v>#N/A</v>
      </c>
      <c r="M2625" s="52" t="e">
        <f>IFERROR(_xll.qlIndexFixing(ONIndex6M,I2625,TRUE,_xll.ohTrigger(RecalcTrigger,Trigger6M)),NA())</f>
        <v>#N/A</v>
      </c>
    </row>
    <row r="2626" spans="2:13" x14ac:dyDescent="0.2">
      <c r="B2626" s="46" t="s">
        <v>49</v>
      </c>
      <c r="D2626" s="49">
        <f>_xll.qlCalendarAdvance(LocalCalendar,$D2625,B2626,"f",FALSE)</f>
        <v>57977</v>
      </c>
      <c r="E2626" s="49">
        <f>_xll.qlInterestRateIndexValueDate(IndexON,D2626)</f>
        <v>57977</v>
      </c>
      <c r="F2626" s="52" t="e">
        <f>IFERROR(_xll.qlIndexFixing(IndexON,D2626,TRUE,_xll.ohTrigger(RecalcTrigger,TriggerON)),NA())</f>
        <v>#N/A</v>
      </c>
      <c r="H2626" s="49">
        <f>_xll.qlCalendarAdvance(IborCalendar,$H2625,B2626,"f",FALSE)</f>
        <v>57713</v>
      </c>
      <c r="I2626" s="49">
        <f>_xll.qlInterestRateIndexValueDate(Index3M,$H2626)</f>
        <v>57717</v>
      </c>
      <c r="J2626" s="52" t="e">
        <f>IFERROR(_xll.qlIndexFixing(Index3M,H2626,TRUE,_xll.ohTrigger(RecalcTrigger,Trigger3M)),NA())</f>
        <v>#N/A</v>
      </c>
      <c r="K2626" s="52" t="e">
        <f>IFERROR(_xll.qlIndexFixing(ONIndex3M,I2626,TRUE,_xll.ohTrigger(RecalcTrigger,Trigger3M)),NA())</f>
        <v>#N/A</v>
      </c>
      <c r="L2626" s="52" t="e">
        <f>IFERROR(_xll.qlIndexFixing(Index6M,$H2626,TRUE,_xll.ohTrigger(RecalcTrigger,Trigger6M)),NA())</f>
        <v>#N/A</v>
      </c>
      <c r="M2626" s="52" t="e">
        <f>IFERROR(_xll.qlIndexFixing(ONIndex6M,I2626,TRUE,_xll.ohTrigger(RecalcTrigger,Trigger6M)),NA())</f>
        <v>#N/A</v>
      </c>
    </row>
    <row r="2627" spans="2:13" x14ac:dyDescent="0.2">
      <c r="B2627" s="46" t="s">
        <v>49</v>
      </c>
      <c r="D2627" s="49">
        <f>_xll.qlCalendarAdvance(LocalCalendar,$D2626,B2627,"f",FALSE)</f>
        <v>57984</v>
      </c>
      <c r="E2627" s="49">
        <f>_xll.qlInterestRateIndexValueDate(IndexON,D2627)</f>
        <v>57984</v>
      </c>
      <c r="F2627" s="52" t="e">
        <f>IFERROR(_xll.qlIndexFixing(IndexON,D2627,TRUE,_xll.ohTrigger(RecalcTrigger,TriggerON)),NA())</f>
        <v>#N/A</v>
      </c>
      <c r="H2627" s="49">
        <f>_xll.qlCalendarAdvance(IborCalendar,$H2626,B2627,"f",FALSE)</f>
        <v>57720</v>
      </c>
      <c r="I2627" s="49">
        <f>_xll.qlInterestRateIndexValueDate(Index3M,$H2627)</f>
        <v>57725</v>
      </c>
      <c r="J2627" s="52" t="e">
        <f>IFERROR(_xll.qlIndexFixing(Index3M,H2627,TRUE,_xll.ohTrigger(RecalcTrigger,Trigger3M)),NA())</f>
        <v>#N/A</v>
      </c>
      <c r="K2627" s="52" t="e">
        <f>IFERROR(_xll.qlIndexFixing(ONIndex3M,I2627,TRUE,_xll.ohTrigger(RecalcTrigger,Trigger3M)),NA())</f>
        <v>#N/A</v>
      </c>
      <c r="L2627" s="52" t="e">
        <f>IFERROR(_xll.qlIndexFixing(Index6M,$H2627,TRUE,_xll.ohTrigger(RecalcTrigger,Trigger6M)),NA())</f>
        <v>#N/A</v>
      </c>
      <c r="M2627" s="52" t="e">
        <f>IFERROR(_xll.qlIndexFixing(ONIndex6M,I2627,TRUE,_xll.ohTrigger(RecalcTrigger,Trigger6M)),NA())</f>
        <v>#N/A</v>
      </c>
    </row>
    <row r="2628" spans="2:13" x14ac:dyDescent="0.2">
      <c r="B2628" s="46" t="s">
        <v>49</v>
      </c>
      <c r="D2628" s="49">
        <f>_xll.qlCalendarAdvance(LocalCalendar,$D2627,B2628,"f",FALSE)</f>
        <v>57991</v>
      </c>
      <c r="E2628" s="49">
        <f>_xll.qlInterestRateIndexValueDate(IndexON,D2628)</f>
        <v>57991</v>
      </c>
      <c r="F2628" s="52" t="e">
        <f>IFERROR(_xll.qlIndexFixing(IndexON,D2628,TRUE,_xll.ohTrigger(RecalcTrigger,TriggerON)),NA())</f>
        <v>#N/A</v>
      </c>
      <c r="H2628" s="49">
        <f>_xll.qlCalendarAdvance(IborCalendar,$H2627,B2628,"f",FALSE)</f>
        <v>57727</v>
      </c>
      <c r="I2628" s="49">
        <f>_xll.qlInterestRateIndexValueDate(Index3M,$H2628)</f>
        <v>57731</v>
      </c>
      <c r="J2628" s="52" t="e">
        <f>IFERROR(_xll.qlIndexFixing(Index3M,H2628,TRUE,_xll.ohTrigger(RecalcTrigger,Trigger3M)),NA())</f>
        <v>#N/A</v>
      </c>
      <c r="K2628" s="52" t="e">
        <f>IFERROR(_xll.qlIndexFixing(ONIndex3M,I2628,TRUE,_xll.ohTrigger(RecalcTrigger,Trigger3M)),NA())</f>
        <v>#N/A</v>
      </c>
      <c r="L2628" s="52" t="e">
        <f>IFERROR(_xll.qlIndexFixing(Index6M,$H2628,TRUE,_xll.ohTrigger(RecalcTrigger,Trigger6M)),NA())</f>
        <v>#N/A</v>
      </c>
      <c r="M2628" s="52" t="e">
        <f>IFERROR(_xll.qlIndexFixing(ONIndex6M,I2628,TRUE,_xll.ohTrigger(RecalcTrigger,Trigger6M)),NA())</f>
        <v>#N/A</v>
      </c>
    </row>
    <row r="2629" spans="2:13" x14ac:dyDescent="0.2">
      <c r="B2629" s="46" t="s">
        <v>49</v>
      </c>
      <c r="D2629" s="49">
        <f>_xll.qlCalendarAdvance(LocalCalendar,$D2628,B2629,"f",FALSE)</f>
        <v>57998</v>
      </c>
      <c r="E2629" s="49">
        <f>_xll.qlInterestRateIndexValueDate(IndexON,D2629)</f>
        <v>57998</v>
      </c>
      <c r="F2629" s="52" t="e">
        <f>IFERROR(_xll.qlIndexFixing(IndexON,D2629,TRUE,_xll.ohTrigger(RecalcTrigger,TriggerON)),NA())</f>
        <v>#N/A</v>
      </c>
      <c r="H2629" s="49">
        <f>_xll.qlCalendarAdvance(IborCalendar,$H2628,B2629,"f",FALSE)</f>
        <v>57734</v>
      </c>
      <c r="I2629" s="49">
        <f>_xll.qlInterestRateIndexValueDate(Index3M,$H2629)</f>
        <v>57738</v>
      </c>
      <c r="J2629" s="52" t="e">
        <f>IFERROR(_xll.qlIndexFixing(Index3M,H2629,TRUE,_xll.ohTrigger(RecalcTrigger,Trigger3M)),NA())</f>
        <v>#N/A</v>
      </c>
      <c r="K2629" s="52" t="e">
        <f>IFERROR(_xll.qlIndexFixing(ONIndex3M,I2629,TRUE,_xll.ohTrigger(RecalcTrigger,Trigger3M)),NA())</f>
        <v>#N/A</v>
      </c>
      <c r="L2629" s="52" t="e">
        <f>IFERROR(_xll.qlIndexFixing(Index6M,$H2629,TRUE,_xll.ohTrigger(RecalcTrigger,Trigger6M)),NA())</f>
        <v>#N/A</v>
      </c>
      <c r="M2629" s="52" t="e">
        <f>IFERROR(_xll.qlIndexFixing(ONIndex6M,I2629,TRUE,_xll.ohTrigger(RecalcTrigger,Trigger6M)),NA())</f>
        <v>#N/A</v>
      </c>
    </row>
    <row r="2630" spans="2:13" x14ac:dyDescent="0.2">
      <c r="B2630" s="46" t="s">
        <v>49</v>
      </c>
      <c r="D2630" s="49">
        <f>_xll.qlCalendarAdvance(LocalCalendar,$D2629,B2630,"f",FALSE)</f>
        <v>58005</v>
      </c>
      <c r="E2630" s="49">
        <f>_xll.qlInterestRateIndexValueDate(IndexON,D2630)</f>
        <v>58005</v>
      </c>
      <c r="F2630" s="52" t="e">
        <f>IFERROR(_xll.qlIndexFixing(IndexON,D2630,TRUE,_xll.ohTrigger(RecalcTrigger,TriggerON)),NA())</f>
        <v>#N/A</v>
      </c>
      <c r="H2630" s="49">
        <f>_xll.qlCalendarAdvance(IborCalendar,$H2629,B2630,"f",FALSE)</f>
        <v>57741</v>
      </c>
      <c r="I2630" s="49">
        <f>_xll.qlInterestRateIndexValueDate(Index3M,$H2630)</f>
        <v>57745</v>
      </c>
      <c r="J2630" s="52" t="e">
        <f>IFERROR(_xll.qlIndexFixing(Index3M,H2630,TRUE,_xll.ohTrigger(RecalcTrigger,Trigger3M)),NA())</f>
        <v>#N/A</v>
      </c>
      <c r="K2630" s="52" t="e">
        <f>IFERROR(_xll.qlIndexFixing(ONIndex3M,I2630,TRUE,_xll.ohTrigger(RecalcTrigger,Trigger3M)),NA())</f>
        <v>#N/A</v>
      </c>
      <c r="L2630" s="52" t="e">
        <f>IFERROR(_xll.qlIndexFixing(Index6M,$H2630,TRUE,_xll.ohTrigger(RecalcTrigger,Trigger6M)),NA())</f>
        <v>#N/A</v>
      </c>
      <c r="M2630" s="52" t="e">
        <f>IFERROR(_xll.qlIndexFixing(ONIndex6M,I2630,TRUE,_xll.ohTrigger(RecalcTrigger,Trigger6M)),NA())</f>
        <v>#N/A</v>
      </c>
    </row>
    <row r="2631" spans="2:13" x14ac:dyDescent="0.2">
      <c r="B2631" s="46" t="s">
        <v>49</v>
      </c>
      <c r="D2631" s="49">
        <f>_xll.qlCalendarAdvance(LocalCalendar,$D2630,B2631,"f",FALSE)</f>
        <v>58012</v>
      </c>
      <c r="E2631" s="49">
        <f>_xll.qlInterestRateIndexValueDate(IndexON,D2631)</f>
        <v>58012</v>
      </c>
      <c r="F2631" s="52" t="e">
        <f>IFERROR(_xll.qlIndexFixing(IndexON,D2631,TRUE,_xll.ohTrigger(RecalcTrigger,TriggerON)),NA())</f>
        <v>#N/A</v>
      </c>
      <c r="H2631" s="49">
        <f>_xll.qlCalendarAdvance(IborCalendar,$H2630,B2631,"f",FALSE)</f>
        <v>57748</v>
      </c>
      <c r="I2631" s="49">
        <f>_xll.qlInterestRateIndexValueDate(Index3M,$H2631)</f>
        <v>57753</v>
      </c>
      <c r="J2631" s="52" t="e">
        <f>IFERROR(_xll.qlIndexFixing(Index3M,H2631,TRUE,_xll.ohTrigger(RecalcTrigger,Trigger3M)),NA())</f>
        <v>#N/A</v>
      </c>
      <c r="K2631" s="52" t="e">
        <f>IFERROR(_xll.qlIndexFixing(ONIndex3M,I2631,TRUE,_xll.ohTrigger(RecalcTrigger,Trigger3M)),NA())</f>
        <v>#N/A</v>
      </c>
      <c r="L2631" s="52" t="e">
        <f>IFERROR(_xll.qlIndexFixing(Index6M,$H2631,TRUE,_xll.ohTrigger(RecalcTrigger,Trigger6M)),NA())</f>
        <v>#N/A</v>
      </c>
      <c r="M2631" s="52" t="e">
        <f>IFERROR(_xll.qlIndexFixing(ONIndex6M,I2631,TRUE,_xll.ohTrigger(RecalcTrigger,Trigger6M)),NA())</f>
        <v>#N/A</v>
      </c>
    </row>
    <row r="2632" spans="2:13" x14ac:dyDescent="0.2">
      <c r="B2632" s="46" t="s">
        <v>49</v>
      </c>
      <c r="D2632" s="49">
        <f>_xll.qlCalendarAdvance(LocalCalendar,$D2631,B2632,"f",FALSE)</f>
        <v>58019</v>
      </c>
      <c r="E2632" s="49">
        <f>_xll.qlInterestRateIndexValueDate(IndexON,D2632)</f>
        <v>58019</v>
      </c>
      <c r="F2632" s="52" t="e">
        <f>IFERROR(_xll.qlIndexFixing(IndexON,D2632,TRUE,_xll.ohTrigger(RecalcTrigger,TriggerON)),NA())</f>
        <v>#N/A</v>
      </c>
      <c r="H2632" s="49">
        <f>_xll.qlCalendarAdvance(IborCalendar,$H2631,B2632,"f",FALSE)</f>
        <v>57755</v>
      </c>
      <c r="I2632" s="49">
        <f>_xll.qlInterestRateIndexValueDate(Index3M,$H2632)</f>
        <v>57759</v>
      </c>
      <c r="J2632" s="52" t="e">
        <f>IFERROR(_xll.qlIndexFixing(Index3M,H2632,TRUE,_xll.ohTrigger(RecalcTrigger,Trigger3M)),NA())</f>
        <v>#N/A</v>
      </c>
      <c r="K2632" s="52" t="e">
        <f>IFERROR(_xll.qlIndexFixing(ONIndex3M,I2632,TRUE,_xll.ohTrigger(RecalcTrigger,Trigger3M)),NA())</f>
        <v>#N/A</v>
      </c>
      <c r="L2632" s="52" t="e">
        <f>IFERROR(_xll.qlIndexFixing(Index6M,$H2632,TRUE,_xll.ohTrigger(RecalcTrigger,Trigger6M)),NA())</f>
        <v>#N/A</v>
      </c>
      <c r="M2632" s="52" t="e">
        <f>IFERROR(_xll.qlIndexFixing(ONIndex6M,I2632,TRUE,_xll.ohTrigger(RecalcTrigger,Trigger6M)),NA())</f>
        <v>#N/A</v>
      </c>
    </row>
    <row r="2633" spans="2:13" x14ac:dyDescent="0.2">
      <c r="B2633" s="46" t="s">
        <v>49</v>
      </c>
      <c r="D2633" s="49">
        <f>_xll.qlCalendarAdvance(LocalCalendar,$D2632,B2633,"f",FALSE)</f>
        <v>58026</v>
      </c>
      <c r="E2633" s="49">
        <f>_xll.qlInterestRateIndexValueDate(IndexON,D2633)</f>
        <v>58026</v>
      </c>
      <c r="F2633" s="52" t="e">
        <f>IFERROR(_xll.qlIndexFixing(IndexON,D2633,TRUE,_xll.ohTrigger(RecalcTrigger,TriggerON)),NA())</f>
        <v>#N/A</v>
      </c>
      <c r="H2633" s="49">
        <f>_xll.qlCalendarAdvance(IborCalendar,$H2632,B2633,"f",FALSE)</f>
        <v>57762</v>
      </c>
      <c r="I2633" s="49">
        <f>_xll.qlInterestRateIndexValueDate(Index3M,$H2633)</f>
        <v>57766</v>
      </c>
      <c r="J2633" s="52" t="e">
        <f>IFERROR(_xll.qlIndexFixing(Index3M,H2633,TRUE,_xll.ohTrigger(RecalcTrigger,Trigger3M)),NA())</f>
        <v>#N/A</v>
      </c>
      <c r="K2633" s="52" t="e">
        <f>IFERROR(_xll.qlIndexFixing(ONIndex3M,I2633,TRUE,_xll.ohTrigger(RecalcTrigger,Trigger3M)),NA())</f>
        <v>#N/A</v>
      </c>
      <c r="L2633" s="52" t="e">
        <f>IFERROR(_xll.qlIndexFixing(Index6M,$H2633,TRUE,_xll.ohTrigger(RecalcTrigger,Trigger6M)),NA())</f>
        <v>#N/A</v>
      </c>
      <c r="M2633" s="52" t="e">
        <f>IFERROR(_xll.qlIndexFixing(ONIndex6M,I2633,TRUE,_xll.ohTrigger(RecalcTrigger,Trigger6M)),NA())</f>
        <v>#N/A</v>
      </c>
    </row>
    <row r="2634" spans="2:13" x14ac:dyDescent="0.2">
      <c r="B2634" s="46" t="s">
        <v>49</v>
      </c>
      <c r="D2634" s="49">
        <f>_xll.qlCalendarAdvance(LocalCalendar,$D2633,B2634,"f",FALSE)</f>
        <v>58033</v>
      </c>
      <c r="E2634" s="49">
        <f>_xll.qlInterestRateIndexValueDate(IndexON,D2634)</f>
        <v>58033</v>
      </c>
      <c r="F2634" s="52" t="e">
        <f>IFERROR(_xll.qlIndexFixing(IndexON,D2634,TRUE,_xll.ohTrigger(RecalcTrigger,TriggerON)),NA())</f>
        <v>#N/A</v>
      </c>
      <c r="H2634" s="49">
        <f>_xll.qlCalendarAdvance(IborCalendar,$H2633,B2634,"f",FALSE)</f>
        <v>57769</v>
      </c>
      <c r="I2634" s="49">
        <f>_xll.qlInterestRateIndexValueDate(Index3M,$H2634)</f>
        <v>57773</v>
      </c>
      <c r="J2634" s="52" t="e">
        <f>IFERROR(_xll.qlIndexFixing(Index3M,H2634,TRUE,_xll.ohTrigger(RecalcTrigger,Trigger3M)),NA())</f>
        <v>#N/A</v>
      </c>
      <c r="K2634" s="52" t="e">
        <f>IFERROR(_xll.qlIndexFixing(ONIndex3M,I2634,TRUE,_xll.ohTrigger(RecalcTrigger,Trigger3M)),NA())</f>
        <v>#N/A</v>
      </c>
      <c r="L2634" s="52" t="e">
        <f>IFERROR(_xll.qlIndexFixing(Index6M,$H2634,TRUE,_xll.ohTrigger(RecalcTrigger,Trigger6M)),NA())</f>
        <v>#N/A</v>
      </c>
      <c r="M2634" s="52" t="e">
        <f>IFERROR(_xll.qlIndexFixing(ONIndex6M,I2634,TRUE,_xll.ohTrigger(RecalcTrigger,Trigger6M)),NA())</f>
        <v>#N/A</v>
      </c>
    </row>
    <row r="2635" spans="2:13" x14ac:dyDescent="0.2">
      <c r="B2635" s="46" t="s">
        <v>49</v>
      </c>
      <c r="D2635" s="49">
        <f>_xll.qlCalendarAdvance(LocalCalendar,$D2634,B2635,"f",FALSE)</f>
        <v>58040</v>
      </c>
      <c r="E2635" s="49">
        <f>_xll.qlInterestRateIndexValueDate(IndexON,D2635)</f>
        <v>58040</v>
      </c>
      <c r="F2635" s="52" t="e">
        <f>IFERROR(_xll.qlIndexFixing(IndexON,D2635,TRUE,_xll.ohTrigger(RecalcTrigger,TriggerON)),NA())</f>
        <v>#N/A</v>
      </c>
      <c r="H2635" s="49">
        <f>_xll.qlCalendarAdvance(IborCalendar,$H2634,B2635,"f",FALSE)</f>
        <v>57776</v>
      </c>
      <c r="I2635" s="49">
        <f>_xll.qlInterestRateIndexValueDate(Index3M,$H2635)</f>
        <v>57780</v>
      </c>
      <c r="J2635" s="52" t="e">
        <f>IFERROR(_xll.qlIndexFixing(Index3M,H2635,TRUE,_xll.ohTrigger(RecalcTrigger,Trigger3M)),NA())</f>
        <v>#N/A</v>
      </c>
      <c r="K2635" s="52" t="e">
        <f>IFERROR(_xll.qlIndexFixing(ONIndex3M,I2635,TRUE,_xll.ohTrigger(RecalcTrigger,Trigger3M)),NA())</f>
        <v>#N/A</v>
      </c>
      <c r="L2635" s="52" t="e">
        <f>IFERROR(_xll.qlIndexFixing(Index6M,$H2635,TRUE,_xll.ohTrigger(RecalcTrigger,Trigger6M)),NA())</f>
        <v>#N/A</v>
      </c>
      <c r="M2635" s="52" t="e">
        <f>IFERROR(_xll.qlIndexFixing(ONIndex6M,I2635,TRUE,_xll.ohTrigger(RecalcTrigger,Trigger6M)),NA())</f>
        <v>#N/A</v>
      </c>
    </row>
    <row r="2636" spans="2:13" x14ac:dyDescent="0.2">
      <c r="B2636" s="46" t="s">
        <v>49</v>
      </c>
      <c r="D2636" s="49">
        <f>_xll.qlCalendarAdvance(LocalCalendar,$D2635,B2636,"f",FALSE)</f>
        <v>58047</v>
      </c>
      <c r="E2636" s="49">
        <f>_xll.qlInterestRateIndexValueDate(IndexON,D2636)</f>
        <v>58047</v>
      </c>
      <c r="F2636" s="52" t="e">
        <f>IFERROR(_xll.qlIndexFixing(IndexON,D2636,TRUE,_xll.ohTrigger(RecalcTrigger,TriggerON)),NA())</f>
        <v>#N/A</v>
      </c>
      <c r="H2636" s="49">
        <f>_xll.qlCalendarAdvance(IborCalendar,$H2635,B2636,"f",FALSE)</f>
        <v>57783</v>
      </c>
      <c r="I2636" s="49">
        <f>_xll.qlInterestRateIndexValueDate(Index3M,$H2636)</f>
        <v>57787</v>
      </c>
      <c r="J2636" s="52" t="e">
        <f>IFERROR(_xll.qlIndexFixing(Index3M,H2636,TRUE,_xll.ohTrigger(RecalcTrigger,Trigger3M)),NA())</f>
        <v>#N/A</v>
      </c>
      <c r="K2636" s="52" t="e">
        <f>IFERROR(_xll.qlIndexFixing(ONIndex3M,I2636,TRUE,_xll.ohTrigger(RecalcTrigger,Trigger3M)),NA())</f>
        <v>#N/A</v>
      </c>
      <c r="L2636" s="52" t="e">
        <f>IFERROR(_xll.qlIndexFixing(Index6M,$H2636,TRUE,_xll.ohTrigger(RecalcTrigger,Trigger6M)),NA())</f>
        <v>#N/A</v>
      </c>
      <c r="M2636" s="52" t="e">
        <f>IFERROR(_xll.qlIndexFixing(ONIndex6M,I2636,TRUE,_xll.ohTrigger(RecalcTrigger,Trigger6M)),NA())</f>
        <v>#N/A</v>
      </c>
    </row>
    <row r="2637" spans="2:13" x14ac:dyDescent="0.2">
      <c r="B2637" s="46" t="s">
        <v>49</v>
      </c>
      <c r="D2637" s="49">
        <f>_xll.qlCalendarAdvance(LocalCalendar,$D2636,B2637,"f",FALSE)</f>
        <v>58054</v>
      </c>
      <c r="E2637" s="49">
        <f>_xll.qlInterestRateIndexValueDate(IndexON,D2637)</f>
        <v>58054</v>
      </c>
      <c r="F2637" s="52" t="e">
        <f>IFERROR(_xll.qlIndexFixing(IndexON,D2637,TRUE,_xll.ohTrigger(RecalcTrigger,TriggerON)),NA())</f>
        <v>#N/A</v>
      </c>
      <c r="H2637" s="49">
        <f>_xll.qlCalendarAdvance(IborCalendar,$H2636,B2637,"f",FALSE)</f>
        <v>57790</v>
      </c>
      <c r="I2637" s="49">
        <f>_xll.qlInterestRateIndexValueDate(Index3M,$H2637)</f>
        <v>57794</v>
      </c>
      <c r="J2637" s="52" t="e">
        <f>IFERROR(_xll.qlIndexFixing(Index3M,H2637,TRUE,_xll.ohTrigger(RecalcTrigger,Trigger3M)),NA())</f>
        <v>#N/A</v>
      </c>
      <c r="K2637" s="52" t="e">
        <f>IFERROR(_xll.qlIndexFixing(ONIndex3M,I2637,TRUE,_xll.ohTrigger(RecalcTrigger,Trigger3M)),NA())</f>
        <v>#N/A</v>
      </c>
      <c r="L2637" s="52" t="e">
        <f>IFERROR(_xll.qlIndexFixing(Index6M,$H2637,TRUE,_xll.ohTrigger(RecalcTrigger,Trigger6M)),NA())</f>
        <v>#N/A</v>
      </c>
      <c r="M2637" s="52" t="e">
        <f>IFERROR(_xll.qlIndexFixing(ONIndex6M,I2637,TRUE,_xll.ohTrigger(RecalcTrigger,Trigger6M)),NA())</f>
        <v>#N/A</v>
      </c>
    </row>
    <row r="2638" spans="2:13" x14ac:dyDescent="0.2">
      <c r="B2638" s="46" t="s">
        <v>49</v>
      </c>
      <c r="D2638" s="49">
        <f>_xll.qlCalendarAdvance(LocalCalendar,$D2637,B2638,"f",FALSE)</f>
        <v>58061</v>
      </c>
      <c r="E2638" s="49">
        <f>_xll.qlInterestRateIndexValueDate(IndexON,D2638)</f>
        <v>58061</v>
      </c>
      <c r="F2638" s="52" t="e">
        <f>IFERROR(_xll.qlIndexFixing(IndexON,D2638,TRUE,_xll.ohTrigger(RecalcTrigger,TriggerON)),NA())</f>
        <v>#N/A</v>
      </c>
      <c r="H2638" s="49">
        <f>_xll.qlCalendarAdvance(IborCalendar,$H2637,B2638,"f",FALSE)</f>
        <v>57797</v>
      </c>
      <c r="I2638" s="49">
        <f>_xll.qlInterestRateIndexValueDate(Index3M,$H2638)</f>
        <v>57801</v>
      </c>
      <c r="J2638" s="52" t="e">
        <f>IFERROR(_xll.qlIndexFixing(Index3M,H2638,TRUE,_xll.ohTrigger(RecalcTrigger,Trigger3M)),NA())</f>
        <v>#N/A</v>
      </c>
      <c r="K2638" s="52" t="e">
        <f>IFERROR(_xll.qlIndexFixing(ONIndex3M,I2638,TRUE,_xll.ohTrigger(RecalcTrigger,Trigger3M)),NA())</f>
        <v>#N/A</v>
      </c>
      <c r="L2638" s="52" t="e">
        <f>IFERROR(_xll.qlIndexFixing(Index6M,$H2638,TRUE,_xll.ohTrigger(RecalcTrigger,Trigger6M)),NA())</f>
        <v>#N/A</v>
      </c>
      <c r="M2638" s="52" t="e">
        <f>IFERROR(_xll.qlIndexFixing(ONIndex6M,I2638,TRUE,_xll.ohTrigger(RecalcTrigger,Trigger6M)),NA())</f>
        <v>#N/A</v>
      </c>
    </row>
    <row r="2639" spans="2:13" x14ac:dyDescent="0.2">
      <c r="B2639" s="46" t="s">
        <v>49</v>
      </c>
      <c r="D2639" s="49">
        <f>_xll.qlCalendarAdvance(LocalCalendar,$D2638,B2639,"f",FALSE)</f>
        <v>58068</v>
      </c>
      <c r="E2639" s="49">
        <f>_xll.qlInterestRateIndexValueDate(IndexON,D2639)</f>
        <v>58068</v>
      </c>
      <c r="F2639" s="52" t="e">
        <f>IFERROR(_xll.qlIndexFixing(IndexON,D2639,TRUE,_xll.ohTrigger(RecalcTrigger,TriggerON)),NA())</f>
        <v>#N/A</v>
      </c>
      <c r="H2639" s="49">
        <f>_xll.qlCalendarAdvance(IborCalendar,$H2638,B2639,"f",FALSE)</f>
        <v>57804</v>
      </c>
      <c r="I2639" s="49">
        <f>_xll.qlInterestRateIndexValueDate(Index3M,$H2639)</f>
        <v>57808</v>
      </c>
      <c r="J2639" s="52" t="e">
        <f>IFERROR(_xll.qlIndexFixing(Index3M,H2639,TRUE,_xll.ohTrigger(RecalcTrigger,Trigger3M)),NA())</f>
        <v>#N/A</v>
      </c>
      <c r="K2639" s="52" t="e">
        <f>IFERROR(_xll.qlIndexFixing(ONIndex3M,I2639,TRUE,_xll.ohTrigger(RecalcTrigger,Trigger3M)),NA())</f>
        <v>#N/A</v>
      </c>
      <c r="L2639" s="52" t="e">
        <f>IFERROR(_xll.qlIndexFixing(Index6M,$H2639,TRUE,_xll.ohTrigger(RecalcTrigger,Trigger6M)),NA())</f>
        <v>#N/A</v>
      </c>
      <c r="M2639" s="52" t="e">
        <f>IFERROR(_xll.qlIndexFixing(ONIndex6M,I2639,TRUE,_xll.ohTrigger(RecalcTrigger,Trigger6M)),NA())</f>
        <v>#N/A</v>
      </c>
    </row>
    <row r="2640" spans="2:13" x14ac:dyDescent="0.2">
      <c r="B2640" s="46" t="s">
        <v>49</v>
      </c>
      <c r="D2640" s="49">
        <f>_xll.qlCalendarAdvance(LocalCalendar,$D2639,B2640,"f",FALSE)</f>
        <v>58081</v>
      </c>
      <c r="E2640" s="49">
        <f>_xll.qlInterestRateIndexValueDate(IndexON,D2640)</f>
        <v>58081</v>
      </c>
      <c r="F2640" s="52" t="e">
        <f>IFERROR(_xll.qlIndexFixing(IndexON,D2640,TRUE,_xll.ohTrigger(RecalcTrigger,TriggerON)),NA())</f>
        <v>#N/A</v>
      </c>
      <c r="H2640" s="49">
        <f>_xll.qlCalendarAdvance(IborCalendar,$H2639,B2640,"f",FALSE)</f>
        <v>57811</v>
      </c>
      <c r="I2640" s="49">
        <f>_xll.qlInterestRateIndexValueDate(Index3M,$H2640)</f>
        <v>57817</v>
      </c>
      <c r="J2640" s="52" t="e">
        <f>IFERROR(_xll.qlIndexFixing(Index3M,H2640,TRUE,_xll.ohTrigger(RecalcTrigger,Trigger3M)),NA())</f>
        <v>#N/A</v>
      </c>
      <c r="K2640" s="52" t="e">
        <f>IFERROR(_xll.qlIndexFixing(ONIndex3M,I2640,TRUE,_xll.ohTrigger(RecalcTrigger,Trigger3M)),NA())</f>
        <v>#N/A</v>
      </c>
      <c r="L2640" s="52" t="e">
        <f>IFERROR(_xll.qlIndexFixing(Index6M,$H2640,TRUE,_xll.ohTrigger(RecalcTrigger,Trigger6M)),NA())</f>
        <v>#N/A</v>
      </c>
      <c r="M2640" s="52" t="e">
        <f>IFERROR(_xll.qlIndexFixing(ONIndex6M,I2640,TRUE,_xll.ohTrigger(RecalcTrigger,Trigger6M)),NA())</f>
        <v>#N/A</v>
      </c>
    </row>
    <row r="2641" spans="2:13" x14ac:dyDescent="0.2">
      <c r="B2641" s="46" t="s">
        <v>49</v>
      </c>
      <c r="D2641" s="49">
        <f>_xll.qlCalendarAdvance(LocalCalendar,$D2640,B2641,"f",FALSE)</f>
        <v>58089</v>
      </c>
      <c r="E2641" s="49">
        <f>_xll.qlInterestRateIndexValueDate(IndexON,D2641)</f>
        <v>58089</v>
      </c>
      <c r="F2641" s="52" t="e">
        <f>IFERROR(_xll.qlIndexFixing(IndexON,D2641,TRUE,_xll.ohTrigger(RecalcTrigger,TriggerON)),NA())</f>
        <v>#N/A</v>
      </c>
      <c r="H2641" s="49">
        <f>_xll.qlCalendarAdvance(IborCalendar,$H2640,B2641,"f",FALSE)</f>
        <v>57818</v>
      </c>
      <c r="I2641" s="49">
        <f>_xll.qlInterestRateIndexValueDate(Index3M,$H2641)</f>
        <v>57822</v>
      </c>
      <c r="J2641" s="52" t="e">
        <f>IFERROR(_xll.qlIndexFixing(Index3M,H2641,TRUE,_xll.ohTrigger(RecalcTrigger,Trigger3M)),NA())</f>
        <v>#N/A</v>
      </c>
      <c r="K2641" s="52" t="e">
        <f>IFERROR(_xll.qlIndexFixing(ONIndex3M,I2641,TRUE,_xll.ohTrigger(RecalcTrigger,Trigger3M)),NA())</f>
        <v>#N/A</v>
      </c>
      <c r="L2641" s="52" t="e">
        <f>IFERROR(_xll.qlIndexFixing(Index6M,$H2641,TRUE,_xll.ohTrigger(RecalcTrigger,Trigger6M)),NA())</f>
        <v>#N/A</v>
      </c>
      <c r="M2641" s="52" t="e">
        <f>IFERROR(_xll.qlIndexFixing(ONIndex6M,I2641,TRUE,_xll.ohTrigger(RecalcTrigger,Trigger6M)),NA())</f>
        <v>#N/A</v>
      </c>
    </row>
    <row r="2642" spans="2:13" x14ac:dyDescent="0.2">
      <c r="B2642" s="46" t="s">
        <v>49</v>
      </c>
      <c r="D2642" s="49">
        <f>_xll.qlCalendarAdvance(LocalCalendar,$D2641,B2642,"f",FALSE)</f>
        <v>58096</v>
      </c>
      <c r="E2642" s="49">
        <f>_xll.qlInterestRateIndexValueDate(IndexON,D2642)</f>
        <v>58096</v>
      </c>
      <c r="F2642" s="52" t="e">
        <f>IFERROR(_xll.qlIndexFixing(IndexON,D2642,TRUE,_xll.ohTrigger(RecalcTrigger,TriggerON)),NA())</f>
        <v>#N/A</v>
      </c>
      <c r="H2642" s="49">
        <f>_xll.qlCalendarAdvance(IborCalendar,$H2641,B2642,"f",FALSE)</f>
        <v>57825</v>
      </c>
      <c r="I2642" s="49">
        <f>_xll.qlInterestRateIndexValueDate(Index3M,$H2642)</f>
        <v>57830</v>
      </c>
      <c r="J2642" s="52" t="e">
        <f>IFERROR(_xll.qlIndexFixing(Index3M,H2642,TRUE,_xll.ohTrigger(RecalcTrigger,Trigger3M)),NA())</f>
        <v>#N/A</v>
      </c>
      <c r="K2642" s="52" t="e">
        <f>IFERROR(_xll.qlIndexFixing(ONIndex3M,I2642,TRUE,_xll.ohTrigger(RecalcTrigger,Trigger3M)),NA())</f>
        <v>#N/A</v>
      </c>
      <c r="L2642" s="52" t="e">
        <f>IFERROR(_xll.qlIndexFixing(Index6M,$H2642,TRUE,_xll.ohTrigger(RecalcTrigger,Trigger6M)),NA())</f>
        <v>#N/A</v>
      </c>
      <c r="M2642" s="52" t="e">
        <f>IFERROR(_xll.qlIndexFixing(ONIndex6M,I2642,TRUE,_xll.ohTrigger(RecalcTrigger,Trigger6M)),NA())</f>
        <v>#N/A</v>
      </c>
    </row>
    <row r="2643" spans="2:13" x14ac:dyDescent="0.2">
      <c r="B2643" s="46" t="s">
        <v>49</v>
      </c>
      <c r="D2643" s="49">
        <f>_xll.qlCalendarAdvance(LocalCalendar,$D2642,B2643,"f",FALSE)</f>
        <v>58103</v>
      </c>
      <c r="E2643" s="49">
        <f>_xll.qlInterestRateIndexValueDate(IndexON,D2643)</f>
        <v>58103</v>
      </c>
      <c r="F2643" s="52" t="e">
        <f>IFERROR(_xll.qlIndexFixing(IndexON,D2643,TRUE,_xll.ohTrigger(RecalcTrigger,TriggerON)),NA())</f>
        <v>#N/A</v>
      </c>
      <c r="H2643" s="49">
        <f>_xll.qlCalendarAdvance(IborCalendar,$H2642,B2643,"f",FALSE)</f>
        <v>57832</v>
      </c>
      <c r="I2643" s="49">
        <f>_xll.qlInterestRateIndexValueDate(Index3M,$H2643)</f>
        <v>57837</v>
      </c>
      <c r="J2643" s="52" t="e">
        <f>IFERROR(_xll.qlIndexFixing(Index3M,H2643,TRUE,_xll.ohTrigger(RecalcTrigger,Trigger3M)),NA())</f>
        <v>#N/A</v>
      </c>
      <c r="K2643" s="52" t="e">
        <f>IFERROR(_xll.qlIndexFixing(ONIndex3M,I2643,TRUE,_xll.ohTrigger(RecalcTrigger,Trigger3M)),NA())</f>
        <v>#N/A</v>
      </c>
      <c r="L2643" s="52" t="e">
        <f>IFERROR(_xll.qlIndexFixing(Index6M,$H2643,TRUE,_xll.ohTrigger(RecalcTrigger,Trigger6M)),NA())</f>
        <v>#N/A</v>
      </c>
      <c r="M2643" s="52" t="e">
        <f>IFERROR(_xll.qlIndexFixing(ONIndex6M,I2643,TRUE,_xll.ohTrigger(RecalcTrigger,Trigger6M)),NA())</f>
        <v>#N/A</v>
      </c>
    </row>
    <row r="2644" spans="2:13" x14ac:dyDescent="0.2">
      <c r="B2644" s="46" t="s">
        <v>49</v>
      </c>
      <c r="D2644" s="49">
        <f>_xll.qlCalendarAdvance(LocalCalendar,$D2643,B2644,"f",FALSE)</f>
        <v>58110</v>
      </c>
      <c r="E2644" s="49">
        <f>_xll.qlInterestRateIndexValueDate(IndexON,D2644)</f>
        <v>58110</v>
      </c>
      <c r="F2644" s="52" t="e">
        <f>IFERROR(_xll.qlIndexFixing(IndexON,D2644,TRUE,_xll.ohTrigger(RecalcTrigger,TriggerON)),NA())</f>
        <v>#N/A</v>
      </c>
      <c r="H2644" s="49">
        <f>_xll.qlCalendarAdvance(IborCalendar,$H2643,B2644,"f",FALSE)</f>
        <v>57839</v>
      </c>
      <c r="I2644" s="49">
        <f>_xll.qlInterestRateIndexValueDate(Index3M,$H2644)</f>
        <v>57843</v>
      </c>
      <c r="J2644" s="52" t="e">
        <f>IFERROR(_xll.qlIndexFixing(Index3M,H2644,TRUE,_xll.ohTrigger(RecalcTrigger,Trigger3M)),NA())</f>
        <v>#N/A</v>
      </c>
      <c r="K2644" s="52" t="e">
        <f>IFERROR(_xll.qlIndexFixing(ONIndex3M,I2644,TRUE,_xll.ohTrigger(RecalcTrigger,Trigger3M)),NA())</f>
        <v>#N/A</v>
      </c>
      <c r="L2644" s="52" t="e">
        <f>IFERROR(_xll.qlIndexFixing(Index6M,$H2644,TRUE,_xll.ohTrigger(RecalcTrigger,Trigger6M)),NA())</f>
        <v>#N/A</v>
      </c>
      <c r="M2644" s="52" t="e">
        <f>IFERROR(_xll.qlIndexFixing(ONIndex6M,I2644,TRUE,_xll.ohTrigger(RecalcTrigger,Trigger6M)),NA())</f>
        <v>#N/A</v>
      </c>
    </row>
    <row r="2645" spans="2:13" x14ac:dyDescent="0.2">
      <c r="B2645" s="46" t="s">
        <v>49</v>
      </c>
      <c r="D2645" s="49">
        <f>_xll.qlCalendarAdvance(LocalCalendar,$D2644,B2645,"f",FALSE)</f>
        <v>58118</v>
      </c>
      <c r="E2645" s="49">
        <f>_xll.qlInterestRateIndexValueDate(IndexON,D2645)</f>
        <v>58118</v>
      </c>
      <c r="F2645" s="52" t="e">
        <f>IFERROR(_xll.qlIndexFixing(IndexON,D2645,TRUE,_xll.ohTrigger(RecalcTrigger,TriggerON)),NA())</f>
        <v>#N/A</v>
      </c>
      <c r="H2645" s="49">
        <f>_xll.qlCalendarAdvance(IborCalendar,$H2644,B2645,"f",FALSE)</f>
        <v>57846</v>
      </c>
      <c r="I2645" s="49">
        <f>_xll.qlInterestRateIndexValueDate(Index3M,$H2645)</f>
        <v>57850</v>
      </c>
      <c r="J2645" s="52" t="e">
        <f>IFERROR(_xll.qlIndexFixing(Index3M,H2645,TRUE,_xll.ohTrigger(RecalcTrigger,Trigger3M)),NA())</f>
        <v>#N/A</v>
      </c>
      <c r="K2645" s="52" t="e">
        <f>IFERROR(_xll.qlIndexFixing(ONIndex3M,I2645,TRUE,_xll.ohTrigger(RecalcTrigger,Trigger3M)),NA())</f>
        <v>#N/A</v>
      </c>
      <c r="L2645" s="52" t="e">
        <f>IFERROR(_xll.qlIndexFixing(Index6M,$H2645,TRUE,_xll.ohTrigger(RecalcTrigger,Trigger6M)),NA())</f>
        <v>#N/A</v>
      </c>
      <c r="M2645" s="52" t="e">
        <f>IFERROR(_xll.qlIndexFixing(ONIndex6M,I2645,TRUE,_xll.ohTrigger(RecalcTrigger,Trigger6M)),NA())</f>
        <v>#N/A</v>
      </c>
    </row>
    <row r="2646" spans="2:13" x14ac:dyDescent="0.2">
      <c r="B2646" s="46" t="s">
        <v>49</v>
      </c>
      <c r="D2646" s="49">
        <f>_xll.qlCalendarAdvance(LocalCalendar,$D2645,B2646,"f",FALSE)</f>
        <v>58125</v>
      </c>
      <c r="E2646" s="49">
        <f>_xll.qlInterestRateIndexValueDate(IndexON,D2646)</f>
        <v>58125</v>
      </c>
      <c r="F2646" s="52" t="e">
        <f>IFERROR(_xll.qlIndexFixing(IndexON,D2646,TRUE,_xll.ohTrigger(RecalcTrigger,TriggerON)),NA())</f>
        <v>#N/A</v>
      </c>
      <c r="H2646" s="49">
        <f>_xll.qlCalendarAdvance(IborCalendar,$H2645,B2646,"f",FALSE)</f>
        <v>57853</v>
      </c>
      <c r="I2646" s="49">
        <f>_xll.qlInterestRateIndexValueDate(Index3M,$H2646)</f>
        <v>57858</v>
      </c>
      <c r="J2646" s="52" t="e">
        <f>IFERROR(_xll.qlIndexFixing(Index3M,H2646,TRUE,_xll.ohTrigger(RecalcTrigger,Trigger3M)),NA())</f>
        <v>#N/A</v>
      </c>
      <c r="K2646" s="52" t="e">
        <f>IFERROR(_xll.qlIndexFixing(ONIndex3M,I2646,TRUE,_xll.ohTrigger(RecalcTrigger,Trigger3M)),NA())</f>
        <v>#N/A</v>
      </c>
      <c r="L2646" s="52" t="e">
        <f>IFERROR(_xll.qlIndexFixing(Index6M,$H2646,TRUE,_xll.ohTrigger(RecalcTrigger,Trigger6M)),NA())</f>
        <v>#N/A</v>
      </c>
      <c r="M2646" s="52" t="e">
        <f>IFERROR(_xll.qlIndexFixing(ONIndex6M,I2646,TRUE,_xll.ohTrigger(RecalcTrigger,Trigger6M)),NA())</f>
        <v>#N/A</v>
      </c>
    </row>
    <row r="2647" spans="2:13" x14ac:dyDescent="0.2">
      <c r="B2647" s="46" t="s">
        <v>49</v>
      </c>
      <c r="D2647" s="49">
        <f>_xll.qlCalendarAdvance(LocalCalendar,$D2646,B2647,"f",FALSE)</f>
        <v>58132</v>
      </c>
      <c r="E2647" s="49">
        <f>_xll.qlInterestRateIndexValueDate(IndexON,D2647)</f>
        <v>58132</v>
      </c>
      <c r="F2647" s="52" t="e">
        <f>IFERROR(_xll.qlIndexFixing(IndexON,D2647,TRUE,_xll.ohTrigger(RecalcTrigger,TriggerON)),NA())</f>
        <v>#N/A</v>
      </c>
      <c r="H2647" s="49">
        <f>_xll.qlCalendarAdvance(IborCalendar,$H2646,B2647,"f",FALSE)</f>
        <v>57860</v>
      </c>
      <c r="I2647" s="49">
        <f>_xll.qlInterestRateIndexValueDate(Index3M,$H2647)</f>
        <v>57864</v>
      </c>
      <c r="J2647" s="52" t="e">
        <f>IFERROR(_xll.qlIndexFixing(Index3M,H2647,TRUE,_xll.ohTrigger(RecalcTrigger,Trigger3M)),NA())</f>
        <v>#N/A</v>
      </c>
      <c r="K2647" s="52" t="e">
        <f>IFERROR(_xll.qlIndexFixing(ONIndex3M,I2647,TRUE,_xll.ohTrigger(RecalcTrigger,Trigger3M)),NA())</f>
        <v>#N/A</v>
      </c>
      <c r="L2647" s="52" t="e">
        <f>IFERROR(_xll.qlIndexFixing(Index6M,$H2647,TRUE,_xll.ohTrigger(RecalcTrigger,Trigger6M)),NA())</f>
        <v>#N/A</v>
      </c>
      <c r="M2647" s="52" t="e">
        <f>IFERROR(_xll.qlIndexFixing(ONIndex6M,I2647,TRUE,_xll.ohTrigger(RecalcTrigger,Trigger6M)),NA())</f>
        <v>#N/A</v>
      </c>
    </row>
    <row r="2648" spans="2:13" x14ac:dyDescent="0.2">
      <c r="B2648" s="46" t="s">
        <v>49</v>
      </c>
      <c r="D2648" s="49">
        <f>_xll.qlCalendarAdvance(LocalCalendar,$D2647,B2648,"f",FALSE)</f>
        <v>58139</v>
      </c>
      <c r="E2648" s="49">
        <f>_xll.qlInterestRateIndexValueDate(IndexON,D2648)</f>
        <v>58139</v>
      </c>
      <c r="F2648" s="52" t="e">
        <f>IFERROR(_xll.qlIndexFixing(IndexON,D2648,TRUE,_xll.ohTrigger(RecalcTrigger,TriggerON)),NA())</f>
        <v>#N/A</v>
      </c>
      <c r="H2648" s="49">
        <f>_xll.qlCalendarAdvance(IborCalendar,$H2647,B2648,"f",FALSE)</f>
        <v>57867</v>
      </c>
      <c r="I2648" s="49">
        <f>_xll.qlInterestRateIndexValueDate(Index3M,$H2648)</f>
        <v>57871</v>
      </c>
      <c r="J2648" s="52" t="e">
        <f>IFERROR(_xll.qlIndexFixing(Index3M,H2648,TRUE,_xll.ohTrigger(RecalcTrigger,Trigger3M)),NA())</f>
        <v>#N/A</v>
      </c>
      <c r="K2648" s="52" t="e">
        <f>IFERROR(_xll.qlIndexFixing(ONIndex3M,I2648,TRUE,_xll.ohTrigger(RecalcTrigger,Trigger3M)),NA())</f>
        <v>#N/A</v>
      </c>
      <c r="L2648" s="52" t="e">
        <f>IFERROR(_xll.qlIndexFixing(Index6M,$H2648,TRUE,_xll.ohTrigger(RecalcTrigger,Trigger6M)),NA())</f>
        <v>#N/A</v>
      </c>
      <c r="M2648" s="52" t="e">
        <f>IFERROR(_xll.qlIndexFixing(ONIndex6M,I2648,TRUE,_xll.ohTrigger(RecalcTrigger,Trigger6M)),NA())</f>
        <v>#N/A</v>
      </c>
    </row>
    <row r="2649" spans="2:13" x14ac:dyDescent="0.2">
      <c r="B2649" s="46" t="s">
        <v>49</v>
      </c>
      <c r="D2649" s="49">
        <f>_xll.qlCalendarAdvance(LocalCalendar,$D2648,B2649,"f",FALSE)</f>
        <v>58146</v>
      </c>
      <c r="E2649" s="49">
        <f>_xll.qlInterestRateIndexValueDate(IndexON,D2649)</f>
        <v>58146</v>
      </c>
      <c r="F2649" s="52" t="e">
        <f>IFERROR(_xll.qlIndexFixing(IndexON,D2649,TRUE,_xll.ohTrigger(RecalcTrigger,TriggerON)),NA())</f>
        <v>#N/A</v>
      </c>
      <c r="H2649" s="49">
        <f>_xll.qlCalendarAdvance(IborCalendar,$H2648,B2649,"f",FALSE)</f>
        <v>57874</v>
      </c>
      <c r="I2649" s="49">
        <f>_xll.qlInterestRateIndexValueDate(Index3M,$H2649)</f>
        <v>57878</v>
      </c>
      <c r="J2649" s="52" t="e">
        <f>IFERROR(_xll.qlIndexFixing(Index3M,H2649,TRUE,_xll.ohTrigger(RecalcTrigger,Trigger3M)),NA())</f>
        <v>#N/A</v>
      </c>
      <c r="K2649" s="52" t="e">
        <f>IFERROR(_xll.qlIndexFixing(ONIndex3M,I2649,TRUE,_xll.ohTrigger(RecalcTrigger,Trigger3M)),NA())</f>
        <v>#N/A</v>
      </c>
      <c r="L2649" s="52" t="e">
        <f>IFERROR(_xll.qlIndexFixing(Index6M,$H2649,TRUE,_xll.ohTrigger(RecalcTrigger,Trigger6M)),NA())</f>
        <v>#N/A</v>
      </c>
      <c r="M2649" s="52" t="e">
        <f>IFERROR(_xll.qlIndexFixing(ONIndex6M,I2649,TRUE,_xll.ohTrigger(RecalcTrigger,Trigger6M)),NA())</f>
        <v>#N/A</v>
      </c>
    </row>
    <row r="2650" spans="2:13" x14ac:dyDescent="0.2">
      <c r="B2650" s="46" t="s">
        <v>49</v>
      </c>
      <c r="D2650" s="49">
        <f>_xll.qlCalendarAdvance(LocalCalendar,$D2649,B2650,"f",FALSE)</f>
        <v>58153</v>
      </c>
      <c r="E2650" s="49">
        <f>_xll.qlInterestRateIndexValueDate(IndexON,D2650)</f>
        <v>58153</v>
      </c>
      <c r="F2650" s="52" t="e">
        <f>IFERROR(_xll.qlIndexFixing(IndexON,D2650,TRUE,_xll.ohTrigger(RecalcTrigger,TriggerON)),NA())</f>
        <v>#N/A</v>
      </c>
      <c r="H2650" s="49">
        <f>_xll.qlCalendarAdvance(IborCalendar,$H2649,B2650,"f",FALSE)</f>
        <v>57881</v>
      </c>
      <c r="I2650" s="49">
        <f>_xll.qlInterestRateIndexValueDate(Index3M,$H2650)</f>
        <v>57885</v>
      </c>
      <c r="J2650" s="52" t="e">
        <f>IFERROR(_xll.qlIndexFixing(Index3M,H2650,TRUE,_xll.ohTrigger(RecalcTrigger,Trigger3M)),NA())</f>
        <v>#N/A</v>
      </c>
      <c r="K2650" s="52" t="e">
        <f>IFERROR(_xll.qlIndexFixing(ONIndex3M,I2650,TRUE,_xll.ohTrigger(RecalcTrigger,Trigger3M)),NA())</f>
        <v>#N/A</v>
      </c>
      <c r="L2650" s="52" t="e">
        <f>IFERROR(_xll.qlIndexFixing(Index6M,$H2650,TRUE,_xll.ohTrigger(RecalcTrigger,Trigger6M)),NA())</f>
        <v>#N/A</v>
      </c>
      <c r="M2650" s="52" t="e">
        <f>IFERROR(_xll.qlIndexFixing(ONIndex6M,I2650,TRUE,_xll.ohTrigger(RecalcTrigger,Trigger6M)),NA())</f>
        <v>#N/A</v>
      </c>
    </row>
    <row r="2651" spans="2:13" x14ac:dyDescent="0.2">
      <c r="B2651" s="46" t="s">
        <v>49</v>
      </c>
      <c r="D2651" s="49">
        <f>_xll.qlCalendarAdvance(LocalCalendar,$D2650,B2651,"f",FALSE)</f>
        <v>58160</v>
      </c>
      <c r="E2651" s="49">
        <f>_xll.qlInterestRateIndexValueDate(IndexON,D2651)</f>
        <v>58160</v>
      </c>
      <c r="F2651" s="52" t="e">
        <f>IFERROR(_xll.qlIndexFixing(IndexON,D2651,TRUE,_xll.ohTrigger(RecalcTrigger,TriggerON)),NA())</f>
        <v>#N/A</v>
      </c>
      <c r="H2651" s="49">
        <f>_xll.qlCalendarAdvance(IborCalendar,$H2650,B2651,"f",FALSE)</f>
        <v>57888</v>
      </c>
      <c r="I2651" s="49">
        <f>_xll.qlInterestRateIndexValueDate(Index3M,$H2651)</f>
        <v>57892</v>
      </c>
      <c r="J2651" s="52" t="e">
        <f>IFERROR(_xll.qlIndexFixing(Index3M,H2651,TRUE,_xll.ohTrigger(RecalcTrigger,Trigger3M)),NA())</f>
        <v>#N/A</v>
      </c>
      <c r="K2651" s="52" t="e">
        <f>IFERROR(_xll.qlIndexFixing(ONIndex3M,I2651,TRUE,_xll.ohTrigger(RecalcTrigger,Trigger3M)),NA())</f>
        <v>#N/A</v>
      </c>
      <c r="L2651" s="52" t="e">
        <f>IFERROR(_xll.qlIndexFixing(Index6M,$H2651,TRUE,_xll.ohTrigger(RecalcTrigger,Trigger6M)),NA())</f>
        <v>#N/A</v>
      </c>
      <c r="M2651" s="52" t="e">
        <f>IFERROR(_xll.qlIndexFixing(ONIndex6M,I2651,TRUE,_xll.ohTrigger(RecalcTrigger,Trigger6M)),NA())</f>
        <v>#N/A</v>
      </c>
    </row>
    <row r="2652" spans="2:13" x14ac:dyDescent="0.2">
      <c r="B2652" s="46" t="s">
        <v>49</v>
      </c>
      <c r="D2652" s="49">
        <f>_xll.qlCalendarAdvance(LocalCalendar,$D2651,B2652,"f",FALSE)</f>
        <v>58167</v>
      </c>
      <c r="E2652" s="49">
        <f>_xll.qlInterestRateIndexValueDate(IndexON,D2652)</f>
        <v>58167</v>
      </c>
      <c r="F2652" s="52" t="e">
        <f>IFERROR(_xll.qlIndexFixing(IndexON,D2652,TRUE,_xll.ohTrigger(RecalcTrigger,TriggerON)),NA())</f>
        <v>#N/A</v>
      </c>
      <c r="H2652" s="49">
        <f>_xll.qlCalendarAdvance(IborCalendar,$H2651,B2652,"f",FALSE)</f>
        <v>57895</v>
      </c>
      <c r="I2652" s="49">
        <f>_xll.qlInterestRateIndexValueDate(Index3M,$H2652)</f>
        <v>57899</v>
      </c>
      <c r="J2652" s="52" t="e">
        <f>IFERROR(_xll.qlIndexFixing(Index3M,H2652,TRUE,_xll.ohTrigger(RecalcTrigger,Trigger3M)),NA())</f>
        <v>#N/A</v>
      </c>
      <c r="K2652" s="52" t="e">
        <f>IFERROR(_xll.qlIndexFixing(ONIndex3M,I2652,TRUE,_xll.ohTrigger(RecalcTrigger,Trigger3M)),NA())</f>
        <v>#N/A</v>
      </c>
      <c r="L2652" s="52" t="e">
        <f>IFERROR(_xll.qlIndexFixing(Index6M,$H2652,TRUE,_xll.ohTrigger(RecalcTrigger,Trigger6M)),NA())</f>
        <v>#N/A</v>
      </c>
      <c r="M2652" s="52" t="e">
        <f>IFERROR(_xll.qlIndexFixing(ONIndex6M,I2652,TRUE,_xll.ohTrigger(RecalcTrigger,Trigger6M)),NA())</f>
        <v>#N/A</v>
      </c>
    </row>
    <row r="2653" spans="2:13" x14ac:dyDescent="0.2">
      <c r="B2653" s="46" t="s">
        <v>49</v>
      </c>
      <c r="D2653" s="49">
        <f>_xll.qlCalendarAdvance(LocalCalendar,$D2652,B2653,"f",FALSE)</f>
        <v>58174</v>
      </c>
      <c r="E2653" s="49">
        <f>_xll.qlInterestRateIndexValueDate(IndexON,D2653)</f>
        <v>58174</v>
      </c>
      <c r="F2653" s="52" t="e">
        <f>IFERROR(_xll.qlIndexFixing(IndexON,D2653,TRUE,_xll.ohTrigger(RecalcTrigger,TriggerON)),NA())</f>
        <v>#N/A</v>
      </c>
      <c r="H2653" s="49">
        <f>_xll.qlCalendarAdvance(IborCalendar,$H2652,B2653,"f",FALSE)</f>
        <v>57902</v>
      </c>
      <c r="I2653" s="49">
        <f>_xll.qlInterestRateIndexValueDate(Index3M,$H2653)</f>
        <v>57907</v>
      </c>
      <c r="J2653" s="52" t="e">
        <f>IFERROR(_xll.qlIndexFixing(Index3M,H2653,TRUE,_xll.ohTrigger(RecalcTrigger,Trigger3M)),NA())</f>
        <v>#N/A</v>
      </c>
      <c r="K2653" s="52" t="e">
        <f>IFERROR(_xll.qlIndexFixing(ONIndex3M,I2653,TRUE,_xll.ohTrigger(RecalcTrigger,Trigger3M)),NA())</f>
        <v>#N/A</v>
      </c>
      <c r="L2653" s="52" t="e">
        <f>IFERROR(_xll.qlIndexFixing(Index6M,$H2653,TRUE,_xll.ohTrigger(RecalcTrigger,Trigger6M)),NA())</f>
        <v>#N/A</v>
      </c>
      <c r="M2653" s="52" t="e">
        <f>IFERROR(_xll.qlIndexFixing(ONIndex6M,I2653,TRUE,_xll.ohTrigger(RecalcTrigger,Trigger6M)),NA())</f>
        <v>#N/A</v>
      </c>
    </row>
    <row r="2654" spans="2:13" x14ac:dyDescent="0.2">
      <c r="B2654" s="46" t="s">
        <v>49</v>
      </c>
      <c r="D2654" s="49">
        <f>_xll.qlCalendarAdvance(LocalCalendar,$D2653,B2654,"f",FALSE)</f>
        <v>58181</v>
      </c>
      <c r="E2654" s="49">
        <f>_xll.qlInterestRateIndexValueDate(IndexON,D2654)</f>
        <v>58181</v>
      </c>
      <c r="F2654" s="52" t="e">
        <f>IFERROR(_xll.qlIndexFixing(IndexON,D2654,TRUE,_xll.ohTrigger(RecalcTrigger,TriggerON)),NA())</f>
        <v>#N/A</v>
      </c>
      <c r="H2654" s="49">
        <f>_xll.qlCalendarAdvance(IborCalendar,$H2653,B2654,"f",FALSE)</f>
        <v>57909</v>
      </c>
      <c r="I2654" s="49">
        <f>_xll.qlInterestRateIndexValueDate(Index3M,$H2654)</f>
        <v>57913</v>
      </c>
      <c r="J2654" s="52" t="e">
        <f>IFERROR(_xll.qlIndexFixing(Index3M,H2654,TRUE,_xll.ohTrigger(RecalcTrigger,Trigger3M)),NA())</f>
        <v>#N/A</v>
      </c>
      <c r="K2654" s="52" t="e">
        <f>IFERROR(_xll.qlIndexFixing(ONIndex3M,I2654,TRUE,_xll.ohTrigger(RecalcTrigger,Trigger3M)),NA())</f>
        <v>#N/A</v>
      </c>
      <c r="L2654" s="52" t="e">
        <f>IFERROR(_xll.qlIndexFixing(Index6M,$H2654,TRUE,_xll.ohTrigger(RecalcTrigger,Trigger6M)),NA())</f>
        <v>#N/A</v>
      </c>
      <c r="M2654" s="52" t="e">
        <f>IFERROR(_xll.qlIndexFixing(ONIndex6M,I2654,TRUE,_xll.ohTrigger(RecalcTrigger,Trigger6M)),NA())</f>
        <v>#N/A</v>
      </c>
    </row>
    <row r="2655" spans="2:13" x14ac:dyDescent="0.2">
      <c r="B2655" s="46" t="s">
        <v>49</v>
      </c>
      <c r="D2655" s="49">
        <f>_xll.qlCalendarAdvance(LocalCalendar,$D2654,B2655,"f",FALSE)</f>
        <v>58188</v>
      </c>
      <c r="E2655" s="49">
        <f>_xll.qlInterestRateIndexValueDate(IndexON,D2655)</f>
        <v>58188</v>
      </c>
      <c r="F2655" s="52" t="e">
        <f>IFERROR(_xll.qlIndexFixing(IndexON,D2655,TRUE,_xll.ohTrigger(RecalcTrigger,TriggerON)),NA())</f>
        <v>#N/A</v>
      </c>
      <c r="H2655" s="49">
        <f>_xll.qlCalendarAdvance(IborCalendar,$H2654,B2655,"f",FALSE)</f>
        <v>57916</v>
      </c>
      <c r="I2655" s="49">
        <f>_xll.qlInterestRateIndexValueDate(Index3M,$H2655)</f>
        <v>57920</v>
      </c>
      <c r="J2655" s="52" t="e">
        <f>IFERROR(_xll.qlIndexFixing(Index3M,H2655,TRUE,_xll.ohTrigger(RecalcTrigger,Trigger3M)),NA())</f>
        <v>#N/A</v>
      </c>
      <c r="K2655" s="52" t="e">
        <f>IFERROR(_xll.qlIndexFixing(ONIndex3M,I2655,TRUE,_xll.ohTrigger(RecalcTrigger,Trigger3M)),NA())</f>
        <v>#N/A</v>
      </c>
      <c r="L2655" s="52" t="e">
        <f>IFERROR(_xll.qlIndexFixing(Index6M,$H2655,TRUE,_xll.ohTrigger(RecalcTrigger,Trigger6M)),NA())</f>
        <v>#N/A</v>
      </c>
      <c r="M2655" s="52" t="e">
        <f>IFERROR(_xll.qlIndexFixing(ONIndex6M,I2655,TRUE,_xll.ohTrigger(RecalcTrigger,Trigger6M)),NA())</f>
        <v>#N/A</v>
      </c>
    </row>
    <row r="2656" spans="2:13" x14ac:dyDescent="0.2">
      <c r="B2656" s="46" t="s">
        <v>49</v>
      </c>
      <c r="D2656" s="49">
        <f>_xll.qlCalendarAdvance(LocalCalendar,$D2655,B2656,"f",FALSE)</f>
        <v>58195</v>
      </c>
      <c r="E2656" s="49">
        <f>_xll.qlInterestRateIndexValueDate(IndexON,D2656)</f>
        <v>58195</v>
      </c>
      <c r="F2656" s="52" t="e">
        <f>IFERROR(_xll.qlIndexFixing(IndexON,D2656,TRUE,_xll.ohTrigger(RecalcTrigger,TriggerON)),NA())</f>
        <v>#N/A</v>
      </c>
      <c r="H2656" s="49">
        <f>_xll.qlCalendarAdvance(IborCalendar,$H2655,B2656,"f",FALSE)</f>
        <v>57923</v>
      </c>
      <c r="I2656" s="49">
        <f>_xll.qlInterestRateIndexValueDate(Index3M,$H2656)</f>
        <v>57927</v>
      </c>
      <c r="J2656" s="52" t="e">
        <f>IFERROR(_xll.qlIndexFixing(Index3M,H2656,TRUE,_xll.ohTrigger(RecalcTrigger,Trigger3M)),NA())</f>
        <v>#N/A</v>
      </c>
      <c r="K2656" s="52" t="e">
        <f>IFERROR(_xll.qlIndexFixing(ONIndex3M,I2656,TRUE,_xll.ohTrigger(RecalcTrigger,Trigger3M)),NA())</f>
        <v>#N/A</v>
      </c>
      <c r="L2656" s="52" t="e">
        <f>IFERROR(_xll.qlIndexFixing(Index6M,$H2656,TRUE,_xll.ohTrigger(RecalcTrigger,Trigger6M)),NA())</f>
        <v>#N/A</v>
      </c>
      <c r="M2656" s="52" t="e">
        <f>IFERROR(_xll.qlIndexFixing(ONIndex6M,I2656,TRUE,_xll.ohTrigger(RecalcTrigger,Trigger6M)),NA())</f>
        <v>#N/A</v>
      </c>
    </row>
    <row r="2657" spans="2:13" x14ac:dyDescent="0.2">
      <c r="B2657" s="46" t="s">
        <v>49</v>
      </c>
      <c r="D2657" s="49">
        <f>_xll.qlCalendarAdvance(LocalCalendar,$D2656,B2657,"f",FALSE)</f>
        <v>58202</v>
      </c>
      <c r="E2657" s="49">
        <f>_xll.qlInterestRateIndexValueDate(IndexON,D2657)</f>
        <v>58202</v>
      </c>
      <c r="F2657" s="52" t="e">
        <f>IFERROR(_xll.qlIndexFixing(IndexON,D2657,TRUE,_xll.ohTrigger(RecalcTrigger,TriggerON)),NA())</f>
        <v>#N/A</v>
      </c>
      <c r="H2657" s="49">
        <f>_xll.qlCalendarAdvance(IborCalendar,$H2656,B2657,"f",FALSE)</f>
        <v>57930</v>
      </c>
      <c r="I2657" s="49">
        <f>_xll.qlInterestRateIndexValueDate(Index3M,$H2657)</f>
        <v>57934</v>
      </c>
      <c r="J2657" s="52" t="e">
        <f>IFERROR(_xll.qlIndexFixing(Index3M,H2657,TRUE,_xll.ohTrigger(RecalcTrigger,Trigger3M)),NA())</f>
        <v>#N/A</v>
      </c>
      <c r="K2657" s="52" t="e">
        <f>IFERROR(_xll.qlIndexFixing(ONIndex3M,I2657,TRUE,_xll.ohTrigger(RecalcTrigger,Trigger3M)),NA())</f>
        <v>#N/A</v>
      </c>
      <c r="L2657" s="52" t="e">
        <f>IFERROR(_xll.qlIndexFixing(Index6M,$H2657,TRUE,_xll.ohTrigger(RecalcTrigger,Trigger6M)),NA())</f>
        <v>#N/A</v>
      </c>
      <c r="M2657" s="52" t="e">
        <f>IFERROR(_xll.qlIndexFixing(ONIndex6M,I2657,TRUE,_xll.ohTrigger(RecalcTrigger,Trigger6M)),NA())</f>
        <v>#N/A</v>
      </c>
    </row>
    <row r="2658" spans="2:13" x14ac:dyDescent="0.2">
      <c r="B2658" s="46" t="s">
        <v>49</v>
      </c>
      <c r="D2658" s="49">
        <f>_xll.qlCalendarAdvance(LocalCalendar,$D2657,B2658,"f",FALSE)</f>
        <v>58209</v>
      </c>
      <c r="E2658" s="49">
        <f>_xll.qlInterestRateIndexValueDate(IndexON,D2658)</f>
        <v>58209</v>
      </c>
      <c r="F2658" s="52" t="e">
        <f>IFERROR(_xll.qlIndexFixing(IndexON,D2658,TRUE,_xll.ohTrigger(RecalcTrigger,TriggerON)),NA())</f>
        <v>#N/A</v>
      </c>
      <c r="H2658" s="49">
        <f>_xll.qlCalendarAdvance(IborCalendar,$H2657,B2658,"f",FALSE)</f>
        <v>57937</v>
      </c>
      <c r="I2658" s="49">
        <f>_xll.qlInterestRateIndexValueDate(Index3M,$H2658)</f>
        <v>57941</v>
      </c>
      <c r="J2658" s="52" t="e">
        <f>IFERROR(_xll.qlIndexFixing(Index3M,H2658,TRUE,_xll.ohTrigger(RecalcTrigger,Trigger3M)),NA())</f>
        <v>#N/A</v>
      </c>
      <c r="K2658" s="52" t="e">
        <f>IFERROR(_xll.qlIndexFixing(ONIndex3M,I2658,TRUE,_xll.ohTrigger(RecalcTrigger,Trigger3M)),NA())</f>
        <v>#N/A</v>
      </c>
      <c r="L2658" s="52" t="e">
        <f>IFERROR(_xll.qlIndexFixing(Index6M,$H2658,TRUE,_xll.ohTrigger(RecalcTrigger,Trigger6M)),NA())</f>
        <v>#N/A</v>
      </c>
      <c r="M2658" s="52" t="e">
        <f>IFERROR(_xll.qlIndexFixing(ONIndex6M,I2658,TRUE,_xll.ohTrigger(RecalcTrigger,Trigger6M)),NA())</f>
        <v>#N/A</v>
      </c>
    </row>
    <row r="2659" spans="2:13" x14ac:dyDescent="0.2">
      <c r="B2659" s="46" t="s">
        <v>49</v>
      </c>
      <c r="D2659" s="49">
        <f>_xll.qlCalendarAdvance(LocalCalendar,$D2658,B2659,"f",FALSE)</f>
        <v>58216</v>
      </c>
      <c r="E2659" s="49">
        <f>_xll.qlInterestRateIndexValueDate(IndexON,D2659)</f>
        <v>58216</v>
      </c>
      <c r="F2659" s="52" t="e">
        <f>IFERROR(_xll.qlIndexFixing(IndexON,D2659,TRUE,_xll.ohTrigger(RecalcTrigger,TriggerON)),NA())</f>
        <v>#N/A</v>
      </c>
      <c r="H2659" s="49">
        <f>_xll.qlCalendarAdvance(IborCalendar,$H2658,B2659,"f",FALSE)</f>
        <v>57944</v>
      </c>
      <c r="I2659" s="49">
        <f>_xll.qlInterestRateIndexValueDate(Index3M,$H2659)</f>
        <v>57949</v>
      </c>
      <c r="J2659" s="52" t="e">
        <f>IFERROR(_xll.qlIndexFixing(Index3M,H2659,TRUE,_xll.ohTrigger(RecalcTrigger,Trigger3M)),NA())</f>
        <v>#N/A</v>
      </c>
      <c r="K2659" s="52" t="e">
        <f>IFERROR(_xll.qlIndexFixing(ONIndex3M,I2659,TRUE,_xll.ohTrigger(RecalcTrigger,Trigger3M)),NA())</f>
        <v>#N/A</v>
      </c>
      <c r="L2659" s="52" t="e">
        <f>IFERROR(_xll.qlIndexFixing(Index6M,$H2659,TRUE,_xll.ohTrigger(RecalcTrigger,Trigger6M)),NA())</f>
        <v>#N/A</v>
      </c>
      <c r="M2659" s="52" t="e">
        <f>IFERROR(_xll.qlIndexFixing(ONIndex6M,I2659,TRUE,_xll.ohTrigger(RecalcTrigger,Trigger6M)),NA())</f>
        <v>#N/A</v>
      </c>
    </row>
    <row r="2660" spans="2:13" x14ac:dyDescent="0.2">
      <c r="B2660" s="46" t="s">
        <v>49</v>
      </c>
      <c r="D2660" s="49">
        <f>_xll.qlCalendarAdvance(LocalCalendar,$D2659,B2660,"f",FALSE)</f>
        <v>58223</v>
      </c>
      <c r="E2660" s="49">
        <f>_xll.qlInterestRateIndexValueDate(IndexON,D2660)</f>
        <v>58223</v>
      </c>
      <c r="F2660" s="52" t="e">
        <f>IFERROR(_xll.qlIndexFixing(IndexON,D2660,TRUE,_xll.ohTrigger(RecalcTrigger,TriggerON)),NA())</f>
        <v>#N/A</v>
      </c>
      <c r="H2660" s="49">
        <f>_xll.qlCalendarAdvance(IborCalendar,$H2659,B2660,"f",FALSE)</f>
        <v>57951</v>
      </c>
      <c r="I2660" s="49">
        <f>_xll.qlInterestRateIndexValueDate(Index3M,$H2660)</f>
        <v>57955</v>
      </c>
      <c r="J2660" s="52" t="e">
        <f>IFERROR(_xll.qlIndexFixing(Index3M,H2660,TRUE,_xll.ohTrigger(RecalcTrigger,Trigger3M)),NA())</f>
        <v>#N/A</v>
      </c>
      <c r="K2660" s="52" t="e">
        <f>IFERROR(_xll.qlIndexFixing(ONIndex3M,I2660,TRUE,_xll.ohTrigger(RecalcTrigger,Trigger3M)),NA())</f>
        <v>#N/A</v>
      </c>
      <c r="L2660" s="52" t="e">
        <f>IFERROR(_xll.qlIndexFixing(Index6M,$H2660,TRUE,_xll.ohTrigger(RecalcTrigger,Trigger6M)),NA())</f>
        <v>#N/A</v>
      </c>
      <c r="M2660" s="52" t="e">
        <f>IFERROR(_xll.qlIndexFixing(ONIndex6M,I2660,TRUE,_xll.ohTrigger(RecalcTrigger,Trigger6M)),NA())</f>
        <v>#N/A</v>
      </c>
    </row>
    <row r="2661" spans="2:13" x14ac:dyDescent="0.2">
      <c r="B2661" s="46" t="s">
        <v>49</v>
      </c>
      <c r="D2661" s="49">
        <f>_xll.qlCalendarAdvance(LocalCalendar,$D2660,B2661,"f",FALSE)</f>
        <v>58230</v>
      </c>
      <c r="E2661" s="49">
        <f>_xll.qlInterestRateIndexValueDate(IndexON,D2661)</f>
        <v>58230</v>
      </c>
      <c r="F2661" s="52" t="e">
        <f>IFERROR(_xll.qlIndexFixing(IndexON,D2661,TRUE,_xll.ohTrigger(RecalcTrigger,TriggerON)),NA())</f>
        <v>#N/A</v>
      </c>
      <c r="H2661" s="49">
        <f>_xll.qlCalendarAdvance(IborCalendar,$H2660,B2661,"f",FALSE)</f>
        <v>57958</v>
      </c>
      <c r="I2661" s="49">
        <f>_xll.qlInterestRateIndexValueDate(Index3M,$H2661)</f>
        <v>57962</v>
      </c>
      <c r="J2661" s="52" t="e">
        <f>IFERROR(_xll.qlIndexFixing(Index3M,H2661,TRUE,_xll.ohTrigger(RecalcTrigger,Trigger3M)),NA())</f>
        <v>#N/A</v>
      </c>
      <c r="K2661" s="52" t="e">
        <f>IFERROR(_xll.qlIndexFixing(ONIndex3M,I2661,TRUE,_xll.ohTrigger(RecalcTrigger,Trigger3M)),NA())</f>
        <v>#N/A</v>
      </c>
      <c r="L2661" s="52" t="e">
        <f>IFERROR(_xll.qlIndexFixing(Index6M,$H2661,TRUE,_xll.ohTrigger(RecalcTrigger,Trigger6M)),NA())</f>
        <v>#N/A</v>
      </c>
      <c r="M2661" s="52" t="e">
        <f>IFERROR(_xll.qlIndexFixing(ONIndex6M,I2661,TRUE,_xll.ohTrigger(RecalcTrigger,Trigger6M)),NA())</f>
        <v>#N/A</v>
      </c>
    </row>
    <row r="2662" spans="2:13" x14ac:dyDescent="0.2">
      <c r="B2662" s="46" t="s">
        <v>49</v>
      </c>
      <c r="D2662" s="49">
        <f>_xll.qlCalendarAdvance(LocalCalendar,$D2661,B2662,"f",FALSE)</f>
        <v>58237</v>
      </c>
      <c r="E2662" s="49">
        <f>_xll.qlInterestRateIndexValueDate(IndexON,D2662)</f>
        <v>58237</v>
      </c>
      <c r="F2662" s="52" t="e">
        <f>IFERROR(_xll.qlIndexFixing(IndexON,D2662,TRUE,_xll.ohTrigger(RecalcTrigger,TriggerON)),NA())</f>
        <v>#N/A</v>
      </c>
      <c r="H2662" s="49">
        <f>_xll.qlCalendarAdvance(IborCalendar,$H2661,B2662,"f",FALSE)</f>
        <v>57965</v>
      </c>
      <c r="I2662" s="49">
        <f>_xll.qlInterestRateIndexValueDate(Index3M,$H2662)</f>
        <v>57970</v>
      </c>
      <c r="J2662" s="52" t="e">
        <f>IFERROR(_xll.qlIndexFixing(Index3M,H2662,TRUE,_xll.ohTrigger(RecalcTrigger,Trigger3M)),NA())</f>
        <v>#N/A</v>
      </c>
      <c r="K2662" s="52" t="e">
        <f>IFERROR(_xll.qlIndexFixing(ONIndex3M,I2662,TRUE,_xll.ohTrigger(RecalcTrigger,Trigger3M)),NA())</f>
        <v>#N/A</v>
      </c>
      <c r="L2662" s="52" t="e">
        <f>IFERROR(_xll.qlIndexFixing(Index6M,$H2662,TRUE,_xll.ohTrigger(RecalcTrigger,Trigger6M)),NA())</f>
        <v>#N/A</v>
      </c>
      <c r="M2662" s="52" t="e">
        <f>IFERROR(_xll.qlIndexFixing(ONIndex6M,I2662,TRUE,_xll.ohTrigger(RecalcTrigger,Trigger6M)),NA())</f>
        <v>#N/A</v>
      </c>
    </row>
    <row r="2663" spans="2:13" x14ac:dyDescent="0.2">
      <c r="B2663" s="46" t="s">
        <v>49</v>
      </c>
      <c r="D2663" s="49">
        <f>_xll.qlCalendarAdvance(LocalCalendar,$D2662,B2663,"f",FALSE)</f>
        <v>58244</v>
      </c>
      <c r="E2663" s="49">
        <f>_xll.qlInterestRateIndexValueDate(IndexON,D2663)</f>
        <v>58244</v>
      </c>
      <c r="F2663" s="52" t="e">
        <f>IFERROR(_xll.qlIndexFixing(IndexON,D2663,TRUE,_xll.ohTrigger(RecalcTrigger,TriggerON)),NA())</f>
        <v>#N/A</v>
      </c>
      <c r="H2663" s="49">
        <f>_xll.qlCalendarAdvance(IborCalendar,$H2662,B2663,"f",FALSE)</f>
        <v>57972</v>
      </c>
      <c r="I2663" s="49">
        <f>_xll.qlInterestRateIndexValueDate(Index3M,$H2663)</f>
        <v>57977</v>
      </c>
      <c r="J2663" s="52" t="e">
        <f>IFERROR(_xll.qlIndexFixing(Index3M,H2663,TRUE,_xll.ohTrigger(RecalcTrigger,Trigger3M)),NA())</f>
        <v>#N/A</v>
      </c>
      <c r="K2663" s="52" t="e">
        <f>IFERROR(_xll.qlIndexFixing(ONIndex3M,I2663,TRUE,_xll.ohTrigger(RecalcTrigger,Trigger3M)),NA())</f>
        <v>#N/A</v>
      </c>
      <c r="L2663" s="52" t="e">
        <f>IFERROR(_xll.qlIndexFixing(Index6M,$H2663,TRUE,_xll.ohTrigger(RecalcTrigger,Trigger6M)),NA())</f>
        <v>#N/A</v>
      </c>
      <c r="M2663" s="52" t="e">
        <f>IFERROR(_xll.qlIndexFixing(ONIndex6M,I2663,TRUE,_xll.ohTrigger(RecalcTrigger,Trigger6M)),NA())</f>
        <v>#N/A</v>
      </c>
    </row>
    <row r="2664" spans="2:13" x14ac:dyDescent="0.2">
      <c r="B2664" s="46" t="s">
        <v>49</v>
      </c>
      <c r="D2664" s="49">
        <f>_xll.qlCalendarAdvance(LocalCalendar,$D2663,B2664,"f",FALSE)</f>
        <v>58251</v>
      </c>
      <c r="E2664" s="49">
        <f>_xll.qlInterestRateIndexValueDate(IndexON,D2664)</f>
        <v>58251</v>
      </c>
      <c r="F2664" s="52" t="e">
        <f>IFERROR(_xll.qlIndexFixing(IndexON,D2664,TRUE,_xll.ohTrigger(RecalcTrigger,TriggerON)),NA())</f>
        <v>#N/A</v>
      </c>
      <c r="H2664" s="49">
        <f>_xll.qlCalendarAdvance(IborCalendar,$H2663,B2664,"f",FALSE)</f>
        <v>57979</v>
      </c>
      <c r="I2664" s="49">
        <f>_xll.qlInterestRateIndexValueDate(Index3M,$H2664)</f>
        <v>57983</v>
      </c>
      <c r="J2664" s="52" t="e">
        <f>IFERROR(_xll.qlIndexFixing(Index3M,H2664,TRUE,_xll.ohTrigger(RecalcTrigger,Trigger3M)),NA())</f>
        <v>#N/A</v>
      </c>
      <c r="K2664" s="52" t="e">
        <f>IFERROR(_xll.qlIndexFixing(ONIndex3M,I2664,TRUE,_xll.ohTrigger(RecalcTrigger,Trigger3M)),NA())</f>
        <v>#N/A</v>
      </c>
      <c r="L2664" s="52" t="e">
        <f>IFERROR(_xll.qlIndexFixing(Index6M,$H2664,TRUE,_xll.ohTrigger(RecalcTrigger,Trigger6M)),NA())</f>
        <v>#N/A</v>
      </c>
      <c r="M2664" s="52" t="e">
        <f>IFERROR(_xll.qlIndexFixing(ONIndex6M,I2664,TRUE,_xll.ohTrigger(RecalcTrigger,Trigger6M)),NA())</f>
        <v>#N/A</v>
      </c>
    </row>
    <row r="2665" spans="2:13" x14ac:dyDescent="0.2">
      <c r="B2665" s="46" t="s">
        <v>49</v>
      </c>
      <c r="D2665" s="49">
        <f>_xll.qlCalendarAdvance(LocalCalendar,$D2664,B2665,"f",FALSE)</f>
        <v>58258</v>
      </c>
      <c r="E2665" s="49">
        <f>_xll.qlInterestRateIndexValueDate(IndexON,D2665)</f>
        <v>58258</v>
      </c>
      <c r="F2665" s="52" t="e">
        <f>IFERROR(_xll.qlIndexFixing(IndexON,D2665,TRUE,_xll.ohTrigger(RecalcTrigger,TriggerON)),NA())</f>
        <v>#N/A</v>
      </c>
      <c r="H2665" s="49">
        <f>_xll.qlCalendarAdvance(IborCalendar,$H2664,B2665,"f",FALSE)</f>
        <v>57986</v>
      </c>
      <c r="I2665" s="49">
        <f>_xll.qlInterestRateIndexValueDate(Index3M,$H2665)</f>
        <v>57990</v>
      </c>
      <c r="J2665" s="52" t="e">
        <f>IFERROR(_xll.qlIndexFixing(Index3M,H2665,TRUE,_xll.ohTrigger(RecalcTrigger,Trigger3M)),NA())</f>
        <v>#N/A</v>
      </c>
      <c r="K2665" s="52" t="e">
        <f>IFERROR(_xll.qlIndexFixing(ONIndex3M,I2665,TRUE,_xll.ohTrigger(RecalcTrigger,Trigger3M)),NA())</f>
        <v>#N/A</v>
      </c>
      <c r="L2665" s="52" t="e">
        <f>IFERROR(_xll.qlIndexFixing(Index6M,$H2665,TRUE,_xll.ohTrigger(RecalcTrigger,Trigger6M)),NA())</f>
        <v>#N/A</v>
      </c>
      <c r="M2665" s="52" t="e">
        <f>IFERROR(_xll.qlIndexFixing(ONIndex6M,I2665,TRUE,_xll.ohTrigger(RecalcTrigger,Trigger6M)),NA())</f>
        <v>#N/A</v>
      </c>
    </row>
    <row r="2666" spans="2:13" x14ac:dyDescent="0.2">
      <c r="B2666" s="46" t="s">
        <v>49</v>
      </c>
      <c r="D2666" s="49">
        <f>_xll.qlCalendarAdvance(LocalCalendar,$D2665,B2666,"f",FALSE)</f>
        <v>58265</v>
      </c>
      <c r="E2666" s="49">
        <f>_xll.qlInterestRateIndexValueDate(IndexON,D2666)</f>
        <v>58265</v>
      </c>
      <c r="F2666" s="52" t="e">
        <f>IFERROR(_xll.qlIndexFixing(IndexON,D2666,TRUE,_xll.ohTrigger(RecalcTrigger,TriggerON)),NA())</f>
        <v>#N/A</v>
      </c>
      <c r="H2666" s="49">
        <f>_xll.qlCalendarAdvance(IborCalendar,$H2665,B2666,"f",FALSE)</f>
        <v>57993</v>
      </c>
      <c r="I2666" s="49">
        <f>_xll.qlInterestRateIndexValueDate(Index3M,$H2666)</f>
        <v>57998</v>
      </c>
      <c r="J2666" s="52" t="e">
        <f>IFERROR(_xll.qlIndexFixing(Index3M,H2666,TRUE,_xll.ohTrigger(RecalcTrigger,Trigger3M)),NA())</f>
        <v>#N/A</v>
      </c>
      <c r="K2666" s="52" t="e">
        <f>IFERROR(_xll.qlIndexFixing(ONIndex3M,I2666,TRUE,_xll.ohTrigger(RecalcTrigger,Trigger3M)),NA())</f>
        <v>#N/A</v>
      </c>
      <c r="L2666" s="52" t="e">
        <f>IFERROR(_xll.qlIndexFixing(Index6M,$H2666,TRUE,_xll.ohTrigger(RecalcTrigger,Trigger6M)),NA())</f>
        <v>#N/A</v>
      </c>
      <c r="M2666" s="52" t="e">
        <f>IFERROR(_xll.qlIndexFixing(ONIndex6M,I2666,TRUE,_xll.ohTrigger(RecalcTrigger,Trigger6M)),NA())</f>
        <v>#N/A</v>
      </c>
    </row>
    <row r="2667" spans="2:13" x14ac:dyDescent="0.2">
      <c r="B2667" s="46" t="s">
        <v>49</v>
      </c>
      <c r="D2667" s="49">
        <f>_xll.qlCalendarAdvance(LocalCalendar,$D2666,B2667,"f",FALSE)</f>
        <v>58272</v>
      </c>
      <c r="E2667" s="49">
        <f>_xll.qlInterestRateIndexValueDate(IndexON,D2667)</f>
        <v>58272</v>
      </c>
      <c r="F2667" s="52" t="e">
        <f>IFERROR(_xll.qlIndexFixing(IndexON,D2667,TRUE,_xll.ohTrigger(RecalcTrigger,TriggerON)),NA())</f>
        <v>#N/A</v>
      </c>
      <c r="H2667" s="49">
        <f>_xll.qlCalendarAdvance(IborCalendar,$H2666,B2667,"f",FALSE)</f>
        <v>58000</v>
      </c>
      <c r="I2667" s="49">
        <f>_xll.qlInterestRateIndexValueDate(Index3M,$H2667)</f>
        <v>58004</v>
      </c>
      <c r="J2667" s="52" t="e">
        <f>IFERROR(_xll.qlIndexFixing(Index3M,H2667,TRUE,_xll.ohTrigger(RecalcTrigger,Trigger3M)),NA())</f>
        <v>#N/A</v>
      </c>
      <c r="K2667" s="52" t="e">
        <f>IFERROR(_xll.qlIndexFixing(ONIndex3M,I2667,TRUE,_xll.ohTrigger(RecalcTrigger,Trigger3M)),NA())</f>
        <v>#N/A</v>
      </c>
      <c r="L2667" s="52" t="e">
        <f>IFERROR(_xll.qlIndexFixing(Index6M,$H2667,TRUE,_xll.ohTrigger(RecalcTrigger,Trigger6M)),NA())</f>
        <v>#N/A</v>
      </c>
      <c r="M2667" s="52" t="e">
        <f>IFERROR(_xll.qlIndexFixing(ONIndex6M,I2667,TRUE,_xll.ohTrigger(RecalcTrigger,Trigger6M)),NA())</f>
        <v>#N/A</v>
      </c>
    </row>
    <row r="2668" spans="2:13" x14ac:dyDescent="0.2">
      <c r="B2668" s="46" t="s">
        <v>49</v>
      </c>
      <c r="D2668" s="49">
        <f>_xll.qlCalendarAdvance(LocalCalendar,$D2667,B2668,"f",FALSE)</f>
        <v>58279</v>
      </c>
      <c r="E2668" s="49">
        <f>_xll.qlInterestRateIndexValueDate(IndexON,D2668)</f>
        <v>58279</v>
      </c>
      <c r="F2668" s="52" t="e">
        <f>IFERROR(_xll.qlIndexFixing(IndexON,D2668,TRUE,_xll.ohTrigger(RecalcTrigger,TriggerON)),NA())</f>
        <v>#N/A</v>
      </c>
      <c r="H2668" s="49">
        <f>_xll.qlCalendarAdvance(IborCalendar,$H2667,B2668,"f",FALSE)</f>
        <v>58007</v>
      </c>
      <c r="I2668" s="49">
        <f>_xll.qlInterestRateIndexValueDate(Index3M,$H2668)</f>
        <v>58011</v>
      </c>
      <c r="J2668" s="52" t="e">
        <f>IFERROR(_xll.qlIndexFixing(Index3M,H2668,TRUE,_xll.ohTrigger(RecalcTrigger,Trigger3M)),NA())</f>
        <v>#N/A</v>
      </c>
      <c r="K2668" s="52" t="e">
        <f>IFERROR(_xll.qlIndexFixing(ONIndex3M,I2668,TRUE,_xll.ohTrigger(RecalcTrigger,Trigger3M)),NA())</f>
        <v>#N/A</v>
      </c>
      <c r="L2668" s="52" t="e">
        <f>IFERROR(_xll.qlIndexFixing(Index6M,$H2668,TRUE,_xll.ohTrigger(RecalcTrigger,Trigger6M)),NA())</f>
        <v>#N/A</v>
      </c>
      <c r="M2668" s="52" t="e">
        <f>IFERROR(_xll.qlIndexFixing(ONIndex6M,I2668,TRUE,_xll.ohTrigger(RecalcTrigger,Trigger6M)),NA())</f>
        <v>#N/A</v>
      </c>
    </row>
    <row r="2669" spans="2:13" x14ac:dyDescent="0.2">
      <c r="B2669" s="46" t="s">
        <v>49</v>
      </c>
      <c r="D2669" s="49">
        <f>_xll.qlCalendarAdvance(LocalCalendar,$D2668,B2669,"f",FALSE)</f>
        <v>58286</v>
      </c>
      <c r="E2669" s="49">
        <f>_xll.qlInterestRateIndexValueDate(IndexON,D2669)</f>
        <v>58286</v>
      </c>
      <c r="F2669" s="52" t="e">
        <f>IFERROR(_xll.qlIndexFixing(IndexON,D2669,TRUE,_xll.ohTrigger(RecalcTrigger,TriggerON)),NA())</f>
        <v>#N/A</v>
      </c>
      <c r="H2669" s="49">
        <f>_xll.qlCalendarAdvance(IborCalendar,$H2668,B2669,"f",FALSE)</f>
        <v>58014</v>
      </c>
      <c r="I2669" s="49">
        <f>_xll.qlInterestRateIndexValueDate(Index3M,$H2669)</f>
        <v>58019</v>
      </c>
      <c r="J2669" s="52" t="e">
        <f>IFERROR(_xll.qlIndexFixing(Index3M,H2669,TRUE,_xll.ohTrigger(RecalcTrigger,Trigger3M)),NA())</f>
        <v>#N/A</v>
      </c>
      <c r="K2669" s="52" t="e">
        <f>IFERROR(_xll.qlIndexFixing(ONIndex3M,I2669,TRUE,_xll.ohTrigger(RecalcTrigger,Trigger3M)),NA())</f>
        <v>#N/A</v>
      </c>
      <c r="L2669" s="52" t="e">
        <f>IFERROR(_xll.qlIndexFixing(Index6M,$H2669,TRUE,_xll.ohTrigger(RecalcTrigger,Trigger6M)),NA())</f>
        <v>#N/A</v>
      </c>
      <c r="M2669" s="52" t="e">
        <f>IFERROR(_xll.qlIndexFixing(ONIndex6M,I2669,TRUE,_xll.ohTrigger(RecalcTrigger,Trigger6M)),NA())</f>
        <v>#N/A</v>
      </c>
    </row>
    <row r="2670" spans="2:13" x14ac:dyDescent="0.2">
      <c r="B2670" s="46" t="s">
        <v>49</v>
      </c>
      <c r="D2670" s="49">
        <f>_xll.qlCalendarAdvance(LocalCalendar,$D2669,B2670,"f",FALSE)</f>
        <v>58293</v>
      </c>
      <c r="E2670" s="49">
        <f>_xll.qlInterestRateIndexValueDate(IndexON,D2670)</f>
        <v>58293</v>
      </c>
      <c r="F2670" s="52" t="e">
        <f>IFERROR(_xll.qlIndexFixing(IndexON,D2670,TRUE,_xll.ohTrigger(RecalcTrigger,TriggerON)),NA())</f>
        <v>#N/A</v>
      </c>
      <c r="H2670" s="49">
        <f>_xll.qlCalendarAdvance(IborCalendar,$H2669,B2670,"f",FALSE)</f>
        <v>58021</v>
      </c>
      <c r="I2670" s="49">
        <f>_xll.qlInterestRateIndexValueDate(Index3M,$H2670)</f>
        <v>58025</v>
      </c>
      <c r="J2670" s="52" t="e">
        <f>IFERROR(_xll.qlIndexFixing(Index3M,H2670,TRUE,_xll.ohTrigger(RecalcTrigger,Trigger3M)),NA())</f>
        <v>#N/A</v>
      </c>
      <c r="K2670" s="52" t="e">
        <f>IFERROR(_xll.qlIndexFixing(ONIndex3M,I2670,TRUE,_xll.ohTrigger(RecalcTrigger,Trigger3M)),NA())</f>
        <v>#N/A</v>
      </c>
      <c r="L2670" s="52" t="e">
        <f>IFERROR(_xll.qlIndexFixing(Index6M,$H2670,TRUE,_xll.ohTrigger(RecalcTrigger,Trigger6M)),NA())</f>
        <v>#N/A</v>
      </c>
      <c r="M2670" s="52" t="e">
        <f>IFERROR(_xll.qlIndexFixing(ONIndex6M,I2670,TRUE,_xll.ohTrigger(RecalcTrigger,Trigger6M)),NA())</f>
        <v>#N/A</v>
      </c>
    </row>
    <row r="2671" spans="2:13" x14ac:dyDescent="0.2">
      <c r="B2671" s="46" t="s">
        <v>49</v>
      </c>
      <c r="D2671" s="49">
        <f>_xll.qlCalendarAdvance(LocalCalendar,$D2670,B2671,"f",FALSE)</f>
        <v>58300</v>
      </c>
      <c r="E2671" s="49">
        <f>_xll.qlInterestRateIndexValueDate(IndexON,D2671)</f>
        <v>58300</v>
      </c>
      <c r="F2671" s="52" t="e">
        <f>IFERROR(_xll.qlIndexFixing(IndexON,D2671,TRUE,_xll.ohTrigger(RecalcTrigger,TriggerON)),NA())</f>
        <v>#N/A</v>
      </c>
      <c r="H2671" s="49">
        <f>_xll.qlCalendarAdvance(IborCalendar,$H2670,B2671,"f",FALSE)</f>
        <v>58028</v>
      </c>
      <c r="I2671" s="49">
        <f>_xll.qlInterestRateIndexValueDate(Index3M,$H2671)</f>
        <v>58032</v>
      </c>
      <c r="J2671" s="52" t="e">
        <f>IFERROR(_xll.qlIndexFixing(Index3M,H2671,TRUE,_xll.ohTrigger(RecalcTrigger,Trigger3M)),NA())</f>
        <v>#N/A</v>
      </c>
      <c r="K2671" s="52" t="e">
        <f>IFERROR(_xll.qlIndexFixing(ONIndex3M,I2671,TRUE,_xll.ohTrigger(RecalcTrigger,Trigger3M)),NA())</f>
        <v>#N/A</v>
      </c>
      <c r="L2671" s="52" t="e">
        <f>IFERROR(_xll.qlIndexFixing(Index6M,$H2671,TRUE,_xll.ohTrigger(RecalcTrigger,Trigger6M)),NA())</f>
        <v>#N/A</v>
      </c>
      <c r="M2671" s="52" t="e">
        <f>IFERROR(_xll.qlIndexFixing(ONIndex6M,I2671,TRUE,_xll.ohTrigger(RecalcTrigger,Trigger6M)),NA())</f>
        <v>#N/A</v>
      </c>
    </row>
    <row r="2672" spans="2:13" x14ac:dyDescent="0.2">
      <c r="B2672" s="46" t="s">
        <v>49</v>
      </c>
      <c r="D2672" s="49">
        <f>_xll.qlCalendarAdvance(LocalCalendar,$D2671,B2672,"f",FALSE)</f>
        <v>58307</v>
      </c>
      <c r="E2672" s="49">
        <f>_xll.qlInterestRateIndexValueDate(IndexON,D2672)</f>
        <v>58307</v>
      </c>
      <c r="F2672" s="52" t="e">
        <f>IFERROR(_xll.qlIndexFixing(IndexON,D2672,TRUE,_xll.ohTrigger(RecalcTrigger,TriggerON)),NA())</f>
        <v>#N/A</v>
      </c>
      <c r="H2672" s="49">
        <f>_xll.qlCalendarAdvance(IborCalendar,$H2671,B2672,"f",FALSE)</f>
        <v>58035</v>
      </c>
      <c r="I2672" s="49">
        <f>_xll.qlInterestRateIndexValueDate(Index3M,$H2672)</f>
        <v>58039</v>
      </c>
      <c r="J2672" s="52" t="e">
        <f>IFERROR(_xll.qlIndexFixing(Index3M,H2672,TRUE,_xll.ohTrigger(RecalcTrigger,Trigger3M)),NA())</f>
        <v>#N/A</v>
      </c>
      <c r="K2672" s="52" t="e">
        <f>IFERROR(_xll.qlIndexFixing(ONIndex3M,I2672,TRUE,_xll.ohTrigger(RecalcTrigger,Trigger3M)),NA())</f>
        <v>#N/A</v>
      </c>
      <c r="L2672" s="52" t="e">
        <f>IFERROR(_xll.qlIndexFixing(Index6M,$H2672,TRUE,_xll.ohTrigger(RecalcTrigger,Trigger6M)),NA())</f>
        <v>#N/A</v>
      </c>
      <c r="M2672" s="52" t="e">
        <f>IFERROR(_xll.qlIndexFixing(ONIndex6M,I2672,TRUE,_xll.ohTrigger(RecalcTrigger,Trigger6M)),NA())</f>
        <v>#N/A</v>
      </c>
    </row>
    <row r="2673" spans="2:13" x14ac:dyDescent="0.2">
      <c r="B2673" s="46" t="s">
        <v>49</v>
      </c>
      <c r="D2673" s="49">
        <f>_xll.qlCalendarAdvance(LocalCalendar,$D2672,B2673,"f",FALSE)</f>
        <v>58314</v>
      </c>
      <c r="E2673" s="49">
        <f>_xll.qlInterestRateIndexValueDate(IndexON,D2673)</f>
        <v>58314</v>
      </c>
      <c r="F2673" s="52" t="e">
        <f>IFERROR(_xll.qlIndexFixing(IndexON,D2673,TRUE,_xll.ohTrigger(RecalcTrigger,TriggerON)),NA())</f>
        <v>#N/A</v>
      </c>
      <c r="H2673" s="49">
        <f>_xll.qlCalendarAdvance(IborCalendar,$H2672,B2673,"f",FALSE)</f>
        <v>58042</v>
      </c>
      <c r="I2673" s="49">
        <f>_xll.qlInterestRateIndexValueDate(Index3M,$H2673)</f>
        <v>58046</v>
      </c>
      <c r="J2673" s="52" t="e">
        <f>IFERROR(_xll.qlIndexFixing(Index3M,H2673,TRUE,_xll.ohTrigger(RecalcTrigger,Trigger3M)),NA())</f>
        <v>#N/A</v>
      </c>
      <c r="K2673" s="52" t="e">
        <f>IFERROR(_xll.qlIndexFixing(ONIndex3M,I2673,TRUE,_xll.ohTrigger(RecalcTrigger,Trigger3M)),NA())</f>
        <v>#N/A</v>
      </c>
      <c r="L2673" s="52" t="e">
        <f>IFERROR(_xll.qlIndexFixing(Index6M,$H2673,TRUE,_xll.ohTrigger(RecalcTrigger,Trigger6M)),NA())</f>
        <v>#N/A</v>
      </c>
      <c r="M2673" s="52" t="e">
        <f>IFERROR(_xll.qlIndexFixing(ONIndex6M,I2673,TRUE,_xll.ohTrigger(RecalcTrigger,Trigger6M)),NA())</f>
        <v>#N/A</v>
      </c>
    </row>
    <row r="2674" spans="2:13" x14ac:dyDescent="0.2">
      <c r="B2674" s="46" t="s">
        <v>49</v>
      </c>
      <c r="D2674" s="49">
        <f>_xll.qlCalendarAdvance(LocalCalendar,$D2673,B2674,"f",FALSE)</f>
        <v>58321</v>
      </c>
      <c r="E2674" s="49">
        <f>_xll.qlInterestRateIndexValueDate(IndexON,D2674)</f>
        <v>58321</v>
      </c>
      <c r="F2674" s="52" t="e">
        <f>IFERROR(_xll.qlIndexFixing(IndexON,D2674,TRUE,_xll.ohTrigger(RecalcTrigger,TriggerON)),NA())</f>
        <v>#N/A</v>
      </c>
      <c r="H2674" s="49">
        <f>_xll.qlCalendarAdvance(IborCalendar,$H2673,B2674,"f",FALSE)</f>
        <v>58049</v>
      </c>
      <c r="I2674" s="49">
        <f>_xll.qlInterestRateIndexValueDate(Index3M,$H2674)</f>
        <v>58053</v>
      </c>
      <c r="J2674" s="52" t="e">
        <f>IFERROR(_xll.qlIndexFixing(Index3M,H2674,TRUE,_xll.ohTrigger(RecalcTrigger,Trigger3M)),NA())</f>
        <v>#N/A</v>
      </c>
      <c r="K2674" s="52" t="e">
        <f>IFERROR(_xll.qlIndexFixing(ONIndex3M,I2674,TRUE,_xll.ohTrigger(RecalcTrigger,Trigger3M)),NA())</f>
        <v>#N/A</v>
      </c>
      <c r="L2674" s="52" t="e">
        <f>IFERROR(_xll.qlIndexFixing(Index6M,$H2674,TRUE,_xll.ohTrigger(RecalcTrigger,Trigger6M)),NA())</f>
        <v>#N/A</v>
      </c>
      <c r="M2674" s="52" t="e">
        <f>IFERROR(_xll.qlIndexFixing(ONIndex6M,I2674,TRUE,_xll.ohTrigger(RecalcTrigger,Trigger6M)),NA())</f>
        <v>#N/A</v>
      </c>
    </row>
    <row r="2675" spans="2:13" x14ac:dyDescent="0.2">
      <c r="B2675" s="46" t="s">
        <v>49</v>
      </c>
      <c r="D2675" s="49">
        <f>_xll.qlCalendarAdvance(LocalCalendar,$D2674,B2675,"f",FALSE)</f>
        <v>58328</v>
      </c>
      <c r="E2675" s="49">
        <f>_xll.qlInterestRateIndexValueDate(IndexON,D2675)</f>
        <v>58328</v>
      </c>
      <c r="F2675" s="52" t="e">
        <f>IFERROR(_xll.qlIndexFixing(IndexON,D2675,TRUE,_xll.ohTrigger(RecalcTrigger,TriggerON)),NA())</f>
        <v>#N/A</v>
      </c>
      <c r="H2675" s="49">
        <f>_xll.qlCalendarAdvance(IborCalendar,$H2674,B2675,"f",FALSE)</f>
        <v>58056</v>
      </c>
      <c r="I2675" s="49">
        <f>_xll.qlInterestRateIndexValueDate(Index3M,$H2675)</f>
        <v>58060</v>
      </c>
      <c r="J2675" s="52" t="e">
        <f>IFERROR(_xll.qlIndexFixing(Index3M,H2675,TRUE,_xll.ohTrigger(RecalcTrigger,Trigger3M)),NA())</f>
        <v>#N/A</v>
      </c>
      <c r="K2675" s="52" t="e">
        <f>IFERROR(_xll.qlIndexFixing(ONIndex3M,I2675,TRUE,_xll.ohTrigger(RecalcTrigger,Trigger3M)),NA())</f>
        <v>#N/A</v>
      </c>
      <c r="L2675" s="52" t="e">
        <f>IFERROR(_xll.qlIndexFixing(Index6M,$H2675,TRUE,_xll.ohTrigger(RecalcTrigger,Trigger6M)),NA())</f>
        <v>#N/A</v>
      </c>
      <c r="M2675" s="52" t="e">
        <f>IFERROR(_xll.qlIndexFixing(ONIndex6M,I2675,TRUE,_xll.ohTrigger(RecalcTrigger,Trigger6M)),NA())</f>
        <v>#N/A</v>
      </c>
    </row>
    <row r="2676" spans="2:13" x14ac:dyDescent="0.2">
      <c r="B2676" s="46" t="s">
        <v>49</v>
      </c>
      <c r="D2676" s="49">
        <f>_xll.qlCalendarAdvance(LocalCalendar,$D2675,B2676,"f",FALSE)</f>
        <v>58335</v>
      </c>
      <c r="E2676" s="49">
        <f>_xll.qlInterestRateIndexValueDate(IndexON,D2676)</f>
        <v>58335</v>
      </c>
      <c r="F2676" s="52" t="e">
        <f>IFERROR(_xll.qlIndexFixing(IndexON,D2676,TRUE,_xll.ohTrigger(RecalcTrigger,TriggerON)),NA())</f>
        <v>#N/A</v>
      </c>
      <c r="H2676" s="49">
        <f>_xll.qlCalendarAdvance(IborCalendar,$H2675,B2676,"f",FALSE)</f>
        <v>58063</v>
      </c>
      <c r="I2676" s="49">
        <f>_xll.qlInterestRateIndexValueDate(Index3M,$H2676)</f>
        <v>58068</v>
      </c>
      <c r="J2676" s="52" t="e">
        <f>IFERROR(_xll.qlIndexFixing(Index3M,H2676,TRUE,_xll.ohTrigger(RecalcTrigger,Trigger3M)),NA())</f>
        <v>#N/A</v>
      </c>
      <c r="K2676" s="52" t="e">
        <f>IFERROR(_xll.qlIndexFixing(ONIndex3M,I2676,TRUE,_xll.ohTrigger(RecalcTrigger,Trigger3M)),NA())</f>
        <v>#N/A</v>
      </c>
      <c r="L2676" s="52" t="e">
        <f>IFERROR(_xll.qlIndexFixing(Index6M,$H2676,TRUE,_xll.ohTrigger(RecalcTrigger,Trigger6M)),NA())</f>
        <v>#N/A</v>
      </c>
      <c r="M2676" s="52" t="e">
        <f>IFERROR(_xll.qlIndexFixing(ONIndex6M,I2676,TRUE,_xll.ohTrigger(RecalcTrigger,Trigger6M)),NA())</f>
        <v>#N/A</v>
      </c>
    </row>
    <row r="2677" spans="2:13" x14ac:dyDescent="0.2">
      <c r="B2677" s="46" t="s">
        <v>49</v>
      </c>
      <c r="D2677" s="49">
        <f>_xll.qlCalendarAdvance(LocalCalendar,$D2676,B2677,"f",FALSE)</f>
        <v>58342</v>
      </c>
      <c r="E2677" s="49">
        <f>_xll.qlInterestRateIndexValueDate(IndexON,D2677)</f>
        <v>58342</v>
      </c>
      <c r="F2677" s="52" t="e">
        <f>IFERROR(_xll.qlIndexFixing(IndexON,D2677,TRUE,_xll.ohTrigger(RecalcTrigger,TriggerON)),NA())</f>
        <v>#N/A</v>
      </c>
      <c r="H2677" s="49">
        <f>_xll.qlCalendarAdvance(IborCalendar,$H2676,B2677,"f",FALSE)</f>
        <v>58071</v>
      </c>
      <c r="I2677" s="49">
        <f>_xll.qlInterestRateIndexValueDate(Index3M,$H2677)</f>
        <v>58081</v>
      </c>
      <c r="J2677" s="52" t="e">
        <f>IFERROR(_xll.qlIndexFixing(Index3M,H2677,TRUE,_xll.ohTrigger(RecalcTrigger,Trigger3M)),NA())</f>
        <v>#N/A</v>
      </c>
      <c r="K2677" s="52" t="e">
        <f>IFERROR(_xll.qlIndexFixing(ONIndex3M,I2677,TRUE,_xll.ohTrigger(RecalcTrigger,Trigger3M)),NA())</f>
        <v>#N/A</v>
      </c>
      <c r="L2677" s="52" t="e">
        <f>IFERROR(_xll.qlIndexFixing(Index6M,$H2677,TRUE,_xll.ohTrigger(RecalcTrigger,Trigger6M)),NA())</f>
        <v>#N/A</v>
      </c>
      <c r="M2677" s="52" t="e">
        <f>IFERROR(_xll.qlIndexFixing(ONIndex6M,I2677,TRUE,_xll.ohTrigger(RecalcTrigger,Trigger6M)),NA())</f>
        <v>#N/A</v>
      </c>
    </row>
    <row r="2678" spans="2:13" x14ac:dyDescent="0.2">
      <c r="B2678" s="46" t="s">
        <v>49</v>
      </c>
      <c r="D2678" s="49">
        <f>_xll.qlCalendarAdvance(LocalCalendar,$D2677,B2678,"f",FALSE)</f>
        <v>58349</v>
      </c>
      <c r="E2678" s="49">
        <f>_xll.qlInterestRateIndexValueDate(IndexON,D2678)</f>
        <v>58349</v>
      </c>
      <c r="F2678" s="52" t="e">
        <f>IFERROR(_xll.qlIndexFixing(IndexON,D2678,TRUE,_xll.ohTrigger(RecalcTrigger,TriggerON)),NA())</f>
        <v>#N/A</v>
      </c>
      <c r="H2678" s="49">
        <f>_xll.qlCalendarAdvance(IborCalendar,$H2677,B2678,"f",FALSE)</f>
        <v>58078</v>
      </c>
      <c r="I2678" s="49">
        <f>_xll.qlInterestRateIndexValueDate(Index3M,$H2678)</f>
        <v>58082</v>
      </c>
      <c r="J2678" s="52" t="e">
        <f>IFERROR(_xll.qlIndexFixing(Index3M,H2678,TRUE,_xll.ohTrigger(RecalcTrigger,Trigger3M)),NA())</f>
        <v>#N/A</v>
      </c>
      <c r="K2678" s="52" t="e">
        <f>IFERROR(_xll.qlIndexFixing(ONIndex3M,I2678,TRUE,_xll.ohTrigger(RecalcTrigger,Trigger3M)),NA())</f>
        <v>#N/A</v>
      </c>
      <c r="L2678" s="52" t="e">
        <f>IFERROR(_xll.qlIndexFixing(Index6M,$H2678,TRUE,_xll.ohTrigger(RecalcTrigger,Trigger6M)),NA())</f>
        <v>#N/A</v>
      </c>
      <c r="M2678" s="52" t="e">
        <f>IFERROR(_xll.qlIndexFixing(ONIndex6M,I2678,TRUE,_xll.ohTrigger(RecalcTrigger,Trigger6M)),NA())</f>
        <v>#N/A</v>
      </c>
    </row>
    <row r="2679" spans="2:13" x14ac:dyDescent="0.2">
      <c r="B2679" s="46" t="s">
        <v>49</v>
      </c>
      <c r="D2679" s="49">
        <f>_xll.qlCalendarAdvance(LocalCalendar,$D2678,B2679,"f",FALSE)</f>
        <v>58356</v>
      </c>
      <c r="E2679" s="49">
        <f>_xll.qlInterestRateIndexValueDate(IndexON,D2679)</f>
        <v>58356</v>
      </c>
      <c r="F2679" s="52" t="e">
        <f>IFERROR(_xll.qlIndexFixing(IndexON,D2679,TRUE,_xll.ohTrigger(RecalcTrigger,TriggerON)),NA())</f>
        <v>#N/A</v>
      </c>
      <c r="H2679" s="49">
        <f>_xll.qlCalendarAdvance(IborCalendar,$H2678,B2679,"f",FALSE)</f>
        <v>58085</v>
      </c>
      <c r="I2679" s="49">
        <f>_xll.qlInterestRateIndexValueDate(Index3M,$H2679)</f>
        <v>58089</v>
      </c>
      <c r="J2679" s="52" t="e">
        <f>IFERROR(_xll.qlIndexFixing(Index3M,H2679,TRUE,_xll.ohTrigger(RecalcTrigger,Trigger3M)),NA())</f>
        <v>#N/A</v>
      </c>
      <c r="K2679" s="52" t="e">
        <f>IFERROR(_xll.qlIndexFixing(ONIndex3M,I2679,TRUE,_xll.ohTrigger(RecalcTrigger,Trigger3M)),NA())</f>
        <v>#N/A</v>
      </c>
      <c r="L2679" s="52" t="e">
        <f>IFERROR(_xll.qlIndexFixing(Index6M,$H2679,TRUE,_xll.ohTrigger(RecalcTrigger,Trigger6M)),NA())</f>
        <v>#N/A</v>
      </c>
      <c r="M2679" s="52" t="e">
        <f>IFERROR(_xll.qlIndexFixing(ONIndex6M,I2679,TRUE,_xll.ohTrigger(RecalcTrigger,Trigger6M)),NA())</f>
        <v>#N/A</v>
      </c>
    </row>
    <row r="2680" spans="2:13" x14ac:dyDescent="0.2">
      <c r="B2680" s="46" t="s">
        <v>49</v>
      </c>
      <c r="D2680" s="49">
        <f>_xll.qlCalendarAdvance(LocalCalendar,$D2679,B2680,"f",FALSE)</f>
        <v>58363</v>
      </c>
      <c r="E2680" s="49">
        <f>_xll.qlInterestRateIndexValueDate(IndexON,D2680)</f>
        <v>58363</v>
      </c>
      <c r="F2680" s="52" t="e">
        <f>IFERROR(_xll.qlIndexFixing(IndexON,D2680,TRUE,_xll.ohTrigger(RecalcTrigger,TriggerON)),NA())</f>
        <v>#N/A</v>
      </c>
      <c r="H2680" s="49">
        <f>_xll.qlCalendarAdvance(IborCalendar,$H2679,B2680,"f",FALSE)</f>
        <v>58092</v>
      </c>
      <c r="I2680" s="49">
        <f>_xll.qlInterestRateIndexValueDate(Index3M,$H2680)</f>
        <v>58096</v>
      </c>
      <c r="J2680" s="52" t="e">
        <f>IFERROR(_xll.qlIndexFixing(Index3M,H2680,TRUE,_xll.ohTrigger(RecalcTrigger,Trigger3M)),NA())</f>
        <v>#N/A</v>
      </c>
      <c r="K2680" s="52" t="e">
        <f>IFERROR(_xll.qlIndexFixing(ONIndex3M,I2680,TRUE,_xll.ohTrigger(RecalcTrigger,Trigger3M)),NA())</f>
        <v>#N/A</v>
      </c>
      <c r="L2680" s="52" t="e">
        <f>IFERROR(_xll.qlIndexFixing(Index6M,$H2680,TRUE,_xll.ohTrigger(RecalcTrigger,Trigger6M)),NA())</f>
        <v>#N/A</v>
      </c>
      <c r="M2680" s="52" t="e">
        <f>IFERROR(_xll.qlIndexFixing(ONIndex6M,I2680,TRUE,_xll.ohTrigger(RecalcTrigger,Trigger6M)),NA())</f>
        <v>#N/A</v>
      </c>
    </row>
    <row r="2681" spans="2:13" x14ac:dyDescent="0.2">
      <c r="B2681" s="46" t="s">
        <v>49</v>
      </c>
      <c r="D2681" s="49">
        <f>_xll.qlCalendarAdvance(LocalCalendar,$D2680,B2681,"f",FALSE)</f>
        <v>58370</v>
      </c>
      <c r="E2681" s="49">
        <f>_xll.qlInterestRateIndexValueDate(IndexON,D2681)</f>
        <v>58370</v>
      </c>
      <c r="F2681" s="52" t="e">
        <f>IFERROR(_xll.qlIndexFixing(IndexON,D2681,TRUE,_xll.ohTrigger(RecalcTrigger,TriggerON)),NA())</f>
        <v>#N/A</v>
      </c>
      <c r="H2681" s="49">
        <f>_xll.qlCalendarAdvance(IborCalendar,$H2680,B2681,"f",FALSE)</f>
        <v>58099</v>
      </c>
      <c r="I2681" s="49">
        <f>_xll.qlInterestRateIndexValueDate(Index3M,$H2681)</f>
        <v>58103</v>
      </c>
      <c r="J2681" s="52" t="e">
        <f>IFERROR(_xll.qlIndexFixing(Index3M,H2681,TRUE,_xll.ohTrigger(RecalcTrigger,Trigger3M)),NA())</f>
        <v>#N/A</v>
      </c>
      <c r="K2681" s="52" t="e">
        <f>IFERROR(_xll.qlIndexFixing(ONIndex3M,I2681,TRUE,_xll.ohTrigger(RecalcTrigger,Trigger3M)),NA())</f>
        <v>#N/A</v>
      </c>
      <c r="L2681" s="52" t="e">
        <f>IFERROR(_xll.qlIndexFixing(Index6M,$H2681,TRUE,_xll.ohTrigger(RecalcTrigger,Trigger6M)),NA())</f>
        <v>#N/A</v>
      </c>
      <c r="M2681" s="52" t="e">
        <f>IFERROR(_xll.qlIndexFixing(ONIndex6M,I2681,TRUE,_xll.ohTrigger(RecalcTrigger,Trigger6M)),NA())</f>
        <v>#N/A</v>
      </c>
    </row>
    <row r="2682" spans="2:13" x14ac:dyDescent="0.2">
      <c r="B2682" s="46" t="s">
        <v>49</v>
      </c>
      <c r="D2682" s="49">
        <f>_xll.qlCalendarAdvance(LocalCalendar,$D2681,B2682,"f",FALSE)</f>
        <v>58377</v>
      </c>
      <c r="E2682" s="49">
        <f>_xll.qlInterestRateIndexValueDate(IndexON,D2682)</f>
        <v>58377</v>
      </c>
      <c r="F2682" s="52" t="e">
        <f>IFERROR(_xll.qlIndexFixing(IndexON,D2682,TRUE,_xll.ohTrigger(RecalcTrigger,TriggerON)),NA())</f>
        <v>#N/A</v>
      </c>
      <c r="H2682" s="49">
        <f>_xll.qlCalendarAdvance(IborCalendar,$H2681,B2682,"f",FALSE)</f>
        <v>58106</v>
      </c>
      <c r="I2682" s="49">
        <f>_xll.qlInterestRateIndexValueDate(Index3M,$H2682)</f>
        <v>58110</v>
      </c>
      <c r="J2682" s="52" t="e">
        <f>IFERROR(_xll.qlIndexFixing(Index3M,H2682,TRUE,_xll.ohTrigger(RecalcTrigger,Trigger3M)),NA())</f>
        <v>#N/A</v>
      </c>
      <c r="K2682" s="52" t="e">
        <f>IFERROR(_xll.qlIndexFixing(ONIndex3M,I2682,TRUE,_xll.ohTrigger(RecalcTrigger,Trigger3M)),NA())</f>
        <v>#N/A</v>
      </c>
      <c r="L2682" s="52" t="e">
        <f>IFERROR(_xll.qlIndexFixing(Index6M,$H2682,TRUE,_xll.ohTrigger(RecalcTrigger,Trigger6M)),NA())</f>
        <v>#N/A</v>
      </c>
      <c r="M2682" s="52" t="e">
        <f>IFERROR(_xll.qlIndexFixing(ONIndex6M,I2682,TRUE,_xll.ohTrigger(RecalcTrigger,Trigger6M)),NA())</f>
        <v>#N/A</v>
      </c>
    </row>
    <row r="2683" spans="2:13" x14ac:dyDescent="0.2">
      <c r="B2683" s="46" t="s">
        <v>49</v>
      </c>
      <c r="D2683" s="49">
        <f>_xll.qlCalendarAdvance(LocalCalendar,$D2682,B2683,"f",FALSE)</f>
        <v>58384</v>
      </c>
      <c r="E2683" s="49">
        <f>_xll.qlInterestRateIndexValueDate(IndexON,D2683)</f>
        <v>58384</v>
      </c>
      <c r="F2683" s="52" t="e">
        <f>IFERROR(_xll.qlIndexFixing(IndexON,D2683,TRUE,_xll.ohTrigger(RecalcTrigger,TriggerON)),NA())</f>
        <v>#N/A</v>
      </c>
      <c r="H2683" s="49">
        <f>_xll.qlCalendarAdvance(IborCalendar,$H2682,B2683,"f",FALSE)</f>
        <v>58113</v>
      </c>
      <c r="I2683" s="49">
        <f>_xll.qlInterestRateIndexValueDate(Index3M,$H2683)</f>
        <v>58118</v>
      </c>
      <c r="J2683" s="52" t="e">
        <f>IFERROR(_xll.qlIndexFixing(Index3M,H2683,TRUE,_xll.ohTrigger(RecalcTrigger,Trigger3M)),NA())</f>
        <v>#N/A</v>
      </c>
      <c r="K2683" s="52" t="e">
        <f>IFERROR(_xll.qlIndexFixing(ONIndex3M,I2683,TRUE,_xll.ohTrigger(RecalcTrigger,Trigger3M)),NA())</f>
        <v>#N/A</v>
      </c>
      <c r="L2683" s="52" t="e">
        <f>IFERROR(_xll.qlIndexFixing(Index6M,$H2683,TRUE,_xll.ohTrigger(RecalcTrigger,Trigger6M)),NA())</f>
        <v>#N/A</v>
      </c>
      <c r="M2683" s="52" t="e">
        <f>IFERROR(_xll.qlIndexFixing(ONIndex6M,I2683,TRUE,_xll.ohTrigger(RecalcTrigger,Trigger6M)),NA())</f>
        <v>#N/A</v>
      </c>
    </row>
    <row r="2684" spans="2:13" x14ac:dyDescent="0.2">
      <c r="B2684" s="46" t="s">
        <v>49</v>
      </c>
      <c r="D2684" s="49">
        <f>_xll.qlCalendarAdvance(LocalCalendar,$D2683,B2684,"f",FALSE)</f>
        <v>58391</v>
      </c>
      <c r="E2684" s="49">
        <f>_xll.qlInterestRateIndexValueDate(IndexON,D2684)</f>
        <v>58391</v>
      </c>
      <c r="F2684" s="52" t="e">
        <f>IFERROR(_xll.qlIndexFixing(IndexON,D2684,TRUE,_xll.ohTrigger(RecalcTrigger,TriggerON)),NA())</f>
        <v>#N/A</v>
      </c>
      <c r="H2684" s="49">
        <f>_xll.qlCalendarAdvance(IborCalendar,$H2683,B2684,"f",FALSE)</f>
        <v>58120</v>
      </c>
      <c r="I2684" s="49">
        <f>_xll.qlInterestRateIndexValueDate(Index3M,$H2684)</f>
        <v>58124</v>
      </c>
      <c r="J2684" s="52" t="e">
        <f>IFERROR(_xll.qlIndexFixing(Index3M,H2684,TRUE,_xll.ohTrigger(RecalcTrigger,Trigger3M)),NA())</f>
        <v>#N/A</v>
      </c>
      <c r="K2684" s="52" t="e">
        <f>IFERROR(_xll.qlIndexFixing(ONIndex3M,I2684,TRUE,_xll.ohTrigger(RecalcTrigger,Trigger3M)),NA())</f>
        <v>#N/A</v>
      </c>
      <c r="L2684" s="52" t="e">
        <f>IFERROR(_xll.qlIndexFixing(Index6M,$H2684,TRUE,_xll.ohTrigger(RecalcTrigger,Trigger6M)),NA())</f>
        <v>#N/A</v>
      </c>
      <c r="M2684" s="52" t="e">
        <f>IFERROR(_xll.qlIndexFixing(ONIndex6M,I2684,TRUE,_xll.ohTrigger(RecalcTrigger,Trigger6M)),NA())</f>
        <v>#N/A</v>
      </c>
    </row>
    <row r="2685" spans="2:13" x14ac:dyDescent="0.2">
      <c r="B2685" s="46" t="s">
        <v>49</v>
      </c>
      <c r="D2685" s="49">
        <f>_xll.qlCalendarAdvance(LocalCalendar,$D2684,B2685,"f",FALSE)</f>
        <v>58398</v>
      </c>
      <c r="E2685" s="49">
        <f>_xll.qlInterestRateIndexValueDate(IndexON,D2685)</f>
        <v>58398</v>
      </c>
      <c r="F2685" s="52" t="e">
        <f>IFERROR(_xll.qlIndexFixing(IndexON,D2685,TRUE,_xll.ohTrigger(RecalcTrigger,TriggerON)),NA())</f>
        <v>#N/A</v>
      </c>
      <c r="H2685" s="49">
        <f>_xll.qlCalendarAdvance(IborCalendar,$H2684,B2685,"f",FALSE)</f>
        <v>58127</v>
      </c>
      <c r="I2685" s="49">
        <f>_xll.qlInterestRateIndexValueDate(Index3M,$H2685)</f>
        <v>58131</v>
      </c>
      <c r="J2685" s="52" t="e">
        <f>IFERROR(_xll.qlIndexFixing(Index3M,H2685,TRUE,_xll.ohTrigger(RecalcTrigger,Trigger3M)),NA())</f>
        <v>#N/A</v>
      </c>
      <c r="K2685" s="52" t="e">
        <f>IFERROR(_xll.qlIndexFixing(ONIndex3M,I2685,TRUE,_xll.ohTrigger(RecalcTrigger,Trigger3M)),NA())</f>
        <v>#N/A</v>
      </c>
      <c r="L2685" s="52" t="e">
        <f>IFERROR(_xll.qlIndexFixing(Index6M,$H2685,TRUE,_xll.ohTrigger(RecalcTrigger,Trigger6M)),NA())</f>
        <v>#N/A</v>
      </c>
      <c r="M2685" s="52" t="e">
        <f>IFERROR(_xll.qlIndexFixing(ONIndex6M,I2685,TRUE,_xll.ohTrigger(RecalcTrigger,Trigger6M)),NA())</f>
        <v>#N/A</v>
      </c>
    </row>
    <row r="2686" spans="2:13" x14ac:dyDescent="0.2">
      <c r="B2686" s="46" t="s">
        <v>49</v>
      </c>
      <c r="D2686" s="49">
        <f>_xll.qlCalendarAdvance(LocalCalendar,$D2685,B2686,"f",FALSE)</f>
        <v>58405</v>
      </c>
      <c r="E2686" s="49">
        <f>_xll.qlInterestRateIndexValueDate(IndexON,D2686)</f>
        <v>58405</v>
      </c>
      <c r="F2686" s="52" t="e">
        <f>IFERROR(_xll.qlIndexFixing(IndexON,D2686,TRUE,_xll.ohTrigger(RecalcTrigger,TriggerON)),NA())</f>
        <v>#N/A</v>
      </c>
      <c r="H2686" s="49">
        <f>_xll.qlCalendarAdvance(IborCalendar,$H2685,B2686,"f",FALSE)</f>
        <v>58134</v>
      </c>
      <c r="I2686" s="49">
        <f>_xll.qlInterestRateIndexValueDate(Index3M,$H2686)</f>
        <v>58138</v>
      </c>
      <c r="J2686" s="52" t="e">
        <f>IFERROR(_xll.qlIndexFixing(Index3M,H2686,TRUE,_xll.ohTrigger(RecalcTrigger,Trigger3M)),NA())</f>
        <v>#N/A</v>
      </c>
      <c r="K2686" s="52" t="e">
        <f>IFERROR(_xll.qlIndexFixing(ONIndex3M,I2686,TRUE,_xll.ohTrigger(RecalcTrigger,Trigger3M)),NA())</f>
        <v>#N/A</v>
      </c>
      <c r="L2686" s="52" t="e">
        <f>IFERROR(_xll.qlIndexFixing(Index6M,$H2686,TRUE,_xll.ohTrigger(RecalcTrigger,Trigger6M)),NA())</f>
        <v>#N/A</v>
      </c>
      <c r="M2686" s="52" t="e">
        <f>IFERROR(_xll.qlIndexFixing(ONIndex6M,I2686,TRUE,_xll.ohTrigger(RecalcTrigger,Trigger6M)),NA())</f>
        <v>#N/A</v>
      </c>
    </row>
    <row r="2687" spans="2:13" x14ac:dyDescent="0.2">
      <c r="B2687" s="46" t="s">
        <v>49</v>
      </c>
      <c r="D2687" s="49">
        <f>_xll.qlCalendarAdvance(LocalCalendar,$D2686,B2687,"f",FALSE)</f>
        <v>58412</v>
      </c>
      <c r="E2687" s="49">
        <f>_xll.qlInterestRateIndexValueDate(IndexON,D2687)</f>
        <v>58412</v>
      </c>
      <c r="F2687" s="52" t="e">
        <f>IFERROR(_xll.qlIndexFixing(IndexON,D2687,TRUE,_xll.ohTrigger(RecalcTrigger,TriggerON)),NA())</f>
        <v>#N/A</v>
      </c>
      <c r="H2687" s="49">
        <f>_xll.qlCalendarAdvance(IborCalendar,$H2686,B2687,"f",FALSE)</f>
        <v>58141</v>
      </c>
      <c r="I2687" s="49">
        <f>_xll.qlInterestRateIndexValueDate(Index3M,$H2687)</f>
        <v>58145</v>
      </c>
      <c r="J2687" s="52" t="e">
        <f>IFERROR(_xll.qlIndexFixing(Index3M,H2687,TRUE,_xll.ohTrigger(RecalcTrigger,Trigger3M)),NA())</f>
        <v>#N/A</v>
      </c>
      <c r="K2687" s="52" t="e">
        <f>IFERROR(_xll.qlIndexFixing(ONIndex3M,I2687,TRUE,_xll.ohTrigger(RecalcTrigger,Trigger3M)),NA())</f>
        <v>#N/A</v>
      </c>
      <c r="L2687" s="52" t="e">
        <f>IFERROR(_xll.qlIndexFixing(Index6M,$H2687,TRUE,_xll.ohTrigger(RecalcTrigger,Trigger6M)),NA())</f>
        <v>#N/A</v>
      </c>
      <c r="M2687" s="52" t="e">
        <f>IFERROR(_xll.qlIndexFixing(ONIndex6M,I2687,TRUE,_xll.ohTrigger(RecalcTrigger,Trigger6M)),NA())</f>
        <v>#N/A</v>
      </c>
    </row>
    <row r="2688" spans="2:13" x14ac:dyDescent="0.2">
      <c r="B2688" s="46" t="s">
        <v>49</v>
      </c>
      <c r="D2688" s="49">
        <f>_xll.qlCalendarAdvance(LocalCalendar,$D2687,B2688,"f",FALSE)</f>
        <v>58419</v>
      </c>
      <c r="E2688" s="49">
        <f>_xll.qlInterestRateIndexValueDate(IndexON,D2688)</f>
        <v>58419</v>
      </c>
      <c r="F2688" s="52" t="e">
        <f>IFERROR(_xll.qlIndexFixing(IndexON,D2688,TRUE,_xll.ohTrigger(RecalcTrigger,TriggerON)),NA())</f>
        <v>#N/A</v>
      </c>
      <c r="H2688" s="49">
        <f>_xll.qlCalendarAdvance(IborCalendar,$H2687,B2688,"f",FALSE)</f>
        <v>58148</v>
      </c>
      <c r="I2688" s="49">
        <f>_xll.qlInterestRateIndexValueDate(Index3M,$H2688)</f>
        <v>58152</v>
      </c>
      <c r="J2688" s="52" t="e">
        <f>IFERROR(_xll.qlIndexFixing(Index3M,H2688,TRUE,_xll.ohTrigger(RecalcTrigger,Trigger3M)),NA())</f>
        <v>#N/A</v>
      </c>
      <c r="K2688" s="52" t="e">
        <f>IFERROR(_xll.qlIndexFixing(ONIndex3M,I2688,TRUE,_xll.ohTrigger(RecalcTrigger,Trigger3M)),NA())</f>
        <v>#N/A</v>
      </c>
      <c r="L2688" s="52" t="e">
        <f>IFERROR(_xll.qlIndexFixing(Index6M,$H2688,TRUE,_xll.ohTrigger(RecalcTrigger,Trigger6M)),NA())</f>
        <v>#N/A</v>
      </c>
      <c r="M2688" s="52" t="e">
        <f>IFERROR(_xll.qlIndexFixing(ONIndex6M,I2688,TRUE,_xll.ohTrigger(RecalcTrigger,Trigger6M)),NA())</f>
        <v>#N/A</v>
      </c>
    </row>
    <row r="2689" spans="2:13" x14ac:dyDescent="0.2">
      <c r="B2689" s="46" t="s">
        <v>49</v>
      </c>
      <c r="D2689" s="49">
        <f>_xll.qlCalendarAdvance(LocalCalendar,$D2688,B2689,"f",FALSE)</f>
        <v>58426</v>
      </c>
      <c r="E2689" s="49">
        <f>_xll.qlInterestRateIndexValueDate(IndexON,D2689)</f>
        <v>58426</v>
      </c>
      <c r="F2689" s="52" t="e">
        <f>IFERROR(_xll.qlIndexFixing(IndexON,D2689,TRUE,_xll.ohTrigger(RecalcTrigger,TriggerON)),NA())</f>
        <v>#N/A</v>
      </c>
      <c r="H2689" s="49">
        <f>_xll.qlCalendarAdvance(IborCalendar,$H2688,B2689,"f",FALSE)</f>
        <v>58155</v>
      </c>
      <c r="I2689" s="49">
        <f>_xll.qlInterestRateIndexValueDate(Index3M,$H2689)</f>
        <v>58159</v>
      </c>
      <c r="J2689" s="52" t="e">
        <f>IFERROR(_xll.qlIndexFixing(Index3M,H2689,TRUE,_xll.ohTrigger(RecalcTrigger,Trigger3M)),NA())</f>
        <v>#N/A</v>
      </c>
      <c r="K2689" s="52" t="e">
        <f>IFERROR(_xll.qlIndexFixing(ONIndex3M,I2689,TRUE,_xll.ohTrigger(RecalcTrigger,Trigger3M)),NA())</f>
        <v>#N/A</v>
      </c>
      <c r="L2689" s="52" t="e">
        <f>IFERROR(_xll.qlIndexFixing(Index6M,$H2689,TRUE,_xll.ohTrigger(RecalcTrigger,Trigger6M)),NA())</f>
        <v>#N/A</v>
      </c>
      <c r="M2689" s="52" t="e">
        <f>IFERROR(_xll.qlIndexFixing(ONIndex6M,I2689,TRUE,_xll.ohTrigger(RecalcTrigger,Trigger6M)),NA())</f>
        <v>#N/A</v>
      </c>
    </row>
    <row r="2690" spans="2:13" x14ac:dyDescent="0.2">
      <c r="B2690" s="46" t="s">
        <v>49</v>
      </c>
      <c r="D2690" s="49">
        <f>_xll.qlCalendarAdvance(LocalCalendar,$D2689,B2690,"f",FALSE)</f>
        <v>58433</v>
      </c>
      <c r="E2690" s="49">
        <f>_xll.qlInterestRateIndexValueDate(IndexON,D2690)</f>
        <v>58433</v>
      </c>
      <c r="F2690" s="52" t="e">
        <f>IFERROR(_xll.qlIndexFixing(IndexON,D2690,TRUE,_xll.ohTrigger(RecalcTrigger,TriggerON)),NA())</f>
        <v>#N/A</v>
      </c>
      <c r="H2690" s="49">
        <f>_xll.qlCalendarAdvance(IborCalendar,$H2689,B2690,"f",FALSE)</f>
        <v>58166</v>
      </c>
      <c r="I2690" s="49">
        <f>_xll.qlInterestRateIndexValueDate(Index3M,$H2690)</f>
        <v>58168</v>
      </c>
      <c r="J2690" s="52" t="e">
        <f>IFERROR(_xll.qlIndexFixing(Index3M,H2690,TRUE,_xll.ohTrigger(RecalcTrigger,Trigger3M)),NA())</f>
        <v>#N/A</v>
      </c>
      <c r="K2690" s="52" t="e">
        <f>IFERROR(_xll.qlIndexFixing(ONIndex3M,I2690,TRUE,_xll.ohTrigger(RecalcTrigger,Trigger3M)),NA())</f>
        <v>#N/A</v>
      </c>
      <c r="L2690" s="52" t="e">
        <f>IFERROR(_xll.qlIndexFixing(Index6M,$H2690,TRUE,_xll.ohTrigger(RecalcTrigger,Trigger6M)),NA())</f>
        <v>#N/A</v>
      </c>
      <c r="M2690" s="52" t="e">
        <f>IFERROR(_xll.qlIndexFixing(ONIndex6M,I2690,TRUE,_xll.ohTrigger(RecalcTrigger,Trigger6M)),NA())</f>
        <v>#N/A</v>
      </c>
    </row>
    <row r="2691" spans="2:13" x14ac:dyDescent="0.2">
      <c r="B2691" s="46" t="s">
        <v>49</v>
      </c>
      <c r="D2691" s="49">
        <f>_xll.qlCalendarAdvance(LocalCalendar,$D2690,B2691,"f",FALSE)</f>
        <v>58445</v>
      </c>
      <c r="E2691" s="49">
        <f>_xll.qlInterestRateIndexValueDate(IndexON,D2691)</f>
        <v>58445</v>
      </c>
      <c r="F2691" s="52" t="e">
        <f>IFERROR(_xll.qlIndexFixing(IndexON,D2691,TRUE,_xll.ohTrigger(RecalcTrigger,TriggerON)),NA())</f>
        <v>#N/A</v>
      </c>
      <c r="H2691" s="49">
        <f>_xll.qlCalendarAdvance(IborCalendar,$H2690,B2691,"f",FALSE)</f>
        <v>58173</v>
      </c>
      <c r="I2691" s="49">
        <f>_xll.qlInterestRateIndexValueDate(Index3M,$H2691)</f>
        <v>58175</v>
      </c>
      <c r="J2691" s="52" t="e">
        <f>IFERROR(_xll.qlIndexFixing(Index3M,H2691,TRUE,_xll.ohTrigger(RecalcTrigger,Trigger3M)),NA())</f>
        <v>#N/A</v>
      </c>
      <c r="K2691" s="52" t="e">
        <f>IFERROR(_xll.qlIndexFixing(ONIndex3M,I2691,TRUE,_xll.ohTrigger(RecalcTrigger,Trigger3M)),NA())</f>
        <v>#N/A</v>
      </c>
      <c r="L2691" s="52" t="e">
        <f>IFERROR(_xll.qlIndexFixing(Index6M,$H2691,TRUE,_xll.ohTrigger(RecalcTrigger,Trigger6M)),NA())</f>
        <v>#N/A</v>
      </c>
      <c r="M2691" s="52" t="e">
        <f>IFERROR(_xll.qlIndexFixing(ONIndex6M,I2691,TRUE,_xll.ohTrigger(RecalcTrigger,Trigger6M)),NA())</f>
        <v>#N/A</v>
      </c>
    </row>
    <row r="2692" spans="2:13" x14ac:dyDescent="0.2">
      <c r="B2692" s="46" t="s">
        <v>49</v>
      </c>
      <c r="D2692" s="49">
        <f>_xll.qlCalendarAdvance(LocalCalendar,$D2691,B2692,"f",FALSE)</f>
        <v>58453</v>
      </c>
      <c r="E2692" s="49">
        <f>_xll.qlInterestRateIndexValueDate(IndexON,D2692)</f>
        <v>58453</v>
      </c>
      <c r="F2692" s="52" t="e">
        <f>IFERROR(_xll.qlIndexFixing(IndexON,D2692,TRUE,_xll.ohTrigger(RecalcTrigger,TriggerON)),NA())</f>
        <v>#N/A</v>
      </c>
      <c r="H2692" s="49">
        <f>_xll.qlCalendarAdvance(IborCalendar,$H2691,B2692,"f",FALSE)</f>
        <v>58180</v>
      </c>
      <c r="I2692" s="49">
        <f>_xll.qlInterestRateIndexValueDate(Index3M,$H2692)</f>
        <v>58182</v>
      </c>
      <c r="J2692" s="52" t="e">
        <f>IFERROR(_xll.qlIndexFixing(Index3M,H2692,TRUE,_xll.ohTrigger(RecalcTrigger,Trigger3M)),NA())</f>
        <v>#N/A</v>
      </c>
      <c r="K2692" s="52" t="e">
        <f>IFERROR(_xll.qlIndexFixing(ONIndex3M,I2692,TRUE,_xll.ohTrigger(RecalcTrigger,Trigger3M)),NA())</f>
        <v>#N/A</v>
      </c>
      <c r="L2692" s="52" t="e">
        <f>IFERROR(_xll.qlIndexFixing(Index6M,$H2692,TRUE,_xll.ohTrigger(RecalcTrigger,Trigger6M)),NA())</f>
        <v>#N/A</v>
      </c>
      <c r="M2692" s="52" t="e">
        <f>IFERROR(_xll.qlIndexFixing(ONIndex6M,I2692,TRUE,_xll.ohTrigger(RecalcTrigger,Trigger6M)),NA())</f>
        <v>#N/A</v>
      </c>
    </row>
    <row r="2693" spans="2:13" x14ac:dyDescent="0.2">
      <c r="B2693" s="46" t="s">
        <v>49</v>
      </c>
      <c r="D2693" s="49">
        <f>_xll.qlCalendarAdvance(LocalCalendar,$D2692,B2693,"f",FALSE)</f>
        <v>58460</v>
      </c>
      <c r="E2693" s="49">
        <f>_xll.qlInterestRateIndexValueDate(IndexON,D2693)</f>
        <v>58460</v>
      </c>
      <c r="F2693" s="52" t="e">
        <f>IFERROR(_xll.qlIndexFixing(IndexON,D2693,TRUE,_xll.ohTrigger(RecalcTrigger,TriggerON)),NA())</f>
        <v>#N/A</v>
      </c>
      <c r="H2693" s="49">
        <f>_xll.qlCalendarAdvance(IborCalendar,$H2692,B2693,"f",FALSE)</f>
        <v>58187</v>
      </c>
      <c r="I2693" s="49">
        <f>_xll.qlInterestRateIndexValueDate(Index3M,$H2693)</f>
        <v>58189</v>
      </c>
      <c r="J2693" s="52" t="e">
        <f>IFERROR(_xll.qlIndexFixing(Index3M,H2693,TRUE,_xll.ohTrigger(RecalcTrigger,Trigger3M)),NA())</f>
        <v>#N/A</v>
      </c>
      <c r="K2693" s="52" t="e">
        <f>IFERROR(_xll.qlIndexFixing(ONIndex3M,I2693,TRUE,_xll.ohTrigger(RecalcTrigger,Trigger3M)),NA())</f>
        <v>#N/A</v>
      </c>
      <c r="L2693" s="52" t="e">
        <f>IFERROR(_xll.qlIndexFixing(Index6M,$H2693,TRUE,_xll.ohTrigger(RecalcTrigger,Trigger6M)),NA())</f>
        <v>#N/A</v>
      </c>
      <c r="M2693" s="52" t="e">
        <f>IFERROR(_xll.qlIndexFixing(ONIndex6M,I2693,TRUE,_xll.ohTrigger(RecalcTrigger,Trigger6M)),NA())</f>
        <v>#N/A</v>
      </c>
    </row>
    <row r="2694" spans="2:13" x14ac:dyDescent="0.2">
      <c r="B2694" s="46" t="s">
        <v>49</v>
      </c>
      <c r="D2694" s="49">
        <f>_xll.qlCalendarAdvance(LocalCalendar,$D2693,B2694,"f",FALSE)</f>
        <v>58467</v>
      </c>
      <c r="E2694" s="49">
        <f>_xll.qlInterestRateIndexValueDate(IndexON,D2694)</f>
        <v>58467</v>
      </c>
      <c r="F2694" s="52" t="e">
        <f>IFERROR(_xll.qlIndexFixing(IndexON,D2694,TRUE,_xll.ohTrigger(RecalcTrigger,TriggerON)),NA())</f>
        <v>#N/A</v>
      </c>
      <c r="H2694" s="49">
        <f>_xll.qlCalendarAdvance(IborCalendar,$H2693,B2694,"f",FALSE)</f>
        <v>58194</v>
      </c>
      <c r="I2694" s="49">
        <f>_xll.qlInterestRateIndexValueDate(Index3M,$H2694)</f>
        <v>58196</v>
      </c>
      <c r="J2694" s="52" t="e">
        <f>IFERROR(_xll.qlIndexFixing(Index3M,H2694,TRUE,_xll.ohTrigger(RecalcTrigger,Trigger3M)),NA())</f>
        <v>#N/A</v>
      </c>
      <c r="K2694" s="52" t="e">
        <f>IFERROR(_xll.qlIndexFixing(ONIndex3M,I2694,TRUE,_xll.ohTrigger(RecalcTrigger,Trigger3M)),NA())</f>
        <v>#N/A</v>
      </c>
      <c r="L2694" s="52" t="e">
        <f>IFERROR(_xll.qlIndexFixing(Index6M,$H2694,TRUE,_xll.ohTrigger(RecalcTrigger,Trigger6M)),NA())</f>
        <v>#N/A</v>
      </c>
      <c r="M2694" s="52" t="e">
        <f>IFERROR(_xll.qlIndexFixing(ONIndex6M,I2694,TRUE,_xll.ohTrigger(RecalcTrigger,Trigger6M)),NA())</f>
        <v>#N/A</v>
      </c>
    </row>
    <row r="2695" spans="2:13" x14ac:dyDescent="0.2">
      <c r="B2695" s="46" t="s">
        <v>49</v>
      </c>
      <c r="D2695" s="49">
        <f>_xll.qlCalendarAdvance(LocalCalendar,$D2694,B2695,"f",FALSE)</f>
        <v>58474</v>
      </c>
      <c r="E2695" s="49">
        <f>_xll.qlInterestRateIndexValueDate(IndexON,D2695)</f>
        <v>58474</v>
      </c>
      <c r="F2695" s="52" t="e">
        <f>IFERROR(_xll.qlIndexFixing(IndexON,D2695,TRUE,_xll.ohTrigger(RecalcTrigger,TriggerON)),NA())</f>
        <v>#N/A</v>
      </c>
      <c r="H2695" s="49">
        <f>_xll.qlCalendarAdvance(IborCalendar,$H2694,B2695,"f",FALSE)</f>
        <v>58201</v>
      </c>
      <c r="I2695" s="49">
        <f>_xll.qlInterestRateIndexValueDate(Index3M,$H2695)</f>
        <v>58203</v>
      </c>
      <c r="J2695" s="52" t="e">
        <f>IFERROR(_xll.qlIndexFixing(Index3M,H2695,TRUE,_xll.ohTrigger(RecalcTrigger,Trigger3M)),NA())</f>
        <v>#N/A</v>
      </c>
      <c r="K2695" s="52" t="e">
        <f>IFERROR(_xll.qlIndexFixing(ONIndex3M,I2695,TRUE,_xll.ohTrigger(RecalcTrigger,Trigger3M)),NA())</f>
        <v>#N/A</v>
      </c>
      <c r="L2695" s="52" t="e">
        <f>IFERROR(_xll.qlIndexFixing(Index6M,$H2695,TRUE,_xll.ohTrigger(RecalcTrigger,Trigger6M)),NA())</f>
        <v>#N/A</v>
      </c>
      <c r="M2695" s="52" t="e">
        <f>IFERROR(_xll.qlIndexFixing(ONIndex6M,I2695,TRUE,_xll.ohTrigger(RecalcTrigger,Trigger6M)),NA())</f>
        <v>#N/A</v>
      </c>
    </row>
    <row r="2696" spans="2:13" x14ac:dyDescent="0.2">
      <c r="B2696" s="46" t="s">
        <v>49</v>
      </c>
      <c r="D2696" s="49">
        <f>_xll.qlCalendarAdvance(LocalCalendar,$D2695,B2696,"f",FALSE)</f>
        <v>58481</v>
      </c>
      <c r="E2696" s="49">
        <f>_xll.qlInterestRateIndexValueDate(IndexON,D2696)</f>
        <v>58481</v>
      </c>
      <c r="F2696" s="52" t="e">
        <f>IFERROR(_xll.qlIndexFixing(IndexON,D2696,TRUE,_xll.ohTrigger(RecalcTrigger,TriggerON)),NA())</f>
        <v>#N/A</v>
      </c>
      <c r="H2696" s="49">
        <f>_xll.qlCalendarAdvance(IborCalendar,$H2695,B2696,"f",FALSE)</f>
        <v>58208</v>
      </c>
      <c r="I2696" s="49">
        <f>_xll.qlInterestRateIndexValueDate(Index3M,$H2696)</f>
        <v>58210</v>
      </c>
      <c r="J2696" s="52" t="e">
        <f>IFERROR(_xll.qlIndexFixing(Index3M,H2696,TRUE,_xll.ohTrigger(RecalcTrigger,Trigger3M)),NA())</f>
        <v>#N/A</v>
      </c>
      <c r="K2696" s="52" t="e">
        <f>IFERROR(_xll.qlIndexFixing(ONIndex3M,I2696,TRUE,_xll.ohTrigger(RecalcTrigger,Trigger3M)),NA())</f>
        <v>#N/A</v>
      </c>
      <c r="L2696" s="52" t="e">
        <f>IFERROR(_xll.qlIndexFixing(Index6M,$H2696,TRUE,_xll.ohTrigger(RecalcTrigger,Trigger6M)),NA())</f>
        <v>#N/A</v>
      </c>
      <c r="M2696" s="52" t="e">
        <f>IFERROR(_xll.qlIndexFixing(ONIndex6M,I2696,TRUE,_xll.ohTrigger(RecalcTrigger,Trigger6M)),NA())</f>
        <v>#N/A</v>
      </c>
    </row>
    <row r="2697" spans="2:13" x14ac:dyDescent="0.2">
      <c r="B2697" s="46" t="s">
        <v>49</v>
      </c>
      <c r="D2697" s="49">
        <f>_xll.qlCalendarAdvance(LocalCalendar,$D2696,B2697,"f",FALSE)</f>
        <v>58488</v>
      </c>
      <c r="E2697" s="49">
        <f>_xll.qlInterestRateIndexValueDate(IndexON,D2697)</f>
        <v>58488</v>
      </c>
      <c r="F2697" s="52" t="e">
        <f>IFERROR(_xll.qlIndexFixing(IndexON,D2697,TRUE,_xll.ohTrigger(RecalcTrigger,TriggerON)),NA())</f>
        <v>#N/A</v>
      </c>
      <c r="H2697" s="49">
        <f>_xll.qlCalendarAdvance(IborCalendar,$H2696,B2697,"f",FALSE)</f>
        <v>58215</v>
      </c>
      <c r="I2697" s="49">
        <f>_xll.qlInterestRateIndexValueDate(Index3M,$H2697)</f>
        <v>58217</v>
      </c>
      <c r="J2697" s="52" t="e">
        <f>IFERROR(_xll.qlIndexFixing(Index3M,H2697,TRUE,_xll.ohTrigger(RecalcTrigger,Trigger3M)),NA())</f>
        <v>#N/A</v>
      </c>
      <c r="K2697" s="52" t="e">
        <f>IFERROR(_xll.qlIndexFixing(ONIndex3M,I2697,TRUE,_xll.ohTrigger(RecalcTrigger,Trigger3M)),NA())</f>
        <v>#N/A</v>
      </c>
      <c r="L2697" s="52" t="e">
        <f>IFERROR(_xll.qlIndexFixing(Index6M,$H2697,TRUE,_xll.ohTrigger(RecalcTrigger,Trigger6M)),NA())</f>
        <v>#N/A</v>
      </c>
      <c r="M2697" s="52" t="e">
        <f>IFERROR(_xll.qlIndexFixing(ONIndex6M,I2697,TRUE,_xll.ohTrigger(RecalcTrigger,Trigger6M)),NA())</f>
        <v>#N/A</v>
      </c>
    </row>
    <row r="2698" spans="2:13" x14ac:dyDescent="0.2">
      <c r="B2698" s="46" t="s">
        <v>49</v>
      </c>
      <c r="D2698" s="49">
        <f>_xll.qlCalendarAdvance(LocalCalendar,$D2697,B2698,"f",FALSE)</f>
        <v>58495</v>
      </c>
      <c r="E2698" s="49">
        <f>_xll.qlInterestRateIndexValueDate(IndexON,D2698)</f>
        <v>58495</v>
      </c>
      <c r="F2698" s="52" t="e">
        <f>IFERROR(_xll.qlIndexFixing(IndexON,D2698,TRUE,_xll.ohTrigger(RecalcTrigger,TriggerON)),NA())</f>
        <v>#N/A</v>
      </c>
      <c r="H2698" s="49">
        <f>_xll.qlCalendarAdvance(IborCalendar,$H2697,B2698,"f",FALSE)</f>
        <v>58222</v>
      </c>
      <c r="I2698" s="49">
        <f>_xll.qlInterestRateIndexValueDate(Index3M,$H2698)</f>
        <v>58224</v>
      </c>
      <c r="J2698" s="52" t="e">
        <f>IFERROR(_xll.qlIndexFixing(Index3M,H2698,TRUE,_xll.ohTrigger(RecalcTrigger,Trigger3M)),NA())</f>
        <v>#N/A</v>
      </c>
      <c r="K2698" s="52" t="e">
        <f>IFERROR(_xll.qlIndexFixing(ONIndex3M,I2698,TRUE,_xll.ohTrigger(RecalcTrigger,Trigger3M)),NA())</f>
        <v>#N/A</v>
      </c>
      <c r="L2698" s="52" t="e">
        <f>IFERROR(_xll.qlIndexFixing(Index6M,$H2698,TRUE,_xll.ohTrigger(RecalcTrigger,Trigger6M)),NA())</f>
        <v>#N/A</v>
      </c>
      <c r="M2698" s="52" t="e">
        <f>IFERROR(_xll.qlIndexFixing(ONIndex6M,I2698,TRUE,_xll.ohTrigger(RecalcTrigger,Trigger6M)),NA())</f>
        <v>#N/A</v>
      </c>
    </row>
    <row r="2699" spans="2:13" x14ac:dyDescent="0.2">
      <c r="B2699" s="46" t="s">
        <v>49</v>
      </c>
      <c r="D2699" s="49">
        <f>_xll.qlCalendarAdvance(LocalCalendar,$D2698,B2699,"f",FALSE)</f>
        <v>58502</v>
      </c>
      <c r="E2699" s="49">
        <f>_xll.qlInterestRateIndexValueDate(IndexON,D2699)</f>
        <v>58502</v>
      </c>
      <c r="F2699" s="52" t="e">
        <f>IFERROR(_xll.qlIndexFixing(IndexON,D2699,TRUE,_xll.ohTrigger(RecalcTrigger,TriggerON)),NA())</f>
        <v>#N/A</v>
      </c>
      <c r="H2699" s="49">
        <f>_xll.qlCalendarAdvance(IborCalendar,$H2698,B2699,"f",FALSE)</f>
        <v>58229</v>
      </c>
      <c r="I2699" s="49">
        <f>_xll.qlInterestRateIndexValueDate(Index3M,$H2699)</f>
        <v>58231</v>
      </c>
      <c r="J2699" s="52" t="e">
        <f>IFERROR(_xll.qlIndexFixing(Index3M,H2699,TRUE,_xll.ohTrigger(RecalcTrigger,Trigger3M)),NA())</f>
        <v>#N/A</v>
      </c>
      <c r="K2699" s="52" t="e">
        <f>IFERROR(_xll.qlIndexFixing(ONIndex3M,I2699,TRUE,_xll.ohTrigger(RecalcTrigger,Trigger3M)),NA())</f>
        <v>#N/A</v>
      </c>
      <c r="L2699" s="52" t="e">
        <f>IFERROR(_xll.qlIndexFixing(Index6M,$H2699,TRUE,_xll.ohTrigger(RecalcTrigger,Trigger6M)),NA())</f>
        <v>#N/A</v>
      </c>
      <c r="M2699" s="52" t="e">
        <f>IFERROR(_xll.qlIndexFixing(ONIndex6M,I2699,TRUE,_xll.ohTrigger(RecalcTrigger,Trigger6M)),NA())</f>
        <v>#N/A</v>
      </c>
    </row>
    <row r="2700" spans="2:13" x14ac:dyDescent="0.2">
      <c r="B2700" s="46" t="s">
        <v>49</v>
      </c>
      <c r="D2700" s="49">
        <f>_xll.qlCalendarAdvance(LocalCalendar,$D2699,B2700,"f",FALSE)</f>
        <v>58509</v>
      </c>
      <c r="E2700" s="49">
        <f>_xll.qlInterestRateIndexValueDate(IndexON,D2700)</f>
        <v>58509</v>
      </c>
      <c r="F2700" s="52" t="e">
        <f>IFERROR(_xll.qlIndexFixing(IndexON,D2700,TRUE,_xll.ohTrigger(RecalcTrigger,TriggerON)),NA())</f>
        <v>#N/A</v>
      </c>
      <c r="H2700" s="49">
        <f>_xll.qlCalendarAdvance(IborCalendar,$H2699,B2700,"f",FALSE)</f>
        <v>58236</v>
      </c>
      <c r="I2700" s="49">
        <f>_xll.qlInterestRateIndexValueDate(Index3M,$H2700)</f>
        <v>58238</v>
      </c>
      <c r="J2700" s="52" t="e">
        <f>IFERROR(_xll.qlIndexFixing(Index3M,H2700,TRUE,_xll.ohTrigger(RecalcTrigger,Trigger3M)),NA())</f>
        <v>#N/A</v>
      </c>
      <c r="K2700" s="52" t="e">
        <f>IFERROR(_xll.qlIndexFixing(ONIndex3M,I2700,TRUE,_xll.ohTrigger(RecalcTrigger,Trigger3M)),NA())</f>
        <v>#N/A</v>
      </c>
      <c r="L2700" s="52" t="e">
        <f>IFERROR(_xll.qlIndexFixing(Index6M,$H2700,TRUE,_xll.ohTrigger(RecalcTrigger,Trigger6M)),NA())</f>
        <v>#N/A</v>
      </c>
      <c r="M2700" s="52" t="e">
        <f>IFERROR(_xll.qlIndexFixing(ONIndex6M,I2700,TRUE,_xll.ohTrigger(RecalcTrigger,Trigger6M)),NA())</f>
        <v>#N/A</v>
      </c>
    </row>
    <row r="2701" spans="2:13" x14ac:dyDescent="0.2">
      <c r="B2701" s="46" t="s">
        <v>49</v>
      </c>
      <c r="D2701" s="49">
        <f>_xll.qlCalendarAdvance(LocalCalendar,$D2700,B2701,"f",FALSE)</f>
        <v>58516</v>
      </c>
      <c r="E2701" s="49">
        <f>_xll.qlInterestRateIndexValueDate(IndexON,D2701)</f>
        <v>58516</v>
      </c>
      <c r="F2701" s="52" t="e">
        <f>IFERROR(_xll.qlIndexFixing(IndexON,D2701,TRUE,_xll.ohTrigger(RecalcTrigger,TriggerON)),NA())</f>
        <v>#N/A</v>
      </c>
      <c r="H2701" s="49">
        <f>_xll.qlCalendarAdvance(IborCalendar,$H2700,B2701,"f",FALSE)</f>
        <v>58243</v>
      </c>
      <c r="I2701" s="49">
        <f>_xll.qlInterestRateIndexValueDate(Index3M,$H2701)</f>
        <v>58245</v>
      </c>
      <c r="J2701" s="52" t="e">
        <f>IFERROR(_xll.qlIndexFixing(Index3M,H2701,TRUE,_xll.ohTrigger(RecalcTrigger,Trigger3M)),NA())</f>
        <v>#N/A</v>
      </c>
      <c r="K2701" s="52" t="e">
        <f>IFERROR(_xll.qlIndexFixing(ONIndex3M,I2701,TRUE,_xll.ohTrigger(RecalcTrigger,Trigger3M)),NA())</f>
        <v>#N/A</v>
      </c>
      <c r="L2701" s="52" t="e">
        <f>IFERROR(_xll.qlIndexFixing(Index6M,$H2701,TRUE,_xll.ohTrigger(RecalcTrigger,Trigger6M)),NA())</f>
        <v>#N/A</v>
      </c>
      <c r="M2701" s="52" t="e">
        <f>IFERROR(_xll.qlIndexFixing(ONIndex6M,I2701,TRUE,_xll.ohTrigger(RecalcTrigger,Trigger6M)),NA())</f>
        <v>#N/A</v>
      </c>
    </row>
    <row r="2702" spans="2:13" x14ac:dyDescent="0.2">
      <c r="B2702" s="46" t="s">
        <v>49</v>
      </c>
      <c r="D2702" s="49">
        <f>_xll.qlCalendarAdvance(LocalCalendar,$D2701,B2702,"f",FALSE)</f>
        <v>58523</v>
      </c>
      <c r="E2702" s="49">
        <f>_xll.qlInterestRateIndexValueDate(IndexON,D2702)</f>
        <v>58523</v>
      </c>
      <c r="F2702" s="52" t="e">
        <f>IFERROR(_xll.qlIndexFixing(IndexON,D2702,TRUE,_xll.ohTrigger(RecalcTrigger,TriggerON)),NA())</f>
        <v>#N/A</v>
      </c>
      <c r="H2702" s="49">
        <f>_xll.qlCalendarAdvance(IborCalendar,$H2701,B2702,"f",FALSE)</f>
        <v>58250</v>
      </c>
      <c r="I2702" s="49">
        <f>_xll.qlInterestRateIndexValueDate(Index3M,$H2702)</f>
        <v>58252</v>
      </c>
      <c r="J2702" s="52" t="e">
        <f>IFERROR(_xll.qlIndexFixing(Index3M,H2702,TRUE,_xll.ohTrigger(RecalcTrigger,Trigger3M)),NA())</f>
        <v>#N/A</v>
      </c>
      <c r="K2702" s="52" t="e">
        <f>IFERROR(_xll.qlIndexFixing(ONIndex3M,I2702,TRUE,_xll.ohTrigger(RecalcTrigger,Trigger3M)),NA())</f>
        <v>#N/A</v>
      </c>
      <c r="L2702" s="52" t="e">
        <f>IFERROR(_xll.qlIndexFixing(Index6M,$H2702,TRUE,_xll.ohTrigger(RecalcTrigger,Trigger6M)),NA())</f>
        <v>#N/A</v>
      </c>
      <c r="M2702" s="52" t="e">
        <f>IFERROR(_xll.qlIndexFixing(ONIndex6M,I2702,TRUE,_xll.ohTrigger(RecalcTrigger,Trigger6M)),NA())</f>
        <v>#N/A</v>
      </c>
    </row>
    <row r="2703" spans="2:13" x14ac:dyDescent="0.2">
      <c r="B2703" s="46" t="s">
        <v>49</v>
      </c>
      <c r="D2703" s="49">
        <f>_xll.qlCalendarAdvance(LocalCalendar,$D2702,B2703,"f",FALSE)</f>
        <v>58530</v>
      </c>
      <c r="E2703" s="49">
        <f>_xll.qlInterestRateIndexValueDate(IndexON,D2703)</f>
        <v>58530</v>
      </c>
      <c r="F2703" s="52" t="e">
        <f>IFERROR(_xll.qlIndexFixing(IndexON,D2703,TRUE,_xll.ohTrigger(RecalcTrigger,TriggerON)),NA())</f>
        <v>#N/A</v>
      </c>
      <c r="H2703" s="49">
        <f>_xll.qlCalendarAdvance(IborCalendar,$H2702,B2703,"f",FALSE)</f>
        <v>58257</v>
      </c>
      <c r="I2703" s="49">
        <f>_xll.qlInterestRateIndexValueDate(Index3M,$H2703)</f>
        <v>58259</v>
      </c>
      <c r="J2703" s="52" t="e">
        <f>IFERROR(_xll.qlIndexFixing(Index3M,H2703,TRUE,_xll.ohTrigger(RecalcTrigger,Trigger3M)),NA())</f>
        <v>#N/A</v>
      </c>
      <c r="K2703" s="52" t="e">
        <f>IFERROR(_xll.qlIndexFixing(ONIndex3M,I2703,TRUE,_xll.ohTrigger(RecalcTrigger,Trigger3M)),NA())</f>
        <v>#N/A</v>
      </c>
      <c r="L2703" s="52" t="e">
        <f>IFERROR(_xll.qlIndexFixing(Index6M,$H2703,TRUE,_xll.ohTrigger(RecalcTrigger,Trigger6M)),NA())</f>
        <v>#N/A</v>
      </c>
      <c r="M2703" s="52" t="e">
        <f>IFERROR(_xll.qlIndexFixing(ONIndex6M,I2703,TRUE,_xll.ohTrigger(RecalcTrigger,Trigger6M)),NA())</f>
        <v>#N/A</v>
      </c>
    </row>
    <row r="2704" spans="2:13" x14ac:dyDescent="0.2">
      <c r="B2704" s="46" t="s">
        <v>49</v>
      </c>
      <c r="D2704" s="49">
        <f>_xll.qlCalendarAdvance(LocalCalendar,$D2703,B2704,"f",FALSE)</f>
        <v>58537</v>
      </c>
      <c r="E2704" s="49">
        <f>_xll.qlInterestRateIndexValueDate(IndexON,D2704)</f>
        <v>58537</v>
      </c>
      <c r="F2704" s="52" t="e">
        <f>IFERROR(_xll.qlIndexFixing(IndexON,D2704,TRUE,_xll.ohTrigger(RecalcTrigger,TriggerON)),NA())</f>
        <v>#N/A</v>
      </c>
      <c r="H2704" s="49">
        <f>_xll.qlCalendarAdvance(IborCalendar,$H2703,B2704,"f",FALSE)</f>
        <v>58264</v>
      </c>
      <c r="I2704" s="49">
        <f>_xll.qlInterestRateIndexValueDate(Index3M,$H2704)</f>
        <v>58266</v>
      </c>
      <c r="J2704" s="52" t="e">
        <f>IFERROR(_xll.qlIndexFixing(Index3M,H2704,TRUE,_xll.ohTrigger(RecalcTrigger,Trigger3M)),NA())</f>
        <v>#N/A</v>
      </c>
      <c r="K2704" s="52" t="e">
        <f>IFERROR(_xll.qlIndexFixing(ONIndex3M,I2704,TRUE,_xll.ohTrigger(RecalcTrigger,Trigger3M)),NA())</f>
        <v>#N/A</v>
      </c>
      <c r="L2704" s="52" t="e">
        <f>IFERROR(_xll.qlIndexFixing(Index6M,$H2704,TRUE,_xll.ohTrigger(RecalcTrigger,Trigger6M)),NA())</f>
        <v>#N/A</v>
      </c>
      <c r="M2704" s="52" t="e">
        <f>IFERROR(_xll.qlIndexFixing(ONIndex6M,I2704,TRUE,_xll.ohTrigger(RecalcTrigger,Trigger6M)),NA())</f>
        <v>#N/A</v>
      </c>
    </row>
    <row r="2705" spans="2:13" x14ac:dyDescent="0.2">
      <c r="B2705" s="46" t="s">
        <v>49</v>
      </c>
      <c r="D2705" s="49">
        <f>_xll.qlCalendarAdvance(LocalCalendar,$D2704,B2705,"f",FALSE)</f>
        <v>58544</v>
      </c>
      <c r="E2705" s="49">
        <f>_xll.qlInterestRateIndexValueDate(IndexON,D2705)</f>
        <v>58544</v>
      </c>
      <c r="F2705" s="52" t="e">
        <f>IFERROR(_xll.qlIndexFixing(IndexON,D2705,TRUE,_xll.ohTrigger(RecalcTrigger,TriggerON)),NA())</f>
        <v>#N/A</v>
      </c>
      <c r="H2705" s="49">
        <f>_xll.qlCalendarAdvance(IborCalendar,$H2704,B2705,"f",FALSE)</f>
        <v>58271</v>
      </c>
      <c r="I2705" s="49">
        <f>_xll.qlInterestRateIndexValueDate(Index3M,$H2705)</f>
        <v>58273</v>
      </c>
      <c r="J2705" s="52" t="e">
        <f>IFERROR(_xll.qlIndexFixing(Index3M,H2705,TRUE,_xll.ohTrigger(RecalcTrigger,Trigger3M)),NA())</f>
        <v>#N/A</v>
      </c>
      <c r="K2705" s="52" t="e">
        <f>IFERROR(_xll.qlIndexFixing(ONIndex3M,I2705,TRUE,_xll.ohTrigger(RecalcTrigger,Trigger3M)),NA())</f>
        <v>#N/A</v>
      </c>
      <c r="L2705" s="52" t="e">
        <f>IFERROR(_xll.qlIndexFixing(Index6M,$H2705,TRUE,_xll.ohTrigger(RecalcTrigger,Trigger6M)),NA())</f>
        <v>#N/A</v>
      </c>
      <c r="M2705" s="52" t="e">
        <f>IFERROR(_xll.qlIndexFixing(ONIndex6M,I2705,TRUE,_xll.ohTrigger(RecalcTrigger,Trigger6M)),NA())</f>
        <v>#N/A</v>
      </c>
    </row>
    <row r="2706" spans="2:13" x14ac:dyDescent="0.2">
      <c r="B2706" s="46" t="s">
        <v>49</v>
      </c>
      <c r="D2706" s="49">
        <f>_xll.qlCalendarAdvance(LocalCalendar,$D2705,B2706,"f",FALSE)</f>
        <v>58551</v>
      </c>
      <c r="E2706" s="49">
        <f>_xll.qlInterestRateIndexValueDate(IndexON,D2706)</f>
        <v>58551</v>
      </c>
      <c r="F2706" s="52" t="e">
        <f>IFERROR(_xll.qlIndexFixing(IndexON,D2706,TRUE,_xll.ohTrigger(RecalcTrigger,TriggerON)),NA())</f>
        <v>#N/A</v>
      </c>
      <c r="H2706" s="49">
        <f>_xll.qlCalendarAdvance(IborCalendar,$H2705,B2706,"f",FALSE)</f>
        <v>58278</v>
      </c>
      <c r="I2706" s="49">
        <f>_xll.qlInterestRateIndexValueDate(Index3M,$H2706)</f>
        <v>58280</v>
      </c>
      <c r="J2706" s="52" t="e">
        <f>IFERROR(_xll.qlIndexFixing(Index3M,H2706,TRUE,_xll.ohTrigger(RecalcTrigger,Trigger3M)),NA())</f>
        <v>#N/A</v>
      </c>
      <c r="K2706" s="52" t="e">
        <f>IFERROR(_xll.qlIndexFixing(ONIndex3M,I2706,TRUE,_xll.ohTrigger(RecalcTrigger,Trigger3M)),NA())</f>
        <v>#N/A</v>
      </c>
      <c r="L2706" s="52" t="e">
        <f>IFERROR(_xll.qlIndexFixing(Index6M,$H2706,TRUE,_xll.ohTrigger(RecalcTrigger,Trigger6M)),NA())</f>
        <v>#N/A</v>
      </c>
      <c r="M2706" s="52" t="e">
        <f>IFERROR(_xll.qlIndexFixing(ONIndex6M,I2706,TRUE,_xll.ohTrigger(RecalcTrigger,Trigger6M)),NA())</f>
        <v>#N/A</v>
      </c>
    </row>
    <row r="2707" spans="2:13" x14ac:dyDescent="0.2">
      <c r="B2707" s="46" t="s">
        <v>49</v>
      </c>
      <c r="D2707" s="49">
        <f>_xll.qlCalendarAdvance(LocalCalendar,$D2706,B2707,"f",FALSE)</f>
        <v>58558</v>
      </c>
      <c r="E2707" s="49">
        <f>_xll.qlInterestRateIndexValueDate(IndexON,D2707)</f>
        <v>58558</v>
      </c>
      <c r="F2707" s="52" t="e">
        <f>IFERROR(_xll.qlIndexFixing(IndexON,D2707,TRUE,_xll.ohTrigger(RecalcTrigger,TriggerON)),NA())</f>
        <v>#N/A</v>
      </c>
      <c r="H2707" s="49">
        <f>_xll.qlCalendarAdvance(IborCalendar,$H2706,B2707,"f",FALSE)</f>
        <v>58285</v>
      </c>
      <c r="I2707" s="49">
        <f>_xll.qlInterestRateIndexValueDate(Index3M,$H2707)</f>
        <v>58287</v>
      </c>
      <c r="J2707" s="52" t="e">
        <f>IFERROR(_xll.qlIndexFixing(Index3M,H2707,TRUE,_xll.ohTrigger(RecalcTrigger,Trigger3M)),NA())</f>
        <v>#N/A</v>
      </c>
      <c r="K2707" s="52" t="e">
        <f>IFERROR(_xll.qlIndexFixing(ONIndex3M,I2707,TRUE,_xll.ohTrigger(RecalcTrigger,Trigger3M)),NA())</f>
        <v>#N/A</v>
      </c>
      <c r="L2707" s="52" t="e">
        <f>IFERROR(_xll.qlIndexFixing(Index6M,$H2707,TRUE,_xll.ohTrigger(RecalcTrigger,Trigger6M)),NA())</f>
        <v>#N/A</v>
      </c>
      <c r="M2707" s="52" t="e">
        <f>IFERROR(_xll.qlIndexFixing(ONIndex6M,I2707,TRUE,_xll.ohTrigger(RecalcTrigger,Trigger6M)),NA())</f>
        <v>#N/A</v>
      </c>
    </row>
    <row r="2708" spans="2:13" x14ac:dyDescent="0.2">
      <c r="B2708" s="46" t="s">
        <v>49</v>
      </c>
      <c r="D2708" s="49">
        <f>_xll.qlCalendarAdvance(LocalCalendar,$D2707,B2708,"f",FALSE)</f>
        <v>58567</v>
      </c>
      <c r="E2708" s="49">
        <f>_xll.qlInterestRateIndexValueDate(IndexON,D2708)</f>
        <v>58567</v>
      </c>
      <c r="F2708" s="52" t="e">
        <f>IFERROR(_xll.qlIndexFixing(IndexON,D2708,TRUE,_xll.ohTrigger(RecalcTrigger,TriggerON)),NA())</f>
        <v>#N/A</v>
      </c>
      <c r="H2708" s="49">
        <f>_xll.qlCalendarAdvance(IborCalendar,$H2707,B2708,"f",FALSE)</f>
        <v>58292</v>
      </c>
      <c r="I2708" s="49">
        <f>_xll.qlInterestRateIndexValueDate(Index3M,$H2708)</f>
        <v>58294</v>
      </c>
      <c r="J2708" s="52" t="e">
        <f>IFERROR(_xll.qlIndexFixing(Index3M,H2708,TRUE,_xll.ohTrigger(RecalcTrigger,Trigger3M)),NA())</f>
        <v>#N/A</v>
      </c>
      <c r="K2708" s="52" t="e">
        <f>IFERROR(_xll.qlIndexFixing(ONIndex3M,I2708,TRUE,_xll.ohTrigger(RecalcTrigger,Trigger3M)),NA())</f>
        <v>#N/A</v>
      </c>
      <c r="L2708" s="52" t="e">
        <f>IFERROR(_xll.qlIndexFixing(Index6M,$H2708,TRUE,_xll.ohTrigger(RecalcTrigger,Trigger6M)),NA())</f>
        <v>#N/A</v>
      </c>
      <c r="M2708" s="52" t="e">
        <f>IFERROR(_xll.qlIndexFixing(ONIndex6M,I2708,TRUE,_xll.ohTrigger(RecalcTrigger,Trigger6M)),NA())</f>
        <v>#N/A</v>
      </c>
    </row>
    <row r="2709" spans="2:13" x14ac:dyDescent="0.2">
      <c r="B2709" s="46" t="s">
        <v>49</v>
      </c>
      <c r="D2709" s="49">
        <f>_xll.qlCalendarAdvance(LocalCalendar,$D2708,B2709,"f",FALSE)</f>
        <v>58574</v>
      </c>
      <c r="E2709" s="49">
        <f>_xll.qlInterestRateIndexValueDate(IndexON,D2709)</f>
        <v>58574</v>
      </c>
      <c r="F2709" s="52" t="e">
        <f>IFERROR(_xll.qlIndexFixing(IndexON,D2709,TRUE,_xll.ohTrigger(RecalcTrigger,TriggerON)),NA())</f>
        <v>#N/A</v>
      </c>
      <c r="H2709" s="49">
        <f>_xll.qlCalendarAdvance(IborCalendar,$H2708,B2709,"f",FALSE)</f>
        <v>58299</v>
      </c>
      <c r="I2709" s="49">
        <f>_xll.qlInterestRateIndexValueDate(Index3M,$H2709)</f>
        <v>58301</v>
      </c>
      <c r="J2709" s="52" t="e">
        <f>IFERROR(_xll.qlIndexFixing(Index3M,H2709,TRUE,_xll.ohTrigger(RecalcTrigger,Trigger3M)),NA())</f>
        <v>#N/A</v>
      </c>
      <c r="K2709" s="52" t="e">
        <f>IFERROR(_xll.qlIndexFixing(ONIndex3M,I2709,TRUE,_xll.ohTrigger(RecalcTrigger,Trigger3M)),NA())</f>
        <v>#N/A</v>
      </c>
      <c r="L2709" s="52" t="e">
        <f>IFERROR(_xll.qlIndexFixing(Index6M,$H2709,TRUE,_xll.ohTrigger(RecalcTrigger,Trigger6M)),NA())</f>
        <v>#N/A</v>
      </c>
      <c r="M2709" s="52" t="e">
        <f>IFERROR(_xll.qlIndexFixing(ONIndex6M,I2709,TRUE,_xll.ohTrigger(RecalcTrigger,Trigger6M)),NA())</f>
        <v>#N/A</v>
      </c>
    </row>
    <row r="2710" spans="2:13" x14ac:dyDescent="0.2">
      <c r="B2710" s="46" t="s">
        <v>49</v>
      </c>
      <c r="D2710" s="49">
        <f>_xll.qlCalendarAdvance(LocalCalendar,$D2709,B2710,"f",FALSE)</f>
        <v>58581</v>
      </c>
      <c r="E2710" s="49">
        <f>_xll.qlInterestRateIndexValueDate(IndexON,D2710)</f>
        <v>58581</v>
      </c>
      <c r="F2710" s="52" t="e">
        <f>IFERROR(_xll.qlIndexFixing(IndexON,D2710,TRUE,_xll.ohTrigger(RecalcTrigger,TriggerON)),NA())</f>
        <v>#N/A</v>
      </c>
      <c r="H2710" s="49">
        <f>_xll.qlCalendarAdvance(IborCalendar,$H2709,B2710,"f",FALSE)</f>
        <v>58306</v>
      </c>
      <c r="I2710" s="49">
        <f>_xll.qlInterestRateIndexValueDate(Index3M,$H2710)</f>
        <v>58308</v>
      </c>
      <c r="J2710" s="52" t="e">
        <f>IFERROR(_xll.qlIndexFixing(Index3M,H2710,TRUE,_xll.ohTrigger(RecalcTrigger,Trigger3M)),NA())</f>
        <v>#N/A</v>
      </c>
      <c r="K2710" s="52" t="e">
        <f>IFERROR(_xll.qlIndexFixing(ONIndex3M,I2710,TRUE,_xll.ohTrigger(RecalcTrigger,Trigger3M)),NA())</f>
        <v>#N/A</v>
      </c>
      <c r="L2710" s="52" t="e">
        <f>IFERROR(_xll.qlIndexFixing(Index6M,$H2710,TRUE,_xll.ohTrigger(RecalcTrigger,Trigger6M)),NA())</f>
        <v>#N/A</v>
      </c>
      <c r="M2710" s="52" t="e">
        <f>IFERROR(_xll.qlIndexFixing(ONIndex6M,I2710,TRUE,_xll.ohTrigger(RecalcTrigger,Trigger6M)),NA())</f>
        <v>#N/A</v>
      </c>
    </row>
    <row r="2711" spans="2:13" x14ac:dyDescent="0.2">
      <c r="B2711" s="46" t="s">
        <v>49</v>
      </c>
      <c r="D2711" s="49">
        <f>_xll.qlCalendarAdvance(LocalCalendar,$D2710,B2711,"f",FALSE)</f>
        <v>58588</v>
      </c>
      <c r="E2711" s="49">
        <f>_xll.qlInterestRateIndexValueDate(IndexON,D2711)</f>
        <v>58588</v>
      </c>
      <c r="F2711" s="52" t="e">
        <f>IFERROR(_xll.qlIndexFixing(IndexON,D2711,TRUE,_xll.ohTrigger(RecalcTrigger,TriggerON)),NA())</f>
        <v>#N/A</v>
      </c>
      <c r="H2711" s="49">
        <f>_xll.qlCalendarAdvance(IborCalendar,$H2710,B2711,"f",FALSE)</f>
        <v>58313</v>
      </c>
      <c r="I2711" s="49">
        <f>_xll.qlInterestRateIndexValueDate(Index3M,$H2711)</f>
        <v>58315</v>
      </c>
      <c r="J2711" s="52" t="e">
        <f>IFERROR(_xll.qlIndexFixing(Index3M,H2711,TRUE,_xll.ohTrigger(RecalcTrigger,Trigger3M)),NA())</f>
        <v>#N/A</v>
      </c>
      <c r="K2711" s="52" t="e">
        <f>IFERROR(_xll.qlIndexFixing(ONIndex3M,I2711,TRUE,_xll.ohTrigger(RecalcTrigger,Trigger3M)),NA())</f>
        <v>#N/A</v>
      </c>
      <c r="L2711" s="52" t="e">
        <f>IFERROR(_xll.qlIndexFixing(Index6M,$H2711,TRUE,_xll.ohTrigger(RecalcTrigger,Trigger6M)),NA())</f>
        <v>#N/A</v>
      </c>
      <c r="M2711" s="52" t="e">
        <f>IFERROR(_xll.qlIndexFixing(ONIndex6M,I2711,TRUE,_xll.ohTrigger(RecalcTrigger,Trigger6M)),NA())</f>
        <v>#N/A</v>
      </c>
    </row>
    <row r="2712" spans="2:13" x14ac:dyDescent="0.2">
      <c r="B2712" s="46" t="s">
        <v>49</v>
      </c>
      <c r="D2712" s="49">
        <f>_xll.qlCalendarAdvance(LocalCalendar,$D2711,B2712,"f",FALSE)</f>
        <v>58595</v>
      </c>
      <c r="E2712" s="49">
        <f>_xll.qlInterestRateIndexValueDate(IndexON,D2712)</f>
        <v>58595</v>
      </c>
      <c r="F2712" s="52" t="e">
        <f>IFERROR(_xll.qlIndexFixing(IndexON,D2712,TRUE,_xll.ohTrigger(RecalcTrigger,TriggerON)),NA())</f>
        <v>#N/A</v>
      </c>
      <c r="H2712" s="49">
        <f>_xll.qlCalendarAdvance(IborCalendar,$H2711,B2712,"f",FALSE)</f>
        <v>58320</v>
      </c>
      <c r="I2712" s="49">
        <f>_xll.qlInterestRateIndexValueDate(Index3M,$H2712)</f>
        <v>58322</v>
      </c>
      <c r="J2712" s="52" t="e">
        <f>IFERROR(_xll.qlIndexFixing(Index3M,H2712,TRUE,_xll.ohTrigger(RecalcTrigger,Trigger3M)),NA())</f>
        <v>#N/A</v>
      </c>
      <c r="K2712" s="52" t="e">
        <f>IFERROR(_xll.qlIndexFixing(ONIndex3M,I2712,TRUE,_xll.ohTrigger(RecalcTrigger,Trigger3M)),NA())</f>
        <v>#N/A</v>
      </c>
      <c r="L2712" s="52" t="e">
        <f>IFERROR(_xll.qlIndexFixing(Index6M,$H2712,TRUE,_xll.ohTrigger(RecalcTrigger,Trigger6M)),NA())</f>
        <v>#N/A</v>
      </c>
      <c r="M2712" s="52" t="e">
        <f>IFERROR(_xll.qlIndexFixing(ONIndex6M,I2712,TRUE,_xll.ohTrigger(RecalcTrigger,Trigger6M)),NA())</f>
        <v>#N/A</v>
      </c>
    </row>
    <row r="2713" spans="2:13" x14ac:dyDescent="0.2">
      <c r="B2713" s="46" t="s">
        <v>49</v>
      </c>
      <c r="D2713" s="49">
        <f>_xll.qlCalendarAdvance(LocalCalendar,$D2712,B2713,"f",FALSE)</f>
        <v>58602</v>
      </c>
      <c r="E2713" s="49">
        <f>_xll.qlInterestRateIndexValueDate(IndexON,D2713)</f>
        <v>58602</v>
      </c>
      <c r="F2713" s="52" t="e">
        <f>IFERROR(_xll.qlIndexFixing(IndexON,D2713,TRUE,_xll.ohTrigger(RecalcTrigger,TriggerON)),NA())</f>
        <v>#N/A</v>
      </c>
      <c r="H2713" s="49">
        <f>_xll.qlCalendarAdvance(IborCalendar,$H2712,B2713,"f",FALSE)</f>
        <v>58327</v>
      </c>
      <c r="I2713" s="49">
        <f>_xll.qlInterestRateIndexValueDate(Index3M,$H2713)</f>
        <v>58329</v>
      </c>
      <c r="J2713" s="52" t="e">
        <f>IFERROR(_xll.qlIndexFixing(Index3M,H2713,TRUE,_xll.ohTrigger(RecalcTrigger,Trigger3M)),NA())</f>
        <v>#N/A</v>
      </c>
      <c r="K2713" s="52" t="e">
        <f>IFERROR(_xll.qlIndexFixing(ONIndex3M,I2713,TRUE,_xll.ohTrigger(RecalcTrigger,Trigger3M)),NA())</f>
        <v>#N/A</v>
      </c>
      <c r="L2713" s="52" t="e">
        <f>IFERROR(_xll.qlIndexFixing(Index6M,$H2713,TRUE,_xll.ohTrigger(RecalcTrigger,Trigger6M)),NA())</f>
        <v>#N/A</v>
      </c>
      <c r="M2713" s="52" t="e">
        <f>IFERROR(_xll.qlIndexFixing(ONIndex6M,I2713,TRUE,_xll.ohTrigger(RecalcTrigger,Trigger6M)),NA())</f>
        <v>#N/A</v>
      </c>
    </row>
    <row r="2714" spans="2:13" x14ac:dyDescent="0.2">
      <c r="B2714" s="46" t="s">
        <v>49</v>
      </c>
      <c r="D2714" s="49">
        <f>_xll.qlCalendarAdvance(LocalCalendar,$D2713,B2714,"f",FALSE)</f>
        <v>58609</v>
      </c>
      <c r="E2714" s="49">
        <f>_xll.qlInterestRateIndexValueDate(IndexON,D2714)</f>
        <v>58609</v>
      </c>
      <c r="F2714" s="52" t="e">
        <f>IFERROR(_xll.qlIndexFixing(IndexON,D2714,TRUE,_xll.ohTrigger(RecalcTrigger,TriggerON)),NA())</f>
        <v>#N/A</v>
      </c>
      <c r="H2714" s="49">
        <f>_xll.qlCalendarAdvance(IborCalendar,$H2713,B2714,"f",FALSE)</f>
        <v>58334</v>
      </c>
      <c r="I2714" s="49">
        <f>_xll.qlInterestRateIndexValueDate(Index3M,$H2714)</f>
        <v>58336</v>
      </c>
      <c r="J2714" s="52" t="e">
        <f>IFERROR(_xll.qlIndexFixing(Index3M,H2714,TRUE,_xll.ohTrigger(RecalcTrigger,Trigger3M)),NA())</f>
        <v>#N/A</v>
      </c>
      <c r="K2714" s="52" t="e">
        <f>IFERROR(_xll.qlIndexFixing(ONIndex3M,I2714,TRUE,_xll.ohTrigger(RecalcTrigger,Trigger3M)),NA())</f>
        <v>#N/A</v>
      </c>
      <c r="L2714" s="52" t="e">
        <f>IFERROR(_xll.qlIndexFixing(Index6M,$H2714,TRUE,_xll.ohTrigger(RecalcTrigger,Trigger6M)),NA())</f>
        <v>#N/A</v>
      </c>
      <c r="M2714" s="52" t="e">
        <f>IFERROR(_xll.qlIndexFixing(ONIndex6M,I2714,TRUE,_xll.ohTrigger(RecalcTrigger,Trigger6M)),NA())</f>
        <v>#N/A</v>
      </c>
    </row>
    <row r="2715" spans="2:13" x14ac:dyDescent="0.2">
      <c r="B2715" s="46" t="s">
        <v>49</v>
      </c>
      <c r="D2715" s="49">
        <f>_xll.qlCalendarAdvance(LocalCalendar,$D2714,B2715,"f",FALSE)</f>
        <v>58616</v>
      </c>
      <c r="E2715" s="49">
        <f>_xll.qlInterestRateIndexValueDate(IndexON,D2715)</f>
        <v>58616</v>
      </c>
      <c r="F2715" s="52" t="e">
        <f>IFERROR(_xll.qlIndexFixing(IndexON,D2715,TRUE,_xll.ohTrigger(RecalcTrigger,TriggerON)),NA())</f>
        <v>#N/A</v>
      </c>
      <c r="H2715" s="49">
        <f>_xll.qlCalendarAdvance(IborCalendar,$H2714,B2715,"f",FALSE)</f>
        <v>58341</v>
      </c>
      <c r="I2715" s="49">
        <f>_xll.qlInterestRateIndexValueDate(Index3M,$H2715)</f>
        <v>58343</v>
      </c>
      <c r="J2715" s="52" t="e">
        <f>IFERROR(_xll.qlIndexFixing(Index3M,H2715,TRUE,_xll.ohTrigger(RecalcTrigger,Trigger3M)),NA())</f>
        <v>#N/A</v>
      </c>
      <c r="K2715" s="52" t="e">
        <f>IFERROR(_xll.qlIndexFixing(ONIndex3M,I2715,TRUE,_xll.ohTrigger(RecalcTrigger,Trigger3M)),NA())</f>
        <v>#N/A</v>
      </c>
      <c r="L2715" s="52" t="e">
        <f>IFERROR(_xll.qlIndexFixing(Index6M,$H2715,TRUE,_xll.ohTrigger(RecalcTrigger,Trigger6M)),NA())</f>
        <v>#N/A</v>
      </c>
      <c r="M2715" s="52" t="e">
        <f>IFERROR(_xll.qlIndexFixing(ONIndex6M,I2715,TRUE,_xll.ohTrigger(RecalcTrigger,Trigger6M)),NA())</f>
        <v>#N/A</v>
      </c>
    </row>
    <row r="2716" spans="2:13" x14ac:dyDescent="0.2">
      <c r="B2716" s="46" t="s">
        <v>49</v>
      </c>
      <c r="D2716" s="49">
        <f>_xll.qlCalendarAdvance(LocalCalendar,$D2715,B2716,"f",FALSE)</f>
        <v>58623</v>
      </c>
      <c r="E2716" s="49">
        <f>_xll.qlInterestRateIndexValueDate(IndexON,D2716)</f>
        <v>58623</v>
      </c>
      <c r="F2716" s="52" t="e">
        <f>IFERROR(_xll.qlIndexFixing(IndexON,D2716,TRUE,_xll.ohTrigger(RecalcTrigger,TriggerON)),NA())</f>
        <v>#N/A</v>
      </c>
      <c r="H2716" s="49">
        <f>_xll.qlCalendarAdvance(IborCalendar,$H2715,B2716,"f",FALSE)</f>
        <v>58348</v>
      </c>
      <c r="I2716" s="49">
        <f>_xll.qlInterestRateIndexValueDate(Index3M,$H2716)</f>
        <v>58350</v>
      </c>
      <c r="J2716" s="52" t="e">
        <f>IFERROR(_xll.qlIndexFixing(Index3M,H2716,TRUE,_xll.ohTrigger(RecalcTrigger,Trigger3M)),NA())</f>
        <v>#N/A</v>
      </c>
      <c r="K2716" s="52" t="e">
        <f>IFERROR(_xll.qlIndexFixing(ONIndex3M,I2716,TRUE,_xll.ohTrigger(RecalcTrigger,Trigger3M)),NA())</f>
        <v>#N/A</v>
      </c>
      <c r="L2716" s="52" t="e">
        <f>IFERROR(_xll.qlIndexFixing(Index6M,$H2716,TRUE,_xll.ohTrigger(RecalcTrigger,Trigger6M)),NA())</f>
        <v>#N/A</v>
      </c>
      <c r="M2716" s="52" t="e">
        <f>IFERROR(_xll.qlIndexFixing(ONIndex6M,I2716,TRUE,_xll.ohTrigger(RecalcTrigger,Trigger6M)),NA())</f>
        <v>#N/A</v>
      </c>
    </row>
    <row r="2717" spans="2:13" x14ac:dyDescent="0.2">
      <c r="B2717" s="46" t="s">
        <v>49</v>
      </c>
      <c r="D2717" s="49">
        <f>_xll.qlCalendarAdvance(LocalCalendar,$D2716,B2717,"f",FALSE)</f>
        <v>58630</v>
      </c>
      <c r="E2717" s="49">
        <f>_xll.qlInterestRateIndexValueDate(IndexON,D2717)</f>
        <v>58630</v>
      </c>
      <c r="F2717" s="52" t="e">
        <f>IFERROR(_xll.qlIndexFixing(IndexON,D2717,TRUE,_xll.ohTrigger(RecalcTrigger,TriggerON)),NA())</f>
        <v>#N/A</v>
      </c>
      <c r="H2717" s="49">
        <f>_xll.qlCalendarAdvance(IborCalendar,$H2716,B2717,"f",FALSE)</f>
        <v>58355</v>
      </c>
      <c r="I2717" s="49">
        <f>_xll.qlInterestRateIndexValueDate(Index3M,$H2717)</f>
        <v>58357</v>
      </c>
      <c r="J2717" s="52" t="e">
        <f>IFERROR(_xll.qlIndexFixing(Index3M,H2717,TRUE,_xll.ohTrigger(RecalcTrigger,Trigger3M)),NA())</f>
        <v>#N/A</v>
      </c>
      <c r="K2717" s="52" t="e">
        <f>IFERROR(_xll.qlIndexFixing(ONIndex3M,I2717,TRUE,_xll.ohTrigger(RecalcTrigger,Trigger3M)),NA())</f>
        <v>#N/A</v>
      </c>
      <c r="L2717" s="52" t="e">
        <f>IFERROR(_xll.qlIndexFixing(Index6M,$H2717,TRUE,_xll.ohTrigger(RecalcTrigger,Trigger6M)),NA())</f>
        <v>#N/A</v>
      </c>
      <c r="M2717" s="52" t="e">
        <f>IFERROR(_xll.qlIndexFixing(ONIndex6M,I2717,TRUE,_xll.ohTrigger(RecalcTrigger,Trigger6M)),NA())</f>
        <v>#N/A</v>
      </c>
    </row>
    <row r="2718" spans="2:13" x14ac:dyDescent="0.2">
      <c r="B2718" s="46" t="s">
        <v>49</v>
      </c>
      <c r="D2718" s="49">
        <f>_xll.qlCalendarAdvance(LocalCalendar,$D2717,B2718,"f",FALSE)</f>
        <v>58637</v>
      </c>
      <c r="E2718" s="49">
        <f>_xll.qlInterestRateIndexValueDate(IndexON,D2718)</f>
        <v>58637</v>
      </c>
      <c r="F2718" s="52" t="e">
        <f>IFERROR(_xll.qlIndexFixing(IndexON,D2718,TRUE,_xll.ohTrigger(RecalcTrigger,TriggerON)),NA())</f>
        <v>#N/A</v>
      </c>
      <c r="H2718" s="49">
        <f>_xll.qlCalendarAdvance(IborCalendar,$H2717,B2718,"f",FALSE)</f>
        <v>58362</v>
      </c>
      <c r="I2718" s="49">
        <f>_xll.qlInterestRateIndexValueDate(Index3M,$H2718)</f>
        <v>58364</v>
      </c>
      <c r="J2718" s="52" t="e">
        <f>IFERROR(_xll.qlIndexFixing(Index3M,H2718,TRUE,_xll.ohTrigger(RecalcTrigger,Trigger3M)),NA())</f>
        <v>#N/A</v>
      </c>
      <c r="K2718" s="52" t="e">
        <f>IFERROR(_xll.qlIndexFixing(ONIndex3M,I2718,TRUE,_xll.ohTrigger(RecalcTrigger,Trigger3M)),NA())</f>
        <v>#N/A</v>
      </c>
      <c r="L2718" s="52" t="e">
        <f>IFERROR(_xll.qlIndexFixing(Index6M,$H2718,TRUE,_xll.ohTrigger(RecalcTrigger,Trigger6M)),NA())</f>
        <v>#N/A</v>
      </c>
      <c r="M2718" s="52" t="e">
        <f>IFERROR(_xll.qlIndexFixing(ONIndex6M,I2718,TRUE,_xll.ohTrigger(RecalcTrigger,Trigger6M)),NA())</f>
        <v>#N/A</v>
      </c>
    </row>
    <row r="2719" spans="2:13" x14ac:dyDescent="0.2">
      <c r="B2719" s="46" t="s">
        <v>49</v>
      </c>
      <c r="D2719" s="49">
        <f>_xll.qlCalendarAdvance(LocalCalendar,$D2718,B2719,"f",FALSE)</f>
        <v>58644</v>
      </c>
      <c r="E2719" s="49">
        <f>_xll.qlInterestRateIndexValueDate(IndexON,D2719)</f>
        <v>58644</v>
      </c>
      <c r="F2719" s="52" t="e">
        <f>IFERROR(_xll.qlIndexFixing(IndexON,D2719,TRUE,_xll.ohTrigger(RecalcTrigger,TriggerON)),NA())</f>
        <v>#N/A</v>
      </c>
      <c r="H2719" s="49">
        <f>_xll.qlCalendarAdvance(IborCalendar,$H2718,B2719,"f",FALSE)</f>
        <v>58369</v>
      </c>
      <c r="I2719" s="49">
        <f>_xll.qlInterestRateIndexValueDate(Index3M,$H2719)</f>
        <v>58371</v>
      </c>
      <c r="J2719" s="52" t="e">
        <f>IFERROR(_xll.qlIndexFixing(Index3M,H2719,TRUE,_xll.ohTrigger(RecalcTrigger,Trigger3M)),NA())</f>
        <v>#N/A</v>
      </c>
      <c r="K2719" s="52" t="e">
        <f>IFERROR(_xll.qlIndexFixing(ONIndex3M,I2719,TRUE,_xll.ohTrigger(RecalcTrigger,Trigger3M)),NA())</f>
        <v>#N/A</v>
      </c>
      <c r="L2719" s="52" t="e">
        <f>IFERROR(_xll.qlIndexFixing(Index6M,$H2719,TRUE,_xll.ohTrigger(RecalcTrigger,Trigger6M)),NA())</f>
        <v>#N/A</v>
      </c>
      <c r="M2719" s="52" t="e">
        <f>IFERROR(_xll.qlIndexFixing(ONIndex6M,I2719,TRUE,_xll.ohTrigger(RecalcTrigger,Trigger6M)),NA())</f>
        <v>#N/A</v>
      </c>
    </row>
    <row r="2720" spans="2:13" x14ac:dyDescent="0.2">
      <c r="B2720" s="46" t="s">
        <v>49</v>
      </c>
      <c r="D2720" s="49">
        <f>_xll.qlCalendarAdvance(LocalCalendar,$D2719,B2720,"f",FALSE)</f>
        <v>58651</v>
      </c>
      <c r="E2720" s="49">
        <f>_xll.qlInterestRateIndexValueDate(IndexON,D2720)</f>
        <v>58651</v>
      </c>
      <c r="F2720" s="52" t="e">
        <f>IFERROR(_xll.qlIndexFixing(IndexON,D2720,TRUE,_xll.ohTrigger(RecalcTrigger,TriggerON)),NA())</f>
        <v>#N/A</v>
      </c>
      <c r="H2720" s="49">
        <f>_xll.qlCalendarAdvance(IborCalendar,$H2719,B2720,"f",FALSE)</f>
        <v>58376</v>
      </c>
      <c r="I2720" s="49">
        <f>_xll.qlInterestRateIndexValueDate(Index3M,$H2720)</f>
        <v>58378</v>
      </c>
      <c r="J2720" s="52" t="e">
        <f>IFERROR(_xll.qlIndexFixing(Index3M,H2720,TRUE,_xll.ohTrigger(RecalcTrigger,Trigger3M)),NA())</f>
        <v>#N/A</v>
      </c>
      <c r="K2720" s="52" t="e">
        <f>IFERROR(_xll.qlIndexFixing(ONIndex3M,I2720,TRUE,_xll.ohTrigger(RecalcTrigger,Trigger3M)),NA())</f>
        <v>#N/A</v>
      </c>
      <c r="L2720" s="52" t="e">
        <f>IFERROR(_xll.qlIndexFixing(Index6M,$H2720,TRUE,_xll.ohTrigger(RecalcTrigger,Trigger6M)),NA())</f>
        <v>#N/A</v>
      </c>
      <c r="M2720" s="52" t="e">
        <f>IFERROR(_xll.qlIndexFixing(ONIndex6M,I2720,TRUE,_xll.ohTrigger(RecalcTrigger,Trigger6M)),NA())</f>
        <v>#N/A</v>
      </c>
    </row>
    <row r="2721" spans="2:13" x14ac:dyDescent="0.2">
      <c r="B2721" s="46" t="s">
        <v>49</v>
      </c>
      <c r="D2721" s="49">
        <f>_xll.qlCalendarAdvance(LocalCalendar,$D2720,B2721,"f",FALSE)</f>
        <v>58658</v>
      </c>
      <c r="E2721" s="49">
        <f>_xll.qlInterestRateIndexValueDate(IndexON,D2721)</f>
        <v>58658</v>
      </c>
      <c r="F2721" s="52" t="e">
        <f>IFERROR(_xll.qlIndexFixing(IndexON,D2721,TRUE,_xll.ohTrigger(RecalcTrigger,TriggerON)),NA())</f>
        <v>#N/A</v>
      </c>
      <c r="H2721" s="49">
        <f>_xll.qlCalendarAdvance(IborCalendar,$H2720,B2721,"f",FALSE)</f>
        <v>58383</v>
      </c>
      <c r="I2721" s="49">
        <f>_xll.qlInterestRateIndexValueDate(Index3M,$H2721)</f>
        <v>58385</v>
      </c>
      <c r="J2721" s="52" t="e">
        <f>IFERROR(_xll.qlIndexFixing(Index3M,H2721,TRUE,_xll.ohTrigger(RecalcTrigger,Trigger3M)),NA())</f>
        <v>#N/A</v>
      </c>
      <c r="K2721" s="52" t="e">
        <f>IFERROR(_xll.qlIndexFixing(ONIndex3M,I2721,TRUE,_xll.ohTrigger(RecalcTrigger,Trigger3M)),NA())</f>
        <v>#N/A</v>
      </c>
      <c r="L2721" s="52" t="e">
        <f>IFERROR(_xll.qlIndexFixing(Index6M,$H2721,TRUE,_xll.ohTrigger(RecalcTrigger,Trigger6M)),NA())</f>
        <v>#N/A</v>
      </c>
      <c r="M2721" s="52" t="e">
        <f>IFERROR(_xll.qlIndexFixing(ONIndex6M,I2721,TRUE,_xll.ohTrigger(RecalcTrigger,Trigger6M)),NA())</f>
        <v>#N/A</v>
      </c>
    </row>
    <row r="2722" spans="2:13" x14ac:dyDescent="0.2">
      <c r="B2722" s="46" t="s">
        <v>49</v>
      </c>
      <c r="D2722" s="49">
        <f>_xll.qlCalendarAdvance(LocalCalendar,$D2721,B2722,"f",FALSE)</f>
        <v>58665</v>
      </c>
      <c r="E2722" s="49">
        <f>_xll.qlInterestRateIndexValueDate(IndexON,D2722)</f>
        <v>58665</v>
      </c>
      <c r="F2722" s="52" t="e">
        <f>IFERROR(_xll.qlIndexFixing(IndexON,D2722,TRUE,_xll.ohTrigger(RecalcTrigger,TriggerON)),NA())</f>
        <v>#N/A</v>
      </c>
      <c r="H2722" s="49">
        <f>_xll.qlCalendarAdvance(IborCalendar,$H2721,B2722,"f",FALSE)</f>
        <v>58390</v>
      </c>
      <c r="I2722" s="49">
        <f>_xll.qlInterestRateIndexValueDate(Index3M,$H2722)</f>
        <v>58392</v>
      </c>
      <c r="J2722" s="52" t="e">
        <f>IFERROR(_xll.qlIndexFixing(Index3M,H2722,TRUE,_xll.ohTrigger(RecalcTrigger,Trigger3M)),NA())</f>
        <v>#N/A</v>
      </c>
      <c r="K2722" s="52" t="e">
        <f>IFERROR(_xll.qlIndexFixing(ONIndex3M,I2722,TRUE,_xll.ohTrigger(RecalcTrigger,Trigger3M)),NA())</f>
        <v>#N/A</v>
      </c>
      <c r="L2722" s="52" t="e">
        <f>IFERROR(_xll.qlIndexFixing(Index6M,$H2722,TRUE,_xll.ohTrigger(RecalcTrigger,Trigger6M)),NA())</f>
        <v>#N/A</v>
      </c>
      <c r="M2722" s="52" t="e">
        <f>IFERROR(_xll.qlIndexFixing(ONIndex6M,I2722,TRUE,_xll.ohTrigger(RecalcTrigger,Trigger6M)),NA())</f>
        <v>#N/A</v>
      </c>
    </row>
    <row r="2723" spans="2:13" x14ac:dyDescent="0.2">
      <c r="B2723" s="46" t="s">
        <v>49</v>
      </c>
      <c r="D2723" s="49">
        <f>_xll.qlCalendarAdvance(LocalCalendar,$D2722,B2723,"f",FALSE)</f>
        <v>58672</v>
      </c>
      <c r="E2723" s="49">
        <f>_xll.qlInterestRateIndexValueDate(IndexON,D2723)</f>
        <v>58672</v>
      </c>
      <c r="F2723" s="52" t="e">
        <f>IFERROR(_xll.qlIndexFixing(IndexON,D2723,TRUE,_xll.ohTrigger(RecalcTrigger,TriggerON)),NA())</f>
        <v>#N/A</v>
      </c>
      <c r="H2723" s="49">
        <f>_xll.qlCalendarAdvance(IborCalendar,$H2722,B2723,"f",FALSE)</f>
        <v>58397</v>
      </c>
      <c r="I2723" s="49">
        <f>_xll.qlInterestRateIndexValueDate(Index3M,$H2723)</f>
        <v>58399</v>
      </c>
      <c r="J2723" s="52" t="e">
        <f>IFERROR(_xll.qlIndexFixing(Index3M,H2723,TRUE,_xll.ohTrigger(RecalcTrigger,Trigger3M)),NA())</f>
        <v>#N/A</v>
      </c>
      <c r="K2723" s="52" t="e">
        <f>IFERROR(_xll.qlIndexFixing(ONIndex3M,I2723,TRUE,_xll.ohTrigger(RecalcTrigger,Trigger3M)),NA())</f>
        <v>#N/A</v>
      </c>
      <c r="L2723" s="52" t="e">
        <f>IFERROR(_xll.qlIndexFixing(Index6M,$H2723,TRUE,_xll.ohTrigger(RecalcTrigger,Trigger6M)),NA())</f>
        <v>#N/A</v>
      </c>
      <c r="M2723" s="52" t="e">
        <f>IFERROR(_xll.qlIndexFixing(ONIndex6M,I2723,TRUE,_xll.ohTrigger(RecalcTrigger,Trigger6M)),NA())</f>
        <v>#N/A</v>
      </c>
    </row>
    <row r="2724" spans="2:13" x14ac:dyDescent="0.2">
      <c r="B2724" s="46" t="s">
        <v>49</v>
      </c>
      <c r="D2724" s="49">
        <f>_xll.qlCalendarAdvance(LocalCalendar,$D2723,B2724,"f",FALSE)</f>
        <v>58679</v>
      </c>
      <c r="E2724" s="49">
        <f>_xll.qlInterestRateIndexValueDate(IndexON,D2724)</f>
        <v>58679</v>
      </c>
      <c r="F2724" s="52" t="e">
        <f>IFERROR(_xll.qlIndexFixing(IndexON,D2724,TRUE,_xll.ohTrigger(RecalcTrigger,TriggerON)),NA())</f>
        <v>#N/A</v>
      </c>
      <c r="H2724" s="49">
        <f>_xll.qlCalendarAdvance(IborCalendar,$H2723,B2724,"f",FALSE)</f>
        <v>58404</v>
      </c>
      <c r="I2724" s="49">
        <f>_xll.qlInterestRateIndexValueDate(Index3M,$H2724)</f>
        <v>58406</v>
      </c>
      <c r="J2724" s="52" t="e">
        <f>IFERROR(_xll.qlIndexFixing(Index3M,H2724,TRUE,_xll.ohTrigger(RecalcTrigger,Trigger3M)),NA())</f>
        <v>#N/A</v>
      </c>
      <c r="K2724" s="52" t="e">
        <f>IFERROR(_xll.qlIndexFixing(ONIndex3M,I2724,TRUE,_xll.ohTrigger(RecalcTrigger,Trigger3M)),NA())</f>
        <v>#N/A</v>
      </c>
      <c r="L2724" s="52" t="e">
        <f>IFERROR(_xll.qlIndexFixing(Index6M,$H2724,TRUE,_xll.ohTrigger(RecalcTrigger,Trigger6M)),NA())</f>
        <v>#N/A</v>
      </c>
      <c r="M2724" s="52" t="e">
        <f>IFERROR(_xll.qlIndexFixing(ONIndex6M,I2724,TRUE,_xll.ohTrigger(RecalcTrigger,Trigger6M)),NA())</f>
        <v>#N/A</v>
      </c>
    </row>
    <row r="2725" spans="2:13" x14ac:dyDescent="0.2">
      <c r="B2725" s="46" t="s">
        <v>49</v>
      </c>
      <c r="D2725" s="49">
        <f>_xll.qlCalendarAdvance(LocalCalendar,$D2724,B2725,"f",FALSE)</f>
        <v>58686</v>
      </c>
      <c r="E2725" s="49">
        <f>_xll.qlInterestRateIndexValueDate(IndexON,D2725)</f>
        <v>58686</v>
      </c>
      <c r="F2725" s="52" t="e">
        <f>IFERROR(_xll.qlIndexFixing(IndexON,D2725,TRUE,_xll.ohTrigger(RecalcTrigger,TriggerON)),NA())</f>
        <v>#N/A</v>
      </c>
      <c r="H2725" s="49">
        <f>_xll.qlCalendarAdvance(IborCalendar,$H2724,B2725,"f",FALSE)</f>
        <v>58411</v>
      </c>
      <c r="I2725" s="49">
        <f>_xll.qlInterestRateIndexValueDate(Index3M,$H2725)</f>
        <v>58413</v>
      </c>
      <c r="J2725" s="52" t="e">
        <f>IFERROR(_xll.qlIndexFixing(Index3M,H2725,TRUE,_xll.ohTrigger(RecalcTrigger,Trigger3M)),NA())</f>
        <v>#N/A</v>
      </c>
      <c r="K2725" s="52" t="e">
        <f>IFERROR(_xll.qlIndexFixing(ONIndex3M,I2725,TRUE,_xll.ohTrigger(RecalcTrigger,Trigger3M)),NA())</f>
        <v>#N/A</v>
      </c>
      <c r="L2725" s="52" t="e">
        <f>IFERROR(_xll.qlIndexFixing(Index6M,$H2725,TRUE,_xll.ohTrigger(RecalcTrigger,Trigger6M)),NA())</f>
        <v>#N/A</v>
      </c>
      <c r="M2725" s="52" t="e">
        <f>IFERROR(_xll.qlIndexFixing(ONIndex6M,I2725,TRUE,_xll.ohTrigger(RecalcTrigger,Trigger6M)),NA())</f>
        <v>#N/A</v>
      </c>
    </row>
    <row r="2726" spans="2:13" x14ac:dyDescent="0.2">
      <c r="B2726" s="46" t="s">
        <v>49</v>
      </c>
      <c r="D2726" s="49">
        <f>_xll.qlCalendarAdvance(LocalCalendar,$D2725,B2726,"f",FALSE)</f>
        <v>58693</v>
      </c>
      <c r="E2726" s="49">
        <f>_xll.qlInterestRateIndexValueDate(IndexON,D2726)</f>
        <v>58693</v>
      </c>
      <c r="F2726" s="52" t="e">
        <f>IFERROR(_xll.qlIndexFixing(IndexON,D2726,TRUE,_xll.ohTrigger(RecalcTrigger,TriggerON)),NA())</f>
        <v>#N/A</v>
      </c>
      <c r="H2726" s="49">
        <f>_xll.qlCalendarAdvance(IborCalendar,$H2725,B2726,"f",FALSE)</f>
        <v>58418</v>
      </c>
      <c r="I2726" s="49">
        <f>_xll.qlInterestRateIndexValueDate(Index3M,$H2726)</f>
        <v>58420</v>
      </c>
      <c r="J2726" s="52" t="e">
        <f>IFERROR(_xll.qlIndexFixing(Index3M,H2726,TRUE,_xll.ohTrigger(RecalcTrigger,Trigger3M)),NA())</f>
        <v>#N/A</v>
      </c>
      <c r="K2726" s="52" t="e">
        <f>IFERROR(_xll.qlIndexFixing(ONIndex3M,I2726,TRUE,_xll.ohTrigger(RecalcTrigger,Trigger3M)),NA())</f>
        <v>#N/A</v>
      </c>
      <c r="L2726" s="52" t="e">
        <f>IFERROR(_xll.qlIndexFixing(Index6M,$H2726,TRUE,_xll.ohTrigger(RecalcTrigger,Trigger6M)),NA())</f>
        <v>#N/A</v>
      </c>
      <c r="M2726" s="52" t="e">
        <f>IFERROR(_xll.qlIndexFixing(ONIndex6M,I2726,TRUE,_xll.ohTrigger(RecalcTrigger,Trigger6M)),NA())</f>
        <v>#N/A</v>
      </c>
    </row>
    <row r="2727" spans="2:13" x14ac:dyDescent="0.2">
      <c r="B2727" s="46" t="s">
        <v>49</v>
      </c>
      <c r="D2727" s="49">
        <f>_xll.qlCalendarAdvance(LocalCalendar,$D2726,B2727,"f",FALSE)</f>
        <v>58700</v>
      </c>
      <c r="E2727" s="49">
        <f>_xll.qlInterestRateIndexValueDate(IndexON,D2727)</f>
        <v>58700</v>
      </c>
      <c r="F2727" s="52" t="e">
        <f>IFERROR(_xll.qlIndexFixing(IndexON,D2727,TRUE,_xll.ohTrigger(RecalcTrigger,TriggerON)),NA())</f>
        <v>#N/A</v>
      </c>
      <c r="H2727" s="49">
        <f>_xll.qlCalendarAdvance(IborCalendar,$H2726,B2727,"f",FALSE)</f>
        <v>58425</v>
      </c>
      <c r="I2727" s="49">
        <f>_xll.qlInterestRateIndexValueDate(Index3M,$H2727)</f>
        <v>58427</v>
      </c>
      <c r="J2727" s="52" t="e">
        <f>IFERROR(_xll.qlIndexFixing(Index3M,H2727,TRUE,_xll.ohTrigger(RecalcTrigger,Trigger3M)),NA())</f>
        <v>#N/A</v>
      </c>
      <c r="K2727" s="52" t="e">
        <f>IFERROR(_xll.qlIndexFixing(ONIndex3M,I2727,TRUE,_xll.ohTrigger(RecalcTrigger,Trigger3M)),NA())</f>
        <v>#N/A</v>
      </c>
      <c r="L2727" s="52" t="e">
        <f>IFERROR(_xll.qlIndexFixing(Index6M,$H2727,TRUE,_xll.ohTrigger(RecalcTrigger,Trigger6M)),NA())</f>
        <v>#N/A</v>
      </c>
      <c r="M2727" s="52" t="e">
        <f>IFERROR(_xll.qlIndexFixing(ONIndex6M,I2727,TRUE,_xll.ohTrigger(RecalcTrigger,Trigger6M)),NA())</f>
        <v>#N/A</v>
      </c>
    </row>
    <row r="2728" spans="2:13" x14ac:dyDescent="0.2">
      <c r="B2728" s="46" t="s">
        <v>49</v>
      </c>
      <c r="D2728" s="49">
        <f>_xll.qlCalendarAdvance(LocalCalendar,$D2727,B2728,"f",FALSE)</f>
        <v>58707</v>
      </c>
      <c r="E2728" s="49">
        <f>_xll.qlInterestRateIndexValueDate(IndexON,D2728)</f>
        <v>58707</v>
      </c>
      <c r="F2728" s="52" t="e">
        <f>IFERROR(_xll.qlIndexFixing(IndexON,D2728,TRUE,_xll.ohTrigger(RecalcTrigger,TriggerON)),NA())</f>
        <v>#N/A</v>
      </c>
      <c r="H2728" s="49">
        <f>_xll.qlCalendarAdvance(IborCalendar,$H2727,B2728,"f",FALSE)</f>
        <v>58432</v>
      </c>
      <c r="I2728" s="49">
        <f>_xll.qlInterestRateIndexValueDate(Index3M,$H2728)</f>
        <v>58438</v>
      </c>
      <c r="J2728" s="52" t="e">
        <f>IFERROR(_xll.qlIndexFixing(Index3M,H2728,TRUE,_xll.ohTrigger(RecalcTrigger,Trigger3M)),NA())</f>
        <v>#N/A</v>
      </c>
      <c r="K2728" s="52" t="e">
        <f>IFERROR(_xll.qlIndexFixing(ONIndex3M,I2728,TRUE,_xll.ohTrigger(RecalcTrigger,Trigger3M)),NA())</f>
        <v>#N/A</v>
      </c>
      <c r="L2728" s="52" t="e">
        <f>IFERROR(_xll.qlIndexFixing(Index6M,$H2728,TRUE,_xll.ohTrigger(RecalcTrigger,Trigger6M)),NA())</f>
        <v>#N/A</v>
      </c>
      <c r="M2728" s="52" t="e">
        <f>IFERROR(_xll.qlIndexFixing(ONIndex6M,I2728,TRUE,_xll.ohTrigger(RecalcTrigger,Trigger6M)),NA())</f>
        <v>#N/A</v>
      </c>
    </row>
    <row r="2729" spans="2:13" x14ac:dyDescent="0.2">
      <c r="B2729" s="46" t="s">
        <v>49</v>
      </c>
      <c r="D2729" s="49">
        <f>_xll.qlCalendarAdvance(LocalCalendar,$D2728,B2729,"f",FALSE)</f>
        <v>58714</v>
      </c>
      <c r="E2729" s="49">
        <f>_xll.qlInterestRateIndexValueDate(IndexON,D2729)</f>
        <v>58714</v>
      </c>
      <c r="F2729" s="52" t="e">
        <f>IFERROR(_xll.qlIndexFixing(IndexON,D2729,TRUE,_xll.ohTrigger(RecalcTrigger,TriggerON)),NA())</f>
        <v>#N/A</v>
      </c>
      <c r="H2729" s="49">
        <f>_xll.qlCalendarAdvance(IborCalendar,$H2728,B2729,"f",FALSE)</f>
        <v>58439</v>
      </c>
      <c r="I2729" s="49">
        <f>_xll.qlInterestRateIndexValueDate(Index3M,$H2729)</f>
        <v>58445</v>
      </c>
      <c r="J2729" s="52" t="e">
        <f>IFERROR(_xll.qlIndexFixing(Index3M,H2729,TRUE,_xll.ohTrigger(RecalcTrigger,Trigger3M)),NA())</f>
        <v>#N/A</v>
      </c>
      <c r="K2729" s="52" t="e">
        <f>IFERROR(_xll.qlIndexFixing(ONIndex3M,I2729,TRUE,_xll.ohTrigger(RecalcTrigger,Trigger3M)),NA())</f>
        <v>#N/A</v>
      </c>
      <c r="L2729" s="52" t="e">
        <f>IFERROR(_xll.qlIndexFixing(Index6M,$H2729,TRUE,_xll.ohTrigger(RecalcTrigger,Trigger6M)),NA())</f>
        <v>#N/A</v>
      </c>
      <c r="M2729" s="52" t="e">
        <f>IFERROR(_xll.qlIndexFixing(ONIndex6M,I2729,TRUE,_xll.ohTrigger(RecalcTrigger,Trigger6M)),NA())</f>
        <v>#N/A</v>
      </c>
    </row>
    <row r="2730" spans="2:13" x14ac:dyDescent="0.2">
      <c r="B2730" s="46" t="s">
        <v>49</v>
      </c>
      <c r="D2730" s="49">
        <f>_xll.qlCalendarAdvance(LocalCalendar,$D2729,B2730,"f",FALSE)</f>
        <v>58721</v>
      </c>
      <c r="E2730" s="49">
        <f>_xll.qlInterestRateIndexValueDate(IndexON,D2730)</f>
        <v>58721</v>
      </c>
      <c r="F2730" s="52" t="e">
        <f>IFERROR(_xll.qlIndexFixing(IndexON,D2730,TRUE,_xll.ohTrigger(RecalcTrigger,TriggerON)),NA())</f>
        <v>#N/A</v>
      </c>
      <c r="H2730" s="49">
        <f>_xll.qlCalendarAdvance(IborCalendar,$H2729,B2730,"f",FALSE)</f>
        <v>58446</v>
      </c>
      <c r="I2730" s="49">
        <f>_xll.qlInterestRateIndexValueDate(Index3M,$H2730)</f>
        <v>58448</v>
      </c>
      <c r="J2730" s="52" t="e">
        <f>IFERROR(_xll.qlIndexFixing(Index3M,H2730,TRUE,_xll.ohTrigger(RecalcTrigger,Trigger3M)),NA())</f>
        <v>#N/A</v>
      </c>
      <c r="K2730" s="52" t="e">
        <f>IFERROR(_xll.qlIndexFixing(ONIndex3M,I2730,TRUE,_xll.ohTrigger(RecalcTrigger,Trigger3M)),NA())</f>
        <v>#N/A</v>
      </c>
      <c r="L2730" s="52" t="e">
        <f>IFERROR(_xll.qlIndexFixing(Index6M,$H2730,TRUE,_xll.ohTrigger(RecalcTrigger,Trigger6M)),NA())</f>
        <v>#N/A</v>
      </c>
      <c r="M2730" s="52" t="e">
        <f>IFERROR(_xll.qlIndexFixing(ONIndex6M,I2730,TRUE,_xll.ohTrigger(RecalcTrigger,Trigger6M)),NA())</f>
        <v>#N/A</v>
      </c>
    </row>
    <row r="2731" spans="2:13" x14ac:dyDescent="0.2">
      <c r="B2731" s="46" t="s">
        <v>49</v>
      </c>
      <c r="D2731" s="49">
        <f>_xll.qlCalendarAdvance(LocalCalendar,$D2730,B2731,"f",FALSE)</f>
        <v>58728</v>
      </c>
      <c r="E2731" s="49">
        <f>_xll.qlInterestRateIndexValueDate(IndexON,D2731)</f>
        <v>58728</v>
      </c>
      <c r="F2731" s="52" t="e">
        <f>IFERROR(_xll.qlIndexFixing(IndexON,D2731,TRUE,_xll.ohTrigger(RecalcTrigger,TriggerON)),NA())</f>
        <v>#N/A</v>
      </c>
      <c r="H2731" s="49">
        <f>_xll.qlCalendarAdvance(IborCalendar,$H2730,B2731,"f",FALSE)</f>
        <v>58453</v>
      </c>
      <c r="I2731" s="49">
        <f>_xll.qlInterestRateIndexValueDate(Index3M,$H2731)</f>
        <v>58455</v>
      </c>
      <c r="J2731" s="52" t="e">
        <f>IFERROR(_xll.qlIndexFixing(Index3M,H2731,TRUE,_xll.ohTrigger(RecalcTrigger,Trigger3M)),NA())</f>
        <v>#N/A</v>
      </c>
      <c r="K2731" s="52" t="e">
        <f>IFERROR(_xll.qlIndexFixing(ONIndex3M,I2731,TRUE,_xll.ohTrigger(RecalcTrigger,Trigger3M)),NA())</f>
        <v>#N/A</v>
      </c>
      <c r="L2731" s="52" t="e">
        <f>IFERROR(_xll.qlIndexFixing(Index6M,$H2731,TRUE,_xll.ohTrigger(RecalcTrigger,Trigger6M)),NA())</f>
        <v>#N/A</v>
      </c>
      <c r="M2731" s="52" t="e">
        <f>IFERROR(_xll.qlIndexFixing(ONIndex6M,I2731,TRUE,_xll.ohTrigger(RecalcTrigger,Trigger6M)),NA())</f>
        <v>#N/A</v>
      </c>
    </row>
    <row r="2732" spans="2:13" x14ac:dyDescent="0.2">
      <c r="B2732" s="46" t="s">
        <v>49</v>
      </c>
      <c r="D2732" s="49">
        <f>_xll.qlCalendarAdvance(LocalCalendar,$D2731,B2732,"f",FALSE)</f>
        <v>58735</v>
      </c>
      <c r="E2732" s="49">
        <f>_xll.qlInterestRateIndexValueDate(IndexON,D2732)</f>
        <v>58735</v>
      </c>
      <c r="F2732" s="52" t="e">
        <f>IFERROR(_xll.qlIndexFixing(IndexON,D2732,TRUE,_xll.ohTrigger(RecalcTrigger,TriggerON)),NA())</f>
        <v>#N/A</v>
      </c>
      <c r="H2732" s="49">
        <f>_xll.qlCalendarAdvance(IborCalendar,$H2731,B2732,"f",FALSE)</f>
        <v>58460</v>
      </c>
      <c r="I2732" s="49">
        <f>_xll.qlInterestRateIndexValueDate(Index3M,$H2732)</f>
        <v>58462</v>
      </c>
      <c r="J2732" s="52" t="e">
        <f>IFERROR(_xll.qlIndexFixing(Index3M,H2732,TRUE,_xll.ohTrigger(RecalcTrigger,Trigger3M)),NA())</f>
        <v>#N/A</v>
      </c>
      <c r="K2732" s="52" t="e">
        <f>IFERROR(_xll.qlIndexFixing(ONIndex3M,I2732,TRUE,_xll.ohTrigger(RecalcTrigger,Trigger3M)),NA())</f>
        <v>#N/A</v>
      </c>
      <c r="L2732" s="52" t="e">
        <f>IFERROR(_xll.qlIndexFixing(Index6M,$H2732,TRUE,_xll.ohTrigger(RecalcTrigger,Trigger6M)),NA())</f>
        <v>#N/A</v>
      </c>
      <c r="M2732" s="52" t="e">
        <f>IFERROR(_xll.qlIndexFixing(ONIndex6M,I2732,TRUE,_xll.ohTrigger(RecalcTrigger,Trigger6M)),NA())</f>
        <v>#N/A</v>
      </c>
    </row>
    <row r="2733" spans="2:13" x14ac:dyDescent="0.2">
      <c r="B2733" s="46" t="s">
        <v>49</v>
      </c>
      <c r="D2733" s="49">
        <f>_xll.qlCalendarAdvance(LocalCalendar,$D2732,B2733,"f",FALSE)</f>
        <v>58742</v>
      </c>
      <c r="E2733" s="49">
        <f>_xll.qlInterestRateIndexValueDate(IndexON,D2733)</f>
        <v>58742</v>
      </c>
      <c r="F2733" s="52" t="e">
        <f>IFERROR(_xll.qlIndexFixing(IndexON,D2733,TRUE,_xll.ohTrigger(RecalcTrigger,TriggerON)),NA())</f>
        <v>#N/A</v>
      </c>
      <c r="H2733" s="49">
        <f>_xll.qlCalendarAdvance(IborCalendar,$H2732,B2733,"f",FALSE)</f>
        <v>58467</v>
      </c>
      <c r="I2733" s="49">
        <f>_xll.qlInterestRateIndexValueDate(Index3M,$H2733)</f>
        <v>58469</v>
      </c>
      <c r="J2733" s="52" t="e">
        <f>IFERROR(_xll.qlIndexFixing(Index3M,H2733,TRUE,_xll.ohTrigger(RecalcTrigger,Trigger3M)),NA())</f>
        <v>#N/A</v>
      </c>
      <c r="K2733" s="52" t="e">
        <f>IFERROR(_xll.qlIndexFixing(ONIndex3M,I2733,TRUE,_xll.ohTrigger(RecalcTrigger,Trigger3M)),NA())</f>
        <v>#N/A</v>
      </c>
      <c r="L2733" s="52" t="e">
        <f>IFERROR(_xll.qlIndexFixing(Index6M,$H2733,TRUE,_xll.ohTrigger(RecalcTrigger,Trigger6M)),NA())</f>
        <v>#N/A</v>
      </c>
      <c r="M2733" s="52" t="e">
        <f>IFERROR(_xll.qlIndexFixing(ONIndex6M,I2733,TRUE,_xll.ohTrigger(RecalcTrigger,Trigger6M)),NA())</f>
        <v>#N/A</v>
      </c>
    </row>
    <row r="2734" spans="2:13" x14ac:dyDescent="0.2">
      <c r="B2734" s="46" t="s">
        <v>49</v>
      </c>
      <c r="D2734" s="49">
        <f>_xll.qlCalendarAdvance(LocalCalendar,$D2733,B2734,"f",FALSE)</f>
        <v>58749</v>
      </c>
      <c r="E2734" s="49">
        <f>_xll.qlInterestRateIndexValueDate(IndexON,D2734)</f>
        <v>58749</v>
      </c>
      <c r="F2734" s="52" t="e">
        <f>IFERROR(_xll.qlIndexFixing(IndexON,D2734,TRUE,_xll.ohTrigger(RecalcTrigger,TriggerON)),NA())</f>
        <v>#N/A</v>
      </c>
      <c r="H2734" s="49">
        <f>_xll.qlCalendarAdvance(IborCalendar,$H2733,B2734,"f",FALSE)</f>
        <v>58474</v>
      </c>
      <c r="I2734" s="49">
        <f>_xll.qlInterestRateIndexValueDate(Index3M,$H2734)</f>
        <v>58476</v>
      </c>
      <c r="J2734" s="52" t="e">
        <f>IFERROR(_xll.qlIndexFixing(Index3M,H2734,TRUE,_xll.ohTrigger(RecalcTrigger,Trigger3M)),NA())</f>
        <v>#N/A</v>
      </c>
      <c r="K2734" s="52" t="e">
        <f>IFERROR(_xll.qlIndexFixing(ONIndex3M,I2734,TRUE,_xll.ohTrigger(RecalcTrigger,Trigger3M)),NA())</f>
        <v>#N/A</v>
      </c>
      <c r="L2734" s="52" t="e">
        <f>IFERROR(_xll.qlIndexFixing(Index6M,$H2734,TRUE,_xll.ohTrigger(RecalcTrigger,Trigger6M)),NA())</f>
        <v>#N/A</v>
      </c>
      <c r="M2734" s="52" t="e">
        <f>IFERROR(_xll.qlIndexFixing(ONIndex6M,I2734,TRUE,_xll.ohTrigger(RecalcTrigger,Trigger6M)),NA())</f>
        <v>#N/A</v>
      </c>
    </row>
    <row r="2735" spans="2:13" x14ac:dyDescent="0.2">
      <c r="B2735" s="46" t="s">
        <v>49</v>
      </c>
      <c r="D2735" s="49">
        <f>_xll.qlCalendarAdvance(LocalCalendar,$D2734,B2735,"f",FALSE)</f>
        <v>58756</v>
      </c>
      <c r="E2735" s="49">
        <f>_xll.qlInterestRateIndexValueDate(IndexON,D2735)</f>
        <v>58756</v>
      </c>
      <c r="F2735" s="52" t="e">
        <f>IFERROR(_xll.qlIndexFixing(IndexON,D2735,TRUE,_xll.ohTrigger(RecalcTrigger,TriggerON)),NA())</f>
        <v>#N/A</v>
      </c>
      <c r="H2735" s="49">
        <f>_xll.qlCalendarAdvance(IborCalendar,$H2734,B2735,"f",FALSE)</f>
        <v>58481</v>
      </c>
      <c r="I2735" s="49">
        <f>_xll.qlInterestRateIndexValueDate(Index3M,$H2735)</f>
        <v>58483</v>
      </c>
      <c r="J2735" s="52" t="e">
        <f>IFERROR(_xll.qlIndexFixing(Index3M,H2735,TRUE,_xll.ohTrigger(RecalcTrigger,Trigger3M)),NA())</f>
        <v>#N/A</v>
      </c>
      <c r="K2735" s="52" t="e">
        <f>IFERROR(_xll.qlIndexFixing(ONIndex3M,I2735,TRUE,_xll.ohTrigger(RecalcTrigger,Trigger3M)),NA())</f>
        <v>#N/A</v>
      </c>
      <c r="L2735" s="52" t="e">
        <f>IFERROR(_xll.qlIndexFixing(Index6M,$H2735,TRUE,_xll.ohTrigger(RecalcTrigger,Trigger6M)),NA())</f>
        <v>#N/A</v>
      </c>
      <c r="M2735" s="52" t="e">
        <f>IFERROR(_xll.qlIndexFixing(ONIndex6M,I2735,TRUE,_xll.ohTrigger(RecalcTrigger,Trigger6M)),NA())</f>
        <v>#N/A</v>
      </c>
    </row>
    <row r="2736" spans="2:13" x14ac:dyDescent="0.2">
      <c r="B2736" s="46" t="s">
        <v>49</v>
      </c>
      <c r="D2736" s="49">
        <f>_xll.qlCalendarAdvance(LocalCalendar,$D2735,B2736,"f",FALSE)</f>
        <v>58763</v>
      </c>
      <c r="E2736" s="49">
        <f>_xll.qlInterestRateIndexValueDate(IndexON,D2736)</f>
        <v>58763</v>
      </c>
      <c r="F2736" s="52" t="e">
        <f>IFERROR(_xll.qlIndexFixing(IndexON,D2736,TRUE,_xll.ohTrigger(RecalcTrigger,TriggerON)),NA())</f>
        <v>#N/A</v>
      </c>
      <c r="H2736" s="49">
        <f>_xll.qlCalendarAdvance(IborCalendar,$H2735,B2736,"f",FALSE)</f>
        <v>58488</v>
      </c>
      <c r="I2736" s="49">
        <f>_xll.qlInterestRateIndexValueDate(Index3M,$H2736)</f>
        <v>58490</v>
      </c>
      <c r="J2736" s="52" t="e">
        <f>IFERROR(_xll.qlIndexFixing(Index3M,H2736,TRUE,_xll.ohTrigger(RecalcTrigger,Trigger3M)),NA())</f>
        <v>#N/A</v>
      </c>
      <c r="K2736" s="52" t="e">
        <f>IFERROR(_xll.qlIndexFixing(ONIndex3M,I2736,TRUE,_xll.ohTrigger(RecalcTrigger,Trigger3M)),NA())</f>
        <v>#N/A</v>
      </c>
      <c r="L2736" s="52" t="e">
        <f>IFERROR(_xll.qlIndexFixing(Index6M,$H2736,TRUE,_xll.ohTrigger(RecalcTrigger,Trigger6M)),NA())</f>
        <v>#N/A</v>
      </c>
      <c r="M2736" s="52" t="e">
        <f>IFERROR(_xll.qlIndexFixing(ONIndex6M,I2736,TRUE,_xll.ohTrigger(RecalcTrigger,Trigger6M)),NA())</f>
        <v>#N/A</v>
      </c>
    </row>
    <row r="2737" spans="2:13" x14ac:dyDescent="0.2">
      <c r="B2737" s="46" t="s">
        <v>49</v>
      </c>
      <c r="D2737" s="49">
        <f>_xll.qlCalendarAdvance(LocalCalendar,$D2736,B2737,"f",FALSE)</f>
        <v>58770</v>
      </c>
      <c r="E2737" s="49">
        <f>_xll.qlInterestRateIndexValueDate(IndexON,D2737)</f>
        <v>58770</v>
      </c>
      <c r="F2737" s="52" t="e">
        <f>IFERROR(_xll.qlIndexFixing(IndexON,D2737,TRUE,_xll.ohTrigger(RecalcTrigger,TriggerON)),NA())</f>
        <v>#N/A</v>
      </c>
      <c r="H2737" s="49">
        <f>_xll.qlCalendarAdvance(IborCalendar,$H2736,B2737,"f",FALSE)</f>
        <v>58495</v>
      </c>
      <c r="I2737" s="49">
        <f>_xll.qlInterestRateIndexValueDate(Index3M,$H2737)</f>
        <v>58497</v>
      </c>
      <c r="J2737" s="52" t="e">
        <f>IFERROR(_xll.qlIndexFixing(Index3M,H2737,TRUE,_xll.ohTrigger(RecalcTrigger,Trigger3M)),NA())</f>
        <v>#N/A</v>
      </c>
      <c r="K2737" s="52" t="e">
        <f>IFERROR(_xll.qlIndexFixing(ONIndex3M,I2737,TRUE,_xll.ohTrigger(RecalcTrigger,Trigger3M)),NA())</f>
        <v>#N/A</v>
      </c>
      <c r="L2737" s="52" t="e">
        <f>IFERROR(_xll.qlIndexFixing(Index6M,$H2737,TRUE,_xll.ohTrigger(RecalcTrigger,Trigger6M)),NA())</f>
        <v>#N/A</v>
      </c>
      <c r="M2737" s="52" t="e">
        <f>IFERROR(_xll.qlIndexFixing(ONIndex6M,I2737,TRUE,_xll.ohTrigger(RecalcTrigger,Trigger6M)),NA())</f>
        <v>#N/A</v>
      </c>
    </row>
    <row r="2738" spans="2:13" x14ac:dyDescent="0.2">
      <c r="B2738" s="46" t="s">
        <v>49</v>
      </c>
      <c r="D2738" s="49">
        <f>_xll.qlCalendarAdvance(LocalCalendar,$D2737,B2738,"f",FALSE)</f>
        <v>58777</v>
      </c>
      <c r="E2738" s="49">
        <f>_xll.qlInterestRateIndexValueDate(IndexON,D2738)</f>
        <v>58777</v>
      </c>
      <c r="F2738" s="52" t="e">
        <f>IFERROR(_xll.qlIndexFixing(IndexON,D2738,TRUE,_xll.ohTrigger(RecalcTrigger,TriggerON)),NA())</f>
        <v>#N/A</v>
      </c>
      <c r="H2738" s="49">
        <f>_xll.qlCalendarAdvance(IborCalendar,$H2737,B2738,"f",FALSE)</f>
        <v>58502</v>
      </c>
      <c r="I2738" s="49">
        <f>_xll.qlInterestRateIndexValueDate(Index3M,$H2738)</f>
        <v>58504</v>
      </c>
      <c r="J2738" s="52" t="e">
        <f>IFERROR(_xll.qlIndexFixing(Index3M,H2738,TRUE,_xll.ohTrigger(RecalcTrigger,Trigger3M)),NA())</f>
        <v>#N/A</v>
      </c>
      <c r="K2738" s="52" t="e">
        <f>IFERROR(_xll.qlIndexFixing(ONIndex3M,I2738,TRUE,_xll.ohTrigger(RecalcTrigger,Trigger3M)),NA())</f>
        <v>#N/A</v>
      </c>
      <c r="L2738" s="52" t="e">
        <f>IFERROR(_xll.qlIndexFixing(Index6M,$H2738,TRUE,_xll.ohTrigger(RecalcTrigger,Trigger6M)),NA())</f>
        <v>#N/A</v>
      </c>
      <c r="M2738" s="52" t="e">
        <f>IFERROR(_xll.qlIndexFixing(ONIndex6M,I2738,TRUE,_xll.ohTrigger(RecalcTrigger,Trigger6M)),NA())</f>
        <v>#N/A</v>
      </c>
    </row>
    <row r="2739" spans="2:13" x14ac:dyDescent="0.2">
      <c r="B2739" s="46" t="s">
        <v>49</v>
      </c>
      <c r="D2739" s="49">
        <f>_xll.qlCalendarAdvance(LocalCalendar,$D2738,B2739,"f",FALSE)</f>
        <v>58784</v>
      </c>
      <c r="E2739" s="49">
        <f>_xll.qlInterestRateIndexValueDate(IndexON,D2739)</f>
        <v>58784</v>
      </c>
      <c r="F2739" s="52" t="e">
        <f>IFERROR(_xll.qlIndexFixing(IndexON,D2739,TRUE,_xll.ohTrigger(RecalcTrigger,TriggerON)),NA())</f>
        <v>#N/A</v>
      </c>
      <c r="H2739" s="49">
        <f>_xll.qlCalendarAdvance(IborCalendar,$H2738,B2739,"f",FALSE)</f>
        <v>58509</v>
      </c>
      <c r="I2739" s="49">
        <f>_xll.qlInterestRateIndexValueDate(Index3M,$H2739)</f>
        <v>58511</v>
      </c>
      <c r="J2739" s="52" t="e">
        <f>IFERROR(_xll.qlIndexFixing(Index3M,H2739,TRUE,_xll.ohTrigger(RecalcTrigger,Trigger3M)),NA())</f>
        <v>#N/A</v>
      </c>
      <c r="K2739" s="52" t="e">
        <f>IFERROR(_xll.qlIndexFixing(ONIndex3M,I2739,TRUE,_xll.ohTrigger(RecalcTrigger,Trigger3M)),NA())</f>
        <v>#N/A</v>
      </c>
      <c r="L2739" s="52" t="e">
        <f>IFERROR(_xll.qlIndexFixing(Index6M,$H2739,TRUE,_xll.ohTrigger(RecalcTrigger,Trigger6M)),NA())</f>
        <v>#N/A</v>
      </c>
      <c r="M2739" s="52" t="e">
        <f>IFERROR(_xll.qlIndexFixing(ONIndex6M,I2739,TRUE,_xll.ohTrigger(RecalcTrigger,Trigger6M)),NA())</f>
        <v>#N/A</v>
      </c>
    </row>
    <row r="2740" spans="2:13" x14ac:dyDescent="0.2">
      <c r="B2740" s="46" t="s">
        <v>49</v>
      </c>
      <c r="D2740" s="49">
        <f>_xll.qlCalendarAdvance(LocalCalendar,$D2739,B2740,"f",FALSE)</f>
        <v>58791</v>
      </c>
      <c r="E2740" s="49">
        <f>_xll.qlInterestRateIndexValueDate(IndexON,D2740)</f>
        <v>58791</v>
      </c>
      <c r="F2740" s="52" t="e">
        <f>IFERROR(_xll.qlIndexFixing(IndexON,D2740,TRUE,_xll.ohTrigger(RecalcTrigger,TriggerON)),NA())</f>
        <v>#N/A</v>
      </c>
      <c r="H2740" s="49">
        <f>_xll.qlCalendarAdvance(IborCalendar,$H2739,B2740,"f",FALSE)</f>
        <v>58516</v>
      </c>
      <c r="I2740" s="49">
        <f>_xll.qlInterestRateIndexValueDate(Index3M,$H2740)</f>
        <v>58518</v>
      </c>
      <c r="J2740" s="52" t="e">
        <f>IFERROR(_xll.qlIndexFixing(Index3M,H2740,TRUE,_xll.ohTrigger(RecalcTrigger,Trigger3M)),NA())</f>
        <v>#N/A</v>
      </c>
      <c r="K2740" s="52" t="e">
        <f>IFERROR(_xll.qlIndexFixing(ONIndex3M,I2740,TRUE,_xll.ohTrigger(RecalcTrigger,Trigger3M)),NA())</f>
        <v>#N/A</v>
      </c>
      <c r="L2740" s="52" t="e">
        <f>IFERROR(_xll.qlIndexFixing(Index6M,$H2740,TRUE,_xll.ohTrigger(RecalcTrigger,Trigger6M)),NA())</f>
        <v>#N/A</v>
      </c>
      <c r="M2740" s="52" t="e">
        <f>IFERROR(_xll.qlIndexFixing(ONIndex6M,I2740,TRUE,_xll.ohTrigger(RecalcTrigger,Trigger6M)),NA())</f>
        <v>#N/A</v>
      </c>
    </row>
    <row r="2741" spans="2:13" x14ac:dyDescent="0.2">
      <c r="B2741" s="46" t="s">
        <v>49</v>
      </c>
      <c r="D2741" s="49">
        <f>_xll.qlCalendarAdvance(LocalCalendar,$D2740,B2741,"f",FALSE)</f>
        <v>58799</v>
      </c>
      <c r="E2741" s="49">
        <f>_xll.qlInterestRateIndexValueDate(IndexON,D2741)</f>
        <v>58799</v>
      </c>
      <c r="F2741" s="52" t="e">
        <f>IFERROR(_xll.qlIndexFixing(IndexON,D2741,TRUE,_xll.ohTrigger(RecalcTrigger,TriggerON)),NA())</f>
        <v>#N/A</v>
      </c>
      <c r="H2741" s="49">
        <f>_xll.qlCalendarAdvance(IborCalendar,$H2740,B2741,"f",FALSE)</f>
        <v>58523</v>
      </c>
      <c r="I2741" s="49">
        <f>_xll.qlInterestRateIndexValueDate(Index3M,$H2741)</f>
        <v>58525</v>
      </c>
      <c r="J2741" s="52" t="e">
        <f>IFERROR(_xll.qlIndexFixing(Index3M,H2741,TRUE,_xll.ohTrigger(RecalcTrigger,Trigger3M)),NA())</f>
        <v>#N/A</v>
      </c>
      <c r="K2741" s="52" t="e">
        <f>IFERROR(_xll.qlIndexFixing(ONIndex3M,I2741,TRUE,_xll.ohTrigger(RecalcTrigger,Trigger3M)),NA())</f>
        <v>#N/A</v>
      </c>
      <c r="L2741" s="52" t="e">
        <f>IFERROR(_xll.qlIndexFixing(Index6M,$H2741,TRUE,_xll.ohTrigger(RecalcTrigger,Trigger6M)),NA())</f>
        <v>#N/A</v>
      </c>
      <c r="M2741" s="52" t="e">
        <f>IFERROR(_xll.qlIndexFixing(ONIndex6M,I2741,TRUE,_xll.ohTrigger(RecalcTrigger,Trigger6M)),NA())</f>
        <v>#N/A</v>
      </c>
    </row>
    <row r="2742" spans="2:13" x14ac:dyDescent="0.2">
      <c r="B2742" s="46" t="s">
        <v>49</v>
      </c>
      <c r="D2742" s="49">
        <f>_xll.qlCalendarAdvance(LocalCalendar,$D2741,B2742,"f",FALSE)</f>
        <v>58810</v>
      </c>
      <c r="E2742" s="49">
        <f>_xll.qlInterestRateIndexValueDate(IndexON,D2742)</f>
        <v>58810</v>
      </c>
      <c r="F2742" s="52" t="e">
        <f>IFERROR(_xll.qlIndexFixing(IndexON,D2742,TRUE,_xll.ohTrigger(RecalcTrigger,TriggerON)),NA())</f>
        <v>#N/A</v>
      </c>
      <c r="H2742" s="49">
        <f>_xll.qlCalendarAdvance(IborCalendar,$H2741,B2742,"f",FALSE)</f>
        <v>58530</v>
      </c>
      <c r="I2742" s="49">
        <f>_xll.qlInterestRateIndexValueDate(Index3M,$H2742)</f>
        <v>58532</v>
      </c>
      <c r="J2742" s="52" t="e">
        <f>IFERROR(_xll.qlIndexFixing(Index3M,H2742,TRUE,_xll.ohTrigger(RecalcTrigger,Trigger3M)),NA())</f>
        <v>#N/A</v>
      </c>
      <c r="K2742" s="52" t="e">
        <f>IFERROR(_xll.qlIndexFixing(ONIndex3M,I2742,TRUE,_xll.ohTrigger(RecalcTrigger,Trigger3M)),NA())</f>
        <v>#N/A</v>
      </c>
      <c r="L2742" s="52" t="e">
        <f>IFERROR(_xll.qlIndexFixing(Index6M,$H2742,TRUE,_xll.ohTrigger(RecalcTrigger,Trigger6M)),NA())</f>
        <v>#N/A</v>
      </c>
      <c r="M2742" s="52" t="e">
        <f>IFERROR(_xll.qlIndexFixing(ONIndex6M,I2742,TRUE,_xll.ohTrigger(RecalcTrigger,Trigger6M)),NA())</f>
        <v>#N/A</v>
      </c>
    </row>
    <row r="2743" spans="2:13" x14ac:dyDescent="0.2">
      <c r="B2743" s="46" t="s">
        <v>49</v>
      </c>
      <c r="D2743" s="49">
        <f>_xll.qlCalendarAdvance(LocalCalendar,$D2742,B2743,"f",FALSE)</f>
        <v>58817</v>
      </c>
      <c r="E2743" s="49">
        <f>_xll.qlInterestRateIndexValueDate(IndexON,D2743)</f>
        <v>58817</v>
      </c>
      <c r="F2743" s="52" t="e">
        <f>IFERROR(_xll.qlIndexFixing(IndexON,D2743,TRUE,_xll.ohTrigger(RecalcTrigger,TriggerON)),NA())</f>
        <v>#N/A</v>
      </c>
      <c r="H2743" s="49">
        <f>_xll.qlCalendarAdvance(IborCalendar,$H2742,B2743,"f",FALSE)</f>
        <v>58537</v>
      </c>
      <c r="I2743" s="49">
        <f>_xll.qlInterestRateIndexValueDate(Index3M,$H2743)</f>
        <v>58539</v>
      </c>
      <c r="J2743" s="52" t="e">
        <f>IFERROR(_xll.qlIndexFixing(Index3M,H2743,TRUE,_xll.ohTrigger(RecalcTrigger,Trigger3M)),NA())</f>
        <v>#N/A</v>
      </c>
      <c r="K2743" s="52" t="e">
        <f>IFERROR(_xll.qlIndexFixing(ONIndex3M,I2743,TRUE,_xll.ohTrigger(RecalcTrigger,Trigger3M)),NA())</f>
        <v>#N/A</v>
      </c>
      <c r="L2743" s="52" t="e">
        <f>IFERROR(_xll.qlIndexFixing(Index6M,$H2743,TRUE,_xll.ohTrigger(RecalcTrigger,Trigger6M)),NA())</f>
        <v>#N/A</v>
      </c>
      <c r="M2743" s="52" t="e">
        <f>IFERROR(_xll.qlIndexFixing(ONIndex6M,I2743,TRUE,_xll.ohTrigger(RecalcTrigger,Trigger6M)),NA())</f>
        <v>#N/A</v>
      </c>
    </row>
    <row r="2744" spans="2:13" x14ac:dyDescent="0.2">
      <c r="B2744" s="46" t="s">
        <v>49</v>
      </c>
      <c r="D2744" s="49">
        <f>_xll.qlCalendarAdvance(LocalCalendar,$D2743,B2744,"f",FALSE)</f>
        <v>58824</v>
      </c>
      <c r="E2744" s="49">
        <f>_xll.qlInterestRateIndexValueDate(IndexON,D2744)</f>
        <v>58824</v>
      </c>
      <c r="F2744" s="52" t="e">
        <f>IFERROR(_xll.qlIndexFixing(IndexON,D2744,TRUE,_xll.ohTrigger(RecalcTrigger,TriggerON)),NA())</f>
        <v>#N/A</v>
      </c>
      <c r="H2744" s="49">
        <f>_xll.qlCalendarAdvance(IborCalendar,$H2743,B2744,"f",FALSE)</f>
        <v>58544</v>
      </c>
      <c r="I2744" s="49">
        <f>_xll.qlInterestRateIndexValueDate(Index3M,$H2744)</f>
        <v>58546</v>
      </c>
      <c r="J2744" s="52" t="e">
        <f>IFERROR(_xll.qlIndexFixing(Index3M,H2744,TRUE,_xll.ohTrigger(RecalcTrigger,Trigger3M)),NA())</f>
        <v>#N/A</v>
      </c>
      <c r="K2744" s="52" t="e">
        <f>IFERROR(_xll.qlIndexFixing(ONIndex3M,I2744,TRUE,_xll.ohTrigger(RecalcTrigger,Trigger3M)),NA())</f>
        <v>#N/A</v>
      </c>
      <c r="L2744" s="52" t="e">
        <f>IFERROR(_xll.qlIndexFixing(Index6M,$H2744,TRUE,_xll.ohTrigger(RecalcTrigger,Trigger6M)),NA())</f>
        <v>#N/A</v>
      </c>
      <c r="M2744" s="52" t="e">
        <f>IFERROR(_xll.qlIndexFixing(ONIndex6M,I2744,TRUE,_xll.ohTrigger(RecalcTrigger,Trigger6M)),NA())</f>
        <v>#N/A</v>
      </c>
    </row>
    <row r="2745" spans="2:13" x14ac:dyDescent="0.2">
      <c r="B2745" s="46" t="s">
        <v>49</v>
      </c>
      <c r="D2745" s="49">
        <f>_xll.qlCalendarAdvance(LocalCalendar,$D2744,B2745,"f",FALSE)</f>
        <v>58831</v>
      </c>
      <c r="E2745" s="49">
        <f>_xll.qlInterestRateIndexValueDate(IndexON,D2745)</f>
        <v>58831</v>
      </c>
      <c r="F2745" s="52" t="e">
        <f>IFERROR(_xll.qlIndexFixing(IndexON,D2745,TRUE,_xll.ohTrigger(RecalcTrigger,TriggerON)),NA())</f>
        <v>#N/A</v>
      </c>
      <c r="H2745" s="49">
        <f>_xll.qlCalendarAdvance(IborCalendar,$H2744,B2745,"f",FALSE)</f>
        <v>58551</v>
      </c>
      <c r="I2745" s="49">
        <f>_xll.qlInterestRateIndexValueDate(Index3M,$H2745)</f>
        <v>58553</v>
      </c>
      <c r="J2745" s="52" t="e">
        <f>IFERROR(_xll.qlIndexFixing(Index3M,H2745,TRUE,_xll.ohTrigger(RecalcTrigger,Trigger3M)),NA())</f>
        <v>#N/A</v>
      </c>
      <c r="K2745" s="52" t="e">
        <f>IFERROR(_xll.qlIndexFixing(ONIndex3M,I2745,TRUE,_xll.ohTrigger(RecalcTrigger,Trigger3M)),NA())</f>
        <v>#N/A</v>
      </c>
      <c r="L2745" s="52" t="e">
        <f>IFERROR(_xll.qlIndexFixing(Index6M,$H2745,TRUE,_xll.ohTrigger(RecalcTrigger,Trigger6M)),NA())</f>
        <v>#N/A</v>
      </c>
      <c r="M2745" s="52" t="e">
        <f>IFERROR(_xll.qlIndexFixing(ONIndex6M,I2745,TRUE,_xll.ohTrigger(RecalcTrigger,Trigger6M)),NA())</f>
        <v>#N/A</v>
      </c>
    </row>
    <row r="2746" spans="2:13" x14ac:dyDescent="0.2">
      <c r="B2746" s="46" t="s">
        <v>49</v>
      </c>
      <c r="D2746" s="49">
        <f>_xll.qlCalendarAdvance(LocalCalendar,$D2745,B2746,"f",FALSE)</f>
        <v>58838</v>
      </c>
      <c r="E2746" s="49">
        <f>_xll.qlInterestRateIndexValueDate(IndexON,D2746)</f>
        <v>58838</v>
      </c>
      <c r="F2746" s="52" t="e">
        <f>IFERROR(_xll.qlIndexFixing(IndexON,D2746,TRUE,_xll.ohTrigger(RecalcTrigger,TriggerON)),NA())</f>
        <v>#N/A</v>
      </c>
      <c r="H2746" s="49">
        <f>_xll.qlCalendarAdvance(IborCalendar,$H2745,B2746,"f",FALSE)</f>
        <v>58558</v>
      </c>
      <c r="I2746" s="49">
        <f>_xll.qlInterestRateIndexValueDate(Index3M,$H2746)</f>
        <v>58561</v>
      </c>
      <c r="J2746" s="52" t="e">
        <f>IFERROR(_xll.qlIndexFixing(Index3M,H2746,TRUE,_xll.ohTrigger(RecalcTrigger,Trigger3M)),NA())</f>
        <v>#N/A</v>
      </c>
      <c r="K2746" s="52" t="e">
        <f>IFERROR(_xll.qlIndexFixing(ONIndex3M,I2746,TRUE,_xll.ohTrigger(RecalcTrigger,Trigger3M)),NA())</f>
        <v>#N/A</v>
      </c>
      <c r="L2746" s="52" t="e">
        <f>IFERROR(_xll.qlIndexFixing(Index6M,$H2746,TRUE,_xll.ohTrigger(RecalcTrigger,Trigger6M)),NA())</f>
        <v>#N/A</v>
      </c>
      <c r="M2746" s="52" t="e">
        <f>IFERROR(_xll.qlIndexFixing(ONIndex6M,I2746,TRUE,_xll.ohTrigger(RecalcTrigger,Trigger6M)),NA())</f>
        <v>#N/A</v>
      </c>
    </row>
    <row r="2747" spans="2:13" x14ac:dyDescent="0.2">
      <c r="B2747" s="46" t="s">
        <v>49</v>
      </c>
      <c r="D2747" s="49">
        <f>_xll.qlCalendarAdvance(LocalCalendar,$D2746,B2747,"f",FALSE)</f>
        <v>58845</v>
      </c>
      <c r="E2747" s="49">
        <f>_xll.qlInterestRateIndexValueDate(IndexON,D2747)</f>
        <v>58845</v>
      </c>
      <c r="F2747" s="52" t="e">
        <f>IFERROR(_xll.qlIndexFixing(IndexON,D2747,TRUE,_xll.ohTrigger(RecalcTrigger,TriggerON)),NA())</f>
        <v>#N/A</v>
      </c>
      <c r="H2747" s="49">
        <f>_xll.qlCalendarAdvance(IborCalendar,$H2746,B2747,"f",FALSE)</f>
        <v>58565</v>
      </c>
      <c r="I2747" s="49">
        <f>_xll.qlInterestRateIndexValueDate(Index3M,$H2747)</f>
        <v>58567</v>
      </c>
      <c r="J2747" s="52" t="e">
        <f>IFERROR(_xll.qlIndexFixing(Index3M,H2747,TRUE,_xll.ohTrigger(RecalcTrigger,Trigger3M)),NA())</f>
        <v>#N/A</v>
      </c>
      <c r="K2747" s="52" t="e">
        <f>IFERROR(_xll.qlIndexFixing(ONIndex3M,I2747,TRUE,_xll.ohTrigger(RecalcTrigger,Trigger3M)),NA())</f>
        <v>#N/A</v>
      </c>
      <c r="L2747" s="52" t="e">
        <f>IFERROR(_xll.qlIndexFixing(Index6M,$H2747,TRUE,_xll.ohTrigger(RecalcTrigger,Trigger6M)),NA())</f>
        <v>#N/A</v>
      </c>
      <c r="M2747" s="52" t="e">
        <f>IFERROR(_xll.qlIndexFixing(ONIndex6M,I2747,TRUE,_xll.ohTrigger(RecalcTrigger,Trigger6M)),NA())</f>
        <v>#N/A</v>
      </c>
    </row>
    <row r="2748" spans="2:13" x14ac:dyDescent="0.2">
      <c r="B2748" s="46" t="s">
        <v>49</v>
      </c>
      <c r="D2748" s="49">
        <f>_xll.qlCalendarAdvance(LocalCalendar,$D2747,B2748,"f",FALSE)</f>
        <v>58852</v>
      </c>
      <c r="E2748" s="49">
        <f>_xll.qlInterestRateIndexValueDate(IndexON,D2748)</f>
        <v>58852</v>
      </c>
      <c r="F2748" s="52" t="e">
        <f>IFERROR(_xll.qlIndexFixing(IndexON,D2748,TRUE,_xll.ohTrigger(RecalcTrigger,TriggerON)),NA())</f>
        <v>#N/A</v>
      </c>
      <c r="H2748" s="49">
        <f>_xll.qlCalendarAdvance(IborCalendar,$H2747,B2748,"f",FALSE)</f>
        <v>58572</v>
      </c>
      <c r="I2748" s="49">
        <f>_xll.qlInterestRateIndexValueDate(Index3M,$H2748)</f>
        <v>58574</v>
      </c>
      <c r="J2748" s="52" t="e">
        <f>IFERROR(_xll.qlIndexFixing(Index3M,H2748,TRUE,_xll.ohTrigger(RecalcTrigger,Trigger3M)),NA())</f>
        <v>#N/A</v>
      </c>
      <c r="K2748" s="52" t="e">
        <f>IFERROR(_xll.qlIndexFixing(ONIndex3M,I2748,TRUE,_xll.ohTrigger(RecalcTrigger,Trigger3M)),NA())</f>
        <v>#N/A</v>
      </c>
      <c r="L2748" s="52" t="e">
        <f>IFERROR(_xll.qlIndexFixing(Index6M,$H2748,TRUE,_xll.ohTrigger(RecalcTrigger,Trigger6M)),NA())</f>
        <v>#N/A</v>
      </c>
      <c r="M2748" s="52" t="e">
        <f>IFERROR(_xll.qlIndexFixing(ONIndex6M,I2748,TRUE,_xll.ohTrigger(RecalcTrigger,Trigger6M)),NA())</f>
        <v>#N/A</v>
      </c>
    </row>
    <row r="2749" spans="2:13" x14ac:dyDescent="0.2">
      <c r="B2749" s="46" t="s">
        <v>49</v>
      </c>
      <c r="D2749" s="49">
        <f>_xll.qlCalendarAdvance(LocalCalendar,$D2748,B2749,"f",FALSE)</f>
        <v>58859</v>
      </c>
      <c r="E2749" s="49">
        <f>_xll.qlInterestRateIndexValueDate(IndexON,D2749)</f>
        <v>58859</v>
      </c>
      <c r="F2749" s="52" t="e">
        <f>IFERROR(_xll.qlIndexFixing(IndexON,D2749,TRUE,_xll.ohTrigger(RecalcTrigger,TriggerON)),NA())</f>
        <v>#N/A</v>
      </c>
      <c r="H2749" s="49">
        <f>_xll.qlCalendarAdvance(IborCalendar,$H2748,B2749,"f",FALSE)</f>
        <v>58579</v>
      </c>
      <c r="I2749" s="49">
        <f>_xll.qlInterestRateIndexValueDate(Index3M,$H2749)</f>
        <v>58581</v>
      </c>
      <c r="J2749" s="52" t="e">
        <f>IFERROR(_xll.qlIndexFixing(Index3M,H2749,TRUE,_xll.ohTrigger(RecalcTrigger,Trigger3M)),NA())</f>
        <v>#N/A</v>
      </c>
      <c r="K2749" s="52" t="e">
        <f>IFERROR(_xll.qlIndexFixing(ONIndex3M,I2749,TRUE,_xll.ohTrigger(RecalcTrigger,Trigger3M)),NA())</f>
        <v>#N/A</v>
      </c>
      <c r="L2749" s="52" t="e">
        <f>IFERROR(_xll.qlIndexFixing(Index6M,$H2749,TRUE,_xll.ohTrigger(RecalcTrigger,Trigger6M)),NA())</f>
        <v>#N/A</v>
      </c>
      <c r="M2749" s="52" t="e">
        <f>IFERROR(_xll.qlIndexFixing(ONIndex6M,I2749,TRUE,_xll.ohTrigger(RecalcTrigger,Trigger6M)),NA())</f>
        <v>#N/A</v>
      </c>
    </row>
    <row r="2750" spans="2:13" x14ac:dyDescent="0.2">
      <c r="B2750" s="46" t="s">
        <v>49</v>
      </c>
      <c r="D2750" s="49">
        <f>_xll.qlCalendarAdvance(LocalCalendar,$D2749,B2750,"f",FALSE)</f>
        <v>58866</v>
      </c>
      <c r="E2750" s="49">
        <f>_xll.qlInterestRateIndexValueDate(IndexON,D2750)</f>
        <v>58866</v>
      </c>
      <c r="F2750" s="52" t="e">
        <f>IFERROR(_xll.qlIndexFixing(IndexON,D2750,TRUE,_xll.ohTrigger(RecalcTrigger,TriggerON)),NA())</f>
        <v>#N/A</v>
      </c>
      <c r="H2750" s="49">
        <f>_xll.qlCalendarAdvance(IborCalendar,$H2749,B2750,"f",FALSE)</f>
        <v>58586</v>
      </c>
      <c r="I2750" s="49">
        <f>_xll.qlInterestRateIndexValueDate(Index3M,$H2750)</f>
        <v>58588</v>
      </c>
      <c r="J2750" s="52" t="e">
        <f>IFERROR(_xll.qlIndexFixing(Index3M,H2750,TRUE,_xll.ohTrigger(RecalcTrigger,Trigger3M)),NA())</f>
        <v>#N/A</v>
      </c>
      <c r="K2750" s="52" t="e">
        <f>IFERROR(_xll.qlIndexFixing(ONIndex3M,I2750,TRUE,_xll.ohTrigger(RecalcTrigger,Trigger3M)),NA())</f>
        <v>#N/A</v>
      </c>
      <c r="L2750" s="52" t="e">
        <f>IFERROR(_xll.qlIndexFixing(Index6M,$H2750,TRUE,_xll.ohTrigger(RecalcTrigger,Trigger6M)),NA())</f>
        <v>#N/A</v>
      </c>
      <c r="M2750" s="52" t="e">
        <f>IFERROR(_xll.qlIndexFixing(ONIndex6M,I2750,TRUE,_xll.ohTrigger(RecalcTrigger,Trigger6M)),NA())</f>
        <v>#N/A</v>
      </c>
    </row>
    <row r="2751" spans="2:13" x14ac:dyDescent="0.2">
      <c r="B2751" s="46" t="s">
        <v>49</v>
      </c>
      <c r="D2751" s="49">
        <f>_xll.qlCalendarAdvance(LocalCalendar,$D2750,B2751,"f",FALSE)</f>
        <v>58873</v>
      </c>
      <c r="E2751" s="49">
        <f>_xll.qlInterestRateIndexValueDate(IndexON,D2751)</f>
        <v>58873</v>
      </c>
      <c r="F2751" s="52" t="e">
        <f>IFERROR(_xll.qlIndexFixing(IndexON,D2751,TRUE,_xll.ohTrigger(RecalcTrigger,TriggerON)),NA())</f>
        <v>#N/A</v>
      </c>
      <c r="H2751" s="49">
        <f>_xll.qlCalendarAdvance(IborCalendar,$H2750,B2751,"f",FALSE)</f>
        <v>58593</v>
      </c>
      <c r="I2751" s="49">
        <f>_xll.qlInterestRateIndexValueDate(Index3M,$H2751)</f>
        <v>58595</v>
      </c>
      <c r="J2751" s="52" t="e">
        <f>IFERROR(_xll.qlIndexFixing(Index3M,H2751,TRUE,_xll.ohTrigger(RecalcTrigger,Trigger3M)),NA())</f>
        <v>#N/A</v>
      </c>
      <c r="K2751" s="52" t="e">
        <f>IFERROR(_xll.qlIndexFixing(ONIndex3M,I2751,TRUE,_xll.ohTrigger(RecalcTrigger,Trigger3M)),NA())</f>
        <v>#N/A</v>
      </c>
      <c r="L2751" s="52" t="e">
        <f>IFERROR(_xll.qlIndexFixing(Index6M,$H2751,TRUE,_xll.ohTrigger(RecalcTrigger,Trigger6M)),NA())</f>
        <v>#N/A</v>
      </c>
      <c r="M2751" s="52" t="e">
        <f>IFERROR(_xll.qlIndexFixing(ONIndex6M,I2751,TRUE,_xll.ohTrigger(RecalcTrigger,Trigger6M)),NA())</f>
        <v>#N/A</v>
      </c>
    </row>
    <row r="2752" spans="2:13" x14ac:dyDescent="0.2">
      <c r="B2752" s="46" t="s">
        <v>49</v>
      </c>
      <c r="D2752" s="49">
        <f>_xll.qlCalendarAdvance(LocalCalendar,$D2751,B2752,"f",FALSE)</f>
        <v>58880</v>
      </c>
      <c r="E2752" s="49">
        <f>_xll.qlInterestRateIndexValueDate(IndexON,D2752)</f>
        <v>58880</v>
      </c>
      <c r="F2752" s="52" t="e">
        <f>IFERROR(_xll.qlIndexFixing(IndexON,D2752,TRUE,_xll.ohTrigger(RecalcTrigger,TriggerON)),NA())</f>
        <v>#N/A</v>
      </c>
      <c r="H2752" s="49">
        <f>_xll.qlCalendarAdvance(IborCalendar,$H2751,B2752,"f",FALSE)</f>
        <v>58600</v>
      </c>
      <c r="I2752" s="49">
        <f>_xll.qlInterestRateIndexValueDate(Index3M,$H2752)</f>
        <v>58602</v>
      </c>
      <c r="J2752" s="52" t="e">
        <f>IFERROR(_xll.qlIndexFixing(Index3M,H2752,TRUE,_xll.ohTrigger(RecalcTrigger,Trigger3M)),NA())</f>
        <v>#N/A</v>
      </c>
      <c r="K2752" s="52" t="e">
        <f>IFERROR(_xll.qlIndexFixing(ONIndex3M,I2752,TRUE,_xll.ohTrigger(RecalcTrigger,Trigger3M)),NA())</f>
        <v>#N/A</v>
      </c>
      <c r="L2752" s="52" t="e">
        <f>IFERROR(_xll.qlIndexFixing(Index6M,$H2752,TRUE,_xll.ohTrigger(RecalcTrigger,Trigger6M)),NA())</f>
        <v>#N/A</v>
      </c>
      <c r="M2752" s="52" t="e">
        <f>IFERROR(_xll.qlIndexFixing(ONIndex6M,I2752,TRUE,_xll.ohTrigger(RecalcTrigger,Trigger6M)),NA())</f>
        <v>#N/A</v>
      </c>
    </row>
    <row r="2753" spans="2:13" x14ac:dyDescent="0.2">
      <c r="B2753" s="46" t="s">
        <v>49</v>
      </c>
      <c r="D2753" s="49">
        <f>_xll.qlCalendarAdvance(LocalCalendar,$D2752,B2753,"f",FALSE)</f>
        <v>58887</v>
      </c>
      <c r="E2753" s="49">
        <f>_xll.qlInterestRateIndexValueDate(IndexON,D2753)</f>
        <v>58887</v>
      </c>
      <c r="F2753" s="52" t="e">
        <f>IFERROR(_xll.qlIndexFixing(IndexON,D2753,TRUE,_xll.ohTrigger(RecalcTrigger,TriggerON)),NA())</f>
        <v>#N/A</v>
      </c>
      <c r="H2753" s="49">
        <f>_xll.qlCalendarAdvance(IborCalendar,$H2752,B2753,"f",FALSE)</f>
        <v>58607</v>
      </c>
      <c r="I2753" s="49">
        <f>_xll.qlInterestRateIndexValueDate(Index3M,$H2753)</f>
        <v>58609</v>
      </c>
      <c r="J2753" s="52" t="e">
        <f>IFERROR(_xll.qlIndexFixing(Index3M,H2753,TRUE,_xll.ohTrigger(RecalcTrigger,Trigger3M)),NA())</f>
        <v>#N/A</v>
      </c>
      <c r="K2753" s="52" t="e">
        <f>IFERROR(_xll.qlIndexFixing(ONIndex3M,I2753,TRUE,_xll.ohTrigger(RecalcTrigger,Trigger3M)),NA())</f>
        <v>#N/A</v>
      </c>
      <c r="L2753" s="52" t="e">
        <f>IFERROR(_xll.qlIndexFixing(Index6M,$H2753,TRUE,_xll.ohTrigger(RecalcTrigger,Trigger6M)),NA())</f>
        <v>#N/A</v>
      </c>
      <c r="M2753" s="52" t="e">
        <f>IFERROR(_xll.qlIndexFixing(ONIndex6M,I2753,TRUE,_xll.ohTrigger(RecalcTrigger,Trigger6M)),NA())</f>
        <v>#N/A</v>
      </c>
    </row>
    <row r="2754" spans="2:13" x14ac:dyDescent="0.2">
      <c r="B2754" s="46" t="s">
        <v>49</v>
      </c>
      <c r="D2754" s="49">
        <f>_xll.qlCalendarAdvance(LocalCalendar,$D2753,B2754,"f",FALSE)</f>
        <v>58894</v>
      </c>
      <c r="E2754" s="49">
        <f>_xll.qlInterestRateIndexValueDate(IndexON,D2754)</f>
        <v>58894</v>
      </c>
      <c r="F2754" s="52" t="e">
        <f>IFERROR(_xll.qlIndexFixing(IndexON,D2754,TRUE,_xll.ohTrigger(RecalcTrigger,TriggerON)),NA())</f>
        <v>#N/A</v>
      </c>
      <c r="H2754" s="49">
        <f>_xll.qlCalendarAdvance(IborCalendar,$H2753,B2754,"f",FALSE)</f>
        <v>58614</v>
      </c>
      <c r="I2754" s="49">
        <f>_xll.qlInterestRateIndexValueDate(Index3M,$H2754)</f>
        <v>58616</v>
      </c>
      <c r="J2754" s="52" t="e">
        <f>IFERROR(_xll.qlIndexFixing(Index3M,H2754,TRUE,_xll.ohTrigger(RecalcTrigger,Trigger3M)),NA())</f>
        <v>#N/A</v>
      </c>
      <c r="K2754" s="52" t="e">
        <f>IFERROR(_xll.qlIndexFixing(ONIndex3M,I2754,TRUE,_xll.ohTrigger(RecalcTrigger,Trigger3M)),NA())</f>
        <v>#N/A</v>
      </c>
      <c r="L2754" s="52" t="e">
        <f>IFERROR(_xll.qlIndexFixing(Index6M,$H2754,TRUE,_xll.ohTrigger(RecalcTrigger,Trigger6M)),NA())</f>
        <v>#N/A</v>
      </c>
      <c r="M2754" s="52" t="e">
        <f>IFERROR(_xll.qlIndexFixing(ONIndex6M,I2754,TRUE,_xll.ohTrigger(RecalcTrigger,Trigger6M)),NA())</f>
        <v>#N/A</v>
      </c>
    </row>
    <row r="2755" spans="2:13" x14ac:dyDescent="0.2">
      <c r="B2755" s="46" t="s">
        <v>49</v>
      </c>
      <c r="D2755" s="49">
        <f>_xll.qlCalendarAdvance(LocalCalendar,$D2754,B2755,"f",FALSE)</f>
        <v>58901</v>
      </c>
      <c r="E2755" s="49">
        <f>_xll.qlInterestRateIndexValueDate(IndexON,D2755)</f>
        <v>58901</v>
      </c>
      <c r="F2755" s="52" t="e">
        <f>IFERROR(_xll.qlIndexFixing(IndexON,D2755,TRUE,_xll.ohTrigger(RecalcTrigger,TriggerON)),NA())</f>
        <v>#N/A</v>
      </c>
      <c r="H2755" s="49">
        <f>_xll.qlCalendarAdvance(IborCalendar,$H2754,B2755,"f",FALSE)</f>
        <v>58621</v>
      </c>
      <c r="I2755" s="49">
        <f>_xll.qlInterestRateIndexValueDate(Index3M,$H2755)</f>
        <v>58623</v>
      </c>
      <c r="J2755" s="52" t="e">
        <f>IFERROR(_xll.qlIndexFixing(Index3M,H2755,TRUE,_xll.ohTrigger(RecalcTrigger,Trigger3M)),NA())</f>
        <v>#N/A</v>
      </c>
      <c r="K2755" s="52" t="e">
        <f>IFERROR(_xll.qlIndexFixing(ONIndex3M,I2755,TRUE,_xll.ohTrigger(RecalcTrigger,Trigger3M)),NA())</f>
        <v>#N/A</v>
      </c>
      <c r="L2755" s="52" t="e">
        <f>IFERROR(_xll.qlIndexFixing(Index6M,$H2755,TRUE,_xll.ohTrigger(RecalcTrigger,Trigger6M)),NA())</f>
        <v>#N/A</v>
      </c>
      <c r="M2755" s="52" t="e">
        <f>IFERROR(_xll.qlIndexFixing(ONIndex6M,I2755,TRUE,_xll.ohTrigger(RecalcTrigger,Trigger6M)),NA())</f>
        <v>#N/A</v>
      </c>
    </row>
    <row r="2756" spans="2:13" x14ac:dyDescent="0.2">
      <c r="B2756" s="46" t="s">
        <v>49</v>
      </c>
      <c r="D2756" s="49">
        <f>_xll.qlCalendarAdvance(LocalCalendar,$D2755,B2756,"f",FALSE)</f>
        <v>58908</v>
      </c>
      <c r="E2756" s="49">
        <f>_xll.qlInterestRateIndexValueDate(IndexON,D2756)</f>
        <v>58908</v>
      </c>
      <c r="F2756" s="52" t="e">
        <f>IFERROR(_xll.qlIndexFixing(IndexON,D2756,TRUE,_xll.ohTrigger(RecalcTrigger,TriggerON)),NA())</f>
        <v>#N/A</v>
      </c>
      <c r="H2756" s="49">
        <f>_xll.qlCalendarAdvance(IborCalendar,$H2755,B2756,"f",FALSE)</f>
        <v>58628</v>
      </c>
      <c r="I2756" s="49">
        <f>_xll.qlInterestRateIndexValueDate(Index3M,$H2756)</f>
        <v>58630</v>
      </c>
      <c r="J2756" s="52" t="e">
        <f>IFERROR(_xll.qlIndexFixing(Index3M,H2756,TRUE,_xll.ohTrigger(RecalcTrigger,Trigger3M)),NA())</f>
        <v>#N/A</v>
      </c>
      <c r="K2756" s="52" t="e">
        <f>IFERROR(_xll.qlIndexFixing(ONIndex3M,I2756,TRUE,_xll.ohTrigger(RecalcTrigger,Trigger3M)),NA())</f>
        <v>#N/A</v>
      </c>
      <c r="L2756" s="52" t="e">
        <f>IFERROR(_xll.qlIndexFixing(Index6M,$H2756,TRUE,_xll.ohTrigger(RecalcTrigger,Trigger6M)),NA())</f>
        <v>#N/A</v>
      </c>
      <c r="M2756" s="52" t="e">
        <f>IFERROR(_xll.qlIndexFixing(ONIndex6M,I2756,TRUE,_xll.ohTrigger(RecalcTrigger,Trigger6M)),NA())</f>
        <v>#N/A</v>
      </c>
    </row>
    <row r="2757" spans="2:13" x14ac:dyDescent="0.2">
      <c r="B2757" s="46" t="s">
        <v>49</v>
      </c>
      <c r="D2757" s="49">
        <f>_xll.qlCalendarAdvance(LocalCalendar,$D2756,B2757,"f",FALSE)</f>
        <v>58915</v>
      </c>
      <c r="E2757" s="49">
        <f>_xll.qlInterestRateIndexValueDate(IndexON,D2757)</f>
        <v>58915</v>
      </c>
      <c r="F2757" s="52" t="e">
        <f>IFERROR(_xll.qlIndexFixing(IndexON,D2757,TRUE,_xll.ohTrigger(RecalcTrigger,TriggerON)),NA())</f>
        <v>#N/A</v>
      </c>
      <c r="H2757" s="49">
        <f>_xll.qlCalendarAdvance(IborCalendar,$H2756,B2757,"f",FALSE)</f>
        <v>58635</v>
      </c>
      <c r="I2757" s="49">
        <f>_xll.qlInterestRateIndexValueDate(Index3M,$H2757)</f>
        <v>58637</v>
      </c>
      <c r="J2757" s="52" t="e">
        <f>IFERROR(_xll.qlIndexFixing(Index3M,H2757,TRUE,_xll.ohTrigger(RecalcTrigger,Trigger3M)),NA())</f>
        <v>#N/A</v>
      </c>
      <c r="K2757" s="52" t="e">
        <f>IFERROR(_xll.qlIndexFixing(ONIndex3M,I2757,TRUE,_xll.ohTrigger(RecalcTrigger,Trigger3M)),NA())</f>
        <v>#N/A</v>
      </c>
      <c r="L2757" s="52" t="e">
        <f>IFERROR(_xll.qlIndexFixing(Index6M,$H2757,TRUE,_xll.ohTrigger(RecalcTrigger,Trigger6M)),NA())</f>
        <v>#N/A</v>
      </c>
      <c r="M2757" s="52" t="e">
        <f>IFERROR(_xll.qlIndexFixing(ONIndex6M,I2757,TRUE,_xll.ohTrigger(RecalcTrigger,Trigger6M)),NA())</f>
        <v>#N/A</v>
      </c>
    </row>
    <row r="2758" spans="2:13" x14ac:dyDescent="0.2">
      <c r="B2758" s="46" t="s">
        <v>49</v>
      </c>
      <c r="D2758" s="49">
        <f>_xll.qlCalendarAdvance(LocalCalendar,$D2757,B2758,"f",FALSE)</f>
        <v>58922</v>
      </c>
      <c r="E2758" s="49">
        <f>_xll.qlInterestRateIndexValueDate(IndexON,D2758)</f>
        <v>58922</v>
      </c>
      <c r="F2758" s="52" t="e">
        <f>IFERROR(_xll.qlIndexFixing(IndexON,D2758,TRUE,_xll.ohTrigger(RecalcTrigger,TriggerON)),NA())</f>
        <v>#N/A</v>
      </c>
      <c r="H2758" s="49">
        <f>_xll.qlCalendarAdvance(IborCalendar,$H2757,B2758,"f",FALSE)</f>
        <v>58642</v>
      </c>
      <c r="I2758" s="49">
        <f>_xll.qlInterestRateIndexValueDate(Index3M,$H2758)</f>
        <v>58644</v>
      </c>
      <c r="J2758" s="52" t="e">
        <f>IFERROR(_xll.qlIndexFixing(Index3M,H2758,TRUE,_xll.ohTrigger(RecalcTrigger,Trigger3M)),NA())</f>
        <v>#N/A</v>
      </c>
      <c r="K2758" s="52" t="e">
        <f>IFERROR(_xll.qlIndexFixing(ONIndex3M,I2758,TRUE,_xll.ohTrigger(RecalcTrigger,Trigger3M)),NA())</f>
        <v>#N/A</v>
      </c>
      <c r="L2758" s="52" t="e">
        <f>IFERROR(_xll.qlIndexFixing(Index6M,$H2758,TRUE,_xll.ohTrigger(RecalcTrigger,Trigger6M)),NA())</f>
        <v>#N/A</v>
      </c>
      <c r="M2758" s="52" t="e">
        <f>IFERROR(_xll.qlIndexFixing(ONIndex6M,I2758,TRUE,_xll.ohTrigger(RecalcTrigger,Trigger6M)),NA())</f>
        <v>#N/A</v>
      </c>
    </row>
    <row r="2759" spans="2:13" x14ac:dyDescent="0.2">
      <c r="B2759" s="46" t="s">
        <v>49</v>
      </c>
      <c r="D2759" s="49">
        <f>_xll.qlCalendarAdvance(LocalCalendar,$D2758,B2759,"f",FALSE)</f>
        <v>58932</v>
      </c>
      <c r="E2759" s="49">
        <f>_xll.qlInterestRateIndexValueDate(IndexON,D2759)</f>
        <v>58932</v>
      </c>
      <c r="F2759" s="52" t="e">
        <f>IFERROR(_xll.qlIndexFixing(IndexON,D2759,TRUE,_xll.ohTrigger(RecalcTrigger,TriggerON)),NA())</f>
        <v>#N/A</v>
      </c>
      <c r="H2759" s="49">
        <f>_xll.qlCalendarAdvance(IborCalendar,$H2758,B2759,"f",FALSE)</f>
        <v>58649</v>
      </c>
      <c r="I2759" s="49">
        <f>_xll.qlInterestRateIndexValueDate(Index3M,$H2759)</f>
        <v>58651</v>
      </c>
      <c r="J2759" s="52" t="e">
        <f>IFERROR(_xll.qlIndexFixing(Index3M,H2759,TRUE,_xll.ohTrigger(RecalcTrigger,Trigger3M)),NA())</f>
        <v>#N/A</v>
      </c>
      <c r="K2759" s="52" t="e">
        <f>IFERROR(_xll.qlIndexFixing(ONIndex3M,I2759,TRUE,_xll.ohTrigger(RecalcTrigger,Trigger3M)),NA())</f>
        <v>#N/A</v>
      </c>
      <c r="L2759" s="52" t="e">
        <f>IFERROR(_xll.qlIndexFixing(Index6M,$H2759,TRUE,_xll.ohTrigger(RecalcTrigger,Trigger6M)),NA())</f>
        <v>#N/A</v>
      </c>
      <c r="M2759" s="52" t="e">
        <f>IFERROR(_xll.qlIndexFixing(ONIndex6M,I2759,TRUE,_xll.ohTrigger(RecalcTrigger,Trigger6M)),NA())</f>
        <v>#N/A</v>
      </c>
    </row>
    <row r="2760" spans="2:13" x14ac:dyDescent="0.2">
      <c r="B2760" s="46" t="s">
        <v>49</v>
      </c>
      <c r="D2760" s="49">
        <f>_xll.qlCalendarAdvance(LocalCalendar,$D2759,B2760,"f",FALSE)</f>
        <v>58939</v>
      </c>
      <c r="E2760" s="49">
        <f>_xll.qlInterestRateIndexValueDate(IndexON,D2760)</f>
        <v>58939</v>
      </c>
      <c r="F2760" s="52" t="e">
        <f>IFERROR(_xll.qlIndexFixing(IndexON,D2760,TRUE,_xll.ohTrigger(RecalcTrigger,TriggerON)),NA())</f>
        <v>#N/A</v>
      </c>
      <c r="H2760" s="49">
        <f>_xll.qlCalendarAdvance(IborCalendar,$H2759,B2760,"f",FALSE)</f>
        <v>58656</v>
      </c>
      <c r="I2760" s="49">
        <f>_xll.qlInterestRateIndexValueDate(Index3M,$H2760)</f>
        <v>58658</v>
      </c>
      <c r="J2760" s="52" t="e">
        <f>IFERROR(_xll.qlIndexFixing(Index3M,H2760,TRUE,_xll.ohTrigger(RecalcTrigger,Trigger3M)),NA())</f>
        <v>#N/A</v>
      </c>
      <c r="K2760" s="52" t="e">
        <f>IFERROR(_xll.qlIndexFixing(ONIndex3M,I2760,TRUE,_xll.ohTrigger(RecalcTrigger,Trigger3M)),NA())</f>
        <v>#N/A</v>
      </c>
      <c r="L2760" s="52" t="e">
        <f>IFERROR(_xll.qlIndexFixing(Index6M,$H2760,TRUE,_xll.ohTrigger(RecalcTrigger,Trigger6M)),NA())</f>
        <v>#N/A</v>
      </c>
      <c r="M2760" s="52" t="e">
        <f>IFERROR(_xll.qlIndexFixing(ONIndex6M,I2760,TRUE,_xll.ohTrigger(RecalcTrigger,Trigger6M)),NA())</f>
        <v>#N/A</v>
      </c>
    </row>
    <row r="2761" spans="2:13" x14ac:dyDescent="0.2">
      <c r="B2761" s="46" t="s">
        <v>49</v>
      </c>
      <c r="D2761" s="49">
        <f>_xll.qlCalendarAdvance(LocalCalendar,$D2760,B2761,"f",FALSE)</f>
        <v>58946</v>
      </c>
      <c r="E2761" s="49">
        <f>_xll.qlInterestRateIndexValueDate(IndexON,D2761)</f>
        <v>58946</v>
      </c>
      <c r="F2761" s="52" t="e">
        <f>IFERROR(_xll.qlIndexFixing(IndexON,D2761,TRUE,_xll.ohTrigger(RecalcTrigger,TriggerON)),NA())</f>
        <v>#N/A</v>
      </c>
      <c r="H2761" s="49">
        <f>_xll.qlCalendarAdvance(IborCalendar,$H2760,B2761,"f",FALSE)</f>
        <v>58663</v>
      </c>
      <c r="I2761" s="49">
        <f>_xll.qlInterestRateIndexValueDate(Index3M,$H2761)</f>
        <v>58665</v>
      </c>
      <c r="J2761" s="52" t="e">
        <f>IFERROR(_xll.qlIndexFixing(Index3M,H2761,TRUE,_xll.ohTrigger(RecalcTrigger,Trigger3M)),NA())</f>
        <v>#N/A</v>
      </c>
      <c r="K2761" s="52" t="e">
        <f>IFERROR(_xll.qlIndexFixing(ONIndex3M,I2761,TRUE,_xll.ohTrigger(RecalcTrigger,Trigger3M)),NA())</f>
        <v>#N/A</v>
      </c>
      <c r="L2761" s="52" t="e">
        <f>IFERROR(_xll.qlIndexFixing(Index6M,$H2761,TRUE,_xll.ohTrigger(RecalcTrigger,Trigger6M)),NA())</f>
        <v>#N/A</v>
      </c>
      <c r="M2761" s="52" t="e">
        <f>IFERROR(_xll.qlIndexFixing(ONIndex6M,I2761,TRUE,_xll.ohTrigger(RecalcTrigger,Trigger6M)),NA())</f>
        <v>#N/A</v>
      </c>
    </row>
    <row r="2762" spans="2:13" x14ac:dyDescent="0.2">
      <c r="B2762" s="46" t="s">
        <v>49</v>
      </c>
      <c r="D2762" s="49">
        <f>_xll.qlCalendarAdvance(LocalCalendar,$D2761,B2762,"f",FALSE)</f>
        <v>58953</v>
      </c>
      <c r="E2762" s="49">
        <f>_xll.qlInterestRateIndexValueDate(IndexON,D2762)</f>
        <v>58953</v>
      </c>
      <c r="F2762" s="52" t="e">
        <f>IFERROR(_xll.qlIndexFixing(IndexON,D2762,TRUE,_xll.ohTrigger(RecalcTrigger,TriggerON)),NA())</f>
        <v>#N/A</v>
      </c>
      <c r="H2762" s="49">
        <f>_xll.qlCalendarAdvance(IborCalendar,$H2761,B2762,"f",FALSE)</f>
        <v>58670</v>
      </c>
      <c r="I2762" s="49">
        <f>_xll.qlInterestRateIndexValueDate(Index3M,$H2762)</f>
        <v>58672</v>
      </c>
      <c r="J2762" s="52" t="e">
        <f>IFERROR(_xll.qlIndexFixing(Index3M,H2762,TRUE,_xll.ohTrigger(RecalcTrigger,Trigger3M)),NA())</f>
        <v>#N/A</v>
      </c>
      <c r="K2762" s="52" t="e">
        <f>IFERROR(_xll.qlIndexFixing(ONIndex3M,I2762,TRUE,_xll.ohTrigger(RecalcTrigger,Trigger3M)),NA())</f>
        <v>#N/A</v>
      </c>
      <c r="L2762" s="52" t="e">
        <f>IFERROR(_xll.qlIndexFixing(Index6M,$H2762,TRUE,_xll.ohTrigger(RecalcTrigger,Trigger6M)),NA())</f>
        <v>#N/A</v>
      </c>
      <c r="M2762" s="52" t="e">
        <f>IFERROR(_xll.qlIndexFixing(ONIndex6M,I2762,TRUE,_xll.ohTrigger(RecalcTrigger,Trigger6M)),NA())</f>
        <v>#N/A</v>
      </c>
    </row>
    <row r="2763" spans="2:13" x14ac:dyDescent="0.2">
      <c r="B2763" s="46" t="s">
        <v>49</v>
      </c>
      <c r="D2763" s="49">
        <f>_xll.qlCalendarAdvance(LocalCalendar,$D2762,B2763,"f",FALSE)</f>
        <v>58960</v>
      </c>
      <c r="E2763" s="49">
        <f>_xll.qlInterestRateIndexValueDate(IndexON,D2763)</f>
        <v>58960</v>
      </c>
      <c r="F2763" s="52" t="e">
        <f>IFERROR(_xll.qlIndexFixing(IndexON,D2763,TRUE,_xll.ohTrigger(RecalcTrigger,TriggerON)),NA())</f>
        <v>#N/A</v>
      </c>
      <c r="H2763" s="49">
        <f>_xll.qlCalendarAdvance(IborCalendar,$H2762,B2763,"f",FALSE)</f>
        <v>58677</v>
      </c>
      <c r="I2763" s="49">
        <f>_xll.qlInterestRateIndexValueDate(Index3M,$H2763)</f>
        <v>58679</v>
      </c>
      <c r="J2763" s="52" t="e">
        <f>IFERROR(_xll.qlIndexFixing(Index3M,H2763,TRUE,_xll.ohTrigger(RecalcTrigger,Trigger3M)),NA())</f>
        <v>#N/A</v>
      </c>
      <c r="K2763" s="52" t="e">
        <f>IFERROR(_xll.qlIndexFixing(ONIndex3M,I2763,TRUE,_xll.ohTrigger(RecalcTrigger,Trigger3M)),NA())</f>
        <v>#N/A</v>
      </c>
      <c r="L2763" s="52" t="e">
        <f>IFERROR(_xll.qlIndexFixing(Index6M,$H2763,TRUE,_xll.ohTrigger(RecalcTrigger,Trigger6M)),NA())</f>
        <v>#N/A</v>
      </c>
      <c r="M2763" s="52" t="e">
        <f>IFERROR(_xll.qlIndexFixing(ONIndex6M,I2763,TRUE,_xll.ohTrigger(RecalcTrigger,Trigger6M)),NA())</f>
        <v>#N/A</v>
      </c>
    </row>
    <row r="2764" spans="2:13" x14ac:dyDescent="0.2">
      <c r="B2764" s="46" t="s">
        <v>49</v>
      </c>
      <c r="D2764" s="49">
        <f>_xll.qlCalendarAdvance(LocalCalendar,$D2763,B2764,"f",FALSE)</f>
        <v>58967</v>
      </c>
      <c r="E2764" s="49">
        <f>_xll.qlInterestRateIndexValueDate(IndexON,D2764)</f>
        <v>58967</v>
      </c>
      <c r="F2764" s="52" t="e">
        <f>IFERROR(_xll.qlIndexFixing(IndexON,D2764,TRUE,_xll.ohTrigger(RecalcTrigger,TriggerON)),NA())</f>
        <v>#N/A</v>
      </c>
      <c r="H2764" s="49">
        <f>_xll.qlCalendarAdvance(IborCalendar,$H2763,B2764,"f",FALSE)</f>
        <v>58684</v>
      </c>
      <c r="I2764" s="49">
        <f>_xll.qlInterestRateIndexValueDate(Index3M,$H2764)</f>
        <v>58686</v>
      </c>
      <c r="J2764" s="52" t="e">
        <f>IFERROR(_xll.qlIndexFixing(Index3M,H2764,TRUE,_xll.ohTrigger(RecalcTrigger,Trigger3M)),NA())</f>
        <v>#N/A</v>
      </c>
      <c r="K2764" s="52" t="e">
        <f>IFERROR(_xll.qlIndexFixing(ONIndex3M,I2764,TRUE,_xll.ohTrigger(RecalcTrigger,Trigger3M)),NA())</f>
        <v>#N/A</v>
      </c>
      <c r="L2764" s="52" t="e">
        <f>IFERROR(_xll.qlIndexFixing(Index6M,$H2764,TRUE,_xll.ohTrigger(RecalcTrigger,Trigger6M)),NA())</f>
        <v>#N/A</v>
      </c>
      <c r="M2764" s="52" t="e">
        <f>IFERROR(_xll.qlIndexFixing(ONIndex6M,I2764,TRUE,_xll.ohTrigger(RecalcTrigger,Trigger6M)),NA())</f>
        <v>#N/A</v>
      </c>
    </row>
    <row r="2765" spans="2:13" x14ac:dyDescent="0.2">
      <c r="B2765" s="46" t="s">
        <v>49</v>
      </c>
      <c r="D2765" s="49">
        <f>_xll.qlCalendarAdvance(LocalCalendar,$D2764,B2765,"f",FALSE)</f>
        <v>58974</v>
      </c>
      <c r="E2765" s="49">
        <f>_xll.qlInterestRateIndexValueDate(IndexON,D2765)</f>
        <v>58974</v>
      </c>
      <c r="F2765" s="52" t="e">
        <f>IFERROR(_xll.qlIndexFixing(IndexON,D2765,TRUE,_xll.ohTrigger(RecalcTrigger,TriggerON)),NA())</f>
        <v>#N/A</v>
      </c>
      <c r="H2765" s="49">
        <f>_xll.qlCalendarAdvance(IborCalendar,$H2764,B2765,"f",FALSE)</f>
        <v>58691</v>
      </c>
      <c r="I2765" s="49">
        <f>_xll.qlInterestRateIndexValueDate(Index3M,$H2765)</f>
        <v>58693</v>
      </c>
      <c r="J2765" s="52" t="e">
        <f>IFERROR(_xll.qlIndexFixing(Index3M,H2765,TRUE,_xll.ohTrigger(RecalcTrigger,Trigger3M)),NA())</f>
        <v>#N/A</v>
      </c>
      <c r="K2765" s="52" t="e">
        <f>IFERROR(_xll.qlIndexFixing(ONIndex3M,I2765,TRUE,_xll.ohTrigger(RecalcTrigger,Trigger3M)),NA())</f>
        <v>#N/A</v>
      </c>
      <c r="L2765" s="52" t="e">
        <f>IFERROR(_xll.qlIndexFixing(Index6M,$H2765,TRUE,_xll.ohTrigger(RecalcTrigger,Trigger6M)),NA())</f>
        <v>#N/A</v>
      </c>
      <c r="M2765" s="52" t="e">
        <f>IFERROR(_xll.qlIndexFixing(ONIndex6M,I2765,TRUE,_xll.ohTrigger(RecalcTrigger,Trigger6M)),NA())</f>
        <v>#N/A</v>
      </c>
    </row>
    <row r="2766" spans="2:13" x14ac:dyDescent="0.2">
      <c r="B2766" s="46" t="s">
        <v>49</v>
      </c>
      <c r="D2766" s="49">
        <f>_xll.qlCalendarAdvance(LocalCalendar,$D2765,B2766,"f",FALSE)</f>
        <v>58981</v>
      </c>
      <c r="E2766" s="49">
        <f>_xll.qlInterestRateIndexValueDate(IndexON,D2766)</f>
        <v>58981</v>
      </c>
      <c r="F2766" s="52" t="e">
        <f>IFERROR(_xll.qlIndexFixing(IndexON,D2766,TRUE,_xll.ohTrigger(RecalcTrigger,TriggerON)),NA())</f>
        <v>#N/A</v>
      </c>
      <c r="H2766" s="49">
        <f>_xll.qlCalendarAdvance(IborCalendar,$H2765,B2766,"f",FALSE)</f>
        <v>58698</v>
      </c>
      <c r="I2766" s="49">
        <f>_xll.qlInterestRateIndexValueDate(Index3M,$H2766)</f>
        <v>58700</v>
      </c>
      <c r="J2766" s="52" t="e">
        <f>IFERROR(_xll.qlIndexFixing(Index3M,H2766,TRUE,_xll.ohTrigger(RecalcTrigger,Trigger3M)),NA())</f>
        <v>#N/A</v>
      </c>
      <c r="K2766" s="52" t="e">
        <f>IFERROR(_xll.qlIndexFixing(ONIndex3M,I2766,TRUE,_xll.ohTrigger(RecalcTrigger,Trigger3M)),NA())</f>
        <v>#N/A</v>
      </c>
      <c r="L2766" s="52" t="e">
        <f>IFERROR(_xll.qlIndexFixing(Index6M,$H2766,TRUE,_xll.ohTrigger(RecalcTrigger,Trigger6M)),NA())</f>
        <v>#N/A</v>
      </c>
      <c r="M2766" s="52" t="e">
        <f>IFERROR(_xll.qlIndexFixing(ONIndex6M,I2766,TRUE,_xll.ohTrigger(RecalcTrigger,Trigger6M)),NA())</f>
        <v>#N/A</v>
      </c>
    </row>
    <row r="2767" spans="2:13" x14ac:dyDescent="0.2">
      <c r="B2767" s="46" t="s">
        <v>49</v>
      </c>
      <c r="D2767" s="49">
        <f>_xll.qlCalendarAdvance(LocalCalendar,$D2766,B2767,"f",FALSE)</f>
        <v>58988</v>
      </c>
      <c r="E2767" s="49">
        <f>_xll.qlInterestRateIndexValueDate(IndexON,D2767)</f>
        <v>58988</v>
      </c>
      <c r="F2767" s="52" t="e">
        <f>IFERROR(_xll.qlIndexFixing(IndexON,D2767,TRUE,_xll.ohTrigger(RecalcTrigger,TriggerON)),NA())</f>
        <v>#N/A</v>
      </c>
      <c r="H2767" s="49">
        <f>_xll.qlCalendarAdvance(IborCalendar,$H2766,B2767,"f",FALSE)</f>
        <v>58705</v>
      </c>
      <c r="I2767" s="49">
        <f>_xll.qlInterestRateIndexValueDate(Index3M,$H2767)</f>
        <v>58707</v>
      </c>
      <c r="J2767" s="52" t="e">
        <f>IFERROR(_xll.qlIndexFixing(Index3M,H2767,TRUE,_xll.ohTrigger(RecalcTrigger,Trigger3M)),NA())</f>
        <v>#N/A</v>
      </c>
      <c r="K2767" s="52" t="e">
        <f>IFERROR(_xll.qlIndexFixing(ONIndex3M,I2767,TRUE,_xll.ohTrigger(RecalcTrigger,Trigger3M)),NA())</f>
        <v>#N/A</v>
      </c>
      <c r="L2767" s="52" t="e">
        <f>IFERROR(_xll.qlIndexFixing(Index6M,$H2767,TRUE,_xll.ohTrigger(RecalcTrigger,Trigger6M)),NA())</f>
        <v>#N/A</v>
      </c>
      <c r="M2767" s="52" t="e">
        <f>IFERROR(_xll.qlIndexFixing(ONIndex6M,I2767,TRUE,_xll.ohTrigger(RecalcTrigger,Trigger6M)),NA())</f>
        <v>#N/A</v>
      </c>
    </row>
    <row r="2768" spans="2:13" x14ac:dyDescent="0.2">
      <c r="B2768" s="46" t="s">
        <v>49</v>
      </c>
      <c r="D2768" s="49">
        <f>_xll.qlCalendarAdvance(LocalCalendar,$D2767,B2768,"f",FALSE)</f>
        <v>58995</v>
      </c>
      <c r="E2768" s="49">
        <f>_xll.qlInterestRateIndexValueDate(IndexON,D2768)</f>
        <v>58995</v>
      </c>
      <c r="F2768" s="52" t="e">
        <f>IFERROR(_xll.qlIndexFixing(IndexON,D2768,TRUE,_xll.ohTrigger(RecalcTrigger,TriggerON)),NA())</f>
        <v>#N/A</v>
      </c>
      <c r="H2768" s="49">
        <f>_xll.qlCalendarAdvance(IborCalendar,$H2767,B2768,"f",FALSE)</f>
        <v>58712</v>
      </c>
      <c r="I2768" s="49">
        <f>_xll.qlInterestRateIndexValueDate(Index3M,$H2768)</f>
        <v>58714</v>
      </c>
      <c r="J2768" s="52" t="e">
        <f>IFERROR(_xll.qlIndexFixing(Index3M,H2768,TRUE,_xll.ohTrigger(RecalcTrigger,Trigger3M)),NA())</f>
        <v>#N/A</v>
      </c>
      <c r="K2768" s="52" t="e">
        <f>IFERROR(_xll.qlIndexFixing(ONIndex3M,I2768,TRUE,_xll.ohTrigger(RecalcTrigger,Trigger3M)),NA())</f>
        <v>#N/A</v>
      </c>
      <c r="L2768" s="52" t="e">
        <f>IFERROR(_xll.qlIndexFixing(Index6M,$H2768,TRUE,_xll.ohTrigger(RecalcTrigger,Trigger6M)),NA())</f>
        <v>#N/A</v>
      </c>
      <c r="M2768" s="52" t="e">
        <f>IFERROR(_xll.qlIndexFixing(ONIndex6M,I2768,TRUE,_xll.ohTrigger(RecalcTrigger,Trigger6M)),NA())</f>
        <v>#N/A</v>
      </c>
    </row>
    <row r="2769" spans="2:13" x14ac:dyDescent="0.2">
      <c r="B2769" s="46" t="s">
        <v>49</v>
      </c>
      <c r="D2769" s="49">
        <f>_xll.qlCalendarAdvance(LocalCalendar,$D2768,B2769,"f",FALSE)</f>
        <v>59002</v>
      </c>
      <c r="E2769" s="49">
        <f>_xll.qlInterestRateIndexValueDate(IndexON,D2769)</f>
        <v>59002</v>
      </c>
      <c r="F2769" s="52" t="e">
        <f>IFERROR(_xll.qlIndexFixing(IndexON,D2769,TRUE,_xll.ohTrigger(RecalcTrigger,TriggerON)),NA())</f>
        <v>#N/A</v>
      </c>
      <c r="H2769" s="49">
        <f>_xll.qlCalendarAdvance(IborCalendar,$H2768,B2769,"f",FALSE)</f>
        <v>58719</v>
      </c>
      <c r="I2769" s="49">
        <f>_xll.qlInterestRateIndexValueDate(Index3M,$H2769)</f>
        <v>58721</v>
      </c>
      <c r="J2769" s="52" t="e">
        <f>IFERROR(_xll.qlIndexFixing(Index3M,H2769,TRUE,_xll.ohTrigger(RecalcTrigger,Trigger3M)),NA())</f>
        <v>#N/A</v>
      </c>
      <c r="K2769" s="52" t="e">
        <f>IFERROR(_xll.qlIndexFixing(ONIndex3M,I2769,TRUE,_xll.ohTrigger(RecalcTrigger,Trigger3M)),NA())</f>
        <v>#N/A</v>
      </c>
      <c r="L2769" s="52" t="e">
        <f>IFERROR(_xll.qlIndexFixing(Index6M,$H2769,TRUE,_xll.ohTrigger(RecalcTrigger,Trigger6M)),NA())</f>
        <v>#N/A</v>
      </c>
      <c r="M2769" s="52" t="e">
        <f>IFERROR(_xll.qlIndexFixing(ONIndex6M,I2769,TRUE,_xll.ohTrigger(RecalcTrigger,Trigger6M)),NA())</f>
        <v>#N/A</v>
      </c>
    </row>
    <row r="2770" spans="2:13" x14ac:dyDescent="0.2">
      <c r="B2770" s="46" t="s">
        <v>49</v>
      </c>
      <c r="D2770" s="49">
        <f>_xll.qlCalendarAdvance(LocalCalendar,$D2769,B2770,"f",FALSE)</f>
        <v>59009</v>
      </c>
      <c r="E2770" s="49">
        <f>_xll.qlInterestRateIndexValueDate(IndexON,D2770)</f>
        <v>59009</v>
      </c>
      <c r="F2770" s="52" t="e">
        <f>IFERROR(_xll.qlIndexFixing(IndexON,D2770,TRUE,_xll.ohTrigger(RecalcTrigger,TriggerON)),NA())</f>
        <v>#N/A</v>
      </c>
      <c r="H2770" s="49">
        <f>_xll.qlCalendarAdvance(IborCalendar,$H2769,B2770,"f",FALSE)</f>
        <v>58726</v>
      </c>
      <c r="I2770" s="49">
        <f>_xll.qlInterestRateIndexValueDate(Index3M,$H2770)</f>
        <v>58728</v>
      </c>
      <c r="J2770" s="52" t="e">
        <f>IFERROR(_xll.qlIndexFixing(Index3M,H2770,TRUE,_xll.ohTrigger(RecalcTrigger,Trigger3M)),NA())</f>
        <v>#N/A</v>
      </c>
      <c r="K2770" s="52" t="e">
        <f>IFERROR(_xll.qlIndexFixing(ONIndex3M,I2770,TRUE,_xll.ohTrigger(RecalcTrigger,Trigger3M)),NA())</f>
        <v>#N/A</v>
      </c>
      <c r="L2770" s="52" t="e">
        <f>IFERROR(_xll.qlIndexFixing(Index6M,$H2770,TRUE,_xll.ohTrigger(RecalcTrigger,Trigger6M)),NA())</f>
        <v>#N/A</v>
      </c>
      <c r="M2770" s="52" t="e">
        <f>IFERROR(_xll.qlIndexFixing(ONIndex6M,I2770,TRUE,_xll.ohTrigger(RecalcTrigger,Trigger6M)),NA())</f>
        <v>#N/A</v>
      </c>
    </row>
    <row r="2771" spans="2:13" x14ac:dyDescent="0.2">
      <c r="B2771" s="46" t="s">
        <v>49</v>
      </c>
      <c r="D2771" s="49">
        <f>_xll.qlCalendarAdvance(LocalCalendar,$D2770,B2771,"f",FALSE)</f>
        <v>59016</v>
      </c>
      <c r="E2771" s="49">
        <f>_xll.qlInterestRateIndexValueDate(IndexON,D2771)</f>
        <v>59016</v>
      </c>
      <c r="F2771" s="52" t="e">
        <f>IFERROR(_xll.qlIndexFixing(IndexON,D2771,TRUE,_xll.ohTrigger(RecalcTrigger,TriggerON)),NA())</f>
        <v>#N/A</v>
      </c>
      <c r="H2771" s="49">
        <f>_xll.qlCalendarAdvance(IborCalendar,$H2770,B2771,"f",FALSE)</f>
        <v>58733</v>
      </c>
      <c r="I2771" s="49">
        <f>_xll.qlInterestRateIndexValueDate(Index3M,$H2771)</f>
        <v>58735</v>
      </c>
      <c r="J2771" s="52" t="e">
        <f>IFERROR(_xll.qlIndexFixing(Index3M,H2771,TRUE,_xll.ohTrigger(RecalcTrigger,Trigger3M)),NA())</f>
        <v>#N/A</v>
      </c>
      <c r="K2771" s="52" t="e">
        <f>IFERROR(_xll.qlIndexFixing(ONIndex3M,I2771,TRUE,_xll.ohTrigger(RecalcTrigger,Trigger3M)),NA())</f>
        <v>#N/A</v>
      </c>
      <c r="L2771" s="52" t="e">
        <f>IFERROR(_xll.qlIndexFixing(Index6M,$H2771,TRUE,_xll.ohTrigger(RecalcTrigger,Trigger6M)),NA())</f>
        <v>#N/A</v>
      </c>
      <c r="M2771" s="52" t="e">
        <f>IFERROR(_xll.qlIndexFixing(ONIndex6M,I2771,TRUE,_xll.ohTrigger(RecalcTrigger,Trigger6M)),NA())</f>
        <v>#N/A</v>
      </c>
    </row>
    <row r="2772" spans="2:13" x14ac:dyDescent="0.2">
      <c r="B2772" s="46" t="s">
        <v>49</v>
      </c>
      <c r="D2772" s="49">
        <f>_xll.qlCalendarAdvance(LocalCalendar,$D2771,B2772,"f",FALSE)</f>
        <v>59023</v>
      </c>
      <c r="E2772" s="49">
        <f>_xll.qlInterestRateIndexValueDate(IndexON,D2772)</f>
        <v>59023</v>
      </c>
      <c r="F2772" s="52" t="e">
        <f>IFERROR(_xll.qlIndexFixing(IndexON,D2772,TRUE,_xll.ohTrigger(RecalcTrigger,TriggerON)),NA())</f>
        <v>#N/A</v>
      </c>
      <c r="H2772" s="49">
        <f>_xll.qlCalendarAdvance(IborCalendar,$H2771,B2772,"f",FALSE)</f>
        <v>58740</v>
      </c>
      <c r="I2772" s="49">
        <f>_xll.qlInterestRateIndexValueDate(Index3M,$H2772)</f>
        <v>58742</v>
      </c>
      <c r="J2772" s="52" t="e">
        <f>IFERROR(_xll.qlIndexFixing(Index3M,H2772,TRUE,_xll.ohTrigger(RecalcTrigger,Trigger3M)),NA())</f>
        <v>#N/A</v>
      </c>
      <c r="K2772" s="52" t="e">
        <f>IFERROR(_xll.qlIndexFixing(ONIndex3M,I2772,TRUE,_xll.ohTrigger(RecalcTrigger,Trigger3M)),NA())</f>
        <v>#N/A</v>
      </c>
      <c r="L2772" s="52" t="e">
        <f>IFERROR(_xll.qlIndexFixing(Index6M,$H2772,TRUE,_xll.ohTrigger(RecalcTrigger,Trigger6M)),NA())</f>
        <v>#N/A</v>
      </c>
      <c r="M2772" s="52" t="e">
        <f>IFERROR(_xll.qlIndexFixing(ONIndex6M,I2772,TRUE,_xll.ohTrigger(RecalcTrigger,Trigger6M)),NA())</f>
        <v>#N/A</v>
      </c>
    </row>
    <row r="2773" spans="2:13" x14ac:dyDescent="0.2">
      <c r="B2773" s="46" t="s">
        <v>49</v>
      </c>
      <c r="D2773" s="49">
        <f>_xll.qlCalendarAdvance(LocalCalendar,$D2772,B2773,"f",FALSE)</f>
        <v>59030</v>
      </c>
      <c r="E2773" s="49">
        <f>_xll.qlInterestRateIndexValueDate(IndexON,D2773)</f>
        <v>59030</v>
      </c>
      <c r="F2773" s="52" t="e">
        <f>IFERROR(_xll.qlIndexFixing(IndexON,D2773,TRUE,_xll.ohTrigger(RecalcTrigger,TriggerON)),NA())</f>
        <v>#N/A</v>
      </c>
      <c r="H2773" s="49">
        <f>_xll.qlCalendarAdvance(IborCalendar,$H2772,B2773,"f",FALSE)</f>
        <v>58747</v>
      </c>
      <c r="I2773" s="49">
        <f>_xll.qlInterestRateIndexValueDate(Index3M,$H2773)</f>
        <v>58749</v>
      </c>
      <c r="J2773" s="52" t="e">
        <f>IFERROR(_xll.qlIndexFixing(Index3M,H2773,TRUE,_xll.ohTrigger(RecalcTrigger,Trigger3M)),NA())</f>
        <v>#N/A</v>
      </c>
      <c r="K2773" s="52" t="e">
        <f>IFERROR(_xll.qlIndexFixing(ONIndex3M,I2773,TRUE,_xll.ohTrigger(RecalcTrigger,Trigger3M)),NA())</f>
        <v>#N/A</v>
      </c>
      <c r="L2773" s="52" t="e">
        <f>IFERROR(_xll.qlIndexFixing(Index6M,$H2773,TRUE,_xll.ohTrigger(RecalcTrigger,Trigger6M)),NA())</f>
        <v>#N/A</v>
      </c>
      <c r="M2773" s="52" t="e">
        <f>IFERROR(_xll.qlIndexFixing(ONIndex6M,I2773,TRUE,_xll.ohTrigger(RecalcTrigger,Trigger6M)),NA())</f>
        <v>#N/A</v>
      </c>
    </row>
    <row r="2774" spans="2:13" x14ac:dyDescent="0.2">
      <c r="B2774" s="46" t="s">
        <v>49</v>
      </c>
      <c r="D2774" s="49">
        <f>_xll.qlCalendarAdvance(LocalCalendar,$D2773,B2774,"f",FALSE)</f>
        <v>59037</v>
      </c>
      <c r="E2774" s="49">
        <f>_xll.qlInterestRateIndexValueDate(IndexON,D2774)</f>
        <v>59037</v>
      </c>
      <c r="F2774" s="52" t="e">
        <f>IFERROR(_xll.qlIndexFixing(IndexON,D2774,TRUE,_xll.ohTrigger(RecalcTrigger,TriggerON)),NA())</f>
        <v>#N/A</v>
      </c>
      <c r="H2774" s="49">
        <f>_xll.qlCalendarAdvance(IborCalendar,$H2773,B2774,"f",FALSE)</f>
        <v>58754</v>
      </c>
      <c r="I2774" s="49">
        <f>_xll.qlInterestRateIndexValueDate(Index3M,$H2774)</f>
        <v>58756</v>
      </c>
      <c r="J2774" s="52" t="e">
        <f>IFERROR(_xll.qlIndexFixing(Index3M,H2774,TRUE,_xll.ohTrigger(RecalcTrigger,Trigger3M)),NA())</f>
        <v>#N/A</v>
      </c>
      <c r="K2774" s="52" t="e">
        <f>IFERROR(_xll.qlIndexFixing(ONIndex3M,I2774,TRUE,_xll.ohTrigger(RecalcTrigger,Trigger3M)),NA())</f>
        <v>#N/A</v>
      </c>
      <c r="L2774" s="52" t="e">
        <f>IFERROR(_xll.qlIndexFixing(Index6M,$H2774,TRUE,_xll.ohTrigger(RecalcTrigger,Trigger6M)),NA())</f>
        <v>#N/A</v>
      </c>
      <c r="M2774" s="52" t="e">
        <f>IFERROR(_xll.qlIndexFixing(ONIndex6M,I2774,TRUE,_xll.ohTrigger(RecalcTrigger,Trigger6M)),NA())</f>
        <v>#N/A</v>
      </c>
    </row>
    <row r="2775" spans="2:13" x14ac:dyDescent="0.2">
      <c r="B2775" s="46" t="s">
        <v>49</v>
      </c>
      <c r="D2775" s="49">
        <f>_xll.qlCalendarAdvance(LocalCalendar,$D2774,B2775,"f",FALSE)</f>
        <v>59044</v>
      </c>
      <c r="E2775" s="49">
        <f>_xll.qlInterestRateIndexValueDate(IndexON,D2775)</f>
        <v>59044</v>
      </c>
      <c r="F2775" s="52" t="e">
        <f>IFERROR(_xll.qlIndexFixing(IndexON,D2775,TRUE,_xll.ohTrigger(RecalcTrigger,TriggerON)),NA())</f>
        <v>#N/A</v>
      </c>
      <c r="H2775" s="49">
        <f>_xll.qlCalendarAdvance(IborCalendar,$H2774,B2775,"f",FALSE)</f>
        <v>58761</v>
      </c>
      <c r="I2775" s="49">
        <f>_xll.qlInterestRateIndexValueDate(Index3M,$H2775)</f>
        <v>58763</v>
      </c>
      <c r="J2775" s="52" t="e">
        <f>IFERROR(_xll.qlIndexFixing(Index3M,H2775,TRUE,_xll.ohTrigger(RecalcTrigger,Trigger3M)),NA())</f>
        <v>#N/A</v>
      </c>
      <c r="K2775" s="52" t="e">
        <f>IFERROR(_xll.qlIndexFixing(ONIndex3M,I2775,TRUE,_xll.ohTrigger(RecalcTrigger,Trigger3M)),NA())</f>
        <v>#N/A</v>
      </c>
      <c r="L2775" s="52" t="e">
        <f>IFERROR(_xll.qlIndexFixing(Index6M,$H2775,TRUE,_xll.ohTrigger(RecalcTrigger,Trigger6M)),NA())</f>
        <v>#N/A</v>
      </c>
      <c r="M2775" s="52" t="e">
        <f>IFERROR(_xll.qlIndexFixing(ONIndex6M,I2775,TRUE,_xll.ohTrigger(RecalcTrigger,Trigger6M)),NA())</f>
        <v>#N/A</v>
      </c>
    </row>
    <row r="2776" spans="2:13" x14ac:dyDescent="0.2">
      <c r="B2776" s="46" t="s">
        <v>49</v>
      </c>
      <c r="D2776" s="49">
        <f>_xll.qlCalendarAdvance(LocalCalendar,$D2775,B2776,"f",FALSE)</f>
        <v>59051</v>
      </c>
      <c r="E2776" s="49">
        <f>_xll.qlInterestRateIndexValueDate(IndexON,D2776)</f>
        <v>59051</v>
      </c>
      <c r="F2776" s="52" t="e">
        <f>IFERROR(_xll.qlIndexFixing(IndexON,D2776,TRUE,_xll.ohTrigger(RecalcTrigger,TriggerON)),NA())</f>
        <v>#N/A</v>
      </c>
      <c r="H2776" s="49">
        <f>_xll.qlCalendarAdvance(IborCalendar,$H2775,B2776,"f",FALSE)</f>
        <v>58768</v>
      </c>
      <c r="I2776" s="49">
        <f>_xll.qlInterestRateIndexValueDate(Index3M,$H2776)</f>
        <v>58770</v>
      </c>
      <c r="J2776" s="52" t="e">
        <f>IFERROR(_xll.qlIndexFixing(Index3M,H2776,TRUE,_xll.ohTrigger(RecalcTrigger,Trigger3M)),NA())</f>
        <v>#N/A</v>
      </c>
      <c r="K2776" s="52" t="e">
        <f>IFERROR(_xll.qlIndexFixing(ONIndex3M,I2776,TRUE,_xll.ohTrigger(RecalcTrigger,Trigger3M)),NA())</f>
        <v>#N/A</v>
      </c>
      <c r="L2776" s="52" t="e">
        <f>IFERROR(_xll.qlIndexFixing(Index6M,$H2776,TRUE,_xll.ohTrigger(RecalcTrigger,Trigger6M)),NA())</f>
        <v>#N/A</v>
      </c>
      <c r="M2776" s="52" t="e">
        <f>IFERROR(_xll.qlIndexFixing(ONIndex6M,I2776,TRUE,_xll.ohTrigger(RecalcTrigger,Trigger6M)),NA())</f>
        <v>#N/A</v>
      </c>
    </row>
    <row r="2777" spans="2:13" x14ac:dyDescent="0.2">
      <c r="B2777" s="46" t="s">
        <v>49</v>
      </c>
      <c r="D2777" s="49">
        <f>_xll.qlCalendarAdvance(LocalCalendar,$D2776,B2777,"f",FALSE)</f>
        <v>59058</v>
      </c>
      <c r="E2777" s="49">
        <f>_xll.qlInterestRateIndexValueDate(IndexON,D2777)</f>
        <v>59058</v>
      </c>
      <c r="F2777" s="52" t="e">
        <f>IFERROR(_xll.qlIndexFixing(IndexON,D2777,TRUE,_xll.ohTrigger(RecalcTrigger,TriggerON)),NA())</f>
        <v>#N/A</v>
      </c>
      <c r="H2777" s="49">
        <f>_xll.qlCalendarAdvance(IborCalendar,$H2776,B2777,"f",FALSE)</f>
        <v>58775</v>
      </c>
      <c r="I2777" s="49">
        <f>_xll.qlInterestRateIndexValueDate(Index3M,$H2777)</f>
        <v>58777</v>
      </c>
      <c r="J2777" s="52" t="e">
        <f>IFERROR(_xll.qlIndexFixing(Index3M,H2777,TRUE,_xll.ohTrigger(RecalcTrigger,Trigger3M)),NA())</f>
        <v>#N/A</v>
      </c>
      <c r="K2777" s="52" t="e">
        <f>IFERROR(_xll.qlIndexFixing(ONIndex3M,I2777,TRUE,_xll.ohTrigger(RecalcTrigger,Trigger3M)),NA())</f>
        <v>#N/A</v>
      </c>
      <c r="L2777" s="52" t="e">
        <f>IFERROR(_xll.qlIndexFixing(Index6M,$H2777,TRUE,_xll.ohTrigger(RecalcTrigger,Trigger6M)),NA())</f>
        <v>#N/A</v>
      </c>
      <c r="M2777" s="52" t="e">
        <f>IFERROR(_xll.qlIndexFixing(ONIndex6M,I2777,TRUE,_xll.ohTrigger(RecalcTrigger,Trigger6M)),NA())</f>
        <v>#N/A</v>
      </c>
    </row>
    <row r="2778" spans="2:13" x14ac:dyDescent="0.2">
      <c r="B2778" s="46" t="s">
        <v>49</v>
      </c>
      <c r="D2778" s="49">
        <f>_xll.qlCalendarAdvance(LocalCalendar,$D2777,B2778,"f",FALSE)</f>
        <v>59065</v>
      </c>
      <c r="E2778" s="49">
        <f>_xll.qlInterestRateIndexValueDate(IndexON,D2778)</f>
        <v>59065</v>
      </c>
      <c r="F2778" s="52" t="e">
        <f>IFERROR(_xll.qlIndexFixing(IndexON,D2778,TRUE,_xll.ohTrigger(RecalcTrigger,TriggerON)),NA())</f>
        <v>#N/A</v>
      </c>
      <c r="H2778" s="49">
        <f>_xll.qlCalendarAdvance(IborCalendar,$H2777,B2778,"f",FALSE)</f>
        <v>58782</v>
      </c>
      <c r="I2778" s="49">
        <f>_xll.qlInterestRateIndexValueDate(Index3M,$H2778)</f>
        <v>58784</v>
      </c>
      <c r="J2778" s="52" t="e">
        <f>IFERROR(_xll.qlIndexFixing(Index3M,H2778,TRUE,_xll.ohTrigger(RecalcTrigger,Trigger3M)),NA())</f>
        <v>#N/A</v>
      </c>
      <c r="K2778" s="52" t="e">
        <f>IFERROR(_xll.qlIndexFixing(ONIndex3M,I2778,TRUE,_xll.ohTrigger(RecalcTrigger,Trigger3M)),NA())</f>
        <v>#N/A</v>
      </c>
      <c r="L2778" s="52" t="e">
        <f>IFERROR(_xll.qlIndexFixing(Index6M,$H2778,TRUE,_xll.ohTrigger(RecalcTrigger,Trigger6M)),NA())</f>
        <v>#N/A</v>
      </c>
      <c r="M2778" s="52" t="e">
        <f>IFERROR(_xll.qlIndexFixing(ONIndex6M,I2778,TRUE,_xll.ohTrigger(RecalcTrigger,Trigger6M)),NA())</f>
        <v>#N/A</v>
      </c>
    </row>
    <row r="2779" spans="2:13" x14ac:dyDescent="0.2">
      <c r="B2779" s="46" t="s">
        <v>49</v>
      </c>
      <c r="D2779" s="49">
        <f>_xll.qlCalendarAdvance(LocalCalendar,$D2778,B2779,"f",FALSE)</f>
        <v>59072</v>
      </c>
      <c r="E2779" s="49">
        <f>_xll.qlInterestRateIndexValueDate(IndexON,D2779)</f>
        <v>59072</v>
      </c>
      <c r="F2779" s="52" t="e">
        <f>IFERROR(_xll.qlIndexFixing(IndexON,D2779,TRUE,_xll.ohTrigger(RecalcTrigger,TriggerON)),NA())</f>
        <v>#N/A</v>
      </c>
      <c r="H2779" s="49">
        <f>_xll.qlCalendarAdvance(IborCalendar,$H2778,B2779,"f",FALSE)</f>
        <v>58789</v>
      </c>
      <c r="I2779" s="49">
        <f>_xll.qlInterestRateIndexValueDate(Index3M,$H2779)</f>
        <v>58791</v>
      </c>
      <c r="J2779" s="52" t="e">
        <f>IFERROR(_xll.qlIndexFixing(Index3M,H2779,TRUE,_xll.ohTrigger(RecalcTrigger,Trigger3M)),NA())</f>
        <v>#N/A</v>
      </c>
      <c r="K2779" s="52" t="e">
        <f>IFERROR(_xll.qlIndexFixing(ONIndex3M,I2779,TRUE,_xll.ohTrigger(RecalcTrigger,Trigger3M)),NA())</f>
        <v>#N/A</v>
      </c>
      <c r="L2779" s="52" t="e">
        <f>IFERROR(_xll.qlIndexFixing(Index6M,$H2779,TRUE,_xll.ohTrigger(RecalcTrigger,Trigger6M)),NA())</f>
        <v>#N/A</v>
      </c>
      <c r="M2779" s="52" t="e">
        <f>IFERROR(_xll.qlIndexFixing(ONIndex6M,I2779,TRUE,_xll.ohTrigger(RecalcTrigger,Trigger6M)),NA())</f>
        <v>#N/A</v>
      </c>
    </row>
    <row r="2780" spans="2:13" x14ac:dyDescent="0.2">
      <c r="B2780" s="46" t="s">
        <v>49</v>
      </c>
      <c r="D2780" s="49">
        <f>_xll.qlCalendarAdvance(LocalCalendar,$D2779,B2780,"f",FALSE)</f>
        <v>59079</v>
      </c>
      <c r="E2780" s="49">
        <f>_xll.qlInterestRateIndexValueDate(IndexON,D2780)</f>
        <v>59079</v>
      </c>
      <c r="F2780" s="52" t="e">
        <f>IFERROR(_xll.qlIndexFixing(IndexON,D2780,TRUE,_xll.ohTrigger(RecalcTrigger,TriggerON)),NA())</f>
        <v>#N/A</v>
      </c>
      <c r="H2780" s="49">
        <f>_xll.qlCalendarAdvance(IborCalendar,$H2779,B2780,"f",FALSE)</f>
        <v>58796</v>
      </c>
      <c r="I2780" s="49">
        <f>_xll.qlInterestRateIndexValueDate(Index3M,$H2780)</f>
        <v>58799</v>
      </c>
      <c r="J2780" s="52" t="e">
        <f>IFERROR(_xll.qlIndexFixing(Index3M,H2780,TRUE,_xll.ohTrigger(RecalcTrigger,Trigger3M)),NA())</f>
        <v>#N/A</v>
      </c>
      <c r="K2780" s="52" t="e">
        <f>IFERROR(_xll.qlIndexFixing(ONIndex3M,I2780,TRUE,_xll.ohTrigger(RecalcTrigger,Trigger3M)),NA())</f>
        <v>#N/A</v>
      </c>
      <c r="L2780" s="52" t="e">
        <f>IFERROR(_xll.qlIndexFixing(Index6M,$H2780,TRUE,_xll.ohTrigger(RecalcTrigger,Trigger6M)),NA())</f>
        <v>#N/A</v>
      </c>
      <c r="M2780" s="52" t="e">
        <f>IFERROR(_xll.qlIndexFixing(ONIndex6M,I2780,TRUE,_xll.ohTrigger(RecalcTrigger,Trigger6M)),NA())</f>
        <v>#N/A</v>
      </c>
    </row>
    <row r="2781" spans="2:13" x14ac:dyDescent="0.2">
      <c r="B2781" s="46" t="s">
        <v>49</v>
      </c>
      <c r="D2781" s="49">
        <f>_xll.qlCalendarAdvance(LocalCalendar,$D2780,B2781,"f",FALSE)</f>
        <v>59086</v>
      </c>
      <c r="E2781" s="49">
        <f>_xll.qlInterestRateIndexValueDate(IndexON,D2781)</f>
        <v>59086</v>
      </c>
      <c r="F2781" s="52" t="e">
        <f>IFERROR(_xll.qlIndexFixing(IndexON,D2781,TRUE,_xll.ohTrigger(RecalcTrigger,TriggerON)),NA())</f>
        <v>#N/A</v>
      </c>
      <c r="H2781" s="49">
        <f>_xll.qlCalendarAdvance(IborCalendar,$H2780,B2781,"f",FALSE)</f>
        <v>58804</v>
      </c>
      <c r="I2781" s="49">
        <f>_xll.qlInterestRateIndexValueDate(Index3M,$H2781)</f>
        <v>58810</v>
      </c>
      <c r="J2781" s="52" t="e">
        <f>IFERROR(_xll.qlIndexFixing(Index3M,H2781,TRUE,_xll.ohTrigger(RecalcTrigger,Trigger3M)),NA())</f>
        <v>#N/A</v>
      </c>
      <c r="K2781" s="52" t="e">
        <f>IFERROR(_xll.qlIndexFixing(ONIndex3M,I2781,TRUE,_xll.ohTrigger(RecalcTrigger,Trigger3M)),NA())</f>
        <v>#N/A</v>
      </c>
      <c r="L2781" s="52" t="e">
        <f>IFERROR(_xll.qlIndexFixing(Index6M,$H2781,TRUE,_xll.ohTrigger(RecalcTrigger,Trigger6M)),NA())</f>
        <v>#N/A</v>
      </c>
      <c r="M2781" s="52" t="e">
        <f>IFERROR(_xll.qlIndexFixing(ONIndex6M,I2781,TRUE,_xll.ohTrigger(RecalcTrigger,Trigger6M)),NA())</f>
        <v>#N/A</v>
      </c>
    </row>
    <row r="2782" spans="2:13" x14ac:dyDescent="0.2">
      <c r="B2782" s="46" t="s">
        <v>49</v>
      </c>
      <c r="D2782" s="49">
        <f>_xll.qlCalendarAdvance(LocalCalendar,$D2781,B2782,"f",FALSE)</f>
        <v>59093</v>
      </c>
      <c r="E2782" s="49">
        <f>_xll.qlInterestRateIndexValueDate(IndexON,D2782)</f>
        <v>59093</v>
      </c>
      <c r="F2782" s="52" t="e">
        <f>IFERROR(_xll.qlIndexFixing(IndexON,D2782,TRUE,_xll.ohTrigger(RecalcTrigger,TriggerON)),NA())</f>
        <v>#N/A</v>
      </c>
      <c r="H2782" s="49">
        <f>_xll.qlCalendarAdvance(IborCalendar,$H2781,B2782,"f",FALSE)</f>
        <v>58811</v>
      </c>
      <c r="I2782" s="49">
        <f>_xll.qlInterestRateIndexValueDate(Index3M,$H2782)</f>
        <v>58813</v>
      </c>
      <c r="J2782" s="52" t="e">
        <f>IFERROR(_xll.qlIndexFixing(Index3M,H2782,TRUE,_xll.ohTrigger(RecalcTrigger,Trigger3M)),NA())</f>
        <v>#N/A</v>
      </c>
      <c r="K2782" s="52" t="e">
        <f>IFERROR(_xll.qlIndexFixing(ONIndex3M,I2782,TRUE,_xll.ohTrigger(RecalcTrigger,Trigger3M)),NA())</f>
        <v>#N/A</v>
      </c>
      <c r="L2782" s="52" t="e">
        <f>IFERROR(_xll.qlIndexFixing(Index6M,$H2782,TRUE,_xll.ohTrigger(RecalcTrigger,Trigger6M)),NA())</f>
        <v>#N/A</v>
      </c>
      <c r="M2782" s="52" t="e">
        <f>IFERROR(_xll.qlIndexFixing(ONIndex6M,I2782,TRUE,_xll.ohTrigger(RecalcTrigger,Trigger6M)),NA())</f>
        <v>#N/A</v>
      </c>
    </row>
    <row r="2783" spans="2:13" x14ac:dyDescent="0.2">
      <c r="B2783" s="46" t="s">
        <v>49</v>
      </c>
      <c r="D2783" s="49">
        <f>_xll.qlCalendarAdvance(LocalCalendar,$D2782,B2783,"f",FALSE)</f>
        <v>59100</v>
      </c>
      <c r="E2783" s="49">
        <f>_xll.qlInterestRateIndexValueDate(IndexON,D2783)</f>
        <v>59100</v>
      </c>
      <c r="F2783" s="52" t="e">
        <f>IFERROR(_xll.qlIndexFixing(IndexON,D2783,TRUE,_xll.ohTrigger(RecalcTrigger,TriggerON)),NA())</f>
        <v>#N/A</v>
      </c>
      <c r="H2783" s="49">
        <f>_xll.qlCalendarAdvance(IborCalendar,$H2782,B2783,"f",FALSE)</f>
        <v>58818</v>
      </c>
      <c r="I2783" s="49">
        <f>_xll.qlInterestRateIndexValueDate(Index3M,$H2783)</f>
        <v>58820</v>
      </c>
      <c r="J2783" s="52" t="e">
        <f>IFERROR(_xll.qlIndexFixing(Index3M,H2783,TRUE,_xll.ohTrigger(RecalcTrigger,Trigger3M)),NA())</f>
        <v>#N/A</v>
      </c>
      <c r="K2783" s="52" t="e">
        <f>IFERROR(_xll.qlIndexFixing(ONIndex3M,I2783,TRUE,_xll.ohTrigger(RecalcTrigger,Trigger3M)),NA())</f>
        <v>#N/A</v>
      </c>
      <c r="L2783" s="52" t="e">
        <f>IFERROR(_xll.qlIndexFixing(Index6M,$H2783,TRUE,_xll.ohTrigger(RecalcTrigger,Trigger6M)),NA())</f>
        <v>#N/A</v>
      </c>
      <c r="M2783" s="52" t="e">
        <f>IFERROR(_xll.qlIndexFixing(ONIndex6M,I2783,TRUE,_xll.ohTrigger(RecalcTrigger,Trigger6M)),NA())</f>
        <v>#N/A</v>
      </c>
    </row>
    <row r="2784" spans="2:13" x14ac:dyDescent="0.2">
      <c r="B2784" s="46" t="s">
        <v>49</v>
      </c>
      <c r="D2784" s="49">
        <f>_xll.qlCalendarAdvance(LocalCalendar,$D2783,B2784,"f",FALSE)</f>
        <v>59107</v>
      </c>
      <c r="E2784" s="49">
        <f>_xll.qlInterestRateIndexValueDate(IndexON,D2784)</f>
        <v>59107</v>
      </c>
      <c r="F2784" s="52" t="e">
        <f>IFERROR(_xll.qlIndexFixing(IndexON,D2784,TRUE,_xll.ohTrigger(RecalcTrigger,TriggerON)),NA())</f>
        <v>#N/A</v>
      </c>
      <c r="H2784" s="49">
        <f>_xll.qlCalendarAdvance(IborCalendar,$H2783,B2784,"f",FALSE)</f>
        <v>58825</v>
      </c>
      <c r="I2784" s="49">
        <f>_xll.qlInterestRateIndexValueDate(Index3M,$H2784)</f>
        <v>58827</v>
      </c>
      <c r="J2784" s="52" t="e">
        <f>IFERROR(_xll.qlIndexFixing(Index3M,H2784,TRUE,_xll.ohTrigger(RecalcTrigger,Trigger3M)),NA())</f>
        <v>#N/A</v>
      </c>
      <c r="K2784" s="52" t="e">
        <f>IFERROR(_xll.qlIndexFixing(ONIndex3M,I2784,TRUE,_xll.ohTrigger(RecalcTrigger,Trigger3M)),NA())</f>
        <v>#N/A</v>
      </c>
      <c r="L2784" s="52" t="e">
        <f>IFERROR(_xll.qlIndexFixing(Index6M,$H2784,TRUE,_xll.ohTrigger(RecalcTrigger,Trigger6M)),NA())</f>
        <v>#N/A</v>
      </c>
      <c r="M2784" s="52" t="e">
        <f>IFERROR(_xll.qlIndexFixing(ONIndex6M,I2784,TRUE,_xll.ohTrigger(RecalcTrigger,Trigger6M)),NA())</f>
        <v>#N/A</v>
      </c>
    </row>
    <row r="2785" spans="2:13" x14ac:dyDescent="0.2">
      <c r="B2785" s="46" t="s">
        <v>49</v>
      </c>
      <c r="D2785" s="49">
        <f>_xll.qlCalendarAdvance(LocalCalendar,$D2784,B2785,"f",FALSE)</f>
        <v>59114</v>
      </c>
      <c r="E2785" s="49">
        <f>_xll.qlInterestRateIndexValueDate(IndexON,D2785)</f>
        <v>59114</v>
      </c>
      <c r="F2785" s="52" t="e">
        <f>IFERROR(_xll.qlIndexFixing(IndexON,D2785,TRUE,_xll.ohTrigger(RecalcTrigger,TriggerON)),NA())</f>
        <v>#N/A</v>
      </c>
      <c r="H2785" s="49">
        <f>_xll.qlCalendarAdvance(IborCalendar,$H2784,B2785,"f",FALSE)</f>
        <v>58832</v>
      </c>
      <c r="I2785" s="49">
        <f>_xll.qlInterestRateIndexValueDate(Index3M,$H2785)</f>
        <v>58834</v>
      </c>
      <c r="J2785" s="52" t="e">
        <f>IFERROR(_xll.qlIndexFixing(Index3M,H2785,TRUE,_xll.ohTrigger(RecalcTrigger,Trigger3M)),NA())</f>
        <v>#N/A</v>
      </c>
      <c r="K2785" s="52" t="e">
        <f>IFERROR(_xll.qlIndexFixing(ONIndex3M,I2785,TRUE,_xll.ohTrigger(RecalcTrigger,Trigger3M)),NA())</f>
        <v>#N/A</v>
      </c>
      <c r="L2785" s="52" t="e">
        <f>IFERROR(_xll.qlIndexFixing(Index6M,$H2785,TRUE,_xll.ohTrigger(RecalcTrigger,Trigger6M)),NA())</f>
        <v>#N/A</v>
      </c>
      <c r="M2785" s="52" t="e">
        <f>IFERROR(_xll.qlIndexFixing(ONIndex6M,I2785,TRUE,_xll.ohTrigger(RecalcTrigger,Trigger6M)),NA())</f>
        <v>#N/A</v>
      </c>
    </row>
    <row r="2786" spans="2:13" x14ac:dyDescent="0.2">
      <c r="B2786" s="46" t="s">
        <v>49</v>
      </c>
      <c r="D2786" s="49">
        <f>_xll.qlCalendarAdvance(LocalCalendar,$D2785,B2786,"f",FALSE)</f>
        <v>59121</v>
      </c>
      <c r="E2786" s="49">
        <f>_xll.qlInterestRateIndexValueDate(IndexON,D2786)</f>
        <v>59121</v>
      </c>
      <c r="F2786" s="52" t="e">
        <f>IFERROR(_xll.qlIndexFixing(IndexON,D2786,TRUE,_xll.ohTrigger(RecalcTrigger,TriggerON)),NA())</f>
        <v>#N/A</v>
      </c>
      <c r="H2786" s="49">
        <f>_xll.qlCalendarAdvance(IborCalendar,$H2785,B2786,"f",FALSE)</f>
        <v>58839</v>
      </c>
      <c r="I2786" s="49">
        <f>_xll.qlInterestRateIndexValueDate(Index3M,$H2786)</f>
        <v>58841</v>
      </c>
      <c r="J2786" s="52" t="e">
        <f>IFERROR(_xll.qlIndexFixing(Index3M,H2786,TRUE,_xll.ohTrigger(RecalcTrigger,Trigger3M)),NA())</f>
        <v>#N/A</v>
      </c>
      <c r="K2786" s="52" t="e">
        <f>IFERROR(_xll.qlIndexFixing(ONIndex3M,I2786,TRUE,_xll.ohTrigger(RecalcTrigger,Trigger3M)),NA())</f>
        <v>#N/A</v>
      </c>
      <c r="L2786" s="52" t="e">
        <f>IFERROR(_xll.qlIndexFixing(Index6M,$H2786,TRUE,_xll.ohTrigger(RecalcTrigger,Trigger6M)),NA())</f>
        <v>#N/A</v>
      </c>
      <c r="M2786" s="52" t="e">
        <f>IFERROR(_xll.qlIndexFixing(ONIndex6M,I2786,TRUE,_xll.ohTrigger(RecalcTrigger,Trigger6M)),NA())</f>
        <v>#N/A</v>
      </c>
    </row>
    <row r="2787" spans="2:13" x14ac:dyDescent="0.2">
      <c r="B2787" s="46" t="s">
        <v>49</v>
      </c>
      <c r="D2787" s="49">
        <f>_xll.qlCalendarAdvance(LocalCalendar,$D2786,B2787,"f",FALSE)</f>
        <v>59128</v>
      </c>
      <c r="E2787" s="49">
        <f>_xll.qlInterestRateIndexValueDate(IndexON,D2787)</f>
        <v>59128</v>
      </c>
      <c r="F2787" s="52" t="e">
        <f>IFERROR(_xll.qlIndexFixing(IndexON,D2787,TRUE,_xll.ohTrigger(RecalcTrigger,TriggerON)),NA())</f>
        <v>#N/A</v>
      </c>
      <c r="H2787" s="49">
        <f>_xll.qlCalendarAdvance(IborCalendar,$H2786,B2787,"f",FALSE)</f>
        <v>58846</v>
      </c>
      <c r="I2787" s="49">
        <f>_xll.qlInterestRateIndexValueDate(Index3M,$H2787)</f>
        <v>58851</v>
      </c>
      <c r="J2787" s="52" t="e">
        <f>IFERROR(_xll.qlIndexFixing(Index3M,H2787,TRUE,_xll.ohTrigger(RecalcTrigger,Trigger3M)),NA())</f>
        <v>#N/A</v>
      </c>
      <c r="K2787" s="52" t="e">
        <f>IFERROR(_xll.qlIndexFixing(ONIndex3M,I2787,TRUE,_xll.ohTrigger(RecalcTrigger,Trigger3M)),NA())</f>
        <v>#N/A</v>
      </c>
      <c r="L2787" s="52" t="e">
        <f>IFERROR(_xll.qlIndexFixing(Index6M,$H2787,TRUE,_xll.ohTrigger(RecalcTrigger,Trigger6M)),NA())</f>
        <v>#N/A</v>
      </c>
      <c r="M2787" s="52" t="e">
        <f>IFERROR(_xll.qlIndexFixing(ONIndex6M,I2787,TRUE,_xll.ohTrigger(RecalcTrigger,Trigger6M)),NA())</f>
        <v>#N/A</v>
      </c>
    </row>
    <row r="2788" spans="2:13" x14ac:dyDescent="0.2">
      <c r="B2788" s="46" t="s">
        <v>49</v>
      </c>
      <c r="D2788" s="49">
        <f>_xll.qlCalendarAdvance(LocalCalendar,$D2787,B2788,"f",FALSE)</f>
        <v>59135</v>
      </c>
      <c r="E2788" s="49">
        <f>_xll.qlInterestRateIndexValueDate(IndexON,D2788)</f>
        <v>59135</v>
      </c>
      <c r="F2788" s="52" t="e">
        <f>IFERROR(_xll.qlIndexFixing(IndexON,D2788,TRUE,_xll.ohTrigger(RecalcTrigger,TriggerON)),NA())</f>
        <v>#N/A</v>
      </c>
      <c r="H2788" s="49">
        <f>_xll.qlCalendarAdvance(IborCalendar,$H2787,B2788,"f",FALSE)</f>
        <v>58853</v>
      </c>
      <c r="I2788" s="49">
        <f>_xll.qlInterestRateIndexValueDate(Index3M,$H2788)</f>
        <v>58855</v>
      </c>
      <c r="J2788" s="52" t="e">
        <f>IFERROR(_xll.qlIndexFixing(Index3M,H2788,TRUE,_xll.ohTrigger(RecalcTrigger,Trigger3M)),NA())</f>
        <v>#N/A</v>
      </c>
      <c r="K2788" s="52" t="e">
        <f>IFERROR(_xll.qlIndexFixing(ONIndex3M,I2788,TRUE,_xll.ohTrigger(RecalcTrigger,Trigger3M)),NA())</f>
        <v>#N/A</v>
      </c>
      <c r="L2788" s="52" t="e">
        <f>IFERROR(_xll.qlIndexFixing(Index6M,$H2788,TRUE,_xll.ohTrigger(RecalcTrigger,Trigger6M)),NA())</f>
        <v>#N/A</v>
      </c>
      <c r="M2788" s="52" t="e">
        <f>IFERROR(_xll.qlIndexFixing(ONIndex6M,I2788,TRUE,_xll.ohTrigger(RecalcTrigger,Trigger6M)),NA())</f>
        <v>#N/A</v>
      </c>
    </row>
    <row r="2789" spans="2:13" x14ac:dyDescent="0.2">
      <c r="B2789" s="46" t="s">
        <v>49</v>
      </c>
      <c r="D2789" s="49">
        <f>_xll.qlCalendarAdvance(LocalCalendar,$D2788,B2789,"f",FALSE)</f>
        <v>59142</v>
      </c>
      <c r="E2789" s="49">
        <f>_xll.qlInterestRateIndexValueDate(IndexON,D2789)</f>
        <v>59142</v>
      </c>
      <c r="F2789" s="52" t="e">
        <f>IFERROR(_xll.qlIndexFixing(IndexON,D2789,TRUE,_xll.ohTrigger(RecalcTrigger,TriggerON)),NA())</f>
        <v>#N/A</v>
      </c>
      <c r="H2789" s="49">
        <f>_xll.qlCalendarAdvance(IborCalendar,$H2788,B2789,"f",FALSE)</f>
        <v>58860</v>
      </c>
      <c r="I2789" s="49">
        <f>_xll.qlInterestRateIndexValueDate(Index3M,$H2789)</f>
        <v>58862</v>
      </c>
      <c r="J2789" s="52" t="e">
        <f>IFERROR(_xll.qlIndexFixing(Index3M,H2789,TRUE,_xll.ohTrigger(RecalcTrigger,Trigger3M)),NA())</f>
        <v>#N/A</v>
      </c>
      <c r="K2789" s="52" t="e">
        <f>IFERROR(_xll.qlIndexFixing(ONIndex3M,I2789,TRUE,_xll.ohTrigger(RecalcTrigger,Trigger3M)),NA())</f>
        <v>#N/A</v>
      </c>
      <c r="L2789" s="52" t="e">
        <f>IFERROR(_xll.qlIndexFixing(Index6M,$H2789,TRUE,_xll.ohTrigger(RecalcTrigger,Trigger6M)),NA())</f>
        <v>#N/A</v>
      </c>
      <c r="M2789" s="52" t="e">
        <f>IFERROR(_xll.qlIndexFixing(ONIndex6M,I2789,TRUE,_xll.ohTrigger(RecalcTrigger,Trigger6M)),NA())</f>
        <v>#N/A</v>
      </c>
    </row>
    <row r="2790" spans="2:13" x14ac:dyDescent="0.2">
      <c r="B2790" s="46" t="s">
        <v>49</v>
      </c>
      <c r="D2790" s="49">
        <f>_xll.qlCalendarAdvance(LocalCalendar,$D2789,B2790,"f",FALSE)</f>
        <v>59149</v>
      </c>
      <c r="E2790" s="49">
        <f>_xll.qlInterestRateIndexValueDate(IndexON,D2790)</f>
        <v>59149</v>
      </c>
      <c r="F2790" s="52" t="e">
        <f>IFERROR(_xll.qlIndexFixing(IndexON,D2790,TRUE,_xll.ohTrigger(RecalcTrigger,TriggerON)),NA())</f>
        <v>#N/A</v>
      </c>
      <c r="H2790" s="49">
        <f>_xll.qlCalendarAdvance(IborCalendar,$H2789,B2790,"f",FALSE)</f>
        <v>58867</v>
      </c>
      <c r="I2790" s="49">
        <f>_xll.qlInterestRateIndexValueDate(Index3M,$H2790)</f>
        <v>58869</v>
      </c>
      <c r="J2790" s="52" t="e">
        <f>IFERROR(_xll.qlIndexFixing(Index3M,H2790,TRUE,_xll.ohTrigger(RecalcTrigger,Trigger3M)),NA())</f>
        <v>#N/A</v>
      </c>
      <c r="K2790" s="52" t="e">
        <f>IFERROR(_xll.qlIndexFixing(ONIndex3M,I2790,TRUE,_xll.ohTrigger(RecalcTrigger,Trigger3M)),NA())</f>
        <v>#N/A</v>
      </c>
      <c r="L2790" s="52" t="e">
        <f>IFERROR(_xll.qlIndexFixing(Index6M,$H2790,TRUE,_xll.ohTrigger(RecalcTrigger,Trigger6M)),NA())</f>
        <v>#N/A</v>
      </c>
      <c r="M2790" s="52" t="e">
        <f>IFERROR(_xll.qlIndexFixing(ONIndex6M,I2790,TRUE,_xll.ohTrigger(RecalcTrigger,Trigger6M)),NA())</f>
        <v>#N/A</v>
      </c>
    </row>
    <row r="2791" spans="2:13" x14ac:dyDescent="0.2">
      <c r="B2791" s="46" t="s">
        <v>49</v>
      </c>
      <c r="D2791" s="49">
        <f>_xll.qlCalendarAdvance(LocalCalendar,$D2790,B2791,"f",FALSE)</f>
        <v>59156</v>
      </c>
      <c r="E2791" s="49">
        <f>_xll.qlInterestRateIndexValueDate(IndexON,D2791)</f>
        <v>59156</v>
      </c>
      <c r="F2791" s="52" t="e">
        <f>IFERROR(_xll.qlIndexFixing(IndexON,D2791,TRUE,_xll.ohTrigger(RecalcTrigger,TriggerON)),NA())</f>
        <v>#N/A</v>
      </c>
      <c r="H2791" s="49">
        <f>_xll.qlCalendarAdvance(IborCalendar,$H2790,B2791,"f",FALSE)</f>
        <v>58874</v>
      </c>
      <c r="I2791" s="49">
        <f>_xll.qlInterestRateIndexValueDate(Index3M,$H2791)</f>
        <v>58876</v>
      </c>
      <c r="J2791" s="52" t="e">
        <f>IFERROR(_xll.qlIndexFixing(Index3M,H2791,TRUE,_xll.ohTrigger(RecalcTrigger,Trigger3M)),NA())</f>
        <v>#N/A</v>
      </c>
      <c r="K2791" s="52" t="e">
        <f>IFERROR(_xll.qlIndexFixing(ONIndex3M,I2791,TRUE,_xll.ohTrigger(RecalcTrigger,Trigger3M)),NA())</f>
        <v>#N/A</v>
      </c>
      <c r="L2791" s="52" t="e">
        <f>IFERROR(_xll.qlIndexFixing(Index6M,$H2791,TRUE,_xll.ohTrigger(RecalcTrigger,Trigger6M)),NA())</f>
        <v>#N/A</v>
      </c>
      <c r="M2791" s="52" t="e">
        <f>IFERROR(_xll.qlIndexFixing(ONIndex6M,I2791,TRUE,_xll.ohTrigger(RecalcTrigger,Trigger6M)),NA())</f>
        <v>#N/A</v>
      </c>
    </row>
    <row r="2792" spans="2:13" x14ac:dyDescent="0.2">
      <c r="B2792" s="46" t="s">
        <v>49</v>
      </c>
      <c r="D2792" s="49">
        <f>_xll.qlCalendarAdvance(LocalCalendar,$D2791,B2792,"f",FALSE)</f>
        <v>59166</v>
      </c>
      <c r="E2792" s="49">
        <f>_xll.qlInterestRateIndexValueDate(IndexON,D2792)</f>
        <v>59166</v>
      </c>
      <c r="F2792" s="52" t="e">
        <f>IFERROR(_xll.qlIndexFixing(IndexON,D2792,TRUE,_xll.ohTrigger(RecalcTrigger,TriggerON)),NA())</f>
        <v>#N/A</v>
      </c>
      <c r="H2792" s="49">
        <f>_xll.qlCalendarAdvance(IborCalendar,$H2791,B2792,"f",FALSE)</f>
        <v>58881</v>
      </c>
      <c r="I2792" s="49">
        <f>_xll.qlInterestRateIndexValueDate(Index3M,$H2792)</f>
        <v>58883</v>
      </c>
      <c r="J2792" s="52" t="e">
        <f>IFERROR(_xll.qlIndexFixing(Index3M,H2792,TRUE,_xll.ohTrigger(RecalcTrigger,Trigger3M)),NA())</f>
        <v>#N/A</v>
      </c>
      <c r="K2792" s="52" t="e">
        <f>IFERROR(_xll.qlIndexFixing(ONIndex3M,I2792,TRUE,_xll.ohTrigger(RecalcTrigger,Trigger3M)),NA())</f>
        <v>#N/A</v>
      </c>
      <c r="L2792" s="52" t="e">
        <f>IFERROR(_xll.qlIndexFixing(Index6M,$H2792,TRUE,_xll.ohTrigger(RecalcTrigger,Trigger6M)),NA())</f>
        <v>#N/A</v>
      </c>
      <c r="M2792" s="52" t="e">
        <f>IFERROR(_xll.qlIndexFixing(ONIndex6M,I2792,TRUE,_xll.ohTrigger(RecalcTrigger,Trigger6M)),NA())</f>
        <v>#N/A</v>
      </c>
    </row>
    <row r="2793" spans="2:13" x14ac:dyDescent="0.2">
      <c r="B2793" s="46" t="s">
        <v>49</v>
      </c>
      <c r="D2793" s="49">
        <f>_xll.qlCalendarAdvance(LocalCalendar,$D2792,B2793,"f",FALSE)</f>
        <v>59175</v>
      </c>
      <c r="E2793" s="49">
        <f>_xll.qlInterestRateIndexValueDate(IndexON,D2793)</f>
        <v>59175</v>
      </c>
      <c r="F2793" s="52" t="e">
        <f>IFERROR(_xll.qlIndexFixing(IndexON,D2793,TRUE,_xll.ohTrigger(RecalcTrigger,TriggerON)),NA())</f>
        <v>#N/A</v>
      </c>
      <c r="H2793" s="49">
        <f>_xll.qlCalendarAdvance(IborCalendar,$H2792,B2793,"f",FALSE)</f>
        <v>58888</v>
      </c>
      <c r="I2793" s="49">
        <f>_xll.qlInterestRateIndexValueDate(Index3M,$H2793)</f>
        <v>58890</v>
      </c>
      <c r="J2793" s="52" t="e">
        <f>IFERROR(_xll.qlIndexFixing(Index3M,H2793,TRUE,_xll.ohTrigger(RecalcTrigger,Trigger3M)),NA())</f>
        <v>#N/A</v>
      </c>
      <c r="K2793" s="52" t="e">
        <f>IFERROR(_xll.qlIndexFixing(ONIndex3M,I2793,TRUE,_xll.ohTrigger(RecalcTrigger,Trigger3M)),NA())</f>
        <v>#N/A</v>
      </c>
      <c r="L2793" s="52" t="e">
        <f>IFERROR(_xll.qlIndexFixing(Index6M,$H2793,TRUE,_xll.ohTrigger(RecalcTrigger,Trigger6M)),NA())</f>
        <v>#N/A</v>
      </c>
      <c r="M2793" s="52" t="e">
        <f>IFERROR(_xll.qlIndexFixing(ONIndex6M,I2793,TRUE,_xll.ohTrigger(RecalcTrigger,Trigger6M)),NA())</f>
        <v>#N/A</v>
      </c>
    </row>
    <row r="2794" spans="2:13" x14ac:dyDescent="0.2">
      <c r="B2794" s="46" t="s">
        <v>49</v>
      </c>
      <c r="D2794" s="49">
        <f>_xll.qlCalendarAdvance(LocalCalendar,$D2793,B2794,"f",FALSE)</f>
        <v>59182</v>
      </c>
      <c r="E2794" s="49">
        <f>_xll.qlInterestRateIndexValueDate(IndexON,D2794)</f>
        <v>59182</v>
      </c>
      <c r="F2794" s="52" t="e">
        <f>IFERROR(_xll.qlIndexFixing(IndexON,D2794,TRUE,_xll.ohTrigger(RecalcTrigger,TriggerON)),NA())</f>
        <v>#N/A</v>
      </c>
      <c r="H2794" s="49">
        <f>_xll.qlCalendarAdvance(IborCalendar,$H2793,B2794,"f",FALSE)</f>
        <v>58895</v>
      </c>
      <c r="I2794" s="49">
        <f>_xll.qlInterestRateIndexValueDate(Index3M,$H2794)</f>
        <v>58897</v>
      </c>
      <c r="J2794" s="52" t="e">
        <f>IFERROR(_xll.qlIndexFixing(Index3M,H2794,TRUE,_xll.ohTrigger(RecalcTrigger,Trigger3M)),NA())</f>
        <v>#N/A</v>
      </c>
      <c r="K2794" s="52" t="e">
        <f>IFERROR(_xll.qlIndexFixing(ONIndex3M,I2794,TRUE,_xll.ohTrigger(RecalcTrigger,Trigger3M)),NA())</f>
        <v>#N/A</v>
      </c>
      <c r="L2794" s="52" t="e">
        <f>IFERROR(_xll.qlIndexFixing(Index6M,$H2794,TRUE,_xll.ohTrigger(RecalcTrigger,Trigger6M)),NA())</f>
        <v>#N/A</v>
      </c>
      <c r="M2794" s="52" t="e">
        <f>IFERROR(_xll.qlIndexFixing(ONIndex6M,I2794,TRUE,_xll.ohTrigger(RecalcTrigger,Trigger6M)),NA())</f>
        <v>#N/A</v>
      </c>
    </row>
    <row r="2795" spans="2:13" x14ac:dyDescent="0.2">
      <c r="B2795" s="46" t="s">
        <v>49</v>
      </c>
      <c r="D2795" s="49">
        <f>_xll.qlCalendarAdvance(LocalCalendar,$D2794,B2795,"f",FALSE)</f>
        <v>59189</v>
      </c>
      <c r="E2795" s="49">
        <f>_xll.qlInterestRateIndexValueDate(IndexON,D2795)</f>
        <v>59189</v>
      </c>
      <c r="F2795" s="52" t="e">
        <f>IFERROR(_xll.qlIndexFixing(IndexON,D2795,TRUE,_xll.ohTrigger(RecalcTrigger,TriggerON)),NA())</f>
        <v>#N/A</v>
      </c>
      <c r="H2795" s="49">
        <f>_xll.qlCalendarAdvance(IborCalendar,$H2794,B2795,"f",FALSE)</f>
        <v>58902</v>
      </c>
      <c r="I2795" s="49">
        <f>_xll.qlInterestRateIndexValueDate(Index3M,$H2795)</f>
        <v>58908</v>
      </c>
      <c r="J2795" s="52" t="e">
        <f>IFERROR(_xll.qlIndexFixing(Index3M,H2795,TRUE,_xll.ohTrigger(RecalcTrigger,Trigger3M)),NA())</f>
        <v>#N/A</v>
      </c>
      <c r="K2795" s="52" t="e">
        <f>IFERROR(_xll.qlIndexFixing(ONIndex3M,I2795,TRUE,_xll.ohTrigger(RecalcTrigger,Trigger3M)),NA())</f>
        <v>#N/A</v>
      </c>
      <c r="L2795" s="52" t="e">
        <f>IFERROR(_xll.qlIndexFixing(Index6M,$H2795,TRUE,_xll.ohTrigger(RecalcTrigger,Trigger6M)),NA())</f>
        <v>#N/A</v>
      </c>
      <c r="M2795" s="52" t="e">
        <f>IFERROR(_xll.qlIndexFixing(ONIndex6M,I2795,TRUE,_xll.ohTrigger(RecalcTrigger,Trigger6M)),NA())</f>
        <v>#N/A</v>
      </c>
    </row>
    <row r="2796" spans="2:13" x14ac:dyDescent="0.2">
      <c r="B2796" s="46" t="s">
        <v>49</v>
      </c>
      <c r="D2796" s="49">
        <f>_xll.qlCalendarAdvance(LocalCalendar,$D2795,B2796,"f",FALSE)</f>
        <v>59196</v>
      </c>
      <c r="E2796" s="49">
        <f>_xll.qlInterestRateIndexValueDate(IndexON,D2796)</f>
        <v>59196</v>
      </c>
      <c r="F2796" s="52" t="e">
        <f>IFERROR(_xll.qlIndexFixing(IndexON,D2796,TRUE,_xll.ohTrigger(RecalcTrigger,TriggerON)),NA())</f>
        <v>#N/A</v>
      </c>
      <c r="H2796" s="49">
        <f>_xll.qlCalendarAdvance(IborCalendar,$H2795,B2796,"f",FALSE)</f>
        <v>58909</v>
      </c>
      <c r="I2796" s="49">
        <f>_xll.qlInterestRateIndexValueDate(Index3M,$H2796)</f>
        <v>58911</v>
      </c>
      <c r="J2796" s="52" t="e">
        <f>IFERROR(_xll.qlIndexFixing(Index3M,H2796,TRUE,_xll.ohTrigger(RecalcTrigger,Trigger3M)),NA())</f>
        <v>#N/A</v>
      </c>
      <c r="K2796" s="52" t="e">
        <f>IFERROR(_xll.qlIndexFixing(ONIndex3M,I2796,TRUE,_xll.ohTrigger(RecalcTrigger,Trigger3M)),NA())</f>
        <v>#N/A</v>
      </c>
      <c r="L2796" s="52" t="e">
        <f>IFERROR(_xll.qlIndexFixing(Index6M,$H2796,TRUE,_xll.ohTrigger(RecalcTrigger,Trigger6M)),NA())</f>
        <v>#N/A</v>
      </c>
      <c r="M2796" s="52" t="e">
        <f>IFERROR(_xll.qlIndexFixing(ONIndex6M,I2796,TRUE,_xll.ohTrigger(RecalcTrigger,Trigger6M)),NA())</f>
        <v>#N/A</v>
      </c>
    </row>
    <row r="2797" spans="2:13" x14ac:dyDescent="0.2">
      <c r="B2797" s="46" t="s">
        <v>49</v>
      </c>
      <c r="D2797" s="49">
        <f>_xll.qlCalendarAdvance(LocalCalendar,$D2796,B2797,"f",FALSE)</f>
        <v>59203</v>
      </c>
      <c r="E2797" s="49">
        <f>_xll.qlInterestRateIndexValueDate(IndexON,D2797)</f>
        <v>59203</v>
      </c>
      <c r="F2797" s="52" t="e">
        <f>IFERROR(_xll.qlIndexFixing(IndexON,D2797,TRUE,_xll.ohTrigger(RecalcTrigger,TriggerON)),NA())</f>
        <v>#N/A</v>
      </c>
      <c r="H2797" s="49">
        <f>_xll.qlCalendarAdvance(IborCalendar,$H2796,B2797,"f",FALSE)</f>
        <v>58916</v>
      </c>
      <c r="I2797" s="49">
        <f>_xll.qlInterestRateIndexValueDate(Index3M,$H2797)</f>
        <v>58918</v>
      </c>
      <c r="J2797" s="52" t="e">
        <f>IFERROR(_xll.qlIndexFixing(Index3M,H2797,TRUE,_xll.ohTrigger(RecalcTrigger,Trigger3M)),NA())</f>
        <v>#N/A</v>
      </c>
      <c r="K2797" s="52" t="e">
        <f>IFERROR(_xll.qlIndexFixing(ONIndex3M,I2797,TRUE,_xll.ohTrigger(RecalcTrigger,Trigger3M)),NA())</f>
        <v>#N/A</v>
      </c>
      <c r="L2797" s="52" t="e">
        <f>IFERROR(_xll.qlIndexFixing(Index6M,$H2797,TRUE,_xll.ohTrigger(RecalcTrigger,Trigger6M)),NA())</f>
        <v>#N/A</v>
      </c>
      <c r="M2797" s="52" t="e">
        <f>IFERROR(_xll.qlIndexFixing(ONIndex6M,I2797,TRUE,_xll.ohTrigger(RecalcTrigger,Trigger6M)),NA())</f>
        <v>#N/A</v>
      </c>
    </row>
    <row r="2798" spans="2:13" x14ac:dyDescent="0.2">
      <c r="B2798" s="46" t="s">
        <v>49</v>
      </c>
      <c r="D2798" s="49">
        <f>_xll.qlCalendarAdvance(LocalCalendar,$D2797,B2798,"f",FALSE)</f>
        <v>59210</v>
      </c>
      <c r="E2798" s="49">
        <f>_xll.qlInterestRateIndexValueDate(IndexON,D2798)</f>
        <v>59210</v>
      </c>
      <c r="F2798" s="52" t="e">
        <f>IFERROR(_xll.qlIndexFixing(IndexON,D2798,TRUE,_xll.ohTrigger(RecalcTrigger,TriggerON)),NA())</f>
        <v>#N/A</v>
      </c>
      <c r="H2798" s="49">
        <f>_xll.qlCalendarAdvance(IborCalendar,$H2797,B2798,"f",FALSE)</f>
        <v>58923</v>
      </c>
      <c r="I2798" s="49">
        <f>_xll.qlInterestRateIndexValueDate(Index3M,$H2798)</f>
        <v>58932</v>
      </c>
      <c r="J2798" s="52" t="e">
        <f>IFERROR(_xll.qlIndexFixing(Index3M,H2798,TRUE,_xll.ohTrigger(RecalcTrigger,Trigger3M)),NA())</f>
        <v>#N/A</v>
      </c>
      <c r="K2798" s="52" t="e">
        <f>IFERROR(_xll.qlIndexFixing(ONIndex3M,I2798,TRUE,_xll.ohTrigger(RecalcTrigger,Trigger3M)),NA())</f>
        <v>#N/A</v>
      </c>
      <c r="L2798" s="52" t="e">
        <f>IFERROR(_xll.qlIndexFixing(Index6M,$H2798,TRUE,_xll.ohTrigger(RecalcTrigger,Trigger6M)),NA())</f>
        <v>#N/A</v>
      </c>
      <c r="M2798" s="52" t="e">
        <f>IFERROR(_xll.qlIndexFixing(ONIndex6M,I2798,TRUE,_xll.ohTrigger(RecalcTrigger,Trigger6M)),NA())</f>
        <v>#N/A</v>
      </c>
    </row>
    <row r="2799" spans="2:13" x14ac:dyDescent="0.2">
      <c r="B2799" s="46" t="s">
        <v>49</v>
      </c>
      <c r="D2799" s="49">
        <f>_xll.qlCalendarAdvance(LocalCalendar,$D2798,B2799,"f",FALSE)</f>
        <v>59217</v>
      </c>
      <c r="E2799" s="49">
        <f>_xll.qlInterestRateIndexValueDate(IndexON,D2799)</f>
        <v>59217</v>
      </c>
      <c r="F2799" s="52" t="e">
        <f>IFERROR(_xll.qlIndexFixing(IndexON,D2799,TRUE,_xll.ohTrigger(RecalcTrigger,TriggerON)),NA())</f>
        <v>#N/A</v>
      </c>
      <c r="H2799" s="49">
        <f>_xll.qlCalendarAdvance(IborCalendar,$H2798,B2799,"f",FALSE)</f>
        <v>58930</v>
      </c>
      <c r="I2799" s="49">
        <f>_xll.qlInterestRateIndexValueDate(Index3M,$H2799)</f>
        <v>58932</v>
      </c>
      <c r="J2799" s="52" t="e">
        <f>IFERROR(_xll.qlIndexFixing(Index3M,H2799,TRUE,_xll.ohTrigger(RecalcTrigger,Trigger3M)),NA())</f>
        <v>#N/A</v>
      </c>
      <c r="K2799" s="52" t="e">
        <f>IFERROR(_xll.qlIndexFixing(ONIndex3M,I2799,TRUE,_xll.ohTrigger(RecalcTrigger,Trigger3M)),NA())</f>
        <v>#N/A</v>
      </c>
      <c r="L2799" s="52" t="e">
        <f>IFERROR(_xll.qlIndexFixing(Index6M,$H2799,TRUE,_xll.ohTrigger(RecalcTrigger,Trigger6M)),NA())</f>
        <v>#N/A</v>
      </c>
      <c r="M2799" s="52" t="e">
        <f>IFERROR(_xll.qlIndexFixing(ONIndex6M,I2799,TRUE,_xll.ohTrigger(RecalcTrigger,Trigger6M)),NA())</f>
        <v>#N/A</v>
      </c>
    </row>
    <row r="2800" spans="2:13" x14ac:dyDescent="0.2">
      <c r="B2800" s="46" t="s">
        <v>49</v>
      </c>
      <c r="D2800" s="49">
        <f>_xll.qlCalendarAdvance(LocalCalendar,$D2799,B2800,"f",FALSE)</f>
        <v>59224</v>
      </c>
      <c r="E2800" s="49">
        <f>_xll.qlInterestRateIndexValueDate(IndexON,D2800)</f>
        <v>59224</v>
      </c>
      <c r="F2800" s="52" t="e">
        <f>IFERROR(_xll.qlIndexFixing(IndexON,D2800,TRUE,_xll.ohTrigger(RecalcTrigger,TriggerON)),NA())</f>
        <v>#N/A</v>
      </c>
      <c r="H2800" s="49">
        <f>_xll.qlCalendarAdvance(IborCalendar,$H2799,B2800,"f",FALSE)</f>
        <v>58937</v>
      </c>
      <c r="I2800" s="49">
        <f>_xll.qlInterestRateIndexValueDate(Index3M,$H2800)</f>
        <v>58939</v>
      </c>
      <c r="J2800" s="52" t="e">
        <f>IFERROR(_xll.qlIndexFixing(Index3M,H2800,TRUE,_xll.ohTrigger(RecalcTrigger,Trigger3M)),NA())</f>
        <v>#N/A</v>
      </c>
      <c r="K2800" s="52" t="e">
        <f>IFERROR(_xll.qlIndexFixing(ONIndex3M,I2800,TRUE,_xll.ohTrigger(RecalcTrigger,Trigger3M)),NA())</f>
        <v>#N/A</v>
      </c>
      <c r="L2800" s="52" t="e">
        <f>IFERROR(_xll.qlIndexFixing(Index6M,$H2800,TRUE,_xll.ohTrigger(RecalcTrigger,Trigger6M)),NA())</f>
        <v>#N/A</v>
      </c>
      <c r="M2800" s="52" t="e">
        <f>IFERROR(_xll.qlIndexFixing(ONIndex6M,I2800,TRUE,_xll.ohTrigger(RecalcTrigger,Trigger6M)),NA())</f>
        <v>#N/A</v>
      </c>
    </row>
    <row r="2801" spans="2:13" x14ac:dyDescent="0.2">
      <c r="B2801" s="46" t="s">
        <v>49</v>
      </c>
      <c r="D2801" s="49">
        <f>_xll.qlCalendarAdvance(LocalCalendar,$D2800,B2801,"f",FALSE)</f>
        <v>59231</v>
      </c>
      <c r="E2801" s="49">
        <f>_xll.qlInterestRateIndexValueDate(IndexON,D2801)</f>
        <v>59231</v>
      </c>
      <c r="F2801" s="52" t="e">
        <f>IFERROR(_xll.qlIndexFixing(IndexON,D2801,TRUE,_xll.ohTrigger(RecalcTrigger,TriggerON)),NA())</f>
        <v>#N/A</v>
      </c>
      <c r="H2801" s="49">
        <f>_xll.qlCalendarAdvance(IborCalendar,$H2800,B2801,"f",FALSE)</f>
        <v>58944</v>
      </c>
      <c r="I2801" s="49">
        <f>_xll.qlInterestRateIndexValueDate(Index3M,$H2801)</f>
        <v>58946</v>
      </c>
      <c r="J2801" s="52" t="e">
        <f>IFERROR(_xll.qlIndexFixing(Index3M,H2801,TRUE,_xll.ohTrigger(RecalcTrigger,Trigger3M)),NA())</f>
        <v>#N/A</v>
      </c>
      <c r="K2801" s="52" t="e">
        <f>IFERROR(_xll.qlIndexFixing(ONIndex3M,I2801,TRUE,_xll.ohTrigger(RecalcTrigger,Trigger3M)),NA())</f>
        <v>#N/A</v>
      </c>
      <c r="L2801" s="52" t="e">
        <f>IFERROR(_xll.qlIndexFixing(Index6M,$H2801,TRUE,_xll.ohTrigger(RecalcTrigger,Trigger6M)),NA())</f>
        <v>#N/A</v>
      </c>
      <c r="M2801" s="52" t="e">
        <f>IFERROR(_xll.qlIndexFixing(ONIndex6M,I2801,TRUE,_xll.ohTrigger(RecalcTrigger,Trigger6M)),NA())</f>
        <v>#N/A</v>
      </c>
    </row>
    <row r="2802" spans="2:13" x14ac:dyDescent="0.2">
      <c r="B2802" s="46" t="s">
        <v>49</v>
      </c>
      <c r="D2802" s="49">
        <f>_xll.qlCalendarAdvance(LocalCalendar,$D2801,B2802,"f",FALSE)</f>
        <v>59238</v>
      </c>
      <c r="E2802" s="49">
        <f>_xll.qlInterestRateIndexValueDate(IndexON,D2802)</f>
        <v>59238</v>
      </c>
      <c r="F2802" s="52" t="e">
        <f>IFERROR(_xll.qlIndexFixing(IndexON,D2802,TRUE,_xll.ohTrigger(RecalcTrigger,TriggerON)),NA())</f>
        <v>#N/A</v>
      </c>
      <c r="H2802" s="49">
        <f>_xll.qlCalendarAdvance(IborCalendar,$H2801,B2802,"f",FALSE)</f>
        <v>58951</v>
      </c>
      <c r="I2802" s="49">
        <f>_xll.qlInterestRateIndexValueDate(Index3M,$H2802)</f>
        <v>58953</v>
      </c>
      <c r="J2802" s="52" t="e">
        <f>IFERROR(_xll.qlIndexFixing(Index3M,H2802,TRUE,_xll.ohTrigger(RecalcTrigger,Trigger3M)),NA())</f>
        <v>#N/A</v>
      </c>
      <c r="K2802" s="52" t="e">
        <f>IFERROR(_xll.qlIndexFixing(ONIndex3M,I2802,TRUE,_xll.ohTrigger(RecalcTrigger,Trigger3M)),NA())</f>
        <v>#N/A</v>
      </c>
      <c r="L2802" s="52" t="e">
        <f>IFERROR(_xll.qlIndexFixing(Index6M,$H2802,TRUE,_xll.ohTrigger(RecalcTrigger,Trigger6M)),NA())</f>
        <v>#N/A</v>
      </c>
      <c r="M2802" s="52" t="e">
        <f>IFERROR(_xll.qlIndexFixing(ONIndex6M,I2802,TRUE,_xll.ohTrigger(RecalcTrigger,Trigger6M)),NA())</f>
        <v>#N/A</v>
      </c>
    </row>
    <row r="2803" spans="2:13" x14ac:dyDescent="0.2">
      <c r="B2803" s="46" t="s">
        <v>49</v>
      </c>
      <c r="D2803" s="49">
        <f>_xll.qlCalendarAdvance(LocalCalendar,$D2802,B2803,"f",FALSE)</f>
        <v>59245</v>
      </c>
      <c r="E2803" s="49">
        <f>_xll.qlInterestRateIndexValueDate(IndexON,D2803)</f>
        <v>59245</v>
      </c>
      <c r="F2803" s="52" t="e">
        <f>IFERROR(_xll.qlIndexFixing(IndexON,D2803,TRUE,_xll.ohTrigger(RecalcTrigger,TriggerON)),NA())</f>
        <v>#N/A</v>
      </c>
      <c r="H2803" s="49">
        <f>_xll.qlCalendarAdvance(IborCalendar,$H2802,B2803,"f",FALSE)</f>
        <v>58958</v>
      </c>
      <c r="I2803" s="49">
        <f>_xll.qlInterestRateIndexValueDate(Index3M,$H2803)</f>
        <v>58960</v>
      </c>
      <c r="J2803" s="52" t="e">
        <f>IFERROR(_xll.qlIndexFixing(Index3M,H2803,TRUE,_xll.ohTrigger(RecalcTrigger,Trigger3M)),NA())</f>
        <v>#N/A</v>
      </c>
      <c r="K2803" s="52" t="e">
        <f>IFERROR(_xll.qlIndexFixing(ONIndex3M,I2803,TRUE,_xll.ohTrigger(RecalcTrigger,Trigger3M)),NA())</f>
        <v>#N/A</v>
      </c>
      <c r="L2803" s="52" t="e">
        <f>IFERROR(_xll.qlIndexFixing(Index6M,$H2803,TRUE,_xll.ohTrigger(RecalcTrigger,Trigger6M)),NA())</f>
        <v>#N/A</v>
      </c>
      <c r="M2803" s="52" t="e">
        <f>IFERROR(_xll.qlIndexFixing(ONIndex6M,I2803,TRUE,_xll.ohTrigger(RecalcTrigger,Trigger6M)),NA())</f>
        <v>#N/A</v>
      </c>
    </row>
    <row r="2804" spans="2:13" x14ac:dyDescent="0.2">
      <c r="B2804" s="46" t="s">
        <v>49</v>
      </c>
      <c r="D2804" s="49">
        <f>_xll.qlCalendarAdvance(LocalCalendar,$D2803,B2804,"f",FALSE)</f>
        <v>59252</v>
      </c>
      <c r="E2804" s="49">
        <f>_xll.qlInterestRateIndexValueDate(IndexON,D2804)</f>
        <v>59252</v>
      </c>
      <c r="F2804" s="52" t="e">
        <f>IFERROR(_xll.qlIndexFixing(IndexON,D2804,TRUE,_xll.ohTrigger(RecalcTrigger,TriggerON)),NA())</f>
        <v>#N/A</v>
      </c>
      <c r="H2804" s="49">
        <f>_xll.qlCalendarAdvance(IborCalendar,$H2803,B2804,"f",FALSE)</f>
        <v>58965</v>
      </c>
      <c r="I2804" s="49">
        <f>_xll.qlInterestRateIndexValueDate(Index3M,$H2804)</f>
        <v>58967</v>
      </c>
      <c r="J2804" s="52" t="e">
        <f>IFERROR(_xll.qlIndexFixing(Index3M,H2804,TRUE,_xll.ohTrigger(RecalcTrigger,Trigger3M)),NA())</f>
        <v>#N/A</v>
      </c>
      <c r="K2804" s="52" t="e">
        <f>IFERROR(_xll.qlIndexFixing(ONIndex3M,I2804,TRUE,_xll.ohTrigger(RecalcTrigger,Trigger3M)),NA())</f>
        <v>#N/A</v>
      </c>
      <c r="L2804" s="52" t="e">
        <f>IFERROR(_xll.qlIndexFixing(Index6M,$H2804,TRUE,_xll.ohTrigger(RecalcTrigger,Trigger6M)),NA())</f>
        <v>#N/A</v>
      </c>
      <c r="M2804" s="52" t="e">
        <f>IFERROR(_xll.qlIndexFixing(ONIndex6M,I2804,TRUE,_xll.ohTrigger(RecalcTrigger,Trigger6M)),NA())</f>
        <v>#N/A</v>
      </c>
    </row>
    <row r="2805" spans="2:13" x14ac:dyDescent="0.2">
      <c r="B2805" s="46" t="s">
        <v>49</v>
      </c>
      <c r="D2805" s="49">
        <f>_xll.qlCalendarAdvance(LocalCalendar,$D2804,B2805,"f",FALSE)</f>
        <v>59259</v>
      </c>
      <c r="E2805" s="49">
        <f>_xll.qlInterestRateIndexValueDate(IndexON,D2805)</f>
        <v>59259</v>
      </c>
      <c r="F2805" s="52" t="e">
        <f>IFERROR(_xll.qlIndexFixing(IndexON,D2805,TRUE,_xll.ohTrigger(RecalcTrigger,TriggerON)),NA())</f>
        <v>#N/A</v>
      </c>
      <c r="H2805" s="49">
        <f>_xll.qlCalendarAdvance(IborCalendar,$H2804,B2805,"f",FALSE)</f>
        <v>58972</v>
      </c>
      <c r="I2805" s="49">
        <f>_xll.qlInterestRateIndexValueDate(Index3M,$H2805)</f>
        <v>58974</v>
      </c>
      <c r="J2805" s="52" t="e">
        <f>IFERROR(_xll.qlIndexFixing(Index3M,H2805,TRUE,_xll.ohTrigger(RecalcTrigger,Trigger3M)),NA())</f>
        <v>#N/A</v>
      </c>
      <c r="K2805" s="52" t="e">
        <f>IFERROR(_xll.qlIndexFixing(ONIndex3M,I2805,TRUE,_xll.ohTrigger(RecalcTrigger,Trigger3M)),NA())</f>
        <v>#N/A</v>
      </c>
      <c r="L2805" s="52" t="e">
        <f>IFERROR(_xll.qlIndexFixing(Index6M,$H2805,TRUE,_xll.ohTrigger(RecalcTrigger,Trigger6M)),NA())</f>
        <v>#N/A</v>
      </c>
      <c r="M2805" s="52" t="e">
        <f>IFERROR(_xll.qlIndexFixing(ONIndex6M,I2805,TRUE,_xll.ohTrigger(RecalcTrigger,Trigger6M)),NA())</f>
        <v>#N/A</v>
      </c>
    </row>
    <row r="2806" spans="2:13" x14ac:dyDescent="0.2">
      <c r="B2806" s="46" t="s">
        <v>49</v>
      </c>
      <c r="D2806" s="49">
        <f>_xll.qlCalendarAdvance(LocalCalendar,$D2805,B2806,"f",FALSE)</f>
        <v>59266</v>
      </c>
      <c r="E2806" s="49">
        <f>_xll.qlInterestRateIndexValueDate(IndexON,D2806)</f>
        <v>59266</v>
      </c>
      <c r="F2806" s="52" t="e">
        <f>IFERROR(_xll.qlIndexFixing(IndexON,D2806,TRUE,_xll.ohTrigger(RecalcTrigger,TriggerON)),NA())</f>
        <v>#N/A</v>
      </c>
      <c r="H2806" s="49">
        <f>_xll.qlCalendarAdvance(IborCalendar,$H2805,B2806,"f",FALSE)</f>
        <v>58979</v>
      </c>
      <c r="I2806" s="49">
        <f>_xll.qlInterestRateIndexValueDate(Index3M,$H2806)</f>
        <v>58981</v>
      </c>
      <c r="J2806" s="52" t="e">
        <f>IFERROR(_xll.qlIndexFixing(Index3M,H2806,TRUE,_xll.ohTrigger(RecalcTrigger,Trigger3M)),NA())</f>
        <v>#N/A</v>
      </c>
      <c r="K2806" s="52" t="e">
        <f>IFERROR(_xll.qlIndexFixing(ONIndex3M,I2806,TRUE,_xll.ohTrigger(RecalcTrigger,Trigger3M)),NA())</f>
        <v>#N/A</v>
      </c>
      <c r="L2806" s="52" t="e">
        <f>IFERROR(_xll.qlIndexFixing(Index6M,$H2806,TRUE,_xll.ohTrigger(RecalcTrigger,Trigger6M)),NA())</f>
        <v>#N/A</v>
      </c>
      <c r="M2806" s="52" t="e">
        <f>IFERROR(_xll.qlIndexFixing(ONIndex6M,I2806,TRUE,_xll.ohTrigger(RecalcTrigger,Trigger6M)),NA())</f>
        <v>#N/A</v>
      </c>
    </row>
    <row r="2807" spans="2:13" x14ac:dyDescent="0.2">
      <c r="B2807" s="46" t="s">
        <v>49</v>
      </c>
      <c r="D2807" s="49">
        <f>_xll.qlCalendarAdvance(LocalCalendar,$D2806,B2807,"f",FALSE)</f>
        <v>59273</v>
      </c>
      <c r="E2807" s="49">
        <f>_xll.qlInterestRateIndexValueDate(IndexON,D2807)</f>
        <v>59273</v>
      </c>
      <c r="F2807" s="52" t="e">
        <f>IFERROR(_xll.qlIndexFixing(IndexON,D2807,TRUE,_xll.ohTrigger(RecalcTrigger,TriggerON)),NA())</f>
        <v>#N/A</v>
      </c>
      <c r="H2807" s="49">
        <f>_xll.qlCalendarAdvance(IborCalendar,$H2806,B2807,"f",FALSE)</f>
        <v>58986</v>
      </c>
      <c r="I2807" s="49">
        <f>_xll.qlInterestRateIndexValueDate(Index3M,$H2807)</f>
        <v>58988</v>
      </c>
      <c r="J2807" s="52" t="e">
        <f>IFERROR(_xll.qlIndexFixing(Index3M,H2807,TRUE,_xll.ohTrigger(RecalcTrigger,Trigger3M)),NA())</f>
        <v>#N/A</v>
      </c>
      <c r="K2807" s="52" t="e">
        <f>IFERROR(_xll.qlIndexFixing(ONIndex3M,I2807,TRUE,_xll.ohTrigger(RecalcTrigger,Trigger3M)),NA())</f>
        <v>#N/A</v>
      </c>
      <c r="L2807" s="52" t="e">
        <f>IFERROR(_xll.qlIndexFixing(Index6M,$H2807,TRUE,_xll.ohTrigger(RecalcTrigger,Trigger6M)),NA())</f>
        <v>#N/A</v>
      </c>
      <c r="M2807" s="52" t="e">
        <f>IFERROR(_xll.qlIndexFixing(ONIndex6M,I2807,TRUE,_xll.ohTrigger(RecalcTrigger,Trigger6M)),NA())</f>
        <v>#N/A</v>
      </c>
    </row>
    <row r="2808" spans="2:13" x14ac:dyDescent="0.2">
      <c r="B2808" s="46" t="s">
        <v>49</v>
      </c>
      <c r="D2808" s="49">
        <f>_xll.qlCalendarAdvance(LocalCalendar,$D2807,B2808,"f",FALSE)</f>
        <v>59280</v>
      </c>
      <c r="E2808" s="49">
        <f>_xll.qlInterestRateIndexValueDate(IndexON,D2808)</f>
        <v>59280</v>
      </c>
      <c r="F2808" s="52" t="e">
        <f>IFERROR(_xll.qlIndexFixing(IndexON,D2808,TRUE,_xll.ohTrigger(RecalcTrigger,TriggerON)),NA())</f>
        <v>#N/A</v>
      </c>
      <c r="H2808" s="49">
        <f>_xll.qlCalendarAdvance(IborCalendar,$H2807,B2808,"f",FALSE)</f>
        <v>58993</v>
      </c>
      <c r="I2808" s="49">
        <f>_xll.qlInterestRateIndexValueDate(Index3M,$H2808)</f>
        <v>58995</v>
      </c>
      <c r="J2808" s="52" t="e">
        <f>IFERROR(_xll.qlIndexFixing(Index3M,H2808,TRUE,_xll.ohTrigger(RecalcTrigger,Trigger3M)),NA())</f>
        <v>#N/A</v>
      </c>
      <c r="K2808" s="52" t="e">
        <f>IFERROR(_xll.qlIndexFixing(ONIndex3M,I2808,TRUE,_xll.ohTrigger(RecalcTrigger,Trigger3M)),NA())</f>
        <v>#N/A</v>
      </c>
      <c r="L2808" s="52" t="e">
        <f>IFERROR(_xll.qlIndexFixing(Index6M,$H2808,TRUE,_xll.ohTrigger(RecalcTrigger,Trigger6M)),NA())</f>
        <v>#N/A</v>
      </c>
      <c r="M2808" s="52" t="e">
        <f>IFERROR(_xll.qlIndexFixing(ONIndex6M,I2808,TRUE,_xll.ohTrigger(RecalcTrigger,Trigger6M)),NA())</f>
        <v>#N/A</v>
      </c>
    </row>
    <row r="2809" spans="2:13" x14ac:dyDescent="0.2">
      <c r="B2809" s="46" t="s">
        <v>49</v>
      </c>
      <c r="D2809" s="49">
        <f>_xll.qlCalendarAdvance(LocalCalendar,$D2808,B2809,"f",FALSE)</f>
        <v>59287</v>
      </c>
      <c r="E2809" s="49">
        <f>_xll.qlInterestRateIndexValueDate(IndexON,D2809)</f>
        <v>59287</v>
      </c>
      <c r="F2809" s="52" t="e">
        <f>IFERROR(_xll.qlIndexFixing(IndexON,D2809,TRUE,_xll.ohTrigger(RecalcTrigger,TriggerON)),NA())</f>
        <v>#N/A</v>
      </c>
      <c r="H2809" s="49">
        <f>_xll.qlCalendarAdvance(IborCalendar,$H2808,B2809,"f",FALSE)</f>
        <v>59000</v>
      </c>
      <c r="I2809" s="49">
        <f>_xll.qlInterestRateIndexValueDate(Index3M,$H2809)</f>
        <v>59002</v>
      </c>
      <c r="J2809" s="52" t="e">
        <f>IFERROR(_xll.qlIndexFixing(Index3M,H2809,TRUE,_xll.ohTrigger(RecalcTrigger,Trigger3M)),NA())</f>
        <v>#N/A</v>
      </c>
      <c r="K2809" s="52" t="e">
        <f>IFERROR(_xll.qlIndexFixing(ONIndex3M,I2809,TRUE,_xll.ohTrigger(RecalcTrigger,Trigger3M)),NA())</f>
        <v>#N/A</v>
      </c>
      <c r="L2809" s="52" t="e">
        <f>IFERROR(_xll.qlIndexFixing(Index6M,$H2809,TRUE,_xll.ohTrigger(RecalcTrigger,Trigger6M)),NA())</f>
        <v>#N/A</v>
      </c>
      <c r="M2809" s="52" t="e">
        <f>IFERROR(_xll.qlIndexFixing(ONIndex6M,I2809,TRUE,_xll.ohTrigger(RecalcTrigger,Trigger6M)),NA())</f>
        <v>#N/A</v>
      </c>
    </row>
    <row r="2810" spans="2:13" x14ac:dyDescent="0.2">
      <c r="B2810" s="46" t="s">
        <v>49</v>
      </c>
      <c r="D2810" s="49">
        <f>_xll.qlCalendarAdvance(LocalCalendar,$D2809,B2810,"f",FALSE)</f>
        <v>59299</v>
      </c>
      <c r="E2810" s="49">
        <f>_xll.qlInterestRateIndexValueDate(IndexON,D2810)</f>
        <v>59299</v>
      </c>
      <c r="F2810" s="52" t="e">
        <f>IFERROR(_xll.qlIndexFixing(IndexON,D2810,TRUE,_xll.ohTrigger(RecalcTrigger,TriggerON)),NA())</f>
        <v>#N/A</v>
      </c>
      <c r="H2810" s="49">
        <f>_xll.qlCalendarAdvance(IborCalendar,$H2809,B2810,"f",FALSE)</f>
        <v>59007</v>
      </c>
      <c r="I2810" s="49">
        <f>_xll.qlInterestRateIndexValueDate(Index3M,$H2810)</f>
        <v>59009</v>
      </c>
      <c r="J2810" s="52" t="e">
        <f>IFERROR(_xll.qlIndexFixing(Index3M,H2810,TRUE,_xll.ohTrigger(RecalcTrigger,Trigger3M)),NA())</f>
        <v>#N/A</v>
      </c>
      <c r="K2810" s="52" t="e">
        <f>IFERROR(_xll.qlIndexFixing(ONIndex3M,I2810,TRUE,_xll.ohTrigger(RecalcTrigger,Trigger3M)),NA())</f>
        <v>#N/A</v>
      </c>
      <c r="L2810" s="52" t="e">
        <f>IFERROR(_xll.qlIndexFixing(Index6M,$H2810,TRUE,_xll.ohTrigger(RecalcTrigger,Trigger6M)),NA())</f>
        <v>#N/A</v>
      </c>
      <c r="M2810" s="52" t="e">
        <f>IFERROR(_xll.qlIndexFixing(ONIndex6M,I2810,TRUE,_xll.ohTrigger(RecalcTrigger,Trigger6M)),NA())</f>
        <v>#N/A</v>
      </c>
    </row>
    <row r="2811" spans="2:13" x14ac:dyDescent="0.2">
      <c r="B2811" s="46" t="s">
        <v>49</v>
      </c>
      <c r="D2811" s="49">
        <f>_xll.qlCalendarAdvance(LocalCalendar,$D2810,B2811,"f",FALSE)</f>
        <v>59306</v>
      </c>
      <c r="E2811" s="49">
        <f>_xll.qlInterestRateIndexValueDate(IndexON,D2811)</f>
        <v>59306</v>
      </c>
      <c r="F2811" s="52" t="e">
        <f>IFERROR(_xll.qlIndexFixing(IndexON,D2811,TRUE,_xll.ohTrigger(RecalcTrigger,TriggerON)),NA())</f>
        <v>#N/A</v>
      </c>
      <c r="H2811" s="49">
        <f>_xll.qlCalendarAdvance(IborCalendar,$H2810,B2811,"f",FALSE)</f>
        <v>59014</v>
      </c>
      <c r="I2811" s="49">
        <f>_xll.qlInterestRateIndexValueDate(Index3M,$H2811)</f>
        <v>59016</v>
      </c>
      <c r="J2811" s="52" t="e">
        <f>IFERROR(_xll.qlIndexFixing(Index3M,H2811,TRUE,_xll.ohTrigger(RecalcTrigger,Trigger3M)),NA())</f>
        <v>#N/A</v>
      </c>
      <c r="K2811" s="52" t="e">
        <f>IFERROR(_xll.qlIndexFixing(ONIndex3M,I2811,TRUE,_xll.ohTrigger(RecalcTrigger,Trigger3M)),NA())</f>
        <v>#N/A</v>
      </c>
      <c r="L2811" s="52" t="e">
        <f>IFERROR(_xll.qlIndexFixing(Index6M,$H2811,TRUE,_xll.ohTrigger(RecalcTrigger,Trigger6M)),NA())</f>
        <v>#N/A</v>
      </c>
      <c r="M2811" s="52" t="e">
        <f>IFERROR(_xll.qlIndexFixing(ONIndex6M,I2811,TRUE,_xll.ohTrigger(RecalcTrigger,Trigger6M)),NA())</f>
        <v>#N/A</v>
      </c>
    </row>
    <row r="2812" spans="2:13" x14ac:dyDescent="0.2">
      <c r="B2812" s="46" t="s">
        <v>49</v>
      </c>
      <c r="D2812" s="49">
        <f>_xll.qlCalendarAdvance(LocalCalendar,$D2811,B2812,"f",FALSE)</f>
        <v>59313</v>
      </c>
      <c r="E2812" s="49">
        <f>_xll.qlInterestRateIndexValueDate(IndexON,D2812)</f>
        <v>59313</v>
      </c>
      <c r="F2812" s="52" t="e">
        <f>IFERROR(_xll.qlIndexFixing(IndexON,D2812,TRUE,_xll.ohTrigger(RecalcTrigger,TriggerON)),NA())</f>
        <v>#N/A</v>
      </c>
      <c r="H2812" s="49">
        <f>_xll.qlCalendarAdvance(IborCalendar,$H2811,B2812,"f",FALSE)</f>
        <v>59021</v>
      </c>
      <c r="I2812" s="49">
        <f>_xll.qlInterestRateIndexValueDate(Index3M,$H2812)</f>
        <v>59023</v>
      </c>
      <c r="J2812" s="52" t="e">
        <f>IFERROR(_xll.qlIndexFixing(Index3M,H2812,TRUE,_xll.ohTrigger(RecalcTrigger,Trigger3M)),NA())</f>
        <v>#N/A</v>
      </c>
      <c r="K2812" s="52" t="e">
        <f>IFERROR(_xll.qlIndexFixing(ONIndex3M,I2812,TRUE,_xll.ohTrigger(RecalcTrigger,Trigger3M)),NA())</f>
        <v>#N/A</v>
      </c>
      <c r="L2812" s="52" t="e">
        <f>IFERROR(_xll.qlIndexFixing(Index6M,$H2812,TRUE,_xll.ohTrigger(RecalcTrigger,Trigger6M)),NA())</f>
        <v>#N/A</v>
      </c>
      <c r="M2812" s="52" t="e">
        <f>IFERROR(_xll.qlIndexFixing(ONIndex6M,I2812,TRUE,_xll.ohTrigger(RecalcTrigger,Trigger6M)),NA())</f>
        <v>#N/A</v>
      </c>
    </row>
    <row r="2813" spans="2:13" x14ac:dyDescent="0.2">
      <c r="B2813" s="46" t="s">
        <v>49</v>
      </c>
      <c r="D2813" s="49">
        <f>_xll.qlCalendarAdvance(LocalCalendar,$D2812,B2813,"f",FALSE)</f>
        <v>59320</v>
      </c>
      <c r="E2813" s="49">
        <f>_xll.qlInterestRateIndexValueDate(IndexON,D2813)</f>
        <v>59320</v>
      </c>
      <c r="F2813" s="52" t="e">
        <f>IFERROR(_xll.qlIndexFixing(IndexON,D2813,TRUE,_xll.ohTrigger(RecalcTrigger,TriggerON)),NA())</f>
        <v>#N/A</v>
      </c>
      <c r="H2813" s="49">
        <f>_xll.qlCalendarAdvance(IborCalendar,$H2812,B2813,"f",FALSE)</f>
        <v>59028</v>
      </c>
      <c r="I2813" s="49">
        <f>_xll.qlInterestRateIndexValueDate(Index3M,$H2813)</f>
        <v>59030</v>
      </c>
      <c r="J2813" s="52" t="e">
        <f>IFERROR(_xll.qlIndexFixing(Index3M,H2813,TRUE,_xll.ohTrigger(RecalcTrigger,Trigger3M)),NA())</f>
        <v>#N/A</v>
      </c>
      <c r="K2813" s="52" t="e">
        <f>IFERROR(_xll.qlIndexFixing(ONIndex3M,I2813,TRUE,_xll.ohTrigger(RecalcTrigger,Trigger3M)),NA())</f>
        <v>#N/A</v>
      </c>
      <c r="L2813" s="52" t="e">
        <f>IFERROR(_xll.qlIndexFixing(Index6M,$H2813,TRUE,_xll.ohTrigger(RecalcTrigger,Trigger6M)),NA())</f>
        <v>#N/A</v>
      </c>
      <c r="M2813" s="52" t="e">
        <f>IFERROR(_xll.qlIndexFixing(ONIndex6M,I2813,TRUE,_xll.ohTrigger(RecalcTrigger,Trigger6M)),NA())</f>
        <v>#N/A</v>
      </c>
    </row>
    <row r="2814" spans="2:13" x14ac:dyDescent="0.2">
      <c r="B2814" s="46" t="s">
        <v>49</v>
      </c>
      <c r="D2814" s="49">
        <f>_xll.qlCalendarAdvance(LocalCalendar,$D2813,B2814,"f",FALSE)</f>
        <v>59327</v>
      </c>
      <c r="E2814" s="49">
        <f>_xll.qlInterestRateIndexValueDate(IndexON,D2814)</f>
        <v>59327</v>
      </c>
      <c r="F2814" s="52" t="e">
        <f>IFERROR(_xll.qlIndexFixing(IndexON,D2814,TRUE,_xll.ohTrigger(RecalcTrigger,TriggerON)),NA())</f>
        <v>#N/A</v>
      </c>
      <c r="H2814" s="49">
        <f>_xll.qlCalendarAdvance(IborCalendar,$H2813,B2814,"f",FALSE)</f>
        <v>59035</v>
      </c>
      <c r="I2814" s="49">
        <f>_xll.qlInterestRateIndexValueDate(Index3M,$H2814)</f>
        <v>59037</v>
      </c>
      <c r="J2814" s="52" t="e">
        <f>IFERROR(_xll.qlIndexFixing(Index3M,H2814,TRUE,_xll.ohTrigger(RecalcTrigger,Trigger3M)),NA())</f>
        <v>#N/A</v>
      </c>
      <c r="K2814" s="52" t="e">
        <f>IFERROR(_xll.qlIndexFixing(ONIndex3M,I2814,TRUE,_xll.ohTrigger(RecalcTrigger,Trigger3M)),NA())</f>
        <v>#N/A</v>
      </c>
      <c r="L2814" s="52" t="e">
        <f>IFERROR(_xll.qlIndexFixing(Index6M,$H2814,TRUE,_xll.ohTrigger(RecalcTrigger,Trigger6M)),NA())</f>
        <v>#N/A</v>
      </c>
      <c r="M2814" s="52" t="e">
        <f>IFERROR(_xll.qlIndexFixing(ONIndex6M,I2814,TRUE,_xll.ohTrigger(RecalcTrigger,Trigger6M)),NA())</f>
        <v>#N/A</v>
      </c>
    </row>
    <row r="2815" spans="2:13" x14ac:dyDescent="0.2">
      <c r="B2815" s="46" t="s">
        <v>49</v>
      </c>
      <c r="D2815" s="49">
        <f>_xll.qlCalendarAdvance(LocalCalendar,$D2814,B2815,"f",FALSE)</f>
        <v>59334</v>
      </c>
      <c r="E2815" s="49">
        <f>_xll.qlInterestRateIndexValueDate(IndexON,D2815)</f>
        <v>59334</v>
      </c>
      <c r="F2815" s="52" t="e">
        <f>IFERROR(_xll.qlIndexFixing(IndexON,D2815,TRUE,_xll.ohTrigger(RecalcTrigger,TriggerON)),NA())</f>
        <v>#N/A</v>
      </c>
      <c r="H2815" s="49">
        <f>_xll.qlCalendarAdvance(IborCalendar,$H2814,B2815,"f",FALSE)</f>
        <v>59042</v>
      </c>
      <c r="I2815" s="49">
        <f>_xll.qlInterestRateIndexValueDate(Index3M,$H2815)</f>
        <v>59044</v>
      </c>
      <c r="J2815" s="52" t="e">
        <f>IFERROR(_xll.qlIndexFixing(Index3M,H2815,TRUE,_xll.ohTrigger(RecalcTrigger,Trigger3M)),NA())</f>
        <v>#N/A</v>
      </c>
      <c r="K2815" s="52" t="e">
        <f>IFERROR(_xll.qlIndexFixing(ONIndex3M,I2815,TRUE,_xll.ohTrigger(RecalcTrigger,Trigger3M)),NA())</f>
        <v>#N/A</v>
      </c>
      <c r="L2815" s="52" t="e">
        <f>IFERROR(_xll.qlIndexFixing(Index6M,$H2815,TRUE,_xll.ohTrigger(RecalcTrigger,Trigger6M)),NA())</f>
        <v>#N/A</v>
      </c>
      <c r="M2815" s="52" t="e">
        <f>IFERROR(_xll.qlIndexFixing(ONIndex6M,I2815,TRUE,_xll.ohTrigger(RecalcTrigger,Trigger6M)),NA())</f>
        <v>#N/A</v>
      </c>
    </row>
    <row r="2816" spans="2:13" x14ac:dyDescent="0.2">
      <c r="B2816" s="46" t="s">
        <v>49</v>
      </c>
      <c r="D2816" s="49">
        <f>_xll.qlCalendarAdvance(LocalCalendar,$D2815,B2816,"f",FALSE)</f>
        <v>59341</v>
      </c>
      <c r="E2816" s="49">
        <f>_xll.qlInterestRateIndexValueDate(IndexON,D2816)</f>
        <v>59341</v>
      </c>
      <c r="F2816" s="52" t="e">
        <f>IFERROR(_xll.qlIndexFixing(IndexON,D2816,TRUE,_xll.ohTrigger(RecalcTrigger,TriggerON)),NA())</f>
        <v>#N/A</v>
      </c>
      <c r="H2816" s="49">
        <f>_xll.qlCalendarAdvance(IborCalendar,$H2815,B2816,"f",FALSE)</f>
        <v>59049</v>
      </c>
      <c r="I2816" s="49">
        <f>_xll.qlInterestRateIndexValueDate(Index3M,$H2816)</f>
        <v>59051</v>
      </c>
      <c r="J2816" s="52" t="e">
        <f>IFERROR(_xll.qlIndexFixing(Index3M,H2816,TRUE,_xll.ohTrigger(RecalcTrigger,Trigger3M)),NA())</f>
        <v>#N/A</v>
      </c>
      <c r="K2816" s="52" t="e">
        <f>IFERROR(_xll.qlIndexFixing(ONIndex3M,I2816,TRUE,_xll.ohTrigger(RecalcTrigger,Trigger3M)),NA())</f>
        <v>#N/A</v>
      </c>
      <c r="L2816" s="52" t="e">
        <f>IFERROR(_xll.qlIndexFixing(Index6M,$H2816,TRUE,_xll.ohTrigger(RecalcTrigger,Trigger6M)),NA())</f>
        <v>#N/A</v>
      </c>
      <c r="M2816" s="52" t="e">
        <f>IFERROR(_xll.qlIndexFixing(ONIndex6M,I2816,TRUE,_xll.ohTrigger(RecalcTrigger,Trigger6M)),NA())</f>
        <v>#N/A</v>
      </c>
    </row>
    <row r="2817" spans="2:13" x14ac:dyDescent="0.2">
      <c r="B2817" s="46" t="s">
        <v>49</v>
      </c>
      <c r="D2817" s="49">
        <f>_xll.qlCalendarAdvance(LocalCalendar,$D2816,B2817,"f",FALSE)</f>
        <v>59348</v>
      </c>
      <c r="E2817" s="49">
        <f>_xll.qlInterestRateIndexValueDate(IndexON,D2817)</f>
        <v>59348</v>
      </c>
      <c r="F2817" s="52" t="e">
        <f>IFERROR(_xll.qlIndexFixing(IndexON,D2817,TRUE,_xll.ohTrigger(RecalcTrigger,TriggerON)),NA())</f>
        <v>#N/A</v>
      </c>
      <c r="H2817" s="49">
        <f>_xll.qlCalendarAdvance(IborCalendar,$H2816,B2817,"f",FALSE)</f>
        <v>59056</v>
      </c>
      <c r="I2817" s="49">
        <f>_xll.qlInterestRateIndexValueDate(Index3M,$H2817)</f>
        <v>59058</v>
      </c>
      <c r="J2817" s="52" t="e">
        <f>IFERROR(_xll.qlIndexFixing(Index3M,H2817,TRUE,_xll.ohTrigger(RecalcTrigger,Trigger3M)),NA())</f>
        <v>#N/A</v>
      </c>
      <c r="K2817" s="52" t="e">
        <f>IFERROR(_xll.qlIndexFixing(ONIndex3M,I2817,TRUE,_xll.ohTrigger(RecalcTrigger,Trigger3M)),NA())</f>
        <v>#N/A</v>
      </c>
      <c r="L2817" s="52" t="e">
        <f>IFERROR(_xll.qlIndexFixing(Index6M,$H2817,TRUE,_xll.ohTrigger(RecalcTrigger,Trigger6M)),NA())</f>
        <v>#N/A</v>
      </c>
      <c r="M2817" s="52" t="e">
        <f>IFERROR(_xll.qlIndexFixing(ONIndex6M,I2817,TRUE,_xll.ohTrigger(RecalcTrigger,Trigger6M)),NA())</f>
        <v>#N/A</v>
      </c>
    </row>
    <row r="2818" spans="2:13" x14ac:dyDescent="0.2">
      <c r="B2818" s="46" t="s">
        <v>49</v>
      </c>
      <c r="D2818" s="49">
        <f>_xll.qlCalendarAdvance(LocalCalendar,$D2817,B2818,"f",FALSE)</f>
        <v>59355</v>
      </c>
      <c r="E2818" s="49">
        <f>_xll.qlInterestRateIndexValueDate(IndexON,D2818)</f>
        <v>59355</v>
      </c>
      <c r="F2818" s="52" t="e">
        <f>IFERROR(_xll.qlIndexFixing(IndexON,D2818,TRUE,_xll.ohTrigger(RecalcTrigger,TriggerON)),NA())</f>
        <v>#N/A</v>
      </c>
      <c r="H2818" s="49">
        <f>_xll.qlCalendarAdvance(IborCalendar,$H2817,B2818,"f",FALSE)</f>
        <v>59063</v>
      </c>
      <c r="I2818" s="49">
        <f>_xll.qlInterestRateIndexValueDate(Index3M,$H2818)</f>
        <v>59065</v>
      </c>
      <c r="J2818" s="52" t="e">
        <f>IFERROR(_xll.qlIndexFixing(Index3M,H2818,TRUE,_xll.ohTrigger(RecalcTrigger,Trigger3M)),NA())</f>
        <v>#N/A</v>
      </c>
      <c r="K2818" s="52" t="e">
        <f>IFERROR(_xll.qlIndexFixing(ONIndex3M,I2818,TRUE,_xll.ohTrigger(RecalcTrigger,Trigger3M)),NA())</f>
        <v>#N/A</v>
      </c>
      <c r="L2818" s="52" t="e">
        <f>IFERROR(_xll.qlIndexFixing(Index6M,$H2818,TRUE,_xll.ohTrigger(RecalcTrigger,Trigger6M)),NA())</f>
        <v>#N/A</v>
      </c>
      <c r="M2818" s="52" t="e">
        <f>IFERROR(_xll.qlIndexFixing(ONIndex6M,I2818,TRUE,_xll.ohTrigger(RecalcTrigger,Trigger6M)),NA())</f>
        <v>#N/A</v>
      </c>
    </row>
    <row r="2819" spans="2:13" x14ac:dyDescent="0.2">
      <c r="B2819" s="46" t="s">
        <v>49</v>
      </c>
      <c r="D2819" s="49">
        <f>_xll.qlCalendarAdvance(LocalCalendar,$D2818,B2819,"f",FALSE)</f>
        <v>59362</v>
      </c>
      <c r="E2819" s="49">
        <f>_xll.qlInterestRateIndexValueDate(IndexON,D2819)</f>
        <v>59362</v>
      </c>
      <c r="F2819" s="52" t="e">
        <f>IFERROR(_xll.qlIndexFixing(IndexON,D2819,TRUE,_xll.ohTrigger(RecalcTrigger,TriggerON)),NA())</f>
        <v>#N/A</v>
      </c>
      <c r="H2819" s="49">
        <f>_xll.qlCalendarAdvance(IborCalendar,$H2818,B2819,"f",FALSE)</f>
        <v>59070</v>
      </c>
      <c r="I2819" s="49">
        <f>_xll.qlInterestRateIndexValueDate(Index3M,$H2819)</f>
        <v>59072</v>
      </c>
      <c r="J2819" s="52" t="e">
        <f>IFERROR(_xll.qlIndexFixing(Index3M,H2819,TRUE,_xll.ohTrigger(RecalcTrigger,Trigger3M)),NA())</f>
        <v>#N/A</v>
      </c>
      <c r="K2819" s="52" t="e">
        <f>IFERROR(_xll.qlIndexFixing(ONIndex3M,I2819,TRUE,_xll.ohTrigger(RecalcTrigger,Trigger3M)),NA())</f>
        <v>#N/A</v>
      </c>
      <c r="L2819" s="52" t="e">
        <f>IFERROR(_xll.qlIndexFixing(Index6M,$H2819,TRUE,_xll.ohTrigger(RecalcTrigger,Trigger6M)),NA())</f>
        <v>#N/A</v>
      </c>
      <c r="M2819" s="52" t="e">
        <f>IFERROR(_xll.qlIndexFixing(ONIndex6M,I2819,TRUE,_xll.ohTrigger(RecalcTrigger,Trigger6M)),NA())</f>
        <v>#N/A</v>
      </c>
    </row>
    <row r="2820" spans="2:13" x14ac:dyDescent="0.2">
      <c r="B2820" s="46" t="s">
        <v>49</v>
      </c>
      <c r="D2820" s="49">
        <f>_xll.qlCalendarAdvance(LocalCalendar,$D2819,B2820,"f",FALSE)</f>
        <v>59370</v>
      </c>
      <c r="E2820" s="49">
        <f>_xll.qlInterestRateIndexValueDate(IndexON,D2820)</f>
        <v>59370</v>
      </c>
      <c r="F2820" s="52" t="e">
        <f>IFERROR(_xll.qlIndexFixing(IndexON,D2820,TRUE,_xll.ohTrigger(RecalcTrigger,TriggerON)),NA())</f>
        <v>#N/A</v>
      </c>
      <c r="H2820" s="49">
        <f>_xll.qlCalendarAdvance(IborCalendar,$H2819,B2820,"f",FALSE)</f>
        <v>59077</v>
      </c>
      <c r="I2820" s="49">
        <f>_xll.qlInterestRateIndexValueDate(Index3M,$H2820)</f>
        <v>59079</v>
      </c>
      <c r="J2820" s="52" t="e">
        <f>IFERROR(_xll.qlIndexFixing(Index3M,H2820,TRUE,_xll.ohTrigger(RecalcTrigger,Trigger3M)),NA())</f>
        <v>#N/A</v>
      </c>
      <c r="K2820" s="52" t="e">
        <f>IFERROR(_xll.qlIndexFixing(ONIndex3M,I2820,TRUE,_xll.ohTrigger(RecalcTrigger,Trigger3M)),NA())</f>
        <v>#N/A</v>
      </c>
      <c r="L2820" s="52" t="e">
        <f>IFERROR(_xll.qlIndexFixing(Index6M,$H2820,TRUE,_xll.ohTrigger(RecalcTrigger,Trigger6M)),NA())</f>
        <v>#N/A</v>
      </c>
      <c r="M2820" s="52" t="e">
        <f>IFERROR(_xll.qlIndexFixing(ONIndex6M,I2820,TRUE,_xll.ohTrigger(RecalcTrigger,Trigger6M)),NA())</f>
        <v>#N/A</v>
      </c>
    </row>
    <row r="2821" spans="2:13" x14ac:dyDescent="0.2">
      <c r="B2821" s="46" t="s">
        <v>49</v>
      </c>
      <c r="D2821" s="49">
        <f>_xll.qlCalendarAdvance(LocalCalendar,$D2820,B2821,"f",FALSE)</f>
        <v>59377</v>
      </c>
      <c r="E2821" s="49">
        <f>_xll.qlInterestRateIndexValueDate(IndexON,D2821)</f>
        <v>59377</v>
      </c>
      <c r="F2821" s="52" t="e">
        <f>IFERROR(_xll.qlIndexFixing(IndexON,D2821,TRUE,_xll.ohTrigger(RecalcTrigger,TriggerON)),NA())</f>
        <v>#N/A</v>
      </c>
      <c r="H2821" s="49">
        <f>_xll.qlCalendarAdvance(IborCalendar,$H2820,B2821,"f",FALSE)</f>
        <v>59084</v>
      </c>
      <c r="I2821" s="49">
        <f>_xll.qlInterestRateIndexValueDate(Index3M,$H2821)</f>
        <v>59086</v>
      </c>
      <c r="J2821" s="52" t="e">
        <f>IFERROR(_xll.qlIndexFixing(Index3M,H2821,TRUE,_xll.ohTrigger(RecalcTrigger,Trigger3M)),NA())</f>
        <v>#N/A</v>
      </c>
      <c r="K2821" s="52" t="e">
        <f>IFERROR(_xll.qlIndexFixing(ONIndex3M,I2821,TRUE,_xll.ohTrigger(RecalcTrigger,Trigger3M)),NA())</f>
        <v>#N/A</v>
      </c>
      <c r="L2821" s="52" t="e">
        <f>IFERROR(_xll.qlIndexFixing(Index6M,$H2821,TRUE,_xll.ohTrigger(RecalcTrigger,Trigger6M)),NA())</f>
        <v>#N/A</v>
      </c>
      <c r="M2821" s="52" t="e">
        <f>IFERROR(_xll.qlIndexFixing(ONIndex6M,I2821,TRUE,_xll.ohTrigger(RecalcTrigger,Trigger6M)),NA())</f>
        <v>#N/A</v>
      </c>
    </row>
    <row r="2822" spans="2:13" x14ac:dyDescent="0.2">
      <c r="B2822" s="46" t="s">
        <v>49</v>
      </c>
      <c r="D2822" s="49">
        <f>_xll.qlCalendarAdvance(LocalCalendar,$D2821,B2822,"f",FALSE)</f>
        <v>59384</v>
      </c>
      <c r="E2822" s="49">
        <f>_xll.qlInterestRateIndexValueDate(IndexON,D2822)</f>
        <v>59384</v>
      </c>
      <c r="F2822" s="52" t="e">
        <f>IFERROR(_xll.qlIndexFixing(IndexON,D2822,TRUE,_xll.ohTrigger(RecalcTrigger,TriggerON)),NA())</f>
        <v>#N/A</v>
      </c>
      <c r="H2822" s="49">
        <f>_xll.qlCalendarAdvance(IborCalendar,$H2821,B2822,"f",FALSE)</f>
        <v>59091</v>
      </c>
      <c r="I2822" s="49">
        <f>_xll.qlInterestRateIndexValueDate(Index3M,$H2822)</f>
        <v>59093</v>
      </c>
      <c r="J2822" s="52" t="e">
        <f>IFERROR(_xll.qlIndexFixing(Index3M,H2822,TRUE,_xll.ohTrigger(RecalcTrigger,Trigger3M)),NA())</f>
        <v>#N/A</v>
      </c>
      <c r="K2822" s="52" t="e">
        <f>IFERROR(_xll.qlIndexFixing(ONIndex3M,I2822,TRUE,_xll.ohTrigger(RecalcTrigger,Trigger3M)),NA())</f>
        <v>#N/A</v>
      </c>
      <c r="L2822" s="52" t="e">
        <f>IFERROR(_xll.qlIndexFixing(Index6M,$H2822,TRUE,_xll.ohTrigger(RecalcTrigger,Trigger6M)),NA())</f>
        <v>#N/A</v>
      </c>
      <c r="M2822" s="52" t="e">
        <f>IFERROR(_xll.qlIndexFixing(ONIndex6M,I2822,TRUE,_xll.ohTrigger(RecalcTrigger,Trigger6M)),NA())</f>
        <v>#N/A</v>
      </c>
    </row>
    <row r="2823" spans="2:13" x14ac:dyDescent="0.2">
      <c r="B2823" s="46" t="s">
        <v>49</v>
      </c>
      <c r="D2823" s="49">
        <f>_xll.qlCalendarAdvance(LocalCalendar,$D2822,B2823,"f",FALSE)</f>
        <v>59391</v>
      </c>
      <c r="E2823" s="49">
        <f>_xll.qlInterestRateIndexValueDate(IndexON,D2823)</f>
        <v>59391</v>
      </c>
      <c r="F2823" s="52" t="e">
        <f>IFERROR(_xll.qlIndexFixing(IndexON,D2823,TRUE,_xll.ohTrigger(RecalcTrigger,TriggerON)),NA())</f>
        <v>#N/A</v>
      </c>
      <c r="H2823" s="49">
        <f>_xll.qlCalendarAdvance(IborCalendar,$H2822,B2823,"f",FALSE)</f>
        <v>59098</v>
      </c>
      <c r="I2823" s="49">
        <f>_xll.qlInterestRateIndexValueDate(Index3M,$H2823)</f>
        <v>59100</v>
      </c>
      <c r="J2823" s="52" t="e">
        <f>IFERROR(_xll.qlIndexFixing(Index3M,H2823,TRUE,_xll.ohTrigger(RecalcTrigger,Trigger3M)),NA())</f>
        <v>#N/A</v>
      </c>
      <c r="K2823" s="52" t="e">
        <f>IFERROR(_xll.qlIndexFixing(ONIndex3M,I2823,TRUE,_xll.ohTrigger(RecalcTrigger,Trigger3M)),NA())</f>
        <v>#N/A</v>
      </c>
      <c r="L2823" s="52" t="e">
        <f>IFERROR(_xll.qlIndexFixing(Index6M,$H2823,TRUE,_xll.ohTrigger(RecalcTrigger,Trigger6M)),NA())</f>
        <v>#N/A</v>
      </c>
      <c r="M2823" s="52" t="e">
        <f>IFERROR(_xll.qlIndexFixing(ONIndex6M,I2823,TRUE,_xll.ohTrigger(RecalcTrigger,Trigger6M)),NA())</f>
        <v>#N/A</v>
      </c>
    </row>
    <row r="2824" spans="2:13" x14ac:dyDescent="0.2">
      <c r="B2824" s="46" t="s">
        <v>49</v>
      </c>
      <c r="D2824" s="49">
        <f>_xll.qlCalendarAdvance(LocalCalendar,$D2823,B2824,"f",FALSE)</f>
        <v>59398</v>
      </c>
      <c r="E2824" s="49">
        <f>_xll.qlInterestRateIndexValueDate(IndexON,D2824)</f>
        <v>59398</v>
      </c>
      <c r="F2824" s="52" t="e">
        <f>IFERROR(_xll.qlIndexFixing(IndexON,D2824,TRUE,_xll.ohTrigger(RecalcTrigger,TriggerON)),NA())</f>
        <v>#N/A</v>
      </c>
      <c r="H2824" s="49">
        <f>_xll.qlCalendarAdvance(IborCalendar,$H2823,B2824,"f",FALSE)</f>
        <v>59105</v>
      </c>
      <c r="I2824" s="49">
        <f>_xll.qlInterestRateIndexValueDate(Index3M,$H2824)</f>
        <v>59107</v>
      </c>
      <c r="J2824" s="52" t="e">
        <f>IFERROR(_xll.qlIndexFixing(Index3M,H2824,TRUE,_xll.ohTrigger(RecalcTrigger,Trigger3M)),NA())</f>
        <v>#N/A</v>
      </c>
      <c r="K2824" s="52" t="e">
        <f>IFERROR(_xll.qlIndexFixing(ONIndex3M,I2824,TRUE,_xll.ohTrigger(RecalcTrigger,Trigger3M)),NA())</f>
        <v>#N/A</v>
      </c>
      <c r="L2824" s="52" t="e">
        <f>IFERROR(_xll.qlIndexFixing(Index6M,$H2824,TRUE,_xll.ohTrigger(RecalcTrigger,Trigger6M)),NA())</f>
        <v>#N/A</v>
      </c>
      <c r="M2824" s="52" t="e">
        <f>IFERROR(_xll.qlIndexFixing(ONIndex6M,I2824,TRUE,_xll.ohTrigger(RecalcTrigger,Trigger6M)),NA())</f>
        <v>#N/A</v>
      </c>
    </row>
    <row r="2825" spans="2:13" x14ac:dyDescent="0.2">
      <c r="B2825" s="46" t="s">
        <v>49</v>
      </c>
      <c r="D2825" s="49">
        <f>_xll.qlCalendarAdvance(LocalCalendar,$D2824,B2825,"f",FALSE)</f>
        <v>59405</v>
      </c>
      <c r="E2825" s="49">
        <f>_xll.qlInterestRateIndexValueDate(IndexON,D2825)</f>
        <v>59405</v>
      </c>
      <c r="F2825" s="52" t="e">
        <f>IFERROR(_xll.qlIndexFixing(IndexON,D2825,TRUE,_xll.ohTrigger(RecalcTrigger,TriggerON)),NA())</f>
        <v>#N/A</v>
      </c>
      <c r="H2825" s="49">
        <f>_xll.qlCalendarAdvance(IborCalendar,$H2824,B2825,"f",FALSE)</f>
        <v>59112</v>
      </c>
      <c r="I2825" s="49">
        <f>_xll.qlInterestRateIndexValueDate(Index3M,$H2825)</f>
        <v>59114</v>
      </c>
      <c r="J2825" s="52" t="e">
        <f>IFERROR(_xll.qlIndexFixing(Index3M,H2825,TRUE,_xll.ohTrigger(RecalcTrigger,Trigger3M)),NA())</f>
        <v>#N/A</v>
      </c>
      <c r="K2825" s="52" t="e">
        <f>IFERROR(_xll.qlIndexFixing(ONIndex3M,I2825,TRUE,_xll.ohTrigger(RecalcTrigger,Trigger3M)),NA())</f>
        <v>#N/A</v>
      </c>
      <c r="L2825" s="52" t="e">
        <f>IFERROR(_xll.qlIndexFixing(Index6M,$H2825,TRUE,_xll.ohTrigger(RecalcTrigger,Trigger6M)),NA())</f>
        <v>#N/A</v>
      </c>
      <c r="M2825" s="52" t="e">
        <f>IFERROR(_xll.qlIndexFixing(ONIndex6M,I2825,TRUE,_xll.ohTrigger(RecalcTrigger,Trigger6M)),NA())</f>
        <v>#N/A</v>
      </c>
    </row>
    <row r="2826" spans="2:13" x14ac:dyDescent="0.2">
      <c r="B2826" s="46" t="s">
        <v>49</v>
      </c>
      <c r="D2826" s="49">
        <f>_xll.qlCalendarAdvance(LocalCalendar,$D2825,B2826,"f",FALSE)</f>
        <v>59412</v>
      </c>
      <c r="E2826" s="49">
        <f>_xll.qlInterestRateIndexValueDate(IndexON,D2826)</f>
        <v>59412</v>
      </c>
      <c r="F2826" s="52" t="e">
        <f>IFERROR(_xll.qlIndexFixing(IndexON,D2826,TRUE,_xll.ohTrigger(RecalcTrigger,TriggerON)),NA())</f>
        <v>#N/A</v>
      </c>
      <c r="H2826" s="49">
        <f>_xll.qlCalendarAdvance(IborCalendar,$H2825,B2826,"f",FALSE)</f>
        <v>59119</v>
      </c>
      <c r="I2826" s="49">
        <f>_xll.qlInterestRateIndexValueDate(Index3M,$H2826)</f>
        <v>59121</v>
      </c>
      <c r="J2826" s="52" t="e">
        <f>IFERROR(_xll.qlIndexFixing(Index3M,H2826,TRUE,_xll.ohTrigger(RecalcTrigger,Trigger3M)),NA())</f>
        <v>#N/A</v>
      </c>
      <c r="K2826" s="52" t="e">
        <f>IFERROR(_xll.qlIndexFixing(ONIndex3M,I2826,TRUE,_xll.ohTrigger(RecalcTrigger,Trigger3M)),NA())</f>
        <v>#N/A</v>
      </c>
      <c r="L2826" s="52" t="e">
        <f>IFERROR(_xll.qlIndexFixing(Index6M,$H2826,TRUE,_xll.ohTrigger(RecalcTrigger,Trigger6M)),NA())</f>
        <v>#N/A</v>
      </c>
      <c r="M2826" s="52" t="e">
        <f>IFERROR(_xll.qlIndexFixing(ONIndex6M,I2826,TRUE,_xll.ohTrigger(RecalcTrigger,Trigger6M)),NA())</f>
        <v>#N/A</v>
      </c>
    </row>
    <row r="2827" spans="2:13" x14ac:dyDescent="0.2">
      <c r="B2827" s="46" t="s">
        <v>49</v>
      </c>
      <c r="D2827" s="49">
        <f>_xll.qlCalendarAdvance(LocalCalendar,$D2826,B2827,"f",FALSE)</f>
        <v>59419</v>
      </c>
      <c r="E2827" s="49">
        <f>_xll.qlInterestRateIndexValueDate(IndexON,D2827)</f>
        <v>59419</v>
      </c>
      <c r="F2827" s="52" t="e">
        <f>IFERROR(_xll.qlIndexFixing(IndexON,D2827,TRUE,_xll.ohTrigger(RecalcTrigger,TriggerON)),NA())</f>
        <v>#N/A</v>
      </c>
      <c r="H2827" s="49">
        <f>_xll.qlCalendarAdvance(IborCalendar,$H2826,B2827,"f",FALSE)</f>
        <v>59126</v>
      </c>
      <c r="I2827" s="49">
        <f>_xll.qlInterestRateIndexValueDate(Index3M,$H2827)</f>
        <v>59128</v>
      </c>
      <c r="J2827" s="52" t="e">
        <f>IFERROR(_xll.qlIndexFixing(Index3M,H2827,TRUE,_xll.ohTrigger(RecalcTrigger,Trigger3M)),NA())</f>
        <v>#N/A</v>
      </c>
      <c r="K2827" s="52" t="e">
        <f>IFERROR(_xll.qlIndexFixing(ONIndex3M,I2827,TRUE,_xll.ohTrigger(RecalcTrigger,Trigger3M)),NA())</f>
        <v>#N/A</v>
      </c>
      <c r="L2827" s="52" t="e">
        <f>IFERROR(_xll.qlIndexFixing(Index6M,$H2827,TRUE,_xll.ohTrigger(RecalcTrigger,Trigger6M)),NA())</f>
        <v>#N/A</v>
      </c>
      <c r="M2827" s="52" t="e">
        <f>IFERROR(_xll.qlIndexFixing(ONIndex6M,I2827,TRUE,_xll.ohTrigger(RecalcTrigger,Trigger6M)),NA())</f>
        <v>#N/A</v>
      </c>
    </row>
    <row r="2828" spans="2:13" x14ac:dyDescent="0.2">
      <c r="B2828" s="46" t="s">
        <v>49</v>
      </c>
      <c r="D2828" s="49">
        <f>_xll.qlCalendarAdvance(LocalCalendar,$D2827,B2828,"f",FALSE)</f>
        <v>59426</v>
      </c>
      <c r="E2828" s="49">
        <f>_xll.qlInterestRateIndexValueDate(IndexON,D2828)</f>
        <v>59426</v>
      </c>
      <c r="F2828" s="52" t="e">
        <f>IFERROR(_xll.qlIndexFixing(IndexON,D2828,TRUE,_xll.ohTrigger(RecalcTrigger,TriggerON)),NA())</f>
        <v>#N/A</v>
      </c>
      <c r="H2828" s="49">
        <f>_xll.qlCalendarAdvance(IborCalendar,$H2827,B2828,"f",FALSE)</f>
        <v>59133</v>
      </c>
      <c r="I2828" s="49">
        <f>_xll.qlInterestRateIndexValueDate(Index3M,$H2828)</f>
        <v>59135</v>
      </c>
      <c r="J2828" s="52" t="e">
        <f>IFERROR(_xll.qlIndexFixing(Index3M,H2828,TRUE,_xll.ohTrigger(RecalcTrigger,Trigger3M)),NA())</f>
        <v>#N/A</v>
      </c>
      <c r="K2828" s="52" t="e">
        <f>IFERROR(_xll.qlIndexFixing(ONIndex3M,I2828,TRUE,_xll.ohTrigger(RecalcTrigger,Trigger3M)),NA())</f>
        <v>#N/A</v>
      </c>
      <c r="L2828" s="52" t="e">
        <f>IFERROR(_xll.qlIndexFixing(Index6M,$H2828,TRUE,_xll.ohTrigger(RecalcTrigger,Trigger6M)),NA())</f>
        <v>#N/A</v>
      </c>
      <c r="M2828" s="52" t="e">
        <f>IFERROR(_xll.qlIndexFixing(ONIndex6M,I2828,TRUE,_xll.ohTrigger(RecalcTrigger,Trigger6M)),NA())</f>
        <v>#N/A</v>
      </c>
    </row>
    <row r="2829" spans="2:13" x14ac:dyDescent="0.2">
      <c r="B2829" s="46" t="s">
        <v>49</v>
      </c>
      <c r="D2829" s="49">
        <f>_xll.qlCalendarAdvance(LocalCalendar,$D2828,B2829,"f",FALSE)</f>
        <v>59433</v>
      </c>
      <c r="E2829" s="49">
        <f>_xll.qlInterestRateIndexValueDate(IndexON,D2829)</f>
        <v>59433</v>
      </c>
      <c r="F2829" s="52" t="e">
        <f>IFERROR(_xll.qlIndexFixing(IndexON,D2829,TRUE,_xll.ohTrigger(RecalcTrigger,TriggerON)),NA())</f>
        <v>#N/A</v>
      </c>
      <c r="H2829" s="49">
        <f>_xll.qlCalendarAdvance(IborCalendar,$H2828,B2829,"f",FALSE)</f>
        <v>59140</v>
      </c>
      <c r="I2829" s="49">
        <f>_xll.qlInterestRateIndexValueDate(Index3M,$H2829)</f>
        <v>59142</v>
      </c>
      <c r="J2829" s="52" t="e">
        <f>IFERROR(_xll.qlIndexFixing(Index3M,H2829,TRUE,_xll.ohTrigger(RecalcTrigger,Trigger3M)),NA())</f>
        <v>#N/A</v>
      </c>
      <c r="K2829" s="52" t="e">
        <f>IFERROR(_xll.qlIndexFixing(ONIndex3M,I2829,TRUE,_xll.ohTrigger(RecalcTrigger,Trigger3M)),NA())</f>
        <v>#N/A</v>
      </c>
      <c r="L2829" s="52" t="e">
        <f>IFERROR(_xll.qlIndexFixing(Index6M,$H2829,TRUE,_xll.ohTrigger(RecalcTrigger,Trigger6M)),NA())</f>
        <v>#N/A</v>
      </c>
      <c r="M2829" s="52" t="e">
        <f>IFERROR(_xll.qlIndexFixing(ONIndex6M,I2829,TRUE,_xll.ohTrigger(RecalcTrigger,Trigger6M)),NA())</f>
        <v>#N/A</v>
      </c>
    </row>
    <row r="2830" spans="2:13" x14ac:dyDescent="0.2">
      <c r="B2830" s="46" t="s">
        <v>49</v>
      </c>
      <c r="D2830" s="49">
        <f>_xll.qlCalendarAdvance(LocalCalendar,$D2829,B2830,"f",FALSE)</f>
        <v>59440</v>
      </c>
      <c r="E2830" s="49">
        <f>_xll.qlInterestRateIndexValueDate(IndexON,D2830)</f>
        <v>59440</v>
      </c>
      <c r="F2830" s="52" t="e">
        <f>IFERROR(_xll.qlIndexFixing(IndexON,D2830,TRUE,_xll.ohTrigger(RecalcTrigger,TriggerON)),NA())</f>
        <v>#N/A</v>
      </c>
      <c r="H2830" s="49">
        <f>_xll.qlCalendarAdvance(IborCalendar,$H2829,B2830,"f",FALSE)</f>
        <v>59147</v>
      </c>
      <c r="I2830" s="49">
        <f>_xll.qlInterestRateIndexValueDate(Index3M,$H2830)</f>
        <v>59149</v>
      </c>
      <c r="J2830" s="52" t="e">
        <f>IFERROR(_xll.qlIndexFixing(Index3M,H2830,TRUE,_xll.ohTrigger(RecalcTrigger,Trigger3M)),NA())</f>
        <v>#N/A</v>
      </c>
      <c r="K2830" s="52" t="e">
        <f>IFERROR(_xll.qlIndexFixing(ONIndex3M,I2830,TRUE,_xll.ohTrigger(RecalcTrigger,Trigger3M)),NA())</f>
        <v>#N/A</v>
      </c>
      <c r="L2830" s="52" t="e">
        <f>IFERROR(_xll.qlIndexFixing(Index6M,$H2830,TRUE,_xll.ohTrigger(RecalcTrigger,Trigger6M)),NA())</f>
        <v>#N/A</v>
      </c>
      <c r="M2830" s="52" t="e">
        <f>IFERROR(_xll.qlIndexFixing(ONIndex6M,I2830,TRUE,_xll.ohTrigger(RecalcTrigger,Trigger6M)),NA())</f>
        <v>#N/A</v>
      </c>
    </row>
    <row r="2831" spans="2:13" x14ac:dyDescent="0.2">
      <c r="B2831" s="46" t="s">
        <v>49</v>
      </c>
      <c r="D2831" s="49">
        <f>_xll.qlCalendarAdvance(LocalCalendar,$D2830,B2831,"f",FALSE)</f>
        <v>59447</v>
      </c>
      <c r="E2831" s="49">
        <f>_xll.qlInterestRateIndexValueDate(IndexON,D2831)</f>
        <v>59447</v>
      </c>
      <c r="F2831" s="52" t="e">
        <f>IFERROR(_xll.qlIndexFixing(IndexON,D2831,TRUE,_xll.ohTrigger(RecalcTrigger,TriggerON)),NA())</f>
        <v>#N/A</v>
      </c>
      <c r="H2831" s="49">
        <f>_xll.qlCalendarAdvance(IborCalendar,$H2830,B2831,"f",FALSE)</f>
        <v>59154</v>
      </c>
      <c r="I2831" s="49">
        <f>_xll.qlInterestRateIndexValueDate(Index3M,$H2831)</f>
        <v>59156</v>
      </c>
      <c r="J2831" s="52" t="e">
        <f>IFERROR(_xll.qlIndexFixing(Index3M,H2831,TRUE,_xll.ohTrigger(RecalcTrigger,Trigger3M)),NA())</f>
        <v>#N/A</v>
      </c>
      <c r="K2831" s="52" t="e">
        <f>IFERROR(_xll.qlIndexFixing(ONIndex3M,I2831,TRUE,_xll.ohTrigger(RecalcTrigger,Trigger3M)),NA())</f>
        <v>#N/A</v>
      </c>
      <c r="L2831" s="52" t="e">
        <f>IFERROR(_xll.qlIndexFixing(Index6M,$H2831,TRUE,_xll.ohTrigger(RecalcTrigger,Trigger6M)),NA())</f>
        <v>#N/A</v>
      </c>
      <c r="M2831" s="52" t="e">
        <f>IFERROR(_xll.qlIndexFixing(ONIndex6M,I2831,TRUE,_xll.ohTrigger(RecalcTrigger,Trigger6M)),NA())</f>
        <v>#N/A</v>
      </c>
    </row>
    <row r="2832" spans="2:13" x14ac:dyDescent="0.2">
      <c r="B2832" s="46" t="s">
        <v>49</v>
      </c>
      <c r="D2832" s="49">
        <f>_xll.qlCalendarAdvance(LocalCalendar,$D2831,B2832,"f",FALSE)</f>
        <v>59454</v>
      </c>
      <c r="E2832" s="49">
        <f>_xll.qlInterestRateIndexValueDate(IndexON,D2832)</f>
        <v>59454</v>
      </c>
      <c r="F2832" s="52" t="e">
        <f>IFERROR(_xll.qlIndexFixing(IndexON,D2832,TRUE,_xll.ohTrigger(RecalcTrigger,TriggerON)),NA())</f>
        <v>#N/A</v>
      </c>
      <c r="H2832" s="49">
        <f>_xll.qlCalendarAdvance(IborCalendar,$H2831,B2832,"f",FALSE)</f>
        <v>59161</v>
      </c>
      <c r="I2832" s="49">
        <f>_xll.qlInterestRateIndexValueDate(Index3M,$H2832)</f>
        <v>59168</v>
      </c>
      <c r="J2832" s="52" t="e">
        <f>IFERROR(_xll.qlIndexFixing(Index3M,H2832,TRUE,_xll.ohTrigger(RecalcTrigger,Trigger3M)),NA())</f>
        <v>#N/A</v>
      </c>
      <c r="K2832" s="52" t="e">
        <f>IFERROR(_xll.qlIndexFixing(ONIndex3M,I2832,TRUE,_xll.ohTrigger(RecalcTrigger,Trigger3M)),NA())</f>
        <v>#N/A</v>
      </c>
      <c r="L2832" s="52" t="e">
        <f>IFERROR(_xll.qlIndexFixing(Index6M,$H2832,TRUE,_xll.ohTrigger(RecalcTrigger,Trigger6M)),NA())</f>
        <v>#N/A</v>
      </c>
      <c r="M2832" s="52" t="e">
        <f>IFERROR(_xll.qlIndexFixing(ONIndex6M,I2832,TRUE,_xll.ohTrigger(RecalcTrigger,Trigger6M)),NA())</f>
        <v>#N/A</v>
      </c>
    </row>
    <row r="2833" spans="2:13" x14ac:dyDescent="0.2">
      <c r="B2833" s="46" t="s">
        <v>49</v>
      </c>
      <c r="D2833" s="49">
        <f>_xll.qlCalendarAdvance(LocalCalendar,$D2832,B2833,"f",FALSE)</f>
        <v>59461</v>
      </c>
      <c r="E2833" s="49">
        <f>_xll.qlInterestRateIndexValueDate(IndexON,D2833)</f>
        <v>59461</v>
      </c>
      <c r="F2833" s="52" t="e">
        <f>IFERROR(_xll.qlIndexFixing(IndexON,D2833,TRUE,_xll.ohTrigger(RecalcTrigger,TriggerON)),NA())</f>
        <v>#N/A</v>
      </c>
      <c r="H2833" s="49">
        <f>_xll.qlCalendarAdvance(IborCalendar,$H2832,B2833,"f",FALSE)</f>
        <v>59168</v>
      </c>
      <c r="I2833" s="49">
        <f>_xll.qlInterestRateIndexValueDate(Index3M,$H2833)</f>
        <v>59170</v>
      </c>
      <c r="J2833" s="52" t="e">
        <f>IFERROR(_xll.qlIndexFixing(Index3M,H2833,TRUE,_xll.ohTrigger(RecalcTrigger,Trigger3M)),NA())</f>
        <v>#N/A</v>
      </c>
      <c r="K2833" s="52" t="e">
        <f>IFERROR(_xll.qlIndexFixing(ONIndex3M,I2833,TRUE,_xll.ohTrigger(RecalcTrigger,Trigger3M)),NA())</f>
        <v>#N/A</v>
      </c>
      <c r="L2833" s="52" t="e">
        <f>IFERROR(_xll.qlIndexFixing(Index6M,$H2833,TRUE,_xll.ohTrigger(RecalcTrigger,Trigger6M)),NA())</f>
        <v>#N/A</v>
      </c>
      <c r="M2833" s="52" t="e">
        <f>IFERROR(_xll.qlIndexFixing(ONIndex6M,I2833,TRUE,_xll.ohTrigger(RecalcTrigger,Trigger6M)),NA())</f>
        <v>#N/A</v>
      </c>
    </row>
    <row r="2834" spans="2:13" x14ac:dyDescent="0.2">
      <c r="B2834" s="46" t="s">
        <v>49</v>
      </c>
      <c r="D2834" s="49">
        <f>_xll.qlCalendarAdvance(LocalCalendar,$D2833,B2834,"f",FALSE)</f>
        <v>59468</v>
      </c>
      <c r="E2834" s="49">
        <f>_xll.qlInterestRateIndexValueDate(IndexON,D2834)</f>
        <v>59468</v>
      </c>
      <c r="F2834" s="52" t="e">
        <f>IFERROR(_xll.qlIndexFixing(IndexON,D2834,TRUE,_xll.ohTrigger(RecalcTrigger,TriggerON)),NA())</f>
        <v>#N/A</v>
      </c>
      <c r="H2834" s="49">
        <f>_xll.qlCalendarAdvance(IborCalendar,$H2833,B2834,"f",FALSE)</f>
        <v>59175</v>
      </c>
      <c r="I2834" s="49">
        <f>_xll.qlInterestRateIndexValueDate(Index3M,$H2834)</f>
        <v>59177</v>
      </c>
      <c r="J2834" s="52" t="e">
        <f>IFERROR(_xll.qlIndexFixing(Index3M,H2834,TRUE,_xll.ohTrigger(RecalcTrigger,Trigger3M)),NA())</f>
        <v>#N/A</v>
      </c>
      <c r="K2834" s="52" t="e">
        <f>IFERROR(_xll.qlIndexFixing(ONIndex3M,I2834,TRUE,_xll.ohTrigger(RecalcTrigger,Trigger3M)),NA())</f>
        <v>#N/A</v>
      </c>
      <c r="L2834" s="52" t="e">
        <f>IFERROR(_xll.qlIndexFixing(Index6M,$H2834,TRUE,_xll.ohTrigger(RecalcTrigger,Trigger6M)),NA())</f>
        <v>#N/A</v>
      </c>
      <c r="M2834" s="52" t="e">
        <f>IFERROR(_xll.qlIndexFixing(ONIndex6M,I2834,TRUE,_xll.ohTrigger(RecalcTrigger,Trigger6M)),NA())</f>
        <v>#N/A</v>
      </c>
    </row>
    <row r="2835" spans="2:13" x14ac:dyDescent="0.2">
      <c r="B2835" s="46" t="s">
        <v>49</v>
      </c>
      <c r="D2835" s="49">
        <f>_xll.qlCalendarAdvance(LocalCalendar,$D2834,B2835,"f",FALSE)</f>
        <v>59475</v>
      </c>
      <c r="E2835" s="49">
        <f>_xll.qlInterestRateIndexValueDate(IndexON,D2835)</f>
        <v>59475</v>
      </c>
      <c r="F2835" s="52" t="e">
        <f>IFERROR(_xll.qlIndexFixing(IndexON,D2835,TRUE,_xll.ohTrigger(RecalcTrigger,TriggerON)),NA())</f>
        <v>#N/A</v>
      </c>
      <c r="H2835" s="49">
        <f>_xll.qlCalendarAdvance(IborCalendar,$H2834,B2835,"f",FALSE)</f>
        <v>59182</v>
      </c>
      <c r="I2835" s="49">
        <f>_xll.qlInterestRateIndexValueDate(Index3M,$H2835)</f>
        <v>59184</v>
      </c>
      <c r="J2835" s="52" t="e">
        <f>IFERROR(_xll.qlIndexFixing(Index3M,H2835,TRUE,_xll.ohTrigger(RecalcTrigger,Trigger3M)),NA())</f>
        <v>#N/A</v>
      </c>
      <c r="K2835" s="52" t="e">
        <f>IFERROR(_xll.qlIndexFixing(ONIndex3M,I2835,TRUE,_xll.ohTrigger(RecalcTrigger,Trigger3M)),NA())</f>
        <v>#N/A</v>
      </c>
      <c r="L2835" s="52" t="e">
        <f>IFERROR(_xll.qlIndexFixing(Index6M,$H2835,TRUE,_xll.ohTrigger(RecalcTrigger,Trigger6M)),NA())</f>
        <v>#N/A</v>
      </c>
      <c r="M2835" s="52" t="e">
        <f>IFERROR(_xll.qlIndexFixing(ONIndex6M,I2835,TRUE,_xll.ohTrigger(RecalcTrigger,Trigger6M)),NA())</f>
        <v>#N/A</v>
      </c>
    </row>
    <row r="2836" spans="2:13" x14ac:dyDescent="0.2">
      <c r="B2836" s="46" t="s">
        <v>49</v>
      </c>
      <c r="D2836" s="49">
        <f>_xll.qlCalendarAdvance(LocalCalendar,$D2835,B2836,"f",FALSE)</f>
        <v>59482</v>
      </c>
      <c r="E2836" s="49">
        <f>_xll.qlInterestRateIndexValueDate(IndexON,D2836)</f>
        <v>59482</v>
      </c>
      <c r="F2836" s="52" t="e">
        <f>IFERROR(_xll.qlIndexFixing(IndexON,D2836,TRUE,_xll.ohTrigger(RecalcTrigger,TriggerON)),NA())</f>
        <v>#N/A</v>
      </c>
      <c r="H2836" s="49">
        <f>_xll.qlCalendarAdvance(IborCalendar,$H2835,B2836,"f",FALSE)</f>
        <v>59189</v>
      </c>
      <c r="I2836" s="49">
        <f>_xll.qlInterestRateIndexValueDate(Index3M,$H2836)</f>
        <v>59191</v>
      </c>
      <c r="J2836" s="52" t="e">
        <f>IFERROR(_xll.qlIndexFixing(Index3M,H2836,TRUE,_xll.ohTrigger(RecalcTrigger,Trigger3M)),NA())</f>
        <v>#N/A</v>
      </c>
      <c r="K2836" s="52" t="e">
        <f>IFERROR(_xll.qlIndexFixing(ONIndex3M,I2836,TRUE,_xll.ohTrigger(RecalcTrigger,Trigger3M)),NA())</f>
        <v>#N/A</v>
      </c>
      <c r="L2836" s="52" t="e">
        <f>IFERROR(_xll.qlIndexFixing(Index6M,$H2836,TRUE,_xll.ohTrigger(RecalcTrigger,Trigger6M)),NA())</f>
        <v>#N/A</v>
      </c>
      <c r="M2836" s="52" t="e">
        <f>IFERROR(_xll.qlIndexFixing(ONIndex6M,I2836,TRUE,_xll.ohTrigger(RecalcTrigger,Trigger6M)),NA())</f>
        <v>#N/A</v>
      </c>
    </row>
    <row r="2837" spans="2:13" x14ac:dyDescent="0.2">
      <c r="B2837" s="46" t="s">
        <v>49</v>
      </c>
      <c r="D2837" s="49">
        <f>_xll.qlCalendarAdvance(LocalCalendar,$D2836,B2837,"f",FALSE)</f>
        <v>59489</v>
      </c>
      <c r="E2837" s="49">
        <f>_xll.qlInterestRateIndexValueDate(IndexON,D2837)</f>
        <v>59489</v>
      </c>
      <c r="F2837" s="52" t="e">
        <f>IFERROR(_xll.qlIndexFixing(IndexON,D2837,TRUE,_xll.ohTrigger(RecalcTrigger,TriggerON)),NA())</f>
        <v>#N/A</v>
      </c>
      <c r="H2837" s="49">
        <f>_xll.qlCalendarAdvance(IborCalendar,$H2836,B2837,"f",FALSE)</f>
        <v>59196</v>
      </c>
      <c r="I2837" s="49">
        <f>_xll.qlInterestRateIndexValueDate(Index3M,$H2837)</f>
        <v>59198</v>
      </c>
      <c r="J2837" s="52" t="e">
        <f>IFERROR(_xll.qlIndexFixing(Index3M,H2837,TRUE,_xll.ohTrigger(RecalcTrigger,Trigger3M)),NA())</f>
        <v>#N/A</v>
      </c>
      <c r="K2837" s="52" t="e">
        <f>IFERROR(_xll.qlIndexFixing(ONIndex3M,I2837,TRUE,_xll.ohTrigger(RecalcTrigger,Trigger3M)),NA())</f>
        <v>#N/A</v>
      </c>
      <c r="L2837" s="52" t="e">
        <f>IFERROR(_xll.qlIndexFixing(Index6M,$H2837,TRUE,_xll.ohTrigger(RecalcTrigger,Trigger6M)),NA())</f>
        <v>#N/A</v>
      </c>
      <c r="M2837" s="52" t="e">
        <f>IFERROR(_xll.qlIndexFixing(ONIndex6M,I2837,TRUE,_xll.ohTrigger(RecalcTrigger,Trigger6M)),NA())</f>
        <v>#N/A</v>
      </c>
    </row>
    <row r="2838" spans="2:13" x14ac:dyDescent="0.2">
      <c r="B2838" s="46" t="s">
        <v>49</v>
      </c>
      <c r="D2838" s="49">
        <f>_xll.qlCalendarAdvance(LocalCalendar,$D2837,B2838,"f",FALSE)</f>
        <v>59496</v>
      </c>
      <c r="E2838" s="49">
        <f>_xll.qlInterestRateIndexValueDate(IndexON,D2838)</f>
        <v>59496</v>
      </c>
      <c r="F2838" s="52" t="e">
        <f>IFERROR(_xll.qlIndexFixing(IndexON,D2838,TRUE,_xll.ohTrigger(RecalcTrigger,TriggerON)),NA())</f>
        <v>#N/A</v>
      </c>
      <c r="H2838" s="49">
        <f>_xll.qlCalendarAdvance(IborCalendar,$H2837,B2838,"f",FALSE)</f>
        <v>59203</v>
      </c>
      <c r="I2838" s="49">
        <f>_xll.qlInterestRateIndexValueDate(Index3M,$H2838)</f>
        <v>59205</v>
      </c>
      <c r="J2838" s="52" t="e">
        <f>IFERROR(_xll.qlIndexFixing(Index3M,H2838,TRUE,_xll.ohTrigger(RecalcTrigger,Trigger3M)),NA())</f>
        <v>#N/A</v>
      </c>
      <c r="K2838" s="52" t="e">
        <f>IFERROR(_xll.qlIndexFixing(ONIndex3M,I2838,TRUE,_xll.ohTrigger(RecalcTrigger,Trigger3M)),NA())</f>
        <v>#N/A</v>
      </c>
      <c r="L2838" s="52" t="e">
        <f>IFERROR(_xll.qlIndexFixing(Index6M,$H2838,TRUE,_xll.ohTrigger(RecalcTrigger,Trigger6M)),NA())</f>
        <v>#N/A</v>
      </c>
      <c r="M2838" s="52" t="e">
        <f>IFERROR(_xll.qlIndexFixing(ONIndex6M,I2838,TRUE,_xll.ohTrigger(RecalcTrigger,Trigger6M)),NA())</f>
        <v>#N/A</v>
      </c>
    </row>
    <row r="2839" spans="2:13" x14ac:dyDescent="0.2">
      <c r="B2839" s="46" t="s">
        <v>49</v>
      </c>
      <c r="D2839" s="49">
        <f>_xll.qlCalendarAdvance(LocalCalendar,$D2838,B2839,"f",FALSE)</f>
        <v>59503</v>
      </c>
      <c r="E2839" s="49">
        <f>_xll.qlInterestRateIndexValueDate(IndexON,D2839)</f>
        <v>59503</v>
      </c>
      <c r="F2839" s="52" t="e">
        <f>IFERROR(_xll.qlIndexFixing(IndexON,D2839,TRUE,_xll.ohTrigger(RecalcTrigger,TriggerON)),NA())</f>
        <v>#N/A</v>
      </c>
      <c r="H2839" s="49">
        <f>_xll.qlCalendarAdvance(IborCalendar,$H2838,B2839,"f",FALSE)</f>
        <v>59210</v>
      </c>
      <c r="I2839" s="49">
        <f>_xll.qlInterestRateIndexValueDate(Index3M,$H2839)</f>
        <v>59212</v>
      </c>
      <c r="J2839" s="52" t="e">
        <f>IFERROR(_xll.qlIndexFixing(Index3M,H2839,TRUE,_xll.ohTrigger(RecalcTrigger,Trigger3M)),NA())</f>
        <v>#N/A</v>
      </c>
      <c r="K2839" s="52" t="e">
        <f>IFERROR(_xll.qlIndexFixing(ONIndex3M,I2839,TRUE,_xll.ohTrigger(RecalcTrigger,Trigger3M)),NA())</f>
        <v>#N/A</v>
      </c>
      <c r="L2839" s="52" t="e">
        <f>IFERROR(_xll.qlIndexFixing(Index6M,$H2839,TRUE,_xll.ohTrigger(RecalcTrigger,Trigger6M)),NA())</f>
        <v>#N/A</v>
      </c>
      <c r="M2839" s="52" t="e">
        <f>IFERROR(_xll.qlIndexFixing(ONIndex6M,I2839,TRUE,_xll.ohTrigger(RecalcTrigger,Trigger6M)),NA())</f>
        <v>#N/A</v>
      </c>
    </row>
    <row r="2840" spans="2:13" x14ac:dyDescent="0.2">
      <c r="B2840" s="46" t="s">
        <v>49</v>
      </c>
      <c r="D2840" s="49">
        <f>_xll.qlCalendarAdvance(LocalCalendar,$D2839,B2840,"f",FALSE)</f>
        <v>59510</v>
      </c>
      <c r="E2840" s="49">
        <f>_xll.qlInterestRateIndexValueDate(IndexON,D2840)</f>
        <v>59510</v>
      </c>
      <c r="F2840" s="52" t="e">
        <f>IFERROR(_xll.qlIndexFixing(IndexON,D2840,TRUE,_xll.ohTrigger(RecalcTrigger,TriggerON)),NA())</f>
        <v>#N/A</v>
      </c>
      <c r="H2840" s="49">
        <f>_xll.qlCalendarAdvance(IborCalendar,$H2839,B2840,"f",FALSE)</f>
        <v>59217</v>
      </c>
      <c r="I2840" s="49">
        <f>_xll.qlInterestRateIndexValueDate(Index3M,$H2840)</f>
        <v>59219</v>
      </c>
      <c r="J2840" s="52" t="e">
        <f>IFERROR(_xll.qlIndexFixing(Index3M,H2840,TRUE,_xll.ohTrigger(RecalcTrigger,Trigger3M)),NA())</f>
        <v>#N/A</v>
      </c>
      <c r="K2840" s="52" t="e">
        <f>IFERROR(_xll.qlIndexFixing(ONIndex3M,I2840,TRUE,_xll.ohTrigger(RecalcTrigger,Trigger3M)),NA())</f>
        <v>#N/A</v>
      </c>
      <c r="L2840" s="52" t="e">
        <f>IFERROR(_xll.qlIndexFixing(Index6M,$H2840,TRUE,_xll.ohTrigger(RecalcTrigger,Trigger6M)),NA())</f>
        <v>#N/A</v>
      </c>
      <c r="M2840" s="52" t="e">
        <f>IFERROR(_xll.qlIndexFixing(ONIndex6M,I2840,TRUE,_xll.ohTrigger(RecalcTrigger,Trigger6M)),NA())</f>
        <v>#N/A</v>
      </c>
    </row>
    <row r="2841" spans="2:13" x14ac:dyDescent="0.2">
      <c r="B2841" s="46" t="s">
        <v>49</v>
      </c>
      <c r="D2841" s="49">
        <f>_xll.qlCalendarAdvance(LocalCalendar,$D2840,B2841,"f",FALSE)</f>
        <v>59517</v>
      </c>
      <c r="E2841" s="49">
        <f>_xll.qlInterestRateIndexValueDate(IndexON,D2841)</f>
        <v>59517</v>
      </c>
      <c r="F2841" s="52" t="e">
        <f>IFERROR(_xll.qlIndexFixing(IndexON,D2841,TRUE,_xll.ohTrigger(RecalcTrigger,TriggerON)),NA())</f>
        <v>#N/A</v>
      </c>
      <c r="H2841" s="49">
        <f>_xll.qlCalendarAdvance(IborCalendar,$H2840,B2841,"f",FALSE)</f>
        <v>59224</v>
      </c>
      <c r="I2841" s="49">
        <f>_xll.qlInterestRateIndexValueDate(Index3M,$H2841)</f>
        <v>59226</v>
      </c>
      <c r="J2841" s="52" t="e">
        <f>IFERROR(_xll.qlIndexFixing(Index3M,H2841,TRUE,_xll.ohTrigger(RecalcTrigger,Trigger3M)),NA())</f>
        <v>#N/A</v>
      </c>
      <c r="K2841" s="52" t="e">
        <f>IFERROR(_xll.qlIndexFixing(ONIndex3M,I2841,TRUE,_xll.ohTrigger(RecalcTrigger,Trigger3M)),NA())</f>
        <v>#N/A</v>
      </c>
      <c r="L2841" s="52" t="e">
        <f>IFERROR(_xll.qlIndexFixing(Index6M,$H2841,TRUE,_xll.ohTrigger(RecalcTrigger,Trigger6M)),NA())</f>
        <v>#N/A</v>
      </c>
      <c r="M2841" s="52" t="e">
        <f>IFERROR(_xll.qlIndexFixing(ONIndex6M,I2841,TRUE,_xll.ohTrigger(RecalcTrigger,Trigger6M)),NA())</f>
        <v>#N/A</v>
      </c>
    </row>
    <row r="2842" spans="2:13" x14ac:dyDescent="0.2">
      <c r="B2842" s="46" t="s">
        <v>49</v>
      </c>
      <c r="D2842" s="49">
        <f>_xll.qlCalendarAdvance(LocalCalendar,$D2841,B2842,"f",FALSE)</f>
        <v>59524</v>
      </c>
      <c r="E2842" s="49">
        <f>_xll.qlInterestRateIndexValueDate(IndexON,D2842)</f>
        <v>59524</v>
      </c>
      <c r="F2842" s="52" t="e">
        <f>IFERROR(_xll.qlIndexFixing(IndexON,D2842,TRUE,_xll.ohTrigger(RecalcTrigger,TriggerON)),NA())</f>
        <v>#N/A</v>
      </c>
      <c r="H2842" s="49">
        <f>_xll.qlCalendarAdvance(IborCalendar,$H2841,B2842,"f",FALSE)</f>
        <v>59231</v>
      </c>
      <c r="I2842" s="49">
        <f>_xll.qlInterestRateIndexValueDate(Index3M,$H2842)</f>
        <v>59233</v>
      </c>
      <c r="J2842" s="52" t="e">
        <f>IFERROR(_xll.qlIndexFixing(Index3M,H2842,TRUE,_xll.ohTrigger(RecalcTrigger,Trigger3M)),NA())</f>
        <v>#N/A</v>
      </c>
      <c r="K2842" s="52" t="e">
        <f>IFERROR(_xll.qlIndexFixing(ONIndex3M,I2842,TRUE,_xll.ohTrigger(RecalcTrigger,Trigger3M)),NA())</f>
        <v>#N/A</v>
      </c>
      <c r="L2842" s="52" t="e">
        <f>IFERROR(_xll.qlIndexFixing(Index6M,$H2842,TRUE,_xll.ohTrigger(RecalcTrigger,Trigger6M)),NA())</f>
        <v>#N/A</v>
      </c>
      <c r="M2842" s="52" t="e">
        <f>IFERROR(_xll.qlIndexFixing(ONIndex6M,I2842,TRUE,_xll.ohTrigger(RecalcTrigger,Trigger6M)),NA())</f>
        <v>#N/A</v>
      </c>
    </row>
    <row r="2843" spans="2:13" x14ac:dyDescent="0.2">
      <c r="B2843" s="46" t="s">
        <v>49</v>
      </c>
      <c r="D2843" s="49">
        <f>_xll.qlCalendarAdvance(LocalCalendar,$D2842,B2843,"f",FALSE)</f>
        <v>59531</v>
      </c>
      <c r="E2843" s="49">
        <f>_xll.qlInterestRateIndexValueDate(IndexON,D2843)</f>
        <v>59531</v>
      </c>
      <c r="F2843" s="52" t="e">
        <f>IFERROR(_xll.qlIndexFixing(IndexON,D2843,TRUE,_xll.ohTrigger(RecalcTrigger,TriggerON)),NA())</f>
        <v>#N/A</v>
      </c>
      <c r="H2843" s="49">
        <f>_xll.qlCalendarAdvance(IborCalendar,$H2842,B2843,"f",FALSE)</f>
        <v>59238</v>
      </c>
      <c r="I2843" s="49">
        <f>_xll.qlInterestRateIndexValueDate(Index3M,$H2843)</f>
        <v>59240</v>
      </c>
      <c r="J2843" s="52" t="e">
        <f>IFERROR(_xll.qlIndexFixing(Index3M,H2843,TRUE,_xll.ohTrigger(RecalcTrigger,Trigger3M)),NA())</f>
        <v>#N/A</v>
      </c>
      <c r="K2843" s="52" t="e">
        <f>IFERROR(_xll.qlIndexFixing(ONIndex3M,I2843,TRUE,_xll.ohTrigger(RecalcTrigger,Trigger3M)),NA())</f>
        <v>#N/A</v>
      </c>
      <c r="L2843" s="52" t="e">
        <f>IFERROR(_xll.qlIndexFixing(Index6M,$H2843,TRUE,_xll.ohTrigger(RecalcTrigger,Trigger6M)),NA())</f>
        <v>#N/A</v>
      </c>
      <c r="M2843" s="52" t="e">
        <f>IFERROR(_xll.qlIndexFixing(ONIndex6M,I2843,TRUE,_xll.ohTrigger(RecalcTrigger,Trigger6M)),NA())</f>
        <v>#N/A</v>
      </c>
    </row>
    <row r="2844" spans="2:13" x14ac:dyDescent="0.2">
      <c r="B2844" s="46" t="s">
        <v>49</v>
      </c>
      <c r="D2844" s="49">
        <f>_xll.qlCalendarAdvance(LocalCalendar,$D2843,B2844,"f",FALSE)</f>
        <v>59540</v>
      </c>
      <c r="E2844" s="49">
        <f>_xll.qlInterestRateIndexValueDate(IndexON,D2844)</f>
        <v>59540</v>
      </c>
      <c r="F2844" s="52" t="e">
        <f>IFERROR(_xll.qlIndexFixing(IndexON,D2844,TRUE,_xll.ohTrigger(RecalcTrigger,TriggerON)),NA())</f>
        <v>#N/A</v>
      </c>
      <c r="H2844" s="49">
        <f>_xll.qlCalendarAdvance(IborCalendar,$H2843,B2844,"f",FALSE)</f>
        <v>59245</v>
      </c>
      <c r="I2844" s="49">
        <f>_xll.qlInterestRateIndexValueDate(Index3M,$H2844)</f>
        <v>59247</v>
      </c>
      <c r="J2844" s="52" t="e">
        <f>IFERROR(_xll.qlIndexFixing(Index3M,H2844,TRUE,_xll.ohTrigger(RecalcTrigger,Trigger3M)),NA())</f>
        <v>#N/A</v>
      </c>
      <c r="K2844" s="52" t="e">
        <f>IFERROR(_xll.qlIndexFixing(ONIndex3M,I2844,TRUE,_xll.ohTrigger(RecalcTrigger,Trigger3M)),NA())</f>
        <v>#N/A</v>
      </c>
      <c r="L2844" s="52" t="e">
        <f>IFERROR(_xll.qlIndexFixing(Index6M,$H2844,TRUE,_xll.ohTrigger(RecalcTrigger,Trigger6M)),NA())</f>
        <v>#N/A</v>
      </c>
      <c r="M2844" s="52" t="e">
        <f>IFERROR(_xll.qlIndexFixing(ONIndex6M,I2844,TRUE,_xll.ohTrigger(RecalcTrigger,Trigger6M)),NA())</f>
        <v>#N/A</v>
      </c>
    </row>
    <row r="2845" spans="2:13" x14ac:dyDescent="0.2">
      <c r="B2845" s="46" t="s">
        <v>49</v>
      </c>
      <c r="D2845" s="49">
        <f>_xll.qlCalendarAdvance(LocalCalendar,$D2844,B2845,"f",FALSE)</f>
        <v>59547</v>
      </c>
      <c r="E2845" s="49">
        <f>_xll.qlInterestRateIndexValueDate(IndexON,D2845)</f>
        <v>59547</v>
      </c>
      <c r="F2845" s="52" t="e">
        <f>IFERROR(_xll.qlIndexFixing(IndexON,D2845,TRUE,_xll.ohTrigger(RecalcTrigger,TriggerON)),NA())</f>
        <v>#N/A</v>
      </c>
      <c r="H2845" s="49">
        <f>_xll.qlCalendarAdvance(IborCalendar,$H2844,B2845,"f",FALSE)</f>
        <v>59252</v>
      </c>
      <c r="I2845" s="49">
        <f>_xll.qlInterestRateIndexValueDate(Index3M,$H2845)</f>
        <v>59258</v>
      </c>
      <c r="J2845" s="52" t="e">
        <f>IFERROR(_xll.qlIndexFixing(Index3M,H2845,TRUE,_xll.ohTrigger(RecalcTrigger,Trigger3M)),NA())</f>
        <v>#N/A</v>
      </c>
      <c r="K2845" s="52" t="e">
        <f>IFERROR(_xll.qlIndexFixing(ONIndex3M,I2845,TRUE,_xll.ohTrigger(RecalcTrigger,Trigger3M)),NA())</f>
        <v>#N/A</v>
      </c>
      <c r="L2845" s="52" t="e">
        <f>IFERROR(_xll.qlIndexFixing(Index6M,$H2845,TRUE,_xll.ohTrigger(RecalcTrigger,Trigger6M)),NA())</f>
        <v>#N/A</v>
      </c>
      <c r="M2845" s="52" t="e">
        <f>IFERROR(_xll.qlIndexFixing(ONIndex6M,I2845,TRUE,_xll.ohTrigger(RecalcTrigger,Trigger6M)),NA())</f>
        <v>#N/A</v>
      </c>
    </row>
    <row r="2846" spans="2:13" x14ac:dyDescent="0.2">
      <c r="B2846" s="46" t="s">
        <v>49</v>
      </c>
      <c r="D2846" s="49">
        <f>_xll.qlCalendarAdvance(LocalCalendar,$D2845,B2846,"f",FALSE)</f>
        <v>59554</v>
      </c>
      <c r="E2846" s="49">
        <f>_xll.qlInterestRateIndexValueDate(IndexON,D2846)</f>
        <v>59554</v>
      </c>
      <c r="F2846" s="52" t="e">
        <f>IFERROR(_xll.qlIndexFixing(IndexON,D2846,TRUE,_xll.ohTrigger(RecalcTrigger,TriggerON)),NA())</f>
        <v>#N/A</v>
      </c>
      <c r="H2846" s="49">
        <f>_xll.qlCalendarAdvance(IborCalendar,$H2845,B2846,"f",FALSE)</f>
        <v>59259</v>
      </c>
      <c r="I2846" s="49">
        <f>_xll.qlInterestRateIndexValueDate(Index3M,$H2846)</f>
        <v>59261</v>
      </c>
      <c r="J2846" s="52" t="e">
        <f>IFERROR(_xll.qlIndexFixing(Index3M,H2846,TRUE,_xll.ohTrigger(RecalcTrigger,Trigger3M)),NA())</f>
        <v>#N/A</v>
      </c>
      <c r="K2846" s="52" t="e">
        <f>IFERROR(_xll.qlIndexFixing(ONIndex3M,I2846,TRUE,_xll.ohTrigger(RecalcTrigger,Trigger3M)),NA())</f>
        <v>#N/A</v>
      </c>
      <c r="L2846" s="52" t="e">
        <f>IFERROR(_xll.qlIndexFixing(Index6M,$H2846,TRUE,_xll.ohTrigger(RecalcTrigger,Trigger6M)),NA())</f>
        <v>#N/A</v>
      </c>
      <c r="M2846" s="52" t="e">
        <f>IFERROR(_xll.qlIndexFixing(ONIndex6M,I2846,TRUE,_xll.ohTrigger(RecalcTrigger,Trigger6M)),NA())</f>
        <v>#N/A</v>
      </c>
    </row>
    <row r="2847" spans="2:13" x14ac:dyDescent="0.2">
      <c r="B2847" s="46" t="s">
        <v>49</v>
      </c>
      <c r="D2847" s="49">
        <f>_xll.qlCalendarAdvance(LocalCalendar,$D2846,B2847,"f",FALSE)</f>
        <v>59561</v>
      </c>
      <c r="E2847" s="49">
        <f>_xll.qlInterestRateIndexValueDate(IndexON,D2847)</f>
        <v>59561</v>
      </c>
      <c r="F2847" s="52" t="e">
        <f>IFERROR(_xll.qlIndexFixing(IndexON,D2847,TRUE,_xll.ohTrigger(RecalcTrigger,TriggerON)),NA())</f>
        <v>#N/A</v>
      </c>
      <c r="H2847" s="49">
        <f>_xll.qlCalendarAdvance(IborCalendar,$H2846,B2847,"f",FALSE)</f>
        <v>59266</v>
      </c>
      <c r="I2847" s="49">
        <f>_xll.qlInterestRateIndexValueDate(Index3M,$H2847)</f>
        <v>59268</v>
      </c>
      <c r="J2847" s="52" t="e">
        <f>IFERROR(_xll.qlIndexFixing(Index3M,H2847,TRUE,_xll.ohTrigger(RecalcTrigger,Trigger3M)),NA())</f>
        <v>#N/A</v>
      </c>
      <c r="K2847" s="52" t="e">
        <f>IFERROR(_xll.qlIndexFixing(ONIndex3M,I2847,TRUE,_xll.ohTrigger(RecalcTrigger,Trigger3M)),NA())</f>
        <v>#N/A</v>
      </c>
      <c r="L2847" s="52" t="e">
        <f>IFERROR(_xll.qlIndexFixing(Index6M,$H2847,TRUE,_xll.ohTrigger(RecalcTrigger,Trigger6M)),NA())</f>
        <v>#N/A</v>
      </c>
      <c r="M2847" s="52" t="e">
        <f>IFERROR(_xll.qlIndexFixing(ONIndex6M,I2847,TRUE,_xll.ohTrigger(RecalcTrigger,Trigger6M)),NA())</f>
        <v>#N/A</v>
      </c>
    </row>
    <row r="2848" spans="2:13" x14ac:dyDescent="0.2">
      <c r="B2848" s="46" t="s">
        <v>49</v>
      </c>
      <c r="D2848" s="49">
        <f>_xll.qlCalendarAdvance(LocalCalendar,$D2847,B2848,"f",FALSE)</f>
        <v>59568</v>
      </c>
      <c r="E2848" s="49">
        <f>_xll.qlInterestRateIndexValueDate(IndexON,D2848)</f>
        <v>59568</v>
      </c>
      <c r="F2848" s="52" t="e">
        <f>IFERROR(_xll.qlIndexFixing(IndexON,D2848,TRUE,_xll.ohTrigger(RecalcTrigger,TriggerON)),NA())</f>
        <v>#N/A</v>
      </c>
      <c r="H2848" s="49">
        <f>_xll.qlCalendarAdvance(IborCalendar,$H2847,B2848,"f",FALSE)</f>
        <v>59273</v>
      </c>
      <c r="I2848" s="49">
        <f>_xll.qlInterestRateIndexValueDate(Index3M,$H2848)</f>
        <v>59275</v>
      </c>
      <c r="J2848" s="52" t="e">
        <f>IFERROR(_xll.qlIndexFixing(Index3M,H2848,TRUE,_xll.ohTrigger(RecalcTrigger,Trigger3M)),NA())</f>
        <v>#N/A</v>
      </c>
      <c r="K2848" s="52" t="e">
        <f>IFERROR(_xll.qlIndexFixing(ONIndex3M,I2848,TRUE,_xll.ohTrigger(RecalcTrigger,Trigger3M)),NA())</f>
        <v>#N/A</v>
      </c>
      <c r="L2848" s="52" t="e">
        <f>IFERROR(_xll.qlIndexFixing(Index6M,$H2848,TRUE,_xll.ohTrigger(RecalcTrigger,Trigger6M)),NA())</f>
        <v>#N/A</v>
      </c>
      <c r="M2848" s="52" t="e">
        <f>IFERROR(_xll.qlIndexFixing(ONIndex6M,I2848,TRUE,_xll.ohTrigger(RecalcTrigger,Trigger6M)),NA())</f>
        <v>#N/A</v>
      </c>
    </row>
    <row r="2849" spans="2:13" x14ac:dyDescent="0.2">
      <c r="B2849" s="46" t="s">
        <v>49</v>
      </c>
      <c r="D2849" s="49">
        <f>_xll.qlCalendarAdvance(LocalCalendar,$D2848,B2849,"f",FALSE)</f>
        <v>59575</v>
      </c>
      <c r="E2849" s="49">
        <f>_xll.qlInterestRateIndexValueDate(IndexON,D2849)</f>
        <v>59575</v>
      </c>
      <c r="F2849" s="52" t="e">
        <f>IFERROR(_xll.qlIndexFixing(IndexON,D2849,TRUE,_xll.ohTrigger(RecalcTrigger,TriggerON)),NA())</f>
        <v>#N/A</v>
      </c>
      <c r="H2849" s="49">
        <f>_xll.qlCalendarAdvance(IborCalendar,$H2848,B2849,"f",FALSE)</f>
        <v>59280</v>
      </c>
      <c r="I2849" s="49">
        <f>_xll.qlInterestRateIndexValueDate(Index3M,$H2849)</f>
        <v>59282</v>
      </c>
      <c r="J2849" s="52" t="e">
        <f>IFERROR(_xll.qlIndexFixing(Index3M,H2849,TRUE,_xll.ohTrigger(RecalcTrigger,Trigger3M)),NA())</f>
        <v>#N/A</v>
      </c>
      <c r="K2849" s="52" t="e">
        <f>IFERROR(_xll.qlIndexFixing(ONIndex3M,I2849,TRUE,_xll.ohTrigger(RecalcTrigger,Trigger3M)),NA())</f>
        <v>#N/A</v>
      </c>
      <c r="L2849" s="52" t="e">
        <f>IFERROR(_xll.qlIndexFixing(Index6M,$H2849,TRUE,_xll.ohTrigger(RecalcTrigger,Trigger6M)),NA())</f>
        <v>#N/A</v>
      </c>
      <c r="M2849" s="52" t="e">
        <f>IFERROR(_xll.qlIndexFixing(ONIndex6M,I2849,TRUE,_xll.ohTrigger(RecalcTrigger,Trigger6M)),NA())</f>
        <v>#N/A</v>
      </c>
    </row>
    <row r="2850" spans="2:13" x14ac:dyDescent="0.2">
      <c r="B2850" s="46" t="s">
        <v>49</v>
      </c>
      <c r="D2850" s="49">
        <f>_xll.qlCalendarAdvance(LocalCalendar,$D2849,B2850,"f",FALSE)</f>
        <v>59582</v>
      </c>
      <c r="E2850" s="49">
        <f>_xll.qlInterestRateIndexValueDate(IndexON,D2850)</f>
        <v>59582</v>
      </c>
      <c r="F2850" s="52" t="e">
        <f>IFERROR(_xll.qlIndexFixing(IndexON,D2850,TRUE,_xll.ohTrigger(RecalcTrigger,TriggerON)),NA())</f>
        <v>#N/A</v>
      </c>
      <c r="H2850" s="49">
        <f>_xll.qlCalendarAdvance(IborCalendar,$H2849,B2850,"f",FALSE)</f>
        <v>59287</v>
      </c>
      <c r="I2850" s="49">
        <f>_xll.qlInterestRateIndexValueDate(Index3M,$H2850)</f>
        <v>59289</v>
      </c>
      <c r="J2850" s="52" t="e">
        <f>IFERROR(_xll.qlIndexFixing(Index3M,H2850,TRUE,_xll.ohTrigger(RecalcTrigger,Trigger3M)),NA())</f>
        <v>#N/A</v>
      </c>
      <c r="K2850" s="52" t="e">
        <f>IFERROR(_xll.qlIndexFixing(ONIndex3M,I2850,TRUE,_xll.ohTrigger(RecalcTrigger,Trigger3M)),NA())</f>
        <v>#N/A</v>
      </c>
      <c r="L2850" s="52" t="e">
        <f>IFERROR(_xll.qlIndexFixing(Index6M,$H2850,TRUE,_xll.ohTrigger(RecalcTrigger,Trigger6M)),NA())</f>
        <v>#N/A</v>
      </c>
      <c r="M2850" s="52" t="e">
        <f>IFERROR(_xll.qlIndexFixing(ONIndex6M,I2850,TRUE,_xll.ohTrigger(RecalcTrigger,Trigger6M)),NA())</f>
        <v>#N/A</v>
      </c>
    </row>
    <row r="2851" spans="2:13" x14ac:dyDescent="0.2">
      <c r="B2851" s="46" t="s">
        <v>49</v>
      </c>
      <c r="D2851" s="49">
        <f>_xll.qlCalendarAdvance(LocalCalendar,$D2850,B2851,"f",FALSE)</f>
        <v>59589</v>
      </c>
      <c r="E2851" s="49">
        <f>_xll.qlInterestRateIndexValueDate(IndexON,D2851)</f>
        <v>59589</v>
      </c>
      <c r="F2851" s="52" t="e">
        <f>IFERROR(_xll.qlIndexFixing(IndexON,D2851,TRUE,_xll.ohTrigger(RecalcTrigger,TriggerON)),NA())</f>
        <v>#N/A</v>
      </c>
      <c r="H2851" s="49">
        <f>_xll.qlCalendarAdvance(IborCalendar,$H2850,B2851,"f",FALSE)</f>
        <v>59294</v>
      </c>
      <c r="I2851" s="49">
        <f>_xll.qlInterestRateIndexValueDate(Index3M,$H2851)</f>
        <v>59299</v>
      </c>
      <c r="J2851" s="52" t="e">
        <f>IFERROR(_xll.qlIndexFixing(Index3M,H2851,TRUE,_xll.ohTrigger(RecalcTrigger,Trigger3M)),NA())</f>
        <v>#N/A</v>
      </c>
      <c r="K2851" s="52" t="e">
        <f>IFERROR(_xll.qlIndexFixing(ONIndex3M,I2851,TRUE,_xll.ohTrigger(RecalcTrigger,Trigger3M)),NA())</f>
        <v>#N/A</v>
      </c>
      <c r="L2851" s="52" t="e">
        <f>IFERROR(_xll.qlIndexFixing(Index6M,$H2851,TRUE,_xll.ohTrigger(RecalcTrigger,Trigger6M)),NA())</f>
        <v>#N/A</v>
      </c>
      <c r="M2851" s="52" t="e">
        <f>IFERROR(_xll.qlIndexFixing(ONIndex6M,I2851,TRUE,_xll.ohTrigger(RecalcTrigger,Trigger6M)),NA())</f>
        <v>#N/A</v>
      </c>
    </row>
    <row r="2852" spans="2:13" x14ac:dyDescent="0.2">
      <c r="B2852" s="46" t="s">
        <v>49</v>
      </c>
      <c r="D2852" s="49">
        <f>_xll.qlCalendarAdvance(LocalCalendar,$D2851,B2852,"f",FALSE)</f>
        <v>59596</v>
      </c>
      <c r="E2852" s="49">
        <f>_xll.qlInterestRateIndexValueDate(IndexON,D2852)</f>
        <v>59596</v>
      </c>
      <c r="F2852" s="52" t="e">
        <f>IFERROR(_xll.qlIndexFixing(IndexON,D2852,TRUE,_xll.ohTrigger(RecalcTrigger,TriggerON)),NA())</f>
        <v>#N/A</v>
      </c>
      <c r="H2852" s="49">
        <f>_xll.qlCalendarAdvance(IborCalendar,$H2851,B2852,"f",FALSE)</f>
        <v>59301</v>
      </c>
      <c r="I2852" s="49">
        <f>_xll.qlInterestRateIndexValueDate(Index3M,$H2852)</f>
        <v>59303</v>
      </c>
      <c r="J2852" s="52" t="e">
        <f>IFERROR(_xll.qlIndexFixing(Index3M,H2852,TRUE,_xll.ohTrigger(RecalcTrigger,Trigger3M)),NA())</f>
        <v>#N/A</v>
      </c>
      <c r="K2852" s="52" t="e">
        <f>IFERROR(_xll.qlIndexFixing(ONIndex3M,I2852,TRUE,_xll.ohTrigger(RecalcTrigger,Trigger3M)),NA())</f>
        <v>#N/A</v>
      </c>
      <c r="L2852" s="52" t="e">
        <f>IFERROR(_xll.qlIndexFixing(Index6M,$H2852,TRUE,_xll.ohTrigger(RecalcTrigger,Trigger6M)),NA())</f>
        <v>#N/A</v>
      </c>
      <c r="M2852" s="52" t="e">
        <f>IFERROR(_xll.qlIndexFixing(ONIndex6M,I2852,TRUE,_xll.ohTrigger(RecalcTrigger,Trigger6M)),NA())</f>
        <v>#N/A</v>
      </c>
    </row>
    <row r="2853" spans="2:13" x14ac:dyDescent="0.2">
      <c r="B2853" s="46" t="s">
        <v>49</v>
      </c>
      <c r="D2853" s="49">
        <f>_xll.qlCalendarAdvance(LocalCalendar,$D2852,B2853,"f",FALSE)</f>
        <v>59603</v>
      </c>
      <c r="E2853" s="49">
        <f>_xll.qlInterestRateIndexValueDate(IndexON,D2853)</f>
        <v>59603</v>
      </c>
      <c r="F2853" s="52" t="e">
        <f>IFERROR(_xll.qlIndexFixing(IndexON,D2853,TRUE,_xll.ohTrigger(RecalcTrigger,TriggerON)),NA())</f>
        <v>#N/A</v>
      </c>
      <c r="H2853" s="49">
        <f>_xll.qlCalendarAdvance(IborCalendar,$H2852,B2853,"f",FALSE)</f>
        <v>59308</v>
      </c>
      <c r="I2853" s="49">
        <f>_xll.qlInterestRateIndexValueDate(Index3M,$H2853)</f>
        <v>59310</v>
      </c>
      <c r="J2853" s="52" t="e">
        <f>IFERROR(_xll.qlIndexFixing(Index3M,H2853,TRUE,_xll.ohTrigger(RecalcTrigger,Trigger3M)),NA())</f>
        <v>#N/A</v>
      </c>
      <c r="K2853" s="52" t="e">
        <f>IFERROR(_xll.qlIndexFixing(ONIndex3M,I2853,TRUE,_xll.ohTrigger(RecalcTrigger,Trigger3M)),NA())</f>
        <v>#N/A</v>
      </c>
      <c r="L2853" s="52" t="e">
        <f>IFERROR(_xll.qlIndexFixing(Index6M,$H2853,TRUE,_xll.ohTrigger(RecalcTrigger,Trigger6M)),NA())</f>
        <v>#N/A</v>
      </c>
      <c r="M2853" s="52" t="e">
        <f>IFERROR(_xll.qlIndexFixing(ONIndex6M,I2853,TRUE,_xll.ohTrigger(RecalcTrigger,Trigger6M)),NA())</f>
        <v>#N/A</v>
      </c>
    </row>
    <row r="2854" spans="2:13" x14ac:dyDescent="0.2">
      <c r="B2854" s="46" t="s">
        <v>49</v>
      </c>
      <c r="D2854" s="49">
        <f>_xll.qlCalendarAdvance(LocalCalendar,$D2853,B2854,"f",FALSE)</f>
        <v>59610</v>
      </c>
      <c r="E2854" s="49">
        <f>_xll.qlInterestRateIndexValueDate(IndexON,D2854)</f>
        <v>59610</v>
      </c>
      <c r="F2854" s="52" t="e">
        <f>IFERROR(_xll.qlIndexFixing(IndexON,D2854,TRUE,_xll.ohTrigger(RecalcTrigger,TriggerON)),NA())</f>
        <v>#N/A</v>
      </c>
      <c r="H2854" s="49">
        <f>_xll.qlCalendarAdvance(IborCalendar,$H2853,B2854,"f",FALSE)</f>
        <v>59315</v>
      </c>
      <c r="I2854" s="49">
        <f>_xll.qlInterestRateIndexValueDate(Index3M,$H2854)</f>
        <v>59317</v>
      </c>
      <c r="J2854" s="52" t="e">
        <f>IFERROR(_xll.qlIndexFixing(Index3M,H2854,TRUE,_xll.ohTrigger(RecalcTrigger,Trigger3M)),NA())</f>
        <v>#N/A</v>
      </c>
      <c r="K2854" s="52" t="e">
        <f>IFERROR(_xll.qlIndexFixing(ONIndex3M,I2854,TRUE,_xll.ohTrigger(RecalcTrigger,Trigger3M)),NA())</f>
        <v>#N/A</v>
      </c>
      <c r="L2854" s="52" t="e">
        <f>IFERROR(_xll.qlIndexFixing(Index6M,$H2854,TRUE,_xll.ohTrigger(RecalcTrigger,Trigger6M)),NA())</f>
        <v>#N/A</v>
      </c>
      <c r="M2854" s="52" t="e">
        <f>IFERROR(_xll.qlIndexFixing(ONIndex6M,I2854,TRUE,_xll.ohTrigger(RecalcTrigger,Trigger6M)),NA())</f>
        <v>#N/A</v>
      </c>
    </row>
    <row r="2855" spans="2:13" x14ac:dyDescent="0.2">
      <c r="B2855" s="46" t="s">
        <v>49</v>
      </c>
      <c r="D2855" s="49">
        <f>_xll.qlCalendarAdvance(LocalCalendar,$D2854,B2855,"f",FALSE)</f>
        <v>59617</v>
      </c>
      <c r="E2855" s="49">
        <f>_xll.qlInterestRateIndexValueDate(IndexON,D2855)</f>
        <v>59617</v>
      </c>
      <c r="F2855" s="52" t="e">
        <f>IFERROR(_xll.qlIndexFixing(IndexON,D2855,TRUE,_xll.ohTrigger(RecalcTrigger,TriggerON)),NA())</f>
        <v>#N/A</v>
      </c>
      <c r="H2855" s="49">
        <f>_xll.qlCalendarAdvance(IborCalendar,$H2854,B2855,"f",FALSE)</f>
        <v>59322</v>
      </c>
      <c r="I2855" s="49">
        <f>_xll.qlInterestRateIndexValueDate(Index3M,$H2855)</f>
        <v>59324</v>
      </c>
      <c r="J2855" s="52" t="e">
        <f>IFERROR(_xll.qlIndexFixing(Index3M,H2855,TRUE,_xll.ohTrigger(RecalcTrigger,Trigger3M)),NA())</f>
        <v>#N/A</v>
      </c>
      <c r="K2855" s="52" t="e">
        <f>IFERROR(_xll.qlIndexFixing(ONIndex3M,I2855,TRUE,_xll.ohTrigger(RecalcTrigger,Trigger3M)),NA())</f>
        <v>#N/A</v>
      </c>
      <c r="L2855" s="52" t="e">
        <f>IFERROR(_xll.qlIndexFixing(Index6M,$H2855,TRUE,_xll.ohTrigger(RecalcTrigger,Trigger6M)),NA())</f>
        <v>#N/A</v>
      </c>
      <c r="M2855" s="52" t="e">
        <f>IFERROR(_xll.qlIndexFixing(ONIndex6M,I2855,TRUE,_xll.ohTrigger(RecalcTrigger,Trigger6M)),NA())</f>
        <v>#N/A</v>
      </c>
    </row>
    <row r="2856" spans="2:13" x14ac:dyDescent="0.2">
      <c r="B2856" s="46" t="s">
        <v>49</v>
      </c>
      <c r="D2856" s="49">
        <f>_xll.qlCalendarAdvance(LocalCalendar,$D2855,B2856,"f",FALSE)</f>
        <v>59624</v>
      </c>
      <c r="E2856" s="49">
        <f>_xll.qlInterestRateIndexValueDate(IndexON,D2856)</f>
        <v>59624</v>
      </c>
      <c r="F2856" s="52" t="e">
        <f>IFERROR(_xll.qlIndexFixing(IndexON,D2856,TRUE,_xll.ohTrigger(RecalcTrigger,TriggerON)),NA())</f>
        <v>#N/A</v>
      </c>
      <c r="H2856" s="49">
        <f>_xll.qlCalendarAdvance(IborCalendar,$H2855,B2856,"f",FALSE)</f>
        <v>59329</v>
      </c>
      <c r="I2856" s="49">
        <f>_xll.qlInterestRateIndexValueDate(Index3M,$H2856)</f>
        <v>59331</v>
      </c>
      <c r="J2856" s="52" t="e">
        <f>IFERROR(_xll.qlIndexFixing(Index3M,H2856,TRUE,_xll.ohTrigger(RecalcTrigger,Trigger3M)),NA())</f>
        <v>#N/A</v>
      </c>
      <c r="K2856" s="52" t="e">
        <f>IFERROR(_xll.qlIndexFixing(ONIndex3M,I2856,TRUE,_xll.ohTrigger(RecalcTrigger,Trigger3M)),NA())</f>
        <v>#N/A</v>
      </c>
      <c r="L2856" s="52" t="e">
        <f>IFERROR(_xll.qlIndexFixing(Index6M,$H2856,TRUE,_xll.ohTrigger(RecalcTrigger,Trigger6M)),NA())</f>
        <v>#N/A</v>
      </c>
      <c r="M2856" s="52" t="e">
        <f>IFERROR(_xll.qlIndexFixing(ONIndex6M,I2856,TRUE,_xll.ohTrigger(RecalcTrigger,Trigger6M)),NA())</f>
        <v>#N/A</v>
      </c>
    </row>
    <row r="2857" spans="2:13" x14ac:dyDescent="0.2">
      <c r="B2857" s="46" t="s">
        <v>49</v>
      </c>
      <c r="D2857" s="49">
        <f>_xll.qlCalendarAdvance(LocalCalendar,$D2856,B2857,"f",FALSE)</f>
        <v>59631</v>
      </c>
      <c r="E2857" s="49">
        <f>_xll.qlInterestRateIndexValueDate(IndexON,D2857)</f>
        <v>59631</v>
      </c>
      <c r="F2857" s="52" t="e">
        <f>IFERROR(_xll.qlIndexFixing(IndexON,D2857,TRUE,_xll.ohTrigger(RecalcTrigger,TriggerON)),NA())</f>
        <v>#N/A</v>
      </c>
      <c r="H2857" s="49">
        <f>_xll.qlCalendarAdvance(IborCalendar,$H2856,B2857,"f",FALSE)</f>
        <v>59336</v>
      </c>
      <c r="I2857" s="49">
        <f>_xll.qlInterestRateIndexValueDate(Index3M,$H2857)</f>
        <v>59338</v>
      </c>
      <c r="J2857" s="52" t="e">
        <f>IFERROR(_xll.qlIndexFixing(Index3M,H2857,TRUE,_xll.ohTrigger(RecalcTrigger,Trigger3M)),NA())</f>
        <v>#N/A</v>
      </c>
      <c r="K2857" s="52" t="e">
        <f>IFERROR(_xll.qlIndexFixing(ONIndex3M,I2857,TRUE,_xll.ohTrigger(RecalcTrigger,Trigger3M)),NA())</f>
        <v>#N/A</v>
      </c>
      <c r="L2857" s="52" t="e">
        <f>IFERROR(_xll.qlIndexFixing(Index6M,$H2857,TRUE,_xll.ohTrigger(RecalcTrigger,Trigger6M)),NA())</f>
        <v>#N/A</v>
      </c>
      <c r="M2857" s="52" t="e">
        <f>IFERROR(_xll.qlIndexFixing(ONIndex6M,I2857,TRUE,_xll.ohTrigger(RecalcTrigger,Trigger6M)),NA())</f>
        <v>#N/A</v>
      </c>
    </row>
    <row r="2858" spans="2:13" x14ac:dyDescent="0.2">
      <c r="B2858" s="46" t="s">
        <v>49</v>
      </c>
      <c r="D2858" s="49">
        <f>_xll.qlCalendarAdvance(LocalCalendar,$D2857,B2858,"f",FALSE)</f>
        <v>59638</v>
      </c>
      <c r="E2858" s="49">
        <f>_xll.qlInterestRateIndexValueDate(IndexON,D2858)</f>
        <v>59638</v>
      </c>
      <c r="F2858" s="52" t="e">
        <f>IFERROR(_xll.qlIndexFixing(IndexON,D2858,TRUE,_xll.ohTrigger(RecalcTrigger,TriggerON)),NA())</f>
        <v>#N/A</v>
      </c>
      <c r="H2858" s="49">
        <f>_xll.qlCalendarAdvance(IborCalendar,$H2857,B2858,"f",FALSE)</f>
        <v>59343</v>
      </c>
      <c r="I2858" s="49">
        <f>_xll.qlInterestRateIndexValueDate(Index3M,$H2858)</f>
        <v>59345</v>
      </c>
      <c r="J2858" s="52" t="e">
        <f>IFERROR(_xll.qlIndexFixing(Index3M,H2858,TRUE,_xll.ohTrigger(RecalcTrigger,Trigger3M)),NA())</f>
        <v>#N/A</v>
      </c>
      <c r="K2858" s="52" t="e">
        <f>IFERROR(_xll.qlIndexFixing(ONIndex3M,I2858,TRUE,_xll.ohTrigger(RecalcTrigger,Trigger3M)),NA())</f>
        <v>#N/A</v>
      </c>
      <c r="L2858" s="52" t="e">
        <f>IFERROR(_xll.qlIndexFixing(Index6M,$H2858,TRUE,_xll.ohTrigger(RecalcTrigger,Trigger6M)),NA())</f>
        <v>#N/A</v>
      </c>
      <c r="M2858" s="52" t="e">
        <f>IFERROR(_xll.qlIndexFixing(ONIndex6M,I2858,TRUE,_xll.ohTrigger(RecalcTrigger,Trigger6M)),NA())</f>
        <v>#N/A</v>
      </c>
    </row>
    <row r="2859" spans="2:13" x14ac:dyDescent="0.2">
      <c r="B2859" s="46" t="s">
        <v>49</v>
      </c>
      <c r="D2859" s="49">
        <f>_xll.qlCalendarAdvance(LocalCalendar,$D2858,B2859,"f",FALSE)</f>
        <v>59645</v>
      </c>
      <c r="E2859" s="49">
        <f>_xll.qlInterestRateIndexValueDate(IndexON,D2859)</f>
        <v>59645</v>
      </c>
      <c r="F2859" s="52" t="e">
        <f>IFERROR(_xll.qlIndexFixing(IndexON,D2859,TRUE,_xll.ohTrigger(RecalcTrigger,TriggerON)),NA())</f>
        <v>#N/A</v>
      </c>
      <c r="H2859" s="49">
        <f>_xll.qlCalendarAdvance(IborCalendar,$H2858,B2859,"f",FALSE)</f>
        <v>59350</v>
      </c>
      <c r="I2859" s="49">
        <f>_xll.qlInterestRateIndexValueDate(Index3M,$H2859)</f>
        <v>59352</v>
      </c>
      <c r="J2859" s="52" t="e">
        <f>IFERROR(_xll.qlIndexFixing(Index3M,H2859,TRUE,_xll.ohTrigger(RecalcTrigger,Trigger3M)),NA())</f>
        <v>#N/A</v>
      </c>
      <c r="K2859" s="52" t="e">
        <f>IFERROR(_xll.qlIndexFixing(ONIndex3M,I2859,TRUE,_xll.ohTrigger(RecalcTrigger,Trigger3M)),NA())</f>
        <v>#N/A</v>
      </c>
      <c r="L2859" s="52" t="e">
        <f>IFERROR(_xll.qlIndexFixing(Index6M,$H2859,TRUE,_xll.ohTrigger(RecalcTrigger,Trigger6M)),NA())</f>
        <v>#N/A</v>
      </c>
      <c r="M2859" s="52" t="e">
        <f>IFERROR(_xll.qlIndexFixing(ONIndex6M,I2859,TRUE,_xll.ohTrigger(RecalcTrigger,Trigger6M)),NA())</f>
        <v>#N/A</v>
      </c>
    </row>
    <row r="2860" spans="2:13" x14ac:dyDescent="0.2">
      <c r="B2860" s="46" t="s">
        <v>49</v>
      </c>
      <c r="D2860" s="49">
        <f>_xll.qlCalendarAdvance(LocalCalendar,$D2859,B2860,"f",FALSE)</f>
        <v>59652</v>
      </c>
      <c r="E2860" s="49">
        <f>_xll.qlInterestRateIndexValueDate(IndexON,D2860)</f>
        <v>59652</v>
      </c>
      <c r="F2860" s="52" t="e">
        <f>IFERROR(_xll.qlIndexFixing(IndexON,D2860,TRUE,_xll.ohTrigger(RecalcTrigger,TriggerON)),NA())</f>
        <v>#N/A</v>
      </c>
      <c r="H2860" s="49">
        <f>_xll.qlCalendarAdvance(IborCalendar,$H2859,B2860,"f",FALSE)</f>
        <v>59357</v>
      </c>
      <c r="I2860" s="49">
        <f>_xll.qlInterestRateIndexValueDate(Index3M,$H2860)</f>
        <v>59359</v>
      </c>
      <c r="J2860" s="52" t="e">
        <f>IFERROR(_xll.qlIndexFixing(Index3M,H2860,TRUE,_xll.ohTrigger(RecalcTrigger,Trigger3M)),NA())</f>
        <v>#N/A</v>
      </c>
      <c r="K2860" s="52" t="e">
        <f>IFERROR(_xll.qlIndexFixing(ONIndex3M,I2860,TRUE,_xll.ohTrigger(RecalcTrigger,Trigger3M)),NA())</f>
        <v>#N/A</v>
      </c>
      <c r="L2860" s="52" t="e">
        <f>IFERROR(_xll.qlIndexFixing(Index6M,$H2860,TRUE,_xll.ohTrigger(RecalcTrigger,Trigger6M)),NA())</f>
        <v>#N/A</v>
      </c>
      <c r="M2860" s="52" t="e">
        <f>IFERROR(_xll.qlIndexFixing(ONIndex6M,I2860,TRUE,_xll.ohTrigger(RecalcTrigger,Trigger6M)),NA())</f>
        <v>#N/A</v>
      </c>
    </row>
    <row r="2861" spans="2:13" x14ac:dyDescent="0.2">
      <c r="B2861" s="46" t="s">
        <v>49</v>
      </c>
      <c r="D2861" s="49">
        <f>_xll.qlCalendarAdvance(LocalCalendar,$D2860,B2861,"f",FALSE)</f>
        <v>59663</v>
      </c>
      <c r="E2861" s="49">
        <f>_xll.qlInterestRateIndexValueDate(IndexON,D2861)</f>
        <v>59663</v>
      </c>
      <c r="F2861" s="52" t="e">
        <f>IFERROR(_xll.qlIndexFixing(IndexON,D2861,TRUE,_xll.ohTrigger(RecalcTrigger,TriggerON)),NA())</f>
        <v>#N/A</v>
      </c>
      <c r="H2861" s="49">
        <f>_xll.qlCalendarAdvance(IborCalendar,$H2860,B2861,"f",FALSE)</f>
        <v>59364</v>
      </c>
      <c r="I2861" s="49">
        <f>_xll.qlInterestRateIndexValueDate(Index3M,$H2861)</f>
        <v>59366</v>
      </c>
      <c r="J2861" s="52" t="e">
        <f>IFERROR(_xll.qlIndexFixing(Index3M,H2861,TRUE,_xll.ohTrigger(RecalcTrigger,Trigger3M)),NA())</f>
        <v>#N/A</v>
      </c>
      <c r="K2861" s="52" t="e">
        <f>IFERROR(_xll.qlIndexFixing(ONIndex3M,I2861,TRUE,_xll.ohTrigger(RecalcTrigger,Trigger3M)),NA())</f>
        <v>#N/A</v>
      </c>
      <c r="L2861" s="52" t="e">
        <f>IFERROR(_xll.qlIndexFixing(Index6M,$H2861,TRUE,_xll.ohTrigger(RecalcTrigger,Trigger6M)),NA())</f>
        <v>#N/A</v>
      </c>
      <c r="M2861" s="52" t="e">
        <f>IFERROR(_xll.qlIndexFixing(ONIndex6M,I2861,TRUE,_xll.ohTrigger(RecalcTrigger,Trigger6M)),NA())</f>
        <v>#N/A</v>
      </c>
    </row>
    <row r="2862" spans="2:13" x14ac:dyDescent="0.2">
      <c r="B2862" s="46" t="s">
        <v>49</v>
      </c>
      <c r="D2862" s="49">
        <f>_xll.qlCalendarAdvance(LocalCalendar,$D2861,B2862,"f",FALSE)</f>
        <v>59670</v>
      </c>
      <c r="E2862" s="49">
        <f>_xll.qlInterestRateIndexValueDate(IndexON,D2862)</f>
        <v>59670</v>
      </c>
      <c r="F2862" s="52" t="e">
        <f>IFERROR(_xll.qlIndexFixing(IndexON,D2862,TRUE,_xll.ohTrigger(RecalcTrigger,TriggerON)),NA())</f>
        <v>#N/A</v>
      </c>
      <c r="H2862" s="49">
        <f>_xll.qlCalendarAdvance(IborCalendar,$H2861,B2862,"f",FALSE)</f>
        <v>59371</v>
      </c>
      <c r="I2862" s="49">
        <f>_xll.qlInterestRateIndexValueDate(Index3M,$H2862)</f>
        <v>59373</v>
      </c>
      <c r="J2862" s="52" t="e">
        <f>IFERROR(_xll.qlIndexFixing(Index3M,H2862,TRUE,_xll.ohTrigger(RecalcTrigger,Trigger3M)),NA())</f>
        <v>#N/A</v>
      </c>
      <c r="K2862" s="52" t="e">
        <f>IFERROR(_xll.qlIndexFixing(ONIndex3M,I2862,TRUE,_xll.ohTrigger(RecalcTrigger,Trigger3M)),NA())</f>
        <v>#N/A</v>
      </c>
      <c r="L2862" s="52" t="e">
        <f>IFERROR(_xll.qlIndexFixing(Index6M,$H2862,TRUE,_xll.ohTrigger(RecalcTrigger,Trigger6M)),NA())</f>
        <v>#N/A</v>
      </c>
      <c r="M2862" s="52" t="e">
        <f>IFERROR(_xll.qlIndexFixing(ONIndex6M,I2862,TRUE,_xll.ohTrigger(RecalcTrigger,Trigger6M)),NA())</f>
        <v>#N/A</v>
      </c>
    </row>
    <row r="2863" spans="2:13" x14ac:dyDescent="0.2">
      <c r="B2863" s="46" t="s">
        <v>49</v>
      </c>
      <c r="D2863" s="49">
        <f>_xll.qlCalendarAdvance(LocalCalendar,$D2862,B2863,"f",FALSE)</f>
        <v>59677</v>
      </c>
      <c r="E2863" s="49">
        <f>_xll.qlInterestRateIndexValueDate(IndexON,D2863)</f>
        <v>59677</v>
      </c>
      <c r="F2863" s="52" t="e">
        <f>IFERROR(_xll.qlIndexFixing(IndexON,D2863,TRUE,_xll.ohTrigger(RecalcTrigger,TriggerON)),NA())</f>
        <v>#N/A</v>
      </c>
      <c r="H2863" s="49">
        <f>_xll.qlCalendarAdvance(IborCalendar,$H2862,B2863,"f",FALSE)</f>
        <v>59378</v>
      </c>
      <c r="I2863" s="49">
        <f>_xll.qlInterestRateIndexValueDate(Index3M,$H2863)</f>
        <v>59380</v>
      </c>
      <c r="J2863" s="52" t="e">
        <f>IFERROR(_xll.qlIndexFixing(Index3M,H2863,TRUE,_xll.ohTrigger(RecalcTrigger,Trigger3M)),NA())</f>
        <v>#N/A</v>
      </c>
      <c r="K2863" s="52" t="e">
        <f>IFERROR(_xll.qlIndexFixing(ONIndex3M,I2863,TRUE,_xll.ohTrigger(RecalcTrigger,Trigger3M)),NA())</f>
        <v>#N/A</v>
      </c>
      <c r="L2863" s="52" t="e">
        <f>IFERROR(_xll.qlIndexFixing(Index6M,$H2863,TRUE,_xll.ohTrigger(RecalcTrigger,Trigger6M)),NA())</f>
        <v>#N/A</v>
      </c>
      <c r="M2863" s="52" t="e">
        <f>IFERROR(_xll.qlIndexFixing(ONIndex6M,I2863,TRUE,_xll.ohTrigger(RecalcTrigger,Trigger6M)),NA())</f>
        <v>#N/A</v>
      </c>
    </row>
    <row r="2864" spans="2:13" x14ac:dyDescent="0.2">
      <c r="B2864" s="46" t="s">
        <v>49</v>
      </c>
      <c r="D2864" s="49">
        <f>_xll.qlCalendarAdvance(LocalCalendar,$D2863,B2864,"f",FALSE)</f>
        <v>59684</v>
      </c>
      <c r="E2864" s="49">
        <f>_xll.qlInterestRateIndexValueDate(IndexON,D2864)</f>
        <v>59684</v>
      </c>
      <c r="F2864" s="52" t="e">
        <f>IFERROR(_xll.qlIndexFixing(IndexON,D2864,TRUE,_xll.ohTrigger(RecalcTrigger,TriggerON)),NA())</f>
        <v>#N/A</v>
      </c>
      <c r="H2864" s="49">
        <f>_xll.qlCalendarAdvance(IborCalendar,$H2863,B2864,"f",FALSE)</f>
        <v>59385</v>
      </c>
      <c r="I2864" s="49">
        <f>_xll.qlInterestRateIndexValueDate(Index3M,$H2864)</f>
        <v>59387</v>
      </c>
      <c r="J2864" s="52" t="e">
        <f>IFERROR(_xll.qlIndexFixing(Index3M,H2864,TRUE,_xll.ohTrigger(RecalcTrigger,Trigger3M)),NA())</f>
        <v>#N/A</v>
      </c>
      <c r="K2864" s="52" t="e">
        <f>IFERROR(_xll.qlIndexFixing(ONIndex3M,I2864,TRUE,_xll.ohTrigger(RecalcTrigger,Trigger3M)),NA())</f>
        <v>#N/A</v>
      </c>
      <c r="L2864" s="52" t="e">
        <f>IFERROR(_xll.qlIndexFixing(Index6M,$H2864,TRUE,_xll.ohTrigger(RecalcTrigger,Trigger6M)),NA())</f>
        <v>#N/A</v>
      </c>
      <c r="M2864" s="52" t="e">
        <f>IFERROR(_xll.qlIndexFixing(ONIndex6M,I2864,TRUE,_xll.ohTrigger(RecalcTrigger,Trigger6M)),NA())</f>
        <v>#N/A</v>
      </c>
    </row>
    <row r="2865" spans="2:13" x14ac:dyDescent="0.2">
      <c r="B2865" s="46" t="s">
        <v>49</v>
      </c>
      <c r="D2865" s="49">
        <f>_xll.qlCalendarAdvance(LocalCalendar,$D2864,B2865,"f",FALSE)</f>
        <v>59691</v>
      </c>
      <c r="E2865" s="49">
        <f>_xll.qlInterestRateIndexValueDate(IndexON,D2865)</f>
        <v>59691</v>
      </c>
      <c r="F2865" s="52" t="e">
        <f>IFERROR(_xll.qlIndexFixing(IndexON,D2865,TRUE,_xll.ohTrigger(RecalcTrigger,TriggerON)),NA())</f>
        <v>#N/A</v>
      </c>
      <c r="H2865" s="49">
        <f>_xll.qlCalendarAdvance(IborCalendar,$H2864,B2865,"f",FALSE)</f>
        <v>59392</v>
      </c>
      <c r="I2865" s="49">
        <f>_xll.qlInterestRateIndexValueDate(Index3M,$H2865)</f>
        <v>59397</v>
      </c>
      <c r="J2865" s="52" t="e">
        <f>IFERROR(_xll.qlIndexFixing(Index3M,H2865,TRUE,_xll.ohTrigger(RecalcTrigger,Trigger3M)),NA())</f>
        <v>#N/A</v>
      </c>
      <c r="K2865" s="52" t="e">
        <f>IFERROR(_xll.qlIndexFixing(ONIndex3M,I2865,TRUE,_xll.ohTrigger(RecalcTrigger,Trigger3M)),NA())</f>
        <v>#N/A</v>
      </c>
      <c r="L2865" s="52" t="e">
        <f>IFERROR(_xll.qlIndexFixing(Index6M,$H2865,TRUE,_xll.ohTrigger(RecalcTrigger,Trigger6M)),NA())</f>
        <v>#N/A</v>
      </c>
      <c r="M2865" s="52" t="e">
        <f>IFERROR(_xll.qlIndexFixing(ONIndex6M,I2865,TRUE,_xll.ohTrigger(RecalcTrigger,Trigger6M)),NA())</f>
        <v>#N/A</v>
      </c>
    </row>
    <row r="2866" spans="2:13" x14ac:dyDescent="0.2">
      <c r="B2866" s="46" t="s">
        <v>49</v>
      </c>
      <c r="D2866" s="49">
        <f>_xll.qlCalendarAdvance(LocalCalendar,$D2865,B2866,"f",FALSE)</f>
        <v>59698</v>
      </c>
      <c r="E2866" s="49">
        <f>_xll.qlInterestRateIndexValueDate(IndexON,D2866)</f>
        <v>59698</v>
      </c>
      <c r="F2866" s="52" t="e">
        <f>IFERROR(_xll.qlIndexFixing(IndexON,D2866,TRUE,_xll.ohTrigger(RecalcTrigger,TriggerON)),NA())</f>
        <v>#N/A</v>
      </c>
      <c r="H2866" s="49">
        <f>_xll.qlCalendarAdvance(IborCalendar,$H2865,B2866,"f",FALSE)</f>
        <v>59399</v>
      </c>
      <c r="I2866" s="49">
        <f>_xll.qlInterestRateIndexValueDate(Index3M,$H2866)</f>
        <v>59401</v>
      </c>
      <c r="J2866" s="52" t="e">
        <f>IFERROR(_xll.qlIndexFixing(Index3M,H2866,TRUE,_xll.ohTrigger(RecalcTrigger,Trigger3M)),NA())</f>
        <v>#N/A</v>
      </c>
      <c r="K2866" s="52" t="e">
        <f>IFERROR(_xll.qlIndexFixing(ONIndex3M,I2866,TRUE,_xll.ohTrigger(RecalcTrigger,Trigger3M)),NA())</f>
        <v>#N/A</v>
      </c>
      <c r="L2866" s="52" t="e">
        <f>IFERROR(_xll.qlIndexFixing(Index6M,$H2866,TRUE,_xll.ohTrigger(RecalcTrigger,Trigger6M)),NA())</f>
        <v>#N/A</v>
      </c>
      <c r="M2866" s="52" t="e">
        <f>IFERROR(_xll.qlIndexFixing(ONIndex6M,I2866,TRUE,_xll.ohTrigger(RecalcTrigger,Trigger6M)),NA())</f>
        <v>#N/A</v>
      </c>
    </row>
    <row r="2867" spans="2:13" x14ac:dyDescent="0.2">
      <c r="B2867" s="46" t="s">
        <v>49</v>
      </c>
      <c r="D2867" s="49">
        <f>_xll.qlCalendarAdvance(LocalCalendar,$D2866,B2867,"f",FALSE)</f>
        <v>59705</v>
      </c>
      <c r="E2867" s="49">
        <f>_xll.qlInterestRateIndexValueDate(IndexON,D2867)</f>
        <v>59705</v>
      </c>
      <c r="F2867" s="52" t="e">
        <f>IFERROR(_xll.qlIndexFixing(IndexON,D2867,TRUE,_xll.ohTrigger(RecalcTrigger,TriggerON)),NA())</f>
        <v>#N/A</v>
      </c>
      <c r="H2867" s="49">
        <f>_xll.qlCalendarAdvance(IborCalendar,$H2866,B2867,"f",FALSE)</f>
        <v>59406</v>
      </c>
      <c r="I2867" s="49">
        <f>_xll.qlInterestRateIndexValueDate(Index3M,$H2867)</f>
        <v>59408</v>
      </c>
      <c r="J2867" s="52" t="e">
        <f>IFERROR(_xll.qlIndexFixing(Index3M,H2867,TRUE,_xll.ohTrigger(RecalcTrigger,Trigger3M)),NA())</f>
        <v>#N/A</v>
      </c>
      <c r="K2867" s="52" t="e">
        <f>IFERROR(_xll.qlIndexFixing(ONIndex3M,I2867,TRUE,_xll.ohTrigger(RecalcTrigger,Trigger3M)),NA())</f>
        <v>#N/A</v>
      </c>
      <c r="L2867" s="52" t="e">
        <f>IFERROR(_xll.qlIndexFixing(Index6M,$H2867,TRUE,_xll.ohTrigger(RecalcTrigger,Trigger6M)),NA())</f>
        <v>#N/A</v>
      </c>
      <c r="M2867" s="52" t="e">
        <f>IFERROR(_xll.qlIndexFixing(ONIndex6M,I2867,TRUE,_xll.ohTrigger(RecalcTrigger,Trigger6M)),NA())</f>
        <v>#N/A</v>
      </c>
    </row>
    <row r="2868" spans="2:13" x14ac:dyDescent="0.2">
      <c r="B2868" s="46" t="s">
        <v>49</v>
      </c>
      <c r="D2868" s="49">
        <f>_xll.qlCalendarAdvance(LocalCalendar,$D2867,B2868,"f",FALSE)</f>
        <v>59712</v>
      </c>
      <c r="E2868" s="49">
        <f>_xll.qlInterestRateIndexValueDate(IndexON,D2868)</f>
        <v>59712</v>
      </c>
      <c r="F2868" s="52" t="e">
        <f>IFERROR(_xll.qlIndexFixing(IndexON,D2868,TRUE,_xll.ohTrigger(RecalcTrigger,TriggerON)),NA())</f>
        <v>#N/A</v>
      </c>
      <c r="H2868" s="49">
        <f>_xll.qlCalendarAdvance(IborCalendar,$H2867,B2868,"f",FALSE)</f>
        <v>59413</v>
      </c>
      <c r="I2868" s="49">
        <f>_xll.qlInterestRateIndexValueDate(Index3M,$H2868)</f>
        <v>59415</v>
      </c>
      <c r="J2868" s="52" t="e">
        <f>IFERROR(_xll.qlIndexFixing(Index3M,H2868,TRUE,_xll.ohTrigger(RecalcTrigger,Trigger3M)),NA())</f>
        <v>#N/A</v>
      </c>
      <c r="K2868" s="52" t="e">
        <f>IFERROR(_xll.qlIndexFixing(ONIndex3M,I2868,TRUE,_xll.ohTrigger(RecalcTrigger,Trigger3M)),NA())</f>
        <v>#N/A</v>
      </c>
      <c r="L2868" s="52" t="e">
        <f>IFERROR(_xll.qlIndexFixing(Index6M,$H2868,TRUE,_xll.ohTrigger(RecalcTrigger,Trigger6M)),NA())</f>
        <v>#N/A</v>
      </c>
      <c r="M2868" s="52" t="e">
        <f>IFERROR(_xll.qlIndexFixing(ONIndex6M,I2868,TRUE,_xll.ohTrigger(RecalcTrigger,Trigger6M)),NA())</f>
        <v>#N/A</v>
      </c>
    </row>
    <row r="2869" spans="2:13" x14ac:dyDescent="0.2">
      <c r="B2869" s="46" t="s">
        <v>49</v>
      </c>
      <c r="D2869" s="49">
        <f>_xll.qlCalendarAdvance(LocalCalendar,$D2868,B2869,"f",FALSE)</f>
        <v>59719</v>
      </c>
      <c r="E2869" s="49">
        <f>_xll.qlInterestRateIndexValueDate(IndexON,D2869)</f>
        <v>59719</v>
      </c>
      <c r="F2869" s="52" t="e">
        <f>IFERROR(_xll.qlIndexFixing(IndexON,D2869,TRUE,_xll.ohTrigger(RecalcTrigger,TriggerON)),NA())</f>
        <v>#N/A</v>
      </c>
      <c r="H2869" s="49">
        <f>_xll.qlCalendarAdvance(IborCalendar,$H2868,B2869,"f",FALSE)</f>
        <v>59420</v>
      </c>
      <c r="I2869" s="49">
        <f>_xll.qlInterestRateIndexValueDate(Index3M,$H2869)</f>
        <v>59422</v>
      </c>
      <c r="J2869" s="52" t="e">
        <f>IFERROR(_xll.qlIndexFixing(Index3M,H2869,TRUE,_xll.ohTrigger(RecalcTrigger,Trigger3M)),NA())</f>
        <v>#N/A</v>
      </c>
      <c r="K2869" s="52" t="e">
        <f>IFERROR(_xll.qlIndexFixing(ONIndex3M,I2869,TRUE,_xll.ohTrigger(RecalcTrigger,Trigger3M)),NA())</f>
        <v>#N/A</v>
      </c>
      <c r="L2869" s="52" t="e">
        <f>IFERROR(_xll.qlIndexFixing(Index6M,$H2869,TRUE,_xll.ohTrigger(RecalcTrigger,Trigger6M)),NA())</f>
        <v>#N/A</v>
      </c>
      <c r="M2869" s="52" t="e">
        <f>IFERROR(_xll.qlIndexFixing(ONIndex6M,I2869,TRUE,_xll.ohTrigger(RecalcTrigger,Trigger6M)),NA())</f>
        <v>#N/A</v>
      </c>
    </row>
    <row r="2870" spans="2:13" x14ac:dyDescent="0.2">
      <c r="B2870" s="46" t="s">
        <v>49</v>
      </c>
      <c r="D2870" s="49">
        <f>_xll.qlCalendarAdvance(LocalCalendar,$D2869,B2870,"f",FALSE)</f>
        <v>59726</v>
      </c>
      <c r="E2870" s="49">
        <f>_xll.qlInterestRateIndexValueDate(IndexON,D2870)</f>
        <v>59726</v>
      </c>
      <c r="F2870" s="52" t="e">
        <f>IFERROR(_xll.qlIndexFixing(IndexON,D2870,TRUE,_xll.ohTrigger(RecalcTrigger,TriggerON)),NA())</f>
        <v>#N/A</v>
      </c>
      <c r="H2870" s="49">
        <f>_xll.qlCalendarAdvance(IborCalendar,$H2869,B2870,"f",FALSE)</f>
        <v>59427</v>
      </c>
      <c r="I2870" s="49">
        <f>_xll.qlInterestRateIndexValueDate(Index3M,$H2870)</f>
        <v>59429</v>
      </c>
      <c r="J2870" s="52" t="e">
        <f>IFERROR(_xll.qlIndexFixing(Index3M,H2870,TRUE,_xll.ohTrigger(RecalcTrigger,Trigger3M)),NA())</f>
        <v>#N/A</v>
      </c>
      <c r="K2870" s="52" t="e">
        <f>IFERROR(_xll.qlIndexFixing(ONIndex3M,I2870,TRUE,_xll.ohTrigger(RecalcTrigger,Trigger3M)),NA())</f>
        <v>#N/A</v>
      </c>
      <c r="L2870" s="52" t="e">
        <f>IFERROR(_xll.qlIndexFixing(Index6M,$H2870,TRUE,_xll.ohTrigger(RecalcTrigger,Trigger6M)),NA())</f>
        <v>#N/A</v>
      </c>
      <c r="M2870" s="52" t="e">
        <f>IFERROR(_xll.qlIndexFixing(ONIndex6M,I2870,TRUE,_xll.ohTrigger(RecalcTrigger,Trigger6M)),NA())</f>
        <v>#N/A</v>
      </c>
    </row>
    <row r="2871" spans="2:13" x14ac:dyDescent="0.2">
      <c r="B2871" s="46" t="s">
        <v>49</v>
      </c>
      <c r="D2871" s="49">
        <f>_xll.qlCalendarAdvance(LocalCalendar,$D2870,B2871,"f",FALSE)</f>
        <v>59734</v>
      </c>
      <c r="E2871" s="49">
        <f>_xll.qlInterestRateIndexValueDate(IndexON,D2871)</f>
        <v>59734</v>
      </c>
      <c r="F2871" s="52" t="e">
        <f>IFERROR(_xll.qlIndexFixing(IndexON,D2871,TRUE,_xll.ohTrigger(RecalcTrigger,TriggerON)),NA())</f>
        <v>#N/A</v>
      </c>
      <c r="H2871" s="49">
        <f>_xll.qlCalendarAdvance(IborCalendar,$H2870,B2871,"f",FALSE)</f>
        <v>59434</v>
      </c>
      <c r="I2871" s="49">
        <f>_xll.qlInterestRateIndexValueDate(Index3M,$H2871)</f>
        <v>59436</v>
      </c>
      <c r="J2871" s="52" t="e">
        <f>IFERROR(_xll.qlIndexFixing(Index3M,H2871,TRUE,_xll.ohTrigger(RecalcTrigger,Trigger3M)),NA())</f>
        <v>#N/A</v>
      </c>
      <c r="K2871" s="52" t="e">
        <f>IFERROR(_xll.qlIndexFixing(ONIndex3M,I2871,TRUE,_xll.ohTrigger(RecalcTrigger,Trigger3M)),NA())</f>
        <v>#N/A</v>
      </c>
      <c r="L2871" s="52" t="e">
        <f>IFERROR(_xll.qlIndexFixing(Index6M,$H2871,TRUE,_xll.ohTrigger(RecalcTrigger,Trigger6M)),NA())</f>
        <v>#N/A</v>
      </c>
      <c r="M2871" s="52" t="e">
        <f>IFERROR(_xll.qlIndexFixing(ONIndex6M,I2871,TRUE,_xll.ohTrigger(RecalcTrigger,Trigger6M)),NA())</f>
        <v>#N/A</v>
      </c>
    </row>
    <row r="2872" spans="2:13" x14ac:dyDescent="0.2">
      <c r="B2872" s="46" t="s">
        <v>49</v>
      </c>
      <c r="D2872" s="49">
        <f>_xll.qlCalendarAdvance(LocalCalendar,$D2871,B2872,"f",FALSE)</f>
        <v>59741</v>
      </c>
      <c r="E2872" s="49">
        <f>_xll.qlInterestRateIndexValueDate(IndexON,D2872)</f>
        <v>59741</v>
      </c>
      <c r="F2872" s="52" t="e">
        <f>IFERROR(_xll.qlIndexFixing(IndexON,D2872,TRUE,_xll.ohTrigger(RecalcTrigger,TriggerON)),NA())</f>
        <v>#N/A</v>
      </c>
      <c r="H2872" s="49">
        <f>_xll.qlCalendarAdvance(IborCalendar,$H2871,B2872,"f",FALSE)</f>
        <v>59441</v>
      </c>
      <c r="I2872" s="49">
        <f>_xll.qlInterestRateIndexValueDate(Index3M,$H2872)</f>
        <v>59443</v>
      </c>
      <c r="J2872" s="52" t="e">
        <f>IFERROR(_xll.qlIndexFixing(Index3M,H2872,TRUE,_xll.ohTrigger(RecalcTrigger,Trigger3M)),NA())</f>
        <v>#N/A</v>
      </c>
      <c r="K2872" s="52" t="e">
        <f>IFERROR(_xll.qlIndexFixing(ONIndex3M,I2872,TRUE,_xll.ohTrigger(RecalcTrigger,Trigger3M)),NA())</f>
        <v>#N/A</v>
      </c>
      <c r="L2872" s="52" t="e">
        <f>IFERROR(_xll.qlIndexFixing(Index6M,$H2872,TRUE,_xll.ohTrigger(RecalcTrigger,Trigger6M)),NA())</f>
        <v>#N/A</v>
      </c>
      <c r="M2872" s="52" t="e">
        <f>IFERROR(_xll.qlIndexFixing(ONIndex6M,I2872,TRUE,_xll.ohTrigger(RecalcTrigger,Trigger6M)),NA())</f>
        <v>#N/A</v>
      </c>
    </row>
    <row r="2873" spans="2:13" x14ac:dyDescent="0.2">
      <c r="B2873" s="46" t="s">
        <v>49</v>
      </c>
      <c r="D2873" s="49">
        <f>_xll.qlCalendarAdvance(LocalCalendar,$D2872,B2873,"f",FALSE)</f>
        <v>59748</v>
      </c>
      <c r="E2873" s="49">
        <f>_xll.qlInterestRateIndexValueDate(IndexON,D2873)</f>
        <v>59748</v>
      </c>
      <c r="F2873" s="52" t="e">
        <f>IFERROR(_xll.qlIndexFixing(IndexON,D2873,TRUE,_xll.ohTrigger(RecalcTrigger,TriggerON)),NA())</f>
        <v>#N/A</v>
      </c>
      <c r="H2873" s="49">
        <f>_xll.qlCalendarAdvance(IborCalendar,$H2872,B2873,"f",FALSE)</f>
        <v>59448</v>
      </c>
      <c r="I2873" s="49">
        <f>_xll.qlInterestRateIndexValueDate(Index3M,$H2873)</f>
        <v>59450</v>
      </c>
      <c r="J2873" s="52" t="e">
        <f>IFERROR(_xll.qlIndexFixing(Index3M,H2873,TRUE,_xll.ohTrigger(RecalcTrigger,Trigger3M)),NA())</f>
        <v>#N/A</v>
      </c>
      <c r="K2873" s="52" t="e">
        <f>IFERROR(_xll.qlIndexFixing(ONIndex3M,I2873,TRUE,_xll.ohTrigger(RecalcTrigger,Trigger3M)),NA())</f>
        <v>#N/A</v>
      </c>
      <c r="L2873" s="52" t="e">
        <f>IFERROR(_xll.qlIndexFixing(Index6M,$H2873,TRUE,_xll.ohTrigger(RecalcTrigger,Trigger6M)),NA())</f>
        <v>#N/A</v>
      </c>
      <c r="M2873" s="52" t="e">
        <f>IFERROR(_xll.qlIndexFixing(ONIndex6M,I2873,TRUE,_xll.ohTrigger(RecalcTrigger,Trigger6M)),NA())</f>
        <v>#N/A</v>
      </c>
    </row>
    <row r="2874" spans="2:13" x14ac:dyDescent="0.2">
      <c r="B2874" s="46" t="s">
        <v>49</v>
      </c>
      <c r="D2874" s="49">
        <f>_xll.qlCalendarAdvance(LocalCalendar,$D2873,B2874,"f",FALSE)</f>
        <v>59755</v>
      </c>
      <c r="E2874" s="49">
        <f>_xll.qlInterestRateIndexValueDate(IndexON,D2874)</f>
        <v>59755</v>
      </c>
      <c r="F2874" s="52" t="e">
        <f>IFERROR(_xll.qlIndexFixing(IndexON,D2874,TRUE,_xll.ohTrigger(RecalcTrigger,TriggerON)),NA())</f>
        <v>#N/A</v>
      </c>
      <c r="H2874" s="49">
        <f>_xll.qlCalendarAdvance(IborCalendar,$H2873,B2874,"f",FALSE)</f>
        <v>59455</v>
      </c>
      <c r="I2874" s="49">
        <f>_xll.qlInterestRateIndexValueDate(Index3M,$H2874)</f>
        <v>59457</v>
      </c>
      <c r="J2874" s="52" t="e">
        <f>IFERROR(_xll.qlIndexFixing(Index3M,H2874,TRUE,_xll.ohTrigger(RecalcTrigger,Trigger3M)),NA())</f>
        <v>#N/A</v>
      </c>
      <c r="K2874" s="52" t="e">
        <f>IFERROR(_xll.qlIndexFixing(ONIndex3M,I2874,TRUE,_xll.ohTrigger(RecalcTrigger,Trigger3M)),NA())</f>
        <v>#N/A</v>
      </c>
      <c r="L2874" s="52" t="e">
        <f>IFERROR(_xll.qlIndexFixing(Index6M,$H2874,TRUE,_xll.ohTrigger(RecalcTrigger,Trigger6M)),NA())</f>
        <v>#N/A</v>
      </c>
      <c r="M2874" s="52" t="e">
        <f>IFERROR(_xll.qlIndexFixing(ONIndex6M,I2874,TRUE,_xll.ohTrigger(RecalcTrigger,Trigger6M)),NA())</f>
        <v>#N/A</v>
      </c>
    </row>
    <row r="2875" spans="2:13" x14ac:dyDescent="0.2">
      <c r="B2875" s="46" t="s">
        <v>49</v>
      </c>
      <c r="D2875" s="49">
        <f>_xll.qlCalendarAdvance(LocalCalendar,$D2874,B2875,"f",FALSE)</f>
        <v>59762</v>
      </c>
      <c r="E2875" s="49">
        <f>_xll.qlInterestRateIndexValueDate(IndexON,D2875)</f>
        <v>59762</v>
      </c>
      <c r="F2875" s="52" t="e">
        <f>IFERROR(_xll.qlIndexFixing(IndexON,D2875,TRUE,_xll.ohTrigger(RecalcTrigger,TriggerON)),NA())</f>
        <v>#N/A</v>
      </c>
      <c r="H2875" s="49">
        <f>_xll.qlCalendarAdvance(IborCalendar,$H2874,B2875,"f",FALSE)</f>
        <v>59462</v>
      </c>
      <c r="I2875" s="49">
        <f>_xll.qlInterestRateIndexValueDate(Index3M,$H2875)</f>
        <v>59464</v>
      </c>
      <c r="J2875" s="52" t="e">
        <f>IFERROR(_xll.qlIndexFixing(Index3M,H2875,TRUE,_xll.ohTrigger(RecalcTrigger,Trigger3M)),NA())</f>
        <v>#N/A</v>
      </c>
      <c r="K2875" s="52" t="e">
        <f>IFERROR(_xll.qlIndexFixing(ONIndex3M,I2875,TRUE,_xll.ohTrigger(RecalcTrigger,Trigger3M)),NA())</f>
        <v>#N/A</v>
      </c>
      <c r="L2875" s="52" t="e">
        <f>IFERROR(_xll.qlIndexFixing(Index6M,$H2875,TRUE,_xll.ohTrigger(RecalcTrigger,Trigger6M)),NA())</f>
        <v>#N/A</v>
      </c>
      <c r="M2875" s="52" t="e">
        <f>IFERROR(_xll.qlIndexFixing(ONIndex6M,I2875,TRUE,_xll.ohTrigger(RecalcTrigger,Trigger6M)),NA())</f>
        <v>#N/A</v>
      </c>
    </row>
    <row r="2876" spans="2:13" x14ac:dyDescent="0.2">
      <c r="B2876" s="46" t="s">
        <v>49</v>
      </c>
      <c r="D2876" s="49">
        <f>_xll.qlCalendarAdvance(LocalCalendar,$D2875,B2876,"f",FALSE)</f>
        <v>59769</v>
      </c>
      <c r="E2876" s="49">
        <f>_xll.qlInterestRateIndexValueDate(IndexON,D2876)</f>
        <v>59769</v>
      </c>
      <c r="F2876" s="52" t="e">
        <f>IFERROR(_xll.qlIndexFixing(IndexON,D2876,TRUE,_xll.ohTrigger(RecalcTrigger,TriggerON)),NA())</f>
        <v>#N/A</v>
      </c>
      <c r="H2876" s="49">
        <f>_xll.qlCalendarAdvance(IborCalendar,$H2875,B2876,"f",FALSE)</f>
        <v>59469</v>
      </c>
      <c r="I2876" s="49">
        <f>_xll.qlInterestRateIndexValueDate(Index3M,$H2876)</f>
        <v>59471</v>
      </c>
      <c r="J2876" s="52" t="e">
        <f>IFERROR(_xll.qlIndexFixing(Index3M,H2876,TRUE,_xll.ohTrigger(RecalcTrigger,Trigger3M)),NA())</f>
        <v>#N/A</v>
      </c>
      <c r="K2876" s="52" t="e">
        <f>IFERROR(_xll.qlIndexFixing(ONIndex3M,I2876,TRUE,_xll.ohTrigger(RecalcTrigger,Trigger3M)),NA())</f>
        <v>#N/A</v>
      </c>
      <c r="L2876" s="52" t="e">
        <f>IFERROR(_xll.qlIndexFixing(Index6M,$H2876,TRUE,_xll.ohTrigger(RecalcTrigger,Trigger6M)),NA())</f>
        <v>#N/A</v>
      </c>
      <c r="M2876" s="52" t="e">
        <f>IFERROR(_xll.qlIndexFixing(ONIndex6M,I2876,TRUE,_xll.ohTrigger(RecalcTrigger,Trigger6M)),NA())</f>
        <v>#N/A</v>
      </c>
    </row>
    <row r="2877" spans="2:13" x14ac:dyDescent="0.2">
      <c r="B2877" s="46" t="s">
        <v>49</v>
      </c>
      <c r="D2877" s="49">
        <f>_xll.qlCalendarAdvance(LocalCalendar,$D2876,B2877,"f",FALSE)</f>
        <v>59776</v>
      </c>
      <c r="E2877" s="49">
        <f>_xll.qlInterestRateIndexValueDate(IndexON,D2877)</f>
        <v>59776</v>
      </c>
      <c r="F2877" s="52" t="e">
        <f>IFERROR(_xll.qlIndexFixing(IndexON,D2877,TRUE,_xll.ohTrigger(RecalcTrigger,TriggerON)),NA())</f>
        <v>#N/A</v>
      </c>
      <c r="H2877" s="49">
        <f>_xll.qlCalendarAdvance(IborCalendar,$H2876,B2877,"f",FALSE)</f>
        <v>59476</v>
      </c>
      <c r="I2877" s="49">
        <f>_xll.qlInterestRateIndexValueDate(Index3M,$H2877)</f>
        <v>59481</v>
      </c>
      <c r="J2877" s="52" t="e">
        <f>IFERROR(_xll.qlIndexFixing(Index3M,H2877,TRUE,_xll.ohTrigger(RecalcTrigger,Trigger3M)),NA())</f>
        <v>#N/A</v>
      </c>
      <c r="K2877" s="52" t="e">
        <f>IFERROR(_xll.qlIndexFixing(ONIndex3M,I2877,TRUE,_xll.ohTrigger(RecalcTrigger,Trigger3M)),NA())</f>
        <v>#N/A</v>
      </c>
      <c r="L2877" s="52" t="e">
        <f>IFERROR(_xll.qlIndexFixing(Index6M,$H2877,TRUE,_xll.ohTrigger(RecalcTrigger,Trigger6M)),NA())</f>
        <v>#N/A</v>
      </c>
      <c r="M2877" s="52" t="e">
        <f>IFERROR(_xll.qlIndexFixing(ONIndex6M,I2877,TRUE,_xll.ohTrigger(RecalcTrigger,Trigger6M)),NA())</f>
        <v>#N/A</v>
      </c>
    </row>
    <row r="2878" spans="2:13" x14ac:dyDescent="0.2">
      <c r="B2878" s="46" t="s">
        <v>49</v>
      </c>
      <c r="D2878" s="49">
        <f>_xll.qlCalendarAdvance(LocalCalendar,$D2877,B2878,"f",FALSE)</f>
        <v>59783</v>
      </c>
      <c r="E2878" s="49">
        <f>_xll.qlInterestRateIndexValueDate(IndexON,D2878)</f>
        <v>59783</v>
      </c>
      <c r="F2878" s="52" t="e">
        <f>IFERROR(_xll.qlIndexFixing(IndexON,D2878,TRUE,_xll.ohTrigger(RecalcTrigger,TriggerON)),NA())</f>
        <v>#N/A</v>
      </c>
      <c r="H2878" s="49">
        <f>_xll.qlCalendarAdvance(IborCalendar,$H2877,B2878,"f",FALSE)</f>
        <v>59483</v>
      </c>
      <c r="I2878" s="49">
        <f>_xll.qlInterestRateIndexValueDate(Index3M,$H2878)</f>
        <v>59485</v>
      </c>
      <c r="J2878" s="52" t="e">
        <f>IFERROR(_xll.qlIndexFixing(Index3M,H2878,TRUE,_xll.ohTrigger(RecalcTrigger,Trigger3M)),NA())</f>
        <v>#N/A</v>
      </c>
      <c r="K2878" s="52" t="e">
        <f>IFERROR(_xll.qlIndexFixing(ONIndex3M,I2878,TRUE,_xll.ohTrigger(RecalcTrigger,Trigger3M)),NA())</f>
        <v>#N/A</v>
      </c>
      <c r="L2878" s="52" t="e">
        <f>IFERROR(_xll.qlIndexFixing(Index6M,$H2878,TRUE,_xll.ohTrigger(RecalcTrigger,Trigger6M)),NA())</f>
        <v>#N/A</v>
      </c>
      <c r="M2878" s="52" t="e">
        <f>IFERROR(_xll.qlIndexFixing(ONIndex6M,I2878,TRUE,_xll.ohTrigger(RecalcTrigger,Trigger6M)),NA())</f>
        <v>#N/A</v>
      </c>
    </row>
    <row r="2879" spans="2:13" x14ac:dyDescent="0.2">
      <c r="B2879" s="46" t="s">
        <v>49</v>
      </c>
      <c r="D2879" s="49">
        <f>_xll.qlCalendarAdvance(LocalCalendar,$D2878,B2879,"f",FALSE)</f>
        <v>59790</v>
      </c>
      <c r="E2879" s="49">
        <f>_xll.qlInterestRateIndexValueDate(IndexON,D2879)</f>
        <v>59790</v>
      </c>
      <c r="F2879" s="52" t="e">
        <f>IFERROR(_xll.qlIndexFixing(IndexON,D2879,TRUE,_xll.ohTrigger(RecalcTrigger,TriggerON)),NA())</f>
        <v>#N/A</v>
      </c>
      <c r="H2879" s="49">
        <f>_xll.qlCalendarAdvance(IborCalendar,$H2878,B2879,"f",FALSE)</f>
        <v>59490</v>
      </c>
      <c r="I2879" s="49">
        <f>_xll.qlInterestRateIndexValueDate(Index3M,$H2879)</f>
        <v>59492</v>
      </c>
      <c r="J2879" s="52" t="e">
        <f>IFERROR(_xll.qlIndexFixing(Index3M,H2879,TRUE,_xll.ohTrigger(RecalcTrigger,Trigger3M)),NA())</f>
        <v>#N/A</v>
      </c>
      <c r="K2879" s="52" t="e">
        <f>IFERROR(_xll.qlIndexFixing(ONIndex3M,I2879,TRUE,_xll.ohTrigger(RecalcTrigger,Trigger3M)),NA())</f>
        <v>#N/A</v>
      </c>
      <c r="L2879" s="52" t="e">
        <f>IFERROR(_xll.qlIndexFixing(Index6M,$H2879,TRUE,_xll.ohTrigger(RecalcTrigger,Trigger6M)),NA())</f>
        <v>#N/A</v>
      </c>
      <c r="M2879" s="52" t="e">
        <f>IFERROR(_xll.qlIndexFixing(ONIndex6M,I2879,TRUE,_xll.ohTrigger(RecalcTrigger,Trigger6M)),NA())</f>
        <v>#N/A</v>
      </c>
    </row>
    <row r="2880" spans="2:13" x14ac:dyDescent="0.2">
      <c r="B2880" s="46" t="s">
        <v>49</v>
      </c>
      <c r="D2880" s="49">
        <f>_xll.qlCalendarAdvance(LocalCalendar,$D2879,B2880,"f",FALSE)</f>
        <v>59797</v>
      </c>
      <c r="E2880" s="49">
        <f>_xll.qlInterestRateIndexValueDate(IndexON,D2880)</f>
        <v>59797</v>
      </c>
      <c r="F2880" s="52" t="e">
        <f>IFERROR(_xll.qlIndexFixing(IndexON,D2880,TRUE,_xll.ohTrigger(RecalcTrigger,TriggerON)),NA())</f>
        <v>#N/A</v>
      </c>
      <c r="H2880" s="49">
        <f>_xll.qlCalendarAdvance(IborCalendar,$H2879,B2880,"f",FALSE)</f>
        <v>59497</v>
      </c>
      <c r="I2880" s="49">
        <f>_xll.qlInterestRateIndexValueDate(Index3M,$H2880)</f>
        <v>59499</v>
      </c>
      <c r="J2880" s="52" t="e">
        <f>IFERROR(_xll.qlIndexFixing(Index3M,H2880,TRUE,_xll.ohTrigger(RecalcTrigger,Trigger3M)),NA())</f>
        <v>#N/A</v>
      </c>
      <c r="K2880" s="52" t="e">
        <f>IFERROR(_xll.qlIndexFixing(ONIndex3M,I2880,TRUE,_xll.ohTrigger(RecalcTrigger,Trigger3M)),NA())</f>
        <v>#N/A</v>
      </c>
      <c r="L2880" s="52" t="e">
        <f>IFERROR(_xll.qlIndexFixing(Index6M,$H2880,TRUE,_xll.ohTrigger(RecalcTrigger,Trigger6M)),NA())</f>
        <v>#N/A</v>
      </c>
      <c r="M2880" s="52" t="e">
        <f>IFERROR(_xll.qlIndexFixing(ONIndex6M,I2880,TRUE,_xll.ohTrigger(RecalcTrigger,Trigger6M)),NA())</f>
        <v>#N/A</v>
      </c>
    </row>
    <row r="2881" spans="2:13" x14ac:dyDescent="0.2">
      <c r="B2881" s="46" t="s">
        <v>49</v>
      </c>
      <c r="D2881" s="49">
        <f>_xll.qlCalendarAdvance(LocalCalendar,$D2880,B2881,"f",FALSE)</f>
        <v>59804</v>
      </c>
      <c r="E2881" s="49">
        <f>_xll.qlInterestRateIndexValueDate(IndexON,D2881)</f>
        <v>59804</v>
      </c>
      <c r="F2881" s="52" t="e">
        <f>IFERROR(_xll.qlIndexFixing(IndexON,D2881,TRUE,_xll.ohTrigger(RecalcTrigger,TriggerON)),NA())</f>
        <v>#N/A</v>
      </c>
      <c r="H2881" s="49">
        <f>_xll.qlCalendarAdvance(IborCalendar,$H2880,B2881,"f",FALSE)</f>
        <v>59504</v>
      </c>
      <c r="I2881" s="49">
        <f>_xll.qlInterestRateIndexValueDate(Index3M,$H2881)</f>
        <v>59506</v>
      </c>
      <c r="J2881" s="52" t="e">
        <f>IFERROR(_xll.qlIndexFixing(Index3M,H2881,TRUE,_xll.ohTrigger(RecalcTrigger,Trigger3M)),NA())</f>
        <v>#N/A</v>
      </c>
      <c r="K2881" s="52" t="e">
        <f>IFERROR(_xll.qlIndexFixing(ONIndex3M,I2881,TRUE,_xll.ohTrigger(RecalcTrigger,Trigger3M)),NA())</f>
        <v>#N/A</v>
      </c>
      <c r="L2881" s="52" t="e">
        <f>IFERROR(_xll.qlIndexFixing(Index6M,$H2881,TRUE,_xll.ohTrigger(RecalcTrigger,Trigger6M)),NA())</f>
        <v>#N/A</v>
      </c>
      <c r="M2881" s="52" t="e">
        <f>IFERROR(_xll.qlIndexFixing(ONIndex6M,I2881,TRUE,_xll.ohTrigger(RecalcTrigger,Trigger6M)),NA())</f>
        <v>#N/A</v>
      </c>
    </row>
    <row r="2882" spans="2:13" x14ac:dyDescent="0.2">
      <c r="B2882" s="46" t="s">
        <v>49</v>
      </c>
      <c r="D2882" s="49">
        <f>_xll.qlCalendarAdvance(LocalCalendar,$D2881,B2882,"f",FALSE)</f>
        <v>59811</v>
      </c>
      <c r="E2882" s="49">
        <f>_xll.qlInterestRateIndexValueDate(IndexON,D2882)</f>
        <v>59811</v>
      </c>
      <c r="F2882" s="52" t="e">
        <f>IFERROR(_xll.qlIndexFixing(IndexON,D2882,TRUE,_xll.ohTrigger(RecalcTrigger,TriggerON)),NA())</f>
        <v>#N/A</v>
      </c>
      <c r="H2882" s="49">
        <f>_xll.qlCalendarAdvance(IborCalendar,$H2881,B2882,"f",FALSE)</f>
        <v>59511</v>
      </c>
      <c r="I2882" s="49">
        <f>_xll.qlInterestRateIndexValueDate(Index3M,$H2882)</f>
        <v>59513</v>
      </c>
      <c r="J2882" s="52" t="e">
        <f>IFERROR(_xll.qlIndexFixing(Index3M,H2882,TRUE,_xll.ohTrigger(RecalcTrigger,Trigger3M)),NA())</f>
        <v>#N/A</v>
      </c>
      <c r="K2882" s="52" t="e">
        <f>IFERROR(_xll.qlIndexFixing(ONIndex3M,I2882,TRUE,_xll.ohTrigger(RecalcTrigger,Trigger3M)),NA())</f>
        <v>#N/A</v>
      </c>
      <c r="L2882" s="52" t="e">
        <f>IFERROR(_xll.qlIndexFixing(Index6M,$H2882,TRUE,_xll.ohTrigger(RecalcTrigger,Trigger6M)),NA())</f>
        <v>#N/A</v>
      </c>
      <c r="M2882" s="52" t="e">
        <f>IFERROR(_xll.qlIndexFixing(ONIndex6M,I2882,TRUE,_xll.ohTrigger(RecalcTrigger,Trigger6M)),NA())</f>
        <v>#N/A</v>
      </c>
    </row>
    <row r="2883" spans="2:13" x14ac:dyDescent="0.2">
      <c r="B2883" s="46" t="s">
        <v>49</v>
      </c>
      <c r="D2883" s="49">
        <f>_xll.qlCalendarAdvance(LocalCalendar,$D2882,B2883,"f",FALSE)</f>
        <v>59818</v>
      </c>
      <c r="E2883" s="49">
        <f>_xll.qlInterestRateIndexValueDate(IndexON,D2883)</f>
        <v>59818</v>
      </c>
      <c r="F2883" s="52" t="e">
        <f>IFERROR(_xll.qlIndexFixing(IndexON,D2883,TRUE,_xll.ohTrigger(RecalcTrigger,TriggerON)),NA())</f>
        <v>#N/A</v>
      </c>
      <c r="H2883" s="49">
        <f>_xll.qlCalendarAdvance(IborCalendar,$H2882,B2883,"f",FALSE)</f>
        <v>59518</v>
      </c>
      <c r="I2883" s="49">
        <f>_xll.qlInterestRateIndexValueDate(Index3M,$H2883)</f>
        <v>59520</v>
      </c>
      <c r="J2883" s="52" t="e">
        <f>IFERROR(_xll.qlIndexFixing(Index3M,H2883,TRUE,_xll.ohTrigger(RecalcTrigger,Trigger3M)),NA())</f>
        <v>#N/A</v>
      </c>
      <c r="K2883" s="52" t="e">
        <f>IFERROR(_xll.qlIndexFixing(ONIndex3M,I2883,TRUE,_xll.ohTrigger(RecalcTrigger,Trigger3M)),NA())</f>
        <v>#N/A</v>
      </c>
      <c r="L2883" s="52" t="e">
        <f>IFERROR(_xll.qlIndexFixing(Index6M,$H2883,TRUE,_xll.ohTrigger(RecalcTrigger,Trigger6M)),NA())</f>
        <v>#N/A</v>
      </c>
      <c r="M2883" s="52" t="e">
        <f>IFERROR(_xll.qlIndexFixing(ONIndex6M,I2883,TRUE,_xll.ohTrigger(RecalcTrigger,Trigger6M)),NA())</f>
        <v>#N/A</v>
      </c>
    </row>
    <row r="2884" spans="2:13" x14ac:dyDescent="0.2">
      <c r="B2884" s="46" t="s">
        <v>49</v>
      </c>
      <c r="D2884" s="49">
        <f>_xll.qlCalendarAdvance(LocalCalendar,$D2883,B2884,"f",FALSE)</f>
        <v>59825</v>
      </c>
      <c r="E2884" s="49">
        <f>_xll.qlInterestRateIndexValueDate(IndexON,D2884)</f>
        <v>59825</v>
      </c>
      <c r="F2884" s="52" t="e">
        <f>IFERROR(_xll.qlIndexFixing(IndexON,D2884,TRUE,_xll.ohTrigger(RecalcTrigger,TriggerON)),NA())</f>
        <v>#N/A</v>
      </c>
      <c r="H2884" s="49">
        <f>_xll.qlCalendarAdvance(IborCalendar,$H2883,B2884,"f",FALSE)</f>
        <v>59525</v>
      </c>
      <c r="I2884" s="49">
        <f>_xll.qlInterestRateIndexValueDate(Index3M,$H2884)</f>
        <v>59527</v>
      </c>
      <c r="J2884" s="52" t="e">
        <f>IFERROR(_xll.qlIndexFixing(Index3M,H2884,TRUE,_xll.ohTrigger(RecalcTrigger,Trigger3M)),NA())</f>
        <v>#N/A</v>
      </c>
      <c r="K2884" s="52" t="e">
        <f>IFERROR(_xll.qlIndexFixing(ONIndex3M,I2884,TRUE,_xll.ohTrigger(RecalcTrigger,Trigger3M)),NA())</f>
        <v>#N/A</v>
      </c>
      <c r="L2884" s="52" t="e">
        <f>IFERROR(_xll.qlIndexFixing(Index6M,$H2884,TRUE,_xll.ohTrigger(RecalcTrigger,Trigger6M)),NA())</f>
        <v>#N/A</v>
      </c>
      <c r="M2884" s="52" t="e">
        <f>IFERROR(_xll.qlIndexFixing(ONIndex6M,I2884,TRUE,_xll.ohTrigger(RecalcTrigger,Trigger6M)),NA())</f>
        <v>#N/A</v>
      </c>
    </row>
    <row r="2885" spans="2:13" x14ac:dyDescent="0.2">
      <c r="B2885" s="46" t="s">
        <v>49</v>
      </c>
      <c r="D2885" s="49">
        <f>_xll.qlCalendarAdvance(LocalCalendar,$D2884,B2885,"f",FALSE)</f>
        <v>59832</v>
      </c>
      <c r="E2885" s="49">
        <f>_xll.qlInterestRateIndexValueDate(IndexON,D2885)</f>
        <v>59832</v>
      </c>
      <c r="F2885" s="52" t="e">
        <f>IFERROR(_xll.qlIndexFixing(IndexON,D2885,TRUE,_xll.ohTrigger(RecalcTrigger,TriggerON)),NA())</f>
        <v>#N/A</v>
      </c>
      <c r="H2885" s="49">
        <f>_xll.qlCalendarAdvance(IborCalendar,$H2884,B2885,"f",FALSE)</f>
        <v>59532</v>
      </c>
      <c r="I2885" s="49">
        <f>_xll.qlInterestRateIndexValueDate(Index3M,$H2885)</f>
        <v>59534</v>
      </c>
      <c r="J2885" s="52" t="e">
        <f>IFERROR(_xll.qlIndexFixing(Index3M,H2885,TRUE,_xll.ohTrigger(RecalcTrigger,Trigger3M)),NA())</f>
        <v>#N/A</v>
      </c>
      <c r="K2885" s="52" t="e">
        <f>IFERROR(_xll.qlIndexFixing(ONIndex3M,I2885,TRUE,_xll.ohTrigger(RecalcTrigger,Trigger3M)),NA())</f>
        <v>#N/A</v>
      </c>
      <c r="L2885" s="52" t="e">
        <f>IFERROR(_xll.qlIndexFixing(Index6M,$H2885,TRUE,_xll.ohTrigger(RecalcTrigger,Trigger6M)),NA())</f>
        <v>#N/A</v>
      </c>
      <c r="M2885" s="52" t="e">
        <f>IFERROR(_xll.qlIndexFixing(ONIndex6M,I2885,TRUE,_xll.ohTrigger(RecalcTrigger,Trigger6M)),NA())</f>
        <v>#N/A</v>
      </c>
    </row>
    <row r="2886" spans="2:13" x14ac:dyDescent="0.2">
      <c r="B2886" s="46" t="s">
        <v>49</v>
      </c>
      <c r="D2886" s="49">
        <f>_xll.qlCalendarAdvance(LocalCalendar,$D2885,B2886,"f",FALSE)</f>
        <v>59839</v>
      </c>
      <c r="E2886" s="49">
        <f>_xll.qlInterestRateIndexValueDate(IndexON,D2886)</f>
        <v>59839</v>
      </c>
      <c r="F2886" s="52" t="e">
        <f>IFERROR(_xll.qlIndexFixing(IndexON,D2886,TRUE,_xll.ohTrigger(RecalcTrigger,TriggerON)),NA())</f>
        <v>#N/A</v>
      </c>
      <c r="H2886" s="49">
        <f>_xll.qlCalendarAdvance(IborCalendar,$H2885,B2886,"f",FALSE)</f>
        <v>59539</v>
      </c>
      <c r="I2886" s="49">
        <f>_xll.qlInterestRateIndexValueDate(Index3M,$H2886)</f>
        <v>59541</v>
      </c>
      <c r="J2886" s="52" t="e">
        <f>IFERROR(_xll.qlIndexFixing(Index3M,H2886,TRUE,_xll.ohTrigger(RecalcTrigger,Trigger3M)),NA())</f>
        <v>#N/A</v>
      </c>
      <c r="K2886" s="52" t="e">
        <f>IFERROR(_xll.qlIndexFixing(ONIndex3M,I2886,TRUE,_xll.ohTrigger(RecalcTrigger,Trigger3M)),NA())</f>
        <v>#N/A</v>
      </c>
      <c r="L2886" s="52" t="e">
        <f>IFERROR(_xll.qlIndexFixing(Index6M,$H2886,TRUE,_xll.ohTrigger(RecalcTrigger,Trigger6M)),NA())</f>
        <v>#N/A</v>
      </c>
      <c r="M2886" s="52" t="e">
        <f>IFERROR(_xll.qlIndexFixing(ONIndex6M,I2886,TRUE,_xll.ohTrigger(RecalcTrigger,Trigger6M)),NA())</f>
        <v>#N/A</v>
      </c>
    </row>
    <row r="2887" spans="2:13" x14ac:dyDescent="0.2">
      <c r="B2887" s="46" t="s">
        <v>49</v>
      </c>
      <c r="D2887" s="49">
        <f>_xll.qlCalendarAdvance(LocalCalendar,$D2886,B2887,"f",FALSE)</f>
        <v>59846</v>
      </c>
      <c r="E2887" s="49">
        <f>_xll.qlInterestRateIndexValueDate(IndexON,D2887)</f>
        <v>59846</v>
      </c>
      <c r="F2887" s="52" t="e">
        <f>IFERROR(_xll.qlIndexFixing(IndexON,D2887,TRUE,_xll.ohTrigger(RecalcTrigger,TriggerON)),NA())</f>
        <v>#N/A</v>
      </c>
      <c r="H2887" s="49">
        <f>_xll.qlCalendarAdvance(IborCalendar,$H2886,B2887,"f",FALSE)</f>
        <v>59546</v>
      </c>
      <c r="I2887" s="49">
        <f>_xll.qlInterestRateIndexValueDate(Index3M,$H2887)</f>
        <v>59548</v>
      </c>
      <c r="J2887" s="52" t="e">
        <f>IFERROR(_xll.qlIndexFixing(Index3M,H2887,TRUE,_xll.ohTrigger(RecalcTrigger,Trigger3M)),NA())</f>
        <v>#N/A</v>
      </c>
      <c r="K2887" s="52" t="e">
        <f>IFERROR(_xll.qlIndexFixing(ONIndex3M,I2887,TRUE,_xll.ohTrigger(RecalcTrigger,Trigger3M)),NA())</f>
        <v>#N/A</v>
      </c>
      <c r="L2887" s="52" t="e">
        <f>IFERROR(_xll.qlIndexFixing(Index6M,$H2887,TRUE,_xll.ohTrigger(RecalcTrigger,Trigger6M)),NA())</f>
        <v>#N/A</v>
      </c>
      <c r="M2887" s="52" t="e">
        <f>IFERROR(_xll.qlIndexFixing(ONIndex6M,I2887,TRUE,_xll.ohTrigger(RecalcTrigger,Trigger6M)),NA())</f>
        <v>#N/A</v>
      </c>
    </row>
    <row r="2888" spans="2:13" x14ac:dyDescent="0.2">
      <c r="B2888" s="46" t="s">
        <v>49</v>
      </c>
      <c r="D2888" s="49">
        <f>_xll.qlCalendarAdvance(LocalCalendar,$D2887,B2888,"f",FALSE)</f>
        <v>59853</v>
      </c>
      <c r="E2888" s="49">
        <f>_xll.qlInterestRateIndexValueDate(IndexON,D2888)</f>
        <v>59853</v>
      </c>
      <c r="F2888" s="52" t="e">
        <f>IFERROR(_xll.qlIndexFixing(IndexON,D2888,TRUE,_xll.ohTrigger(RecalcTrigger,TriggerON)),NA())</f>
        <v>#N/A</v>
      </c>
      <c r="H2888" s="49">
        <f>_xll.qlCalendarAdvance(IborCalendar,$H2887,B2888,"f",FALSE)</f>
        <v>59553</v>
      </c>
      <c r="I2888" s="49">
        <f>_xll.qlInterestRateIndexValueDate(Index3M,$H2888)</f>
        <v>59555</v>
      </c>
      <c r="J2888" s="52" t="e">
        <f>IFERROR(_xll.qlIndexFixing(Index3M,H2888,TRUE,_xll.ohTrigger(RecalcTrigger,Trigger3M)),NA())</f>
        <v>#N/A</v>
      </c>
      <c r="K2888" s="52" t="e">
        <f>IFERROR(_xll.qlIndexFixing(ONIndex3M,I2888,TRUE,_xll.ohTrigger(RecalcTrigger,Trigger3M)),NA())</f>
        <v>#N/A</v>
      </c>
      <c r="L2888" s="52" t="e">
        <f>IFERROR(_xll.qlIndexFixing(Index6M,$H2888,TRUE,_xll.ohTrigger(RecalcTrigger,Trigger6M)),NA())</f>
        <v>#N/A</v>
      </c>
      <c r="M2888" s="52" t="e">
        <f>IFERROR(_xll.qlIndexFixing(ONIndex6M,I2888,TRUE,_xll.ohTrigger(RecalcTrigger,Trigger6M)),NA())</f>
        <v>#N/A</v>
      </c>
    </row>
    <row r="2889" spans="2:13" x14ac:dyDescent="0.2">
      <c r="B2889" s="46" t="s">
        <v>49</v>
      </c>
      <c r="D2889" s="49">
        <f>_xll.qlCalendarAdvance(LocalCalendar,$D2888,B2889,"f",FALSE)</f>
        <v>59860</v>
      </c>
      <c r="E2889" s="49">
        <f>_xll.qlInterestRateIndexValueDate(IndexON,D2889)</f>
        <v>59860</v>
      </c>
      <c r="F2889" s="52" t="e">
        <f>IFERROR(_xll.qlIndexFixing(IndexON,D2889,TRUE,_xll.ohTrigger(RecalcTrigger,TriggerON)),NA())</f>
        <v>#N/A</v>
      </c>
      <c r="H2889" s="49">
        <f>_xll.qlCalendarAdvance(IborCalendar,$H2888,B2889,"f",FALSE)</f>
        <v>59560</v>
      </c>
      <c r="I2889" s="49">
        <f>_xll.qlInterestRateIndexValueDate(Index3M,$H2889)</f>
        <v>59562</v>
      </c>
      <c r="J2889" s="52" t="e">
        <f>IFERROR(_xll.qlIndexFixing(Index3M,H2889,TRUE,_xll.ohTrigger(RecalcTrigger,Trigger3M)),NA())</f>
        <v>#N/A</v>
      </c>
      <c r="K2889" s="52" t="e">
        <f>IFERROR(_xll.qlIndexFixing(ONIndex3M,I2889,TRUE,_xll.ohTrigger(RecalcTrigger,Trigger3M)),NA())</f>
        <v>#N/A</v>
      </c>
      <c r="L2889" s="52" t="e">
        <f>IFERROR(_xll.qlIndexFixing(Index6M,$H2889,TRUE,_xll.ohTrigger(RecalcTrigger,Trigger6M)),NA())</f>
        <v>#N/A</v>
      </c>
      <c r="M2889" s="52" t="e">
        <f>IFERROR(_xll.qlIndexFixing(ONIndex6M,I2889,TRUE,_xll.ohTrigger(RecalcTrigger,Trigger6M)),NA())</f>
        <v>#N/A</v>
      </c>
    </row>
    <row r="2890" spans="2:13" x14ac:dyDescent="0.2">
      <c r="B2890" s="46" t="s">
        <v>49</v>
      </c>
      <c r="D2890" s="49">
        <f>_xll.qlCalendarAdvance(LocalCalendar,$D2889,B2890,"f",FALSE)</f>
        <v>59867</v>
      </c>
      <c r="E2890" s="49">
        <f>_xll.qlInterestRateIndexValueDate(IndexON,D2890)</f>
        <v>59867</v>
      </c>
      <c r="F2890" s="52" t="e">
        <f>IFERROR(_xll.qlIndexFixing(IndexON,D2890,TRUE,_xll.ohTrigger(RecalcTrigger,TriggerON)),NA())</f>
        <v>#N/A</v>
      </c>
      <c r="H2890" s="49">
        <f>_xll.qlCalendarAdvance(IborCalendar,$H2889,B2890,"f",FALSE)</f>
        <v>59567</v>
      </c>
      <c r="I2890" s="49">
        <f>_xll.qlInterestRateIndexValueDate(Index3M,$H2890)</f>
        <v>59569</v>
      </c>
      <c r="J2890" s="52" t="e">
        <f>IFERROR(_xll.qlIndexFixing(Index3M,H2890,TRUE,_xll.ohTrigger(RecalcTrigger,Trigger3M)),NA())</f>
        <v>#N/A</v>
      </c>
      <c r="K2890" s="52" t="e">
        <f>IFERROR(_xll.qlIndexFixing(ONIndex3M,I2890,TRUE,_xll.ohTrigger(RecalcTrigger,Trigger3M)),NA())</f>
        <v>#N/A</v>
      </c>
      <c r="L2890" s="52" t="e">
        <f>IFERROR(_xll.qlIndexFixing(Index6M,$H2890,TRUE,_xll.ohTrigger(RecalcTrigger,Trigger6M)),NA())</f>
        <v>#N/A</v>
      </c>
      <c r="M2890" s="52" t="e">
        <f>IFERROR(_xll.qlIndexFixing(ONIndex6M,I2890,TRUE,_xll.ohTrigger(RecalcTrigger,Trigger6M)),NA())</f>
        <v>#N/A</v>
      </c>
    </row>
    <row r="2891" spans="2:13" x14ac:dyDescent="0.2">
      <c r="B2891" s="46" t="s">
        <v>49</v>
      </c>
      <c r="D2891" s="49">
        <f>_xll.qlCalendarAdvance(LocalCalendar,$D2890,B2891,"f",FALSE)</f>
        <v>59874</v>
      </c>
      <c r="E2891" s="49">
        <f>_xll.qlInterestRateIndexValueDate(IndexON,D2891)</f>
        <v>59874</v>
      </c>
      <c r="F2891" s="52" t="e">
        <f>IFERROR(_xll.qlIndexFixing(IndexON,D2891,TRUE,_xll.ohTrigger(RecalcTrigger,TriggerON)),NA())</f>
        <v>#N/A</v>
      </c>
      <c r="H2891" s="49">
        <f>_xll.qlCalendarAdvance(IborCalendar,$H2890,B2891,"f",FALSE)</f>
        <v>59574</v>
      </c>
      <c r="I2891" s="49">
        <f>_xll.qlInterestRateIndexValueDate(Index3M,$H2891)</f>
        <v>59576</v>
      </c>
      <c r="J2891" s="52" t="e">
        <f>IFERROR(_xll.qlIndexFixing(Index3M,H2891,TRUE,_xll.ohTrigger(RecalcTrigger,Trigger3M)),NA())</f>
        <v>#N/A</v>
      </c>
      <c r="K2891" s="52" t="e">
        <f>IFERROR(_xll.qlIndexFixing(ONIndex3M,I2891,TRUE,_xll.ohTrigger(RecalcTrigger,Trigger3M)),NA())</f>
        <v>#N/A</v>
      </c>
      <c r="L2891" s="52" t="e">
        <f>IFERROR(_xll.qlIndexFixing(Index6M,$H2891,TRUE,_xll.ohTrigger(RecalcTrigger,Trigger6M)),NA())</f>
        <v>#N/A</v>
      </c>
      <c r="M2891" s="52" t="e">
        <f>IFERROR(_xll.qlIndexFixing(ONIndex6M,I2891,TRUE,_xll.ohTrigger(RecalcTrigger,Trigger6M)),NA())</f>
        <v>#N/A</v>
      </c>
    </row>
    <row r="2892" spans="2:13" x14ac:dyDescent="0.2">
      <c r="B2892" s="46" t="s">
        <v>49</v>
      </c>
      <c r="D2892" s="49">
        <f>_xll.qlCalendarAdvance(LocalCalendar,$D2891,B2892,"f",FALSE)</f>
        <v>59881</v>
      </c>
      <c r="E2892" s="49">
        <f>_xll.qlInterestRateIndexValueDate(IndexON,D2892)</f>
        <v>59881</v>
      </c>
      <c r="F2892" s="52" t="e">
        <f>IFERROR(_xll.qlIndexFixing(IndexON,D2892,TRUE,_xll.ohTrigger(RecalcTrigger,TriggerON)),NA())</f>
        <v>#N/A</v>
      </c>
      <c r="H2892" s="49">
        <f>_xll.qlCalendarAdvance(IborCalendar,$H2891,B2892,"f",FALSE)</f>
        <v>59581</v>
      </c>
      <c r="I2892" s="49">
        <f>_xll.qlInterestRateIndexValueDate(Index3M,$H2892)</f>
        <v>59583</v>
      </c>
      <c r="J2892" s="52" t="e">
        <f>IFERROR(_xll.qlIndexFixing(Index3M,H2892,TRUE,_xll.ohTrigger(RecalcTrigger,Trigger3M)),NA())</f>
        <v>#N/A</v>
      </c>
      <c r="K2892" s="52" t="e">
        <f>IFERROR(_xll.qlIndexFixing(ONIndex3M,I2892,TRUE,_xll.ohTrigger(RecalcTrigger,Trigger3M)),NA())</f>
        <v>#N/A</v>
      </c>
      <c r="L2892" s="52" t="e">
        <f>IFERROR(_xll.qlIndexFixing(Index6M,$H2892,TRUE,_xll.ohTrigger(RecalcTrigger,Trigger6M)),NA())</f>
        <v>#N/A</v>
      </c>
      <c r="M2892" s="52" t="e">
        <f>IFERROR(_xll.qlIndexFixing(ONIndex6M,I2892,TRUE,_xll.ohTrigger(RecalcTrigger,Trigger6M)),NA())</f>
        <v>#N/A</v>
      </c>
    </row>
    <row r="2893" spans="2:13" x14ac:dyDescent="0.2">
      <c r="B2893" s="46" t="s">
        <v>49</v>
      </c>
      <c r="D2893" s="49">
        <f>_xll.qlCalendarAdvance(LocalCalendar,$D2892,B2893,"f",FALSE)</f>
        <v>59888</v>
      </c>
      <c r="E2893" s="49">
        <f>_xll.qlInterestRateIndexValueDate(IndexON,D2893)</f>
        <v>59888</v>
      </c>
      <c r="F2893" s="52" t="e">
        <f>IFERROR(_xll.qlIndexFixing(IndexON,D2893,TRUE,_xll.ohTrigger(RecalcTrigger,TriggerON)),NA())</f>
        <v>#N/A</v>
      </c>
      <c r="H2893" s="49">
        <f>_xll.qlCalendarAdvance(IborCalendar,$H2892,B2893,"f",FALSE)</f>
        <v>59588</v>
      </c>
      <c r="I2893" s="49">
        <f>_xll.qlInterestRateIndexValueDate(Index3M,$H2893)</f>
        <v>59590</v>
      </c>
      <c r="J2893" s="52" t="e">
        <f>IFERROR(_xll.qlIndexFixing(Index3M,H2893,TRUE,_xll.ohTrigger(RecalcTrigger,Trigger3M)),NA())</f>
        <v>#N/A</v>
      </c>
      <c r="K2893" s="52" t="e">
        <f>IFERROR(_xll.qlIndexFixing(ONIndex3M,I2893,TRUE,_xll.ohTrigger(RecalcTrigger,Trigger3M)),NA())</f>
        <v>#N/A</v>
      </c>
      <c r="L2893" s="52" t="e">
        <f>IFERROR(_xll.qlIndexFixing(Index6M,$H2893,TRUE,_xll.ohTrigger(RecalcTrigger,Trigger6M)),NA())</f>
        <v>#N/A</v>
      </c>
      <c r="M2893" s="52" t="e">
        <f>IFERROR(_xll.qlIndexFixing(ONIndex6M,I2893,TRUE,_xll.ohTrigger(RecalcTrigger,Trigger6M)),NA())</f>
        <v>#N/A</v>
      </c>
    </row>
    <row r="2894" spans="2:13" x14ac:dyDescent="0.2">
      <c r="B2894" s="46" t="s">
        <v>49</v>
      </c>
      <c r="D2894" s="49">
        <f>_xll.qlCalendarAdvance(LocalCalendar,$D2893,B2894,"f",FALSE)</f>
        <v>59895</v>
      </c>
      <c r="E2894" s="49">
        <f>_xll.qlInterestRateIndexValueDate(IndexON,D2894)</f>
        <v>59895</v>
      </c>
      <c r="F2894" s="52" t="e">
        <f>IFERROR(_xll.qlIndexFixing(IndexON,D2894,TRUE,_xll.ohTrigger(RecalcTrigger,TriggerON)),NA())</f>
        <v>#N/A</v>
      </c>
      <c r="H2894" s="49">
        <f>_xll.qlCalendarAdvance(IborCalendar,$H2893,B2894,"f",FALSE)</f>
        <v>59595</v>
      </c>
      <c r="I2894" s="49">
        <f>_xll.qlInterestRateIndexValueDate(Index3M,$H2894)</f>
        <v>59597</v>
      </c>
      <c r="J2894" s="52" t="e">
        <f>IFERROR(_xll.qlIndexFixing(Index3M,H2894,TRUE,_xll.ohTrigger(RecalcTrigger,Trigger3M)),NA())</f>
        <v>#N/A</v>
      </c>
      <c r="K2894" s="52" t="e">
        <f>IFERROR(_xll.qlIndexFixing(ONIndex3M,I2894,TRUE,_xll.ohTrigger(RecalcTrigger,Trigger3M)),NA())</f>
        <v>#N/A</v>
      </c>
      <c r="L2894" s="52" t="e">
        <f>IFERROR(_xll.qlIndexFixing(Index6M,$H2894,TRUE,_xll.ohTrigger(RecalcTrigger,Trigger6M)),NA())</f>
        <v>#N/A</v>
      </c>
      <c r="M2894" s="52" t="e">
        <f>IFERROR(_xll.qlIndexFixing(ONIndex6M,I2894,TRUE,_xll.ohTrigger(RecalcTrigger,Trigger6M)),NA())</f>
        <v>#N/A</v>
      </c>
    </row>
    <row r="2895" spans="2:13" x14ac:dyDescent="0.2">
      <c r="B2895" s="46" t="s">
        <v>49</v>
      </c>
      <c r="D2895" s="49">
        <f>_xll.qlCalendarAdvance(LocalCalendar,$D2894,B2895,"f",FALSE)</f>
        <v>59905</v>
      </c>
      <c r="E2895" s="49">
        <f>_xll.qlInterestRateIndexValueDate(IndexON,D2895)</f>
        <v>59905</v>
      </c>
      <c r="F2895" s="52" t="e">
        <f>IFERROR(_xll.qlIndexFixing(IndexON,D2895,TRUE,_xll.ohTrigger(RecalcTrigger,TriggerON)),NA())</f>
        <v>#N/A</v>
      </c>
      <c r="H2895" s="49">
        <f>_xll.qlCalendarAdvance(IborCalendar,$H2894,B2895,"f",FALSE)</f>
        <v>59602</v>
      </c>
      <c r="I2895" s="49">
        <f>_xll.qlInterestRateIndexValueDate(Index3M,$H2895)</f>
        <v>59604</v>
      </c>
      <c r="J2895" s="52" t="e">
        <f>IFERROR(_xll.qlIndexFixing(Index3M,H2895,TRUE,_xll.ohTrigger(RecalcTrigger,Trigger3M)),NA())</f>
        <v>#N/A</v>
      </c>
      <c r="K2895" s="52" t="e">
        <f>IFERROR(_xll.qlIndexFixing(ONIndex3M,I2895,TRUE,_xll.ohTrigger(RecalcTrigger,Trigger3M)),NA())</f>
        <v>#N/A</v>
      </c>
      <c r="L2895" s="52" t="e">
        <f>IFERROR(_xll.qlIndexFixing(Index6M,$H2895,TRUE,_xll.ohTrigger(RecalcTrigger,Trigger6M)),NA())</f>
        <v>#N/A</v>
      </c>
      <c r="M2895" s="52" t="e">
        <f>IFERROR(_xll.qlIndexFixing(ONIndex6M,I2895,TRUE,_xll.ohTrigger(RecalcTrigger,Trigger6M)),NA())</f>
        <v>#N/A</v>
      </c>
    </row>
    <row r="2896" spans="2:13" x14ac:dyDescent="0.2">
      <c r="B2896" s="46" t="s">
        <v>49</v>
      </c>
      <c r="D2896" s="49">
        <f>_xll.qlCalendarAdvance(LocalCalendar,$D2895,B2896,"f",FALSE)</f>
        <v>59912</v>
      </c>
      <c r="E2896" s="49">
        <f>_xll.qlInterestRateIndexValueDate(IndexON,D2896)</f>
        <v>59912</v>
      </c>
      <c r="F2896" s="52" t="e">
        <f>IFERROR(_xll.qlIndexFixing(IndexON,D2896,TRUE,_xll.ohTrigger(RecalcTrigger,TriggerON)),NA())</f>
        <v>#N/A</v>
      </c>
      <c r="H2896" s="49">
        <f>_xll.qlCalendarAdvance(IborCalendar,$H2895,B2896,"f",FALSE)</f>
        <v>59609</v>
      </c>
      <c r="I2896" s="49">
        <f>_xll.qlInterestRateIndexValueDate(Index3M,$H2896)</f>
        <v>59611</v>
      </c>
      <c r="J2896" s="52" t="e">
        <f>IFERROR(_xll.qlIndexFixing(Index3M,H2896,TRUE,_xll.ohTrigger(RecalcTrigger,Trigger3M)),NA())</f>
        <v>#N/A</v>
      </c>
      <c r="K2896" s="52" t="e">
        <f>IFERROR(_xll.qlIndexFixing(ONIndex3M,I2896,TRUE,_xll.ohTrigger(RecalcTrigger,Trigger3M)),NA())</f>
        <v>#N/A</v>
      </c>
      <c r="L2896" s="52" t="e">
        <f>IFERROR(_xll.qlIndexFixing(Index6M,$H2896,TRUE,_xll.ohTrigger(RecalcTrigger,Trigger6M)),NA())</f>
        <v>#N/A</v>
      </c>
      <c r="M2896" s="52" t="e">
        <f>IFERROR(_xll.qlIndexFixing(ONIndex6M,I2896,TRUE,_xll.ohTrigger(RecalcTrigger,Trigger6M)),NA())</f>
        <v>#N/A</v>
      </c>
    </row>
    <row r="2897" spans="2:13" x14ac:dyDescent="0.2">
      <c r="B2897" s="46" t="s">
        <v>49</v>
      </c>
      <c r="D2897" s="49">
        <f>_xll.qlCalendarAdvance(LocalCalendar,$D2896,B2897,"f",FALSE)</f>
        <v>59919</v>
      </c>
      <c r="E2897" s="49">
        <f>_xll.qlInterestRateIndexValueDate(IndexON,D2897)</f>
        <v>59919</v>
      </c>
      <c r="F2897" s="52" t="e">
        <f>IFERROR(_xll.qlIndexFixing(IndexON,D2897,TRUE,_xll.ohTrigger(RecalcTrigger,TriggerON)),NA())</f>
        <v>#N/A</v>
      </c>
      <c r="H2897" s="49">
        <f>_xll.qlCalendarAdvance(IborCalendar,$H2896,B2897,"f",FALSE)</f>
        <v>59616</v>
      </c>
      <c r="I2897" s="49">
        <f>_xll.qlInterestRateIndexValueDate(Index3M,$H2897)</f>
        <v>59618</v>
      </c>
      <c r="J2897" s="52" t="e">
        <f>IFERROR(_xll.qlIndexFixing(Index3M,H2897,TRUE,_xll.ohTrigger(RecalcTrigger,Trigger3M)),NA())</f>
        <v>#N/A</v>
      </c>
      <c r="K2897" s="52" t="e">
        <f>IFERROR(_xll.qlIndexFixing(ONIndex3M,I2897,TRUE,_xll.ohTrigger(RecalcTrigger,Trigger3M)),NA())</f>
        <v>#N/A</v>
      </c>
      <c r="L2897" s="52" t="e">
        <f>IFERROR(_xll.qlIndexFixing(Index6M,$H2897,TRUE,_xll.ohTrigger(RecalcTrigger,Trigger6M)),NA())</f>
        <v>#N/A</v>
      </c>
      <c r="M2897" s="52" t="e">
        <f>IFERROR(_xll.qlIndexFixing(ONIndex6M,I2897,TRUE,_xll.ohTrigger(RecalcTrigger,Trigger6M)),NA())</f>
        <v>#N/A</v>
      </c>
    </row>
    <row r="2898" spans="2:13" x14ac:dyDescent="0.2">
      <c r="B2898" s="46" t="s">
        <v>49</v>
      </c>
      <c r="D2898" s="49">
        <f>_xll.qlCalendarAdvance(LocalCalendar,$D2897,B2898,"f",FALSE)</f>
        <v>59926</v>
      </c>
      <c r="E2898" s="49">
        <f>_xll.qlInterestRateIndexValueDate(IndexON,D2898)</f>
        <v>59926</v>
      </c>
      <c r="F2898" s="52" t="e">
        <f>IFERROR(_xll.qlIndexFixing(IndexON,D2898,TRUE,_xll.ohTrigger(RecalcTrigger,TriggerON)),NA())</f>
        <v>#N/A</v>
      </c>
      <c r="H2898" s="49">
        <f>_xll.qlCalendarAdvance(IborCalendar,$H2897,B2898,"f",FALSE)</f>
        <v>59623</v>
      </c>
      <c r="I2898" s="49">
        <f>_xll.qlInterestRateIndexValueDate(Index3M,$H2898)</f>
        <v>59625</v>
      </c>
      <c r="J2898" s="52" t="e">
        <f>IFERROR(_xll.qlIndexFixing(Index3M,H2898,TRUE,_xll.ohTrigger(RecalcTrigger,Trigger3M)),NA())</f>
        <v>#N/A</v>
      </c>
      <c r="K2898" s="52" t="e">
        <f>IFERROR(_xll.qlIndexFixing(ONIndex3M,I2898,TRUE,_xll.ohTrigger(RecalcTrigger,Trigger3M)),NA())</f>
        <v>#N/A</v>
      </c>
      <c r="L2898" s="52" t="e">
        <f>IFERROR(_xll.qlIndexFixing(Index6M,$H2898,TRUE,_xll.ohTrigger(RecalcTrigger,Trigger6M)),NA())</f>
        <v>#N/A</v>
      </c>
      <c r="M2898" s="52" t="e">
        <f>IFERROR(_xll.qlIndexFixing(ONIndex6M,I2898,TRUE,_xll.ohTrigger(RecalcTrigger,Trigger6M)),NA())</f>
        <v>#N/A</v>
      </c>
    </row>
    <row r="2899" spans="2:13" x14ac:dyDescent="0.2">
      <c r="B2899" s="46" t="s">
        <v>49</v>
      </c>
      <c r="D2899" s="49">
        <f>_xll.qlCalendarAdvance(LocalCalendar,$D2898,B2899,"f",FALSE)</f>
        <v>59933</v>
      </c>
      <c r="E2899" s="49">
        <f>_xll.qlInterestRateIndexValueDate(IndexON,D2899)</f>
        <v>59933</v>
      </c>
      <c r="F2899" s="52" t="e">
        <f>IFERROR(_xll.qlIndexFixing(IndexON,D2899,TRUE,_xll.ohTrigger(RecalcTrigger,TriggerON)),NA())</f>
        <v>#N/A</v>
      </c>
      <c r="H2899" s="49">
        <f>_xll.qlCalendarAdvance(IborCalendar,$H2898,B2899,"f",FALSE)</f>
        <v>59630</v>
      </c>
      <c r="I2899" s="49">
        <f>_xll.qlInterestRateIndexValueDate(Index3M,$H2899)</f>
        <v>59632</v>
      </c>
      <c r="J2899" s="52" t="e">
        <f>IFERROR(_xll.qlIndexFixing(Index3M,H2899,TRUE,_xll.ohTrigger(RecalcTrigger,Trigger3M)),NA())</f>
        <v>#N/A</v>
      </c>
      <c r="K2899" s="52" t="e">
        <f>IFERROR(_xll.qlIndexFixing(ONIndex3M,I2899,TRUE,_xll.ohTrigger(RecalcTrigger,Trigger3M)),NA())</f>
        <v>#N/A</v>
      </c>
      <c r="L2899" s="52" t="e">
        <f>IFERROR(_xll.qlIndexFixing(Index6M,$H2899,TRUE,_xll.ohTrigger(RecalcTrigger,Trigger6M)),NA())</f>
        <v>#N/A</v>
      </c>
      <c r="M2899" s="52" t="e">
        <f>IFERROR(_xll.qlIndexFixing(ONIndex6M,I2899,TRUE,_xll.ohTrigger(RecalcTrigger,Trigger6M)),NA())</f>
        <v>#N/A</v>
      </c>
    </row>
    <row r="2900" spans="2:13" x14ac:dyDescent="0.2">
      <c r="B2900" s="46" t="s">
        <v>49</v>
      </c>
      <c r="D2900" s="49">
        <f>_xll.qlCalendarAdvance(LocalCalendar,$D2899,B2900,"f",FALSE)</f>
        <v>59940</v>
      </c>
      <c r="E2900" s="49">
        <f>_xll.qlInterestRateIndexValueDate(IndexON,D2900)</f>
        <v>59940</v>
      </c>
      <c r="F2900" s="52" t="e">
        <f>IFERROR(_xll.qlIndexFixing(IndexON,D2900,TRUE,_xll.ohTrigger(RecalcTrigger,TriggerON)),NA())</f>
        <v>#N/A</v>
      </c>
      <c r="H2900" s="49">
        <f>_xll.qlCalendarAdvance(IborCalendar,$H2899,B2900,"f",FALSE)</f>
        <v>59637</v>
      </c>
      <c r="I2900" s="49">
        <f>_xll.qlInterestRateIndexValueDate(Index3M,$H2900)</f>
        <v>59643</v>
      </c>
      <c r="J2900" s="52" t="e">
        <f>IFERROR(_xll.qlIndexFixing(Index3M,H2900,TRUE,_xll.ohTrigger(RecalcTrigger,Trigger3M)),NA())</f>
        <v>#N/A</v>
      </c>
      <c r="K2900" s="52" t="e">
        <f>IFERROR(_xll.qlIndexFixing(ONIndex3M,I2900,TRUE,_xll.ohTrigger(RecalcTrigger,Trigger3M)),NA())</f>
        <v>#N/A</v>
      </c>
      <c r="L2900" s="52" t="e">
        <f>IFERROR(_xll.qlIndexFixing(Index6M,$H2900,TRUE,_xll.ohTrigger(RecalcTrigger,Trigger6M)),NA())</f>
        <v>#N/A</v>
      </c>
      <c r="M2900" s="52" t="e">
        <f>IFERROR(_xll.qlIndexFixing(ONIndex6M,I2900,TRUE,_xll.ohTrigger(RecalcTrigger,Trigger6M)),NA())</f>
        <v>#N/A</v>
      </c>
    </row>
    <row r="2901" spans="2:13" x14ac:dyDescent="0.2">
      <c r="B2901" s="46" t="s">
        <v>49</v>
      </c>
      <c r="D2901" s="49">
        <f>_xll.qlCalendarAdvance(LocalCalendar,$D2900,B2901,"f",FALSE)</f>
        <v>59947</v>
      </c>
      <c r="E2901" s="49">
        <f>_xll.qlInterestRateIndexValueDate(IndexON,D2901)</f>
        <v>59947</v>
      </c>
      <c r="F2901" s="52" t="e">
        <f>IFERROR(_xll.qlIndexFixing(IndexON,D2901,TRUE,_xll.ohTrigger(RecalcTrigger,TriggerON)),NA())</f>
        <v>#N/A</v>
      </c>
      <c r="H2901" s="49">
        <f>_xll.qlCalendarAdvance(IborCalendar,$H2900,B2901,"f",FALSE)</f>
        <v>59644</v>
      </c>
      <c r="I2901" s="49">
        <f>_xll.qlInterestRateIndexValueDate(Index3M,$H2901)</f>
        <v>59646</v>
      </c>
      <c r="J2901" s="52" t="e">
        <f>IFERROR(_xll.qlIndexFixing(Index3M,H2901,TRUE,_xll.ohTrigger(RecalcTrigger,Trigger3M)),NA())</f>
        <v>#N/A</v>
      </c>
      <c r="K2901" s="52" t="e">
        <f>IFERROR(_xll.qlIndexFixing(ONIndex3M,I2901,TRUE,_xll.ohTrigger(RecalcTrigger,Trigger3M)),NA())</f>
        <v>#N/A</v>
      </c>
      <c r="L2901" s="52" t="e">
        <f>IFERROR(_xll.qlIndexFixing(Index6M,$H2901,TRUE,_xll.ohTrigger(RecalcTrigger,Trigger6M)),NA())</f>
        <v>#N/A</v>
      </c>
      <c r="M2901" s="52" t="e">
        <f>IFERROR(_xll.qlIndexFixing(ONIndex6M,I2901,TRUE,_xll.ohTrigger(RecalcTrigger,Trigger6M)),NA())</f>
        <v>#N/A</v>
      </c>
    </row>
    <row r="2902" spans="2:13" x14ac:dyDescent="0.2">
      <c r="B2902" s="46" t="s">
        <v>49</v>
      </c>
      <c r="D2902" s="49">
        <f>_xll.qlCalendarAdvance(LocalCalendar,$D2901,B2902,"f",FALSE)</f>
        <v>59954</v>
      </c>
      <c r="E2902" s="49">
        <f>_xll.qlInterestRateIndexValueDate(IndexON,D2902)</f>
        <v>59954</v>
      </c>
      <c r="F2902" s="52" t="e">
        <f>IFERROR(_xll.qlIndexFixing(IndexON,D2902,TRUE,_xll.ohTrigger(RecalcTrigger,TriggerON)),NA())</f>
        <v>#N/A</v>
      </c>
      <c r="H2902" s="49">
        <f>_xll.qlCalendarAdvance(IborCalendar,$H2901,B2902,"f",FALSE)</f>
        <v>59651</v>
      </c>
      <c r="I2902" s="49">
        <f>_xll.qlInterestRateIndexValueDate(Index3M,$H2902)</f>
        <v>59653</v>
      </c>
      <c r="J2902" s="52" t="e">
        <f>IFERROR(_xll.qlIndexFixing(Index3M,H2902,TRUE,_xll.ohTrigger(RecalcTrigger,Trigger3M)),NA())</f>
        <v>#N/A</v>
      </c>
      <c r="K2902" s="52" t="e">
        <f>IFERROR(_xll.qlIndexFixing(ONIndex3M,I2902,TRUE,_xll.ohTrigger(RecalcTrigger,Trigger3M)),NA())</f>
        <v>#N/A</v>
      </c>
      <c r="L2902" s="52" t="e">
        <f>IFERROR(_xll.qlIndexFixing(Index6M,$H2902,TRUE,_xll.ohTrigger(RecalcTrigger,Trigger6M)),NA())</f>
        <v>#N/A</v>
      </c>
      <c r="M2902" s="52" t="e">
        <f>IFERROR(_xll.qlIndexFixing(ONIndex6M,I2902,TRUE,_xll.ohTrigger(RecalcTrigger,Trigger6M)),NA())</f>
        <v>#N/A</v>
      </c>
    </row>
    <row r="2903" spans="2:13" x14ac:dyDescent="0.2">
      <c r="B2903" s="46" t="s">
        <v>49</v>
      </c>
      <c r="D2903" s="49">
        <f>_xll.qlCalendarAdvance(LocalCalendar,$D2902,B2903,"f",FALSE)</f>
        <v>59961</v>
      </c>
      <c r="E2903" s="49">
        <f>_xll.qlInterestRateIndexValueDate(IndexON,D2903)</f>
        <v>59961</v>
      </c>
      <c r="F2903" s="52" t="e">
        <f>IFERROR(_xll.qlIndexFixing(IndexON,D2903,TRUE,_xll.ohTrigger(RecalcTrigger,TriggerON)),NA())</f>
        <v>#N/A</v>
      </c>
      <c r="H2903" s="49">
        <f>_xll.qlCalendarAdvance(IborCalendar,$H2902,B2903,"f",FALSE)</f>
        <v>59658</v>
      </c>
      <c r="I2903" s="49">
        <f>_xll.qlInterestRateIndexValueDate(Index3M,$H2903)</f>
        <v>59664</v>
      </c>
      <c r="J2903" s="52" t="e">
        <f>IFERROR(_xll.qlIndexFixing(Index3M,H2903,TRUE,_xll.ohTrigger(RecalcTrigger,Trigger3M)),NA())</f>
        <v>#N/A</v>
      </c>
      <c r="K2903" s="52" t="e">
        <f>IFERROR(_xll.qlIndexFixing(ONIndex3M,I2903,TRUE,_xll.ohTrigger(RecalcTrigger,Trigger3M)),NA())</f>
        <v>#N/A</v>
      </c>
      <c r="L2903" s="52" t="e">
        <f>IFERROR(_xll.qlIndexFixing(Index6M,$H2903,TRUE,_xll.ohTrigger(RecalcTrigger,Trigger6M)),NA())</f>
        <v>#N/A</v>
      </c>
      <c r="M2903" s="52" t="e">
        <f>IFERROR(_xll.qlIndexFixing(ONIndex6M,I2903,TRUE,_xll.ohTrigger(RecalcTrigger,Trigger6M)),NA())</f>
        <v>#N/A</v>
      </c>
    </row>
    <row r="2904" spans="2:13" x14ac:dyDescent="0.2">
      <c r="B2904" s="46" t="s">
        <v>49</v>
      </c>
      <c r="D2904" s="49">
        <f>_xll.qlCalendarAdvance(LocalCalendar,$D2903,B2904,"f",FALSE)</f>
        <v>59968</v>
      </c>
      <c r="E2904" s="49">
        <f>_xll.qlInterestRateIndexValueDate(IndexON,D2904)</f>
        <v>59968</v>
      </c>
      <c r="F2904" s="52" t="e">
        <f>IFERROR(_xll.qlIndexFixing(IndexON,D2904,TRUE,_xll.ohTrigger(RecalcTrigger,TriggerON)),NA())</f>
        <v>#N/A</v>
      </c>
      <c r="H2904" s="49">
        <f>_xll.qlCalendarAdvance(IborCalendar,$H2903,B2904,"f",FALSE)</f>
        <v>59665</v>
      </c>
      <c r="I2904" s="49">
        <f>_xll.qlInterestRateIndexValueDate(Index3M,$H2904)</f>
        <v>59667</v>
      </c>
      <c r="J2904" s="52" t="e">
        <f>IFERROR(_xll.qlIndexFixing(Index3M,H2904,TRUE,_xll.ohTrigger(RecalcTrigger,Trigger3M)),NA())</f>
        <v>#N/A</v>
      </c>
      <c r="K2904" s="52" t="e">
        <f>IFERROR(_xll.qlIndexFixing(ONIndex3M,I2904,TRUE,_xll.ohTrigger(RecalcTrigger,Trigger3M)),NA())</f>
        <v>#N/A</v>
      </c>
      <c r="L2904" s="52" t="e">
        <f>IFERROR(_xll.qlIndexFixing(Index6M,$H2904,TRUE,_xll.ohTrigger(RecalcTrigger,Trigger6M)),NA())</f>
        <v>#N/A</v>
      </c>
      <c r="M2904" s="52" t="e">
        <f>IFERROR(_xll.qlIndexFixing(ONIndex6M,I2904,TRUE,_xll.ohTrigger(RecalcTrigger,Trigger6M)),NA())</f>
        <v>#N/A</v>
      </c>
    </row>
    <row r="2905" spans="2:13" x14ac:dyDescent="0.2">
      <c r="B2905" s="46" t="s">
        <v>49</v>
      </c>
      <c r="D2905" s="49">
        <f>_xll.qlCalendarAdvance(LocalCalendar,$D2904,B2905,"f",FALSE)</f>
        <v>59975</v>
      </c>
      <c r="E2905" s="49">
        <f>_xll.qlInterestRateIndexValueDate(IndexON,D2905)</f>
        <v>59975</v>
      </c>
      <c r="F2905" s="52" t="e">
        <f>IFERROR(_xll.qlIndexFixing(IndexON,D2905,TRUE,_xll.ohTrigger(RecalcTrigger,TriggerON)),NA())</f>
        <v>#N/A</v>
      </c>
      <c r="H2905" s="49">
        <f>_xll.qlCalendarAdvance(IborCalendar,$H2904,B2905,"f",FALSE)</f>
        <v>59672</v>
      </c>
      <c r="I2905" s="49">
        <f>_xll.qlInterestRateIndexValueDate(Index3M,$H2905)</f>
        <v>59674</v>
      </c>
      <c r="J2905" s="52" t="e">
        <f>IFERROR(_xll.qlIndexFixing(Index3M,H2905,TRUE,_xll.ohTrigger(RecalcTrigger,Trigger3M)),NA())</f>
        <v>#N/A</v>
      </c>
      <c r="K2905" s="52" t="e">
        <f>IFERROR(_xll.qlIndexFixing(ONIndex3M,I2905,TRUE,_xll.ohTrigger(RecalcTrigger,Trigger3M)),NA())</f>
        <v>#N/A</v>
      </c>
      <c r="L2905" s="52" t="e">
        <f>IFERROR(_xll.qlIndexFixing(Index6M,$H2905,TRUE,_xll.ohTrigger(RecalcTrigger,Trigger6M)),NA())</f>
        <v>#N/A</v>
      </c>
      <c r="M2905" s="52" t="e">
        <f>IFERROR(_xll.qlIndexFixing(ONIndex6M,I2905,TRUE,_xll.ohTrigger(RecalcTrigger,Trigger6M)),NA())</f>
        <v>#N/A</v>
      </c>
    </row>
    <row r="2906" spans="2:13" x14ac:dyDescent="0.2">
      <c r="B2906" s="46" t="s">
        <v>49</v>
      </c>
      <c r="D2906" s="49">
        <f>_xll.qlCalendarAdvance(LocalCalendar,$D2905,B2906,"f",FALSE)</f>
        <v>59982</v>
      </c>
      <c r="E2906" s="49">
        <f>_xll.qlInterestRateIndexValueDate(IndexON,D2906)</f>
        <v>59982</v>
      </c>
      <c r="F2906" s="52" t="e">
        <f>IFERROR(_xll.qlIndexFixing(IndexON,D2906,TRUE,_xll.ohTrigger(RecalcTrigger,TriggerON)),NA())</f>
        <v>#N/A</v>
      </c>
      <c r="H2906" s="49">
        <f>_xll.qlCalendarAdvance(IborCalendar,$H2905,B2906,"f",FALSE)</f>
        <v>59679</v>
      </c>
      <c r="I2906" s="49">
        <f>_xll.qlInterestRateIndexValueDate(Index3M,$H2906)</f>
        <v>59681</v>
      </c>
      <c r="J2906" s="52" t="e">
        <f>IFERROR(_xll.qlIndexFixing(Index3M,H2906,TRUE,_xll.ohTrigger(RecalcTrigger,Trigger3M)),NA())</f>
        <v>#N/A</v>
      </c>
      <c r="K2906" s="52" t="e">
        <f>IFERROR(_xll.qlIndexFixing(ONIndex3M,I2906,TRUE,_xll.ohTrigger(RecalcTrigger,Trigger3M)),NA())</f>
        <v>#N/A</v>
      </c>
      <c r="L2906" s="52" t="e">
        <f>IFERROR(_xll.qlIndexFixing(Index6M,$H2906,TRUE,_xll.ohTrigger(RecalcTrigger,Trigger6M)),NA())</f>
        <v>#N/A</v>
      </c>
      <c r="M2906" s="52" t="e">
        <f>IFERROR(_xll.qlIndexFixing(ONIndex6M,I2906,TRUE,_xll.ohTrigger(RecalcTrigger,Trigger6M)),NA())</f>
        <v>#N/A</v>
      </c>
    </row>
    <row r="2907" spans="2:13" x14ac:dyDescent="0.2">
      <c r="B2907" s="46" t="s">
        <v>49</v>
      </c>
      <c r="D2907" s="49">
        <f>_xll.qlCalendarAdvance(LocalCalendar,$D2906,B2907,"f",FALSE)</f>
        <v>59989</v>
      </c>
      <c r="E2907" s="49">
        <f>_xll.qlInterestRateIndexValueDate(IndexON,D2907)</f>
        <v>59989</v>
      </c>
      <c r="F2907" s="52" t="e">
        <f>IFERROR(_xll.qlIndexFixing(IndexON,D2907,TRUE,_xll.ohTrigger(RecalcTrigger,TriggerON)),NA())</f>
        <v>#N/A</v>
      </c>
      <c r="H2907" s="49">
        <f>_xll.qlCalendarAdvance(IborCalendar,$H2906,B2907,"f",FALSE)</f>
        <v>59686</v>
      </c>
      <c r="I2907" s="49">
        <f>_xll.qlInterestRateIndexValueDate(Index3M,$H2907)</f>
        <v>59688</v>
      </c>
      <c r="J2907" s="52" t="e">
        <f>IFERROR(_xll.qlIndexFixing(Index3M,H2907,TRUE,_xll.ohTrigger(RecalcTrigger,Trigger3M)),NA())</f>
        <v>#N/A</v>
      </c>
      <c r="K2907" s="52" t="e">
        <f>IFERROR(_xll.qlIndexFixing(ONIndex3M,I2907,TRUE,_xll.ohTrigger(RecalcTrigger,Trigger3M)),NA())</f>
        <v>#N/A</v>
      </c>
      <c r="L2907" s="52" t="e">
        <f>IFERROR(_xll.qlIndexFixing(Index6M,$H2907,TRUE,_xll.ohTrigger(RecalcTrigger,Trigger6M)),NA())</f>
        <v>#N/A</v>
      </c>
      <c r="M2907" s="52" t="e">
        <f>IFERROR(_xll.qlIndexFixing(ONIndex6M,I2907,TRUE,_xll.ohTrigger(RecalcTrigger,Trigger6M)),NA())</f>
        <v>#N/A</v>
      </c>
    </row>
    <row r="2908" spans="2:13" x14ac:dyDescent="0.2">
      <c r="B2908" s="46" t="s">
        <v>49</v>
      </c>
      <c r="D2908" s="49">
        <f>_xll.qlCalendarAdvance(LocalCalendar,$D2907,B2908,"f",FALSE)</f>
        <v>59996</v>
      </c>
      <c r="E2908" s="49">
        <f>_xll.qlInterestRateIndexValueDate(IndexON,D2908)</f>
        <v>59996</v>
      </c>
      <c r="F2908" s="52" t="e">
        <f>IFERROR(_xll.qlIndexFixing(IndexON,D2908,TRUE,_xll.ohTrigger(RecalcTrigger,TriggerON)),NA())</f>
        <v>#N/A</v>
      </c>
      <c r="H2908" s="49">
        <f>_xll.qlCalendarAdvance(IborCalendar,$H2907,B2908,"f",FALSE)</f>
        <v>59693</v>
      </c>
      <c r="I2908" s="49">
        <f>_xll.qlInterestRateIndexValueDate(Index3M,$H2908)</f>
        <v>59695</v>
      </c>
      <c r="J2908" s="52" t="e">
        <f>IFERROR(_xll.qlIndexFixing(Index3M,H2908,TRUE,_xll.ohTrigger(RecalcTrigger,Trigger3M)),NA())</f>
        <v>#N/A</v>
      </c>
      <c r="K2908" s="52" t="e">
        <f>IFERROR(_xll.qlIndexFixing(ONIndex3M,I2908,TRUE,_xll.ohTrigger(RecalcTrigger,Trigger3M)),NA())</f>
        <v>#N/A</v>
      </c>
      <c r="L2908" s="52" t="e">
        <f>IFERROR(_xll.qlIndexFixing(Index6M,$H2908,TRUE,_xll.ohTrigger(RecalcTrigger,Trigger6M)),NA())</f>
        <v>#N/A</v>
      </c>
      <c r="M2908" s="52" t="e">
        <f>IFERROR(_xll.qlIndexFixing(ONIndex6M,I2908,TRUE,_xll.ohTrigger(RecalcTrigger,Trigger6M)),NA())</f>
        <v>#N/A</v>
      </c>
    </row>
    <row r="2909" spans="2:13" x14ac:dyDescent="0.2">
      <c r="B2909" s="46" t="s">
        <v>49</v>
      </c>
      <c r="D2909" s="49">
        <f>_xll.qlCalendarAdvance(LocalCalendar,$D2908,B2909,"f",FALSE)</f>
        <v>60003</v>
      </c>
      <c r="E2909" s="49">
        <f>_xll.qlInterestRateIndexValueDate(IndexON,D2909)</f>
        <v>60003</v>
      </c>
      <c r="F2909" s="52" t="e">
        <f>IFERROR(_xll.qlIndexFixing(IndexON,D2909,TRUE,_xll.ohTrigger(RecalcTrigger,TriggerON)),NA())</f>
        <v>#N/A</v>
      </c>
      <c r="H2909" s="49">
        <f>_xll.qlCalendarAdvance(IborCalendar,$H2908,B2909,"f",FALSE)</f>
        <v>59700</v>
      </c>
      <c r="I2909" s="49">
        <f>_xll.qlInterestRateIndexValueDate(Index3M,$H2909)</f>
        <v>59702</v>
      </c>
      <c r="J2909" s="52" t="e">
        <f>IFERROR(_xll.qlIndexFixing(Index3M,H2909,TRUE,_xll.ohTrigger(RecalcTrigger,Trigger3M)),NA())</f>
        <v>#N/A</v>
      </c>
      <c r="K2909" s="52" t="e">
        <f>IFERROR(_xll.qlIndexFixing(ONIndex3M,I2909,TRUE,_xll.ohTrigger(RecalcTrigger,Trigger3M)),NA())</f>
        <v>#N/A</v>
      </c>
      <c r="L2909" s="52" t="e">
        <f>IFERROR(_xll.qlIndexFixing(Index6M,$H2909,TRUE,_xll.ohTrigger(RecalcTrigger,Trigger6M)),NA())</f>
        <v>#N/A</v>
      </c>
      <c r="M2909" s="52" t="e">
        <f>IFERROR(_xll.qlIndexFixing(ONIndex6M,I2909,TRUE,_xll.ohTrigger(RecalcTrigger,Trigger6M)),NA())</f>
        <v>#N/A</v>
      </c>
    </row>
    <row r="2910" spans="2:13" x14ac:dyDescent="0.2">
      <c r="B2910" s="46" t="s">
        <v>49</v>
      </c>
      <c r="D2910" s="49">
        <f>_xll.qlCalendarAdvance(LocalCalendar,$D2909,B2910,"f",FALSE)</f>
        <v>60010</v>
      </c>
      <c r="E2910" s="49">
        <f>_xll.qlInterestRateIndexValueDate(IndexON,D2910)</f>
        <v>60010</v>
      </c>
      <c r="F2910" s="52" t="e">
        <f>IFERROR(_xll.qlIndexFixing(IndexON,D2910,TRUE,_xll.ohTrigger(RecalcTrigger,TriggerON)),NA())</f>
        <v>#N/A</v>
      </c>
      <c r="H2910" s="49">
        <f>_xll.qlCalendarAdvance(IborCalendar,$H2909,B2910,"f",FALSE)</f>
        <v>59707</v>
      </c>
      <c r="I2910" s="49">
        <f>_xll.qlInterestRateIndexValueDate(Index3M,$H2910)</f>
        <v>59709</v>
      </c>
      <c r="J2910" s="52" t="e">
        <f>IFERROR(_xll.qlIndexFixing(Index3M,H2910,TRUE,_xll.ohTrigger(RecalcTrigger,Trigger3M)),NA())</f>
        <v>#N/A</v>
      </c>
      <c r="K2910" s="52" t="e">
        <f>IFERROR(_xll.qlIndexFixing(ONIndex3M,I2910,TRUE,_xll.ohTrigger(RecalcTrigger,Trigger3M)),NA())</f>
        <v>#N/A</v>
      </c>
      <c r="L2910" s="52" t="e">
        <f>IFERROR(_xll.qlIndexFixing(Index6M,$H2910,TRUE,_xll.ohTrigger(RecalcTrigger,Trigger6M)),NA())</f>
        <v>#N/A</v>
      </c>
      <c r="M2910" s="52" t="e">
        <f>IFERROR(_xll.qlIndexFixing(ONIndex6M,I2910,TRUE,_xll.ohTrigger(RecalcTrigger,Trigger6M)),NA())</f>
        <v>#N/A</v>
      </c>
    </row>
    <row r="2911" spans="2:13" x14ac:dyDescent="0.2">
      <c r="B2911" s="46" t="s">
        <v>49</v>
      </c>
      <c r="D2911" s="49">
        <f>_xll.qlCalendarAdvance(LocalCalendar,$D2910,B2911,"f",FALSE)</f>
        <v>60017</v>
      </c>
      <c r="E2911" s="49">
        <f>_xll.qlInterestRateIndexValueDate(IndexON,D2911)</f>
        <v>60017</v>
      </c>
      <c r="F2911" s="52" t="e">
        <f>IFERROR(_xll.qlIndexFixing(IndexON,D2911,TRUE,_xll.ohTrigger(RecalcTrigger,TriggerON)),NA())</f>
        <v>#N/A</v>
      </c>
      <c r="H2911" s="49">
        <f>_xll.qlCalendarAdvance(IborCalendar,$H2910,B2911,"f",FALSE)</f>
        <v>59714</v>
      </c>
      <c r="I2911" s="49">
        <f>_xll.qlInterestRateIndexValueDate(Index3M,$H2911)</f>
        <v>59716</v>
      </c>
      <c r="J2911" s="52" t="e">
        <f>IFERROR(_xll.qlIndexFixing(Index3M,H2911,TRUE,_xll.ohTrigger(RecalcTrigger,Trigger3M)),NA())</f>
        <v>#N/A</v>
      </c>
      <c r="K2911" s="52" t="e">
        <f>IFERROR(_xll.qlIndexFixing(ONIndex3M,I2911,TRUE,_xll.ohTrigger(RecalcTrigger,Trigger3M)),NA())</f>
        <v>#N/A</v>
      </c>
      <c r="L2911" s="52" t="e">
        <f>IFERROR(_xll.qlIndexFixing(Index6M,$H2911,TRUE,_xll.ohTrigger(RecalcTrigger,Trigger6M)),NA())</f>
        <v>#N/A</v>
      </c>
      <c r="M2911" s="52" t="e">
        <f>IFERROR(_xll.qlIndexFixing(ONIndex6M,I2911,TRUE,_xll.ohTrigger(RecalcTrigger,Trigger6M)),NA())</f>
        <v>#N/A</v>
      </c>
    </row>
    <row r="2912" spans="2:13" x14ac:dyDescent="0.2">
      <c r="B2912" s="46" t="s">
        <v>49</v>
      </c>
      <c r="D2912" s="49">
        <f>_xll.qlCalendarAdvance(LocalCalendar,$D2911,B2912,"f",FALSE)</f>
        <v>60024</v>
      </c>
      <c r="E2912" s="49">
        <f>_xll.qlInterestRateIndexValueDate(IndexON,D2912)</f>
        <v>60024</v>
      </c>
      <c r="F2912" s="52" t="e">
        <f>IFERROR(_xll.qlIndexFixing(IndexON,D2912,TRUE,_xll.ohTrigger(RecalcTrigger,TriggerON)),NA())</f>
        <v>#N/A</v>
      </c>
      <c r="H2912" s="49">
        <f>_xll.qlCalendarAdvance(IborCalendar,$H2911,B2912,"f",FALSE)</f>
        <v>59721</v>
      </c>
      <c r="I2912" s="49">
        <f>_xll.qlInterestRateIndexValueDate(Index3M,$H2912)</f>
        <v>59723</v>
      </c>
      <c r="J2912" s="52" t="e">
        <f>IFERROR(_xll.qlIndexFixing(Index3M,H2912,TRUE,_xll.ohTrigger(RecalcTrigger,Trigger3M)),NA())</f>
        <v>#N/A</v>
      </c>
      <c r="K2912" s="52" t="e">
        <f>IFERROR(_xll.qlIndexFixing(ONIndex3M,I2912,TRUE,_xll.ohTrigger(RecalcTrigger,Trigger3M)),NA())</f>
        <v>#N/A</v>
      </c>
      <c r="L2912" s="52" t="e">
        <f>IFERROR(_xll.qlIndexFixing(Index6M,$H2912,TRUE,_xll.ohTrigger(RecalcTrigger,Trigger6M)),NA())</f>
        <v>#N/A</v>
      </c>
      <c r="M2912" s="52" t="e">
        <f>IFERROR(_xll.qlIndexFixing(ONIndex6M,I2912,TRUE,_xll.ohTrigger(RecalcTrigger,Trigger6M)),NA())</f>
        <v>#N/A</v>
      </c>
    </row>
    <row r="2913" spans="2:13" x14ac:dyDescent="0.2">
      <c r="B2913" s="46" t="s">
        <v>49</v>
      </c>
      <c r="D2913" s="49">
        <f>_xll.qlCalendarAdvance(LocalCalendar,$D2912,B2913,"f",FALSE)</f>
        <v>60031</v>
      </c>
      <c r="E2913" s="49">
        <f>_xll.qlInterestRateIndexValueDate(IndexON,D2913)</f>
        <v>60031</v>
      </c>
      <c r="F2913" s="52" t="e">
        <f>IFERROR(_xll.qlIndexFixing(IndexON,D2913,TRUE,_xll.ohTrigger(RecalcTrigger,TriggerON)),NA())</f>
        <v>#N/A</v>
      </c>
      <c r="H2913" s="49">
        <f>_xll.qlCalendarAdvance(IborCalendar,$H2912,B2913,"f",FALSE)</f>
        <v>59728</v>
      </c>
      <c r="I2913" s="49">
        <f>_xll.qlInterestRateIndexValueDate(Index3M,$H2913)</f>
        <v>59730</v>
      </c>
      <c r="J2913" s="52" t="e">
        <f>IFERROR(_xll.qlIndexFixing(Index3M,H2913,TRUE,_xll.ohTrigger(RecalcTrigger,Trigger3M)),NA())</f>
        <v>#N/A</v>
      </c>
      <c r="K2913" s="52" t="e">
        <f>IFERROR(_xll.qlIndexFixing(ONIndex3M,I2913,TRUE,_xll.ohTrigger(RecalcTrigger,Trigger3M)),NA())</f>
        <v>#N/A</v>
      </c>
      <c r="L2913" s="52" t="e">
        <f>IFERROR(_xll.qlIndexFixing(Index6M,$H2913,TRUE,_xll.ohTrigger(RecalcTrigger,Trigger6M)),NA())</f>
        <v>#N/A</v>
      </c>
      <c r="M2913" s="52" t="e">
        <f>IFERROR(_xll.qlIndexFixing(ONIndex6M,I2913,TRUE,_xll.ohTrigger(RecalcTrigger,Trigger6M)),NA())</f>
        <v>#N/A</v>
      </c>
    </row>
    <row r="2914" spans="2:13" x14ac:dyDescent="0.2">
      <c r="B2914" s="46" t="s">
        <v>49</v>
      </c>
      <c r="D2914" s="49">
        <f>_xll.qlCalendarAdvance(LocalCalendar,$D2913,B2914,"f",FALSE)</f>
        <v>60038</v>
      </c>
      <c r="E2914" s="49">
        <f>_xll.qlInterestRateIndexValueDate(IndexON,D2914)</f>
        <v>60038</v>
      </c>
      <c r="F2914" s="52" t="e">
        <f>IFERROR(_xll.qlIndexFixing(IndexON,D2914,TRUE,_xll.ohTrigger(RecalcTrigger,TriggerON)),NA())</f>
        <v>#N/A</v>
      </c>
      <c r="H2914" s="49">
        <f>_xll.qlCalendarAdvance(IborCalendar,$H2913,B2914,"f",FALSE)</f>
        <v>59735</v>
      </c>
      <c r="I2914" s="49">
        <f>_xll.qlInterestRateIndexValueDate(Index3M,$H2914)</f>
        <v>59737</v>
      </c>
      <c r="J2914" s="52" t="e">
        <f>IFERROR(_xll.qlIndexFixing(Index3M,H2914,TRUE,_xll.ohTrigger(RecalcTrigger,Trigger3M)),NA())</f>
        <v>#N/A</v>
      </c>
      <c r="K2914" s="52" t="e">
        <f>IFERROR(_xll.qlIndexFixing(ONIndex3M,I2914,TRUE,_xll.ohTrigger(RecalcTrigger,Trigger3M)),NA())</f>
        <v>#N/A</v>
      </c>
      <c r="L2914" s="52" t="e">
        <f>IFERROR(_xll.qlIndexFixing(Index6M,$H2914,TRUE,_xll.ohTrigger(RecalcTrigger,Trigger6M)),NA())</f>
        <v>#N/A</v>
      </c>
      <c r="M2914" s="52" t="e">
        <f>IFERROR(_xll.qlIndexFixing(ONIndex6M,I2914,TRUE,_xll.ohTrigger(RecalcTrigger,Trigger6M)),NA())</f>
        <v>#N/A</v>
      </c>
    </row>
    <row r="2915" spans="2:13" x14ac:dyDescent="0.2">
      <c r="B2915" s="46" t="s">
        <v>49</v>
      </c>
      <c r="D2915" s="49">
        <f>_xll.qlCalendarAdvance(LocalCalendar,$D2914,B2915,"f",FALSE)</f>
        <v>60045</v>
      </c>
      <c r="E2915" s="49">
        <f>_xll.qlInterestRateIndexValueDate(IndexON,D2915)</f>
        <v>60045</v>
      </c>
      <c r="F2915" s="52" t="e">
        <f>IFERROR(_xll.qlIndexFixing(IndexON,D2915,TRUE,_xll.ohTrigger(RecalcTrigger,TriggerON)),NA())</f>
        <v>#N/A</v>
      </c>
      <c r="H2915" s="49">
        <f>_xll.qlCalendarAdvance(IborCalendar,$H2914,B2915,"f",FALSE)</f>
        <v>59742</v>
      </c>
      <c r="I2915" s="49">
        <f>_xll.qlInterestRateIndexValueDate(Index3M,$H2915)</f>
        <v>59744</v>
      </c>
      <c r="J2915" s="52" t="e">
        <f>IFERROR(_xll.qlIndexFixing(Index3M,H2915,TRUE,_xll.ohTrigger(RecalcTrigger,Trigger3M)),NA())</f>
        <v>#N/A</v>
      </c>
      <c r="K2915" s="52" t="e">
        <f>IFERROR(_xll.qlIndexFixing(ONIndex3M,I2915,TRUE,_xll.ohTrigger(RecalcTrigger,Trigger3M)),NA())</f>
        <v>#N/A</v>
      </c>
      <c r="L2915" s="52" t="e">
        <f>IFERROR(_xll.qlIndexFixing(Index6M,$H2915,TRUE,_xll.ohTrigger(RecalcTrigger,Trigger6M)),NA())</f>
        <v>#N/A</v>
      </c>
      <c r="M2915" s="52" t="e">
        <f>IFERROR(_xll.qlIndexFixing(ONIndex6M,I2915,TRUE,_xll.ohTrigger(RecalcTrigger,Trigger6M)),NA())</f>
        <v>#N/A</v>
      </c>
    </row>
    <row r="2916" spans="2:13" x14ac:dyDescent="0.2">
      <c r="B2916" s="46" t="s">
        <v>49</v>
      </c>
      <c r="D2916" s="49">
        <f>_xll.qlCalendarAdvance(LocalCalendar,$D2915,B2916,"f",FALSE)</f>
        <v>60052</v>
      </c>
      <c r="E2916" s="49">
        <f>_xll.qlInterestRateIndexValueDate(IndexON,D2916)</f>
        <v>60052</v>
      </c>
      <c r="F2916" s="52" t="e">
        <f>IFERROR(_xll.qlIndexFixing(IndexON,D2916,TRUE,_xll.ohTrigger(RecalcTrigger,TriggerON)),NA())</f>
        <v>#N/A</v>
      </c>
      <c r="H2916" s="49">
        <f>_xll.qlCalendarAdvance(IborCalendar,$H2915,B2916,"f",FALSE)</f>
        <v>59749</v>
      </c>
      <c r="I2916" s="49">
        <f>_xll.qlInterestRateIndexValueDate(Index3M,$H2916)</f>
        <v>59751</v>
      </c>
      <c r="J2916" s="52" t="e">
        <f>IFERROR(_xll.qlIndexFixing(Index3M,H2916,TRUE,_xll.ohTrigger(RecalcTrigger,Trigger3M)),NA())</f>
        <v>#N/A</v>
      </c>
      <c r="K2916" s="52" t="e">
        <f>IFERROR(_xll.qlIndexFixing(ONIndex3M,I2916,TRUE,_xll.ohTrigger(RecalcTrigger,Trigger3M)),NA())</f>
        <v>#N/A</v>
      </c>
      <c r="L2916" s="52" t="e">
        <f>IFERROR(_xll.qlIndexFixing(Index6M,$H2916,TRUE,_xll.ohTrigger(RecalcTrigger,Trigger6M)),NA())</f>
        <v>#N/A</v>
      </c>
      <c r="M2916" s="52" t="e">
        <f>IFERROR(_xll.qlIndexFixing(ONIndex6M,I2916,TRUE,_xll.ohTrigger(RecalcTrigger,Trigger6M)),NA())</f>
        <v>#N/A</v>
      </c>
    </row>
    <row r="2917" spans="2:13" x14ac:dyDescent="0.2">
      <c r="B2917" s="46" t="s">
        <v>49</v>
      </c>
      <c r="D2917" s="49">
        <f>_xll.qlCalendarAdvance(LocalCalendar,$D2916,B2917,"f",FALSE)</f>
        <v>60059</v>
      </c>
      <c r="E2917" s="49">
        <f>_xll.qlInterestRateIndexValueDate(IndexON,D2917)</f>
        <v>60059</v>
      </c>
      <c r="F2917" s="52" t="e">
        <f>IFERROR(_xll.qlIndexFixing(IndexON,D2917,TRUE,_xll.ohTrigger(RecalcTrigger,TriggerON)),NA())</f>
        <v>#N/A</v>
      </c>
      <c r="H2917" s="49">
        <f>_xll.qlCalendarAdvance(IborCalendar,$H2916,B2917,"f",FALSE)</f>
        <v>59756</v>
      </c>
      <c r="I2917" s="49">
        <f>_xll.qlInterestRateIndexValueDate(Index3M,$H2917)</f>
        <v>59758</v>
      </c>
      <c r="J2917" s="52" t="e">
        <f>IFERROR(_xll.qlIndexFixing(Index3M,H2917,TRUE,_xll.ohTrigger(RecalcTrigger,Trigger3M)),NA())</f>
        <v>#N/A</v>
      </c>
      <c r="K2917" s="52" t="e">
        <f>IFERROR(_xll.qlIndexFixing(ONIndex3M,I2917,TRUE,_xll.ohTrigger(RecalcTrigger,Trigger3M)),NA())</f>
        <v>#N/A</v>
      </c>
      <c r="L2917" s="52" t="e">
        <f>IFERROR(_xll.qlIndexFixing(Index6M,$H2917,TRUE,_xll.ohTrigger(RecalcTrigger,Trigger6M)),NA())</f>
        <v>#N/A</v>
      </c>
      <c r="M2917" s="52" t="e">
        <f>IFERROR(_xll.qlIndexFixing(ONIndex6M,I2917,TRUE,_xll.ohTrigger(RecalcTrigger,Trigger6M)),NA())</f>
        <v>#N/A</v>
      </c>
    </row>
    <row r="2918" spans="2:13" x14ac:dyDescent="0.2">
      <c r="B2918" s="46" t="s">
        <v>49</v>
      </c>
      <c r="D2918" s="49">
        <f>_xll.qlCalendarAdvance(LocalCalendar,$D2917,B2918,"f",FALSE)</f>
        <v>60066</v>
      </c>
      <c r="E2918" s="49">
        <f>_xll.qlInterestRateIndexValueDate(IndexON,D2918)</f>
        <v>60066</v>
      </c>
      <c r="F2918" s="52" t="e">
        <f>IFERROR(_xll.qlIndexFixing(IndexON,D2918,TRUE,_xll.ohTrigger(RecalcTrigger,TriggerON)),NA())</f>
        <v>#N/A</v>
      </c>
      <c r="H2918" s="49">
        <f>_xll.qlCalendarAdvance(IborCalendar,$H2917,B2918,"f",FALSE)</f>
        <v>59763</v>
      </c>
      <c r="I2918" s="49">
        <f>_xll.qlInterestRateIndexValueDate(Index3M,$H2918)</f>
        <v>59765</v>
      </c>
      <c r="J2918" s="52" t="e">
        <f>IFERROR(_xll.qlIndexFixing(Index3M,H2918,TRUE,_xll.ohTrigger(RecalcTrigger,Trigger3M)),NA())</f>
        <v>#N/A</v>
      </c>
      <c r="K2918" s="52" t="e">
        <f>IFERROR(_xll.qlIndexFixing(ONIndex3M,I2918,TRUE,_xll.ohTrigger(RecalcTrigger,Trigger3M)),NA())</f>
        <v>#N/A</v>
      </c>
      <c r="L2918" s="52" t="e">
        <f>IFERROR(_xll.qlIndexFixing(Index6M,$H2918,TRUE,_xll.ohTrigger(RecalcTrigger,Trigger6M)),NA())</f>
        <v>#N/A</v>
      </c>
      <c r="M2918" s="52" t="e">
        <f>IFERROR(_xll.qlIndexFixing(ONIndex6M,I2918,TRUE,_xll.ohTrigger(RecalcTrigger,Trigger6M)),NA())</f>
        <v>#N/A</v>
      </c>
    </row>
    <row r="2919" spans="2:13" x14ac:dyDescent="0.2">
      <c r="B2919" s="46" t="s">
        <v>49</v>
      </c>
      <c r="D2919" s="49">
        <f>_xll.qlCalendarAdvance(LocalCalendar,$D2918,B2919,"f",FALSE)</f>
        <v>60073</v>
      </c>
      <c r="E2919" s="49">
        <f>_xll.qlInterestRateIndexValueDate(IndexON,D2919)</f>
        <v>60073</v>
      </c>
      <c r="F2919" s="52" t="e">
        <f>IFERROR(_xll.qlIndexFixing(IndexON,D2919,TRUE,_xll.ohTrigger(RecalcTrigger,TriggerON)),NA())</f>
        <v>#N/A</v>
      </c>
      <c r="H2919" s="49">
        <f>_xll.qlCalendarAdvance(IborCalendar,$H2918,B2919,"f",FALSE)</f>
        <v>59770</v>
      </c>
      <c r="I2919" s="49">
        <f>_xll.qlInterestRateIndexValueDate(Index3M,$H2919)</f>
        <v>59772</v>
      </c>
      <c r="J2919" s="52" t="e">
        <f>IFERROR(_xll.qlIndexFixing(Index3M,H2919,TRUE,_xll.ohTrigger(RecalcTrigger,Trigger3M)),NA())</f>
        <v>#N/A</v>
      </c>
      <c r="K2919" s="52" t="e">
        <f>IFERROR(_xll.qlIndexFixing(ONIndex3M,I2919,TRUE,_xll.ohTrigger(RecalcTrigger,Trigger3M)),NA())</f>
        <v>#N/A</v>
      </c>
      <c r="L2919" s="52" t="e">
        <f>IFERROR(_xll.qlIndexFixing(Index6M,$H2919,TRUE,_xll.ohTrigger(RecalcTrigger,Trigger6M)),NA())</f>
        <v>#N/A</v>
      </c>
      <c r="M2919" s="52" t="e">
        <f>IFERROR(_xll.qlIndexFixing(ONIndex6M,I2919,TRUE,_xll.ohTrigger(RecalcTrigger,Trigger6M)),NA())</f>
        <v>#N/A</v>
      </c>
    </row>
    <row r="2920" spans="2:13" x14ac:dyDescent="0.2">
      <c r="B2920" s="46" t="s">
        <v>49</v>
      </c>
      <c r="D2920" s="49">
        <f>_xll.qlCalendarAdvance(LocalCalendar,$D2919,B2920,"f",FALSE)</f>
        <v>60080</v>
      </c>
      <c r="E2920" s="49">
        <f>_xll.qlInterestRateIndexValueDate(IndexON,D2920)</f>
        <v>60080</v>
      </c>
      <c r="F2920" s="52" t="e">
        <f>IFERROR(_xll.qlIndexFixing(IndexON,D2920,TRUE,_xll.ohTrigger(RecalcTrigger,TriggerON)),NA())</f>
        <v>#N/A</v>
      </c>
      <c r="H2920" s="49">
        <f>_xll.qlCalendarAdvance(IborCalendar,$H2919,B2920,"f",FALSE)</f>
        <v>59777</v>
      </c>
      <c r="I2920" s="49">
        <f>_xll.qlInterestRateIndexValueDate(Index3M,$H2920)</f>
        <v>59779</v>
      </c>
      <c r="J2920" s="52" t="e">
        <f>IFERROR(_xll.qlIndexFixing(Index3M,H2920,TRUE,_xll.ohTrigger(RecalcTrigger,Trigger3M)),NA())</f>
        <v>#N/A</v>
      </c>
      <c r="K2920" s="52" t="e">
        <f>IFERROR(_xll.qlIndexFixing(ONIndex3M,I2920,TRUE,_xll.ohTrigger(RecalcTrigger,Trigger3M)),NA())</f>
        <v>#N/A</v>
      </c>
      <c r="L2920" s="52" t="e">
        <f>IFERROR(_xll.qlIndexFixing(Index6M,$H2920,TRUE,_xll.ohTrigger(RecalcTrigger,Trigger6M)),NA())</f>
        <v>#N/A</v>
      </c>
      <c r="M2920" s="52" t="e">
        <f>IFERROR(_xll.qlIndexFixing(ONIndex6M,I2920,TRUE,_xll.ohTrigger(RecalcTrigger,Trigger6M)),NA())</f>
        <v>#N/A</v>
      </c>
    </row>
    <row r="2921" spans="2:13" x14ac:dyDescent="0.2">
      <c r="B2921" s="46" t="s">
        <v>49</v>
      </c>
      <c r="D2921" s="49">
        <f>_xll.qlCalendarAdvance(LocalCalendar,$D2920,B2921,"f",FALSE)</f>
        <v>60087</v>
      </c>
      <c r="E2921" s="49">
        <f>_xll.qlInterestRateIndexValueDate(IndexON,D2921)</f>
        <v>60087</v>
      </c>
      <c r="F2921" s="52" t="e">
        <f>IFERROR(_xll.qlIndexFixing(IndexON,D2921,TRUE,_xll.ohTrigger(RecalcTrigger,TriggerON)),NA())</f>
        <v>#N/A</v>
      </c>
      <c r="H2921" s="49">
        <f>_xll.qlCalendarAdvance(IborCalendar,$H2920,B2921,"f",FALSE)</f>
        <v>59784</v>
      </c>
      <c r="I2921" s="49">
        <f>_xll.qlInterestRateIndexValueDate(Index3M,$H2921)</f>
        <v>59786</v>
      </c>
      <c r="J2921" s="52" t="e">
        <f>IFERROR(_xll.qlIndexFixing(Index3M,H2921,TRUE,_xll.ohTrigger(RecalcTrigger,Trigger3M)),NA())</f>
        <v>#N/A</v>
      </c>
      <c r="K2921" s="52" t="e">
        <f>IFERROR(_xll.qlIndexFixing(ONIndex3M,I2921,TRUE,_xll.ohTrigger(RecalcTrigger,Trigger3M)),NA())</f>
        <v>#N/A</v>
      </c>
      <c r="L2921" s="52" t="e">
        <f>IFERROR(_xll.qlIndexFixing(Index6M,$H2921,TRUE,_xll.ohTrigger(RecalcTrigger,Trigger6M)),NA())</f>
        <v>#N/A</v>
      </c>
      <c r="M2921" s="52" t="e">
        <f>IFERROR(_xll.qlIndexFixing(ONIndex6M,I2921,TRUE,_xll.ohTrigger(RecalcTrigger,Trigger6M)),NA())</f>
        <v>#N/A</v>
      </c>
    </row>
    <row r="2922" spans="2:13" x14ac:dyDescent="0.2">
      <c r="B2922" s="46" t="s">
        <v>49</v>
      </c>
      <c r="D2922" s="49">
        <f>_xll.qlCalendarAdvance(LocalCalendar,$D2921,B2922,"f",FALSE)</f>
        <v>60094</v>
      </c>
      <c r="E2922" s="49">
        <f>_xll.qlInterestRateIndexValueDate(IndexON,D2922)</f>
        <v>60094</v>
      </c>
      <c r="F2922" s="52" t="e">
        <f>IFERROR(_xll.qlIndexFixing(IndexON,D2922,TRUE,_xll.ohTrigger(RecalcTrigger,TriggerON)),NA())</f>
        <v>#N/A</v>
      </c>
      <c r="H2922" s="49">
        <f>_xll.qlCalendarAdvance(IborCalendar,$H2921,B2922,"f",FALSE)</f>
        <v>59791</v>
      </c>
      <c r="I2922" s="49">
        <f>_xll.qlInterestRateIndexValueDate(Index3M,$H2922)</f>
        <v>59793</v>
      </c>
      <c r="J2922" s="52" t="e">
        <f>IFERROR(_xll.qlIndexFixing(Index3M,H2922,TRUE,_xll.ohTrigger(RecalcTrigger,Trigger3M)),NA())</f>
        <v>#N/A</v>
      </c>
      <c r="K2922" s="52" t="e">
        <f>IFERROR(_xll.qlIndexFixing(ONIndex3M,I2922,TRUE,_xll.ohTrigger(RecalcTrigger,Trigger3M)),NA())</f>
        <v>#N/A</v>
      </c>
      <c r="L2922" s="52" t="e">
        <f>IFERROR(_xll.qlIndexFixing(Index6M,$H2922,TRUE,_xll.ohTrigger(RecalcTrigger,Trigger6M)),NA())</f>
        <v>#N/A</v>
      </c>
      <c r="M2922" s="52" t="e">
        <f>IFERROR(_xll.qlIndexFixing(ONIndex6M,I2922,TRUE,_xll.ohTrigger(RecalcTrigger,Trigger6M)),NA())</f>
        <v>#N/A</v>
      </c>
    </row>
    <row r="2923" spans="2:13" x14ac:dyDescent="0.2">
      <c r="B2923" s="46" t="s">
        <v>49</v>
      </c>
      <c r="D2923" s="49">
        <f>_xll.qlCalendarAdvance(LocalCalendar,$D2922,B2923,"f",FALSE)</f>
        <v>60101</v>
      </c>
      <c r="E2923" s="49">
        <f>_xll.qlInterestRateIndexValueDate(IndexON,D2923)</f>
        <v>60101</v>
      </c>
      <c r="F2923" s="52" t="e">
        <f>IFERROR(_xll.qlIndexFixing(IndexON,D2923,TRUE,_xll.ohTrigger(RecalcTrigger,TriggerON)),NA())</f>
        <v>#N/A</v>
      </c>
      <c r="H2923" s="49">
        <f>_xll.qlCalendarAdvance(IborCalendar,$H2922,B2923,"f",FALSE)</f>
        <v>59798</v>
      </c>
      <c r="I2923" s="49">
        <f>_xll.qlInterestRateIndexValueDate(Index3M,$H2923)</f>
        <v>59800</v>
      </c>
      <c r="J2923" s="52" t="e">
        <f>IFERROR(_xll.qlIndexFixing(Index3M,H2923,TRUE,_xll.ohTrigger(RecalcTrigger,Trigger3M)),NA())</f>
        <v>#N/A</v>
      </c>
      <c r="K2923" s="52" t="e">
        <f>IFERROR(_xll.qlIndexFixing(ONIndex3M,I2923,TRUE,_xll.ohTrigger(RecalcTrigger,Trigger3M)),NA())</f>
        <v>#N/A</v>
      </c>
      <c r="L2923" s="52" t="e">
        <f>IFERROR(_xll.qlIndexFixing(Index6M,$H2923,TRUE,_xll.ohTrigger(RecalcTrigger,Trigger6M)),NA())</f>
        <v>#N/A</v>
      </c>
      <c r="M2923" s="52" t="e">
        <f>IFERROR(_xll.qlIndexFixing(ONIndex6M,I2923,TRUE,_xll.ohTrigger(RecalcTrigger,Trigger6M)),NA())</f>
        <v>#N/A</v>
      </c>
    </row>
    <row r="2924" spans="2:13" x14ac:dyDescent="0.2">
      <c r="B2924" s="46" t="s">
        <v>49</v>
      </c>
      <c r="D2924" s="49">
        <f>_xll.qlCalendarAdvance(LocalCalendar,$D2923,B2924,"f",FALSE)</f>
        <v>60108</v>
      </c>
      <c r="E2924" s="49">
        <f>_xll.qlInterestRateIndexValueDate(IndexON,D2924)</f>
        <v>60108</v>
      </c>
      <c r="F2924" s="52" t="e">
        <f>IFERROR(_xll.qlIndexFixing(IndexON,D2924,TRUE,_xll.ohTrigger(RecalcTrigger,TriggerON)),NA())</f>
        <v>#N/A</v>
      </c>
      <c r="H2924" s="49">
        <f>_xll.qlCalendarAdvance(IborCalendar,$H2923,B2924,"f",FALSE)</f>
        <v>59805</v>
      </c>
      <c r="I2924" s="49">
        <f>_xll.qlInterestRateIndexValueDate(Index3M,$H2924)</f>
        <v>59807</v>
      </c>
      <c r="J2924" s="52" t="e">
        <f>IFERROR(_xll.qlIndexFixing(Index3M,H2924,TRUE,_xll.ohTrigger(RecalcTrigger,Trigger3M)),NA())</f>
        <v>#N/A</v>
      </c>
      <c r="K2924" s="52" t="e">
        <f>IFERROR(_xll.qlIndexFixing(ONIndex3M,I2924,TRUE,_xll.ohTrigger(RecalcTrigger,Trigger3M)),NA())</f>
        <v>#N/A</v>
      </c>
      <c r="L2924" s="52" t="e">
        <f>IFERROR(_xll.qlIndexFixing(Index6M,$H2924,TRUE,_xll.ohTrigger(RecalcTrigger,Trigger6M)),NA())</f>
        <v>#N/A</v>
      </c>
      <c r="M2924" s="52" t="e">
        <f>IFERROR(_xll.qlIndexFixing(ONIndex6M,I2924,TRUE,_xll.ohTrigger(RecalcTrigger,Trigger6M)),NA())</f>
        <v>#N/A</v>
      </c>
    </row>
    <row r="2925" spans="2:13" x14ac:dyDescent="0.2">
      <c r="B2925" s="46" t="s">
        <v>49</v>
      </c>
      <c r="D2925" s="49">
        <f>_xll.qlCalendarAdvance(LocalCalendar,$D2924,B2925,"f",FALSE)</f>
        <v>60115</v>
      </c>
      <c r="E2925" s="49">
        <f>_xll.qlInterestRateIndexValueDate(IndexON,D2925)</f>
        <v>60115</v>
      </c>
      <c r="F2925" s="52" t="e">
        <f>IFERROR(_xll.qlIndexFixing(IndexON,D2925,TRUE,_xll.ohTrigger(RecalcTrigger,TriggerON)),NA())</f>
        <v>#N/A</v>
      </c>
      <c r="H2925" s="49">
        <f>_xll.qlCalendarAdvance(IborCalendar,$H2924,B2925,"f",FALSE)</f>
        <v>59812</v>
      </c>
      <c r="I2925" s="49">
        <f>_xll.qlInterestRateIndexValueDate(Index3M,$H2925)</f>
        <v>59814</v>
      </c>
      <c r="J2925" s="52" t="e">
        <f>IFERROR(_xll.qlIndexFixing(Index3M,H2925,TRUE,_xll.ohTrigger(RecalcTrigger,Trigger3M)),NA())</f>
        <v>#N/A</v>
      </c>
      <c r="K2925" s="52" t="e">
        <f>IFERROR(_xll.qlIndexFixing(ONIndex3M,I2925,TRUE,_xll.ohTrigger(RecalcTrigger,Trigger3M)),NA())</f>
        <v>#N/A</v>
      </c>
      <c r="L2925" s="52" t="e">
        <f>IFERROR(_xll.qlIndexFixing(Index6M,$H2925,TRUE,_xll.ohTrigger(RecalcTrigger,Trigger6M)),NA())</f>
        <v>#N/A</v>
      </c>
      <c r="M2925" s="52" t="e">
        <f>IFERROR(_xll.qlIndexFixing(ONIndex6M,I2925,TRUE,_xll.ohTrigger(RecalcTrigger,Trigger6M)),NA())</f>
        <v>#N/A</v>
      </c>
    </row>
    <row r="2926" spans="2:13" x14ac:dyDescent="0.2">
      <c r="B2926" s="46" t="s">
        <v>49</v>
      </c>
      <c r="D2926" s="49">
        <f>_xll.qlCalendarAdvance(LocalCalendar,$D2925,B2926,"f",FALSE)</f>
        <v>60122</v>
      </c>
      <c r="E2926" s="49">
        <f>_xll.qlInterestRateIndexValueDate(IndexON,D2926)</f>
        <v>60122</v>
      </c>
      <c r="F2926" s="52" t="e">
        <f>IFERROR(_xll.qlIndexFixing(IndexON,D2926,TRUE,_xll.ohTrigger(RecalcTrigger,TriggerON)),NA())</f>
        <v>#N/A</v>
      </c>
      <c r="H2926" s="49">
        <f>_xll.qlCalendarAdvance(IborCalendar,$H2925,B2926,"f",FALSE)</f>
        <v>59819</v>
      </c>
      <c r="I2926" s="49">
        <f>_xll.qlInterestRateIndexValueDate(Index3M,$H2926)</f>
        <v>59821</v>
      </c>
      <c r="J2926" s="52" t="e">
        <f>IFERROR(_xll.qlIndexFixing(Index3M,H2926,TRUE,_xll.ohTrigger(RecalcTrigger,Trigger3M)),NA())</f>
        <v>#N/A</v>
      </c>
      <c r="K2926" s="52" t="e">
        <f>IFERROR(_xll.qlIndexFixing(ONIndex3M,I2926,TRUE,_xll.ohTrigger(RecalcTrigger,Trigger3M)),NA())</f>
        <v>#N/A</v>
      </c>
      <c r="L2926" s="52" t="e">
        <f>IFERROR(_xll.qlIndexFixing(Index6M,$H2926,TRUE,_xll.ohTrigger(RecalcTrigger,Trigger6M)),NA())</f>
        <v>#N/A</v>
      </c>
      <c r="M2926" s="52" t="e">
        <f>IFERROR(_xll.qlIndexFixing(ONIndex6M,I2926,TRUE,_xll.ohTrigger(RecalcTrigger,Trigger6M)),NA())</f>
        <v>#N/A</v>
      </c>
    </row>
    <row r="2927" spans="2:13" x14ac:dyDescent="0.2">
      <c r="B2927" s="46" t="s">
        <v>49</v>
      </c>
      <c r="D2927" s="49">
        <f>_xll.qlCalendarAdvance(LocalCalendar,$D2926,B2927,"f",FALSE)</f>
        <v>60129</v>
      </c>
      <c r="E2927" s="49">
        <f>_xll.qlInterestRateIndexValueDate(IndexON,D2927)</f>
        <v>60129</v>
      </c>
      <c r="F2927" s="52" t="e">
        <f>IFERROR(_xll.qlIndexFixing(IndexON,D2927,TRUE,_xll.ohTrigger(RecalcTrigger,TriggerON)),NA())</f>
        <v>#N/A</v>
      </c>
      <c r="H2927" s="49">
        <f>_xll.qlCalendarAdvance(IborCalendar,$H2926,B2927,"f",FALSE)</f>
        <v>59826</v>
      </c>
      <c r="I2927" s="49">
        <f>_xll.qlInterestRateIndexValueDate(Index3M,$H2927)</f>
        <v>59828</v>
      </c>
      <c r="J2927" s="52" t="e">
        <f>IFERROR(_xll.qlIndexFixing(Index3M,H2927,TRUE,_xll.ohTrigger(RecalcTrigger,Trigger3M)),NA())</f>
        <v>#N/A</v>
      </c>
      <c r="K2927" s="52" t="e">
        <f>IFERROR(_xll.qlIndexFixing(ONIndex3M,I2927,TRUE,_xll.ohTrigger(RecalcTrigger,Trigger3M)),NA())</f>
        <v>#N/A</v>
      </c>
      <c r="L2927" s="52" t="e">
        <f>IFERROR(_xll.qlIndexFixing(Index6M,$H2927,TRUE,_xll.ohTrigger(RecalcTrigger,Trigger6M)),NA())</f>
        <v>#N/A</v>
      </c>
      <c r="M2927" s="52" t="e">
        <f>IFERROR(_xll.qlIndexFixing(ONIndex6M,I2927,TRUE,_xll.ohTrigger(RecalcTrigger,Trigger6M)),NA())</f>
        <v>#N/A</v>
      </c>
    </row>
    <row r="2928" spans="2:13" x14ac:dyDescent="0.2">
      <c r="B2928" s="46" t="s">
        <v>49</v>
      </c>
      <c r="D2928" s="49">
        <f>_xll.qlCalendarAdvance(LocalCalendar,$D2927,B2928,"f",FALSE)</f>
        <v>60136</v>
      </c>
      <c r="E2928" s="49">
        <f>_xll.qlInterestRateIndexValueDate(IndexON,D2928)</f>
        <v>60136</v>
      </c>
      <c r="F2928" s="52" t="e">
        <f>IFERROR(_xll.qlIndexFixing(IndexON,D2928,TRUE,_xll.ohTrigger(RecalcTrigger,TriggerON)),NA())</f>
        <v>#N/A</v>
      </c>
      <c r="H2928" s="49">
        <f>_xll.qlCalendarAdvance(IborCalendar,$H2927,B2928,"f",FALSE)</f>
        <v>59833</v>
      </c>
      <c r="I2928" s="49">
        <f>_xll.qlInterestRateIndexValueDate(Index3M,$H2928)</f>
        <v>59835</v>
      </c>
      <c r="J2928" s="52" t="e">
        <f>IFERROR(_xll.qlIndexFixing(Index3M,H2928,TRUE,_xll.ohTrigger(RecalcTrigger,Trigger3M)),NA())</f>
        <v>#N/A</v>
      </c>
      <c r="K2928" s="52" t="e">
        <f>IFERROR(_xll.qlIndexFixing(ONIndex3M,I2928,TRUE,_xll.ohTrigger(RecalcTrigger,Trigger3M)),NA())</f>
        <v>#N/A</v>
      </c>
      <c r="L2928" s="52" t="e">
        <f>IFERROR(_xll.qlIndexFixing(Index6M,$H2928,TRUE,_xll.ohTrigger(RecalcTrigger,Trigger6M)),NA())</f>
        <v>#N/A</v>
      </c>
      <c r="M2928" s="52" t="e">
        <f>IFERROR(_xll.qlIndexFixing(ONIndex6M,I2928,TRUE,_xll.ohTrigger(RecalcTrigger,Trigger6M)),NA())</f>
        <v>#N/A</v>
      </c>
    </row>
    <row r="2929" spans="2:13" x14ac:dyDescent="0.2">
      <c r="B2929" s="46" t="s">
        <v>49</v>
      </c>
      <c r="D2929" s="49">
        <f>_xll.qlCalendarAdvance(LocalCalendar,$D2928,B2929,"f",FALSE)</f>
        <v>60143</v>
      </c>
      <c r="E2929" s="49">
        <f>_xll.qlInterestRateIndexValueDate(IndexON,D2929)</f>
        <v>60143</v>
      </c>
      <c r="F2929" s="52" t="e">
        <f>IFERROR(_xll.qlIndexFixing(IndexON,D2929,TRUE,_xll.ohTrigger(RecalcTrigger,TriggerON)),NA())</f>
        <v>#N/A</v>
      </c>
      <c r="H2929" s="49">
        <f>_xll.qlCalendarAdvance(IborCalendar,$H2928,B2929,"f",FALSE)</f>
        <v>59840</v>
      </c>
      <c r="I2929" s="49">
        <f>_xll.qlInterestRateIndexValueDate(Index3M,$H2929)</f>
        <v>59842</v>
      </c>
      <c r="J2929" s="52" t="e">
        <f>IFERROR(_xll.qlIndexFixing(Index3M,H2929,TRUE,_xll.ohTrigger(RecalcTrigger,Trigger3M)),NA())</f>
        <v>#N/A</v>
      </c>
      <c r="K2929" s="52" t="e">
        <f>IFERROR(_xll.qlIndexFixing(ONIndex3M,I2929,TRUE,_xll.ohTrigger(RecalcTrigger,Trigger3M)),NA())</f>
        <v>#N/A</v>
      </c>
      <c r="L2929" s="52" t="e">
        <f>IFERROR(_xll.qlIndexFixing(Index6M,$H2929,TRUE,_xll.ohTrigger(RecalcTrigger,Trigger6M)),NA())</f>
        <v>#N/A</v>
      </c>
      <c r="M2929" s="52" t="e">
        <f>IFERROR(_xll.qlIndexFixing(ONIndex6M,I2929,TRUE,_xll.ohTrigger(RecalcTrigger,Trigger6M)),NA())</f>
        <v>#N/A</v>
      </c>
    </row>
    <row r="2930" spans="2:13" x14ac:dyDescent="0.2">
      <c r="B2930" s="46" t="s">
        <v>49</v>
      </c>
      <c r="D2930" s="49">
        <f>_xll.qlCalendarAdvance(LocalCalendar,$D2929,B2930,"f",FALSE)</f>
        <v>60150</v>
      </c>
      <c r="E2930" s="49">
        <f>_xll.qlInterestRateIndexValueDate(IndexON,D2930)</f>
        <v>60150</v>
      </c>
      <c r="F2930" s="52" t="e">
        <f>IFERROR(_xll.qlIndexFixing(IndexON,D2930,TRUE,_xll.ohTrigger(RecalcTrigger,TriggerON)),NA())</f>
        <v>#N/A</v>
      </c>
      <c r="H2930" s="49">
        <f>_xll.qlCalendarAdvance(IborCalendar,$H2929,B2930,"f",FALSE)</f>
        <v>59847</v>
      </c>
      <c r="I2930" s="49">
        <f>_xll.qlInterestRateIndexValueDate(Index3M,$H2930)</f>
        <v>59849</v>
      </c>
      <c r="J2930" s="52" t="e">
        <f>IFERROR(_xll.qlIndexFixing(Index3M,H2930,TRUE,_xll.ohTrigger(RecalcTrigger,Trigger3M)),NA())</f>
        <v>#N/A</v>
      </c>
      <c r="K2930" s="52" t="e">
        <f>IFERROR(_xll.qlIndexFixing(ONIndex3M,I2930,TRUE,_xll.ohTrigger(RecalcTrigger,Trigger3M)),NA())</f>
        <v>#N/A</v>
      </c>
      <c r="L2930" s="52" t="e">
        <f>IFERROR(_xll.qlIndexFixing(Index6M,$H2930,TRUE,_xll.ohTrigger(RecalcTrigger,Trigger6M)),NA())</f>
        <v>#N/A</v>
      </c>
      <c r="M2930" s="52" t="e">
        <f>IFERROR(_xll.qlIndexFixing(ONIndex6M,I2930,TRUE,_xll.ohTrigger(RecalcTrigger,Trigger6M)),NA())</f>
        <v>#N/A</v>
      </c>
    </row>
    <row r="2931" spans="2:13" x14ac:dyDescent="0.2">
      <c r="B2931" s="46" t="s">
        <v>49</v>
      </c>
      <c r="D2931" s="49">
        <f>_xll.qlCalendarAdvance(LocalCalendar,$D2930,B2931,"f",FALSE)</f>
        <v>60157</v>
      </c>
      <c r="E2931" s="49">
        <f>_xll.qlInterestRateIndexValueDate(IndexON,D2931)</f>
        <v>60157</v>
      </c>
      <c r="F2931" s="52" t="e">
        <f>IFERROR(_xll.qlIndexFixing(IndexON,D2931,TRUE,_xll.ohTrigger(RecalcTrigger,TriggerON)),NA())</f>
        <v>#N/A</v>
      </c>
      <c r="H2931" s="49">
        <f>_xll.qlCalendarAdvance(IborCalendar,$H2930,B2931,"f",FALSE)</f>
        <v>59854</v>
      </c>
      <c r="I2931" s="49">
        <f>_xll.qlInterestRateIndexValueDate(Index3M,$H2931)</f>
        <v>59856</v>
      </c>
      <c r="J2931" s="52" t="e">
        <f>IFERROR(_xll.qlIndexFixing(Index3M,H2931,TRUE,_xll.ohTrigger(RecalcTrigger,Trigger3M)),NA())</f>
        <v>#N/A</v>
      </c>
      <c r="K2931" s="52" t="e">
        <f>IFERROR(_xll.qlIndexFixing(ONIndex3M,I2931,TRUE,_xll.ohTrigger(RecalcTrigger,Trigger3M)),NA())</f>
        <v>#N/A</v>
      </c>
      <c r="L2931" s="52" t="e">
        <f>IFERROR(_xll.qlIndexFixing(Index6M,$H2931,TRUE,_xll.ohTrigger(RecalcTrigger,Trigger6M)),NA())</f>
        <v>#N/A</v>
      </c>
      <c r="M2931" s="52" t="e">
        <f>IFERROR(_xll.qlIndexFixing(ONIndex6M,I2931,TRUE,_xll.ohTrigger(RecalcTrigger,Trigger6M)),NA())</f>
        <v>#N/A</v>
      </c>
    </row>
    <row r="2932" spans="2:13" x14ac:dyDescent="0.2">
      <c r="B2932" s="46" t="s">
        <v>49</v>
      </c>
      <c r="D2932" s="49">
        <f>_xll.qlCalendarAdvance(LocalCalendar,$D2931,B2932,"f",FALSE)</f>
        <v>60164</v>
      </c>
      <c r="E2932" s="49">
        <f>_xll.qlInterestRateIndexValueDate(IndexON,D2932)</f>
        <v>60164</v>
      </c>
      <c r="F2932" s="52" t="e">
        <f>IFERROR(_xll.qlIndexFixing(IndexON,D2932,TRUE,_xll.ohTrigger(RecalcTrigger,TriggerON)),NA())</f>
        <v>#N/A</v>
      </c>
      <c r="H2932" s="49">
        <f>_xll.qlCalendarAdvance(IborCalendar,$H2931,B2932,"f",FALSE)</f>
        <v>59861</v>
      </c>
      <c r="I2932" s="49">
        <f>_xll.qlInterestRateIndexValueDate(Index3M,$H2932)</f>
        <v>59866</v>
      </c>
      <c r="J2932" s="52" t="e">
        <f>IFERROR(_xll.qlIndexFixing(Index3M,H2932,TRUE,_xll.ohTrigger(RecalcTrigger,Trigger3M)),NA())</f>
        <v>#N/A</v>
      </c>
      <c r="K2932" s="52" t="e">
        <f>IFERROR(_xll.qlIndexFixing(ONIndex3M,I2932,TRUE,_xll.ohTrigger(RecalcTrigger,Trigger3M)),NA())</f>
        <v>#N/A</v>
      </c>
      <c r="L2932" s="52" t="e">
        <f>IFERROR(_xll.qlIndexFixing(Index6M,$H2932,TRUE,_xll.ohTrigger(RecalcTrigger,Trigger6M)),NA())</f>
        <v>#N/A</v>
      </c>
      <c r="M2932" s="52" t="e">
        <f>IFERROR(_xll.qlIndexFixing(ONIndex6M,I2932,TRUE,_xll.ohTrigger(RecalcTrigger,Trigger6M)),NA())</f>
        <v>#N/A</v>
      </c>
    </row>
    <row r="2933" spans="2:13" x14ac:dyDescent="0.2">
      <c r="B2933" s="46" t="s">
        <v>49</v>
      </c>
      <c r="D2933" s="49">
        <f>_xll.qlCalendarAdvance(LocalCalendar,$D2932,B2933,"f",FALSE)</f>
        <v>60171</v>
      </c>
      <c r="E2933" s="49">
        <f>_xll.qlInterestRateIndexValueDate(IndexON,D2933)</f>
        <v>60171</v>
      </c>
      <c r="F2933" s="52" t="e">
        <f>IFERROR(_xll.qlIndexFixing(IndexON,D2933,TRUE,_xll.ohTrigger(RecalcTrigger,TriggerON)),NA())</f>
        <v>#N/A</v>
      </c>
      <c r="H2933" s="49">
        <f>_xll.qlCalendarAdvance(IborCalendar,$H2932,B2933,"f",FALSE)</f>
        <v>59868</v>
      </c>
      <c r="I2933" s="49">
        <f>_xll.qlInterestRateIndexValueDate(Index3M,$H2933)</f>
        <v>59870</v>
      </c>
      <c r="J2933" s="52" t="e">
        <f>IFERROR(_xll.qlIndexFixing(Index3M,H2933,TRUE,_xll.ohTrigger(RecalcTrigger,Trigger3M)),NA())</f>
        <v>#N/A</v>
      </c>
      <c r="K2933" s="52" t="e">
        <f>IFERROR(_xll.qlIndexFixing(ONIndex3M,I2933,TRUE,_xll.ohTrigger(RecalcTrigger,Trigger3M)),NA())</f>
        <v>#N/A</v>
      </c>
      <c r="L2933" s="52" t="e">
        <f>IFERROR(_xll.qlIndexFixing(Index6M,$H2933,TRUE,_xll.ohTrigger(RecalcTrigger,Trigger6M)),NA())</f>
        <v>#N/A</v>
      </c>
      <c r="M2933" s="52" t="e">
        <f>IFERROR(_xll.qlIndexFixing(ONIndex6M,I2933,TRUE,_xll.ohTrigger(RecalcTrigger,Trigger6M)),NA())</f>
        <v>#N/A</v>
      </c>
    </row>
    <row r="2934" spans="2:13" x14ac:dyDescent="0.2">
      <c r="B2934" s="46" t="s">
        <v>49</v>
      </c>
      <c r="D2934" s="49">
        <f>_xll.qlCalendarAdvance(LocalCalendar,$D2933,B2934,"f",FALSE)</f>
        <v>60178</v>
      </c>
      <c r="E2934" s="49">
        <f>_xll.qlInterestRateIndexValueDate(IndexON,D2934)</f>
        <v>60178</v>
      </c>
      <c r="F2934" s="52" t="e">
        <f>IFERROR(_xll.qlIndexFixing(IndexON,D2934,TRUE,_xll.ohTrigger(RecalcTrigger,TriggerON)),NA())</f>
        <v>#N/A</v>
      </c>
      <c r="H2934" s="49">
        <f>_xll.qlCalendarAdvance(IborCalendar,$H2933,B2934,"f",FALSE)</f>
        <v>59875</v>
      </c>
      <c r="I2934" s="49">
        <f>_xll.qlInterestRateIndexValueDate(Index3M,$H2934)</f>
        <v>59877</v>
      </c>
      <c r="J2934" s="52" t="e">
        <f>IFERROR(_xll.qlIndexFixing(Index3M,H2934,TRUE,_xll.ohTrigger(RecalcTrigger,Trigger3M)),NA())</f>
        <v>#N/A</v>
      </c>
      <c r="K2934" s="52" t="e">
        <f>IFERROR(_xll.qlIndexFixing(ONIndex3M,I2934,TRUE,_xll.ohTrigger(RecalcTrigger,Trigger3M)),NA())</f>
        <v>#N/A</v>
      </c>
      <c r="L2934" s="52" t="e">
        <f>IFERROR(_xll.qlIndexFixing(Index6M,$H2934,TRUE,_xll.ohTrigger(RecalcTrigger,Trigger6M)),NA())</f>
        <v>#N/A</v>
      </c>
      <c r="M2934" s="52" t="e">
        <f>IFERROR(_xll.qlIndexFixing(ONIndex6M,I2934,TRUE,_xll.ohTrigger(RecalcTrigger,Trigger6M)),NA())</f>
        <v>#N/A</v>
      </c>
    </row>
    <row r="2935" spans="2:13" x14ac:dyDescent="0.2">
      <c r="B2935" s="46" t="s">
        <v>49</v>
      </c>
      <c r="D2935" s="49">
        <f>_xll.qlCalendarAdvance(LocalCalendar,$D2934,B2935,"f",FALSE)</f>
        <v>60185</v>
      </c>
      <c r="E2935" s="49">
        <f>_xll.qlInterestRateIndexValueDate(IndexON,D2935)</f>
        <v>60185</v>
      </c>
      <c r="F2935" s="52" t="e">
        <f>IFERROR(_xll.qlIndexFixing(IndexON,D2935,TRUE,_xll.ohTrigger(RecalcTrigger,TriggerON)),NA())</f>
        <v>#N/A</v>
      </c>
      <c r="H2935" s="49">
        <f>_xll.qlCalendarAdvance(IborCalendar,$H2934,B2935,"f",FALSE)</f>
        <v>59882</v>
      </c>
      <c r="I2935" s="49">
        <f>_xll.qlInterestRateIndexValueDate(Index3M,$H2935)</f>
        <v>59884</v>
      </c>
      <c r="J2935" s="52" t="e">
        <f>IFERROR(_xll.qlIndexFixing(Index3M,H2935,TRUE,_xll.ohTrigger(RecalcTrigger,Trigger3M)),NA())</f>
        <v>#N/A</v>
      </c>
      <c r="K2935" s="52" t="e">
        <f>IFERROR(_xll.qlIndexFixing(ONIndex3M,I2935,TRUE,_xll.ohTrigger(RecalcTrigger,Trigger3M)),NA())</f>
        <v>#N/A</v>
      </c>
      <c r="L2935" s="52" t="e">
        <f>IFERROR(_xll.qlIndexFixing(Index6M,$H2935,TRUE,_xll.ohTrigger(RecalcTrigger,Trigger6M)),NA())</f>
        <v>#N/A</v>
      </c>
      <c r="M2935" s="52" t="e">
        <f>IFERROR(_xll.qlIndexFixing(ONIndex6M,I2935,TRUE,_xll.ohTrigger(RecalcTrigger,Trigger6M)),NA())</f>
        <v>#N/A</v>
      </c>
    </row>
    <row r="2936" spans="2:13" x14ac:dyDescent="0.2">
      <c r="B2936" s="46" t="s">
        <v>49</v>
      </c>
      <c r="D2936" s="49">
        <f>_xll.qlCalendarAdvance(LocalCalendar,$D2935,B2936,"f",FALSE)</f>
        <v>60192</v>
      </c>
      <c r="E2936" s="49">
        <f>_xll.qlInterestRateIndexValueDate(IndexON,D2936)</f>
        <v>60192</v>
      </c>
      <c r="F2936" s="52" t="e">
        <f>IFERROR(_xll.qlIndexFixing(IndexON,D2936,TRUE,_xll.ohTrigger(RecalcTrigger,TriggerON)),NA())</f>
        <v>#N/A</v>
      </c>
      <c r="H2936" s="49">
        <f>_xll.qlCalendarAdvance(IborCalendar,$H2935,B2936,"f",FALSE)</f>
        <v>59889</v>
      </c>
      <c r="I2936" s="49">
        <f>_xll.qlInterestRateIndexValueDate(Index3M,$H2936)</f>
        <v>59891</v>
      </c>
      <c r="J2936" s="52" t="e">
        <f>IFERROR(_xll.qlIndexFixing(Index3M,H2936,TRUE,_xll.ohTrigger(RecalcTrigger,Trigger3M)),NA())</f>
        <v>#N/A</v>
      </c>
      <c r="K2936" s="52" t="e">
        <f>IFERROR(_xll.qlIndexFixing(ONIndex3M,I2936,TRUE,_xll.ohTrigger(RecalcTrigger,Trigger3M)),NA())</f>
        <v>#N/A</v>
      </c>
      <c r="L2936" s="52" t="e">
        <f>IFERROR(_xll.qlIndexFixing(Index6M,$H2936,TRUE,_xll.ohTrigger(RecalcTrigger,Trigger6M)),NA())</f>
        <v>#N/A</v>
      </c>
      <c r="M2936" s="52" t="e">
        <f>IFERROR(_xll.qlIndexFixing(ONIndex6M,I2936,TRUE,_xll.ohTrigger(RecalcTrigger,Trigger6M)),NA())</f>
        <v>#N/A</v>
      </c>
    </row>
    <row r="2937" spans="2:13" x14ac:dyDescent="0.2">
      <c r="B2937" s="46" t="s">
        <v>49</v>
      </c>
      <c r="D2937" s="49">
        <f>_xll.qlCalendarAdvance(LocalCalendar,$D2936,B2937,"f",FALSE)</f>
        <v>60199</v>
      </c>
      <c r="E2937" s="49">
        <f>_xll.qlInterestRateIndexValueDate(IndexON,D2937)</f>
        <v>60199</v>
      </c>
      <c r="F2937" s="52" t="e">
        <f>IFERROR(_xll.qlIndexFixing(IndexON,D2937,TRUE,_xll.ohTrigger(RecalcTrigger,TriggerON)),NA())</f>
        <v>#N/A</v>
      </c>
      <c r="H2937" s="49">
        <f>_xll.qlCalendarAdvance(IborCalendar,$H2936,B2937,"f",FALSE)</f>
        <v>59897</v>
      </c>
      <c r="I2937" s="49">
        <f>_xll.qlInterestRateIndexValueDate(Index3M,$H2937)</f>
        <v>59905</v>
      </c>
      <c r="J2937" s="52" t="e">
        <f>IFERROR(_xll.qlIndexFixing(Index3M,H2937,TRUE,_xll.ohTrigger(RecalcTrigger,Trigger3M)),NA())</f>
        <v>#N/A</v>
      </c>
      <c r="K2937" s="52" t="e">
        <f>IFERROR(_xll.qlIndexFixing(ONIndex3M,I2937,TRUE,_xll.ohTrigger(RecalcTrigger,Trigger3M)),NA())</f>
        <v>#N/A</v>
      </c>
      <c r="L2937" s="52" t="e">
        <f>IFERROR(_xll.qlIndexFixing(Index6M,$H2937,TRUE,_xll.ohTrigger(RecalcTrigger,Trigger6M)),NA())</f>
        <v>#N/A</v>
      </c>
      <c r="M2937" s="52" t="e">
        <f>IFERROR(_xll.qlIndexFixing(ONIndex6M,I2937,TRUE,_xll.ohTrigger(RecalcTrigger,Trigger6M)),NA())</f>
        <v>#N/A</v>
      </c>
    </row>
    <row r="2938" spans="2:13" x14ac:dyDescent="0.2">
      <c r="B2938" s="46" t="s">
        <v>49</v>
      </c>
      <c r="D2938" s="49">
        <f>_xll.qlCalendarAdvance(LocalCalendar,$D2937,B2938,"f",FALSE)</f>
        <v>60206</v>
      </c>
      <c r="E2938" s="49">
        <f>_xll.qlInterestRateIndexValueDate(IndexON,D2938)</f>
        <v>60206</v>
      </c>
      <c r="F2938" s="52" t="e">
        <f>IFERROR(_xll.qlIndexFixing(IndexON,D2938,TRUE,_xll.ohTrigger(RecalcTrigger,TriggerON)),NA())</f>
        <v>#N/A</v>
      </c>
      <c r="H2938" s="49">
        <f>_xll.qlCalendarAdvance(IborCalendar,$H2937,B2938,"f",FALSE)</f>
        <v>59904</v>
      </c>
      <c r="I2938" s="49">
        <f>_xll.qlInterestRateIndexValueDate(Index3M,$H2938)</f>
        <v>59908</v>
      </c>
      <c r="J2938" s="52" t="e">
        <f>IFERROR(_xll.qlIndexFixing(Index3M,H2938,TRUE,_xll.ohTrigger(RecalcTrigger,Trigger3M)),NA())</f>
        <v>#N/A</v>
      </c>
      <c r="K2938" s="52" t="e">
        <f>IFERROR(_xll.qlIndexFixing(ONIndex3M,I2938,TRUE,_xll.ohTrigger(RecalcTrigger,Trigger3M)),NA())</f>
        <v>#N/A</v>
      </c>
      <c r="L2938" s="52" t="e">
        <f>IFERROR(_xll.qlIndexFixing(Index6M,$H2938,TRUE,_xll.ohTrigger(RecalcTrigger,Trigger6M)),NA())</f>
        <v>#N/A</v>
      </c>
      <c r="M2938" s="52" t="e">
        <f>IFERROR(_xll.qlIndexFixing(ONIndex6M,I2938,TRUE,_xll.ohTrigger(RecalcTrigger,Trigger6M)),NA())</f>
        <v>#N/A</v>
      </c>
    </row>
    <row r="2939" spans="2:13" x14ac:dyDescent="0.2">
      <c r="B2939" s="46" t="s">
        <v>49</v>
      </c>
      <c r="D2939" s="49">
        <f>_xll.qlCalendarAdvance(LocalCalendar,$D2938,B2939,"f",FALSE)</f>
        <v>60213</v>
      </c>
      <c r="E2939" s="49">
        <f>_xll.qlInterestRateIndexValueDate(IndexON,D2939)</f>
        <v>60213</v>
      </c>
      <c r="F2939" s="52" t="e">
        <f>IFERROR(_xll.qlIndexFixing(IndexON,D2939,TRUE,_xll.ohTrigger(RecalcTrigger,TriggerON)),NA())</f>
        <v>#N/A</v>
      </c>
      <c r="H2939" s="49">
        <f>_xll.qlCalendarAdvance(IborCalendar,$H2938,B2939,"f",FALSE)</f>
        <v>59911</v>
      </c>
      <c r="I2939" s="49">
        <f>_xll.qlInterestRateIndexValueDate(Index3M,$H2939)</f>
        <v>59916</v>
      </c>
      <c r="J2939" s="52" t="e">
        <f>IFERROR(_xll.qlIndexFixing(Index3M,H2939,TRUE,_xll.ohTrigger(RecalcTrigger,Trigger3M)),NA())</f>
        <v>#N/A</v>
      </c>
      <c r="K2939" s="52" t="e">
        <f>IFERROR(_xll.qlIndexFixing(ONIndex3M,I2939,TRUE,_xll.ohTrigger(RecalcTrigger,Trigger3M)),NA())</f>
        <v>#N/A</v>
      </c>
      <c r="L2939" s="52" t="e">
        <f>IFERROR(_xll.qlIndexFixing(Index6M,$H2939,TRUE,_xll.ohTrigger(RecalcTrigger,Trigger6M)),NA())</f>
        <v>#N/A</v>
      </c>
      <c r="M2939" s="52" t="e">
        <f>IFERROR(_xll.qlIndexFixing(ONIndex6M,I2939,TRUE,_xll.ohTrigger(RecalcTrigger,Trigger6M)),NA())</f>
        <v>#N/A</v>
      </c>
    </row>
    <row r="2940" spans="2:13" x14ac:dyDescent="0.2">
      <c r="B2940" s="46" t="s">
        <v>49</v>
      </c>
      <c r="D2940" s="49">
        <f>_xll.qlCalendarAdvance(LocalCalendar,$D2939,B2940,"f",FALSE)</f>
        <v>60220</v>
      </c>
      <c r="E2940" s="49">
        <f>_xll.qlInterestRateIndexValueDate(IndexON,D2940)</f>
        <v>60220</v>
      </c>
      <c r="F2940" s="52" t="e">
        <f>IFERROR(_xll.qlIndexFixing(IndexON,D2940,TRUE,_xll.ohTrigger(RecalcTrigger,TriggerON)),NA())</f>
        <v>#N/A</v>
      </c>
      <c r="H2940" s="49">
        <f>_xll.qlCalendarAdvance(IborCalendar,$H2939,B2940,"f",FALSE)</f>
        <v>59918</v>
      </c>
      <c r="I2940" s="49">
        <f>_xll.qlInterestRateIndexValueDate(Index3M,$H2940)</f>
        <v>59922</v>
      </c>
      <c r="J2940" s="52" t="e">
        <f>IFERROR(_xll.qlIndexFixing(Index3M,H2940,TRUE,_xll.ohTrigger(RecalcTrigger,Trigger3M)),NA())</f>
        <v>#N/A</v>
      </c>
      <c r="K2940" s="52" t="e">
        <f>IFERROR(_xll.qlIndexFixing(ONIndex3M,I2940,TRUE,_xll.ohTrigger(RecalcTrigger,Trigger3M)),NA())</f>
        <v>#N/A</v>
      </c>
      <c r="L2940" s="52" t="e">
        <f>IFERROR(_xll.qlIndexFixing(Index6M,$H2940,TRUE,_xll.ohTrigger(RecalcTrigger,Trigger6M)),NA())</f>
        <v>#N/A</v>
      </c>
      <c r="M2940" s="52" t="e">
        <f>IFERROR(_xll.qlIndexFixing(ONIndex6M,I2940,TRUE,_xll.ohTrigger(RecalcTrigger,Trigger6M)),NA())</f>
        <v>#N/A</v>
      </c>
    </row>
    <row r="2941" spans="2:13" x14ac:dyDescent="0.2">
      <c r="B2941" s="46" t="s">
        <v>49</v>
      </c>
      <c r="D2941" s="49">
        <f>_xll.qlCalendarAdvance(LocalCalendar,$D2940,B2941,"f",FALSE)</f>
        <v>60227</v>
      </c>
      <c r="E2941" s="49">
        <f>_xll.qlInterestRateIndexValueDate(IndexON,D2941)</f>
        <v>60227</v>
      </c>
      <c r="F2941" s="52" t="e">
        <f>IFERROR(_xll.qlIndexFixing(IndexON,D2941,TRUE,_xll.ohTrigger(RecalcTrigger,TriggerON)),NA())</f>
        <v>#N/A</v>
      </c>
      <c r="H2941" s="49">
        <f>_xll.qlCalendarAdvance(IborCalendar,$H2940,B2941,"f",FALSE)</f>
        <v>59925</v>
      </c>
      <c r="I2941" s="49">
        <f>_xll.qlInterestRateIndexValueDate(Index3M,$H2941)</f>
        <v>59929</v>
      </c>
      <c r="J2941" s="52" t="e">
        <f>IFERROR(_xll.qlIndexFixing(Index3M,H2941,TRUE,_xll.ohTrigger(RecalcTrigger,Trigger3M)),NA())</f>
        <v>#N/A</v>
      </c>
      <c r="K2941" s="52" t="e">
        <f>IFERROR(_xll.qlIndexFixing(ONIndex3M,I2941,TRUE,_xll.ohTrigger(RecalcTrigger,Trigger3M)),NA())</f>
        <v>#N/A</v>
      </c>
      <c r="L2941" s="52" t="e">
        <f>IFERROR(_xll.qlIndexFixing(Index6M,$H2941,TRUE,_xll.ohTrigger(RecalcTrigger,Trigger6M)),NA())</f>
        <v>#N/A</v>
      </c>
      <c r="M2941" s="52" t="e">
        <f>IFERROR(_xll.qlIndexFixing(ONIndex6M,I2941,TRUE,_xll.ohTrigger(RecalcTrigger,Trigger6M)),NA())</f>
        <v>#N/A</v>
      </c>
    </row>
    <row r="2942" spans="2:13" x14ac:dyDescent="0.2">
      <c r="B2942" s="46" t="s">
        <v>49</v>
      </c>
      <c r="D2942" s="49">
        <f>_xll.qlCalendarAdvance(LocalCalendar,$D2941,B2942,"f",FALSE)</f>
        <v>60234</v>
      </c>
      <c r="E2942" s="49">
        <f>_xll.qlInterestRateIndexValueDate(IndexON,D2942)</f>
        <v>60234</v>
      </c>
      <c r="F2942" s="52" t="e">
        <f>IFERROR(_xll.qlIndexFixing(IndexON,D2942,TRUE,_xll.ohTrigger(RecalcTrigger,TriggerON)),NA())</f>
        <v>#N/A</v>
      </c>
      <c r="H2942" s="49">
        <f>_xll.qlCalendarAdvance(IborCalendar,$H2941,B2942,"f",FALSE)</f>
        <v>59932</v>
      </c>
      <c r="I2942" s="49">
        <f>_xll.qlInterestRateIndexValueDate(Index3M,$H2942)</f>
        <v>59936</v>
      </c>
      <c r="J2942" s="52" t="e">
        <f>IFERROR(_xll.qlIndexFixing(Index3M,H2942,TRUE,_xll.ohTrigger(RecalcTrigger,Trigger3M)),NA())</f>
        <v>#N/A</v>
      </c>
      <c r="K2942" s="52" t="e">
        <f>IFERROR(_xll.qlIndexFixing(ONIndex3M,I2942,TRUE,_xll.ohTrigger(RecalcTrigger,Trigger3M)),NA())</f>
        <v>#N/A</v>
      </c>
      <c r="L2942" s="52" t="e">
        <f>IFERROR(_xll.qlIndexFixing(Index6M,$H2942,TRUE,_xll.ohTrigger(RecalcTrigger,Trigger6M)),NA())</f>
        <v>#N/A</v>
      </c>
      <c r="M2942" s="52" t="e">
        <f>IFERROR(_xll.qlIndexFixing(ONIndex6M,I2942,TRUE,_xll.ohTrigger(RecalcTrigger,Trigger6M)),NA())</f>
        <v>#N/A</v>
      </c>
    </row>
    <row r="2943" spans="2:13" x14ac:dyDescent="0.2">
      <c r="B2943" s="46" t="s">
        <v>49</v>
      </c>
      <c r="D2943" s="49">
        <f>_xll.qlCalendarAdvance(LocalCalendar,$D2942,B2943,"f",FALSE)</f>
        <v>60241</v>
      </c>
      <c r="E2943" s="49">
        <f>_xll.qlInterestRateIndexValueDate(IndexON,D2943)</f>
        <v>60241</v>
      </c>
      <c r="F2943" s="52" t="e">
        <f>IFERROR(_xll.qlIndexFixing(IndexON,D2943,TRUE,_xll.ohTrigger(RecalcTrigger,TriggerON)),NA())</f>
        <v>#N/A</v>
      </c>
      <c r="H2943" s="49">
        <f>_xll.qlCalendarAdvance(IborCalendar,$H2942,B2943,"f",FALSE)</f>
        <v>59939</v>
      </c>
      <c r="I2943" s="49">
        <f>_xll.qlInterestRateIndexValueDate(Index3M,$H2943)</f>
        <v>59944</v>
      </c>
      <c r="J2943" s="52" t="e">
        <f>IFERROR(_xll.qlIndexFixing(Index3M,H2943,TRUE,_xll.ohTrigger(RecalcTrigger,Trigger3M)),NA())</f>
        <v>#N/A</v>
      </c>
      <c r="K2943" s="52" t="e">
        <f>IFERROR(_xll.qlIndexFixing(ONIndex3M,I2943,TRUE,_xll.ohTrigger(RecalcTrigger,Trigger3M)),NA())</f>
        <v>#N/A</v>
      </c>
      <c r="L2943" s="52" t="e">
        <f>IFERROR(_xll.qlIndexFixing(Index6M,$H2943,TRUE,_xll.ohTrigger(RecalcTrigger,Trigger6M)),NA())</f>
        <v>#N/A</v>
      </c>
      <c r="M2943" s="52" t="e">
        <f>IFERROR(_xll.qlIndexFixing(ONIndex6M,I2943,TRUE,_xll.ohTrigger(RecalcTrigger,Trigger6M)),NA())</f>
        <v>#N/A</v>
      </c>
    </row>
    <row r="2944" spans="2:13" x14ac:dyDescent="0.2">
      <c r="B2944" s="46" t="s">
        <v>49</v>
      </c>
      <c r="D2944" s="49">
        <f>_xll.qlCalendarAdvance(LocalCalendar,$D2943,B2944,"f",FALSE)</f>
        <v>60248</v>
      </c>
      <c r="E2944" s="49">
        <f>_xll.qlInterestRateIndexValueDate(IndexON,D2944)</f>
        <v>60248</v>
      </c>
      <c r="F2944" s="52" t="e">
        <f>IFERROR(_xll.qlIndexFixing(IndexON,D2944,TRUE,_xll.ohTrigger(RecalcTrigger,TriggerON)),NA())</f>
        <v>#N/A</v>
      </c>
      <c r="H2944" s="49">
        <f>_xll.qlCalendarAdvance(IborCalendar,$H2943,B2944,"f",FALSE)</f>
        <v>59946</v>
      </c>
      <c r="I2944" s="49">
        <f>_xll.qlInterestRateIndexValueDate(Index3M,$H2944)</f>
        <v>59950</v>
      </c>
      <c r="J2944" s="52" t="e">
        <f>IFERROR(_xll.qlIndexFixing(Index3M,H2944,TRUE,_xll.ohTrigger(RecalcTrigger,Trigger3M)),NA())</f>
        <v>#N/A</v>
      </c>
      <c r="K2944" s="52" t="e">
        <f>IFERROR(_xll.qlIndexFixing(ONIndex3M,I2944,TRUE,_xll.ohTrigger(RecalcTrigger,Trigger3M)),NA())</f>
        <v>#N/A</v>
      </c>
      <c r="L2944" s="52" t="e">
        <f>IFERROR(_xll.qlIndexFixing(Index6M,$H2944,TRUE,_xll.ohTrigger(RecalcTrigger,Trigger6M)),NA())</f>
        <v>#N/A</v>
      </c>
      <c r="M2944" s="52" t="e">
        <f>IFERROR(_xll.qlIndexFixing(ONIndex6M,I2944,TRUE,_xll.ohTrigger(RecalcTrigger,Trigger6M)),NA())</f>
        <v>#N/A</v>
      </c>
    </row>
    <row r="2945" spans="2:13" x14ac:dyDescent="0.2">
      <c r="B2945" s="46" t="s">
        <v>49</v>
      </c>
      <c r="D2945" s="49">
        <f>_xll.qlCalendarAdvance(LocalCalendar,$D2944,B2945,"f",FALSE)</f>
        <v>60255</v>
      </c>
      <c r="E2945" s="49">
        <f>_xll.qlInterestRateIndexValueDate(IndexON,D2945)</f>
        <v>60255</v>
      </c>
      <c r="F2945" s="52" t="e">
        <f>IFERROR(_xll.qlIndexFixing(IndexON,D2945,TRUE,_xll.ohTrigger(RecalcTrigger,TriggerON)),NA())</f>
        <v>#N/A</v>
      </c>
      <c r="H2945" s="49">
        <f>_xll.qlCalendarAdvance(IborCalendar,$H2944,B2945,"f",FALSE)</f>
        <v>59953</v>
      </c>
      <c r="I2945" s="49">
        <f>_xll.qlInterestRateIndexValueDate(Index3M,$H2945)</f>
        <v>59957</v>
      </c>
      <c r="J2945" s="52" t="e">
        <f>IFERROR(_xll.qlIndexFixing(Index3M,H2945,TRUE,_xll.ohTrigger(RecalcTrigger,Trigger3M)),NA())</f>
        <v>#N/A</v>
      </c>
      <c r="K2945" s="52" t="e">
        <f>IFERROR(_xll.qlIndexFixing(ONIndex3M,I2945,TRUE,_xll.ohTrigger(RecalcTrigger,Trigger3M)),NA())</f>
        <v>#N/A</v>
      </c>
      <c r="L2945" s="52" t="e">
        <f>IFERROR(_xll.qlIndexFixing(Index6M,$H2945,TRUE,_xll.ohTrigger(RecalcTrigger,Trigger6M)),NA())</f>
        <v>#N/A</v>
      </c>
      <c r="M2945" s="52" t="e">
        <f>IFERROR(_xll.qlIndexFixing(ONIndex6M,I2945,TRUE,_xll.ohTrigger(RecalcTrigger,Trigger6M)),NA())</f>
        <v>#N/A</v>
      </c>
    </row>
    <row r="2946" spans="2:13" x14ac:dyDescent="0.2">
      <c r="B2946" s="46" t="s">
        <v>49</v>
      </c>
      <c r="D2946" s="49">
        <f>_xll.qlCalendarAdvance(LocalCalendar,$D2945,B2946,"f",FALSE)</f>
        <v>60262</v>
      </c>
      <c r="E2946" s="49">
        <f>_xll.qlInterestRateIndexValueDate(IndexON,D2946)</f>
        <v>60262</v>
      </c>
      <c r="F2946" s="52" t="e">
        <f>IFERROR(_xll.qlIndexFixing(IndexON,D2946,TRUE,_xll.ohTrigger(RecalcTrigger,TriggerON)),NA())</f>
        <v>#N/A</v>
      </c>
      <c r="H2946" s="49">
        <f>_xll.qlCalendarAdvance(IborCalendar,$H2945,B2946,"f",FALSE)</f>
        <v>59960</v>
      </c>
      <c r="I2946" s="49">
        <f>_xll.qlInterestRateIndexValueDate(Index3M,$H2946)</f>
        <v>59964</v>
      </c>
      <c r="J2946" s="52" t="e">
        <f>IFERROR(_xll.qlIndexFixing(Index3M,H2946,TRUE,_xll.ohTrigger(RecalcTrigger,Trigger3M)),NA())</f>
        <v>#N/A</v>
      </c>
      <c r="K2946" s="52" t="e">
        <f>IFERROR(_xll.qlIndexFixing(ONIndex3M,I2946,TRUE,_xll.ohTrigger(RecalcTrigger,Trigger3M)),NA())</f>
        <v>#N/A</v>
      </c>
      <c r="L2946" s="52" t="e">
        <f>IFERROR(_xll.qlIndexFixing(Index6M,$H2946,TRUE,_xll.ohTrigger(RecalcTrigger,Trigger6M)),NA())</f>
        <v>#N/A</v>
      </c>
      <c r="M2946" s="52" t="e">
        <f>IFERROR(_xll.qlIndexFixing(ONIndex6M,I2946,TRUE,_xll.ohTrigger(RecalcTrigger,Trigger6M)),NA())</f>
        <v>#N/A</v>
      </c>
    </row>
    <row r="2947" spans="2:13" x14ac:dyDescent="0.2">
      <c r="B2947" s="46" t="s">
        <v>49</v>
      </c>
      <c r="D2947" s="49">
        <f>_xll.qlCalendarAdvance(LocalCalendar,$D2946,B2947,"f",FALSE)</f>
        <v>60272</v>
      </c>
      <c r="E2947" s="49">
        <f>_xll.qlInterestRateIndexValueDate(IndexON,D2947)</f>
        <v>60272</v>
      </c>
      <c r="F2947" s="52" t="e">
        <f>IFERROR(_xll.qlIndexFixing(IndexON,D2947,TRUE,_xll.ohTrigger(RecalcTrigger,TriggerON)),NA())</f>
        <v>#N/A</v>
      </c>
      <c r="H2947" s="49">
        <f>_xll.qlCalendarAdvance(IborCalendar,$H2946,B2947,"f",FALSE)</f>
        <v>59967</v>
      </c>
      <c r="I2947" s="49">
        <f>_xll.qlInterestRateIndexValueDate(Index3M,$H2947)</f>
        <v>59971</v>
      </c>
      <c r="J2947" s="52" t="e">
        <f>IFERROR(_xll.qlIndexFixing(Index3M,H2947,TRUE,_xll.ohTrigger(RecalcTrigger,Trigger3M)),NA())</f>
        <v>#N/A</v>
      </c>
      <c r="K2947" s="52" t="e">
        <f>IFERROR(_xll.qlIndexFixing(ONIndex3M,I2947,TRUE,_xll.ohTrigger(RecalcTrigger,Trigger3M)),NA())</f>
        <v>#N/A</v>
      </c>
      <c r="L2947" s="52" t="e">
        <f>IFERROR(_xll.qlIndexFixing(Index6M,$H2947,TRUE,_xll.ohTrigger(RecalcTrigger,Trigger6M)),NA())</f>
        <v>#N/A</v>
      </c>
      <c r="M2947" s="52" t="e">
        <f>IFERROR(_xll.qlIndexFixing(ONIndex6M,I2947,TRUE,_xll.ohTrigger(RecalcTrigger,Trigger6M)),NA())</f>
        <v>#N/A</v>
      </c>
    </row>
    <row r="2948" spans="2:13" x14ac:dyDescent="0.2">
      <c r="B2948" s="46" t="s">
        <v>49</v>
      </c>
      <c r="D2948" s="49">
        <f>_xll.qlCalendarAdvance(LocalCalendar,$D2947,B2948,"f",FALSE)</f>
        <v>60280</v>
      </c>
      <c r="E2948" s="49">
        <f>_xll.qlInterestRateIndexValueDate(IndexON,D2948)</f>
        <v>60280</v>
      </c>
      <c r="F2948" s="52" t="e">
        <f>IFERROR(_xll.qlIndexFixing(IndexON,D2948,TRUE,_xll.ohTrigger(RecalcTrigger,TriggerON)),NA())</f>
        <v>#N/A</v>
      </c>
      <c r="H2948" s="49">
        <f>_xll.qlCalendarAdvance(IborCalendar,$H2947,B2948,"f",FALSE)</f>
        <v>59974</v>
      </c>
      <c r="I2948" s="49">
        <f>_xll.qlInterestRateIndexValueDate(Index3M,$H2948)</f>
        <v>59978</v>
      </c>
      <c r="J2948" s="52" t="e">
        <f>IFERROR(_xll.qlIndexFixing(Index3M,H2948,TRUE,_xll.ohTrigger(RecalcTrigger,Trigger3M)),NA())</f>
        <v>#N/A</v>
      </c>
      <c r="K2948" s="52" t="e">
        <f>IFERROR(_xll.qlIndexFixing(ONIndex3M,I2948,TRUE,_xll.ohTrigger(RecalcTrigger,Trigger3M)),NA())</f>
        <v>#N/A</v>
      </c>
      <c r="L2948" s="52" t="e">
        <f>IFERROR(_xll.qlIndexFixing(Index6M,$H2948,TRUE,_xll.ohTrigger(RecalcTrigger,Trigger6M)),NA())</f>
        <v>#N/A</v>
      </c>
      <c r="M2948" s="52" t="e">
        <f>IFERROR(_xll.qlIndexFixing(ONIndex6M,I2948,TRUE,_xll.ohTrigger(RecalcTrigger,Trigger6M)),NA())</f>
        <v>#N/A</v>
      </c>
    </row>
    <row r="2949" spans="2:13" x14ac:dyDescent="0.2">
      <c r="B2949" s="46" t="s">
        <v>49</v>
      </c>
      <c r="D2949" s="49">
        <f>_xll.qlCalendarAdvance(LocalCalendar,$D2948,B2949,"f",FALSE)</f>
        <v>60287</v>
      </c>
      <c r="E2949" s="49">
        <f>_xll.qlInterestRateIndexValueDate(IndexON,D2949)</f>
        <v>60287</v>
      </c>
      <c r="F2949" s="52" t="e">
        <f>IFERROR(_xll.qlIndexFixing(IndexON,D2949,TRUE,_xll.ohTrigger(RecalcTrigger,TriggerON)),NA())</f>
        <v>#N/A</v>
      </c>
      <c r="H2949" s="49">
        <f>_xll.qlCalendarAdvance(IborCalendar,$H2948,B2949,"f",FALSE)</f>
        <v>59981</v>
      </c>
      <c r="I2949" s="49">
        <f>_xll.qlInterestRateIndexValueDate(Index3M,$H2949)</f>
        <v>59985</v>
      </c>
      <c r="J2949" s="52" t="e">
        <f>IFERROR(_xll.qlIndexFixing(Index3M,H2949,TRUE,_xll.ohTrigger(RecalcTrigger,Trigger3M)),NA())</f>
        <v>#N/A</v>
      </c>
      <c r="K2949" s="52" t="e">
        <f>IFERROR(_xll.qlIndexFixing(ONIndex3M,I2949,TRUE,_xll.ohTrigger(RecalcTrigger,Trigger3M)),NA())</f>
        <v>#N/A</v>
      </c>
      <c r="L2949" s="52" t="e">
        <f>IFERROR(_xll.qlIndexFixing(Index6M,$H2949,TRUE,_xll.ohTrigger(RecalcTrigger,Trigger6M)),NA())</f>
        <v>#N/A</v>
      </c>
      <c r="M2949" s="52" t="e">
        <f>IFERROR(_xll.qlIndexFixing(ONIndex6M,I2949,TRUE,_xll.ohTrigger(RecalcTrigger,Trigger6M)),NA())</f>
        <v>#N/A</v>
      </c>
    </row>
    <row r="2950" spans="2:13" x14ac:dyDescent="0.2">
      <c r="B2950" s="46" t="s">
        <v>49</v>
      </c>
      <c r="D2950" s="49">
        <f>_xll.qlCalendarAdvance(LocalCalendar,$D2949,B2950,"f",FALSE)</f>
        <v>60294</v>
      </c>
      <c r="E2950" s="49">
        <f>_xll.qlInterestRateIndexValueDate(IndexON,D2950)</f>
        <v>60294</v>
      </c>
      <c r="F2950" s="52" t="e">
        <f>IFERROR(_xll.qlIndexFixing(IndexON,D2950,TRUE,_xll.ohTrigger(RecalcTrigger,TriggerON)),NA())</f>
        <v>#N/A</v>
      </c>
      <c r="H2950" s="49">
        <f>_xll.qlCalendarAdvance(IborCalendar,$H2949,B2950,"f",FALSE)</f>
        <v>59988</v>
      </c>
      <c r="I2950" s="49">
        <f>_xll.qlInterestRateIndexValueDate(Index3M,$H2950)</f>
        <v>59992</v>
      </c>
      <c r="J2950" s="52" t="e">
        <f>IFERROR(_xll.qlIndexFixing(Index3M,H2950,TRUE,_xll.ohTrigger(RecalcTrigger,Trigger3M)),NA())</f>
        <v>#N/A</v>
      </c>
      <c r="K2950" s="52" t="e">
        <f>IFERROR(_xll.qlIndexFixing(ONIndex3M,I2950,TRUE,_xll.ohTrigger(RecalcTrigger,Trigger3M)),NA())</f>
        <v>#N/A</v>
      </c>
      <c r="L2950" s="52" t="e">
        <f>IFERROR(_xll.qlIndexFixing(Index6M,$H2950,TRUE,_xll.ohTrigger(RecalcTrigger,Trigger6M)),NA())</f>
        <v>#N/A</v>
      </c>
      <c r="M2950" s="52" t="e">
        <f>IFERROR(_xll.qlIndexFixing(ONIndex6M,I2950,TRUE,_xll.ohTrigger(RecalcTrigger,Trigger6M)),NA())</f>
        <v>#N/A</v>
      </c>
    </row>
    <row r="2951" spans="2:13" x14ac:dyDescent="0.2">
      <c r="B2951" s="46" t="s">
        <v>49</v>
      </c>
      <c r="D2951" s="49">
        <f>_xll.qlCalendarAdvance(LocalCalendar,$D2950,B2951,"f",FALSE)</f>
        <v>60301</v>
      </c>
      <c r="E2951" s="49">
        <f>_xll.qlInterestRateIndexValueDate(IndexON,D2951)</f>
        <v>60301</v>
      </c>
      <c r="F2951" s="52" t="e">
        <f>IFERROR(_xll.qlIndexFixing(IndexON,D2951,TRUE,_xll.ohTrigger(RecalcTrigger,TriggerON)),NA())</f>
        <v>#N/A</v>
      </c>
      <c r="H2951" s="49">
        <f>_xll.qlCalendarAdvance(IborCalendar,$H2950,B2951,"f",FALSE)</f>
        <v>59995</v>
      </c>
      <c r="I2951" s="49">
        <f>_xll.qlInterestRateIndexValueDate(Index3M,$H2951)</f>
        <v>60001</v>
      </c>
      <c r="J2951" s="52" t="e">
        <f>IFERROR(_xll.qlIndexFixing(Index3M,H2951,TRUE,_xll.ohTrigger(RecalcTrigger,Trigger3M)),NA())</f>
        <v>#N/A</v>
      </c>
      <c r="K2951" s="52" t="e">
        <f>IFERROR(_xll.qlIndexFixing(ONIndex3M,I2951,TRUE,_xll.ohTrigger(RecalcTrigger,Trigger3M)),NA())</f>
        <v>#N/A</v>
      </c>
      <c r="L2951" s="52" t="e">
        <f>IFERROR(_xll.qlIndexFixing(Index6M,$H2951,TRUE,_xll.ohTrigger(RecalcTrigger,Trigger6M)),NA())</f>
        <v>#N/A</v>
      </c>
      <c r="M2951" s="52" t="e">
        <f>IFERROR(_xll.qlIndexFixing(ONIndex6M,I2951,TRUE,_xll.ohTrigger(RecalcTrigger,Trigger6M)),NA())</f>
        <v>#N/A</v>
      </c>
    </row>
    <row r="2952" spans="2:13" x14ac:dyDescent="0.2">
      <c r="B2952" s="46" t="s">
        <v>49</v>
      </c>
      <c r="D2952" s="49">
        <f>_xll.qlCalendarAdvance(LocalCalendar,$D2951,B2952,"f",FALSE)</f>
        <v>60308</v>
      </c>
      <c r="E2952" s="49">
        <f>_xll.qlInterestRateIndexValueDate(IndexON,D2952)</f>
        <v>60308</v>
      </c>
      <c r="F2952" s="52" t="e">
        <f>IFERROR(_xll.qlIndexFixing(IndexON,D2952,TRUE,_xll.ohTrigger(RecalcTrigger,TriggerON)),NA())</f>
        <v>#N/A</v>
      </c>
      <c r="H2952" s="49">
        <f>_xll.qlCalendarAdvance(IborCalendar,$H2951,B2952,"f",FALSE)</f>
        <v>60002</v>
      </c>
      <c r="I2952" s="49">
        <f>_xll.qlInterestRateIndexValueDate(Index3M,$H2952)</f>
        <v>60006</v>
      </c>
      <c r="J2952" s="52" t="e">
        <f>IFERROR(_xll.qlIndexFixing(Index3M,H2952,TRUE,_xll.ohTrigger(RecalcTrigger,Trigger3M)),NA())</f>
        <v>#N/A</v>
      </c>
      <c r="K2952" s="52" t="e">
        <f>IFERROR(_xll.qlIndexFixing(ONIndex3M,I2952,TRUE,_xll.ohTrigger(RecalcTrigger,Trigger3M)),NA())</f>
        <v>#N/A</v>
      </c>
      <c r="L2952" s="52" t="e">
        <f>IFERROR(_xll.qlIndexFixing(Index6M,$H2952,TRUE,_xll.ohTrigger(RecalcTrigger,Trigger6M)),NA())</f>
        <v>#N/A</v>
      </c>
      <c r="M2952" s="52" t="e">
        <f>IFERROR(_xll.qlIndexFixing(ONIndex6M,I2952,TRUE,_xll.ohTrigger(RecalcTrigger,Trigger6M)),NA())</f>
        <v>#N/A</v>
      </c>
    </row>
    <row r="2953" spans="2:13" x14ac:dyDescent="0.2">
      <c r="B2953" s="46" t="s">
        <v>49</v>
      </c>
      <c r="D2953" s="49">
        <f>_xll.qlCalendarAdvance(LocalCalendar,$D2952,B2953,"f",FALSE)</f>
        <v>60315</v>
      </c>
      <c r="E2953" s="49">
        <f>_xll.qlInterestRateIndexValueDate(IndexON,D2953)</f>
        <v>60315</v>
      </c>
      <c r="F2953" s="52" t="e">
        <f>IFERROR(_xll.qlIndexFixing(IndexON,D2953,TRUE,_xll.ohTrigger(RecalcTrigger,TriggerON)),NA())</f>
        <v>#N/A</v>
      </c>
      <c r="H2953" s="49">
        <f>_xll.qlCalendarAdvance(IborCalendar,$H2952,B2953,"f",FALSE)</f>
        <v>60009</v>
      </c>
      <c r="I2953" s="49">
        <f>_xll.qlInterestRateIndexValueDate(Index3M,$H2953)</f>
        <v>60013</v>
      </c>
      <c r="J2953" s="52" t="e">
        <f>IFERROR(_xll.qlIndexFixing(Index3M,H2953,TRUE,_xll.ohTrigger(RecalcTrigger,Trigger3M)),NA())</f>
        <v>#N/A</v>
      </c>
      <c r="K2953" s="52" t="e">
        <f>IFERROR(_xll.qlIndexFixing(ONIndex3M,I2953,TRUE,_xll.ohTrigger(RecalcTrigger,Trigger3M)),NA())</f>
        <v>#N/A</v>
      </c>
      <c r="L2953" s="52" t="e">
        <f>IFERROR(_xll.qlIndexFixing(Index6M,$H2953,TRUE,_xll.ohTrigger(RecalcTrigger,Trigger6M)),NA())</f>
        <v>#N/A</v>
      </c>
      <c r="M2953" s="52" t="e">
        <f>IFERROR(_xll.qlIndexFixing(ONIndex6M,I2953,TRUE,_xll.ohTrigger(RecalcTrigger,Trigger6M)),NA())</f>
        <v>#N/A</v>
      </c>
    </row>
    <row r="2954" spans="2:13" x14ac:dyDescent="0.2">
      <c r="B2954" s="46" t="s">
        <v>49</v>
      </c>
      <c r="D2954" s="49">
        <f>_xll.qlCalendarAdvance(LocalCalendar,$D2953,B2954,"f",FALSE)</f>
        <v>60322</v>
      </c>
      <c r="E2954" s="49">
        <f>_xll.qlInterestRateIndexValueDate(IndexON,D2954)</f>
        <v>60322</v>
      </c>
      <c r="F2954" s="52" t="e">
        <f>IFERROR(_xll.qlIndexFixing(IndexON,D2954,TRUE,_xll.ohTrigger(RecalcTrigger,TriggerON)),NA())</f>
        <v>#N/A</v>
      </c>
      <c r="H2954" s="49">
        <f>_xll.qlCalendarAdvance(IborCalendar,$H2953,B2954,"f",FALSE)</f>
        <v>60016</v>
      </c>
      <c r="I2954" s="49">
        <f>_xll.qlInterestRateIndexValueDate(Index3M,$H2954)</f>
        <v>60020</v>
      </c>
      <c r="J2954" s="52" t="e">
        <f>IFERROR(_xll.qlIndexFixing(Index3M,H2954,TRUE,_xll.ohTrigger(RecalcTrigger,Trigger3M)),NA())</f>
        <v>#N/A</v>
      </c>
      <c r="K2954" s="52" t="e">
        <f>IFERROR(_xll.qlIndexFixing(ONIndex3M,I2954,TRUE,_xll.ohTrigger(RecalcTrigger,Trigger3M)),NA())</f>
        <v>#N/A</v>
      </c>
      <c r="L2954" s="52" t="e">
        <f>IFERROR(_xll.qlIndexFixing(Index6M,$H2954,TRUE,_xll.ohTrigger(RecalcTrigger,Trigger6M)),NA())</f>
        <v>#N/A</v>
      </c>
      <c r="M2954" s="52" t="e">
        <f>IFERROR(_xll.qlIndexFixing(ONIndex6M,I2954,TRUE,_xll.ohTrigger(RecalcTrigger,Trigger6M)),NA())</f>
        <v>#N/A</v>
      </c>
    </row>
    <row r="2955" spans="2:13" x14ac:dyDescent="0.2">
      <c r="B2955" s="46" t="s">
        <v>49</v>
      </c>
      <c r="D2955" s="49">
        <f>_xll.qlCalendarAdvance(LocalCalendar,$D2954,B2955,"f",FALSE)</f>
        <v>60329</v>
      </c>
      <c r="E2955" s="49">
        <f>_xll.qlInterestRateIndexValueDate(IndexON,D2955)</f>
        <v>60329</v>
      </c>
      <c r="F2955" s="52" t="e">
        <f>IFERROR(_xll.qlIndexFixing(IndexON,D2955,TRUE,_xll.ohTrigger(RecalcTrigger,TriggerON)),NA())</f>
        <v>#N/A</v>
      </c>
      <c r="H2955" s="49">
        <f>_xll.qlCalendarAdvance(IborCalendar,$H2954,B2955,"f",FALSE)</f>
        <v>60023</v>
      </c>
      <c r="I2955" s="49">
        <f>_xll.qlInterestRateIndexValueDate(Index3M,$H2955)</f>
        <v>60029</v>
      </c>
      <c r="J2955" s="52" t="e">
        <f>IFERROR(_xll.qlIndexFixing(Index3M,H2955,TRUE,_xll.ohTrigger(RecalcTrigger,Trigger3M)),NA())</f>
        <v>#N/A</v>
      </c>
      <c r="K2955" s="52" t="e">
        <f>IFERROR(_xll.qlIndexFixing(ONIndex3M,I2955,TRUE,_xll.ohTrigger(RecalcTrigger,Trigger3M)),NA())</f>
        <v>#N/A</v>
      </c>
      <c r="L2955" s="52" t="e">
        <f>IFERROR(_xll.qlIndexFixing(Index6M,$H2955,TRUE,_xll.ohTrigger(RecalcTrigger,Trigger6M)),NA())</f>
        <v>#N/A</v>
      </c>
      <c r="M2955" s="52" t="e">
        <f>IFERROR(_xll.qlIndexFixing(ONIndex6M,I2955,TRUE,_xll.ohTrigger(RecalcTrigger,Trigger6M)),NA())</f>
        <v>#N/A</v>
      </c>
    </row>
    <row r="2956" spans="2:13" x14ac:dyDescent="0.2">
      <c r="B2956" s="46" t="s">
        <v>49</v>
      </c>
      <c r="D2956" s="49">
        <f>_xll.qlCalendarAdvance(LocalCalendar,$D2955,B2956,"f",FALSE)</f>
        <v>60336</v>
      </c>
      <c r="E2956" s="49">
        <f>_xll.qlInterestRateIndexValueDate(IndexON,D2956)</f>
        <v>60336</v>
      </c>
      <c r="F2956" s="52" t="e">
        <f>IFERROR(_xll.qlIndexFixing(IndexON,D2956,TRUE,_xll.ohTrigger(RecalcTrigger,TriggerON)),NA())</f>
        <v>#N/A</v>
      </c>
      <c r="H2956" s="49">
        <f>_xll.qlCalendarAdvance(IborCalendar,$H2955,B2956,"f",FALSE)</f>
        <v>60030</v>
      </c>
      <c r="I2956" s="49">
        <f>_xll.qlInterestRateIndexValueDate(Index3M,$H2956)</f>
        <v>60034</v>
      </c>
      <c r="J2956" s="52" t="e">
        <f>IFERROR(_xll.qlIndexFixing(Index3M,H2956,TRUE,_xll.ohTrigger(RecalcTrigger,Trigger3M)),NA())</f>
        <v>#N/A</v>
      </c>
      <c r="K2956" s="52" t="e">
        <f>IFERROR(_xll.qlIndexFixing(ONIndex3M,I2956,TRUE,_xll.ohTrigger(RecalcTrigger,Trigger3M)),NA())</f>
        <v>#N/A</v>
      </c>
      <c r="L2956" s="52" t="e">
        <f>IFERROR(_xll.qlIndexFixing(Index6M,$H2956,TRUE,_xll.ohTrigger(RecalcTrigger,Trigger6M)),NA())</f>
        <v>#N/A</v>
      </c>
      <c r="M2956" s="52" t="e">
        <f>IFERROR(_xll.qlIndexFixing(ONIndex6M,I2956,TRUE,_xll.ohTrigger(RecalcTrigger,Trigger6M)),NA())</f>
        <v>#N/A</v>
      </c>
    </row>
    <row r="2957" spans="2:13" x14ac:dyDescent="0.2">
      <c r="B2957" s="46" t="s">
        <v>49</v>
      </c>
      <c r="D2957" s="49">
        <f>_xll.qlCalendarAdvance(LocalCalendar,$D2956,B2957,"f",FALSE)</f>
        <v>60343</v>
      </c>
      <c r="E2957" s="49">
        <f>_xll.qlInterestRateIndexValueDate(IndexON,D2957)</f>
        <v>60343</v>
      </c>
      <c r="F2957" s="52" t="e">
        <f>IFERROR(_xll.qlIndexFixing(IndexON,D2957,TRUE,_xll.ohTrigger(RecalcTrigger,TriggerON)),NA())</f>
        <v>#N/A</v>
      </c>
      <c r="H2957" s="49">
        <f>_xll.qlCalendarAdvance(IborCalendar,$H2956,B2957,"f",FALSE)</f>
        <v>60037</v>
      </c>
      <c r="I2957" s="49">
        <f>_xll.qlInterestRateIndexValueDate(Index3M,$H2957)</f>
        <v>60041</v>
      </c>
      <c r="J2957" s="52" t="e">
        <f>IFERROR(_xll.qlIndexFixing(Index3M,H2957,TRUE,_xll.ohTrigger(RecalcTrigger,Trigger3M)),NA())</f>
        <v>#N/A</v>
      </c>
      <c r="K2957" s="52" t="e">
        <f>IFERROR(_xll.qlIndexFixing(ONIndex3M,I2957,TRUE,_xll.ohTrigger(RecalcTrigger,Trigger3M)),NA())</f>
        <v>#N/A</v>
      </c>
      <c r="L2957" s="52" t="e">
        <f>IFERROR(_xll.qlIndexFixing(Index6M,$H2957,TRUE,_xll.ohTrigger(RecalcTrigger,Trigger6M)),NA())</f>
        <v>#N/A</v>
      </c>
      <c r="M2957" s="52" t="e">
        <f>IFERROR(_xll.qlIndexFixing(ONIndex6M,I2957,TRUE,_xll.ohTrigger(RecalcTrigger,Trigger6M)),NA())</f>
        <v>#N/A</v>
      </c>
    </row>
    <row r="2958" spans="2:13" x14ac:dyDescent="0.2">
      <c r="B2958" s="46" t="s">
        <v>49</v>
      </c>
      <c r="D2958" s="49">
        <f>_xll.qlCalendarAdvance(LocalCalendar,$D2957,B2958,"f",FALSE)</f>
        <v>60350</v>
      </c>
      <c r="E2958" s="49">
        <f>_xll.qlInterestRateIndexValueDate(IndexON,D2958)</f>
        <v>60350</v>
      </c>
      <c r="F2958" s="52" t="e">
        <f>IFERROR(_xll.qlIndexFixing(IndexON,D2958,TRUE,_xll.ohTrigger(RecalcTrigger,TriggerON)),NA())</f>
        <v>#N/A</v>
      </c>
      <c r="H2958" s="49">
        <f>_xll.qlCalendarAdvance(IborCalendar,$H2957,B2958,"f",FALSE)</f>
        <v>60044</v>
      </c>
      <c r="I2958" s="49">
        <f>_xll.qlInterestRateIndexValueDate(Index3M,$H2958)</f>
        <v>60049</v>
      </c>
      <c r="J2958" s="52" t="e">
        <f>IFERROR(_xll.qlIndexFixing(Index3M,H2958,TRUE,_xll.ohTrigger(RecalcTrigger,Trigger3M)),NA())</f>
        <v>#N/A</v>
      </c>
      <c r="K2958" s="52" t="e">
        <f>IFERROR(_xll.qlIndexFixing(ONIndex3M,I2958,TRUE,_xll.ohTrigger(RecalcTrigger,Trigger3M)),NA())</f>
        <v>#N/A</v>
      </c>
      <c r="L2958" s="52" t="e">
        <f>IFERROR(_xll.qlIndexFixing(Index6M,$H2958,TRUE,_xll.ohTrigger(RecalcTrigger,Trigger6M)),NA())</f>
        <v>#N/A</v>
      </c>
      <c r="M2958" s="52" t="e">
        <f>IFERROR(_xll.qlIndexFixing(ONIndex6M,I2958,TRUE,_xll.ohTrigger(RecalcTrigger,Trigger6M)),NA())</f>
        <v>#N/A</v>
      </c>
    </row>
    <row r="2959" spans="2:13" x14ac:dyDescent="0.2">
      <c r="B2959" s="46" t="s">
        <v>49</v>
      </c>
      <c r="D2959" s="49">
        <f>_xll.qlCalendarAdvance(LocalCalendar,$D2958,B2959,"f",FALSE)</f>
        <v>60357</v>
      </c>
      <c r="E2959" s="49">
        <f>_xll.qlInterestRateIndexValueDate(IndexON,D2959)</f>
        <v>60357</v>
      </c>
      <c r="F2959" s="52" t="e">
        <f>IFERROR(_xll.qlIndexFixing(IndexON,D2959,TRUE,_xll.ohTrigger(RecalcTrigger,TriggerON)),NA())</f>
        <v>#N/A</v>
      </c>
      <c r="H2959" s="49">
        <f>_xll.qlCalendarAdvance(IborCalendar,$H2958,B2959,"f",FALSE)</f>
        <v>60051</v>
      </c>
      <c r="I2959" s="49">
        <f>_xll.qlInterestRateIndexValueDate(Index3M,$H2959)</f>
        <v>60055</v>
      </c>
      <c r="J2959" s="52" t="e">
        <f>IFERROR(_xll.qlIndexFixing(Index3M,H2959,TRUE,_xll.ohTrigger(RecalcTrigger,Trigger3M)),NA())</f>
        <v>#N/A</v>
      </c>
      <c r="K2959" s="52" t="e">
        <f>IFERROR(_xll.qlIndexFixing(ONIndex3M,I2959,TRUE,_xll.ohTrigger(RecalcTrigger,Trigger3M)),NA())</f>
        <v>#N/A</v>
      </c>
      <c r="L2959" s="52" t="e">
        <f>IFERROR(_xll.qlIndexFixing(Index6M,$H2959,TRUE,_xll.ohTrigger(RecalcTrigger,Trigger6M)),NA())</f>
        <v>#N/A</v>
      </c>
      <c r="M2959" s="52" t="e">
        <f>IFERROR(_xll.qlIndexFixing(ONIndex6M,I2959,TRUE,_xll.ohTrigger(RecalcTrigger,Trigger6M)),NA())</f>
        <v>#N/A</v>
      </c>
    </row>
    <row r="2960" spans="2:13" x14ac:dyDescent="0.2">
      <c r="B2960" s="46" t="s">
        <v>49</v>
      </c>
      <c r="D2960" s="49">
        <f>_xll.qlCalendarAdvance(LocalCalendar,$D2959,B2960,"f",FALSE)</f>
        <v>60364</v>
      </c>
      <c r="E2960" s="49">
        <f>_xll.qlInterestRateIndexValueDate(IndexON,D2960)</f>
        <v>60364</v>
      </c>
      <c r="F2960" s="52" t="e">
        <f>IFERROR(_xll.qlIndexFixing(IndexON,D2960,TRUE,_xll.ohTrigger(RecalcTrigger,TriggerON)),NA())</f>
        <v>#N/A</v>
      </c>
      <c r="H2960" s="49">
        <f>_xll.qlCalendarAdvance(IborCalendar,$H2959,B2960,"f",FALSE)</f>
        <v>60058</v>
      </c>
      <c r="I2960" s="49">
        <f>_xll.qlInterestRateIndexValueDate(Index3M,$H2960)</f>
        <v>60062</v>
      </c>
      <c r="J2960" s="52" t="e">
        <f>IFERROR(_xll.qlIndexFixing(Index3M,H2960,TRUE,_xll.ohTrigger(RecalcTrigger,Trigger3M)),NA())</f>
        <v>#N/A</v>
      </c>
      <c r="K2960" s="52" t="e">
        <f>IFERROR(_xll.qlIndexFixing(ONIndex3M,I2960,TRUE,_xll.ohTrigger(RecalcTrigger,Trigger3M)),NA())</f>
        <v>#N/A</v>
      </c>
      <c r="L2960" s="52" t="e">
        <f>IFERROR(_xll.qlIndexFixing(Index6M,$H2960,TRUE,_xll.ohTrigger(RecalcTrigger,Trigger6M)),NA())</f>
        <v>#N/A</v>
      </c>
      <c r="M2960" s="52" t="e">
        <f>IFERROR(_xll.qlIndexFixing(ONIndex6M,I2960,TRUE,_xll.ohTrigger(RecalcTrigger,Trigger6M)),NA())</f>
        <v>#N/A</v>
      </c>
    </row>
    <row r="2961" spans="2:13" x14ac:dyDescent="0.2">
      <c r="B2961" s="46" t="s">
        <v>49</v>
      </c>
      <c r="D2961" s="49">
        <f>_xll.qlCalendarAdvance(LocalCalendar,$D2960,B2961,"f",FALSE)</f>
        <v>60371</v>
      </c>
      <c r="E2961" s="49">
        <f>_xll.qlInterestRateIndexValueDate(IndexON,D2961)</f>
        <v>60371</v>
      </c>
      <c r="F2961" s="52" t="e">
        <f>IFERROR(_xll.qlIndexFixing(IndexON,D2961,TRUE,_xll.ohTrigger(RecalcTrigger,TriggerON)),NA())</f>
        <v>#N/A</v>
      </c>
      <c r="H2961" s="49">
        <f>_xll.qlCalendarAdvance(IborCalendar,$H2960,B2961,"f",FALSE)</f>
        <v>60065</v>
      </c>
      <c r="I2961" s="49">
        <f>_xll.qlInterestRateIndexValueDate(Index3M,$H2961)</f>
        <v>60069</v>
      </c>
      <c r="J2961" s="52" t="e">
        <f>IFERROR(_xll.qlIndexFixing(Index3M,H2961,TRUE,_xll.ohTrigger(RecalcTrigger,Trigger3M)),NA())</f>
        <v>#N/A</v>
      </c>
      <c r="K2961" s="52" t="e">
        <f>IFERROR(_xll.qlIndexFixing(ONIndex3M,I2961,TRUE,_xll.ohTrigger(RecalcTrigger,Trigger3M)),NA())</f>
        <v>#N/A</v>
      </c>
      <c r="L2961" s="52" t="e">
        <f>IFERROR(_xll.qlIndexFixing(Index6M,$H2961,TRUE,_xll.ohTrigger(RecalcTrigger,Trigger6M)),NA())</f>
        <v>#N/A</v>
      </c>
      <c r="M2961" s="52" t="e">
        <f>IFERROR(_xll.qlIndexFixing(ONIndex6M,I2961,TRUE,_xll.ohTrigger(RecalcTrigger,Trigger6M)),NA())</f>
        <v>#N/A</v>
      </c>
    </row>
    <row r="2962" spans="2:13" x14ac:dyDescent="0.2">
      <c r="B2962" s="46" t="s">
        <v>49</v>
      </c>
      <c r="D2962" s="49">
        <f>_xll.qlCalendarAdvance(LocalCalendar,$D2961,B2962,"f",FALSE)</f>
        <v>60378</v>
      </c>
      <c r="E2962" s="49">
        <f>_xll.qlInterestRateIndexValueDate(IndexON,D2962)</f>
        <v>60378</v>
      </c>
      <c r="F2962" s="52" t="e">
        <f>IFERROR(_xll.qlIndexFixing(IndexON,D2962,TRUE,_xll.ohTrigger(RecalcTrigger,TriggerON)),NA())</f>
        <v>#N/A</v>
      </c>
      <c r="H2962" s="49">
        <f>_xll.qlCalendarAdvance(IborCalendar,$H2961,B2962,"f",FALSE)</f>
        <v>60072</v>
      </c>
      <c r="I2962" s="49">
        <f>_xll.qlInterestRateIndexValueDate(Index3M,$H2962)</f>
        <v>60076</v>
      </c>
      <c r="J2962" s="52" t="e">
        <f>IFERROR(_xll.qlIndexFixing(Index3M,H2962,TRUE,_xll.ohTrigger(RecalcTrigger,Trigger3M)),NA())</f>
        <v>#N/A</v>
      </c>
      <c r="K2962" s="52" t="e">
        <f>IFERROR(_xll.qlIndexFixing(ONIndex3M,I2962,TRUE,_xll.ohTrigger(RecalcTrigger,Trigger3M)),NA())</f>
        <v>#N/A</v>
      </c>
      <c r="L2962" s="52" t="e">
        <f>IFERROR(_xll.qlIndexFixing(Index6M,$H2962,TRUE,_xll.ohTrigger(RecalcTrigger,Trigger6M)),NA())</f>
        <v>#N/A</v>
      </c>
      <c r="M2962" s="52" t="e">
        <f>IFERROR(_xll.qlIndexFixing(ONIndex6M,I2962,TRUE,_xll.ohTrigger(RecalcTrigger,Trigger6M)),NA())</f>
        <v>#N/A</v>
      </c>
    </row>
    <row r="2963" spans="2:13" x14ac:dyDescent="0.2">
      <c r="B2963" s="46" t="s">
        <v>49</v>
      </c>
      <c r="D2963" s="49">
        <f>_xll.qlCalendarAdvance(LocalCalendar,$D2962,B2963,"f",FALSE)</f>
        <v>60385</v>
      </c>
      <c r="E2963" s="49">
        <f>_xll.qlInterestRateIndexValueDate(IndexON,D2963)</f>
        <v>60385</v>
      </c>
      <c r="F2963" s="52" t="e">
        <f>IFERROR(_xll.qlIndexFixing(IndexON,D2963,TRUE,_xll.ohTrigger(RecalcTrigger,TriggerON)),NA())</f>
        <v>#N/A</v>
      </c>
      <c r="H2963" s="49">
        <f>_xll.qlCalendarAdvance(IborCalendar,$H2962,B2963,"f",FALSE)</f>
        <v>60079</v>
      </c>
      <c r="I2963" s="49">
        <f>_xll.qlInterestRateIndexValueDate(Index3M,$H2963)</f>
        <v>60083</v>
      </c>
      <c r="J2963" s="52" t="e">
        <f>IFERROR(_xll.qlIndexFixing(Index3M,H2963,TRUE,_xll.ohTrigger(RecalcTrigger,Trigger3M)),NA())</f>
        <v>#N/A</v>
      </c>
      <c r="K2963" s="52" t="e">
        <f>IFERROR(_xll.qlIndexFixing(ONIndex3M,I2963,TRUE,_xll.ohTrigger(RecalcTrigger,Trigger3M)),NA())</f>
        <v>#N/A</v>
      </c>
      <c r="L2963" s="52" t="e">
        <f>IFERROR(_xll.qlIndexFixing(Index6M,$H2963,TRUE,_xll.ohTrigger(RecalcTrigger,Trigger6M)),NA())</f>
        <v>#N/A</v>
      </c>
      <c r="M2963" s="52" t="e">
        <f>IFERROR(_xll.qlIndexFixing(ONIndex6M,I2963,TRUE,_xll.ohTrigger(RecalcTrigger,Trigger6M)),NA())</f>
        <v>#N/A</v>
      </c>
    </row>
    <row r="2964" spans="2:13" x14ac:dyDescent="0.2">
      <c r="B2964" s="46" t="s">
        <v>49</v>
      </c>
      <c r="D2964" s="49">
        <f>_xll.qlCalendarAdvance(LocalCalendar,$D2963,B2964,"f",FALSE)</f>
        <v>60394</v>
      </c>
      <c r="E2964" s="49">
        <f>_xll.qlInterestRateIndexValueDate(IndexON,D2964)</f>
        <v>60394</v>
      </c>
      <c r="F2964" s="52" t="e">
        <f>IFERROR(_xll.qlIndexFixing(IndexON,D2964,TRUE,_xll.ohTrigger(RecalcTrigger,TriggerON)),NA())</f>
        <v>#N/A</v>
      </c>
      <c r="H2964" s="49">
        <f>_xll.qlCalendarAdvance(IborCalendar,$H2963,B2964,"f",FALSE)</f>
        <v>60086</v>
      </c>
      <c r="I2964" s="49">
        <f>_xll.qlInterestRateIndexValueDate(Index3M,$H2964)</f>
        <v>60090</v>
      </c>
      <c r="J2964" s="52" t="e">
        <f>IFERROR(_xll.qlIndexFixing(Index3M,H2964,TRUE,_xll.ohTrigger(RecalcTrigger,Trigger3M)),NA())</f>
        <v>#N/A</v>
      </c>
      <c r="K2964" s="52" t="e">
        <f>IFERROR(_xll.qlIndexFixing(ONIndex3M,I2964,TRUE,_xll.ohTrigger(RecalcTrigger,Trigger3M)),NA())</f>
        <v>#N/A</v>
      </c>
      <c r="L2964" s="52" t="e">
        <f>IFERROR(_xll.qlIndexFixing(Index6M,$H2964,TRUE,_xll.ohTrigger(RecalcTrigger,Trigger6M)),NA())</f>
        <v>#N/A</v>
      </c>
      <c r="M2964" s="52" t="e">
        <f>IFERROR(_xll.qlIndexFixing(ONIndex6M,I2964,TRUE,_xll.ohTrigger(RecalcTrigger,Trigger6M)),NA())</f>
        <v>#N/A</v>
      </c>
    </row>
    <row r="2965" spans="2:13" x14ac:dyDescent="0.2">
      <c r="B2965" s="46" t="s">
        <v>49</v>
      </c>
      <c r="D2965" s="49">
        <f>_xll.qlCalendarAdvance(LocalCalendar,$D2964,B2965,"f",FALSE)</f>
        <v>60401</v>
      </c>
      <c r="E2965" s="49">
        <f>_xll.qlInterestRateIndexValueDate(IndexON,D2965)</f>
        <v>60401</v>
      </c>
      <c r="F2965" s="52" t="e">
        <f>IFERROR(_xll.qlIndexFixing(IndexON,D2965,TRUE,_xll.ohTrigger(RecalcTrigger,TriggerON)),NA())</f>
        <v>#N/A</v>
      </c>
      <c r="H2965" s="49">
        <f>_xll.qlCalendarAdvance(IborCalendar,$H2964,B2965,"f",FALSE)</f>
        <v>60093</v>
      </c>
      <c r="I2965" s="49">
        <f>_xll.qlInterestRateIndexValueDate(Index3M,$H2965)</f>
        <v>60097</v>
      </c>
      <c r="J2965" s="52" t="e">
        <f>IFERROR(_xll.qlIndexFixing(Index3M,H2965,TRUE,_xll.ohTrigger(RecalcTrigger,Trigger3M)),NA())</f>
        <v>#N/A</v>
      </c>
      <c r="K2965" s="52" t="e">
        <f>IFERROR(_xll.qlIndexFixing(ONIndex3M,I2965,TRUE,_xll.ohTrigger(RecalcTrigger,Trigger3M)),NA())</f>
        <v>#N/A</v>
      </c>
      <c r="L2965" s="52" t="e">
        <f>IFERROR(_xll.qlIndexFixing(Index6M,$H2965,TRUE,_xll.ohTrigger(RecalcTrigger,Trigger6M)),NA())</f>
        <v>#N/A</v>
      </c>
      <c r="M2965" s="52" t="e">
        <f>IFERROR(_xll.qlIndexFixing(ONIndex6M,I2965,TRUE,_xll.ohTrigger(RecalcTrigger,Trigger6M)),NA())</f>
        <v>#N/A</v>
      </c>
    </row>
    <row r="2966" spans="2:13" x14ac:dyDescent="0.2">
      <c r="B2966" s="46" t="s">
        <v>49</v>
      </c>
      <c r="D2966" s="49">
        <f>_xll.qlCalendarAdvance(LocalCalendar,$D2965,B2966,"f",FALSE)</f>
        <v>60408</v>
      </c>
      <c r="E2966" s="49">
        <f>_xll.qlInterestRateIndexValueDate(IndexON,D2966)</f>
        <v>60408</v>
      </c>
      <c r="F2966" s="52" t="e">
        <f>IFERROR(_xll.qlIndexFixing(IndexON,D2966,TRUE,_xll.ohTrigger(RecalcTrigger,TriggerON)),NA())</f>
        <v>#N/A</v>
      </c>
      <c r="H2966" s="49">
        <f>_xll.qlCalendarAdvance(IborCalendar,$H2965,B2966,"f",FALSE)</f>
        <v>60100</v>
      </c>
      <c r="I2966" s="49">
        <f>_xll.qlInterestRateIndexValueDate(Index3M,$H2966)</f>
        <v>60105</v>
      </c>
      <c r="J2966" s="52" t="e">
        <f>IFERROR(_xll.qlIndexFixing(Index3M,H2966,TRUE,_xll.ohTrigger(RecalcTrigger,Trigger3M)),NA())</f>
        <v>#N/A</v>
      </c>
      <c r="K2966" s="52" t="e">
        <f>IFERROR(_xll.qlIndexFixing(ONIndex3M,I2966,TRUE,_xll.ohTrigger(RecalcTrigger,Trigger3M)),NA())</f>
        <v>#N/A</v>
      </c>
      <c r="L2966" s="52" t="e">
        <f>IFERROR(_xll.qlIndexFixing(Index6M,$H2966,TRUE,_xll.ohTrigger(RecalcTrigger,Trigger6M)),NA())</f>
        <v>#N/A</v>
      </c>
      <c r="M2966" s="52" t="e">
        <f>IFERROR(_xll.qlIndexFixing(ONIndex6M,I2966,TRUE,_xll.ohTrigger(RecalcTrigger,Trigger6M)),NA())</f>
        <v>#N/A</v>
      </c>
    </row>
    <row r="2967" spans="2:13" x14ac:dyDescent="0.2">
      <c r="B2967" s="46" t="s">
        <v>49</v>
      </c>
      <c r="D2967" s="49">
        <f>_xll.qlCalendarAdvance(LocalCalendar,$D2966,B2967,"f",FALSE)</f>
        <v>60415</v>
      </c>
      <c r="E2967" s="49">
        <f>_xll.qlInterestRateIndexValueDate(IndexON,D2967)</f>
        <v>60415</v>
      </c>
      <c r="F2967" s="52" t="e">
        <f>IFERROR(_xll.qlIndexFixing(IndexON,D2967,TRUE,_xll.ohTrigger(RecalcTrigger,TriggerON)),NA())</f>
        <v>#N/A</v>
      </c>
      <c r="H2967" s="49">
        <f>_xll.qlCalendarAdvance(IborCalendar,$H2966,B2967,"f",FALSE)</f>
        <v>60107</v>
      </c>
      <c r="I2967" s="49">
        <f>_xll.qlInterestRateIndexValueDate(Index3M,$H2967)</f>
        <v>60111</v>
      </c>
      <c r="J2967" s="52" t="e">
        <f>IFERROR(_xll.qlIndexFixing(Index3M,H2967,TRUE,_xll.ohTrigger(RecalcTrigger,Trigger3M)),NA())</f>
        <v>#N/A</v>
      </c>
      <c r="K2967" s="52" t="e">
        <f>IFERROR(_xll.qlIndexFixing(ONIndex3M,I2967,TRUE,_xll.ohTrigger(RecalcTrigger,Trigger3M)),NA())</f>
        <v>#N/A</v>
      </c>
      <c r="L2967" s="52" t="e">
        <f>IFERROR(_xll.qlIndexFixing(Index6M,$H2967,TRUE,_xll.ohTrigger(RecalcTrigger,Trigger6M)),NA())</f>
        <v>#N/A</v>
      </c>
      <c r="M2967" s="52" t="e">
        <f>IFERROR(_xll.qlIndexFixing(ONIndex6M,I2967,TRUE,_xll.ohTrigger(RecalcTrigger,Trigger6M)),NA())</f>
        <v>#N/A</v>
      </c>
    </row>
    <row r="2968" spans="2:13" x14ac:dyDescent="0.2">
      <c r="B2968" s="46" t="s">
        <v>49</v>
      </c>
      <c r="D2968" s="49">
        <f>_xll.qlCalendarAdvance(LocalCalendar,$D2967,B2968,"f",FALSE)</f>
        <v>60422</v>
      </c>
      <c r="E2968" s="49">
        <f>_xll.qlInterestRateIndexValueDate(IndexON,D2968)</f>
        <v>60422</v>
      </c>
      <c r="F2968" s="52" t="e">
        <f>IFERROR(_xll.qlIndexFixing(IndexON,D2968,TRUE,_xll.ohTrigger(RecalcTrigger,TriggerON)),NA())</f>
        <v>#N/A</v>
      </c>
      <c r="H2968" s="49">
        <f>_xll.qlCalendarAdvance(IborCalendar,$H2967,B2968,"f",FALSE)</f>
        <v>60114</v>
      </c>
      <c r="I2968" s="49">
        <f>_xll.qlInterestRateIndexValueDate(Index3M,$H2968)</f>
        <v>60118</v>
      </c>
      <c r="J2968" s="52" t="e">
        <f>IFERROR(_xll.qlIndexFixing(Index3M,H2968,TRUE,_xll.ohTrigger(RecalcTrigger,Trigger3M)),NA())</f>
        <v>#N/A</v>
      </c>
      <c r="K2968" s="52" t="e">
        <f>IFERROR(_xll.qlIndexFixing(ONIndex3M,I2968,TRUE,_xll.ohTrigger(RecalcTrigger,Trigger3M)),NA())</f>
        <v>#N/A</v>
      </c>
      <c r="L2968" s="52" t="e">
        <f>IFERROR(_xll.qlIndexFixing(Index6M,$H2968,TRUE,_xll.ohTrigger(RecalcTrigger,Trigger6M)),NA())</f>
        <v>#N/A</v>
      </c>
      <c r="M2968" s="52" t="e">
        <f>IFERROR(_xll.qlIndexFixing(ONIndex6M,I2968,TRUE,_xll.ohTrigger(RecalcTrigger,Trigger6M)),NA())</f>
        <v>#N/A</v>
      </c>
    </row>
    <row r="2969" spans="2:13" x14ac:dyDescent="0.2">
      <c r="B2969" s="46" t="s">
        <v>49</v>
      </c>
      <c r="D2969" s="49">
        <f>_xll.qlCalendarAdvance(LocalCalendar,$D2968,B2969,"f",FALSE)</f>
        <v>60429</v>
      </c>
      <c r="E2969" s="49">
        <f>_xll.qlInterestRateIndexValueDate(IndexON,D2969)</f>
        <v>60429</v>
      </c>
      <c r="F2969" s="52" t="e">
        <f>IFERROR(_xll.qlIndexFixing(IndexON,D2969,TRUE,_xll.ohTrigger(RecalcTrigger,TriggerON)),NA())</f>
        <v>#N/A</v>
      </c>
      <c r="H2969" s="49">
        <f>_xll.qlCalendarAdvance(IborCalendar,$H2968,B2969,"f",FALSE)</f>
        <v>60121</v>
      </c>
      <c r="I2969" s="49">
        <f>_xll.qlInterestRateIndexValueDate(Index3M,$H2969)</f>
        <v>60126</v>
      </c>
      <c r="J2969" s="52" t="e">
        <f>IFERROR(_xll.qlIndexFixing(Index3M,H2969,TRUE,_xll.ohTrigger(RecalcTrigger,Trigger3M)),NA())</f>
        <v>#N/A</v>
      </c>
      <c r="K2969" s="52" t="e">
        <f>IFERROR(_xll.qlIndexFixing(ONIndex3M,I2969,TRUE,_xll.ohTrigger(RecalcTrigger,Trigger3M)),NA())</f>
        <v>#N/A</v>
      </c>
      <c r="L2969" s="52" t="e">
        <f>IFERROR(_xll.qlIndexFixing(Index6M,$H2969,TRUE,_xll.ohTrigger(RecalcTrigger,Trigger6M)),NA())</f>
        <v>#N/A</v>
      </c>
      <c r="M2969" s="52" t="e">
        <f>IFERROR(_xll.qlIndexFixing(ONIndex6M,I2969,TRUE,_xll.ohTrigger(RecalcTrigger,Trigger6M)),NA())</f>
        <v>#N/A</v>
      </c>
    </row>
    <row r="2970" spans="2:13" x14ac:dyDescent="0.2">
      <c r="B2970" s="46" t="s">
        <v>49</v>
      </c>
      <c r="D2970" s="49">
        <f>_xll.qlCalendarAdvance(LocalCalendar,$D2969,B2970,"f",FALSE)</f>
        <v>60436</v>
      </c>
      <c r="E2970" s="49">
        <f>_xll.qlInterestRateIndexValueDate(IndexON,D2970)</f>
        <v>60436</v>
      </c>
      <c r="F2970" s="52" t="e">
        <f>IFERROR(_xll.qlIndexFixing(IndexON,D2970,TRUE,_xll.ohTrigger(RecalcTrigger,TriggerON)),NA())</f>
        <v>#N/A</v>
      </c>
      <c r="H2970" s="49">
        <f>_xll.qlCalendarAdvance(IborCalendar,$H2969,B2970,"f",FALSE)</f>
        <v>60128</v>
      </c>
      <c r="I2970" s="49">
        <f>_xll.qlInterestRateIndexValueDate(Index3M,$H2970)</f>
        <v>60132</v>
      </c>
      <c r="J2970" s="52" t="e">
        <f>IFERROR(_xll.qlIndexFixing(Index3M,H2970,TRUE,_xll.ohTrigger(RecalcTrigger,Trigger3M)),NA())</f>
        <v>#N/A</v>
      </c>
      <c r="K2970" s="52" t="e">
        <f>IFERROR(_xll.qlIndexFixing(ONIndex3M,I2970,TRUE,_xll.ohTrigger(RecalcTrigger,Trigger3M)),NA())</f>
        <v>#N/A</v>
      </c>
      <c r="L2970" s="52" t="e">
        <f>IFERROR(_xll.qlIndexFixing(Index6M,$H2970,TRUE,_xll.ohTrigger(RecalcTrigger,Trigger6M)),NA())</f>
        <v>#N/A</v>
      </c>
      <c r="M2970" s="52" t="e">
        <f>IFERROR(_xll.qlIndexFixing(ONIndex6M,I2970,TRUE,_xll.ohTrigger(RecalcTrigger,Trigger6M)),NA())</f>
        <v>#N/A</v>
      </c>
    </row>
    <row r="2971" spans="2:13" x14ac:dyDescent="0.2">
      <c r="B2971" s="46" t="s">
        <v>49</v>
      </c>
      <c r="D2971" s="49">
        <f>_xll.qlCalendarAdvance(LocalCalendar,$D2970,B2971,"f",FALSE)</f>
        <v>60443</v>
      </c>
      <c r="E2971" s="49">
        <f>_xll.qlInterestRateIndexValueDate(IndexON,D2971)</f>
        <v>60443</v>
      </c>
      <c r="F2971" s="52" t="e">
        <f>IFERROR(_xll.qlIndexFixing(IndexON,D2971,TRUE,_xll.ohTrigger(RecalcTrigger,TriggerON)),NA())</f>
        <v>#N/A</v>
      </c>
      <c r="H2971" s="49">
        <f>_xll.qlCalendarAdvance(IborCalendar,$H2970,B2971,"f",FALSE)</f>
        <v>60135</v>
      </c>
      <c r="I2971" s="49">
        <f>_xll.qlInterestRateIndexValueDate(Index3M,$H2971)</f>
        <v>60140</v>
      </c>
      <c r="J2971" s="52" t="e">
        <f>IFERROR(_xll.qlIndexFixing(Index3M,H2971,TRUE,_xll.ohTrigger(RecalcTrigger,Trigger3M)),NA())</f>
        <v>#N/A</v>
      </c>
      <c r="K2971" s="52" t="e">
        <f>IFERROR(_xll.qlIndexFixing(ONIndex3M,I2971,TRUE,_xll.ohTrigger(RecalcTrigger,Trigger3M)),NA())</f>
        <v>#N/A</v>
      </c>
      <c r="L2971" s="52" t="e">
        <f>IFERROR(_xll.qlIndexFixing(Index6M,$H2971,TRUE,_xll.ohTrigger(RecalcTrigger,Trigger6M)),NA())</f>
        <v>#N/A</v>
      </c>
      <c r="M2971" s="52" t="e">
        <f>IFERROR(_xll.qlIndexFixing(ONIndex6M,I2971,TRUE,_xll.ohTrigger(RecalcTrigger,Trigger6M)),NA())</f>
        <v>#N/A</v>
      </c>
    </row>
    <row r="2972" spans="2:13" x14ac:dyDescent="0.2">
      <c r="B2972" s="46" t="s">
        <v>49</v>
      </c>
      <c r="D2972" s="49">
        <f>_xll.qlCalendarAdvance(LocalCalendar,$D2971,B2972,"f",FALSE)</f>
        <v>60450</v>
      </c>
      <c r="E2972" s="49">
        <f>_xll.qlInterestRateIndexValueDate(IndexON,D2972)</f>
        <v>60450</v>
      </c>
      <c r="F2972" s="52" t="e">
        <f>IFERROR(_xll.qlIndexFixing(IndexON,D2972,TRUE,_xll.ohTrigger(RecalcTrigger,TriggerON)),NA())</f>
        <v>#N/A</v>
      </c>
      <c r="H2972" s="49">
        <f>_xll.qlCalendarAdvance(IborCalendar,$H2971,B2972,"f",FALSE)</f>
        <v>60142</v>
      </c>
      <c r="I2972" s="49">
        <f>_xll.qlInterestRateIndexValueDate(Index3M,$H2972)</f>
        <v>60146</v>
      </c>
      <c r="J2972" s="52" t="e">
        <f>IFERROR(_xll.qlIndexFixing(Index3M,H2972,TRUE,_xll.ohTrigger(RecalcTrigger,Trigger3M)),NA())</f>
        <v>#N/A</v>
      </c>
      <c r="K2972" s="52" t="e">
        <f>IFERROR(_xll.qlIndexFixing(ONIndex3M,I2972,TRUE,_xll.ohTrigger(RecalcTrigger,Trigger3M)),NA())</f>
        <v>#N/A</v>
      </c>
      <c r="L2972" s="52" t="e">
        <f>IFERROR(_xll.qlIndexFixing(Index6M,$H2972,TRUE,_xll.ohTrigger(RecalcTrigger,Trigger6M)),NA())</f>
        <v>#N/A</v>
      </c>
      <c r="M2972" s="52" t="e">
        <f>IFERROR(_xll.qlIndexFixing(ONIndex6M,I2972,TRUE,_xll.ohTrigger(RecalcTrigger,Trigger6M)),NA())</f>
        <v>#N/A</v>
      </c>
    </row>
    <row r="2973" spans="2:13" x14ac:dyDescent="0.2">
      <c r="B2973" s="46" t="s">
        <v>49</v>
      </c>
      <c r="D2973" s="49">
        <f>_xll.qlCalendarAdvance(LocalCalendar,$D2972,B2973,"f",FALSE)</f>
        <v>60457</v>
      </c>
      <c r="E2973" s="49">
        <f>_xll.qlInterestRateIndexValueDate(IndexON,D2973)</f>
        <v>60457</v>
      </c>
      <c r="F2973" s="52" t="e">
        <f>IFERROR(_xll.qlIndexFixing(IndexON,D2973,TRUE,_xll.ohTrigger(RecalcTrigger,TriggerON)),NA())</f>
        <v>#N/A</v>
      </c>
      <c r="H2973" s="49">
        <f>_xll.qlCalendarAdvance(IborCalendar,$H2972,B2973,"f",FALSE)</f>
        <v>60149</v>
      </c>
      <c r="I2973" s="49">
        <f>_xll.qlInterestRateIndexValueDate(Index3M,$H2973)</f>
        <v>60153</v>
      </c>
      <c r="J2973" s="52" t="e">
        <f>IFERROR(_xll.qlIndexFixing(Index3M,H2973,TRUE,_xll.ohTrigger(RecalcTrigger,Trigger3M)),NA())</f>
        <v>#N/A</v>
      </c>
      <c r="K2973" s="52" t="e">
        <f>IFERROR(_xll.qlIndexFixing(ONIndex3M,I2973,TRUE,_xll.ohTrigger(RecalcTrigger,Trigger3M)),NA())</f>
        <v>#N/A</v>
      </c>
      <c r="L2973" s="52" t="e">
        <f>IFERROR(_xll.qlIndexFixing(Index6M,$H2973,TRUE,_xll.ohTrigger(RecalcTrigger,Trigger6M)),NA())</f>
        <v>#N/A</v>
      </c>
      <c r="M2973" s="52" t="e">
        <f>IFERROR(_xll.qlIndexFixing(ONIndex6M,I2973,TRUE,_xll.ohTrigger(RecalcTrigger,Trigger6M)),NA())</f>
        <v>#N/A</v>
      </c>
    </row>
    <row r="2974" spans="2:13" x14ac:dyDescent="0.2">
      <c r="B2974" s="46" t="s">
        <v>49</v>
      </c>
      <c r="D2974" s="49">
        <f>_xll.qlCalendarAdvance(LocalCalendar,$D2973,B2974,"f",FALSE)</f>
        <v>60464</v>
      </c>
      <c r="E2974" s="49">
        <f>_xll.qlInterestRateIndexValueDate(IndexON,D2974)</f>
        <v>60464</v>
      </c>
      <c r="F2974" s="52" t="e">
        <f>IFERROR(_xll.qlIndexFixing(IndexON,D2974,TRUE,_xll.ohTrigger(RecalcTrigger,TriggerON)),NA())</f>
        <v>#N/A</v>
      </c>
      <c r="H2974" s="49">
        <f>_xll.qlCalendarAdvance(IborCalendar,$H2973,B2974,"f",FALSE)</f>
        <v>60156</v>
      </c>
      <c r="I2974" s="49">
        <f>_xll.qlInterestRateIndexValueDate(Index3M,$H2974)</f>
        <v>60161</v>
      </c>
      <c r="J2974" s="52" t="e">
        <f>IFERROR(_xll.qlIndexFixing(Index3M,H2974,TRUE,_xll.ohTrigger(RecalcTrigger,Trigger3M)),NA())</f>
        <v>#N/A</v>
      </c>
      <c r="K2974" s="52" t="e">
        <f>IFERROR(_xll.qlIndexFixing(ONIndex3M,I2974,TRUE,_xll.ohTrigger(RecalcTrigger,Trigger3M)),NA())</f>
        <v>#N/A</v>
      </c>
      <c r="L2974" s="52" t="e">
        <f>IFERROR(_xll.qlIndexFixing(Index6M,$H2974,TRUE,_xll.ohTrigger(RecalcTrigger,Trigger6M)),NA())</f>
        <v>#N/A</v>
      </c>
      <c r="M2974" s="52" t="e">
        <f>IFERROR(_xll.qlIndexFixing(ONIndex6M,I2974,TRUE,_xll.ohTrigger(RecalcTrigger,Trigger6M)),NA())</f>
        <v>#N/A</v>
      </c>
    </row>
    <row r="2975" spans="2:13" x14ac:dyDescent="0.2">
      <c r="B2975" s="46" t="s">
        <v>49</v>
      </c>
      <c r="D2975" s="49">
        <f>_xll.qlCalendarAdvance(LocalCalendar,$D2974,B2975,"f",FALSE)</f>
        <v>60471</v>
      </c>
      <c r="E2975" s="49">
        <f>_xll.qlInterestRateIndexValueDate(IndexON,D2975)</f>
        <v>60471</v>
      </c>
      <c r="F2975" s="52" t="e">
        <f>IFERROR(_xll.qlIndexFixing(IndexON,D2975,TRUE,_xll.ohTrigger(RecalcTrigger,TriggerON)),NA())</f>
        <v>#N/A</v>
      </c>
      <c r="H2975" s="49">
        <f>_xll.qlCalendarAdvance(IborCalendar,$H2974,B2975,"f",FALSE)</f>
        <v>60163</v>
      </c>
      <c r="I2975" s="49">
        <f>_xll.qlInterestRateIndexValueDate(Index3M,$H2975)</f>
        <v>60168</v>
      </c>
      <c r="J2975" s="52" t="e">
        <f>IFERROR(_xll.qlIndexFixing(Index3M,H2975,TRUE,_xll.ohTrigger(RecalcTrigger,Trigger3M)),NA())</f>
        <v>#N/A</v>
      </c>
      <c r="K2975" s="52" t="e">
        <f>IFERROR(_xll.qlIndexFixing(ONIndex3M,I2975,TRUE,_xll.ohTrigger(RecalcTrigger,Trigger3M)),NA())</f>
        <v>#N/A</v>
      </c>
      <c r="L2975" s="52" t="e">
        <f>IFERROR(_xll.qlIndexFixing(Index6M,$H2975,TRUE,_xll.ohTrigger(RecalcTrigger,Trigger6M)),NA())</f>
        <v>#N/A</v>
      </c>
      <c r="M2975" s="52" t="e">
        <f>IFERROR(_xll.qlIndexFixing(ONIndex6M,I2975,TRUE,_xll.ohTrigger(RecalcTrigger,Trigger6M)),NA())</f>
        <v>#N/A</v>
      </c>
    </row>
    <row r="2976" spans="2:13" x14ac:dyDescent="0.2">
      <c r="B2976" s="46" t="s">
        <v>49</v>
      </c>
      <c r="D2976" s="49">
        <f>_xll.qlCalendarAdvance(LocalCalendar,$D2975,B2976,"f",FALSE)</f>
        <v>60478</v>
      </c>
      <c r="E2976" s="49">
        <f>_xll.qlInterestRateIndexValueDate(IndexON,D2976)</f>
        <v>60478</v>
      </c>
      <c r="F2976" s="52" t="e">
        <f>IFERROR(_xll.qlIndexFixing(IndexON,D2976,TRUE,_xll.ohTrigger(RecalcTrigger,TriggerON)),NA())</f>
        <v>#N/A</v>
      </c>
      <c r="H2976" s="49">
        <f>_xll.qlCalendarAdvance(IborCalendar,$H2975,B2976,"f",FALSE)</f>
        <v>60170</v>
      </c>
      <c r="I2976" s="49">
        <f>_xll.qlInterestRateIndexValueDate(Index3M,$H2976)</f>
        <v>60174</v>
      </c>
      <c r="J2976" s="52" t="e">
        <f>IFERROR(_xll.qlIndexFixing(Index3M,H2976,TRUE,_xll.ohTrigger(RecalcTrigger,Trigger3M)),NA())</f>
        <v>#N/A</v>
      </c>
      <c r="K2976" s="52" t="e">
        <f>IFERROR(_xll.qlIndexFixing(ONIndex3M,I2976,TRUE,_xll.ohTrigger(RecalcTrigger,Trigger3M)),NA())</f>
        <v>#N/A</v>
      </c>
      <c r="L2976" s="52" t="e">
        <f>IFERROR(_xll.qlIndexFixing(Index6M,$H2976,TRUE,_xll.ohTrigger(RecalcTrigger,Trigger6M)),NA())</f>
        <v>#N/A</v>
      </c>
      <c r="M2976" s="52" t="e">
        <f>IFERROR(_xll.qlIndexFixing(ONIndex6M,I2976,TRUE,_xll.ohTrigger(RecalcTrigger,Trigger6M)),NA())</f>
        <v>#N/A</v>
      </c>
    </row>
    <row r="2977" spans="2:13" x14ac:dyDescent="0.2">
      <c r="B2977" s="46" t="s">
        <v>49</v>
      </c>
      <c r="D2977" s="49">
        <f>_xll.qlCalendarAdvance(LocalCalendar,$D2976,B2977,"f",FALSE)</f>
        <v>60485</v>
      </c>
      <c r="E2977" s="49">
        <f>_xll.qlInterestRateIndexValueDate(IndexON,D2977)</f>
        <v>60485</v>
      </c>
      <c r="F2977" s="52" t="e">
        <f>IFERROR(_xll.qlIndexFixing(IndexON,D2977,TRUE,_xll.ohTrigger(RecalcTrigger,TriggerON)),NA())</f>
        <v>#N/A</v>
      </c>
      <c r="H2977" s="49">
        <f>_xll.qlCalendarAdvance(IborCalendar,$H2976,B2977,"f",FALSE)</f>
        <v>60177</v>
      </c>
      <c r="I2977" s="49">
        <f>_xll.qlInterestRateIndexValueDate(Index3M,$H2977)</f>
        <v>60181</v>
      </c>
      <c r="J2977" s="52" t="e">
        <f>IFERROR(_xll.qlIndexFixing(Index3M,H2977,TRUE,_xll.ohTrigger(RecalcTrigger,Trigger3M)),NA())</f>
        <v>#N/A</v>
      </c>
      <c r="K2977" s="52" t="e">
        <f>IFERROR(_xll.qlIndexFixing(ONIndex3M,I2977,TRUE,_xll.ohTrigger(RecalcTrigger,Trigger3M)),NA())</f>
        <v>#N/A</v>
      </c>
      <c r="L2977" s="52" t="e">
        <f>IFERROR(_xll.qlIndexFixing(Index6M,$H2977,TRUE,_xll.ohTrigger(RecalcTrigger,Trigger6M)),NA())</f>
        <v>#N/A</v>
      </c>
      <c r="M2977" s="52" t="e">
        <f>IFERROR(_xll.qlIndexFixing(ONIndex6M,I2977,TRUE,_xll.ohTrigger(RecalcTrigger,Trigger6M)),NA())</f>
        <v>#N/A</v>
      </c>
    </row>
    <row r="2978" spans="2:13" x14ac:dyDescent="0.2">
      <c r="B2978" s="46" t="s">
        <v>49</v>
      </c>
      <c r="D2978" s="49">
        <f>_xll.qlCalendarAdvance(LocalCalendar,$D2977,B2978,"f",FALSE)</f>
        <v>60492</v>
      </c>
      <c r="E2978" s="49">
        <f>_xll.qlInterestRateIndexValueDate(IndexON,D2978)</f>
        <v>60492</v>
      </c>
      <c r="F2978" s="52" t="e">
        <f>IFERROR(_xll.qlIndexFixing(IndexON,D2978,TRUE,_xll.ohTrigger(RecalcTrigger,TriggerON)),NA())</f>
        <v>#N/A</v>
      </c>
      <c r="H2978" s="49">
        <f>_xll.qlCalendarAdvance(IborCalendar,$H2977,B2978,"f",FALSE)</f>
        <v>60184</v>
      </c>
      <c r="I2978" s="49">
        <f>_xll.qlInterestRateIndexValueDate(Index3M,$H2978)</f>
        <v>60189</v>
      </c>
      <c r="J2978" s="52" t="e">
        <f>IFERROR(_xll.qlIndexFixing(Index3M,H2978,TRUE,_xll.ohTrigger(RecalcTrigger,Trigger3M)),NA())</f>
        <v>#N/A</v>
      </c>
      <c r="K2978" s="52" t="e">
        <f>IFERROR(_xll.qlIndexFixing(ONIndex3M,I2978,TRUE,_xll.ohTrigger(RecalcTrigger,Trigger3M)),NA())</f>
        <v>#N/A</v>
      </c>
      <c r="L2978" s="52" t="e">
        <f>IFERROR(_xll.qlIndexFixing(Index6M,$H2978,TRUE,_xll.ohTrigger(RecalcTrigger,Trigger6M)),NA())</f>
        <v>#N/A</v>
      </c>
      <c r="M2978" s="52" t="e">
        <f>IFERROR(_xll.qlIndexFixing(ONIndex6M,I2978,TRUE,_xll.ohTrigger(RecalcTrigger,Trigger6M)),NA())</f>
        <v>#N/A</v>
      </c>
    </row>
    <row r="2979" spans="2:13" x14ac:dyDescent="0.2">
      <c r="B2979" s="46" t="s">
        <v>49</v>
      </c>
      <c r="D2979" s="49">
        <f>_xll.qlCalendarAdvance(LocalCalendar,$D2978,B2979,"f",FALSE)</f>
        <v>60499</v>
      </c>
      <c r="E2979" s="49">
        <f>_xll.qlInterestRateIndexValueDate(IndexON,D2979)</f>
        <v>60499</v>
      </c>
      <c r="F2979" s="52" t="e">
        <f>IFERROR(_xll.qlIndexFixing(IndexON,D2979,TRUE,_xll.ohTrigger(RecalcTrigger,TriggerON)),NA())</f>
        <v>#N/A</v>
      </c>
      <c r="H2979" s="49">
        <f>_xll.qlCalendarAdvance(IborCalendar,$H2978,B2979,"f",FALSE)</f>
        <v>60191</v>
      </c>
      <c r="I2979" s="49">
        <f>_xll.qlInterestRateIndexValueDate(Index3M,$H2979)</f>
        <v>60195</v>
      </c>
      <c r="J2979" s="52" t="e">
        <f>IFERROR(_xll.qlIndexFixing(Index3M,H2979,TRUE,_xll.ohTrigger(RecalcTrigger,Trigger3M)),NA())</f>
        <v>#N/A</v>
      </c>
      <c r="K2979" s="52" t="e">
        <f>IFERROR(_xll.qlIndexFixing(ONIndex3M,I2979,TRUE,_xll.ohTrigger(RecalcTrigger,Trigger3M)),NA())</f>
        <v>#N/A</v>
      </c>
      <c r="L2979" s="52" t="e">
        <f>IFERROR(_xll.qlIndexFixing(Index6M,$H2979,TRUE,_xll.ohTrigger(RecalcTrigger,Trigger6M)),NA())</f>
        <v>#N/A</v>
      </c>
      <c r="M2979" s="52" t="e">
        <f>IFERROR(_xll.qlIndexFixing(ONIndex6M,I2979,TRUE,_xll.ohTrigger(RecalcTrigger,Trigger6M)),NA())</f>
        <v>#N/A</v>
      </c>
    </row>
    <row r="2980" spans="2:13" x14ac:dyDescent="0.2">
      <c r="B2980" s="46" t="s">
        <v>49</v>
      </c>
      <c r="D2980" s="49">
        <f>_xll.qlCalendarAdvance(LocalCalendar,$D2979,B2980,"f",FALSE)</f>
        <v>60506</v>
      </c>
      <c r="E2980" s="49">
        <f>_xll.qlInterestRateIndexValueDate(IndexON,D2980)</f>
        <v>60506</v>
      </c>
      <c r="F2980" s="52" t="e">
        <f>IFERROR(_xll.qlIndexFixing(IndexON,D2980,TRUE,_xll.ohTrigger(RecalcTrigger,TriggerON)),NA())</f>
        <v>#N/A</v>
      </c>
      <c r="H2980" s="49">
        <f>_xll.qlCalendarAdvance(IborCalendar,$H2979,B2980,"f",FALSE)</f>
        <v>60198</v>
      </c>
      <c r="I2980" s="49">
        <f>_xll.qlInterestRateIndexValueDate(Index3M,$H2980)</f>
        <v>60202</v>
      </c>
      <c r="J2980" s="52" t="e">
        <f>IFERROR(_xll.qlIndexFixing(Index3M,H2980,TRUE,_xll.ohTrigger(RecalcTrigger,Trigger3M)),NA())</f>
        <v>#N/A</v>
      </c>
      <c r="K2980" s="52" t="e">
        <f>IFERROR(_xll.qlIndexFixing(ONIndex3M,I2980,TRUE,_xll.ohTrigger(RecalcTrigger,Trigger3M)),NA())</f>
        <v>#N/A</v>
      </c>
      <c r="L2980" s="52" t="e">
        <f>IFERROR(_xll.qlIndexFixing(Index6M,$H2980,TRUE,_xll.ohTrigger(RecalcTrigger,Trigger6M)),NA())</f>
        <v>#N/A</v>
      </c>
      <c r="M2980" s="52" t="e">
        <f>IFERROR(_xll.qlIndexFixing(ONIndex6M,I2980,TRUE,_xll.ohTrigger(RecalcTrigger,Trigger6M)),NA())</f>
        <v>#N/A</v>
      </c>
    </row>
    <row r="2981" spans="2:13" x14ac:dyDescent="0.2">
      <c r="B2981" s="46" t="s">
        <v>49</v>
      </c>
      <c r="D2981" s="49">
        <f>_xll.qlCalendarAdvance(LocalCalendar,$D2980,B2981,"f",FALSE)</f>
        <v>60513</v>
      </c>
      <c r="E2981" s="49">
        <f>_xll.qlInterestRateIndexValueDate(IndexON,D2981)</f>
        <v>60513</v>
      </c>
      <c r="F2981" s="52" t="e">
        <f>IFERROR(_xll.qlIndexFixing(IndexON,D2981,TRUE,_xll.ohTrigger(RecalcTrigger,TriggerON)),NA())</f>
        <v>#N/A</v>
      </c>
      <c r="H2981" s="49">
        <f>_xll.qlCalendarAdvance(IborCalendar,$H2980,B2981,"f",FALSE)</f>
        <v>60205</v>
      </c>
      <c r="I2981" s="49">
        <f>_xll.qlInterestRateIndexValueDate(Index3M,$H2981)</f>
        <v>60210</v>
      </c>
      <c r="J2981" s="52" t="e">
        <f>IFERROR(_xll.qlIndexFixing(Index3M,H2981,TRUE,_xll.ohTrigger(RecalcTrigger,Trigger3M)),NA())</f>
        <v>#N/A</v>
      </c>
      <c r="K2981" s="52" t="e">
        <f>IFERROR(_xll.qlIndexFixing(ONIndex3M,I2981,TRUE,_xll.ohTrigger(RecalcTrigger,Trigger3M)),NA())</f>
        <v>#N/A</v>
      </c>
      <c r="L2981" s="52" t="e">
        <f>IFERROR(_xll.qlIndexFixing(Index6M,$H2981,TRUE,_xll.ohTrigger(RecalcTrigger,Trigger6M)),NA())</f>
        <v>#N/A</v>
      </c>
      <c r="M2981" s="52" t="e">
        <f>IFERROR(_xll.qlIndexFixing(ONIndex6M,I2981,TRUE,_xll.ohTrigger(RecalcTrigger,Trigger6M)),NA())</f>
        <v>#N/A</v>
      </c>
    </row>
    <row r="2982" spans="2:13" x14ac:dyDescent="0.2">
      <c r="B2982" s="46" t="s">
        <v>49</v>
      </c>
      <c r="D2982" s="49">
        <f>_xll.qlCalendarAdvance(LocalCalendar,$D2981,B2982,"f",FALSE)</f>
        <v>60520</v>
      </c>
      <c r="E2982" s="49">
        <f>_xll.qlInterestRateIndexValueDate(IndexON,D2982)</f>
        <v>60520</v>
      </c>
      <c r="F2982" s="52" t="e">
        <f>IFERROR(_xll.qlIndexFixing(IndexON,D2982,TRUE,_xll.ohTrigger(RecalcTrigger,TriggerON)),NA())</f>
        <v>#N/A</v>
      </c>
      <c r="H2982" s="49">
        <f>_xll.qlCalendarAdvance(IborCalendar,$H2981,B2982,"f",FALSE)</f>
        <v>60212</v>
      </c>
      <c r="I2982" s="49">
        <f>_xll.qlInterestRateIndexValueDate(Index3M,$H2982)</f>
        <v>60216</v>
      </c>
      <c r="J2982" s="52" t="e">
        <f>IFERROR(_xll.qlIndexFixing(Index3M,H2982,TRUE,_xll.ohTrigger(RecalcTrigger,Trigger3M)),NA())</f>
        <v>#N/A</v>
      </c>
      <c r="K2982" s="52" t="e">
        <f>IFERROR(_xll.qlIndexFixing(ONIndex3M,I2982,TRUE,_xll.ohTrigger(RecalcTrigger,Trigger3M)),NA())</f>
        <v>#N/A</v>
      </c>
      <c r="L2982" s="52" t="e">
        <f>IFERROR(_xll.qlIndexFixing(Index6M,$H2982,TRUE,_xll.ohTrigger(RecalcTrigger,Trigger6M)),NA())</f>
        <v>#N/A</v>
      </c>
      <c r="M2982" s="52" t="e">
        <f>IFERROR(_xll.qlIndexFixing(ONIndex6M,I2982,TRUE,_xll.ohTrigger(RecalcTrigger,Trigger6M)),NA())</f>
        <v>#N/A</v>
      </c>
    </row>
    <row r="2983" spans="2:13" x14ac:dyDescent="0.2">
      <c r="B2983" s="46" t="s">
        <v>49</v>
      </c>
      <c r="D2983" s="49">
        <f>_xll.qlCalendarAdvance(LocalCalendar,$D2982,B2983,"f",FALSE)</f>
        <v>60527</v>
      </c>
      <c r="E2983" s="49">
        <f>_xll.qlInterestRateIndexValueDate(IndexON,D2983)</f>
        <v>60527</v>
      </c>
      <c r="F2983" s="52" t="e">
        <f>IFERROR(_xll.qlIndexFixing(IndexON,D2983,TRUE,_xll.ohTrigger(RecalcTrigger,TriggerON)),NA())</f>
        <v>#N/A</v>
      </c>
      <c r="H2983" s="49">
        <f>_xll.qlCalendarAdvance(IborCalendar,$H2982,B2983,"f",FALSE)</f>
        <v>60219</v>
      </c>
      <c r="I2983" s="49">
        <f>_xll.qlInterestRateIndexValueDate(Index3M,$H2983)</f>
        <v>60223</v>
      </c>
      <c r="J2983" s="52" t="e">
        <f>IFERROR(_xll.qlIndexFixing(Index3M,H2983,TRUE,_xll.ohTrigger(RecalcTrigger,Trigger3M)),NA())</f>
        <v>#N/A</v>
      </c>
      <c r="K2983" s="52" t="e">
        <f>IFERROR(_xll.qlIndexFixing(ONIndex3M,I2983,TRUE,_xll.ohTrigger(RecalcTrigger,Trigger3M)),NA())</f>
        <v>#N/A</v>
      </c>
      <c r="L2983" s="52" t="e">
        <f>IFERROR(_xll.qlIndexFixing(Index6M,$H2983,TRUE,_xll.ohTrigger(RecalcTrigger,Trigger6M)),NA())</f>
        <v>#N/A</v>
      </c>
      <c r="M2983" s="52" t="e">
        <f>IFERROR(_xll.qlIndexFixing(ONIndex6M,I2983,TRUE,_xll.ohTrigger(RecalcTrigger,Trigger6M)),NA())</f>
        <v>#N/A</v>
      </c>
    </row>
    <row r="2984" spans="2:13" x14ac:dyDescent="0.2">
      <c r="B2984" s="46" t="s">
        <v>49</v>
      </c>
      <c r="D2984" s="49">
        <f>_xll.qlCalendarAdvance(LocalCalendar,$D2983,B2984,"f",FALSE)</f>
        <v>60534</v>
      </c>
      <c r="E2984" s="49">
        <f>_xll.qlInterestRateIndexValueDate(IndexON,D2984)</f>
        <v>60534</v>
      </c>
      <c r="F2984" s="52" t="e">
        <f>IFERROR(_xll.qlIndexFixing(IndexON,D2984,TRUE,_xll.ohTrigger(RecalcTrigger,TriggerON)),NA())</f>
        <v>#N/A</v>
      </c>
      <c r="H2984" s="49">
        <f>_xll.qlCalendarAdvance(IborCalendar,$H2983,B2984,"f",FALSE)</f>
        <v>60226</v>
      </c>
      <c r="I2984" s="49">
        <f>_xll.qlInterestRateIndexValueDate(Index3M,$H2984)</f>
        <v>60231</v>
      </c>
      <c r="J2984" s="52" t="e">
        <f>IFERROR(_xll.qlIndexFixing(Index3M,H2984,TRUE,_xll.ohTrigger(RecalcTrigger,Trigger3M)),NA())</f>
        <v>#N/A</v>
      </c>
      <c r="K2984" s="52" t="e">
        <f>IFERROR(_xll.qlIndexFixing(ONIndex3M,I2984,TRUE,_xll.ohTrigger(RecalcTrigger,Trigger3M)),NA())</f>
        <v>#N/A</v>
      </c>
      <c r="L2984" s="52" t="e">
        <f>IFERROR(_xll.qlIndexFixing(Index6M,$H2984,TRUE,_xll.ohTrigger(RecalcTrigger,Trigger6M)),NA())</f>
        <v>#N/A</v>
      </c>
      <c r="M2984" s="52" t="e">
        <f>IFERROR(_xll.qlIndexFixing(ONIndex6M,I2984,TRUE,_xll.ohTrigger(RecalcTrigger,Trigger6M)),NA())</f>
        <v>#N/A</v>
      </c>
    </row>
    <row r="2985" spans="2:13" x14ac:dyDescent="0.2">
      <c r="B2985" s="46" t="s">
        <v>49</v>
      </c>
      <c r="D2985" s="49">
        <f>_xll.qlCalendarAdvance(LocalCalendar,$D2984,B2985,"f",FALSE)</f>
        <v>60541</v>
      </c>
      <c r="E2985" s="49">
        <f>_xll.qlInterestRateIndexValueDate(IndexON,D2985)</f>
        <v>60541</v>
      </c>
      <c r="F2985" s="52" t="e">
        <f>IFERROR(_xll.qlIndexFixing(IndexON,D2985,TRUE,_xll.ohTrigger(RecalcTrigger,TriggerON)),NA())</f>
        <v>#N/A</v>
      </c>
      <c r="H2985" s="49">
        <f>_xll.qlCalendarAdvance(IborCalendar,$H2984,B2985,"f",FALSE)</f>
        <v>60233</v>
      </c>
      <c r="I2985" s="49">
        <f>_xll.qlInterestRateIndexValueDate(Index3M,$H2985)</f>
        <v>60237</v>
      </c>
      <c r="J2985" s="52" t="e">
        <f>IFERROR(_xll.qlIndexFixing(Index3M,H2985,TRUE,_xll.ohTrigger(RecalcTrigger,Trigger3M)),NA())</f>
        <v>#N/A</v>
      </c>
      <c r="K2985" s="52" t="e">
        <f>IFERROR(_xll.qlIndexFixing(ONIndex3M,I2985,TRUE,_xll.ohTrigger(RecalcTrigger,Trigger3M)),NA())</f>
        <v>#N/A</v>
      </c>
      <c r="L2985" s="52" t="e">
        <f>IFERROR(_xll.qlIndexFixing(Index6M,$H2985,TRUE,_xll.ohTrigger(RecalcTrigger,Trigger6M)),NA())</f>
        <v>#N/A</v>
      </c>
      <c r="M2985" s="52" t="e">
        <f>IFERROR(_xll.qlIndexFixing(ONIndex6M,I2985,TRUE,_xll.ohTrigger(RecalcTrigger,Trigger6M)),NA())</f>
        <v>#N/A</v>
      </c>
    </row>
    <row r="2986" spans="2:13" x14ac:dyDescent="0.2">
      <c r="B2986" s="46" t="s">
        <v>49</v>
      </c>
      <c r="D2986" s="49">
        <f>_xll.qlCalendarAdvance(LocalCalendar,$D2985,B2986,"f",FALSE)</f>
        <v>60548</v>
      </c>
      <c r="E2986" s="49">
        <f>_xll.qlInterestRateIndexValueDate(IndexON,D2986)</f>
        <v>60548</v>
      </c>
      <c r="F2986" s="52" t="e">
        <f>IFERROR(_xll.qlIndexFixing(IndexON,D2986,TRUE,_xll.ohTrigger(RecalcTrigger,TriggerON)),NA())</f>
        <v>#N/A</v>
      </c>
      <c r="H2986" s="49">
        <f>_xll.qlCalendarAdvance(IborCalendar,$H2985,B2986,"f",FALSE)</f>
        <v>60240</v>
      </c>
      <c r="I2986" s="49">
        <f>_xll.qlInterestRateIndexValueDate(Index3M,$H2986)</f>
        <v>60244</v>
      </c>
      <c r="J2986" s="52" t="e">
        <f>IFERROR(_xll.qlIndexFixing(Index3M,H2986,TRUE,_xll.ohTrigger(RecalcTrigger,Trigger3M)),NA())</f>
        <v>#N/A</v>
      </c>
      <c r="K2986" s="52" t="e">
        <f>IFERROR(_xll.qlIndexFixing(ONIndex3M,I2986,TRUE,_xll.ohTrigger(RecalcTrigger,Trigger3M)),NA())</f>
        <v>#N/A</v>
      </c>
      <c r="L2986" s="52" t="e">
        <f>IFERROR(_xll.qlIndexFixing(Index6M,$H2986,TRUE,_xll.ohTrigger(RecalcTrigger,Trigger6M)),NA())</f>
        <v>#N/A</v>
      </c>
      <c r="M2986" s="52" t="e">
        <f>IFERROR(_xll.qlIndexFixing(ONIndex6M,I2986,TRUE,_xll.ohTrigger(RecalcTrigger,Trigger6M)),NA())</f>
        <v>#N/A</v>
      </c>
    </row>
    <row r="2987" spans="2:13" x14ac:dyDescent="0.2">
      <c r="B2987" s="46" t="s">
        <v>49</v>
      </c>
      <c r="D2987" s="49">
        <f>_xll.qlCalendarAdvance(LocalCalendar,$D2986,B2987,"f",FALSE)</f>
        <v>60555</v>
      </c>
      <c r="E2987" s="49">
        <f>_xll.qlInterestRateIndexValueDate(IndexON,D2987)</f>
        <v>60555</v>
      </c>
      <c r="F2987" s="52" t="e">
        <f>IFERROR(_xll.qlIndexFixing(IndexON,D2987,TRUE,_xll.ohTrigger(RecalcTrigger,TriggerON)),NA())</f>
        <v>#N/A</v>
      </c>
      <c r="H2987" s="49">
        <f>_xll.qlCalendarAdvance(IborCalendar,$H2986,B2987,"f",FALSE)</f>
        <v>60247</v>
      </c>
      <c r="I2987" s="49">
        <f>_xll.qlInterestRateIndexValueDate(Index3M,$H2987)</f>
        <v>60251</v>
      </c>
      <c r="J2987" s="52" t="e">
        <f>IFERROR(_xll.qlIndexFixing(Index3M,H2987,TRUE,_xll.ohTrigger(RecalcTrigger,Trigger3M)),NA())</f>
        <v>#N/A</v>
      </c>
      <c r="K2987" s="52" t="e">
        <f>IFERROR(_xll.qlIndexFixing(ONIndex3M,I2987,TRUE,_xll.ohTrigger(RecalcTrigger,Trigger3M)),NA())</f>
        <v>#N/A</v>
      </c>
      <c r="L2987" s="52" t="e">
        <f>IFERROR(_xll.qlIndexFixing(Index6M,$H2987,TRUE,_xll.ohTrigger(RecalcTrigger,Trigger6M)),NA())</f>
        <v>#N/A</v>
      </c>
      <c r="M2987" s="52" t="e">
        <f>IFERROR(_xll.qlIndexFixing(ONIndex6M,I2987,TRUE,_xll.ohTrigger(RecalcTrigger,Trigger6M)),NA())</f>
        <v>#N/A</v>
      </c>
    </row>
    <row r="2988" spans="2:13" x14ac:dyDescent="0.2">
      <c r="B2988" s="46" t="s">
        <v>49</v>
      </c>
      <c r="D2988" s="49">
        <f>_xll.qlCalendarAdvance(LocalCalendar,$D2987,B2988,"f",FALSE)</f>
        <v>60562</v>
      </c>
      <c r="E2988" s="49">
        <f>_xll.qlInterestRateIndexValueDate(IndexON,D2988)</f>
        <v>60562</v>
      </c>
      <c r="F2988" s="52" t="e">
        <f>IFERROR(_xll.qlIndexFixing(IndexON,D2988,TRUE,_xll.ohTrigger(RecalcTrigger,TriggerON)),NA())</f>
        <v>#N/A</v>
      </c>
      <c r="H2988" s="49">
        <f>_xll.qlCalendarAdvance(IborCalendar,$H2987,B2988,"f",FALSE)</f>
        <v>60254</v>
      </c>
      <c r="I2988" s="49">
        <f>_xll.qlInterestRateIndexValueDate(Index3M,$H2988)</f>
        <v>60258</v>
      </c>
      <c r="J2988" s="52" t="e">
        <f>IFERROR(_xll.qlIndexFixing(Index3M,H2988,TRUE,_xll.ohTrigger(RecalcTrigger,Trigger3M)),NA())</f>
        <v>#N/A</v>
      </c>
      <c r="K2988" s="52" t="e">
        <f>IFERROR(_xll.qlIndexFixing(ONIndex3M,I2988,TRUE,_xll.ohTrigger(RecalcTrigger,Trigger3M)),NA())</f>
        <v>#N/A</v>
      </c>
      <c r="L2988" s="52" t="e">
        <f>IFERROR(_xll.qlIndexFixing(Index6M,$H2988,TRUE,_xll.ohTrigger(RecalcTrigger,Trigger6M)),NA())</f>
        <v>#N/A</v>
      </c>
      <c r="M2988" s="52" t="e">
        <f>IFERROR(_xll.qlIndexFixing(ONIndex6M,I2988,TRUE,_xll.ohTrigger(RecalcTrigger,Trigger6M)),NA())</f>
        <v>#N/A</v>
      </c>
    </row>
    <row r="2989" spans="2:13" x14ac:dyDescent="0.2">
      <c r="B2989" s="46" t="s">
        <v>49</v>
      </c>
      <c r="D2989" s="49">
        <f>_xll.qlCalendarAdvance(LocalCalendar,$D2988,B2989,"f",FALSE)</f>
        <v>60569</v>
      </c>
      <c r="E2989" s="49">
        <f>_xll.qlInterestRateIndexValueDate(IndexON,D2989)</f>
        <v>60569</v>
      </c>
      <c r="F2989" s="52" t="e">
        <f>IFERROR(_xll.qlIndexFixing(IndexON,D2989,TRUE,_xll.ohTrigger(RecalcTrigger,TriggerON)),NA())</f>
        <v>#N/A</v>
      </c>
      <c r="H2989" s="49">
        <f>_xll.qlCalendarAdvance(IborCalendar,$H2988,B2989,"f",FALSE)</f>
        <v>60265</v>
      </c>
      <c r="I2989" s="49">
        <f>_xll.qlInterestRateIndexValueDate(Index3M,$H2989)</f>
        <v>60272</v>
      </c>
      <c r="J2989" s="52" t="e">
        <f>IFERROR(_xll.qlIndexFixing(Index3M,H2989,TRUE,_xll.ohTrigger(RecalcTrigger,Trigger3M)),NA())</f>
        <v>#N/A</v>
      </c>
      <c r="K2989" s="52" t="e">
        <f>IFERROR(_xll.qlIndexFixing(ONIndex3M,I2989,TRUE,_xll.ohTrigger(RecalcTrigger,Trigger3M)),NA())</f>
        <v>#N/A</v>
      </c>
      <c r="L2989" s="52" t="e">
        <f>IFERROR(_xll.qlIndexFixing(Index6M,$H2989,TRUE,_xll.ohTrigger(RecalcTrigger,Trigger6M)),NA())</f>
        <v>#N/A</v>
      </c>
      <c r="M2989" s="52" t="e">
        <f>IFERROR(_xll.qlIndexFixing(ONIndex6M,I2989,TRUE,_xll.ohTrigger(RecalcTrigger,Trigger6M)),NA())</f>
        <v>#N/A</v>
      </c>
    </row>
    <row r="2990" spans="2:13" x14ac:dyDescent="0.2">
      <c r="B2990" s="46" t="s">
        <v>49</v>
      </c>
      <c r="D2990" s="49">
        <f>_xll.qlCalendarAdvance(LocalCalendar,$D2989,B2990,"f",FALSE)</f>
        <v>60576</v>
      </c>
      <c r="E2990" s="49">
        <f>_xll.qlInterestRateIndexValueDate(IndexON,D2990)</f>
        <v>60576</v>
      </c>
      <c r="F2990" s="52" t="e">
        <f>IFERROR(_xll.qlIndexFixing(IndexON,D2990,TRUE,_xll.ohTrigger(RecalcTrigger,TriggerON)),NA())</f>
        <v>#N/A</v>
      </c>
      <c r="H2990" s="49">
        <f>_xll.qlCalendarAdvance(IborCalendar,$H2989,B2990,"f",FALSE)</f>
        <v>60272</v>
      </c>
      <c r="I2990" s="49">
        <f>_xll.qlInterestRateIndexValueDate(Index3M,$H2990)</f>
        <v>60274</v>
      </c>
      <c r="J2990" s="52" t="e">
        <f>IFERROR(_xll.qlIndexFixing(Index3M,H2990,TRUE,_xll.ohTrigger(RecalcTrigger,Trigger3M)),NA())</f>
        <v>#N/A</v>
      </c>
      <c r="K2990" s="52" t="e">
        <f>IFERROR(_xll.qlIndexFixing(ONIndex3M,I2990,TRUE,_xll.ohTrigger(RecalcTrigger,Trigger3M)),NA())</f>
        <v>#N/A</v>
      </c>
      <c r="L2990" s="52" t="e">
        <f>IFERROR(_xll.qlIndexFixing(Index6M,$H2990,TRUE,_xll.ohTrigger(RecalcTrigger,Trigger6M)),NA())</f>
        <v>#N/A</v>
      </c>
      <c r="M2990" s="52" t="e">
        <f>IFERROR(_xll.qlIndexFixing(ONIndex6M,I2990,TRUE,_xll.ohTrigger(RecalcTrigger,Trigger6M)),NA())</f>
        <v>#N/A</v>
      </c>
    </row>
    <row r="2991" spans="2:13" x14ac:dyDescent="0.2">
      <c r="B2991" s="46" t="s">
        <v>49</v>
      </c>
      <c r="D2991" s="49">
        <f>_xll.qlCalendarAdvance(LocalCalendar,$D2990,B2991,"f",FALSE)</f>
        <v>60583</v>
      </c>
      <c r="E2991" s="49">
        <f>_xll.qlInterestRateIndexValueDate(IndexON,D2991)</f>
        <v>60583</v>
      </c>
      <c r="F2991" s="52" t="e">
        <f>IFERROR(_xll.qlIndexFixing(IndexON,D2991,TRUE,_xll.ohTrigger(RecalcTrigger,TriggerON)),NA())</f>
        <v>#N/A</v>
      </c>
      <c r="H2991" s="49">
        <f>_xll.qlCalendarAdvance(IborCalendar,$H2990,B2991,"f",FALSE)</f>
        <v>60279</v>
      </c>
      <c r="I2991" s="49">
        <f>_xll.qlInterestRateIndexValueDate(Index3M,$H2991)</f>
        <v>60281</v>
      </c>
      <c r="J2991" s="52" t="e">
        <f>IFERROR(_xll.qlIndexFixing(Index3M,H2991,TRUE,_xll.ohTrigger(RecalcTrigger,Trigger3M)),NA())</f>
        <v>#N/A</v>
      </c>
      <c r="K2991" s="52" t="e">
        <f>IFERROR(_xll.qlIndexFixing(ONIndex3M,I2991,TRUE,_xll.ohTrigger(RecalcTrigger,Trigger3M)),NA())</f>
        <v>#N/A</v>
      </c>
      <c r="L2991" s="52" t="e">
        <f>IFERROR(_xll.qlIndexFixing(Index6M,$H2991,TRUE,_xll.ohTrigger(RecalcTrigger,Trigger6M)),NA())</f>
        <v>#N/A</v>
      </c>
      <c r="M2991" s="52" t="e">
        <f>IFERROR(_xll.qlIndexFixing(ONIndex6M,I2991,TRUE,_xll.ohTrigger(RecalcTrigger,Trigger6M)),NA())</f>
        <v>#N/A</v>
      </c>
    </row>
    <row r="2992" spans="2:13" x14ac:dyDescent="0.2">
      <c r="B2992" s="46" t="s">
        <v>49</v>
      </c>
      <c r="D2992" s="49">
        <f>_xll.qlCalendarAdvance(LocalCalendar,$D2991,B2992,"f",FALSE)</f>
        <v>60590</v>
      </c>
      <c r="E2992" s="49">
        <f>_xll.qlInterestRateIndexValueDate(IndexON,D2992)</f>
        <v>60590</v>
      </c>
      <c r="F2992" s="52" t="e">
        <f>IFERROR(_xll.qlIndexFixing(IndexON,D2992,TRUE,_xll.ohTrigger(RecalcTrigger,TriggerON)),NA())</f>
        <v>#N/A</v>
      </c>
      <c r="H2992" s="49">
        <f>_xll.qlCalendarAdvance(IborCalendar,$H2991,B2992,"f",FALSE)</f>
        <v>60286</v>
      </c>
      <c r="I2992" s="49">
        <f>_xll.qlInterestRateIndexValueDate(Index3M,$H2992)</f>
        <v>60288</v>
      </c>
      <c r="J2992" s="52" t="e">
        <f>IFERROR(_xll.qlIndexFixing(Index3M,H2992,TRUE,_xll.ohTrigger(RecalcTrigger,Trigger3M)),NA())</f>
        <v>#N/A</v>
      </c>
      <c r="K2992" s="52" t="e">
        <f>IFERROR(_xll.qlIndexFixing(ONIndex3M,I2992,TRUE,_xll.ohTrigger(RecalcTrigger,Trigger3M)),NA())</f>
        <v>#N/A</v>
      </c>
      <c r="L2992" s="52" t="e">
        <f>IFERROR(_xll.qlIndexFixing(Index6M,$H2992,TRUE,_xll.ohTrigger(RecalcTrigger,Trigger6M)),NA())</f>
        <v>#N/A</v>
      </c>
      <c r="M2992" s="52" t="e">
        <f>IFERROR(_xll.qlIndexFixing(ONIndex6M,I2992,TRUE,_xll.ohTrigger(RecalcTrigger,Trigger6M)),NA())</f>
        <v>#N/A</v>
      </c>
    </row>
    <row r="2993" spans="2:13" x14ac:dyDescent="0.2">
      <c r="B2993" s="46" t="s">
        <v>49</v>
      </c>
      <c r="D2993" s="49">
        <f>_xll.qlCalendarAdvance(LocalCalendar,$D2992,B2993,"f",FALSE)</f>
        <v>60597</v>
      </c>
      <c r="E2993" s="49">
        <f>_xll.qlInterestRateIndexValueDate(IndexON,D2993)</f>
        <v>60597</v>
      </c>
      <c r="F2993" s="52" t="e">
        <f>IFERROR(_xll.qlIndexFixing(IndexON,D2993,TRUE,_xll.ohTrigger(RecalcTrigger,TriggerON)),NA())</f>
        <v>#N/A</v>
      </c>
      <c r="H2993" s="49">
        <f>_xll.qlCalendarAdvance(IborCalendar,$H2992,B2993,"f",FALSE)</f>
        <v>60293</v>
      </c>
      <c r="I2993" s="49">
        <f>_xll.qlInterestRateIndexValueDate(Index3M,$H2993)</f>
        <v>60295</v>
      </c>
      <c r="J2993" s="52" t="e">
        <f>IFERROR(_xll.qlIndexFixing(Index3M,H2993,TRUE,_xll.ohTrigger(RecalcTrigger,Trigger3M)),NA())</f>
        <v>#N/A</v>
      </c>
      <c r="K2993" s="52" t="e">
        <f>IFERROR(_xll.qlIndexFixing(ONIndex3M,I2993,TRUE,_xll.ohTrigger(RecalcTrigger,Trigger3M)),NA())</f>
        <v>#N/A</v>
      </c>
      <c r="L2993" s="52" t="e">
        <f>IFERROR(_xll.qlIndexFixing(Index6M,$H2993,TRUE,_xll.ohTrigger(RecalcTrigger,Trigger6M)),NA())</f>
        <v>#N/A</v>
      </c>
      <c r="M2993" s="52" t="e">
        <f>IFERROR(_xll.qlIndexFixing(ONIndex6M,I2993,TRUE,_xll.ohTrigger(RecalcTrigger,Trigger6M)),NA())</f>
        <v>#N/A</v>
      </c>
    </row>
    <row r="2994" spans="2:13" x14ac:dyDescent="0.2">
      <c r="B2994" s="46" t="s">
        <v>49</v>
      </c>
      <c r="D2994" s="49">
        <f>_xll.qlCalendarAdvance(LocalCalendar,$D2993,B2994,"f",FALSE)</f>
        <v>60604</v>
      </c>
      <c r="E2994" s="49">
        <f>_xll.qlInterestRateIndexValueDate(IndexON,D2994)</f>
        <v>60604</v>
      </c>
      <c r="F2994" s="52" t="e">
        <f>IFERROR(_xll.qlIndexFixing(IndexON,D2994,TRUE,_xll.ohTrigger(RecalcTrigger,TriggerON)),NA())</f>
        <v>#N/A</v>
      </c>
      <c r="H2994" s="49">
        <f>_xll.qlCalendarAdvance(IborCalendar,$H2993,B2994,"f",FALSE)</f>
        <v>60300</v>
      </c>
      <c r="I2994" s="49">
        <f>_xll.qlInterestRateIndexValueDate(Index3M,$H2994)</f>
        <v>60302</v>
      </c>
      <c r="J2994" s="52" t="e">
        <f>IFERROR(_xll.qlIndexFixing(Index3M,H2994,TRUE,_xll.ohTrigger(RecalcTrigger,Trigger3M)),NA())</f>
        <v>#N/A</v>
      </c>
      <c r="K2994" s="52" t="e">
        <f>IFERROR(_xll.qlIndexFixing(ONIndex3M,I2994,TRUE,_xll.ohTrigger(RecalcTrigger,Trigger3M)),NA())</f>
        <v>#N/A</v>
      </c>
      <c r="L2994" s="52" t="e">
        <f>IFERROR(_xll.qlIndexFixing(Index6M,$H2994,TRUE,_xll.ohTrigger(RecalcTrigger,Trigger6M)),NA())</f>
        <v>#N/A</v>
      </c>
      <c r="M2994" s="52" t="e">
        <f>IFERROR(_xll.qlIndexFixing(ONIndex6M,I2994,TRUE,_xll.ohTrigger(RecalcTrigger,Trigger6M)),NA())</f>
        <v>#N/A</v>
      </c>
    </row>
    <row r="2995" spans="2:13" x14ac:dyDescent="0.2">
      <c r="B2995" s="46" t="s">
        <v>49</v>
      </c>
      <c r="D2995" s="49">
        <f>_xll.qlCalendarAdvance(LocalCalendar,$D2994,B2995,"f",FALSE)</f>
        <v>60611</v>
      </c>
      <c r="E2995" s="49">
        <f>_xll.qlInterestRateIndexValueDate(IndexON,D2995)</f>
        <v>60611</v>
      </c>
      <c r="F2995" s="52" t="e">
        <f>IFERROR(_xll.qlIndexFixing(IndexON,D2995,TRUE,_xll.ohTrigger(RecalcTrigger,TriggerON)),NA())</f>
        <v>#N/A</v>
      </c>
      <c r="H2995" s="49">
        <f>_xll.qlCalendarAdvance(IborCalendar,$H2994,B2995,"f",FALSE)</f>
        <v>60307</v>
      </c>
      <c r="I2995" s="49">
        <f>_xll.qlInterestRateIndexValueDate(Index3M,$H2995)</f>
        <v>60310</v>
      </c>
      <c r="J2995" s="52" t="e">
        <f>IFERROR(_xll.qlIndexFixing(Index3M,H2995,TRUE,_xll.ohTrigger(RecalcTrigger,Trigger3M)),NA())</f>
        <v>#N/A</v>
      </c>
      <c r="K2995" s="52" t="e">
        <f>IFERROR(_xll.qlIndexFixing(ONIndex3M,I2995,TRUE,_xll.ohTrigger(RecalcTrigger,Trigger3M)),NA())</f>
        <v>#N/A</v>
      </c>
      <c r="L2995" s="52" t="e">
        <f>IFERROR(_xll.qlIndexFixing(Index6M,$H2995,TRUE,_xll.ohTrigger(RecalcTrigger,Trigger6M)),NA())</f>
        <v>#N/A</v>
      </c>
      <c r="M2995" s="52" t="e">
        <f>IFERROR(_xll.qlIndexFixing(ONIndex6M,I2995,TRUE,_xll.ohTrigger(RecalcTrigger,Trigger6M)),NA())</f>
        <v>#N/A</v>
      </c>
    </row>
    <row r="2996" spans="2:13" x14ac:dyDescent="0.2">
      <c r="B2996" s="46" t="s">
        <v>49</v>
      </c>
      <c r="D2996" s="49">
        <f>_xll.qlCalendarAdvance(LocalCalendar,$D2995,B2996,"f",FALSE)</f>
        <v>60618</v>
      </c>
      <c r="E2996" s="49">
        <f>_xll.qlInterestRateIndexValueDate(IndexON,D2996)</f>
        <v>60618</v>
      </c>
      <c r="F2996" s="52" t="e">
        <f>IFERROR(_xll.qlIndexFixing(IndexON,D2996,TRUE,_xll.ohTrigger(RecalcTrigger,TriggerON)),NA())</f>
        <v>#N/A</v>
      </c>
      <c r="H2996" s="49">
        <f>_xll.qlCalendarAdvance(IborCalendar,$H2995,B2996,"f",FALSE)</f>
        <v>60314</v>
      </c>
      <c r="I2996" s="49">
        <f>_xll.qlInterestRateIndexValueDate(Index3M,$H2996)</f>
        <v>60316</v>
      </c>
      <c r="J2996" s="52" t="e">
        <f>IFERROR(_xll.qlIndexFixing(Index3M,H2996,TRUE,_xll.ohTrigger(RecalcTrigger,Trigger3M)),NA())</f>
        <v>#N/A</v>
      </c>
      <c r="K2996" s="52" t="e">
        <f>IFERROR(_xll.qlIndexFixing(ONIndex3M,I2996,TRUE,_xll.ohTrigger(RecalcTrigger,Trigger3M)),NA())</f>
        <v>#N/A</v>
      </c>
      <c r="L2996" s="52" t="e">
        <f>IFERROR(_xll.qlIndexFixing(Index6M,$H2996,TRUE,_xll.ohTrigger(RecalcTrigger,Trigger6M)),NA())</f>
        <v>#N/A</v>
      </c>
      <c r="M2996" s="52" t="e">
        <f>IFERROR(_xll.qlIndexFixing(ONIndex6M,I2996,TRUE,_xll.ohTrigger(RecalcTrigger,Trigger6M)),NA())</f>
        <v>#N/A</v>
      </c>
    </row>
    <row r="2997" spans="2:13" x14ac:dyDescent="0.2">
      <c r="B2997" s="46" t="s">
        <v>49</v>
      </c>
      <c r="D2997" s="49">
        <f>_xll.qlCalendarAdvance(LocalCalendar,$D2996,B2997,"f",FALSE)</f>
        <v>60625</v>
      </c>
      <c r="E2997" s="49">
        <f>_xll.qlInterestRateIndexValueDate(IndexON,D2997)</f>
        <v>60625</v>
      </c>
      <c r="F2997" s="52" t="e">
        <f>IFERROR(_xll.qlIndexFixing(IndexON,D2997,TRUE,_xll.ohTrigger(RecalcTrigger,TriggerON)),NA())</f>
        <v>#N/A</v>
      </c>
      <c r="H2997" s="49">
        <f>_xll.qlCalendarAdvance(IborCalendar,$H2996,B2997,"f",FALSE)</f>
        <v>60321</v>
      </c>
      <c r="I2997" s="49">
        <f>_xll.qlInterestRateIndexValueDate(Index3M,$H2997)</f>
        <v>60323</v>
      </c>
      <c r="J2997" s="52" t="e">
        <f>IFERROR(_xll.qlIndexFixing(Index3M,H2997,TRUE,_xll.ohTrigger(RecalcTrigger,Trigger3M)),NA())</f>
        <v>#N/A</v>
      </c>
      <c r="K2997" s="52" t="e">
        <f>IFERROR(_xll.qlIndexFixing(ONIndex3M,I2997,TRUE,_xll.ohTrigger(RecalcTrigger,Trigger3M)),NA())</f>
        <v>#N/A</v>
      </c>
      <c r="L2997" s="52" t="e">
        <f>IFERROR(_xll.qlIndexFixing(Index6M,$H2997,TRUE,_xll.ohTrigger(RecalcTrigger,Trigger6M)),NA())</f>
        <v>#N/A</v>
      </c>
      <c r="M2997" s="52" t="e">
        <f>IFERROR(_xll.qlIndexFixing(ONIndex6M,I2997,TRUE,_xll.ohTrigger(RecalcTrigger,Trigger6M)),NA())</f>
        <v>#N/A</v>
      </c>
    </row>
    <row r="2998" spans="2:13" x14ac:dyDescent="0.2">
      <c r="B2998" s="46" t="s">
        <v>49</v>
      </c>
      <c r="D2998" s="49">
        <f>_xll.qlCalendarAdvance(LocalCalendar,$D2997,B2998,"f",FALSE)</f>
        <v>60636</v>
      </c>
      <c r="E2998" s="49">
        <f>_xll.qlInterestRateIndexValueDate(IndexON,D2998)</f>
        <v>60636</v>
      </c>
      <c r="F2998" s="52" t="e">
        <f>IFERROR(_xll.qlIndexFixing(IndexON,D2998,TRUE,_xll.ohTrigger(RecalcTrigger,TriggerON)),NA())</f>
        <v>#N/A</v>
      </c>
      <c r="H2998" s="49">
        <f>_xll.qlCalendarAdvance(IborCalendar,$H2997,B2998,"f",FALSE)</f>
        <v>60328</v>
      </c>
      <c r="I2998" s="49">
        <f>_xll.qlInterestRateIndexValueDate(Index3M,$H2998)</f>
        <v>60330</v>
      </c>
      <c r="J2998" s="52" t="e">
        <f>IFERROR(_xll.qlIndexFixing(Index3M,H2998,TRUE,_xll.ohTrigger(RecalcTrigger,Trigger3M)),NA())</f>
        <v>#N/A</v>
      </c>
      <c r="K2998" s="52" t="e">
        <f>IFERROR(_xll.qlIndexFixing(ONIndex3M,I2998,TRUE,_xll.ohTrigger(RecalcTrigger,Trigger3M)),NA())</f>
        <v>#N/A</v>
      </c>
      <c r="L2998" s="52" t="e">
        <f>IFERROR(_xll.qlIndexFixing(Index6M,$H2998,TRUE,_xll.ohTrigger(RecalcTrigger,Trigger6M)),NA())</f>
        <v>#N/A</v>
      </c>
      <c r="M2998" s="52" t="e">
        <f>IFERROR(_xll.qlIndexFixing(ONIndex6M,I2998,TRUE,_xll.ohTrigger(RecalcTrigger,Trigger6M)),NA())</f>
        <v>#N/A</v>
      </c>
    </row>
    <row r="2999" spans="2:13" x14ac:dyDescent="0.2">
      <c r="B2999" s="46" t="s">
        <v>49</v>
      </c>
      <c r="D2999" s="49">
        <f>_xll.qlCalendarAdvance(LocalCalendar,$D2998,B2999,"f",FALSE)</f>
        <v>60644</v>
      </c>
      <c r="E2999" s="49">
        <f>_xll.qlInterestRateIndexValueDate(IndexON,D2999)</f>
        <v>60644</v>
      </c>
      <c r="F2999" s="52" t="e">
        <f>IFERROR(_xll.qlIndexFixing(IndexON,D2999,TRUE,_xll.ohTrigger(RecalcTrigger,TriggerON)),NA())</f>
        <v>#N/A</v>
      </c>
      <c r="H2999" s="49">
        <f>_xll.qlCalendarAdvance(IborCalendar,$H2998,B2999,"f",FALSE)</f>
        <v>60335</v>
      </c>
      <c r="I2999" s="49">
        <f>_xll.qlInterestRateIndexValueDate(Index3M,$H2999)</f>
        <v>60337</v>
      </c>
      <c r="J2999" s="52" t="e">
        <f>IFERROR(_xll.qlIndexFixing(Index3M,H2999,TRUE,_xll.ohTrigger(RecalcTrigger,Trigger3M)),NA())</f>
        <v>#N/A</v>
      </c>
      <c r="K2999" s="52" t="e">
        <f>IFERROR(_xll.qlIndexFixing(ONIndex3M,I2999,TRUE,_xll.ohTrigger(RecalcTrigger,Trigger3M)),NA())</f>
        <v>#N/A</v>
      </c>
      <c r="L2999" s="52" t="e">
        <f>IFERROR(_xll.qlIndexFixing(Index6M,$H2999,TRUE,_xll.ohTrigger(RecalcTrigger,Trigger6M)),NA())</f>
        <v>#N/A</v>
      </c>
      <c r="M2999" s="52" t="e">
        <f>IFERROR(_xll.qlIndexFixing(ONIndex6M,I2999,TRUE,_xll.ohTrigger(RecalcTrigger,Trigger6M)),NA())</f>
        <v>#N/A</v>
      </c>
    </row>
    <row r="3000" spans="2:13" x14ac:dyDescent="0.2">
      <c r="B3000" s="46" t="s">
        <v>49</v>
      </c>
      <c r="D3000" s="49">
        <f>_xll.qlCalendarAdvance(LocalCalendar,$D2999,B3000,"f",FALSE)</f>
        <v>60651</v>
      </c>
      <c r="E3000" s="49">
        <f>_xll.qlInterestRateIndexValueDate(IndexON,D3000)</f>
        <v>60651</v>
      </c>
      <c r="F3000" s="52" t="e">
        <f>IFERROR(_xll.qlIndexFixing(IndexON,D3000,TRUE,_xll.ohTrigger(RecalcTrigger,TriggerON)),NA())</f>
        <v>#N/A</v>
      </c>
      <c r="H3000" s="49">
        <f>_xll.qlCalendarAdvance(IborCalendar,$H2999,B3000,"f",FALSE)</f>
        <v>60342</v>
      </c>
      <c r="I3000" s="49">
        <f>_xll.qlInterestRateIndexValueDate(Index3M,$H3000)</f>
        <v>60344</v>
      </c>
      <c r="J3000" s="52" t="e">
        <f>IFERROR(_xll.qlIndexFixing(Index3M,H3000,TRUE,_xll.ohTrigger(RecalcTrigger,Trigger3M)),NA())</f>
        <v>#N/A</v>
      </c>
      <c r="K3000" s="52" t="e">
        <f>IFERROR(_xll.qlIndexFixing(ONIndex3M,I3000,TRUE,_xll.ohTrigger(RecalcTrigger,Trigger3M)),NA())</f>
        <v>#N/A</v>
      </c>
      <c r="L3000" s="52" t="e">
        <f>IFERROR(_xll.qlIndexFixing(Index6M,$H3000,TRUE,_xll.ohTrigger(RecalcTrigger,Trigger6M)),NA())</f>
        <v>#N/A</v>
      </c>
      <c r="M3000" s="52" t="e">
        <f>IFERROR(_xll.qlIndexFixing(ONIndex6M,I3000,TRUE,_xll.ohTrigger(RecalcTrigger,Trigger6M)),NA())</f>
        <v>#N/A</v>
      </c>
    </row>
    <row r="3001" spans="2:13" x14ac:dyDescent="0.2">
      <c r="B3001" s="46" t="s">
        <v>49</v>
      </c>
      <c r="D3001" s="49">
        <f>_xll.qlCalendarAdvance(LocalCalendar,$D3000,B3001,"f",FALSE)</f>
        <v>60658</v>
      </c>
      <c r="E3001" s="49">
        <f>_xll.qlInterestRateIndexValueDate(IndexON,D3001)</f>
        <v>60658</v>
      </c>
      <c r="F3001" s="52" t="e">
        <f>IFERROR(_xll.qlIndexFixing(IndexON,D3001,TRUE,_xll.ohTrigger(RecalcTrigger,TriggerON)),NA())</f>
        <v>#N/A</v>
      </c>
      <c r="H3001" s="49">
        <f>_xll.qlCalendarAdvance(IborCalendar,$H3000,B3001,"f",FALSE)</f>
        <v>60349</v>
      </c>
      <c r="I3001" s="49">
        <f>_xll.qlInterestRateIndexValueDate(Index3M,$H3001)</f>
        <v>60351</v>
      </c>
      <c r="J3001" s="52" t="e">
        <f>IFERROR(_xll.qlIndexFixing(Index3M,H3001,TRUE,_xll.ohTrigger(RecalcTrigger,Trigger3M)),NA())</f>
        <v>#N/A</v>
      </c>
      <c r="K3001" s="52" t="e">
        <f>IFERROR(_xll.qlIndexFixing(ONIndex3M,I3001,TRUE,_xll.ohTrigger(RecalcTrigger,Trigger3M)),NA())</f>
        <v>#N/A</v>
      </c>
      <c r="L3001" s="52" t="e">
        <f>IFERROR(_xll.qlIndexFixing(Index6M,$H3001,TRUE,_xll.ohTrigger(RecalcTrigger,Trigger6M)),NA())</f>
        <v>#N/A</v>
      </c>
      <c r="M3001" s="52" t="e">
        <f>IFERROR(_xll.qlIndexFixing(ONIndex6M,I3001,TRUE,_xll.ohTrigger(RecalcTrigger,Trigger6M)),NA())</f>
        <v>#N/A</v>
      </c>
    </row>
    <row r="3002" spans="2:13" x14ac:dyDescent="0.2">
      <c r="B3002" s="46" t="s">
        <v>49</v>
      </c>
      <c r="D3002" s="49">
        <f>_xll.qlCalendarAdvance(LocalCalendar,$D3001,B3002,"f",FALSE)</f>
        <v>60665</v>
      </c>
      <c r="E3002" s="49">
        <f>_xll.qlInterestRateIndexValueDate(IndexON,D3002)</f>
        <v>60665</v>
      </c>
      <c r="F3002" s="52" t="e">
        <f>IFERROR(_xll.qlIndexFixing(IndexON,D3002,TRUE,_xll.ohTrigger(RecalcTrigger,TriggerON)),NA())</f>
        <v>#N/A</v>
      </c>
      <c r="H3002" s="49">
        <f>_xll.qlCalendarAdvance(IborCalendar,$H3001,B3002,"f",FALSE)</f>
        <v>60357</v>
      </c>
      <c r="I3002" s="49">
        <f>_xll.qlInterestRateIndexValueDate(Index3M,$H3002)</f>
        <v>60359</v>
      </c>
      <c r="J3002" s="52" t="e">
        <f>IFERROR(_xll.qlIndexFixing(Index3M,H3002,TRUE,_xll.ohTrigger(RecalcTrigger,Trigger3M)),NA())</f>
        <v>#N/A</v>
      </c>
      <c r="K3002" s="52" t="e">
        <f>IFERROR(_xll.qlIndexFixing(ONIndex3M,I3002,TRUE,_xll.ohTrigger(RecalcTrigger,Trigger3M)),NA())</f>
        <v>#N/A</v>
      </c>
      <c r="L3002" s="52" t="e">
        <f>IFERROR(_xll.qlIndexFixing(Index6M,$H3002,TRUE,_xll.ohTrigger(RecalcTrigger,Trigger6M)),NA())</f>
        <v>#N/A</v>
      </c>
      <c r="M3002" s="52" t="e">
        <f>IFERROR(_xll.qlIndexFixing(ONIndex6M,I3002,TRUE,_xll.ohTrigger(RecalcTrigger,Trigger6M)),NA())</f>
        <v>#N/A</v>
      </c>
    </row>
    <row r="3003" spans="2:13" x14ac:dyDescent="0.2">
      <c r="B3003" s="46" t="s">
        <v>49</v>
      </c>
      <c r="D3003" s="49">
        <f>_xll.qlCalendarAdvance(LocalCalendar,$D3002,B3003,"f",FALSE)</f>
        <v>60672</v>
      </c>
      <c r="E3003" s="49">
        <f>_xll.qlInterestRateIndexValueDate(IndexON,D3003)</f>
        <v>60672</v>
      </c>
      <c r="F3003" s="52" t="e">
        <f>IFERROR(_xll.qlIndexFixing(IndexON,D3003,TRUE,_xll.ohTrigger(RecalcTrigger,TriggerON)),NA())</f>
        <v>#N/A</v>
      </c>
      <c r="H3003" s="49">
        <f>_xll.qlCalendarAdvance(IborCalendar,$H3002,B3003,"f",FALSE)</f>
        <v>60364</v>
      </c>
      <c r="I3003" s="49">
        <f>_xll.qlInterestRateIndexValueDate(Index3M,$H3003)</f>
        <v>60366</v>
      </c>
      <c r="J3003" s="52" t="e">
        <f>IFERROR(_xll.qlIndexFixing(Index3M,H3003,TRUE,_xll.ohTrigger(RecalcTrigger,Trigger3M)),NA())</f>
        <v>#N/A</v>
      </c>
      <c r="K3003" s="52" t="e">
        <f>IFERROR(_xll.qlIndexFixing(ONIndex3M,I3003,TRUE,_xll.ohTrigger(RecalcTrigger,Trigger3M)),NA())</f>
        <v>#N/A</v>
      </c>
      <c r="L3003" s="52" t="e">
        <f>IFERROR(_xll.qlIndexFixing(Index6M,$H3003,TRUE,_xll.ohTrigger(RecalcTrigger,Trigger6M)),NA())</f>
        <v>#N/A</v>
      </c>
      <c r="M3003" s="52" t="e">
        <f>IFERROR(_xll.qlIndexFixing(ONIndex6M,I3003,TRUE,_xll.ohTrigger(RecalcTrigger,Trigger6M)),NA())</f>
        <v>#N/A</v>
      </c>
    </row>
    <row r="3004" spans="2:13" x14ac:dyDescent="0.2">
      <c r="B3004" s="46" t="s">
        <v>49</v>
      </c>
      <c r="D3004" s="49">
        <f>_xll.qlCalendarAdvance(LocalCalendar,$D3003,B3004,"f",FALSE)</f>
        <v>60679</v>
      </c>
      <c r="E3004" s="49">
        <f>_xll.qlInterestRateIndexValueDate(IndexON,D3004)</f>
        <v>60679</v>
      </c>
      <c r="F3004" s="52" t="e">
        <f>IFERROR(_xll.qlIndexFixing(IndexON,D3004,TRUE,_xll.ohTrigger(RecalcTrigger,TriggerON)),NA())</f>
        <v>#N/A</v>
      </c>
      <c r="H3004" s="49">
        <f>_xll.qlCalendarAdvance(IborCalendar,$H3003,B3004,"f",FALSE)</f>
        <v>60371</v>
      </c>
      <c r="I3004" s="49">
        <f>_xll.qlInterestRateIndexValueDate(Index3M,$H3004)</f>
        <v>60373</v>
      </c>
      <c r="J3004" s="52" t="e">
        <f>IFERROR(_xll.qlIndexFixing(Index3M,H3004,TRUE,_xll.ohTrigger(RecalcTrigger,Trigger3M)),NA())</f>
        <v>#N/A</v>
      </c>
      <c r="K3004" s="52" t="e">
        <f>IFERROR(_xll.qlIndexFixing(ONIndex3M,I3004,TRUE,_xll.ohTrigger(RecalcTrigger,Trigger3M)),NA())</f>
        <v>#N/A</v>
      </c>
      <c r="L3004" s="52" t="e">
        <f>IFERROR(_xll.qlIndexFixing(Index6M,$H3004,TRUE,_xll.ohTrigger(RecalcTrigger,Trigger6M)),NA())</f>
        <v>#N/A</v>
      </c>
      <c r="M3004" s="52" t="e">
        <f>IFERROR(_xll.qlIndexFixing(ONIndex6M,I3004,TRUE,_xll.ohTrigger(RecalcTrigger,Trigger6M)),NA())</f>
        <v>#N/A</v>
      </c>
    </row>
    <row r="3005" spans="2:13" x14ac:dyDescent="0.2">
      <c r="B3005" s="46" t="s">
        <v>49</v>
      </c>
      <c r="D3005" s="49">
        <f>_xll.qlCalendarAdvance(LocalCalendar,$D3004,B3005,"f",FALSE)</f>
        <v>60686</v>
      </c>
      <c r="E3005" s="49">
        <f>_xll.qlInterestRateIndexValueDate(IndexON,D3005)</f>
        <v>60686</v>
      </c>
      <c r="F3005" s="52" t="e">
        <f>IFERROR(_xll.qlIndexFixing(IndexON,D3005,TRUE,_xll.ohTrigger(RecalcTrigger,TriggerON)),NA())</f>
        <v>#N/A</v>
      </c>
      <c r="H3005" s="49">
        <f>_xll.qlCalendarAdvance(IborCalendar,$H3004,B3005,"f",FALSE)</f>
        <v>60378</v>
      </c>
      <c r="I3005" s="49">
        <f>_xll.qlInterestRateIndexValueDate(Index3M,$H3005)</f>
        <v>60380</v>
      </c>
      <c r="J3005" s="52" t="e">
        <f>IFERROR(_xll.qlIndexFixing(Index3M,H3005,TRUE,_xll.ohTrigger(RecalcTrigger,Trigger3M)),NA())</f>
        <v>#N/A</v>
      </c>
      <c r="K3005" s="52" t="e">
        <f>IFERROR(_xll.qlIndexFixing(ONIndex3M,I3005,TRUE,_xll.ohTrigger(RecalcTrigger,Trigger3M)),NA())</f>
        <v>#N/A</v>
      </c>
      <c r="L3005" s="52" t="e">
        <f>IFERROR(_xll.qlIndexFixing(Index6M,$H3005,TRUE,_xll.ohTrigger(RecalcTrigger,Trigger6M)),NA())</f>
        <v>#N/A</v>
      </c>
      <c r="M3005" s="52" t="e">
        <f>IFERROR(_xll.qlIndexFixing(ONIndex6M,I3005,TRUE,_xll.ohTrigger(RecalcTrigger,Trigger6M)),NA())</f>
        <v>#N/A</v>
      </c>
    </row>
    <row r="3006" spans="2:13" x14ac:dyDescent="0.2">
      <c r="B3006" s="46" t="s">
        <v>49</v>
      </c>
      <c r="D3006" s="49">
        <f>_xll.qlCalendarAdvance(LocalCalendar,$D3005,B3006,"f",FALSE)</f>
        <v>60693</v>
      </c>
      <c r="E3006" s="49">
        <f>_xll.qlInterestRateIndexValueDate(IndexON,D3006)</f>
        <v>60693</v>
      </c>
      <c r="F3006" s="52" t="e">
        <f>IFERROR(_xll.qlIndexFixing(IndexON,D3006,TRUE,_xll.ohTrigger(RecalcTrigger,TriggerON)),NA())</f>
        <v>#N/A</v>
      </c>
      <c r="H3006" s="49">
        <f>_xll.qlCalendarAdvance(IborCalendar,$H3005,B3006,"f",FALSE)</f>
        <v>60385</v>
      </c>
      <c r="I3006" s="49">
        <f>_xll.qlInterestRateIndexValueDate(Index3M,$H3006)</f>
        <v>60387</v>
      </c>
      <c r="J3006" s="52" t="e">
        <f>IFERROR(_xll.qlIndexFixing(Index3M,H3006,TRUE,_xll.ohTrigger(RecalcTrigger,Trigger3M)),NA())</f>
        <v>#N/A</v>
      </c>
      <c r="K3006" s="52" t="e">
        <f>IFERROR(_xll.qlIndexFixing(ONIndex3M,I3006,TRUE,_xll.ohTrigger(RecalcTrigger,Trigger3M)),NA())</f>
        <v>#N/A</v>
      </c>
      <c r="L3006" s="52" t="e">
        <f>IFERROR(_xll.qlIndexFixing(Index6M,$H3006,TRUE,_xll.ohTrigger(RecalcTrigger,Trigger6M)),NA())</f>
        <v>#N/A</v>
      </c>
      <c r="M3006" s="52" t="e">
        <f>IFERROR(_xll.qlIndexFixing(ONIndex6M,I3006,TRUE,_xll.ohTrigger(RecalcTrigger,Trigger6M)),NA())</f>
        <v>#N/A</v>
      </c>
    </row>
    <row r="3007" spans="2:13" x14ac:dyDescent="0.2">
      <c r="B3007" s="46" t="s">
        <v>49</v>
      </c>
      <c r="D3007" s="49">
        <f>_xll.qlCalendarAdvance(LocalCalendar,$D3006,B3007,"f",FALSE)</f>
        <v>60700</v>
      </c>
      <c r="E3007" s="49">
        <f>_xll.qlInterestRateIndexValueDate(IndexON,D3007)</f>
        <v>60700</v>
      </c>
      <c r="F3007" s="52" t="e">
        <f>IFERROR(_xll.qlIndexFixing(IndexON,D3007,TRUE,_xll.ohTrigger(RecalcTrigger,TriggerON)),NA())</f>
        <v>#N/A</v>
      </c>
      <c r="H3007" s="49">
        <f>_xll.qlCalendarAdvance(IborCalendar,$H3006,B3007,"f",FALSE)</f>
        <v>60392</v>
      </c>
      <c r="I3007" s="49">
        <f>_xll.qlInterestRateIndexValueDate(Index3M,$H3007)</f>
        <v>60394</v>
      </c>
      <c r="J3007" s="52" t="e">
        <f>IFERROR(_xll.qlIndexFixing(Index3M,H3007,TRUE,_xll.ohTrigger(RecalcTrigger,Trigger3M)),NA())</f>
        <v>#N/A</v>
      </c>
      <c r="K3007" s="52" t="e">
        <f>IFERROR(_xll.qlIndexFixing(ONIndex3M,I3007,TRUE,_xll.ohTrigger(RecalcTrigger,Trigger3M)),NA())</f>
        <v>#N/A</v>
      </c>
      <c r="L3007" s="52" t="e">
        <f>IFERROR(_xll.qlIndexFixing(Index6M,$H3007,TRUE,_xll.ohTrigger(RecalcTrigger,Trigger6M)),NA())</f>
        <v>#N/A</v>
      </c>
      <c r="M3007" s="52" t="e">
        <f>IFERROR(_xll.qlIndexFixing(ONIndex6M,I3007,TRUE,_xll.ohTrigger(RecalcTrigger,Trigger6M)),NA())</f>
        <v>#N/A</v>
      </c>
    </row>
    <row r="3008" spans="2:13" x14ac:dyDescent="0.2">
      <c r="B3008" s="46" t="s">
        <v>49</v>
      </c>
      <c r="D3008" s="49">
        <f>_xll.qlCalendarAdvance(LocalCalendar,$D3007,B3008,"f",FALSE)</f>
        <v>60707</v>
      </c>
      <c r="E3008" s="49">
        <f>_xll.qlInterestRateIndexValueDate(IndexON,D3008)</f>
        <v>60707</v>
      </c>
      <c r="F3008" s="52" t="e">
        <f>IFERROR(_xll.qlIndexFixing(IndexON,D3008,TRUE,_xll.ohTrigger(RecalcTrigger,TriggerON)),NA())</f>
        <v>#N/A</v>
      </c>
      <c r="H3008" s="49">
        <f>_xll.qlCalendarAdvance(IborCalendar,$H3007,B3008,"f",FALSE)</f>
        <v>60399</v>
      </c>
      <c r="I3008" s="49">
        <f>_xll.qlInterestRateIndexValueDate(Index3M,$H3008)</f>
        <v>60401</v>
      </c>
      <c r="J3008" s="52" t="e">
        <f>IFERROR(_xll.qlIndexFixing(Index3M,H3008,TRUE,_xll.ohTrigger(RecalcTrigger,Trigger3M)),NA())</f>
        <v>#N/A</v>
      </c>
      <c r="K3008" s="52" t="e">
        <f>IFERROR(_xll.qlIndexFixing(ONIndex3M,I3008,TRUE,_xll.ohTrigger(RecalcTrigger,Trigger3M)),NA())</f>
        <v>#N/A</v>
      </c>
      <c r="L3008" s="52" t="e">
        <f>IFERROR(_xll.qlIndexFixing(Index6M,$H3008,TRUE,_xll.ohTrigger(RecalcTrigger,Trigger6M)),NA())</f>
        <v>#N/A</v>
      </c>
      <c r="M3008" s="52" t="e">
        <f>IFERROR(_xll.qlIndexFixing(ONIndex6M,I3008,TRUE,_xll.ohTrigger(RecalcTrigger,Trigger6M)),NA())</f>
        <v>#N/A</v>
      </c>
    </row>
    <row r="3009" spans="2:13" x14ac:dyDescent="0.2">
      <c r="B3009" s="46" t="s">
        <v>49</v>
      </c>
      <c r="D3009" s="49">
        <f>_xll.qlCalendarAdvance(LocalCalendar,$D3008,B3009,"f",FALSE)</f>
        <v>60714</v>
      </c>
      <c r="E3009" s="49">
        <f>_xll.qlInterestRateIndexValueDate(IndexON,D3009)</f>
        <v>60714</v>
      </c>
      <c r="F3009" s="52" t="e">
        <f>IFERROR(_xll.qlIndexFixing(IndexON,D3009,TRUE,_xll.ohTrigger(RecalcTrigger,TriggerON)),NA())</f>
        <v>#N/A</v>
      </c>
      <c r="H3009" s="49">
        <f>_xll.qlCalendarAdvance(IborCalendar,$H3008,B3009,"f",FALSE)</f>
        <v>60406</v>
      </c>
      <c r="I3009" s="49">
        <f>_xll.qlInterestRateIndexValueDate(Index3M,$H3009)</f>
        <v>60408</v>
      </c>
      <c r="J3009" s="52" t="e">
        <f>IFERROR(_xll.qlIndexFixing(Index3M,H3009,TRUE,_xll.ohTrigger(RecalcTrigger,Trigger3M)),NA())</f>
        <v>#N/A</v>
      </c>
      <c r="K3009" s="52" t="e">
        <f>IFERROR(_xll.qlIndexFixing(ONIndex3M,I3009,TRUE,_xll.ohTrigger(RecalcTrigger,Trigger3M)),NA())</f>
        <v>#N/A</v>
      </c>
      <c r="L3009" s="52" t="e">
        <f>IFERROR(_xll.qlIndexFixing(Index6M,$H3009,TRUE,_xll.ohTrigger(RecalcTrigger,Trigger6M)),NA())</f>
        <v>#N/A</v>
      </c>
      <c r="M3009" s="52" t="e">
        <f>IFERROR(_xll.qlIndexFixing(ONIndex6M,I3009,TRUE,_xll.ohTrigger(RecalcTrigger,Trigger6M)),NA())</f>
        <v>#N/A</v>
      </c>
    </row>
    <row r="3010" spans="2:13" x14ac:dyDescent="0.2">
      <c r="B3010" s="46" t="s">
        <v>49</v>
      </c>
      <c r="D3010" s="49">
        <f>_xll.qlCalendarAdvance(LocalCalendar,$D3009,B3010,"f",FALSE)</f>
        <v>60721</v>
      </c>
      <c r="E3010" s="49">
        <f>_xll.qlInterestRateIndexValueDate(IndexON,D3010)</f>
        <v>60721</v>
      </c>
      <c r="F3010" s="52" t="e">
        <f>IFERROR(_xll.qlIndexFixing(IndexON,D3010,TRUE,_xll.ohTrigger(RecalcTrigger,TriggerON)),NA())</f>
        <v>#N/A</v>
      </c>
      <c r="H3010" s="49">
        <f>_xll.qlCalendarAdvance(IborCalendar,$H3009,B3010,"f",FALSE)</f>
        <v>60413</v>
      </c>
      <c r="I3010" s="49">
        <f>_xll.qlInterestRateIndexValueDate(Index3M,$H3010)</f>
        <v>60415</v>
      </c>
      <c r="J3010" s="52" t="e">
        <f>IFERROR(_xll.qlIndexFixing(Index3M,H3010,TRUE,_xll.ohTrigger(RecalcTrigger,Trigger3M)),NA())</f>
        <v>#N/A</v>
      </c>
      <c r="K3010" s="52" t="e">
        <f>IFERROR(_xll.qlIndexFixing(ONIndex3M,I3010,TRUE,_xll.ohTrigger(RecalcTrigger,Trigger3M)),NA())</f>
        <v>#N/A</v>
      </c>
      <c r="L3010" s="52" t="e">
        <f>IFERROR(_xll.qlIndexFixing(Index6M,$H3010,TRUE,_xll.ohTrigger(RecalcTrigger,Trigger6M)),NA())</f>
        <v>#N/A</v>
      </c>
      <c r="M3010" s="52" t="e">
        <f>IFERROR(_xll.qlIndexFixing(ONIndex6M,I3010,TRUE,_xll.ohTrigger(RecalcTrigger,Trigger6M)),NA())</f>
        <v>#N/A</v>
      </c>
    </row>
    <row r="3011" spans="2:13" x14ac:dyDescent="0.2">
      <c r="B3011" s="46" t="s">
        <v>49</v>
      </c>
      <c r="D3011" s="49">
        <f>_xll.qlCalendarAdvance(LocalCalendar,$D3010,B3011,"f",FALSE)</f>
        <v>60728</v>
      </c>
      <c r="E3011" s="49">
        <f>_xll.qlInterestRateIndexValueDate(IndexON,D3011)</f>
        <v>60728</v>
      </c>
      <c r="F3011" s="52" t="e">
        <f>IFERROR(_xll.qlIndexFixing(IndexON,D3011,TRUE,_xll.ohTrigger(RecalcTrigger,TriggerON)),NA())</f>
        <v>#N/A</v>
      </c>
      <c r="H3011" s="49">
        <f>_xll.qlCalendarAdvance(IborCalendar,$H3010,B3011,"f",FALSE)</f>
        <v>60420</v>
      </c>
      <c r="I3011" s="49">
        <f>_xll.qlInterestRateIndexValueDate(Index3M,$H3011)</f>
        <v>60422</v>
      </c>
      <c r="J3011" s="52" t="e">
        <f>IFERROR(_xll.qlIndexFixing(Index3M,H3011,TRUE,_xll.ohTrigger(RecalcTrigger,Trigger3M)),NA())</f>
        <v>#N/A</v>
      </c>
      <c r="K3011" s="52" t="e">
        <f>IFERROR(_xll.qlIndexFixing(ONIndex3M,I3011,TRUE,_xll.ohTrigger(RecalcTrigger,Trigger3M)),NA())</f>
        <v>#N/A</v>
      </c>
      <c r="L3011" s="52" t="e">
        <f>IFERROR(_xll.qlIndexFixing(Index6M,$H3011,TRUE,_xll.ohTrigger(RecalcTrigger,Trigger6M)),NA())</f>
        <v>#N/A</v>
      </c>
      <c r="M3011" s="52" t="e">
        <f>IFERROR(_xll.qlIndexFixing(ONIndex6M,I3011,TRUE,_xll.ohTrigger(RecalcTrigger,Trigger6M)),NA())</f>
        <v>#N/A</v>
      </c>
    </row>
    <row r="3012" spans="2:13" x14ac:dyDescent="0.2">
      <c r="B3012" s="46" t="s">
        <v>49</v>
      </c>
      <c r="D3012" s="49">
        <f>_xll.qlCalendarAdvance(LocalCalendar,$D3011,B3012,"f",FALSE)</f>
        <v>60735</v>
      </c>
      <c r="E3012" s="49">
        <f>_xll.qlInterestRateIndexValueDate(IndexON,D3012)</f>
        <v>60735</v>
      </c>
      <c r="F3012" s="52" t="e">
        <f>IFERROR(_xll.qlIndexFixing(IndexON,D3012,TRUE,_xll.ohTrigger(RecalcTrigger,TriggerON)),NA())</f>
        <v>#N/A</v>
      </c>
      <c r="H3012" s="49">
        <f>_xll.qlCalendarAdvance(IborCalendar,$H3011,B3012,"f",FALSE)</f>
        <v>60427</v>
      </c>
      <c r="I3012" s="49">
        <f>_xll.qlInterestRateIndexValueDate(Index3M,$H3012)</f>
        <v>60429</v>
      </c>
      <c r="J3012" s="52" t="e">
        <f>IFERROR(_xll.qlIndexFixing(Index3M,H3012,TRUE,_xll.ohTrigger(RecalcTrigger,Trigger3M)),NA())</f>
        <v>#N/A</v>
      </c>
      <c r="K3012" s="52" t="e">
        <f>IFERROR(_xll.qlIndexFixing(ONIndex3M,I3012,TRUE,_xll.ohTrigger(RecalcTrigger,Trigger3M)),NA())</f>
        <v>#N/A</v>
      </c>
      <c r="L3012" s="52" t="e">
        <f>IFERROR(_xll.qlIndexFixing(Index6M,$H3012,TRUE,_xll.ohTrigger(RecalcTrigger,Trigger6M)),NA())</f>
        <v>#N/A</v>
      </c>
      <c r="M3012" s="52" t="e">
        <f>IFERROR(_xll.qlIndexFixing(ONIndex6M,I3012,TRUE,_xll.ohTrigger(RecalcTrigger,Trigger6M)),NA())</f>
        <v>#N/A</v>
      </c>
    </row>
    <row r="3013" spans="2:13" x14ac:dyDescent="0.2">
      <c r="B3013" s="46" t="s">
        <v>49</v>
      </c>
      <c r="D3013" s="49">
        <f>_xll.qlCalendarAdvance(LocalCalendar,$D3012,B3013,"f",FALSE)</f>
        <v>60742</v>
      </c>
      <c r="E3013" s="49">
        <f>_xll.qlInterestRateIndexValueDate(IndexON,D3013)</f>
        <v>60742</v>
      </c>
      <c r="F3013" s="52" t="e">
        <f>IFERROR(_xll.qlIndexFixing(IndexON,D3013,TRUE,_xll.ohTrigger(RecalcTrigger,TriggerON)),NA())</f>
        <v>#N/A</v>
      </c>
      <c r="H3013" s="49">
        <f>_xll.qlCalendarAdvance(IborCalendar,$H3012,B3013,"f",FALSE)</f>
        <v>60434</v>
      </c>
      <c r="I3013" s="49">
        <f>_xll.qlInterestRateIndexValueDate(Index3M,$H3013)</f>
        <v>60436</v>
      </c>
      <c r="J3013" s="52" t="e">
        <f>IFERROR(_xll.qlIndexFixing(Index3M,H3013,TRUE,_xll.ohTrigger(RecalcTrigger,Trigger3M)),NA())</f>
        <v>#N/A</v>
      </c>
      <c r="K3013" s="52" t="e">
        <f>IFERROR(_xll.qlIndexFixing(ONIndex3M,I3013,TRUE,_xll.ohTrigger(RecalcTrigger,Trigger3M)),NA())</f>
        <v>#N/A</v>
      </c>
      <c r="L3013" s="52" t="e">
        <f>IFERROR(_xll.qlIndexFixing(Index6M,$H3013,TRUE,_xll.ohTrigger(RecalcTrigger,Trigger6M)),NA())</f>
        <v>#N/A</v>
      </c>
      <c r="M3013" s="52" t="e">
        <f>IFERROR(_xll.qlIndexFixing(ONIndex6M,I3013,TRUE,_xll.ohTrigger(RecalcTrigger,Trigger6M)),NA())</f>
        <v>#N/A</v>
      </c>
    </row>
    <row r="3014" spans="2:13" x14ac:dyDescent="0.2">
      <c r="B3014" s="46" t="s">
        <v>49</v>
      </c>
      <c r="D3014" s="49">
        <f>_xll.qlCalendarAdvance(LocalCalendar,$D3013,B3014,"f",FALSE)</f>
        <v>60749</v>
      </c>
      <c r="E3014" s="49">
        <f>_xll.qlInterestRateIndexValueDate(IndexON,D3014)</f>
        <v>60749</v>
      </c>
      <c r="F3014" s="52" t="e">
        <f>IFERROR(_xll.qlIndexFixing(IndexON,D3014,TRUE,_xll.ohTrigger(RecalcTrigger,TriggerON)),NA())</f>
        <v>#N/A</v>
      </c>
      <c r="H3014" s="49">
        <f>_xll.qlCalendarAdvance(IborCalendar,$H3013,B3014,"f",FALSE)</f>
        <v>60441</v>
      </c>
      <c r="I3014" s="49">
        <f>_xll.qlInterestRateIndexValueDate(Index3M,$H3014)</f>
        <v>60443</v>
      </c>
      <c r="J3014" s="52" t="e">
        <f>IFERROR(_xll.qlIndexFixing(Index3M,H3014,TRUE,_xll.ohTrigger(RecalcTrigger,Trigger3M)),NA())</f>
        <v>#N/A</v>
      </c>
      <c r="K3014" s="52" t="e">
        <f>IFERROR(_xll.qlIndexFixing(ONIndex3M,I3014,TRUE,_xll.ohTrigger(RecalcTrigger,Trigger3M)),NA())</f>
        <v>#N/A</v>
      </c>
      <c r="L3014" s="52" t="e">
        <f>IFERROR(_xll.qlIndexFixing(Index6M,$H3014,TRUE,_xll.ohTrigger(RecalcTrigger,Trigger6M)),NA())</f>
        <v>#N/A</v>
      </c>
      <c r="M3014" s="52" t="e">
        <f>IFERROR(_xll.qlIndexFixing(ONIndex6M,I3014,TRUE,_xll.ohTrigger(RecalcTrigger,Trigger6M)),NA())</f>
        <v>#N/A</v>
      </c>
    </row>
    <row r="3015" spans="2:13" x14ac:dyDescent="0.2">
      <c r="B3015" s="46" t="s">
        <v>49</v>
      </c>
      <c r="D3015" s="49">
        <f>_xll.qlCalendarAdvance(LocalCalendar,$D3014,B3015,"f",FALSE)</f>
        <v>60758</v>
      </c>
      <c r="E3015" s="49">
        <f>_xll.qlInterestRateIndexValueDate(IndexON,D3015)</f>
        <v>60758</v>
      </c>
      <c r="F3015" s="52" t="e">
        <f>IFERROR(_xll.qlIndexFixing(IndexON,D3015,TRUE,_xll.ohTrigger(RecalcTrigger,TriggerON)),NA())</f>
        <v>#N/A</v>
      </c>
      <c r="H3015" s="49">
        <f>_xll.qlCalendarAdvance(IborCalendar,$H3014,B3015,"f",FALSE)</f>
        <v>60448</v>
      </c>
      <c r="I3015" s="49">
        <f>_xll.qlInterestRateIndexValueDate(Index3M,$H3015)</f>
        <v>60450</v>
      </c>
      <c r="J3015" s="52" t="e">
        <f>IFERROR(_xll.qlIndexFixing(Index3M,H3015,TRUE,_xll.ohTrigger(RecalcTrigger,Trigger3M)),NA())</f>
        <v>#N/A</v>
      </c>
      <c r="K3015" s="52" t="e">
        <f>IFERROR(_xll.qlIndexFixing(ONIndex3M,I3015,TRUE,_xll.ohTrigger(RecalcTrigger,Trigger3M)),NA())</f>
        <v>#N/A</v>
      </c>
      <c r="L3015" s="52" t="e">
        <f>IFERROR(_xll.qlIndexFixing(Index6M,$H3015,TRUE,_xll.ohTrigger(RecalcTrigger,Trigger6M)),NA())</f>
        <v>#N/A</v>
      </c>
      <c r="M3015" s="52" t="e">
        <f>IFERROR(_xll.qlIndexFixing(ONIndex6M,I3015,TRUE,_xll.ohTrigger(RecalcTrigger,Trigger6M)),NA())</f>
        <v>#N/A</v>
      </c>
    </row>
    <row r="3016" spans="2:13" x14ac:dyDescent="0.2">
      <c r="B3016" s="46" t="s">
        <v>49</v>
      </c>
      <c r="D3016" s="49">
        <f>_xll.qlCalendarAdvance(LocalCalendar,$D3015,B3016,"f",FALSE)</f>
        <v>60765</v>
      </c>
      <c r="E3016" s="49">
        <f>_xll.qlInterestRateIndexValueDate(IndexON,D3016)</f>
        <v>60765</v>
      </c>
      <c r="F3016" s="52" t="e">
        <f>IFERROR(_xll.qlIndexFixing(IndexON,D3016,TRUE,_xll.ohTrigger(RecalcTrigger,TriggerON)),NA())</f>
        <v>#N/A</v>
      </c>
      <c r="H3016" s="49">
        <f>_xll.qlCalendarAdvance(IborCalendar,$H3015,B3016,"f",FALSE)</f>
        <v>60455</v>
      </c>
      <c r="I3016" s="49">
        <f>_xll.qlInterestRateIndexValueDate(Index3M,$H3016)</f>
        <v>60457</v>
      </c>
      <c r="J3016" s="52" t="e">
        <f>IFERROR(_xll.qlIndexFixing(Index3M,H3016,TRUE,_xll.ohTrigger(RecalcTrigger,Trigger3M)),NA())</f>
        <v>#N/A</v>
      </c>
      <c r="K3016" s="52" t="e">
        <f>IFERROR(_xll.qlIndexFixing(ONIndex3M,I3016,TRUE,_xll.ohTrigger(RecalcTrigger,Trigger3M)),NA())</f>
        <v>#N/A</v>
      </c>
      <c r="L3016" s="52" t="e">
        <f>IFERROR(_xll.qlIndexFixing(Index6M,$H3016,TRUE,_xll.ohTrigger(RecalcTrigger,Trigger6M)),NA())</f>
        <v>#N/A</v>
      </c>
      <c r="M3016" s="52" t="e">
        <f>IFERROR(_xll.qlIndexFixing(ONIndex6M,I3016,TRUE,_xll.ohTrigger(RecalcTrigger,Trigger6M)),NA())</f>
        <v>#N/A</v>
      </c>
    </row>
    <row r="3017" spans="2:13" x14ac:dyDescent="0.2">
      <c r="B3017" s="46" t="s">
        <v>49</v>
      </c>
      <c r="D3017" s="49">
        <f>_xll.qlCalendarAdvance(LocalCalendar,$D3016,B3017,"f",FALSE)</f>
        <v>60772</v>
      </c>
      <c r="E3017" s="49">
        <f>_xll.qlInterestRateIndexValueDate(IndexON,D3017)</f>
        <v>60772</v>
      </c>
      <c r="F3017" s="52" t="e">
        <f>IFERROR(_xll.qlIndexFixing(IndexON,D3017,TRUE,_xll.ohTrigger(RecalcTrigger,TriggerON)),NA())</f>
        <v>#N/A</v>
      </c>
      <c r="H3017" s="49">
        <f>_xll.qlCalendarAdvance(IborCalendar,$H3016,B3017,"f",FALSE)</f>
        <v>60462</v>
      </c>
      <c r="I3017" s="49">
        <f>_xll.qlInterestRateIndexValueDate(Index3M,$H3017)</f>
        <v>60464</v>
      </c>
      <c r="J3017" s="52" t="e">
        <f>IFERROR(_xll.qlIndexFixing(Index3M,H3017,TRUE,_xll.ohTrigger(RecalcTrigger,Trigger3M)),NA())</f>
        <v>#N/A</v>
      </c>
      <c r="K3017" s="52" t="e">
        <f>IFERROR(_xll.qlIndexFixing(ONIndex3M,I3017,TRUE,_xll.ohTrigger(RecalcTrigger,Trigger3M)),NA())</f>
        <v>#N/A</v>
      </c>
      <c r="L3017" s="52" t="e">
        <f>IFERROR(_xll.qlIndexFixing(Index6M,$H3017,TRUE,_xll.ohTrigger(RecalcTrigger,Trigger6M)),NA())</f>
        <v>#N/A</v>
      </c>
      <c r="M3017" s="52" t="e">
        <f>IFERROR(_xll.qlIndexFixing(ONIndex6M,I3017,TRUE,_xll.ohTrigger(RecalcTrigger,Trigger6M)),NA())</f>
        <v>#N/A</v>
      </c>
    </row>
    <row r="3018" spans="2:13" x14ac:dyDescent="0.2">
      <c r="B3018" s="46" t="s">
        <v>49</v>
      </c>
      <c r="D3018" s="49">
        <f>_xll.qlCalendarAdvance(LocalCalendar,$D3017,B3018,"f",FALSE)</f>
        <v>60779</v>
      </c>
      <c r="E3018" s="49">
        <f>_xll.qlInterestRateIndexValueDate(IndexON,D3018)</f>
        <v>60779</v>
      </c>
      <c r="F3018" s="52" t="e">
        <f>IFERROR(_xll.qlIndexFixing(IndexON,D3018,TRUE,_xll.ohTrigger(RecalcTrigger,TriggerON)),NA())</f>
        <v>#N/A</v>
      </c>
      <c r="H3018" s="49">
        <f>_xll.qlCalendarAdvance(IborCalendar,$H3017,B3018,"f",FALSE)</f>
        <v>60469</v>
      </c>
      <c r="I3018" s="49">
        <f>_xll.qlInterestRateIndexValueDate(Index3M,$H3018)</f>
        <v>60471</v>
      </c>
      <c r="J3018" s="52" t="e">
        <f>IFERROR(_xll.qlIndexFixing(Index3M,H3018,TRUE,_xll.ohTrigger(RecalcTrigger,Trigger3M)),NA())</f>
        <v>#N/A</v>
      </c>
      <c r="K3018" s="52" t="e">
        <f>IFERROR(_xll.qlIndexFixing(ONIndex3M,I3018,TRUE,_xll.ohTrigger(RecalcTrigger,Trigger3M)),NA())</f>
        <v>#N/A</v>
      </c>
      <c r="L3018" s="52" t="e">
        <f>IFERROR(_xll.qlIndexFixing(Index6M,$H3018,TRUE,_xll.ohTrigger(RecalcTrigger,Trigger6M)),NA())</f>
        <v>#N/A</v>
      </c>
      <c r="M3018" s="52" t="e">
        <f>IFERROR(_xll.qlIndexFixing(ONIndex6M,I3018,TRUE,_xll.ohTrigger(RecalcTrigger,Trigger6M)),NA())</f>
        <v>#N/A</v>
      </c>
    </row>
    <row r="3019" spans="2:13" x14ac:dyDescent="0.2">
      <c r="B3019" s="46" t="s">
        <v>49</v>
      </c>
      <c r="D3019" s="49">
        <f>_xll.qlCalendarAdvance(LocalCalendar,$D3018,B3019,"f",FALSE)</f>
        <v>60786</v>
      </c>
      <c r="E3019" s="49">
        <f>_xll.qlInterestRateIndexValueDate(IndexON,D3019)</f>
        <v>60786</v>
      </c>
      <c r="F3019" s="52" t="e">
        <f>IFERROR(_xll.qlIndexFixing(IndexON,D3019,TRUE,_xll.ohTrigger(RecalcTrigger,TriggerON)),NA())</f>
        <v>#N/A</v>
      </c>
      <c r="H3019" s="49">
        <f>_xll.qlCalendarAdvance(IborCalendar,$H3018,B3019,"f",FALSE)</f>
        <v>60476</v>
      </c>
      <c r="I3019" s="49">
        <f>_xll.qlInterestRateIndexValueDate(Index3M,$H3019)</f>
        <v>60478</v>
      </c>
      <c r="J3019" s="52" t="e">
        <f>IFERROR(_xll.qlIndexFixing(Index3M,H3019,TRUE,_xll.ohTrigger(RecalcTrigger,Trigger3M)),NA())</f>
        <v>#N/A</v>
      </c>
      <c r="K3019" s="52" t="e">
        <f>IFERROR(_xll.qlIndexFixing(ONIndex3M,I3019,TRUE,_xll.ohTrigger(RecalcTrigger,Trigger3M)),NA())</f>
        <v>#N/A</v>
      </c>
      <c r="L3019" s="52" t="e">
        <f>IFERROR(_xll.qlIndexFixing(Index6M,$H3019,TRUE,_xll.ohTrigger(RecalcTrigger,Trigger6M)),NA())</f>
        <v>#N/A</v>
      </c>
      <c r="M3019" s="52" t="e">
        <f>IFERROR(_xll.qlIndexFixing(ONIndex6M,I3019,TRUE,_xll.ohTrigger(RecalcTrigger,Trigger6M)),NA())</f>
        <v>#N/A</v>
      </c>
    </row>
    <row r="3020" spans="2:13" x14ac:dyDescent="0.2">
      <c r="B3020" s="46" t="s">
        <v>49</v>
      </c>
      <c r="D3020" s="49">
        <f>_xll.qlCalendarAdvance(LocalCalendar,$D3019,B3020,"f",FALSE)</f>
        <v>60793</v>
      </c>
      <c r="E3020" s="49">
        <f>_xll.qlInterestRateIndexValueDate(IndexON,D3020)</f>
        <v>60793</v>
      </c>
      <c r="F3020" s="52" t="e">
        <f>IFERROR(_xll.qlIndexFixing(IndexON,D3020,TRUE,_xll.ohTrigger(RecalcTrigger,TriggerON)),NA())</f>
        <v>#N/A</v>
      </c>
      <c r="H3020" s="49">
        <f>_xll.qlCalendarAdvance(IborCalendar,$H3019,B3020,"f",FALSE)</f>
        <v>60483</v>
      </c>
      <c r="I3020" s="49">
        <f>_xll.qlInterestRateIndexValueDate(Index3M,$H3020)</f>
        <v>60485</v>
      </c>
      <c r="J3020" s="52" t="e">
        <f>IFERROR(_xll.qlIndexFixing(Index3M,H3020,TRUE,_xll.ohTrigger(RecalcTrigger,Trigger3M)),NA())</f>
        <v>#N/A</v>
      </c>
      <c r="K3020" s="52" t="e">
        <f>IFERROR(_xll.qlIndexFixing(ONIndex3M,I3020,TRUE,_xll.ohTrigger(RecalcTrigger,Trigger3M)),NA())</f>
        <v>#N/A</v>
      </c>
      <c r="L3020" s="52" t="e">
        <f>IFERROR(_xll.qlIndexFixing(Index6M,$H3020,TRUE,_xll.ohTrigger(RecalcTrigger,Trigger6M)),NA())</f>
        <v>#N/A</v>
      </c>
      <c r="M3020" s="52" t="e">
        <f>IFERROR(_xll.qlIndexFixing(ONIndex6M,I3020,TRUE,_xll.ohTrigger(RecalcTrigger,Trigger6M)),NA())</f>
        <v>#N/A</v>
      </c>
    </row>
    <row r="3021" spans="2:13" x14ac:dyDescent="0.2">
      <c r="B3021" s="46" t="s">
        <v>49</v>
      </c>
      <c r="D3021" s="49">
        <f>_xll.qlCalendarAdvance(LocalCalendar,$D3020,B3021,"f",FALSE)</f>
        <v>60800</v>
      </c>
      <c r="E3021" s="49">
        <f>_xll.qlInterestRateIndexValueDate(IndexON,D3021)</f>
        <v>60800</v>
      </c>
      <c r="F3021" s="52" t="e">
        <f>IFERROR(_xll.qlIndexFixing(IndexON,D3021,TRUE,_xll.ohTrigger(RecalcTrigger,TriggerON)),NA())</f>
        <v>#N/A</v>
      </c>
      <c r="H3021" s="49">
        <f>_xll.qlCalendarAdvance(IborCalendar,$H3020,B3021,"f",FALSE)</f>
        <v>60490</v>
      </c>
      <c r="I3021" s="49">
        <f>_xll.qlInterestRateIndexValueDate(Index3M,$H3021)</f>
        <v>60492</v>
      </c>
      <c r="J3021" s="52" t="e">
        <f>IFERROR(_xll.qlIndexFixing(Index3M,H3021,TRUE,_xll.ohTrigger(RecalcTrigger,Trigger3M)),NA())</f>
        <v>#N/A</v>
      </c>
      <c r="K3021" s="52" t="e">
        <f>IFERROR(_xll.qlIndexFixing(ONIndex3M,I3021,TRUE,_xll.ohTrigger(RecalcTrigger,Trigger3M)),NA())</f>
        <v>#N/A</v>
      </c>
      <c r="L3021" s="52" t="e">
        <f>IFERROR(_xll.qlIndexFixing(Index6M,$H3021,TRUE,_xll.ohTrigger(RecalcTrigger,Trigger6M)),NA())</f>
        <v>#N/A</v>
      </c>
      <c r="M3021" s="52" t="e">
        <f>IFERROR(_xll.qlIndexFixing(ONIndex6M,I3021,TRUE,_xll.ohTrigger(RecalcTrigger,Trigger6M)),NA())</f>
        <v>#N/A</v>
      </c>
    </row>
    <row r="3022" spans="2:13" x14ac:dyDescent="0.2">
      <c r="B3022" s="46" t="s">
        <v>49</v>
      </c>
      <c r="D3022" s="49">
        <f>_xll.qlCalendarAdvance(LocalCalendar,$D3021,B3022,"f",FALSE)</f>
        <v>60807</v>
      </c>
      <c r="E3022" s="49">
        <f>_xll.qlInterestRateIndexValueDate(IndexON,D3022)</f>
        <v>60807</v>
      </c>
      <c r="F3022" s="52" t="e">
        <f>IFERROR(_xll.qlIndexFixing(IndexON,D3022,TRUE,_xll.ohTrigger(RecalcTrigger,TriggerON)),NA())</f>
        <v>#N/A</v>
      </c>
      <c r="H3022" s="49">
        <f>_xll.qlCalendarAdvance(IborCalendar,$H3021,B3022,"f",FALSE)</f>
        <v>60497</v>
      </c>
      <c r="I3022" s="49">
        <f>_xll.qlInterestRateIndexValueDate(Index3M,$H3022)</f>
        <v>60499</v>
      </c>
      <c r="J3022" s="52" t="e">
        <f>IFERROR(_xll.qlIndexFixing(Index3M,H3022,TRUE,_xll.ohTrigger(RecalcTrigger,Trigger3M)),NA())</f>
        <v>#N/A</v>
      </c>
      <c r="K3022" s="52" t="e">
        <f>IFERROR(_xll.qlIndexFixing(ONIndex3M,I3022,TRUE,_xll.ohTrigger(RecalcTrigger,Trigger3M)),NA())</f>
        <v>#N/A</v>
      </c>
      <c r="L3022" s="52" t="e">
        <f>IFERROR(_xll.qlIndexFixing(Index6M,$H3022,TRUE,_xll.ohTrigger(RecalcTrigger,Trigger6M)),NA())</f>
        <v>#N/A</v>
      </c>
      <c r="M3022" s="52" t="e">
        <f>IFERROR(_xll.qlIndexFixing(ONIndex6M,I3022,TRUE,_xll.ohTrigger(RecalcTrigger,Trigger6M)),NA())</f>
        <v>#N/A</v>
      </c>
    </row>
    <row r="3023" spans="2:13" x14ac:dyDescent="0.2">
      <c r="B3023" s="46" t="s">
        <v>49</v>
      </c>
      <c r="D3023" s="49">
        <f>_xll.qlCalendarAdvance(LocalCalendar,$D3022,B3023,"f",FALSE)</f>
        <v>60814</v>
      </c>
      <c r="E3023" s="49">
        <f>_xll.qlInterestRateIndexValueDate(IndexON,D3023)</f>
        <v>60814</v>
      </c>
      <c r="F3023" s="52" t="e">
        <f>IFERROR(_xll.qlIndexFixing(IndexON,D3023,TRUE,_xll.ohTrigger(RecalcTrigger,TriggerON)),NA())</f>
        <v>#N/A</v>
      </c>
      <c r="H3023" s="49">
        <f>_xll.qlCalendarAdvance(IborCalendar,$H3022,B3023,"f",FALSE)</f>
        <v>60504</v>
      </c>
      <c r="I3023" s="49">
        <f>_xll.qlInterestRateIndexValueDate(Index3M,$H3023)</f>
        <v>60506</v>
      </c>
      <c r="J3023" s="52" t="e">
        <f>IFERROR(_xll.qlIndexFixing(Index3M,H3023,TRUE,_xll.ohTrigger(RecalcTrigger,Trigger3M)),NA())</f>
        <v>#N/A</v>
      </c>
      <c r="K3023" s="52" t="e">
        <f>IFERROR(_xll.qlIndexFixing(ONIndex3M,I3023,TRUE,_xll.ohTrigger(RecalcTrigger,Trigger3M)),NA())</f>
        <v>#N/A</v>
      </c>
      <c r="L3023" s="52" t="e">
        <f>IFERROR(_xll.qlIndexFixing(Index6M,$H3023,TRUE,_xll.ohTrigger(RecalcTrigger,Trigger6M)),NA())</f>
        <v>#N/A</v>
      </c>
      <c r="M3023" s="52" t="e">
        <f>IFERROR(_xll.qlIndexFixing(ONIndex6M,I3023,TRUE,_xll.ohTrigger(RecalcTrigger,Trigger6M)),NA())</f>
        <v>#N/A</v>
      </c>
    </row>
    <row r="3024" spans="2:13" x14ac:dyDescent="0.2">
      <c r="B3024" s="46" t="s">
        <v>49</v>
      </c>
      <c r="D3024" s="49">
        <f>_xll.qlCalendarAdvance(LocalCalendar,$D3023,B3024,"f",FALSE)</f>
        <v>60821</v>
      </c>
      <c r="E3024" s="49">
        <f>_xll.qlInterestRateIndexValueDate(IndexON,D3024)</f>
        <v>60821</v>
      </c>
      <c r="F3024" s="52" t="e">
        <f>IFERROR(_xll.qlIndexFixing(IndexON,D3024,TRUE,_xll.ohTrigger(RecalcTrigger,TriggerON)),NA())</f>
        <v>#N/A</v>
      </c>
      <c r="H3024" s="49">
        <f>_xll.qlCalendarAdvance(IborCalendar,$H3023,B3024,"f",FALSE)</f>
        <v>60511</v>
      </c>
      <c r="I3024" s="49">
        <f>_xll.qlInterestRateIndexValueDate(Index3M,$H3024)</f>
        <v>60513</v>
      </c>
      <c r="J3024" s="52" t="e">
        <f>IFERROR(_xll.qlIndexFixing(Index3M,H3024,TRUE,_xll.ohTrigger(RecalcTrigger,Trigger3M)),NA())</f>
        <v>#N/A</v>
      </c>
      <c r="K3024" s="52" t="e">
        <f>IFERROR(_xll.qlIndexFixing(ONIndex3M,I3024,TRUE,_xll.ohTrigger(RecalcTrigger,Trigger3M)),NA())</f>
        <v>#N/A</v>
      </c>
      <c r="L3024" s="52" t="e">
        <f>IFERROR(_xll.qlIndexFixing(Index6M,$H3024,TRUE,_xll.ohTrigger(RecalcTrigger,Trigger6M)),NA())</f>
        <v>#N/A</v>
      </c>
      <c r="M3024" s="52" t="e">
        <f>IFERROR(_xll.qlIndexFixing(ONIndex6M,I3024,TRUE,_xll.ohTrigger(RecalcTrigger,Trigger6M)),NA())</f>
        <v>#N/A</v>
      </c>
    </row>
    <row r="3025" spans="2:13" x14ac:dyDescent="0.2">
      <c r="B3025" s="46" t="s">
        <v>49</v>
      </c>
      <c r="D3025" s="49">
        <f>_xll.qlCalendarAdvance(LocalCalendar,$D3024,B3025,"f",FALSE)</f>
        <v>60828</v>
      </c>
      <c r="E3025" s="49">
        <f>_xll.qlInterestRateIndexValueDate(IndexON,D3025)</f>
        <v>60828</v>
      </c>
      <c r="F3025" s="52" t="e">
        <f>IFERROR(_xll.qlIndexFixing(IndexON,D3025,TRUE,_xll.ohTrigger(RecalcTrigger,TriggerON)),NA())</f>
        <v>#N/A</v>
      </c>
      <c r="H3025" s="49">
        <f>_xll.qlCalendarAdvance(IborCalendar,$H3024,B3025,"f",FALSE)</f>
        <v>60518</v>
      </c>
      <c r="I3025" s="49">
        <f>_xll.qlInterestRateIndexValueDate(Index3M,$H3025)</f>
        <v>60520</v>
      </c>
      <c r="J3025" s="52" t="e">
        <f>IFERROR(_xll.qlIndexFixing(Index3M,H3025,TRUE,_xll.ohTrigger(RecalcTrigger,Trigger3M)),NA())</f>
        <v>#N/A</v>
      </c>
      <c r="K3025" s="52" t="e">
        <f>IFERROR(_xll.qlIndexFixing(ONIndex3M,I3025,TRUE,_xll.ohTrigger(RecalcTrigger,Trigger3M)),NA())</f>
        <v>#N/A</v>
      </c>
      <c r="L3025" s="52" t="e">
        <f>IFERROR(_xll.qlIndexFixing(Index6M,$H3025,TRUE,_xll.ohTrigger(RecalcTrigger,Trigger6M)),NA())</f>
        <v>#N/A</v>
      </c>
      <c r="M3025" s="52" t="e">
        <f>IFERROR(_xll.qlIndexFixing(ONIndex6M,I3025,TRUE,_xll.ohTrigger(RecalcTrigger,Trigger6M)),NA())</f>
        <v>#N/A</v>
      </c>
    </row>
    <row r="3026" spans="2:13" x14ac:dyDescent="0.2">
      <c r="B3026" s="46" t="s">
        <v>49</v>
      </c>
      <c r="D3026" s="49">
        <f>_xll.qlCalendarAdvance(LocalCalendar,$D3025,B3026,"f",FALSE)</f>
        <v>60835</v>
      </c>
      <c r="E3026" s="49">
        <f>_xll.qlInterestRateIndexValueDate(IndexON,D3026)</f>
        <v>60835</v>
      </c>
      <c r="F3026" s="52" t="e">
        <f>IFERROR(_xll.qlIndexFixing(IndexON,D3026,TRUE,_xll.ohTrigger(RecalcTrigger,TriggerON)),NA())</f>
        <v>#N/A</v>
      </c>
      <c r="H3026" s="49">
        <f>_xll.qlCalendarAdvance(IborCalendar,$H3025,B3026,"f",FALSE)</f>
        <v>60525</v>
      </c>
      <c r="I3026" s="49">
        <f>_xll.qlInterestRateIndexValueDate(Index3M,$H3026)</f>
        <v>60527</v>
      </c>
      <c r="J3026" s="52" t="e">
        <f>IFERROR(_xll.qlIndexFixing(Index3M,H3026,TRUE,_xll.ohTrigger(RecalcTrigger,Trigger3M)),NA())</f>
        <v>#N/A</v>
      </c>
      <c r="K3026" s="52" t="e">
        <f>IFERROR(_xll.qlIndexFixing(ONIndex3M,I3026,TRUE,_xll.ohTrigger(RecalcTrigger,Trigger3M)),NA())</f>
        <v>#N/A</v>
      </c>
      <c r="L3026" s="52" t="e">
        <f>IFERROR(_xll.qlIndexFixing(Index6M,$H3026,TRUE,_xll.ohTrigger(RecalcTrigger,Trigger6M)),NA())</f>
        <v>#N/A</v>
      </c>
      <c r="M3026" s="52" t="e">
        <f>IFERROR(_xll.qlIndexFixing(ONIndex6M,I3026,TRUE,_xll.ohTrigger(RecalcTrigger,Trigger6M)),NA())</f>
        <v>#N/A</v>
      </c>
    </row>
    <row r="3027" spans="2:13" x14ac:dyDescent="0.2">
      <c r="B3027" s="46" t="s">
        <v>49</v>
      </c>
      <c r="D3027" s="49">
        <f>_xll.qlCalendarAdvance(LocalCalendar,$D3026,B3027,"f",FALSE)</f>
        <v>60842</v>
      </c>
      <c r="E3027" s="49">
        <f>_xll.qlInterestRateIndexValueDate(IndexON,D3027)</f>
        <v>60842</v>
      </c>
      <c r="F3027" s="52" t="e">
        <f>IFERROR(_xll.qlIndexFixing(IndexON,D3027,TRUE,_xll.ohTrigger(RecalcTrigger,TriggerON)),NA())</f>
        <v>#N/A</v>
      </c>
      <c r="H3027" s="49">
        <f>_xll.qlCalendarAdvance(IborCalendar,$H3026,B3027,"f",FALSE)</f>
        <v>60532</v>
      </c>
      <c r="I3027" s="49">
        <f>_xll.qlInterestRateIndexValueDate(Index3M,$H3027)</f>
        <v>60534</v>
      </c>
      <c r="J3027" s="52" t="e">
        <f>IFERROR(_xll.qlIndexFixing(Index3M,H3027,TRUE,_xll.ohTrigger(RecalcTrigger,Trigger3M)),NA())</f>
        <v>#N/A</v>
      </c>
      <c r="K3027" s="52" t="e">
        <f>IFERROR(_xll.qlIndexFixing(ONIndex3M,I3027,TRUE,_xll.ohTrigger(RecalcTrigger,Trigger3M)),NA())</f>
        <v>#N/A</v>
      </c>
      <c r="L3027" s="52" t="e">
        <f>IFERROR(_xll.qlIndexFixing(Index6M,$H3027,TRUE,_xll.ohTrigger(RecalcTrigger,Trigger6M)),NA())</f>
        <v>#N/A</v>
      </c>
      <c r="M3027" s="52" t="e">
        <f>IFERROR(_xll.qlIndexFixing(ONIndex6M,I3027,TRUE,_xll.ohTrigger(RecalcTrigger,Trigger6M)),NA())</f>
        <v>#N/A</v>
      </c>
    </row>
    <row r="3028" spans="2:13" x14ac:dyDescent="0.2">
      <c r="B3028" s="46" t="s">
        <v>49</v>
      </c>
      <c r="D3028" s="49">
        <f>_xll.qlCalendarAdvance(LocalCalendar,$D3027,B3028,"f",FALSE)</f>
        <v>60849</v>
      </c>
      <c r="E3028" s="49">
        <f>_xll.qlInterestRateIndexValueDate(IndexON,D3028)</f>
        <v>60849</v>
      </c>
      <c r="F3028" s="52" t="e">
        <f>IFERROR(_xll.qlIndexFixing(IndexON,D3028,TRUE,_xll.ohTrigger(RecalcTrigger,TriggerON)),NA())</f>
        <v>#N/A</v>
      </c>
      <c r="H3028" s="49">
        <f>_xll.qlCalendarAdvance(IborCalendar,$H3027,B3028,"f",FALSE)</f>
        <v>60539</v>
      </c>
      <c r="I3028" s="49">
        <f>_xll.qlInterestRateIndexValueDate(Index3M,$H3028)</f>
        <v>60541</v>
      </c>
      <c r="J3028" s="52" t="e">
        <f>IFERROR(_xll.qlIndexFixing(Index3M,H3028,TRUE,_xll.ohTrigger(RecalcTrigger,Trigger3M)),NA())</f>
        <v>#N/A</v>
      </c>
      <c r="K3028" s="52" t="e">
        <f>IFERROR(_xll.qlIndexFixing(ONIndex3M,I3028,TRUE,_xll.ohTrigger(RecalcTrigger,Trigger3M)),NA())</f>
        <v>#N/A</v>
      </c>
      <c r="L3028" s="52" t="e">
        <f>IFERROR(_xll.qlIndexFixing(Index6M,$H3028,TRUE,_xll.ohTrigger(RecalcTrigger,Trigger6M)),NA())</f>
        <v>#N/A</v>
      </c>
      <c r="M3028" s="52" t="e">
        <f>IFERROR(_xll.qlIndexFixing(ONIndex6M,I3028,TRUE,_xll.ohTrigger(RecalcTrigger,Trigger6M)),NA())</f>
        <v>#N/A</v>
      </c>
    </row>
    <row r="3029" spans="2:13" x14ac:dyDescent="0.2">
      <c r="B3029" s="46" t="s">
        <v>49</v>
      </c>
      <c r="D3029" s="49">
        <f>_xll.qlCalendarAdvance(LocalCalendar,$D3028,B3029,"f",FALSE)</f>
        <v>60856</v>
      </c>
      <c r="E3029" s="49">
        <f>_xll.qlInterestRateIndexValueDate(IndexON,D3029)</f>
        <v>60856</v>
      </c>
      <c r="F3029" s="52" t="e">
        <f>IFERROR(_xll.qlIndexFixing(IndexON,D3029,TRUE,_xll.ohTrigger(RecalcTrigger,TriggerON)),NA())</f>
        <v>#N/A</v>
      </c>
      <c r="H3029" s="49">
        <f>_xll.qlCalendarAdvance(IborCalendar,$H3028,B3029,"f",FALSE)</f>
        <v>60546</v>
      </c>
      <c r="I3029" s="49">
        <f>_xll.qlInterestRateIndexValueDate(Index3M,$H3029)</f>
        <v>60548</v>
      </c>
      <c r="J3029" s="52" t="e">
        <f>IFERROR(_xll.qlIndexFixing(Index3M,H3029,TRUE,_xll.ohTrigger(RecalcTrigger,Trigger3M)),NA())</f>
        <v>#N/A</v>
      </c>
      <c r="K3029" s="52" t="e">
        <f>IFERROR(_xll.qlIndexFixing(ONIndex3M,I3029,TRUE,_xll.ohTrigger(RecalcTrigger,Trigger3M)),NA())</f>
        <v>#N/A</v>
      </c>
      <c r="L3029" s="52" t="e">
        <f>IFERROR(_xll.qlIndexFixing(Index6M,$H3029,TRUE,_xll.ohTrigger(RecalcTrigger,Trigger6M)),NA())</f>
        <v>#N/A</v>
      </c>
      <c r="M3029" s="52" t="e">
        <f>IFERROR(_xll.qlIndexFixing(ONIndex6M,I3029,TRUE,_xll.ohTrigger(RecalcTrigger,Trigger6M)),NA())</f>
        <v>#N/A</v>
      </c>
    </row>
    <row r="3030" spans="2:13" x14ac:dyDescent="0.2">
      <c r="B3030" s="46" t="s">
        <v>49</v>
      </c>
      <c r="D3030" s="49">
        <f>_xll.qlCalendarAdvance(LocalCalendar,$D3029,B3030,"f",FALSE)</f>
        <v>60863</v>
      </c>
      <c r="E3030" s="49">
        <f>_xll.qlInterestRateIndexValueDate(IndexON,D3030)</f>
        <v>60863</v>
      </c>
      <c r="F3030" s="52" t="e">
        <f>IFERROR(_xll.qlIndexFixing(IndexON,D3030,TRUE,_xll.ohTrigger(RecalcTrigger,TriggerON)),NA())</f>
        <v>#N/A</v>
      </c>
      <c r="H3030" s="49">
        <f>_xll.qlCalendarAdvance(IborCalendar,$H3029,B3030,"f",FALSE)</f>
        <v>60553</v>
      </c>
      <c r="I3030" s="49">
        <f>_xll.qlInterestRateIndexValueDate(Index3M,$H3030)</f>
        <v>60555</v>
      </c>
      <c r="J3030" s="52" t="e">
        <f>IFERROR(_xll.qlIndexFixing(Index3M,H3030,TRUE,_xll.ohTrigger(RecalcTrigger,Trigger3M)),NA())</f>
        <v>#N/A</v>
      </c>
      <c r="K3030" s="52" t="e">
        <f>IFERROR(_xll.qlIndexFixing(ONIndex3M,I3030,TRUE,_xll.ohTrigger(RecalcTrigger,Trigger3M)),NA())</f>
        <v>#N/A</v>
      </c>
      <c r="L3030" s="52" t="e">
        <f>IFERROR(_xll.qlIndexFixing(Index6M,$H3030,TRUE,_xll.ohTrigger(RecalcTrigger,Trigger6M)),NA())</f>
        <v>#N/A</v>
      </c>
      <c r="M3030" s="52" t="e">
        <f>IFERROR(_xll.qlIndexFixing(ONIndex6M,I3030,TRUE,_xll.ohTrigger(RecalcTrigger,Trigger6M)),NA())</f>
        <v>#N/A</v>
      </c>
    </row>
    <row r="3031" spans="2:13" x14ac:dyDescent="0.2">
      <c r="B3031" s="46" t="s">
        <v>49</v>
      </c>
      <c r="D3031" s="49">
        <f>_xll.qlCalendarAdvance(LocalCalendar,$D3030,B3031,"f",FALSE)</f>
        <v>60870</v>
      </c>
      <c r="E3031" s="49">
        <f>_xll.qlInterestRateIndexValueDate(IndexON,D3031)</f>
        <v>60870</v>
      </c>
      <c r="F3031" s="52" t="e">
        <f>IFERROR(_xll.qlIndexFixing(IndexON,D3031,TRUE,_xll.ohTrigger(RecalcTrigger,TriggerON)),NA())</f>
        <v>#N/A</v>
      </c>
      <c r="H3031" s="49">
        <f>_xll.qlCalendarAdvance(IborCalendar,$H3030,B3031,"f",FALSE)</f>
        <v>60560</v>
      </c>
      <c r="I3031" s="49">
        <f>_xll.qlInterestRateIndexValueDate(Index3M,$H3031)</f>
        <v>60562</v>
      </c>
      <c r="J3031" s="52" t="e">
        <f>IFERROR(_xll.qlIndexFixing(Index3M,H3031,TRUE,_xll.ohTrigger(RecalcTrigger,Trigger3M)),NA())</f>
        <v>#N/A</v>
      </c>
      <c r="K3031" s="52" t="e">
        <f>IFERROR(_xll.qlIndexFixing(ONIndex3M,I3031,TRUE,_xll.ohTrigger(RecalcTrigger,Trigger3M)),NA())</f>
        <v>#N/A</v>
      </c>
      <c r="L3031" s="52" t="e">
        <f>IFERROR(_xll.qlIndexFixing(Index6M,$H3031,TRUE,_xll.ohTrigger(RecalcTrigger,Trigger6M)),NA())</f>
        <v>#N/A</v>
      </c>
      <c r="M3031" s="52" t="e">
        <f>IFERROR(_xll.qlIndexFixing(ONIndex6M,I3031,TRUE,_xll.ohTrigger(RecalcTrigger,Trigger6M)),NA())</f>
        <v>#N/A</v>
      </c>
    </row>
    <row r="3032" spans="2:13" x14ac:dyDescent="0.2">
      <c r="B3032" s="46" t="s">
        <v>49</v>
      </c>
      <c r="D3032" s="49">
        <f>_xll.qlCalendarAdvance(LocalCalendar,$D3031,B3032,"f",FALSE)</f>
        <v>60877</v>
      </c>
      <c r="E3032" s="49">
        <f>_xll.qlInterestRateIndexValueDate(IndexON,D3032)</f>
        <v>60877</v>
      </c>
      <c r="F3032" s="52" t="e">
        <f>IFERROR(_xll.qlIndexFixing(IndexON,D3032,TRUE,_xll.ohTrigger(RecalcTrigger,TriggerON)),NA())</f>
        <v>#N/A</v>
      </c>
      <c r="H3032" s="49">
        <f>_xll.qlCalendarAdvance(IborCalendar,$H3031,B3032,"f",FALSE)</f>
        <v>60567</v>
      </c>
      <c r="I3032" s="49">
        <f>_xll.qlInterestRateIndexValueDate(Index3M,$H3032)</f>
        <v>60569</v>
      </c>
      <c r="J3032" s="52" t="e">
        <f>IFERROR(_xll.qlIndexFixing(Index3M,H3032,TRUE,_xll.ohTrigger(RecalcTrigger,Trigger3M)),NA())</f>
        <v>#N/A</v>
      </c>
      <c r="K3032" s="52" t="e">
        <f>IFERROR(_xll.qlIndexFixing(ONIndex3M,I3032,TRUE,_xll.ohTrigger(RecalcTrigger,Trigger3M)),NA())</f>
        <v>#N/A</v>
      </c>
      <c r="L3032" s="52" t="e">
        <f>IFERROR(_xll.qlIndexFixing(Index6M,$H3032,TRUE,_xll.ohTrigger(RecalcTrigger,Trigger6M)),NA())</f>
        <v>#N/A</v>
      </c>
      <c r="M3032" s="52" t="e">
        <f>IFERROR(_xll.qlIndexFixing(ONIndex6M,I3032,TRUE,_xll.ohTrigger(RecalcTrigger,Trigger6M)),NA())</f>
        <v>#N/A</v>
      </c>
    </row>
    <row r="3033" spans="2:13" x14ac:dyDescent="0.2">
      <c r="B3033" s="46" t="s">
        <v>49</v>
      </c>
      <c r="D3033" s="49">
        <f>_xll.qlCalendarAdvance(LocalCalendar,$D3032,B3033,"f",FALSE)</f>
        <v>60884</v>
      </c>
      <c r="E3033" s="49">
        <f>_xll.qlInterestRateIndexValueDate(IndexON,D3033)</f>
        <v>60884</v>
      </c>
      <c r="F3033" s="52" t="e">
        <f>IFERROR(_xll.qlIndexFixing(IndexON,D3033,TRUE,_xll.ohTrigger(RecalcTrigger,TriggerON)),NA())</f>
        <v>#N/A</v>
      </c>
      <c r="H3033" s="49">
        <f>_xll.qlCalendarAdvance(IborCalendar,$H3032,B3033,"f",FALSE)</f>
        <v>60574</v>
      </c>
      <c r="I3033" s="49">
        <f>_xll.qlInterestRateIndexValueDate(Index3M,$H3033)</f>
        <v>60576</v>
      </c>
      <c r="J3033" s="52" t="e">
        <f>IFERROR(_xll.qlIndexFixing(Index3M,H3033,TRUE,_xll.ohTrigger(RecalcTrigger,Trigger3M)),NA())</f>
        <v>#N/A</v>
      </c>
      <c r="K3033" s="52" t="e">
        <f>IFERROR(_xll.qlIndexFixing(ONIndex3M,I3033,TRUE,_xll.ohTrigger(RecalcTrigger,Trigger3M)),NA())</f>
        <v>#N/A</v>
      </c>
      <c r="L3033" s="52" t="e">
        <f>IFERROR(_xll.qlIndexFixing(Index6M,$H3033,TRUE,_xll.ohTrigger(RecalcTrigger,Trigger6M)),NA())</f>
        <v>#N/A</v>
      </c>
      <c r="M3033" s="52" t="e">
        <f>IFERROR(_xll.qlIndexFixing(ONIndex6M,I3033,TRUE,_xll.ohTrigger(RecalcTrigger,Trigger6M)),NA())</f>
        <v>#N/A</v>
      </c>
    </row>
    <row r="3034" spans="2:13" x14ac:dyDescent="0.2">
      <c r="B3034" s="46" t="s">
        <v>49</v>
      </c>
      <c r="D3034" s="49">
        <f>_xll.qlCalendarAdvance(LocalCalendar,$D3033,B3034,"f",FALSE)</f>
        <v>60891</v>
      </c>
      <c r="E3034" s="49">
        <f>_xll.qlInterestRateIndexValueDate(IndexON,D3034)</f>
        <v>60891</v>
      </c>
      <c r="F3034" s="52" t="e">
        <f>IFERROR(_xll.qlIndexFixing(IndexON,D3034,TRUE,_xll.ohTrigger(RecalcTrigger,TriggerON)),NA())</f>
        <v>#N/A</v>
      </c>
      <c r="H3034" s="49">
        <f>_xll.qlCalendarAdvance(IborCalendar,$H3033,B3034,"f",FALSE)</f>
        <v>60581</v>
      </c>
      <c r="I3034" s="49">
        <f>_xll.qlInterestRateIndexValueDate(Index3M,$H3034)</f>
        <v>60583</v>
      </c>
      <c r="J3034" s="52" t="e">
        <f>IFERROR(_xll.qlIndexFixing(Index3M,H3034,TRUE,_xll.ohTrigger(RecalcTrigger,Trigger3M)),NA())</f>
        <v>#N/A</v>
      </c>
      <c r="K3034" s="52" t="e">
        <f>IFERROR(_xll.qlIndexFixing(ONIndex3M,I3034,TRUE,_xll.ohTrigger(RecalcTrigger,Trigger3M)),NA())</f>
        <v>#N/A</v>
      </c>
      <c r="L3034" s="52" t="e">
        <f>IFERROR(_xll.qlIndexFixing(Index6M,$H3034,TRUE,_xll.ohTrigger(RecalcTrigger,Trigger6M)),NA())</f>
        <v>#N/A</v>
      </c>
      <c r="M3034" s="52" t="e">
        <f>IFERROR(_xll.qlIndexFixing(ONIndex6M,I3034,TRUE,_xll.ohTrigger(RecalcTrigger,Trigger6M)),NA())</f>
        <v>#N/A</v>
      </c>
    </row>
    <row r="3035" spans="2:13" x14ac:dyDescent="0.2">
      <c r="B3035" s="46" t="s">
        <v>49</v>
      </c>
      <c r="D3035" s="49">
        <f>_xll.qlCalendarAdvance(LocalCalendar,$D3034,B3035,"f",FALSE)</f>
        <v>60899</v>
      </c>
      <c r="E3035" s="49">
        <f>_xll.qlInterestRateIndexValueDate(IndexON,D3035)</f>
        <v>60899</v>
      </c>
      <c r="F3035" s="52" t="e">
        <f>IFERROR(_xll.qlIndexFixing(IndexON,D3035,TRUE,_xll.ohTrigger(RecalcTrigger,TriggerON)),NA())</f>
        <v>#N/A</v>
      </c>
      <c r="H3035" s="49">
        <f>_xll.qlCalendarAdvance(IborCalendar,$H3034,B3035,"f",FALSE)</f>
        <v>60588</v>
      </c>
      <c r="I3035" s="49">
        <f>_xll.qlInterestRateIndexValueDate(Index3M,$H3035)</f>
        <v>60590</v>
      </c>
      <c r="J3035" s="52" t="e">
        <f>IFERROR(_xll.qlIndexFixing(Index3M,H3035,TRUE,_xll.ohTrigger(RecalcTrigger,Trigger3M)),NA())</f>
        <v>#N/A</v>
      </c>
      <c r="K3035" s="52" t="e">
        <f>IFERROR(_xll.qlIndexFixing(ONIndex3M,I3035,TRUE,_xll.ohTrigger(RecalcTrigger,Trigger3M)),NA())</f>
        <v>#N/A</v>
      </c>
      <c r="L3035" s="52" t="e">
        <f>IFERROR(_xll.qlIndexFixing(Index6M,$H3035,TRUE,_xll.ohTrigger(RecalcTrigger,Trigger6M)),NA())</f>
        <v>#N/A</v>
      </c>
      <c r="M3035" s="52" t="e">
        <f>IFERROR(_xll.qlIndexFixing(ONIndex6M,I3035,TRUE,_xll.ohTrigger(RecalcTrigger,Trigger6M)),NA())</f>
        <v>#N/A</v>
      </c>
    </row>
    <row r="3036" spans="2:13" x14ac:dyDescent="0.2">
      <c r="B3036" s="46" t="s">
        <v>49</v>
      </c>
      <c r="D3036" s="49">
        <f>_xll.qlCalendarAdvance(LocalCalendar,$D3035,B3036,"f",FALSE)</f>
        <v>60906</v>
      </c>
      <c r="E3036" s="49">
        <f>_xll.qlInterestRateIndexValueDate(IndexON,D3036)</f>
        <v>60906</v>
      </c>
      <c r="F3036" s="52" t="e">
        <f>IFERROR(_xll.qlIndexFixing(IndexON,D3036,TRUE,_xll.ohTrigger(RecalcTrigger,TriggerON)),NA())</f>
        <v>#N/A</v>
      </c>
      <c r="H3036" s="49">
        <f>_xll.qlCalendarAdvance(IborCalendar,$H3035,B3036,"f",FALSE)</f>
        <v>60595</v>
      </c>
      <c r="I3036" s="49">
        <f>_xll.qlInterestRateIndexValueDate(Index3M,$H3036)</f>
        <v>60597</v>
      </c>
      <c r="J3036" s="52" t="e">
        <f>IFERROR(_xll.qlIndexFixing(Index3M,H3036,TRUE,_xll.ohTrigger(RecalcTrigger,Trigger3M)),NA())</f>
        <v>#N/A</v>
      </c>
      <c r="K3036" s="52" t="e">
        <f>IFERROR(_xll.qlIndexFixing(ONIndex3M,I3036,TRUE,_xll.ohTrigger(RecalcTrigger,Trigger3M)),NA())</f>
        <v>#N/A</v>
      </c>
      <c r="L3036" s="52" t="e">
        <f>IFERROR(_xll.qlIndexFixing(Index6M,$H3036,TRUE,_xll.ohTrigger(RecalcTrigger,Trigger6M)),NA())</f>
        <v>#N/A</v>
      </c>
      <c r="M3036" s="52" t="e">
        <f>IFERROR(_xll.qlIndexFixing(ONIndex6M,I3036,TRUE,_xll.ohTrigger(RecalcTrigger,Trigger6M)),NA())</f>
        <v>#N/A</v>
      </c>
    </row>
    <row r="3037" spans="2:13" x14ac:dyDescent="0.2">
      <c r="B3037" s="46" t="s">
        <v>49</v>
      </c>
      <c r="D3037" s="49">
        <f>_xll.qlCalendarAdvance(LocalCalendar,$D3036,B3037,"f",FALSE)</f>
        <v>60913</v>
      </c>
      <c r="E3037" s="49">
        <f>_xll.qlInterestRateIndexValueDate(IndexON,D3037)</f>
        <v>60913</v>
      </c>
      <c r="F3037" s="52" t="e">
        <f>IFERROR(_xll.qlIndexFixing(IndexON,D3037,TRUE,_xll.ohTrigger(RecalcTrigger,TriggerON)),NA())</f>
        <v>#N/A</v>
      </c>
      <c r="H3037" s="49">
        <f>_xll.qlCalendarAdvance(IborCalendar,$H3036,B3037,"f",FALSE)</f>
        <v>60602</v>
      </c>
      <c r="I3037" s="49">
        <f>_xll.qlInterestRateIndexValueDate(Index3M,$H3037)</f>
        <v>60604</v>
      </c>
      <c r="J3037" s="52" t="e">
        <f>IFERROR(_xll.qlIndexFixing(Index3M,H3037,TRUE,_xll.ohTrigger(RecalcTrigger,Trigger3M)),NA())</f>
        <v>#N/A</v>
      </c>
      <c r="K3037" s="52" t="e">
        <f>IFERROR(_xll.qlIndexFixing(ONIndex3M,I3037,TRUE,_xll.ohTrigger(RecalcTrigger,Trigger3M)),NA())</f>
        <v>#N/A</v>
      </c>
      <c r="L3037" s="52" t="e">
        <f>IFERROR(_xll.qlIndexFixing(Index6M,$H3037,TRUE,_xll.ohTrigger(RecalcTrigger,Trigger6M)),NA())</f>
        <v>#N/A</v>
      </c>
      <c r="M3037" s="52" t="e">
        <f>IFERROR(_xll.qlIndexFixing(ONIndex6M,I3037,TRUE,_xll.ohTrigger(RecalcTrigger,Trigger6M)),NA())</f>
        <v>#N/A</v>
      </c>
    </row>
    <row r="3038" spans="2:13" x14ac:dyDescent="0.2">
      <c r="B3038" s="46" t="s">
        <v>49</v>
      </c>
      <c r="D3038" s="49">
        <f>_xll.qlCalendarAdvance(LocalCalendar,$D3037,B3038,"f",FALSE)</f>
        <v>60920</v>
      </c>
      <c r="E3038" s="49">
        <f>_xll.qlInterestRateIndexValueDate(IndexON,D3038)</f>
        <v>60920</v>
      </c>
      <c r="F3038" s="52" t="e">
        <f>IFERROR(_xll.qlIndexFixing(IndexON,D3038,TRUE,_xll.ohTrigger(RecalcTrigger,TriggerON)),NA())</f>
        <v>#N/A</v>
      </c>
      <c r="H3038" s="49">
        <f>_xll.qlCalendarAdvance(IborCalendar,$H3037,B3038,"f",FALSE)</f>
        <v>60609</v>
      </c>
      <c r="I3038" s="49">
        <f>_xll.qlInterestRateIndexValueDate(Index3M,$H3038)</f>
        <v>60611</v>
      </c>
      <c r="J3038" s="52" t="e">
        <f>IFERROR(_xll.qlIndexFixing(Index3M,H3038,TRUE,_xll.ohTrigger(RecalcTrigger,Trigger3M)),NA())</f>
        <v>#N/A</v>
      </c>
      <c r="K3038" s="52" t="e">
        <f>IFERROR(_xll.qlIndexFixing(ONIndex3M,I3038,TRUE,_xll.ohTrigger(RecalcTrigger,Trigger3M)),NA())</f>
        <v>#N/A</v>
      </c>
      <c r="L3038" s="52" t="e">
        <f>IFERROR(_xll.qlIndexFixing(Index6M,$H3038,TRUE,_xll.ohTrigger(RecalcTrigger,Trigger6M)),NA())</f>
        <v>#N/A</v>
      </c>
      <c r="M3038" s="52" t="e">
        <f>IFERROR(_xll.qlIndexFixing(ONIndex6M,I3038,TRUE,_xll.ohTrigger(RecalcTrigger,Trigger6M)),NA())</f>
        <v>#N/A</v>
      </c>
    </row>
    <row r="3039" spans="2:13" x14ac:dyDescent="0.2">
      <c r="B3039" s="46" t="s">
        <v>49</v>
      </c>
      <c r="D3039" s="49">
        <f>_xll.qlCalendarAdvance(LocalCalendar,$D3038,B3039,"f",FALSE)</f>
        <v>60927</v>
      </c>
      <c r="E3039" s="49">
        <f>_xll.qlInterestRateIndexValueDate(IndexON,D3039)</f>
        <v>60927</v>
      </c>
      <c r="F3039" s="52" t="e">
        <f>IFERROR(_xll.qlIndexFixing(IndexON,D3039,TRUE,_xll.ohTrigger(RecalcTrigger,TriggerON)),NA())</f>
        <v>#N/A</v>
      </c>
      <c r="H3039" s="49">
        <f>_xll.qlCalendarAdvance(IborCalendar,$H3038,B3039,"f",FALSE)</f>
        <v>60616</v>
      </c>
      <c r="I3039" s="49">
        <f>_xll.qlInterestRateIndexValueDate(Index3M,$H3039)</f>
        <v>60618</v>
      </c>
      <c r="J3039" s="52" t="e">
        <f>IFERROR(_xll.qlIndexFixing(Index3M,H3039,TRUE,_xll.ohTrigger(RecalcTrigger,Trigger3M)),NA())</f>
        <v>#N/A</v>
      </c>
      <c r="K3039" s="52" t="e">
        <f>IFERROR(_xll.qlIndexFixing(ONIndex3M,I3039,TRUE,_xll.ohTrigger(RecalcTrigger,Trigger3M)),NA())</f>
        <v>#N/A</v>
      </c>
      <c r="L3039" s="52" t="e">
        <f>IFERROR(_xll.qlIndexFixing(Index6M,$H3039,TRUE,_xll.ohTrigger(RecalcTrigger,Trigger6M)),NA())</f>
        <v>#N/A</v>
      </c>
      <c r="M3039" s="52" t="e">
        <f>IFERROR(_xll.qlIndexFixing(ONIndex6M,I3039,TRUE,_xll.ohTrigger(RecalcTrigger,Trigger6M)),NA())</f>
        <v>#N/A</v>
      </c>
    </row>
    <row r="3040" spans="2:13" x14ac:dyDescent="0.2">
      <c r="B3040" s="46" t="s">
        <v>49</v>
      </c>
      <c r="D3040" s="49">
        <f>_xll.qlCalendarAdvance(LocalCalendar,$D3039,B3040,"f",FALSE)</f>
        <v>60934</v>
      </c>
      <c r="E3040" s="49">
        <f>_xll.qlInterestRateIndexValueDate(IndexON,D3040)</f>
        <v>60934</v>
      </c>
      <c r="F3040" s="52" t="e">
        <f>IFERROR(_xll.qlIndexFixing(IndexON,D3040,TRUE,_xll.ohTrigger(RecalcTrigger,TriggerON)),NA())</f>
        <v>#N/A</v>
      </c>
      <c r="H3040" s="49">
        <f>_xll.qlCalendarAdvance(IborCalendar,$H3039,B3040,"f",FALSE)</f>
        <v>60623</v>
      </c>
      <c r="I3040" s="49">
        <f>_xll.qlInterestRateIndexValueDate(Index3M,$H3040)</f>
        <v>60625</v>
      </c>
      <c r="J3040" s="52" t="e">
        <f>IFERROR(_xll.qlIndexFixing(Index3M,H3040,TRUE,_xll.ohTrigger(RecalcTrigger,Trigger3M)),NA())</f>
        <v>#N/A</v>
      </c>
      <c r="K3040" s="52" t="e">
        <f>IFERROR(_xll.qlIndexFixing(ONIndex3M,I3040,TRUE,_xll.ohTrigger(RecalcTrigger,Trigger3M)),NA())</f>
        <v>#N/A</v>
      </c>
      <c r="L3040" s="52" t="e">
        <f>IFERROR(_xll.qlIndexFixing(Index6M,$H3040,TRUE,_xll.ohTrigger(RecalcTrigger,Trigger6M)),NA())</f>
        <v>#N/A</v>
      </c>
      <c r="M3040" s="52" t="e">
        <f>IFERROR(_xll.qlIndexFixing(ONIndex6M,I3040,TRUE,_xll.ohTrigger(RecalcTrigger,Trigger6M)),NA())</f>
        <v>#N/A</v>
      </c>
    </row>
    <row r="3041" spans="2:13" x14ac:dyDescent="0.2">
      <c r="B3041" s="46" t="s">
        <v>49</v>
      </c>
      <c r="D3041" s="49">
        <f>_xll.qlCalendarAdvance(LocalCalendar,$D3040,B3041,"f",FALSE)</f>
        <v>60941</v>
      </c>
      <c r="E3041" s="49">
        <f>_xll.qlInterestRateIndexValueDate(IndexON,D3041)</f>
        <v>60941</v>
      </c>
      <c r="F3041" s="52" t="e">
        <f>IFERROR(_xll.qlIndexFixing(IndexON,D3041,TRUE,_xll.ohTrigger(RecalcTrigger,TriggerON)),NA())</f>
        <v>#N/A</v>
      </c>
      <c r="H3041" s="49">
        <f>_xll.qlCalendarAdvance(IborCalendar,$H3040,B3041,"f",FALSE)</f>
        <v>60630</v>
      </c>
      <c r="I3041" s="49">
        <f>_xll.qlInterestRateIndexValueDate(Index3M,$H3041)</f>
        <v>60636</v>
      </c>
      <c r="J3041" s="52" t="e">
        <f>IFERROR(_xll.qlIndexFixing(Index3M,H3041,TRUE,_xll.ohTrigger(RecalcTrigger,Trigger3M)),NA())</f>
        <v>#N/A</v>
      </c>
      <c r="K3041" s="52" t="e">
        <f>IFERROR(_xll.qlIndexFixing(ONIndex3M,I3041,TRUE,_xll.ohTrigger(RecalcTrigger,Trigger3M)),NA())</f>
        <v>#N/A</v>
      </c>
      <c r="L3041" s="52" t="e">
        <f>IFERROR(_xll.qlIndexFixing(Index6M,$H3041,TRUE,_xll.ohTrigger(RecalcTrigger,Trigger6M)),NA())</f>
        <v>#N/A</v>
      </c>
      <c r="M3041" s="52" t="e">
        <f>IFERROR(_xll.qlIndexFixing(ONIndex6M,I3041,TRUE,_xll.ohTrigger(RecalcTrigger,Trigger6M)),NA())</f>
        <v>#N/A</v>
      </c>
    </row>
    <row r="3042" spans="2:13" x14ac:dyDescent="0.2">
      <c r="B3042" s="46" t="s">
        <v>49</v>
      </c>
      <c r="D3042" s="49">
        <f>_xll.qlCalendarAdvance(LocalCalendar,$D3041,B3042,"f",FALSE)</f>
        <v>60948</v>
      </c>
      <c r="E3042" s="49">
        <f>_xll.qlInterestRateIndexValueDate(IndexON,D3042)</f>
        <v>60948</v>
      </c>
      <c r="F3042" s="52" t="e">
        <f>IFERROR(_xll.qlIndexFixing(IndexON,D3042,TRUE,_xll.ohTrigger(RecalcTrigger,TriggerON)),NA())</f>
        <v>#N/A</v>
      </c>
      <c r="H3042" s="49">
        <f>_xll.qlCalendarAdvance(IborCalendar,$H3041,B3042,"f",FALSE)</f>
        <v>60637</v>
      </c>
      <c r="I3042" s="49">
        <f>_xll.qlInterestRateIndexValueDate(Index3M,$H3042)</f>
        <v>60639</v>
      </c>
      <c r="J3042" s="52" t="e">
        <f>IFERROR(_xll.qlIndexFixing(Index3M,H3042,TRUE,_xll.ohTrigger(RecalcTrigger,Trigger3M)),NA())</f>
        <v>#N/A</v>
      </c>
      <c r="K3042" s="52" t="e">
        <f>IFERROR(_xll.qlIndexFixing(ONIndex3M,I3042,TRUE,_xll.ohTrigger(RecalcTrigger,Trigger3M)),NA())</f>
        <v>#N/A</v>
      </c>
      <c r="L3042" s="52" t="e">
        <f>IFERROR(_xll.qlIndexFixing(Index6M,$H3042,TRUE,_xll.ohTrigger(RecalcTrigger,Trigger6M)),NA())</f>
        <v>#N/A</v>
      </c>
      <c r="M3042" s="52" t="e">
        <f>IFERROR(_xll.qlIndexFixing(ONIndex6M,I3042,TRUE,_xll.ohTrigger(RecalcTrigger,Trigger6M)),NA())</f>
        <v>#N/A</v>
      </c>
    </row>
    <row r="3043" spans="2:13" x14ac:dyDescent="0.2">
      <c r="B3043" s="46" t="s">
        <v>49</v>
      </c>
      <c r="D3043" s="49">
        <f>_xll.qlCalendarAdvance(LocalCalendar,$D3042,B3043,"f",FALSE)</f>
        <v>60955</v>
      </c>
      <c r="E3043" s="49">
        <f>_xll.qlInterestRateIndexValueDate(IndexON,D3043)</f>
        <v>60955</v>
      </c>
      <c r="F3043" s="52" t="e">
        <f>IFERROR(_xll.qlIndexFixing(IndexON,D3043,TRUE,_xll.ohTrigger(RecalcTrigger,TriggerON)),NA())</f>
        <v>#N/A</v>
      </c>
      <c r="H3043" s="49">
        <f>_xll.qlCalendarAdvance(IborCalendar,$H3042,B3043,"f",FALSE)</f>
        <v>60644</v>
      </c>
      <c r="I3043" s="49">
        <f>_xll.qlInterestRateIndexValueDate(Index3M,$H3043)</f>
        <v>60646</v>
      </c>
      <c r="J3043" s="52" t="e">
        <f>IFERROR(_xll.qlIndexFixing(Index3M,H3043,TRUE,_xll.ohTrigger(RecalcTrigger,Trigger3M)),NA())</f>
        <v>#N/A</v>
      </c>
      <c r="K3043" s="52" t="e">
        <f>IFERROR(_xll.qlIndexFixing(ONIndex3M,I3043,TRUE,_xll.ohTrigger(RecalcTrigger,Trigger3M)),NA())</f>
        <v>#N/A</v>
      </c>
      <c r="L3043" s="52" t="e">
        <f>IFERROR(_xll.qlIndexFixing(Index6M,$H3043,TRUE,_xll.ohTrigger(RecalcTrigger,Trigger6M)),NA())</f>
        <v>#N/A</v>
      </c>
      <c r="M3043" s="52" t="e">
        <f>IFERROR(_xll.qlIndexFixing(ONIndex6M,I3043,TRUE,_xll.ohTrigger(RecalcTrigger,Trigger6M)),NA())</f>
        <v>#N/A</v>
      </c>
    </row>
    <row r="3044" spans="2:13" x14ac:dyDescent="0.2">
      <c r="B3044" s="46" t="s">
        <v>49</v>
      </c>
      <c r="D3044" s="49">
        <f>_xll.qlCalendarAdvance(LocalCalendar,$D3043,B3044,"f",FALSE)</f>
        <v>60962</v>
      </c>
      <c r="E3044" s="49">
        <f>_xll.qlInterestRateIndexValueDate(IndexON,D3044)</f>
        <v>60962</v>
      </c>
      <c r="F3044" s="52" t="e">
        <f>IFERROR(_xll.qlIndexFixing(IndexON,D3044,TRUE,_xll.ohTrigger(RecalcTrigger,TriggerON)),NA())</f>
        <v>#N/A</v>
      </c>
      <c r="H3044" s="49">
        <f>_xll.qlCalendarAdvance(IborCalendar,$H3043,B3044,"f",FALSE)</f>
        <v>60651</v>
      </c>
      <c r="I3044" s="49">
        <f>_xll.qlInterestRateIndexValueDate(Index3M,$H3044)</f>
        <v>60653</v>
      </c>
      <c r="J3044" s="52" t="e">
        <f>IFERROR(_xll.qlIndexFixing(Index3M,H3044,TRUE,_xll.ohTrigger(RecalcTrigger,Trigger3M)),NA())</f>
        <v>#N/A</v>
      </c>
      <c r="K3044" s="52" t="e">
        <f>IFERROR(_xll.qlIndexFixing(ONIndex3M,I3044,TRUE,_xll.ohTrigger(RecalcTrigger,Trigger3M)),NA())</f>
        <v>#N/A</v>
      </c>
      <c r="L3044" s="52" t="e">
        <f>IFERROR(_xll.qlIndexFixing(Index6M,$H3044,TRUE,_xll.ohTrigger(RecalcTrigger,Trigger6M)),NA())</f>
        <v>#N/A</v>
      </c>
      <c r="M3044" s="52" t="e">
        <f>IFERROR(_xll.qlIndexFixing(ONIndex6M,I3044,TRUE,_xll.ohTrigger(RecalcTrigger,Trigger6M)),NA())</f>
        <v>#N/A</v>
      </c>
    </row>
    <row r="3045" spans="2:13" x14ac:dyDescent="0.2">
      <c r="B3045" s="46" t="s">
        <v>49</v>
      </c>
      <c r="D3045" s="49">
        <f>_xll.qlCalendarAdvance(LocalCalendar,$D3044,B3045,"f",FALSE)</f>
        <v>60969</v>
      </c>
      <c r="E3045" s="49">
        <f>_xll.qlInterestRateIndexValueDate(IndexON,D3045)</f>
        <v>60969</v>
      </c>
      <c r="F3045" s="52" t="e">
        <f>IFERROR(_xll.qlIndexFixing(IndexON,D3045,TRUE,_xll.ohTrigger(RecalcTrigger,TriggerON)),NA())</f>
        <v>#N/A</v>
      </c>
      <c r="H3045" s="49">
        <f>_xll.qlCalendarAdvance(IborCalendar,$H3044,B3045,"f",FALSE)</f>
        <v>60658</v>
      </c>
      <c r="I3045" s="49">
        <f>_xll.qlInterestRateIndexValueDate(Index3M,$H3045)</f>
        <v>60660</v>
      </c>
      <c r="J3045" s="52" t="e">
        <f>IFERROR(_xll.qlIndexFixing(Index3M,H3045,TRUE,_xll.ohTrigger(RecalcTrigger,Trigger3M)),NA())</f>
        <v>#N/A</v>
      </c>
      <c r="K3045" s="52" t="e">
        <f>IFERROR(_xll.qlIndexFixing(ONIndex3M,I3045,TRUE,_xll.ohTrigger(RecalcTrigger,Trigger3M)),NA())</f>
        <v>#N/A</v>
      </c>
      <c r="L3045" s="52" t="e">
        <f>IFERROR(_xll.qlIndexFixing(Index6M,$H3045,TRUE,_xll.ohTrigger(RecalcTrigger,Trigger6M)),NA())</f>
        <v>#N/A</v>
      </c>
      <c r="M3045" s="52" t="e">
        <f>IFERROR(_xll.qlIndexFixing(ONIndex6M,I3045,TRUE,_xll.ohTrigger(RecalcTrigger,Trigger6M)),NA())</f>
        <v>#N/A</v>
      </c>
    </row>
    <row r="3046" spans="2:13" x14ac:dyDescent="0.2">
      <c r="B3046" s="46" t="s">
        <v>49</v>
      </c>
      <c r="D3046" s="49">
        <f>_xll.qlCalendarAdvance(LocalCalendar,$D3045,B3046,"f",FALSE)</f>
        <v>60976</v>
      </c>
      <c r="E3046" s="49">
        <f>_xll.qlInterestRateIndexValueDate(IndexON,D3046)</f>
        <v>60976</v>
      </c>
      <c r="F3046" s="52" t="e">
        <f>IFERROR(_xll.qlIndexFixing(IndexON,D3046,TRUE,_xll.ohTrigger(RecalcTrigger,TriggerON)),NA())</f>
        <v>#N/A</v>
      </c>
      <c r="H3046" s="49">
        <f>_xll.qlCalendarAdvance(IborCalendar,$H3045,B3046,"f",FALSE)</f>
        <v>60665</v>
      </c>
      <c r="I3046" s="49">
        <f>_xll.qlInterestRateIndexValueDate(Index3M,$H3046)</f>
        <v>60667</v>
      </c>
      <c r="J3046" s="52" t="e">
        <f>IFERROR(_xll.qlIndexFixing(Index3M,H3046,TRUE,_xll.ohTrigger(RecalcTrigger,Trigger3M)),NA())</f>
        <v>#N/A</v>
      </c>
      <c r="K3046" s="52" t="e">
        <f>IFERROR(_xll.qlIndexFixing(ONIndex3M,I3046,TRUE,_xll.ohTrigger(RecalcTrigger,Trigger3M)),NA())</f>
        <v>#N/A</v>
      </c>
      <c r="L3046" s="52" t="e">
        <f>IFERROR(_xll.qlIndexFixing(Index6M,$H3046,TRUE,_xll.ohTrigger(RecalcTrigger,Trigger6M)),NA())</f>
        <v>#N/A</v>
      </c>
      <c r="M3046" s="52" t="e">
        <f>IFERROR(_xll.qlIndexFixing(ONIndex6M,I3046,TRUE,_xll.ohTrigger(RecalcTrigger,Trigger6M)),NA())</f>
        <v>#N/A</v>
      </c>
    </row>
    <row r="3047" spans="2:13" x14ac:dyDescent="0.2">
      <c r="B3047" s="46" t="s">
        <v>49</v>
      </c>
      <c r="D3047" s="49">
        <f>_xll.qlCalendarAdvance(LocalCalendar,$D3046,B3047,"f",FALSE)</f>
        <v>60983</v>
      </c>
      <c r="E3047" s="49">
        <f>_xll.qlInterestRateIndexValueDate(IndexON,D3047)</f>
        <v>60983</v>
      </c>
      <c r="F3047" s="52" t="e">
        <f>IFERROR(_xll.qlIndexFixing(IndexON,D3047,TRUE,_xll.ohTrigger(RecalcTrigger,TriggerON)),NA())</f>
        <v>#N/A</v>
      </c>
      <c r="H3047" s="49">
        <f>_xll.qlCalendarAdvance(IborCalendar,$H3046,B3047,"f",FALSE)</f>
        <v>60672</v>
      </c>
      <c r="I3047" s="49">
        <f>_xll.qlInterestRateIndexValueDate(Index3M,$H3047)</f>
        <v>60675</v>
      </c>
      <c r="J3047" s="52" t="e">
        <f>IFERROR(_xll.qlIndexFixing(Index3M,H3047,TRUE,_xll.ohTrigger(RecalcTrigger,Trigger3M)),NA())</f>
        <v>#N/A</v>
      </c>
      <c r="K3047" s="52" t="e">
        <f>IFERROR(_xll.qlIndexFixing(ONIndex3M,I3047,TRUE,_xll.ohTrigger(RecalcTrigger,Trigger3M)),NA())</f>
        <v>#N/A</v>
      </c>
      <c r="L3047" s="52" t="e">
        <f>IFERROR(_xll.qlIndexFixing(Index6M,$H3047,TRUE,_xll.ohTrigger(RecalcTrigger,Trigger6M)),NA())</f>
        <v>#N/A</v>
      </c>
      <c r="M3047" s="52" t="e">
        <f>IFERROR(_xll.qlIndexFixing(ONIndex6M,I3047,TRUE,_xll.ohTrigger(RecalcTrigger,Trigger6M)),NA())</f>
        <v>#N/A</v>
      </c>
    </row>
    <row r="3048" spans="2:13" x14ac:dyDescent="0.2">
      <c r="B3048" s="46" t="s">
        <v>49</v>
      </c>
      <c r="D3048" s="49">
        <f>_xll.qlCalendarAdvance(LocalCalendar,$D3047,B3048,"f",FALSE)</f>
        <v>60990</v>
      </c>
      <c r="E3048" s="49">
        <f>_xll.qlInterestRateIndexValueDate(IndexON,D3048)</f>
        <v>60990</v>
      </c>
      <c r="F3048" s="52" t="e">
        <f>IFERROR(_xll.qlIndexFixing(IndexON,D3048,TRUE,_xll.ohTrigger(RecalcTrigger,TriggerON)),NA())</f>
        <v>#N/A</v>
      </c>
      <c r="H3048" s="49">
        <f>_xll.qlCalendarAdvance(IborCalendar,$H3047,B3048,"f",FALSE)</f>
        <v>60679</v>
      </c>
      <c r="I3048" s="49">
        <f>_xll.qlInterestRateIndexValueDate(Index3M,$H3048)</f>
        <v>60681</v>
      </c>
      <c r="J3048" s="52" t="e">
        <f>IFERROR(_xll.qlIndexFixing(Index3M,H3048,TRUE,_xll.ohTrigger(RecalcTrigger,Trigger3M)),NA())</f>
        <v>#N/A</v>
      </c>
      <c r="K3048" s="52" t="e">
        <f>IFERROR(_xll.qlIndexFixing(ONIndex3M,I3048,TRUE,_xll.ohTrigger(RecalcTrigger,Trigger3M)),NA())</f>
        <v>#N/A</v>
      </c>
      <c r="L3048" s="52" t="e">
        <f>IFERROR(_xll.qlIndexFixing(Index6M,$H3048,TRUE,_xll.ohTrigger(RecalcTrigger,Trigger6M)),NA())</f>
        <v>#N/A</v>
      </c>
      <c r="M3048" s="52" t="e">
        <f>IFERROR(_xll.qlIndexFixing(ONIndex6M,I3048,TRUE,_xll.ohTrigger(RecalcTrigger,Trigger6M)),NA())</f>
        <v>#N/A</v>
      </c>
    </row>
    <row r="3049" spans="2:13" x14ac:dyDescent="0.2">
      <c r="B3049" s="46" t="s">
        <v>49</v>
      </c>
      <c r="D3049" s="49">
        <f>_xll.qlCalendarAdvance(LocalCalendar,$D3048,B3049,"f",FALSE)</f>
        <v>61001</v>
      </c>
      <c r="E3049" s="49">
        <f>_xll.qlInterestRateIndexValueDate(IndexON,D3049)</f>
        <v>61001</v>
      </c>
      <c r="F3049" s="52" t="e">
        <f>IFERROR(_xll.qlIndexFixing(IndexON,D3049,TRUE,_xll.ohTrigger(RecalcTrigger,TriggerON)),NA())</f>
        <v>#N/A</v>
      </c>
      <c r="H3049" s="49">
        <f>_xll.qlCalendarAdvance(IborCalendar,$H3048,B3049,"f",FALSE)</f>
        <v>60686</v>
      </c>
      <c r="I3049" s="49">
        <f>_xll.qlInterestRateIndexValueDate(Index3M,$H3049)</f>
        <v>60688</v>
      </c>
      <c r="J3049" s="52" t="e">
        <f>IFERROR(_xll.qlIndexFixing(Index3M,H3049,TRUE,_xll.ohTrigger(RecalcTrigger,Trigger3M)),NA())</f>
        <v>#N/A</v>
      </c>
      <c r="K3049" s="52" t="e">
        <f>IFERROR(_xll.qlIndexFixing(ONIndex3M,I3049,TRUE,_xll.ohTrigger(RecalcTrigger,Trigger3M)),NA())</f>
        <v>#N/A</v>
      </c>
      <c r="L3049" s="52" t="e">
        <f>IFERROR(_xll.qlIndexFixing(Index6M,$H3049,TRUE,_xll.ohTrigger(RecalcTrigger,Trigger6M)),NA())</f>
        <v>#N/A</v>
      </c>
      <c r="M3049" s="52" t="e">
        <f>IFERROR(_xll.qlIndexFixing(ONIndex6M,I3049,TRUE,_xll.ohTrigger(RecalcTrigger,Trigger6M)),NA())</f>
        <v>#N/A</v>
      </c>
    </row>
    <row r="3050" spans="2:13" x14ac:dyDescent="0.2">
      <c r="B3050" s="46" t="s">
        <v>49</v>
      </c>
      <c r="D3050" s="49">
        <f>_xll.qlCalendarAdvance(LocalCalendar,$D3049,B3050,"f",FALSE)</f>
        <v>61008</v>
      </c>
      <c r="E3050" s="49">
        <f>_xll.qlInterestRateIndexValueDate(IndexON,D3050)</f>
        <v>61008</v>
      </c>
      <c r="F3050" s="52" t="e">
        <f>IFERROR(_xll.qlIndexFixing(IndexON,D3050,TRUE,_xll.ohTrigger(RecalcTrigger,TriggerON)),NA())</f>
        <v>#N/A</v>
      </c>
      <c r="H3050" s="49">
        <f>_xll.qlCalendarAdvance(IborCalendar,$H3049,B3050,"f",FALSE)</f>
        <v>60693</v>
      </c>
      <c r="I3050" s="49">
        <f>_xll.qlInterestRateIndexValueDate(Index3M,$H3050)</f>
        <v>60695</v>
      </c>
      <c r="J3050" s="52" t="e">
        <f>IFERROR(_xll.qlIndexFixing(Index3M,H3050,TRUE,_xll.ohTrigger(RecalcTrigger,Trigger3M)),NA())</f>
        <v>#N/A</v>
      </c>
      <c r="K3050" s="52" t="e">
        <f>IFERROR(_xll.qlIndexFixing(ONIndex3M,I3050,TRUE,_xll.ohTrigger(RecalcTrigger,Trigger3M)),NA())</f>
        <v>#N/A</v>
      </c>
      <c r="L3050" s="52" t="e">
        <f>IFERROR(_xll.qlIndexFixing(Index6M,$H3050,TRUE,_xll.ohTrigger(RecalcTrigger,Trigger6M)),NA())</f>
        <v>#N/A</v>
      </c>
      <c r="M3050" s="52" t="e">
        <f>IFERROR(_xll.qlIndexFixing(ONIndex6M,I3050,TRUE,_xll.ohTrigger(RecalcTrigger,Trigger6M)),NA())</f>
        <v>#N/A</v>
      </c>
    </row>
    <row r="3051" spans="2:13" x14ac:dyDescent="0.2">
      <c r="B3051" s="46" t="s">
        <v>49</v>
      </c>
      <c r="D3051" s="49">
        <f>_xll.qlCalendarAdvance(LocalCalendar,$D3050,B3051,"f",FALSE)</f>
        <v>61015</v>
      </c>
      <c r="E3051" s="49">
        <f>_xll.qlInterestRateIndexValueDate(IndexON,D3051)</f>
        <v>61015</v>
      </c>
      <c r="F3051" s="52" t="e">
        <f>IFERROR(_xll.qlIndexFixing(IndexON,D3051,TRUE,_xll.ohTrigger(RecalcTrigger,TriggerON)),NA())</f>
        <v>#N/A</v>
      </c>
      <c r="H3051" s="49">
        <f>_xll.qlCalendarAdvance(IborCalendar,$H3050,B3051,"f",FALSE)</f>
        <v>60700</v>
      </c>
      <c r="I3051" s="49">
        <f>_xll.qlInterestRateIndexValueDate(Index3M,$H3051)</f>
        <v>60702</v>
      </c>
      <c r="J3051" s="52" t="e">
        <f>IFERROR(_xll.qlIndexFixing(Index3M,H3051,TRUE,_xll.ohTrigger(RecalcTrigger,Trigger3M)),NA())</f>
        <v>#N/A</v>
      </c>
      <c r="K3051" s="52" t="e">
        <f>IFERROR(_xll.qlIndexFixing(ONIndex3M,I3051,TRUE,_xll.ohTrigger(RecalcTrigger,Trigger3M)),NA())</f>
        <v>#N/A</v>
      </c>
      <c r="L3051" s="52" t="e">
        <f>IFERROR(_xll.qlIndexFixing(Index6M,$H3051,TRUE,_xll.ohTrigger(RecalcTrigger,Trigger6M)),NA())</f>
        <v>#N/A</v>
      </c>
      <c r="M3051" s="52" t="e">
        <f>IFERROR(_xll.qlIndexFixing(ONIndex6M,I3051,TRUE,_xll.ohTrigger(RecalcTrigger,Trigger6M)),NA())</f>
        <v>#N/A</v>
      </c>
    </row>
    <row r="3052" spans="2:13" x14ac:dyDescent="0.2">
      <c r="B3052" s="46" t="s">
        <v>49</v>
      </c>
      <c r="D3052" s="49">
        <f>_xll.qlCalendarAdvance(LocalCalendar,$D3051,B3052,"f",FALSE)</f>
        <v>61022</v>
      </c>
      <c r="E3052" s="49">
        <f>_xll.qlInterestRateIndexValueDate(IndexON,D3052)</f>
        <v>61022</v>
      </c>
      <c r="F3052" s="52" t="e">
        <f>IFERROR(_xll.qlIndexFixing(IndexON,D3052,TRUE,_xll.ohTrigger(RecalcTrigger,TriggerON)),NA())</f>
        <v>#N/A</v>
      </c>
      <c r="H3052" s="49">
        <f>_xll.qlCalendarAdvance(IborCalendar,$H3051,B3052,"f",FALSE)</f>
        <v>60707</v>
      </c>
      <c r="I3052" s="49">
        <f>_xll.qlInterestRateIndexValueDate(Index3M,$H3052)</f>
        <v>60709</v>
      </c>
      <c r="J3052" s="52" t="e">
        <f>IFERROR(_xll.qlIndexFixing(Index3M,H3052,TRUE,_xll.ohTrigger(RecalcTrigger,Trigger3M)),NA())</f>
        <v>#N/A</v>
      </c>
      <c r="K3052" s="52" t="e">
        <f>IFERROR(_xll.qlIndexFixing(ONIndex3M,I3052,TRUE,_xll.ohTrigger(RecalcTrigger,Trigger3M)),NA())</f>
        <v>#N/A</v>
      </c>
      <c r="L3052" s="52" t="e">
        <f>IFERROR(_xll.qlIndexFixing(Index6M,$H3052,TRUE,_xll.ohTrigger(RecalcTrigger,Trigger6M)),NA())</f>
        <v>#N/A</v>
      </c>
      <c r="M3052" s="52" t="e">
        <f>IFERROR(_xll.qlIndexFixing(ONIndex6M,I3052,TRUE,_xll.ohTrigger(RecalcTrigger,Trigger6M)),NA())</f>
        <v>#N/A</v>
      </c>
    </row>
    <row r="3053" spans="2:13" x14ac:dyDescent="0.2">
      <c r="B3053" s="46" t="s">
        <v>49</v>
      </c>
      <c r="D3053" s="49">
        <f>_xll.qlCalendarAdvance(LocalCalendar,$D3052,B3053,"f",FALSE)</f>
        <v>61029</v>
      </c>
      <c r="E3053" s="49">
        <f>_xll.qlInterestRateIndexValueDate(IndexON,D3053)</f>
        <v>61029</v>
      </c>
      <c r="F3053" s="52" t="e">
        <f>IFERROR(_xll.qlIndexFixing(IndexON,D3053,TRUE,_xll.ohTrigger(RecalcTrigger,TriggerON)),NA())</f>
        <v>#N/A</v>
      </c>
      <c r="H3053" s="49">
        <f>_xll.qlCalendarAdvance(IborCalendar,$H3052,B3053,"f",FALSE)</f>
        <v>60714</v>
      </c>
      <c r="I3053" s="49">
        <f>_xll.qlInterestRateIndexValueDate(Index3M,$H3053)</f>
        <v>60716</v>
      </c>
      <c r="J3053" s="52" t="e">
        <f>IFERROR(_xll.qlIndexFixing(Index3M,H3053,TRUE,_xll.ohTrigger(RecalcTrigger,Trigger3M)),NA())</f>
        <v>#N/A</v>
      </c>
      <c r="K3053" s="52" t="e">
        <f>IFERROR(_xll.qlIndexFixing(ONIndex3M,I3053,TRUE,_xll.ohTrigger(RecalcTrigger,Trigger3M)),NA())</f>
        <v>#N/A</v>
      </c>
      <c r="L3053" s="52" t="e">
        <f>IFERROR(_xll.qlIndexFixing(Index6M,$H3053,TRUE,_xll.ohTrigger(RecalcTrigger,Trigger6M)),NA())</f>
        <v>#N/A</v>
      </c>
      <c r="M3053" s="52" t="e">
        <f>IFERROR(_xll.qlIndexFixing(ONIndex6M,I3053,TRUE,_xll.ohTrigger(RecalcTrigger,Trigger6M)),NA())</f>
        <v>#N/A</v>
      </c>
    </row>
    <row r="3054" spans="2:13" x14ac:dyDescent="0.2">
      <c r="B3054" s="46" t="s">
        <v>49</v>
      </c>
      <c r="D3054" s="49">
        <f>_xll.qlCalendarAdvance(LocalCalendar,$D3053,B3054,"f",FALSE)</f>
        <v>61036</v>
      </c>
      <c r="E3054" s="49">
        <f>_xll.qlInterestRateIndexValueDate(IndexON,D3054)</f>
        <v>61036</v>
      </c>
      <c r="F3054" s="52" t="e">
        <f>IFERROR(_xll.qlIndexFixing(IndexON,D3054,TRUE,_xll.ohTrigger(RecalcTrigger,TriggerON)),NA())</f>
        <v>#N/A</v>
      </c>
      <c r="H3054" s="49">
        <f>_xll.qlCalendarAdvance(IborCalendar,$H3053,B3054,"f",FALSE)</f>
        <v>60721</v>
      </c>
      <c r="I3054" s="49">
        <f>_xll.qlInterestRateIndexValueDate(Index3M,$H3054)</f>
        <v>60723</v>
      </c>
      <c r="J3054" s="52" t="e">
        <f>IFERROR(_xll.qlIndexFixing(Index3M,H3054,TRUE,_xll.ohTrigger(RecalcTrigger,Trigger3M)),NA())</f>
        <v>#N/A</v>
      </c>
      <c r="K3054" s="52" t="e">
        <f>IFERROR(_xll.qlIndexFixing(ONIndex3M,I3054,TRUE,_xll.ohTrigger(RecalcTrigger,Trigger3M)),NA())</f>
        <v>#N/A</v>
      </c>
      <c r="L3054" s="52" t="e">
        <f>IFERROR(_xll.qlIndexFixing(Index6M,$H3054,TRUE,_xll.ohTrigger(RecalcTrigger,Trigger6M)),NA())</f>
        <v>#N/A</v>
      </c>
      <c r="M3054" s="52" t="e">
        <f>IFERROR(_xll.qlIndexFixing(ONIndex6M,I3054,TRUE,_xll.ohTrigger(RecalcTrigger,Trigger6M)),NA())</f>
        <v>#N/A</v>
      </c>
    </row>
    <row r="3055" spans="2:13" x14ac:dyDescent="0.2">
      <c r="B3055" s="46" t="s">
        <v>49</v>
      </c>
      <c r="D3055" s="49">
        <f>_xll.qlCalendarAdvance(LocalCalendar,$D3054,B3055,"f",FALSE)</f>
        <v>61043</v>
      </c>
      <c r="E3055" s="49">
        <f>_xll.qlInterestRateIndexValueDate(IndexON,D3055)</f>
        <v>61043</v>
      </c>
      <c r="F3055" s="52" t="e">
        <f>IFERROR(_xll.qlIndexFixing(IndexON,D3055,TRUE,_xll.ohTrigger(RecalcTrigger,TriggerON)),NA())</f>
        <v>#N/A</v>
      </c>
      <c r="H3055" s="49">
        <f>_xll.qlCalendarAdvance(IborCalendar,$H3054,B3055,"f",FALSE)</f>
        <v>60728</v>
      </c>
      <c r="I3055" s="49">
        <f>_xll.qlInterestRateIndexValueDate(Index3M,$H3055)</f>
        <v>60730</v>
      </c>
      <c r="J3055" s="52" t="e">
        <f>IFERROR(_xll.qlIndexFixing(Index3M,H3055,TRUE,_xll.ohTrigger(RecalcTrigger,Trigger3M)),NA())</f>
        <v>#N/A</v>
      </c>
      <c r="K3055" s="52" t="e">
        <f>IFERROR(_xll.qlIndexFixing(ONIndex3M,I3055,TRUE,_xll.ohTrigger(RecalcTrigger,Trigger3M)),NA())</f>
        <v>#N/A</v>
      </c>
      <c r="L3055" s="52" t="e">
        <f>IFERROR(_xll.qlIndexFixing(Index6M,$H3055,TRUE,_xll.ohTrigger(RecalcTrigger,Trigger6M)),NA())</f>
        <v>#N/A</v>
      </c>
      <c r="M3055" s="52" t="e">
        <f>IFERROR(_xll.qlIndexFixing(ONIndex6M,I3055,TRUE,_xll.ohTrigger(RecalcTrigger,Trigger6M)),NA())</f>
        <v>#N/A</v>
      </c>
    </row>
    <row r="3056" spans="2:13" x14ac:dyDescent="0.2">
      <c r="B3056" s="46" t="s">
        <v>49</v>
      </c>
      <c r="D3056" s="49">
        <f>_xll.qlCalendarAdvance(LocalCalendar,$D3055,B3056,"f",FALSE)</f>
        <v>61050</v>
      </c>
      <c r="E3056" s="49">
        <f>_xll.qlInterestRateIndexValueDate(IndexON,D3056)</f>
        <v>61050</v>
      </c>
      <c r="F3056" s="52" t="e">
        <f>IFERROR(_xll.qlIndexFixing(IndexON,D3056,TRUE,_xll.ohTrigger(RecalcTrigger,TriggerON)),NA())</f>
        <v>#N/A</v>
      </c>
      <c r="H3056" s="49">
        <f>_xll.qlCalendarAdvance(IborCalendar,$H3055,B3056,"f",FALSE)</f>
        <v>60735</v>
      </c>
      <c r="I3056" s="49">
        <f>_xll.qlInterestRateIndexValueDate(Index3M,$H3056)</f>
        <v>60737</v>
      </c>
      <c r="J3056" s="52" t="e">
        <f>IFERROR(_xll.qlIndexFixing(Index3M,H3056,TRUE,_xll.ohTrigger(RecalcTrigger,Trigger3M)),NA())</f>
        <v>#N/A</v>
      </c>
      <c r="K3056" s="52" t="e">
        <f>IFERROR(_xll.qlIndexFixing(ONIndex3M,I3056,TRUE,_xll.ohTrigger(RecalcTrigger,Trigger3M)),NA())</f>
        <v>#N/A</v>
      </c>
      <c r="L3056" s="52" t="e">
        <f>IFERROR(_xll.qlIndexFixing(Index6M,$H3056,TRUE,_xll.ohTrigger(RecalcTrigger,Trigger6M)),NA())</f>
        <v>#N/A</v>
      </c>
      <c r="M3056" s="52" t="e">
        <f>IFERROR(_xll.qlIndexFixing(ONIndex6M,I3056,TRUE,_xll.ohTrigger(RecalcTrigger,Trigger6M)),NA())</f>
        <v>#N/A</v>
      </c>
    </row>
    <row r="3057" spans="2:13" x14ac:dyDescent="0.2">
      <c r="B3057" s="46" t="s">
        <v>49</v>
      </c>
      <c r="D3057" s="49">
        <f>_xll.qlCalendarAdvance(LocalCalendar,$D3056,B3057,"f",FALSE)</f>
        <v>61057</v>
      </c>
      <c r="E3057" s="49">
        <f>_xll.qlInterestRateIndexValueDate(IndexON,D3057)</f>
        <v>61057</v>
      </c>
      <c r="F3057" s="52" t="e">
        <f>IFERROR(_xll.qlIndexFixing(IndexON,D3057,TRUE,_xll.ohTrigger(RecalcTrigger,TriggerON)),NA())</f>
        <v>#N/A</v>
      </c>
      <c r="H3057" s="49">
        <f>_xll.qlCalendarAdvance(IborCalendar,$H3056,B3057,"f",FALSE)</f>
        <v>60742</v>
      </c>
      <c r="I3057" s="49">
        <f>_xll.qlInterestRateIndexValueDate(Index3M,$H3057)</f>
        <v>60744</v>
      </c>
      <c r="J3057" s="52" t="e">
        <f>IFERROR(_xll.qlIndexFixing(Index3M,H3057,TRUE,_xll.ohTrigger(RecalcTrigger,Trigger3M)),NA())</f>
        <v>#N/A</v>
      </c>
      <c r="K3057" s="52" t="e">
        <f>IFERROR(_xll.qlIndexFixing(ONIndex3M,I3057,TRUE,_xll.ohTrigger(RecalcTrigger,Trigger3M)),NA())</f>
        <v>#N/A</v>
      </c>
      <c r="L3057" s="52" t="e">
        <f>IFERROR(_xll.qlIndexFixing(Index6M,$H3057,TRUE,_xll.ohTrigger(RecalcTrigger,Trigger6M)),NA())</f>
        <v>#N/A</v>
      </c>
      <c r="M3057" s="52" t="e">
        <f>IFERROR(_xll.qlIndexFixing(ONIndex6M,I3057,TRUE,_xll.ohTrigger(RecalcTrigger,Trigger6M)),NA())</f>
        <v>#N/A</v>
      </c>
    </row>
    <row r="3058" spans="2:13" x14ac:dyDescent="0.2">
      <c r="B3058" s="46" t="s">
        <v>49</v>
      </c>
      <c r="D3058" s="49">
        <f>_xll.qlCalendarAdvance(LocalCalendar,$D3057,B3058,"f",FALSE)</f>
        <v>61064</v>
      </c>
      <c r="E3058" s="49">
        <f>_xll.qlInterestRateIndexValueDate(IndexON,D3058)</f>
        <v>61064</v>
      </c>
      <c r="F3058" s="52" t="e">
        <f>IFERROR(_xll.qlIndexFixing(IndexON,D3058,TRUE,_xll.ohTrigger(RecalcTrigger,TriggerON)),NA())</f>
        <v>#N/A</v>
      </c>
      <c r="H3058" s="49">
        <f>_xll.qlCalendarAdvance(IborCalendar,$H3057,B3058,"f",FALSE)</f>
        <v>60749</v>
      </c>
      <c r="I3058" s="49">
        <f>_xll.qlInterestRateIndexValueDate(Index3M,$H3058)</f>
        <v>60752</v>
      </c>
      <c r="J3058" s="52" t="e">
        <f>IFERROR(_xll.qlIndexFixing(Index3M,H3058,TRUE,_xll.ohTrigger(RecalcTrigger,Trigger3M)),NA())</f>
        <v>#N/A</v>
      </c>
      <c r="K3058" s="52" t="e">
        <f>IFERROR(_xll.qlIndexFixing(ONIndex3M,I3058,TRUE,_xll.ohTrigger(RecalcTrigger,Trigger3M)),NA())</f>
        <v>#N/A</v>
      </c>
      <c r="L3058" s="52" t="e">
        <f>IFERROR(_xll.qlIndexFixing(Index6M,$H3058,TRUE,_xll.ohTrigger(RecalcTrigger,Trigger6M)),NA())</f>
        <v>#N/A</v>
      </c>
      <c r="M3058" s="52" t="e">
        <f>IFERROR(_xll.qlIndexFixing(ONIndex6M,I3058,TRUE,_xll.ohTrigger(RecalcTrigger,Trigger6M)),NA())</f>
        <v>#N/A</v>
      </c>
    </row>
    <row r="3059" spans="2:13" x14ac:dyDescent="0.2">
      <c r="B3059" s="46" t="s">
        <v>49</v>
      </c>
      <c r="D3059" s="49">
        <f>_xll.qlCalendarAdvance(LocalCalendar,$D3058,B3059,"f",FALSE)</f>
        <v>61071</v>
      </c>
      <c r="E3059" s="49">
        <f>_xll.qlInterestRateIndexValueDate(IndexON,D3059)</f>
        <v>61071</v>
      </c>
      <c r="F3059" s="52" t="e">
        <f>IFERROR(_xll.qlIndexFixing(IndexON,D3059,TRUE,_xll.ohTrigger(RecalcTrigger,TriggerON)),NA())</f>
        <v>#N/A</v>
      </c>
      <c r="H3059" s="49">
        <f>_xll.qlCalendarAdvance(IborCalendar,$H3058,B3059,"f",FALSE)</f>
        <v>60756</v>
      </c>
      <c r="I3059" s="49">
        <f>_xll.qlInterestRateIndexValueDate(Index3M,$H3059)</f>
        <v>60758</v>
      </c>
      <c r="J3059" s="52" t="e">
        <f>IFERROR(_xll.qlIndexFixing(Index3M,H3059,TRUE,_xll.ohTrigger(RecalcTrigger,Trigger3M)),NA())</f>
        <v>#N/A</v>
      </c>
      <c r="K3059" s="52" t="e">
        <f>IFERROR(_xll.qlIndexFixing(ONIndex3M,I3059,TRUE,_xll.ohTrigger(RecalcTrigger,Trigger3M)),NA())</f>
        <v>#N/A</v>
      </c>
      <c r="L3059" s="52" t="e">
        <f>IFERROR(_xll.qlIndexFixing(Index6M,$H3059,TRUE,_xll.ohTrigger(RecalcTrigger,Trigger6M)),NA())</f>
        <v>#N/A</v>
      </c>
      <c r="M3059" s="52" t="e">
        <f>IFERROR(_xll.qlIndexFixing(ONIndex6M,I3059,TRUE,_xll.ohTrigger(RecalcTrigger,Trigger6M)),NA())</f>
        <v>#N/A</v>
      </c>
    </row>
    <row r="3060" spans="2:13" x14ac:dyDescent="0.2">
      <c r="B3060" s="46" t="s">
        <v>49</v>
      </c>
      <c r="D3060" s="49">
        <f>_xll.qlCalendarAdvance(LocalCalendar,$D3059,B3060,"f",FALSE)</f>
        <v>61078</v>
      </c>
      <c r="E3060" s="49">
        <f>_xll.qlInterestRateIndexValueDate(IndexON,D3060)</f>
        <v>61078</v>
      </c>
      <c r="F3060" s="52" t="e">
        <f>IFERROR(_xll.qlIndexFixing(IndexON,D3060,TRUE,_xll.ohTrigger(RecalcTrigger,TriggerON)),NA())</f>
        <v>#N/A</v>
      </c>
      <c r="H3060" s="49">
        <f>_xll.qlCalendarAdvance(IborCalendar,$H3059,B3060,"f",FALSE)</f>
        <v>60763</v>
      </c>
      <c r="I3060" s="49">
        <f>_xll.qlInterestRateIndexValueDate(Index3M,$H3060)</f>
        <v>60765</v>
      </c>
      <c r="J3060" s="52" t="e">
        <f>IFERROR(_xll.qlIndexFixing(Index3M,H3060,TRUE,_xll.ohTrigger(RecalcTrigger,Trigger3M)),NA())</f>
        <v>#N/A</v>
      </c>
      <c r="K3060" s="52" t="e">
        <f>IFERROR(_xll.qlIndexFixing(ONIndex3M,I3060,TRUE,_xll.ohTrigger(RecalcTrigger,Trigger3M)),NA())</f>
        <v>#N/A</v>
      </c>
      <c r="L3060" s="52" t="e">
        <f>IFERROR(_xll.qlIndexFixing(Index6M,$H3060,TRUE,_xll.ohTrigger(RecalcTrigger,Trigger6M)),NA())</f>
        <v>#N/A</v>
      </c>
      <c r="M3060" s="52" t="e">
        <f>IFERROR(_xll.qlIndexFixing(ONIndex6M,I3060,TRUE,_xll.ohTrigger(RecalcTrigger,Trigger6M)),NA())</f>
        <v>#N/A</v>
      </c>
    </row>
    <row r="3061" spans="2:13" x14ac:dyDescent="0.2">
      <c r="B3061" s="46" t="s">
        <v>49</v>
      </c>
      <c r="D3061" s="49">
        <f>_xll.qlCalendarAdvance(LocalCalendar,$D3060,B3061,"f",FALSE)</f>
        <v>61085</v>
      </c>
      <c r="E3061" s="49">
        <f>_xll.qlInterestRateIndexValueDate(IndexON,D3061)</f>
        <v>61085</v>
      </c>
      <c r="F3061" s="52" t="e">
        <f>IFERROR(_xll.qlIndexFixing(IndexON,D3061,TRUE,_xll.ohTrigger(RecalcTrigger,TriggerON)),NA())</f>
        <v>#N/A</v>
      </c>
      <c r="H3061" s="49">
        <f>_xll.qlCalendarAdvance(IborCalendar,$H3060,B3061,"f",FALSE)</f>
        <v>60770</v>
      </c>
      <c r="I3061" s="49">
        <f>_xll.qlInterestRateIndexValueDate(Index3M,$H3061)</f>
        <v>60772</v>
      </c>
      <c r="J3061" s="52" t="e">
        <f>IFERROR(_xll.qlIndexFixing(Index3M,H3061,TRUE,_xll.ohTrigger(RecalcTrigger,Trigger3M)),NA())</f>
        <v>#N/A</v>
      </c>
      <c r="K3061" s="52" t="e">
        <f>IFERROR(_xll.qlIndexFixing(ONIndex3M,I3061,TRUE,_xll.ohTrigger(RecalcTrigger,Trigger3M)),NA())</f>
        <v>#N/A</v>
      </c>
      <c r="L3061" s="52" t="e">
        <f>IFERROR(_xll.qlIndexFixing(Index6M,$H3061,TRUE,_xll.ohTrigger(RecalcTrigger,Trigger6M)),NA())</f>
        <v>#N/A</v>
      </c>
      <c r="M3061" s="52" t="e">
        <f>IFERROR(_xll.qlIndexFixing(ONIndex6M,I3061,TRUE,_xll.ohTrigger(RecalcTrigger,Trigger6M)),NA())</f>
        <v>#N/A</v>
      </c>
    </row>
    <row r="3062" spans="2:13" x14ac:dyDescent="0.2">
      <c r="B3062" s="46" t="s">
        <v>49</v>
      </c>
      <c r="D3062" s="49">
        <f>_xll.qlCalendarAdvance(LocalCalendar,$D3061,B3062,"f",FALSE)</f>
        <v>61092</v>
      </c>
      <c r="E3062" s="49">
        <f>_xll.qlInterestRateIndexValueDate(IndexON,D3062)</f>
        <v>61092</v>
      </c>
      <c r="F3062" s="52" t="e">
        <f>IFERROR(_xll.qlIndexFixing(IndexON,D3062,TRUE,_xll.ohTrigger(RecalcTrigger,TriggerON)),NA())</f>
        <v>#N/A</v>
      </c>
      <c r="H3062" s="49">
        <f>_xll.qlCalendarAdvance(IborCalendar,$H3061,B3062,"f",FALSE)</f>
        <v>60777</v>
      </c>
      <c r="I3062" s="49">
        <f>_xll.qlInterestRateIndexValueDate(Index3M,$H3062)</f>
        <v>60779</v>
      </c>
      <c r="J3062" s="52" t="e">
        <f>IFERROR(_xll.qlIndexFixing(Index3M,H3062,TRUE,_xll.ohTrigger(RecalcTrigger,Trigger3M)),NA())</f>
        <v>#N/A</v>
      </c>
      <c r="K3062" s="52" t="e">
        <f>IFERROR(_xll.qlIndexFixing(ONIndex3M,I3062,TRUE,_xll.ohTrigger(RecalcTrigger,Trigger3M)),NA())</f>
        <v>#N/A</v>
      </c>
      <c r="L3062" s="52" t="e">
        <f>IFERROR(_xll.qlIndexFixing(Index6M,$H3062,TRUE,_xll.ohTrigger(RecalcTrigger,Trigger6M)),NA())</f>
        <v>#N/A</v>
      </c>
      <c r="M3062" s="52" t="e">
        <f>IFERROR(_xll.qlIndexFixing(ONIndex6M,I3062,TRUE,_xll.ohTrigger(RecalcTrigger,Trigger6M)),NA())</f>
        <v>#N/A</v>
      </c>
    </row>
    <row r="3063" spans="2:13" x14ac:dyDescent="0.2">
      <c r="B3063" s="46" t="s">
        <v>49</v>
      </c>
      <c r="D3063" s="49">
        <f>_xll.qlCalendarAdvance(LocalCalendar,$D3062,B3063,"f",FALSE)</f>
        <v>61099</v>
      </c>
      <c r="E3063" s="49">
        <f>_xll.qlInterestRateIndexValueDate(IndexON,D3063)</f>
        <v>61099</v>
      </c>
      <c r="F3063" s="52" t="e">
        <f>IFERROR(_xll.qlIndexFixing(IndexON,D3063,TRUE,_xll.ohTrigger(RecalcTrigger,TriggerON)),NA())</f>
        <v>#N/A</v>
      </c>
      <c r="H3063" s="49">
        <f>_xll.qlCalendarAdvance(IborCalendar,$H3062,B3063,"f",FALSE)</f>
        <v>60784</v>
      </c>
      <c r="I3063" s="49">
        <f>_xll.qlInterestRateIndexValueDate(Index3M,$H3063)</f>
        <v>60786</v>
      </c>
      <c r="J3063" s="52" t="e">
        <f>IFERROR(_xll.qlIndexFixing(Index3M,H3063,TRUE,_xll.ohTrigger(RecalcTrigger,Trigger3M)),NA())</f>
        <v>#N/A</v>
      </c>
      <c r="K3063" s="52" t="e">
        <f>IFERROR(_xll.qlIndexFixing(ONIndex3M,I3063,TRUE,_xll.ohTrigger(RecalcTrigger,Trigger3M)),NA())</f>
        <v>#N/A</v>
      </c>
      <c r="L3063" s="52" t="e">
        <f>IFERROR(_xll.qlIndexFixing(Index6M,$H3063,TRUE,_xll.ohTrigger(RecalcTrigger,Trigger6M)),NA())</f>
        <v>#N/A</v>
      </c>
      <c r="M3063" s="52" t="e">
        <f>IFERROR(_xll.qlIndexFixing(ONIndex6M,I3063,TRUE,_xll.ohTrigger(RecalcTrigger,Trigger6M)),NA())</f>
        <v>#N/A</v>
      </c>
    </row>
    <row r="3064" spans="2:13" x14ac:dyDescent="0.2">
      <c r="B3064" s="46" t="s">
        <v>49</v>
      </c>
      <c r="D3064" s="49">
        <f>_xll.qlCalendarAdvance(LocalCalendar,$D3063,B3064,"f",FALSE)</f>
        <v>61106</v>
      </c>
      <c r="E3064" s="49">
        <f>_xll.qlInterestRateIndexValueDate(IndexON,D3064)</f>
        <v>61106</v>
      </c>
      <c r="F3064" s="52" t="e">
        <f>IFERROR(_xll.qlIndexFixing(IndexON,D3064,TRUE,_xll.ohTrigger(RecalcTrigger,TriggerON)),NA())</f>
        <v>#N/A</v>
      </c>
      <c r="H3064" s="49">
        <f>_xll.qlCalendarAdvance(IborCalendar,$H3063,B3064,"f",FALSE)</f>
        <v>60791</v>
      </c>
      <c r="I3064" s="49">
        <f>_xll.qlInterestRateIndexValueDate(Index3M,$H3064)</f>
        <v>60793</v>
      </c>
      <c r="J3064" s="52" t="e">
        <f>IFERROR(_xll.qlIndexFixing(Index3M,H3064,TRUE,_xll.ohTrigger(RecalcTrigger,Trigger3M)),NA())</f>
        <v>#N/A</v>
      </c>
      <c r="K3064" s="52" t="e">
        <f>IFERROR(_xll.qlIndexFixing(ONIndex3M,I3064,TRUE,_xll.ohTrigger(RecalcTrigger,Trigger3M)),NA())</f>
        <v>#N/A</v>
      </c>
      <c r="L3064" s="52" t="e">
        <f>IFERROR(_xll.qlIndexFixing(Index6M,$H3064,TRUE,_xll.ohTrigger(RecalcTrigger,Trigger6M)),NA())</f>
        <v>#N/A</v>
      </c>
      <c r="M3064" s="52" t="e">
        <f>IFERROR(_xll.qlIndexFixing(ONIndex6M,I3064,TRUE,_xll.ohTrigger(RecalcTrigger,Trigger6M)),NA())</f>
        <v>#N/A</v>
      </c>
    </row>
    <row r="3065" spans="2:13" x14ac:dyDescent="0.2">
      <c r="B3065" s="46" t="s">
        <v>49</v>
      </c>
      <c r="D3065" s="49">
        <f>_xll.qlCalendarAdvance(LocalCalendar,$D3064,B3065,"f",FALSE)</f>
        <v>61113</v>
      </c>
      <c r="E3065" s="49">
        <f>_xll.qlInterestRateIndexValueDate(IndexON,D3065)</f>
        <v>61113</v>
      </c>
      <c r="F3065" s="52" t="e">
        <f>IFERROR(_xll.qlIndexFixing(IndexON,D3065,TRUE,_xll.ohTrigger(RecalcTrigger,TriggerON)),NA())</f>
        <v>#N/A</v>
      </c>
      <c r="H3065" s="49">
        <f>_xll.qlCalendarAdvance(IborCalendar,$H3064,B3065,"f",FALSE)</f>
        <v>60798</v>
      </c>
      <c r="I3065" s="49">
        <f>_xll.qlInterestRateIndexValueDate(Index3M,$H3065)</f>
        <v>60800</v>
      </c>
      <c r="J3065" s="52" t="e">
        <f>IFERROR(_xll.qlIndexFixing(Index3M,H3065,TRUE,_xll.ohTrigger(RecalcTrigger,Trigger3M)),NA())</f>
        <v>#N/A</v>
      </c>
      <c r="K3065" s="52" t="e">
        <f>IFERROR(_xll.qlIndexFixing(ONIndex3M,I3065,TRUE,_xll.ohTrigger(RecalcTrigger,Trigger3M)),NA())</f>
        <v>#N/A</v>
      </c>
      <c r="L3065" s="52" t="e">
        <f>IFERROR(_xll.qlIndexFixing(Index6M,$H3065,TRUE,_xll.ohTrigger(RecalcTrigger,Trigger6M)),NA())</f>
        <v>#N/A</v>
      </c>
      <c r="M3065" s="52" t="e">
        <f>IFERROR(_xll.qlIndexFixing(ONIndex6M,I3065,TRUE,_xll.ohTrigger(RecalcTrigger,Trigger6M)),NA())</f>
        <v>#N/A</v>
      </c>
    </row>
    <row r="3066" spans="2:13" x14ac:dyDescent="0.2">
      <c r="B3066" s="46" t="s">
        <v>49</v>
      </c>
      <c r="D3066" s="49">
        <f>_xll.qlCalendarAdvance(LocalCalendar,$D3065,B3066,"f",FALSE)</f>
        <v>61123</v>
      </c>
      <c r="E3066" s="49">
        <f>_xll.qlInterestRateIndexValueDate(IndexON,D3066)</f>
        <v>61123</v>
      </c>
      <c r="F3066" s="52" t="e">
        <f>IFERROR(_xll.qlIndexFixing(IndexON,D3066,TRUE,_xll.ohTrigger(RecalcTrigger,TriggerON)),NA())</f>
        <v>#N/A</v>
      </c>
      <c r="H3066" s="49">
        <f>_xll.qlCalendarAdvance(IborCalendar,$H3065,B3066,"f",FALSE)</f>
        <v>60805</v>
      </c>
      <c r="I3066" s="49">
        <f>_xll.qlInterestRateIndexValueDate(Index3M,$H3066)</f>
        <v>60807</v>
      </c>
      <c r="J3066" s="52" t="e">
        <f>IFERROR(_xll.qlIndexFixing(Index3M,H3066,TRUE,_xll.ohTrigger(RecalcTrigger,Trigger3M)),NA())</f>
        <v>#N/A</v>
      </c>
      <c r="K3066" s="52" t="e">
        <f>IFERROR(_xll.qlIndexFixing(ONIndex3M,I3066,TRUE,_xll.ohTrigger(RecalcTrigger,Trigger3M)),NA())</f>
        <v>#N/A</v>
      </c>
      <c r="L3066" s="52" t="e">
        <f>IFERROR(_xll.qlIndexFixing(Index6M,$H3066,TRUE,_xll.ohTrigger(RecalcTrigger,Trigger6M)),NA())</f>
        <v>#N/A</v>
      </c>
      <c r="M3066" s="52" t="e">
        <f>IFERROR(_xll.qlIndexFixing(ONIndex6M,I3066,TRUE,_xll.ohTrigger(RecalcTrigger,Trigger6M)),NA())</f>
        <v>#N/A</v>
      </c>
    </row>
    <row r="3067" spans="2:13" x14ac:dyDescent="0.2">
      <c r="B3067" s="46" t="s">
        <v>49</v>
      </c>
      <c r="D3067" s="49">
        <f>_xll.qlCalendarAdvance(LocalCalendar,$D3066,B3067,"f",FALSE)</f>
        <v>61130</v>
      </c>
      <c r="E3067" s="49">
        <f>_xll.qlInterestRateIndexValueDate(IndexON,D3067)</f>
        <v>61130</v>
      </c>
      <c r="F3067" s="52" t="e">
        <f>IFERROR(_xll.qlIndexFixing(IndexON,D3067,TRUE,_xll.ohTrigger(RecalcTrigger,TriggerON)),NA())</f>
        <v>#N/A</v>
      </c>
      <c r="H3067" s="49">
        <f>_xll.qlCalendarAdvance(IborCalendar,$H3066,B3067,"f",FALSE)</f>
        <v>60812</v>
      </c>
      <c r="I3067" s="49">
        <f>_xll.qlInterestRateIndexValueDate(Index3M,$H3067)</f>
        <v>60814</v>
      </c>
      <c r="J3067" s="52" t="e">
        <f>IFERROR(_xll.qlIndexFixing(Index3M,H3067,TRUE,_xll.ohTrigger(RecalcTrigger,Trigger3M)),NA())</f>
        <v>#N/A</v>
      </c>
      <c r="K3067" s="52" t="e">
        <f>IFERROR(_xll.qlIndexFixing(ONIndex3M,I3067,TRUE,_xll.ohTrigger(RecalcTrigger,Trigger3M)),NA())</f>
        <v>#N/A</v>
      </c>
      <c r="L3067" s="52" t="e">
        <f>IFERROR(_xll.qlIndexFixing(Index6M,$H3067,TRUE,_xll.ohTrigger(RecalcTrigger,Trigger6M)),NA())</f>
        <v>#N/A</v>
      </c>
      <c r="M3067" s="52" t="e">
        <f>IFERROR(_xll.qlIndexFixing(ONIndex6M,I3067,TRUE,_xll.ohTrigger(RecalcTrigger,Trigger6M)),NA())</f>
        <v>#N/A</v>
      </c>
    </row>
    <row r="3068" spans="2:13" x14ac:dyDescent="0.2">
      <c r="B3068" s="46" t="s">
        <v>49</v>
      </c>
      <c r="D3068" s="49">
        <f>_xll.qlCalendarAdvance(LocalCalendar,$D3067,B3068,"f",FALSE)</f>
        <v>61137</v>
      </c>
      <c r="E3068" s="49">
        <f>_xll.qlInterestRateIndexValueDate(IndexON,D3068)</f>
        <v>61137</v>
      </c>
      <c r="F3068" s="52" t="e">
        <f>IFERROR(_xll.qlIndexFixing(IndexON,D3068,TRUE,_xll.ohTrigger(RecalcTrigger,TriggerON)),NA())</f>
        <v>#N/A</v>
      </c>
      <c r="H3068" s="49">
        <f>_xll.qlCalendarAdvance(IborCalendar,$H3067,B3068,"f",FALSE)</f>
        <v>60819</v>
      </c>
      <c r="I3068" s="49">
        <f>_xll.qlInterestRateIndexValueDate(Index3M,$H3068)</f>
        <v>60821</v>
      </c>
      <c r="J3068" s="52" t="e">
        <f>IFERROR(_xll.qlIndexFixing(Index3M,H3068,TRUE,_xll.ohTrigger(RecalcTrigger,Trigger3M)),NA())</f>
        <v>#N/A</v>
      </c>
      <c r="K3068" s="52" t="e">
        <f>IFERROR(_xll.qlIndexFixing(ONIndex3M,I3068,TRUE,_xll.ohTrigger(RecalcTrigger,Trigger3M)),NA())</f>
        <v>#N/A</v>
      </c>
      <c r="L3068" s="52" t="e">
        <f>IFERROR(_xll.qlIndexFixing(Index6M,$H3068,TRUE,_xll.ohTrigger(RecalcTrigger,Trigger6M)),NA())</f>
        <v>#N/A</v>
      </c>
      <c r="M3068" s="52" t="e">
        <f>IFERROR(_xll.qlIndexFixing(ONIndex6M,I3068,TRUE,_xll.ohTrigger(RecalcTrigger,Trigger6M)),NA())</f>
        <v>#N/A</v>
      </c>
    </row>
    <row r="3069" spans="2:13" x14ac:dyDescent="0.2">
      <c r="B3069" s="46" t="s">
        <v>49</v>
      </c>
      <c r="D3069" s="49">
        <f>_xll.qlCalendarAdvance(LocalCalendar,$D3068,B3069,"f",FALSE)</f>
        <v>61144</v>
      </c>
      <c r="E3069" s="49">
        <f>_xll.qlInterestRateIndexValueDate(IndexON,D3069)</f>
        <v>61144</v>
      </c>
      <c r="F3069" s="52" t="e">
        <f>IFERROR(_xll.qlIndexFixing(IndexON,D3069,TRUE,_xll.ohTrigger(RecalcTrigger,TriggerON)),NA())</f>
        <v>#N/A</v>
      </c>
      <c r="H3069" s="49">
        <f>_xll.qlCalendarAdvance(IborCalendar,$H3068,B3069,"f",FALSE)</f>
        <v>60826</v>
      </c>
      <c r="I3069" s="49">
        <f>_xll.qlInterestRateIndexValueDate(Index3M,$H3069)</f>
        <v>60828</v>
      </c>
      <c r="J3069" s="52" t="e">
        <f>IFERROR(_xll.qlIndexFixing(Index3M,H3069,TRUE,_xll.ohTrigger(RecalcTrigger,Trigger3M)),NA())</f>
        <v>#N/A</v>
      </c>
      <c r="K3069" s="52" t="e">
        <f>IFERROR(_xll.qlIndexFixing(ONIndex3M,I3069,TRUE,_xll.ohTrigger(RecalcTrigger,Trigger3M)),NA())</f>
        <v>#N/A</v>
      </c>
      <c r="L3069" s="52" t="e">
        <f>IFERROR(_xll.qlIndexFixing(Index6M,$H3069,TRUE,_xll.ohTrigger(RecalcTrigger,Trigger6M)),NA())</f>
        <v>#N/A</v>
      </c>
      <c r="M3069" s="52" t="e">
        <f>IFERROR(_xll.qlIndexFixing(ONIndex6M,I3069,TRUE,_xll.ohTrigger(RecalcTrigger,Trigger6M)),NA())</f>
        <v>#N/A</v>
      </c>
    </row>
    <row r="3070" spans="2:13" x14ac:dyDescent="0.2">
      <c r="B3070" s="46" t="s">
        <v>49</v>
      </c>
      <c r="D3070" s="49">
        <f>_xll.qlCalendarAdvance(LocalCalendar,$D3069,B3070,"f",FALSE)</f>
        <v>61151</v>
      </c>
      <c r="E3070" s="49">
        <f>_xll.qlInterestRateIndexValueDate(IndexON,D3070)</f>
        <v>61151</v>
      </c>
      <c r="F3070" s="52" t="e">
        <f>IFERROR(_xll.qlIndexFixing(IndexON,D3070,TRUE,_xll.ohTrigger(RecalcTrigger,TriggerON)),NA())</f>
        <v>#N/A</v>
      </c>
      <c r="H3070" s="49">
        <f>_xll.qlCalendarAdvance(IborCalendar,$H3069,B3070,"f",FALSE)</f>
        <v>60833</v>
      </c>
      <c r="I3070" s="49">
        <f>_xll.qlInterestRateIndexValueDate(Index3M,$H3070)</f>
        <v>60835</v>
      </c>
      <c r="J3070" s="52" t="e">
        <f>IFERROR(_xll.qlIndexFixing(Index3M,H3070,TRUE,_xll.ohTrigger(RecalcTrigger,Trigger3M)),NA())</f>
        <v>#N/A</v>
      </c>
      <c r="K3070" s="52" t="e">
        <f>IFERROR(_xll.qlIndexFixing(ONIndex3M,I3070,TRUE,_xll.ohTrigger(RecalcTrigger,Trigger3M)),NA())</f>
        <v>#N/A</v>
      </c>
      <c r="L3070" s="52" t="e">
        <f>IFERROR(_xll.qlIndexFixing(Index6M,$H3070,TRUE,_xll.ohTrigger(RecalcTrigger,Trigger6M)),NA())</f>
        <v>#N/A</v>
      </c>
      <c r="M3070" s="52" t="e">
        <f>IFERROR(_xll.qlIndexFixing(ONIndex6M,I3070,TRUE,_xll.ohTrigger(RecalcTrigger,Trigger6M)),NA())</f>
        <v>#N/A</v>
      </c>
    </row>
    <row r="3071" spans="2:13" x14ac:dyDescent="0.2">
      <c r="B3071" s="46" t="s">
        <v>49</v>
      </c>
      <c r="D3071" s="49">
        <f>_xll.qlCalendarAdvance(LocalCalendar,$D3070,B3071,"f",FALSE)</f>
        <v>61158</v>
      </c>
      <c r="E3071" s="49">
        <f>_xll.qlInterestRateIndexValueDate(IndexON,D3071)</f>
        <v>61158</v>
      </c>
      <c r="F3071" s="52" t="e">
        <f>IFERROR(_xll.qlIndexFixing(IndexON,D3071,TRUE,_xll.ohTrigger(RecalcTrigger,TriggerON)),NA())</f>
        <v>#N/A</v>
      </c>
      <c r="H3071" s="49">
        <f>_xll.qlCalendarAdvance(IborCalendar,$H3070,B3071,"f",FALSE)</f>
        <v>60840</v>
      </c>
      <c r="I3071" s="49">
        <f>_xll.qlInterestRateIndexValueDate(Index3M,$H3071)</f>
        <v>60842</v>
      </c>
      <c r="J3071" s="52" t="e">
        <f>IFERROR(_xll.qlIndexFixing(Index3M,H3071,TRUE,_xll.ohTrigger(RecalcTrigger,Trigger3M)),NA())</f>
        <v>#N/A</v>
      </c>
      <c r="K3071" s="52" t="e">
        <f>IFERROR(_xll.qlIndexFixing(ONIndex3M,I3071,TRUE,_xll.ohTrigger(RecalcTrigger,Trigger3M)),NA())</f>
        <v>#N/A</v>
      </c>
      <c r="L3071" s="52" t="e">
        <f>IFERROR(_xll.qlIndexFixing(Index6M,$H3071,TRUE,_xll.ohTrigger(RecalcTrigger,Trigger6M)),NA())</f>
        <v>#N/A</v>
      </c>
      <c r="M3071" s="52" t="e">
        <f>IFERROR(_xll.qlIndexFixing(ONIndex6M,I3071,TRUE,_xll.ohTrigger(RecalcTrigger,Trigger6M)),NA())</f>
        <v>#N/A</v>
      </c>
    </row>
    <row r="3072" spans="2:13" x14ac:dyDescent="0.2">
      <c r="B3072" s="46" t="s">
        <v>49</v>
      </c>
      <c r="D3072" s="49">
        <f>_xll.qlCalendarAdvance(LocalCalendar,$D3071,B3072,"f",FALSE)</f>
        <v>61165</v>
      </c>
      <c r="E3072" s="49">
        <f>_xll.qlInterestRateIndexValueDate(IndexON,D3072)</f>
        <v>61165</v>
      </c>
      <c r="F3072" s="52" t="e">
        <f>IFERROR(_xll.qlIndexFixing(IndexON,D3072,TRUE,_xll.ohTrigger(RecalcTrigger,TriggerON)),NA())</f>
        <v>#N/A</v>
      </c>
      <c r="H3072" s="49">
        <f>_xll.qlCalendarAdvance(IborCalendar,$H3071,B3072,"f",FALSE)</f>
        <v>60847</v>
      </c>
      <c r="I3072" s="49">
        <f>_xll.qlInterestRateIndexValueDate(Index3M,$H3072)</f>
        <v>60849</v>
      </c>
      <c r="J3072" s="52" t="e">
        <f>IFERROR(_xll.qlIndexFixing(Index3M,H3072,TRUE,_xll.ohTrigger(RecalcTrigger,Trigger3M)),NA())</f>
        <v>#N/A</v>
      </c>
      <c r="K3072" s="52" t="e">
        <f>IFERROR(_xll.qlIndexFixing(ONIndex3M,I3072,TRUE,_xll.ohTrigger(RecalcTrigger,Trigger3M)),NA())</f>
        <v>#N/A</v>
      </c>
      <c r="L3072" s="52" t="e">
        <f>IFERROR(_xll.qlIndexFixing(Index6M,$H3072,TRUE,_xll.ohTrigger(RecalcTrigger,Trigger6M)),NA())</f>
        <v>#N/A</v>
      </c>
      <c r="M3072" s="52" t="e">
        <f>IFERROR(_xll.qlIndexFixing(ONIndex6M,I3072,TRUE,_xll.ohTrigger(RecalcTrigger,Trigger6M)),NA())</f>
        <v>#N/A</v>
      </c>
    </row>
    <row r="3073" spans="2:13" x14ac:dyDescent="0.2">
      <c r="B3073" s="46" t="s">
        <v>49</v>
      </c>
      <c r="D3073" s="49">
        <f>_xll.qlCalendarAdvance(LocalCalendar,$D3072,B3073,"f",FALSE)</f>
        <v>61172</v>
      </c>
      <c r="E3073" s="49">
        <f>_xll.qlInterestRateIndexValueDate(IndexON,D3073)</f>
        <v>61172</v>
      </c>
      <c r="F3073" s="52" t="e">
        <f>IFERROR(_xll.qlIndexFixing(IndexON,D3073,TRUE,_xll.ohTrigger(RecalcTrigger,TriggerON)),NA())</f>
        <v>#N/A</v>
      </c>
      <c r="H3073" s="49">
        <f>_xll.qlCalendarAdvance(IborCalendar,$H3072,B3073,"f",FALSE)</f>
        <v>60854</v>
      </c>
      <c r="I3073" s="49">
        <f>_xll.qlInterestRateIndexValueDate(Index3M,$H3073)</f>
        <v>60856</v>
      </c>
      <c r="J3073" s="52" t="e">
        <f>IFERROR(_xll.qlIndexFixing(Index3M,H3073,TRUE,_xll.ohTrigger(RecalcTrigger,Trigger3M)),NA())</f>
        <v>#N/A</v>
      </c>
      <c r="K3073" s="52" t="e">
        <f>IFERROR(_xll.qlIndexFixing(ONIndex3M,I3073,TRUE,_xll.ohTrigger(RecalcTrigger,Trigger3M)),NA())</f>
        <v>#N/A</v>
      </c>
      <c r="L3073" s="52" t="e">
        <f>IFERROR(_xll.qlIndexFixing(Index6M,$H3073,TRUE,_xll.ohTrigger(RecalcTrigger,Trigger6M)),NA())</f>
        <v>#N/A</v>
      </c>
      <c r="M3073" s="52" t="e">
        <f>IFERROR(_xll.qlIndexFixing(ONIndex6M,I3073,TRUE,_xll.ohTrigger(RecalcTrigger,Trigger6M)),NA())</f>
        <v>#N/A</v>
      </c>
    </row>
    <row r="3074" spans="2:13" x14ac:dyDescent="0.2">
      <c r="B3074" s="46" t="s">
        <v>49</v>
      </c>
      <c r="D3074" s="49">
        <f>_xll.qlCalendarAdvance(LocalCalendar,$D3073,B3074,"f",FALSE)</f>
        <v>61179</v>
      </c>
      <c r="E3074" s="49">
        <f>_xll.qlInterestRateIndexValueDate(IndexON,D3074)</f>
        <v>61179</v>
      </c>
      <c r="F3074" s="52" t="e">
        <f>IFERROR(_xll.qlIndexFixing(IndexON,D3074,TRUE,_xll.ohTrigger(RecalcTrigger,TriggerON)),NA())</f>
        <v>#N/A</v>
      </c>
      <c r="H3074" s="49">
        <f>_xll.qlCalendarAdvance(IborCalendar,$H3073,B3074,"f",FALSE)</f>
        <v>60861</v>
      </c>
      <c r="I3074" s="49">
        <f>_xll.qlInterestRateIndexValueDate(Index3M,$H3074)</f>
        <v>60863</v>
      </c>
      <c r="J3074" s="52" t="e">
        <f>IFERROR(_xll.qlIndexFixing(Index3M,H3074,TRUE,_xll.ohTrigger(RecalcTrigger,Trigger3M)),NA())</f>
        <v>#N/A</v>
      </c>
      <c r="K3074" s="52" t="e">
        <f>IFERROR(_xll.qlIndexFixing(ONIndex3M,I3074,TRUE,_xll.ohTrigger(RecalcTrigger,Trigger3M)),NA())</f>
        <v>#N/A</v>
      </c>
      <c r="L3074" s="52" t="e">
        <f>IFERROR(_xll.qlIndexFixing(Index6M,$H3074,TRUE,_xll.ohTrigger(RecalcTrigger,Trigger6M)),NA())</f>
        <v>#N/A</v>
      </c>
      <c r="M3074" s="52" t="e">
        <f>IFERROR(_xll.qlIndexFixing(ONIndex6M,I3074,TRUE,_xll.ohTrigger(RecalcTrigger,Trigger6M)),NA())</f>
        <v>#N/A</v>
      </c>
    </row>
    <row r="3075" spans="2:13" x14ac:dyDescent="0.2">
      <c r="B3075" s="46" t="s">
        <v>49</v>
      </c>
      <c r="D3075" s="49">
        <f>_xll.qlCalendarAdvance(LocalCalendar,$D3074,B3075,"f",FALSE)</f>
        <v>61186</v>
      </c>
      <c r="E3075" s="49">
        <f>_xll.qlInterestRateIndexValueDate(IndexON,D3075)</f>
        <v>61186</v>
      </c>
      <c r="F3075" s="52" t="e">
        <f>IFERROR(_xll.qlIndexFixing(IndexON,D3075,TRUE,_xll.ohTrigger(RecalcTrigger,TriggerON)),NA())</f>
        <v>#N/A</v>
      </c>
      <c r="H3075" s="49">
        <f>_xll.qlCalendarAdvance(IborCalendar,$H3074,B3075,"f",FALSE)</f>
        <v>60868</v>
      </c>
      <c r="I3075" s="49">
        <f>_xll.qlInterestRateIndexValueDate(Index3M,$H3075)</f>
        <v>60870</v>
      </c>
      <c r="J3075" s="52" t="e">
        <f>IFERROR(_xll.qlIndexFixing(Index3M,H3075,TRUE,_xll.ohTrigger(RecalcTrigger,Trigger3M)),NA())</f>
        <v>#N/A</v>
      </c>
      <c r="K3075" s="52" t="e">
        <f>IFERROR(_xll.qlIndexFixing(ONIndex3M,I3075,TRUE,_xll.ohTrigger(RecalcTrigger,Trigger3M)),NA())</f>
        <v>#N/A</v>
      </c>
      <c r="L3075" s="52" t="e">
        <f>IFERROR(_xll.qlIndexFixing(Index6M,$H3075,TRUE,_xll.ohTrigger(RecalcTrigger,Trigger6M)),NA())</f>
        <v>#N/A</v>
      </c>
      <c r="M3075" s="52" t="e">
        <f>IFERROR(_xll.qlIndexFixing(ONIndex6M,I3075,TRUE,_xll.ohTrigger(RecalcTrigger,Trigger6M)),NA())</f>
        <v>#N/A</v>
      </c>
    </row>
    <row r="3076" spans="2:13" x14ac:dyDescent="0.2">
      <c r="B3076" s="46" t="s">
        <v>49</v>
      </c>
      <c r="D3076" s="49">
        <f>_xll.qlCalendarAdvance(LocalCalendar,$D3075,B3076,"f",FALSE)</f>
        <v>61193</v>
      </c>
      <c r="E3076" s="49">
        <f>_xll.qlInterestRateIndexValueDate(IndexON,D3076)</f>
        <v>61193</v>
      </c>
      <c r="F3076" s="52" t="e">
        <f>IFERROR(_xll.qlIndexFixing(IndexON,D3076,TRUE,_xll.ohTrigger(RecalcTrigger,TriggerON)),NA())</f>
        <v>#N/A</v>
      </c>
      <c r="H3076" s="49">
        <f>_xll.qlCalendarAdvance(IborCalendar,$H3075,B3076,"f",FALSE)</f>
        <v>60875</v>
      </c>
      <c r="I3076" s="49">
        <f>_xll.qlInterestRateIndexValueDate(Index3M,$H3076)</f>
        <v>60877</v>
      </c>
      <c r="J3076" s="52" t="e">
        <f>IFERROR(_xll.qlIndexFixing(Index3M,H3076,TRUE,_xll.ohTrigger(RecalcTrigger,Trigger3M)),NA())</f>
        <v>#N/A</v>
      </c>
      <c r="K3076" s="52" t="e">
        <f>IFERROR(_xll.qlIndexFixing(ONIndex3M,I3076,TRUE,_xll.ohTrigger(RecalcTrigger,Trigger3M)),NA())</f>
        <v>#N/A</v>
      </c>
      <c r="L3076" s="52" t="e">
        <f>IFERROR(_xll.qlIndexFixing(Index6M,$H3076,TRUE,_xll.ohTrigger(RecalcTrigger,Trigger6M)),NA())</f>
        <v>#N/A</v>
      </c>
      <c r="M3076" s="52" t="e">
        <f>IFERROR(_xll.qlIndexFixing(ONIndex6M,I3076,TRUE,_xll.ohTrigger(RecalcTrigger,Trigger6M)),NA())</f>
        <v>#N/A</v>
      </c>
    </row>
    <row r="3077" spans="2:13" x14ac:dyDescent="0.2">
      <c r="B3077" s="46" t="s">
        <v>49</v>
      </c>
      <c r="D3077" s="49">
        <f>_xll.qlCalendarAdvance(LocalCalendar,$D3076,B3077,"f",FALSE)</f>
        <v>61200</v>
      </c>
      <c r="E3077" s="49">
        <f>_xll.qlInterestRateIndexValueDate(IndexON,D3077)</f>
        <v>61200</v>
      </c>
      <c r="F3077" s="52" t="e">
        <f>IFERROR(_xll.qlIndexFixing(IndexON,D3077,TRUE,_xll.ohTrigger(RecalcTrigger,TriggerON)),NA())</f>
        <v>#N/A</v>
      </c>
      <c r="H3077" s="49">
        <f>_xll.qlCalendarAdvance(IborCalendar,$H3076,B3077,"f",FALSE)</f>
        <v>60882</v>
      </c>
      <c r="I3077" s="49">
        <f>_xll.qlInterestRateIndexValueDate(Index3M,$H3077)</f>
        <v>60884</v>
      </c>
      <c r="J3077" s="52" t="e">
        <f>IFERROR(_xll.qlIndexFixing(Index3M,H3077,TRUE,_xll.ohTrigger(RecalcTrigger,Trigger3M)),NA())</f>
        <v>#N/A</v>
      </c>
      <c r="K3077" s="52" t="e">
        <f>IFERROR(_xll.qlIndexFixing(ONIndex3M,I3077,TRUE,_xll.ohTrigger(RecalcTrigger,Trigger3M)),NA())</f>
        <v>#N/A</v>
      </c>
      <c r="L3077" s="52" t="e">
        <f>IFERROR(_xll.qlIndexFixing(Index6M,$H3077,TRUE,_xll.ohTrigger(RecalcTrigger,Trigger6M)),NA())</f>
        <v>#N/A</v>
      </c>
      <c r="M3077" s="52" t="e">
        <f>IFERROR(_xll.qlIndexFixing(ONIndex6M,I3077,TRUE,_xll.ohTrigger(RecalcTrigger,Trigger6M)),NA())</f>
        <v>#N/A</v>
      </c>
    </row>
    <row r="3078" spans="2:13" x14ac:dyDescent="0.2">
      <c r="B3078" s="46" t="s">
        <v>49</v>
      </c>
      <c r="D3078" s="49">
        <f>_xll.qlCalendarAdvance(LocalCalendar,$D3077,B3078,"f",FALSE)</f>
        <v>61207</v>
      </c>
      <c r="E3078" s="49">
        <f>_xll.qlInterestRateIndexValueDate(IndexON,D3078)</f>
        <v>61207</v>
      </c>
      <c r="F3078" s="52" t="e">
        <f>IFERROR(_xll.qlIndexFixing(IndexON,D3078,TRUE,_xll.ohTrigger(RecalcTrigger,TriggerON)),NA())</f>
        <v>#N/A</v>
      </c>
      <c r="H3078" s="49">
        <f>_xll.qlCalendarAdvance(IborCalendar,$H3077,B3078,"f",FALSE)</f>
        <v>60889</v>
      </c>
      <c r="I3078" s="49">
        <f>_xll.qlInterestRateIndexValueDate(Index3M,$H3078)</f>
        <v>60891</v>
      </c>
      <c r="J3078" s="52" t="e">
        <f>IFERROR(_xll.qlIndexFixing(Index3M,H3078,TRUE,_xll.ohTrigger(RecalcTrigger,Trigger3M)),NA())</f>
        <v>#N/A</v>
      </c>
      <c r="K3078" s="52" t="e">
        <f>IFERROR(_xll.qlIndexFixing(ONIndex3M,I3078,TRUE,_xll.ohTrigger(RecalcTrigger,Trigger3M)),NA())</f>
        <v>#N/A</v>
      </c>
      <c r="L3078" s="52" t="e">
        <f>IFERROR(_xll.qlIndexFixing(Index6M,$H3078,TRUE,_xll.ohTrigger(RecalcTrigger,Trigger6M)),NA())</f>
        <v>#N/A</v>
      </c>
      <c r="M3078" s="52" t="e">
        <f>IFERROR(_xll.qlIndexFixing(ONIndex6M,I3078,TRUE,_xll.ohTrigger(RecalcTrigger,Trigger6M)),NA())</f>
        <v>#N/A</v>
      </c>
    </row>
    <row r="3079" spans="2:13" x14ac:dyDescent="0.2">
      <c r="B3079" s="46" t="s">
        <v>49</v>
      </c>
      <c r="D3079" s="49">
        <f>_xll.qlCalendarAdvance(LocalCalendar,$D3078,B3079,"f",FALSE)</f>
        <v>61214</v>
      </c>
      <c r="E3079" s="49">
        <f>_xll.qlInterestRateIndexValueDate(IndexON,D3079)</f>
        <v>61214</v>
      </c>
      <c r="F3079" s="52" t="e">
        <f>IFERROR(_xll.qlIndexFixing(IndexON,D3079,TRUE,_xll.ohTrigger(RecalcTrigger,TriggerON)),NA())</f>
        <v>#N/A</v>
      </c>
      <c r="H3079" s="49">
        <f>_xll.qlCalendarAdvance(IborCalendar,$H3078,B3079,"f",FALSE)</f>
        <v>60896</v>
      </c>
      <c r="I3079" s="49">
        <f>_xll.qlInterestRateIndexValueDate(Index3M,$H3079)</f>
        <v>60899</v>
      </c>
      <c r="J3079" s="52" t="e">
        <f>IFERROR(_xll.qlIndexFixing(Index3M,H3079,TRUE,_xll.ohTrigger(RecalcTrigger,Trigger3M)),NA())</f>
        <v>#N/A</v>
      </c>
      <c r="K3079" s="52" t="e">
        <f>IFERROR(_xll.qlIndexFixing(ONIndex3M,I3079,TRUE,_xll.ohTrigger(RecalcTrigger,Trigger3M)),NA())</f>
        <v>#N/A</v>
      </c>
      <c r="L3079" s="52" t="e">
        <f>IFERROR(_xll.qlIndexFixing(Index6M,$H3079,TRUE,_xll.ohTrigger(RecalcTrigger,Trigger6M)),NA())</f>
        <v>#N/A</v>
      </c>
      <c r="M3079" s="52" t="e">
        <f>IFERROR(_xll.qlIndexFixing(ONIndex6M,I3079,TRUE,_xll.ohTrigger(RecalcTrigger,Trigger6M)),NA())</f>
        <v>#N/A</v>
      </c>
    </row>
    <row r="3080" spans="2:13" x14ac:dyDescent="0.2">
      <c r="B3080" s="46" t="s">
        <v>49</v>
      </c>
      <c r="D3080" s="49">
        <f>_xll.qlCalendarAdvance(LocalCalendar,$D3079,B3080,"f",FALSE)</f>
        <v>61221</v>
      </c>
      <c r="E3080" s="49">
        <f>_xll.qlInterestRateIndexValueDate(IndexON,D3080)</f>
        <v>61221</v>
      </c>
      <c r="F3080" s="52" t="e">
        <f>IFERROR(_xll.qlIndexFixing(IndexON,D3080,TRUE,_xll.ohTrigger(RecalcTrigger,TriggerON)),NA())</f>
        <v>#N/A</v>
      </c>
      <c r="H3080" s="49">
        <f>_xll.qlCalendarAdvance(IborCalendar,$H3079,B3080,"f",FALSE)</f>
        <v>60903</v>
      </c>
      <c r="I3080" s="49">
        <f>_xll.qlInterestRateIndexValueDate(Index3M,$H3080)</f>
        <v>60905</v>
      </c>
      <c r="J3080" s="52" t="e">
        <f>IFERROR(_xll.qlIndexFixing(Index3M,H3080,TRUE,_xll.ohTrigger(RecalcTrigger,Trigger3M)),NA())</f>
        <v>#N/A</v>
      </c>
      <c r="K3080" s="52" t="e">
        <f>IFERROR(_xll.qlIndexFixing(ONIndex3M,I3080,TRUE,_xll.ohTrigger(RecalcTrigger,Trigger3M)),NA())</f>
        <v>#N/A</v>
      </c>
      <c r="L3080" s="52" t="e">
        <f>IFERROR(_xll.qlIndexFixing(Index6M,$H3080,TRUE,_xll.ohTrigger(RecalcTrigger,Trigger6M)),NA())</f>
        <v>#N/A</v>
      </c>
      <c r="M3080" s="52" t="e">
        <f>IFERROR(_xll.qlIndexFixing(ONIndex6M,I3080,TRUE,_xll.ohTrigger(RecalcTrigger,Trigger6M)),NA())</f>
        <v>#N/A</v>
      </c>
    </row>
    <row r="3081" spans="2:13" x14ac:dyDescent="0.2">
      <c r="B3081" s="46" t="s">
        <v>49</v>
      </c>
      <c r="D3081" s="49">
        <f>_xll.qlCalendarAdvance(LocalCalendar,$D3080,B3081,"f",FALSE)</f>
        <v>61228</v>
      </c>
      <c r="E3081" s="49">
        <f>_xll.qlInterestRateIndexValueDate(IndexON,D3081)</f>
        <v>61228</v>
      </c>
      <c r="F3081" s="52" t="e">
        <f>IFERROR(_xll.qlIndexFixing(IndexON,D3081,TRUE,_xll.ohTrigger(RecalcTrigger,TriggerON)),NA())</f>
        <v>#N/A</v>
      </c>
      <c r="H3081" s="49">
        <f>_xll.qlCalendarAdvance(IborCalendar,$H3080,B3081,"f",FALSE)</f>
        <v>60910</v>
      </c>
      <c r="I3081" s="49">
        <f>_xll.qlInterestRateIndexValueDate(Index3M,$H3081)</f>
        <v>60912</v>
      </c>
      <c r="J3081" s="52" t="e">
        <f>IFERROR(_xll.qlIndexFixing(Index3M,H3081,TRUE,_xll.ohTrigger(RecalcTrigger,Trigger3M)),NA())</f>
        <v>#N/A</v>
      </c>
      <c r="K3081" s="52" t="e">
        <f>IFERROR(_xll.qlIndexFixing(ONIndex3M,I3081,TRUE,_xll.ohTrigger(RecalcTrigger,Trigger3M)),NA())</f>
        <v>#N/A</v>
      </c>
      <c r="L3081" s="52" t="e">
        <f>IFERROR(_xll.qlIndexFixing(Index6M,$H3081,TRUE,_xll.ohTrigger(RecalcTrigger,Trigger6M)),NA())</f>
        <v>#N/A</v>
      </c>
      <c r="M3081" s="52" t="e">
        <f>IFERROR(_xll.qlIndexFixing(ONIndex6M,I3081,TRUE,_xll.ohTrigger(RecalcTrigger,Trigger6M)),NA())</f>
        <v>#N/A</v>
      </c>
    </row>
    <row r="3082" spans="2:13" x14ac:dyDescent="0.2">
      <c r="B3082" s="46" t="s">
        <v>49</v>
      </c>
      <c r="D3082" s="49">
        <f>_xll.qlCalendarAdvance(LocalCalendar,$D3081,B3082,"f",FALSE)</f>
        <v>61235</v>
      </c>
      <c r="E3082" s="49">
        <f>_xll.qlInterestRateIndexValueDate(IndexON,D3082)</f>
        <v>61235</v>
      </c>
      <c r="F3082" s="52" t="e">
        <f>IFERROR(_xll.qlIndexFixing(IndexON,D3082,TRUE,_xll.ohTrigger(RecalcTrigger,TriggerON)),NA())</f>
        <v>#N/A</v>
      </c>
      <c r="H3082" s="49">
        <f>_xll.qlCalendarAdvance(IborCalendar,$H3081,B3082,"f",FALSE)</f>
        <v>60917</v>
      </c>
      <c r="I3082" s="49">
        <f>_xll.qlInterestRateIndexValueDate(Index3M,$H3082)</f>
        <v>60919</v>
      </c>
      <c r="J3082" s="52" t="e">
        <f>IFERROR(_xll.qlIndexFixing(Index3M,H3082,TRUE,_xll.ohTrigger(RecalcTrigger,Trigger3M)),NA())</f>
        <v>#N/A</v>
      </c>
      <c r="K3082" s="52" t="e">
        <f>IFERROR(_xll.qlIndexFixing(ONIndex3M,I3082,TRUE,_xll.ohTrigger(RecalcTrigger,Trigger3M)),NA())</f>
        <v>#N/A</v>
      </c>
      <c r="L3082" s="52" t="e">
        <f>IFERROR(_xll.qlIndexFixing(Index6M,$H3082,TRUE,_xll.ohTrigger(RecalcTrigger,Trigger6M)),NA())</f>
        <v>#N/A</v>
      </c>
      <c r="M3082" s="52" t="e">
        <f>IFERROR(_xll.qlIndexFixing(ONIndex6M,I3082,TRUE,_xll.ohTrigger(RecalcTrigger,Trigger6M)),NA())</f>
        <v>#N/A</v>
      </c>
    </row>
    <row r="3083" spans="2:13" x14ac:dyDescent="0.2">
      <c r="B3083" s="46" t="s">
        <v>49</v>
      </c>
      <c r="D3083" s="49">
        <f>_xll.qlCalendarAdvance(LocalCalendar,$D3082,B3083,"f",FALSE)</f>
        <v>61242</v>
      </c>
      <c r="E3083" s="49">
        <f>_xll.qlInterestRateIndexValueDate(IndexON,D3083)</f>
        <v>61242</v>
      </c>
      <c r="F3083" s="52" t="e">
        <f>IFERROR(_xll.qlIndexFixing(IndexON,D3083,TRUE,_xll.ohTrigger(RecalcTrigger,TriggerON)),NA())</f>
        <v>#N/A</v>
      </c>
      <c r="H3083" s="49">
        <f>_xll.qlCalendarAdvance(IborCalendar,$H3082,B3083,"f",FALSE)</f>
        <v>60924</v>
      </c>
      <c r="I3083" s="49">
        <f>_xll.qlInterestRateIndexValueDate(Index3M,$H3083)</f>
        <v>60926</v>
      </c>
      <c r="J3083" s="52" t="e">
        <f>IFERROR(_xll.qlIndexFixing(Index3M,H3083,TRUE,_xll.ohTrigger(RecalcTrigger,Trigger3M)),NA())</f>
        <v>#N/A</v>
      </c>
      <c r="K3083" s="52" t="e">
        <f>IFERROR(_xll.qlIndexFixing(ONIndex3M,I3083,TRUE,_xll.ohTrigger(RecalcTrigger,Trigger3M)),NA())</f>
        <v>#N/A</v>
      </c>
      <c r="L3083" s="52" t="e">
        <f>IFERROR(_xll.qlIndexFixing(Index6M,$H3083,TRUE,_xll.ohTrigger(RecalcTrigger,Trigger6M)),NA())</f>
        <v>#N/A</v>
      </c>
      <c r="M3083" s="52" t="e">
        <f>IFERROR(_xll.qlIndexFixing(ONIndex6M,I3083,TRUE,_xll.ohTrigger(RecalcTrigger,Trigger6M)),NA())</f>
        <v>#N/A</v>
      </c>
    </row>
    <row r="3084" spans="2:13" x14ac:dyDescent="0.2">
      <c r="B3084" s="46" t="s">
        <v>49</v>
      </c>
      <c r="D3084" s="49">
        <f>_xll.qlCalendarAdvance(LocalCalendar,$D3083,B3084,"f",FALSE)</f>
        <v>61249</v>
      </c>
      <c r="E3084" s="49">
        <f>_xll.qlInterestRateIndexValueDate(IndexON,D3084)</f>
        <v>61249</v>
      </c>
      <c r="F3084" s="52" t="e">
        <f>IFERROR(_xll.qlIndexFixing(IndexON,D3084,TRUE,_xll.ohTrigger(RecalcTrigger,TriggerON)),NA())</f>
        <v>#N/A</v>
      </c>
      <c r="H3084" s="49">
        <f>_xll.qlCalendarAdvance(IborCalendar,$H3083,B3084,"f",FALSE)</f>
        <v>60931</v>
      </c>
      <c r="I3084" s="49">
        <f>_xll.qlInterestRateIndexValueDate(Index3M,$H3084)</f>
        <v>60933</v>
      </c>
      <c r="J3084" s="52" t="e">
        <f>IFERROR(_xll.qlIndexFixing(Index3M,H3084,TRUE,_xll.ohTrigger(RecalcTrigger,Trigger3M)),NA())</f>
        <v>#N/A</v>
      </c>
      <c r="K3084" s="52" t="e">
        <f>IFERROR(_xll.qlIndexFixing(ONIndex3M,I3084,TRUE,_xll.ohTrigger(RecalcTrigger,Trigger3M)),NA())</f>
        <v>#N/A</v>
      </c>
      <c r="L3084" s="52" t="e">
        <f>IFERROR(_xll.qlIndexFixing(Index6M,$H3084,TRUE,_xll.ohTrigger(RecalcTrigger,Trigger6M)),NA())</f>
        <v>#N/A</v>
      </c>
      <c r="M3084" s="52" t="e">
        <f>IFERROR(_xll.qlIndexFixing(ONIndex6M,I3084,TRUE,_xll.ohTrigger(RecalcTrigger,Trigger6M)),NA())</f>
        <v>#N/A</v>
      </c>
    </row>
    <row r="3085" spans="2:13" x14ac:dyDescent="0.2">
      <c r="B3085" s="46" t="s">
        <v>49</v>
      </c>
      <c r="D3085" s="49">
        <f>_xll.qlCalendarAdvance(LocalCalendar,$D3084,B3085,"f",FALSE)</f>
        <v>61256</v>
      </c>
      <c r="E3085" s="49">
        <f>_xll.qlInterestRateIndexValueDate(IndexON,D3085)</f>
        <v>61256</v>
      </c>
      <c r="F3085" s="52" t="e">
        <f>IFERROR(_xll.qlIndexFixing(IndexON,D3085,TRUE,_xll.ohTrigger(RecalcTrigger,TriggerON)),NA())</f>
        <v>#N/A</v>
      </c>
      <c r="H3085" s="49">
        <f>_xll.qlCalendarAdvance(IborCalendar,$H3084,B3085,"f",FALSE)</f>
        <v>60938</v>
      </c>
      <c r="I3085" s="49">
        <f>_xll.qlInterestRateIndexValueDate(Index3M,$H3085)</f>
        <v>60940</v>
      </c>
      <c r="J3085" s="52" t="e">
        <f>IFERROR(_xll.qlIndexFixing(Index3M,H3085,TRUE,_xll.ohTrigger(RecalcTrigger,Trigger3M)),NA())</f>
        <v>#N/A</v>
      </c>
      <c r="K3085" s="52" t="e">
        <f>IFERROR(_xll.qlIndexFixing(ONIndex3M,I3085,TRUE,_xll.ohTrigger(RecalcTrigger,Trigger3M)),NA())</f>
        <v>#N/A</v>
      </c>
      <c r="L3085" s="52" t="e">
        <f>IFERROR(_xll.qlIndexFixing(Index6M,$H3085,TRUE,_xll.ohTrigger(RecalcTrigger,Trigger6M)),NA())</f>
        <v>#N/A</v>
      </c>
      <c r="M3085" s="52" t="e">
        <f>IFERROR(_xll.qlIndexFixing(ONIndex6M,I3085,TRUE,_xll.ohTrigger(RecalcTrigger,Trigger6M)),NA())</f>
        <v>#N/A</v>
      </c>
    </row>
    <row r="3086" spans="2:13" x14ac:dyDescent="0.2">
      <c r="B3086" s="46" t="s">
        <v>49</v>
      </c>
      <c r="D3086" s="49">
        <f>_xll.qlCalendarAdvance(LocalCalendar,$D3085,B3086,"f",FALSE)</f>
        <v>61266</v>
      </c>
      <c r="E3086" s="49">
        <f>_xll.qlInterestRateIndexValueDate(IndexON,D3086)</f>
        <v>61266</v>
      </c>
      <c r="F3086" s="52" t="e">
        <f>IFERROR(_xll.qlIndexFixing(IndexON,D3086,TRUE,_xll.ohTrigger(RecalcTrigger,TriggerON)),NA())</f>
        <v>#N/A</v>
      </c>
      <c r="H3086" s="49">
        <f>_xll.qlCalendarAdvance(IborCalendar,$H3085,B3086,"f",FALSE)</f>
        <v>60945</v>
      </c>
      <c r="I3086" s="49">
        <f>_xll.qlInterestRateIndexValueDate(Index3M,$H3086)</f>
        <v>60947</v>
      </c>
      <c r="J3086" s="52" t="e">
        <f>IFERROR(_xll.qlIndexFixing(Index3M,H3086,TRUE,_xll.ohTrigger(RecalcTrigger,Trigger3M)),NA())</f>
        <v>#N/A</v>
      </c>
      <c r="K3086" s="52" t="e">
        <f>IFERROR(_xll.qlIndexFixing(ONIndex3M,I3086,TRUE,_xll.ohTrigger(RecalcTrigger,Trigger3M)),NA())</f>
        <v>#N/A</v>
      </c>
      <c r="L3086" s="52" t="e">
        <f>IFERROR(_xll.qlIndexFixing(Index6M,$H3086,TRUE,_xll.ohTrigger(RecalcTrigger,Trigger6M)),NA())</f>
        <v>#N/A</v>
      </c>
      <c r="M3086" s="52" t="e">
        <f>IFERROR(_xll.qlIndexFixing(ONIndex6M,I3086,TRUE,_xll.ohTrigger(RecalcTrigger,Trigger6M)),NA())</f>
        <v>#N/A</v>
      </c>
    </row>
    <row r="3087" spans="2:13" x14ac:dyDescent="0.2">
      <c r="B3087" s="46" t="s">
        <v>49</v>
      </c>
      <c r="D3087" s="49">
        <f>_xll.qlCalendarAdvance(LocalCalendar,$D3086,B3087,"f",FALSE)</f>
        <v>61273</v>
      </c>
      <c r="E3087" s="49">
        <f>_xll.qlInterestRateIndexValueDate(IndexON,D3087)</f>
        <v>61273</v>
      </c>
      <c r="F3087" s="52" t="e">
        <f>IFERROR(_xll.qlIndexFixing(IndexON,D3087,TRUE,_xll.ohTrigger(RecalcTrigger,TriggerON)),NA())</f>
        <v>#N/A</v>
      </c>
      <c r="H3087" s="49">
        <f>_xll.qlCalendarAdvance(IborCalendar,$H3086,B3087,"f",FALSE)</f>
        <v>60952</v>
      </c>
      <c r="I3087" s="49">
        <f>_xll.qlInterestRateIndexValueDate(Index3M,$H3087)</f>
        <v>60954</v>
      </c>
      <c r="J3087" s="52" t="e">
        <f>IFERROR(_xll.qlIndexFixing(Index3M,H3087,TRUE,_xll.ohTrigger(RecalcTrigger,Trigger3M)),NA())</f>
        <v>#N/A</v>
      </c>
      <c r="K3087" s="52" t="e">
        <f>IFERROR(_xll.qlIndexFixing(ONIndex3M,I3087,TRUE,_xll.ohTrigger(RecalcTrigger,Trigger3M)),NA())</f>
        <v>#N/A</v>
      </c>
      <c r="L3087" s="52" t="e">
        <f>IFERROR(_xll.qlIndexFixing(Index6M,$H3087,TRUE,_xll.ohTrigger(RecalcTrigger,Trigger6M)),NA())</f>
        <v>#N/A</v>
      </c>
      <c r="M3087" s="52" t="e">
        <f>IFERROR(_xll.qlIndexFixing(ONIndex6M,I3087,TRUE,_xll.ohTrigger(RecalcTrigger,Trigger6M)),NA())</f>
        <v>#N/A</v>
      </c>
    </row>
    <row r="3088" spans="2:13" x14ac:dyDescent="0.2">
      <c r="B3088" s="46" t="s">
        <v>49</v>
      </c>
      <c r="D3088" s="49">
        <f>_xll.qlCalendarAdvance(LocalCalendar,$D3087,B3088,"f",FALSE)</f>
        <v>61281</v>
      </c>
      <c r="E3088" s="49">
        <f>_xll.qlInterestRateIndexValueDate(IndexON,D3088)</f>
        <v>61281</v>
      </c>
      <c r="F3088" s="52" t="e">
        <f>IFERROR(_xll.qlIndexFixing(IndexON,D3088,TRUE,_xll.ohTrigger(RecalcTrigger,TriggerON)),NA())</f>
        <v>#N/A</v>
      </c>
      <c r="H3088" s="49">
        <f>_xll.qlCalendarAdvance(IborCalendar,$H3087,B3088,"f",FALSE)</f>
        <v>60959</v>
      </c>
      <c r="I3088" s="49">
        <f>_xll.qlInterestRateIndexValueDate(Index3M,$H3088)</f>
        <v>60961</v>
      </c>
      <c r="J3088" s="52" t="e">
        <f>IFERROR(_xll.qlIndexFixing(Index3M,H3088,TRUE,_xll.ohTrigger(RecalcTrigger,Trigger3M)),NA())</f>
        <v>#N/A</v>
      </c>
      <c r="K3088" s="52" t="e">
        <f>IFERROR(_xll.qlIndexFixing(ONIndex3M,I3088,TRUE,_xll.ohTrigger(RecalcTrigger,Trigger3M)),NA())</f>
        <v>#N/A</v>
      </c>
      <c r="L3088" s="52" t="e">
        <f>IFERROR(_xll.qlIndexFixing(Index6M,$H3088,TRUE,_xll.ohTrigger(RecalcTrigger,Trigger6M)),NA())</f>
        <v>#N/A</v>
      </c>
      <c r="M3088" s="52" t="e">
        <f>IFERROR(_xll.qlIndexFixing(ONIndex6M,I3088,TRUE,_xll.ohTrigger(RecalcTrigger,Trigger6M)),NA())</f>
        <v>#N/A</v>
      </c>
    </row>
    <row r="3089" spans="2:13" x14ac:dyDescent="0.2">
      <c r="B3089" s="46" t="s">
        <v>49</v>
      </c>
      <c r="D3089" s="49">
        <f>_xll.qlCalendarAdvance(LocalCalendar,$D3088,B3089,"f",FALSE)</f>
        <v>61288</v>
      </c>
      <c r="E3089" s="49">
        <f>_xll.qlInterestRateIndexValueDate(IndexON,D3089)</f>
        <v>61288</v>
      </c>
      <c r="F3089" s="52" t="e">
        <f>IFERROR(_xll.qlIndexFixing(IndexON,D3089,TRUE,_xll.ohTrigger(RecalcTrigger,TriggerON)),NA())</f>
        <v>#N/A</v>
      </c>
      <c r="H3089" s="49">
        <f>_xll.qlCalendarAdvance(IborCalendar,$H3088,B3089,"f",FALSE)</f>
        <v>60966</v>
      </c>
      <c r="I3089" s="49">
        <f>_xll.qlInterestRateIndexValueDate(Index3M,$H3089)</f>
        <v>60968</v>
      </c>
      <c r="J3089" s="52" t="e">
        <f>IFERROR(_xll.qlIndexFixing(Index3M,H3089,TRUE,_xll.ohTrigger(RecalcTrigger,Trigger3M)),NA())</f>
        <v>#N/A</v>
      </c>
      <c r="K3089" s="52" t="e">
        <f>IFERROR(_xll.qlIndexFixing(ONIndex3M,I3089,TRUE,_xll.ohTrigger(RecalcTrigger,Trigger3M)),NA())</f>
        <v>#N/A</v>
      </c>
      <c r="L3089" s="52" t="e">
        <f>IFERROR(_xll.qlIndexFixing(Index6M,$H3089,TRUE,_xll.ohTrigger(RecalcTrigger,Trigger6M)),NA())</f>
        <v>#N/A</v>
      </c>
      <c r="M3089" s="52" t="e">
        <f>IFERROR(_xll.qlIndexFixing(ONIndex6M,I3089,TRUE,_xll.ohTrigger(RecalcTrigger,Trigger6M)),NA())</f>
        <v>#N/A</v>
      </c>
    </row>
    <row r="3090" spans="2:13" x14ac:dyDescent="0.2">
      <c r="B3090" s="46" t="s">
        <v>49</v>
      </c>
      <c r="D3090" s="49">
        <f>_xll.qlCalendarAdvance(LocalCalendar,$D3089,B3090,"f",FALSE)</f>
        <v>61295</v>
      </c>
      <c r="E3090" s="49">
        <f>_xll.qlInterestRateIndexValueDate(IndexON,D3090)</f>
        <v>61295</v>
      </c>
      <c r="F3090" s="52" t="e">
        <f>IFERROR(_xll.qlIndexFixing(IndexON,D3090,TRUE,_xll.ohTrigger(RecalcTrigger,TriggerON)),NA())</f>
        <v>#N/A</v>
      </c>
      <c r="H3090" s="49">
        <f>_xll.qlCalendarAdvance(IborCalendar,$H3089,B3090,"f",FALSE)</f>
        <v>60973</v>
      </c>
      <c r="I3090" s="49">
        <f>_xll.qlInterestRateIndexValueDate(Index3M,$H3090)</f>
        <v>60975</v>
      </c>
      <c r="J3090" s="52" t="e">
        <f>IFERROR(_xll.qlIndexFixing(Index3M,H3090,TRUE,_xll.ohTrigger(RecalcTrigger,Trigger3M)),NA())</f>
        <v>#N/A</v>
      </c>
      <c r="K3090" s="52" t="e">
        <f>IFERROR(_xll.qlIndexFixing(ONIndex3M,I3090,TRUE,_xll.ohTrigger(RecalcTrigger,Trigger3M)),NA())</f>
        <v>#N/A</v>
      </c>
      <c r="L3090" s="52" t="e">
        <f>IFERROR(_xll.qlIndexFixing(Index6M,$H3090,TRUE,_xll.ohTrigger(RecalcTrigger,Trigger6M)),NA())</f>
        <v>#N/A</v>
      </c>
      <c r="M3090" s="52" t="e">
        <f>IFERROR(_xll.qlIndexFixing(ONIndex6M,I3090,TRUE,_xll.ohTrigger(RecalcTrigger,Trigger6M)),NA())</f>
        <v>#N/A</v>
      </c>
    </row>
    <row r="3091" spans="2:13" x14ac:dyDescent="0.2">
      <c r="B3091" s="46" t="s">
        <v>49</v>
      </c>
      <c r="D3091" s="49">
        <f>_xll.qlCalendarAdvance(LocalCalendar,$D3090,B3091,"f",FALSE)</f>
        <v>61302</v>
      </c>
      <c r="E3091" s="49">
        <f>_xll.qlInterestRateIndexValueDate(IndexON,D3091)</f>
        <v>61302</v>
      </c>
      <c r="F3091" s="52" t="e">
        <f>IFERROR(_xll.qlIndexFixing(IndexON,D3091,TRUE,_xll.ohTrigger(RecalcTrigger,TriggerON)),NA())</f>
        <v>#N/A</v>
      </c>
      <c r="H3091" s="49">
        <f>_xll.qlCalendarAdvance(IborCalendar,$H3090,B3091,"f",FALSE)</f>
        <v>60980</v>
      </c>
      <c r="I3091" s="49">
        <f>_xll.qlInterestRateIndexValueDate(Index3M,$H3091)</f>
        <v>60982</v>
      </c>
      <c r="J3091" s="52" t="e">
        <f>IFERROR(_xll.qlIndexFixing(Index3M,H3091,TRUE,_xll.ohTrigger(RecalcTrigger,Trigger3M)),NA())</f>
        <v>#N/A</v>
      </c>
      <c r="K3091" s="52" t="e">
        <f>IFERROR(_xll.qlIndexFixing(ONIndex3M,I3091,TRUE,_xll.ohTrigger(RecalcTrigger,Trigger3M)),NA())</f>
        <v>#N/A</v>
      </c>
      <c r="L3091" s="52" t="e">
        <f>IFERROR(_xll.qlIndexFixing(Index6M,$H3091,TRUE,_xll.ohTrigger(RecalcTrigger,Trigger6M)),NA())</f>
        <v>#N/A</v>
      </c>
      <c r="M3091" s="52" t="e">
        <f>IFERROR(_xll.qlIndexFixing(ONIndex6M,I3091,TRUE,_xll.ohTrigger(RecalcTrigger,Trigger6M)),NA())</f>
        <v>#N/A</v>
      </c>
    </row>
    <row r="3092" spans="2:13" x14ac:dyDescent="0.2">
      <c r="B3092" s="46" t="s">
        <v>49</v>
      </c>
      <c r="D3092" s="49">
        <f>_xll.qlCalendarAdvance(LocalCalendar,$D3091,B3092,"f",FALSE)</f>
        <v>61309</v>
      </c>
      <c r="E3092" s="49">
        <f>_xll.qlInterestRateIndexValueDate(IndexON,D3092)</f>
        <v>61309</v>
      </c>
      <c r="F3092" s="52" t="e">
        <f>IFERROR(_xll.qlIndexFixing(IndexON,D3092,TRUE,_xll.ohTrigger(RecalcTrigger,TriggerON)),NA())</f>
        <v>#N/A</v>
      </c>
      <c r="H3092" s="49">
        <f>_xll.qlCalendarAdvance(IborCalendar,$H3091,B3092,"f",FALSE)</f>
        <v>60987</v>
      </c>
      <c r="I3092" s="49">
        <f>_xll.qlInterestRateIndexValueDate(Index3M,$H3092)</f>
        <v>60990</v>
      </c>
      <c r="J3092" s="52" t="e">
        <f>IFERROR(_xll.qlIndexFixing(Index3M,H3092,TRUE,_xll.ohTrigger(RecalcTrigger,Trigger3M)),NA())</f>
        <v>#N/A</v>
      </c>
      <c r="K3092" s="52" t="e">
        <f>IFERROR(_xll.qlIndexFixing(ONIndex3M,I3092,TRUE,_xll.ohTrigger(RecalcTrigger,Trigger3M)),NA())</f>
        <v>#N/A</v>
      </c>
      <c r="L3092" s="52" t="e">
        <f>IFERROR(_xll.qlIndexFixing(Index6M,$H3092,TRUE,_xll.ohTrigger(RecalcTrigger,Trigger6M)),NA())</f>
        <v>#N/A</v>
      </c>
      <c r="M3092" s="52" t="e">
        <f>IFERROR(_xll.qlIndexFixing(ONIndex6M,I3092,TRUE,_xll.ohTrigger(RecalcTrigger,Trigger6M)),NA())</f>
        <v>#N/A</v>
      </c>
    </row>
    <row r="3093" spans="2:13" x14ac:dyDescent="0.2">
      <c r="B3093" s="46" t="s">
        <v>49</v>
      </c>
      <c r="D3093" s="49">
        <f>_xll.qlCalendarAdvance(LocalCalendar,$D3092,B3093,"f",FALSE)</f>
        <v>61316</v>
      </c>
      <c r="E3093" s="49">
        <f>_xll.qlInterestRateIndexValueDate(IndexON,D3093)</f>
        <v>61316</v>
      </c>
      <c r="F3093" s="52" t="e">
        <f>IFERROR(_xll.qlIndexFixing(IndexON,D3093,TRUE,_xll.ohTrigger(RecalcTrigger,TriggerON)),NA())</f>
        <v>#N/A</v>
      </c>
      <c r="H3093" s="49">
        <f>_xll.qlCalendarAdvance(IborCalendar,$H3092,B3093,"f",FALSE)</f>
        <v>60995</v>
      </c>
      <c r="I3093" s="49">
        <f>_xll.qlInterestRateIndexValueDate(Index3M,$H3093)</f>
        <v>61001</v>
      </c>
      <c r="J3093" s="52" t="e">
        <f>IFERROR(_xll.qlIndexFixing(Index3M,H3093,TRUE,_xll.ohTrigger(RecalcTrigger,Trigger3M)),NA())</f>
        <v>#N/A</v>
      </c>
      <c r="K3093" s="52" t="e">
        <f>IFERROR(_xll.qlIndexFixing(ONIndex3M,I3093,TRUE,_xll.ohTrigger(RecalcTrigger,Trigger3M)),NA())</f>
        <v>#N/A</v>
      </c>
      <c r="L3093" s="52" t="e">
        <f>IFERROR(_xll.qlIndexFixing(Index6M,$H3093,TRUE,_xll.ohTrigger(RecalcTrigger,Trigger6M)),NA())</f>
        <v>#N/A</v>
      </c>
      <c r="M3093" s="52" t="e">
        <f>IFERROR(_xll.qlIndexFixing(ONIndex6M,I3093,TRUE,_xll.ohTrigger(RecalcTrigger,Trigger6M)),NA())</f>
        <v>#N/A</v>
      </c>
    </row>
    <row r="3094" spans="2:13" x14ac:dyDescent="0.2">
      <c r="B3094" s="46" t="s">
        <v>49</v>
      </c>
      <c r="D3094" s="49">
        <f>_xll.qlCalendarAdvance(LocalCalendar,$D3093,B3094,"f",FALSE)</f>
        <v>61323</v>
      </c>
      <c r="E3094" s="49">
        <f>_xll.qlInterestRateIndexValueDate(IndexON,D3094)</f>
        <v>61323</v>
      </c>
      <c r="F3094" s="52" t="e">
        <f>IFERROR(_xll.qlIndexFixing(IndexON,D3094,TRUE,_xll.ohTrigger(RecalcTrigger,TriggerON)),NA())</f>
        <v>#N/A</v>
      </c>
      <c r="H3094" s="49">
        <f>_xll.qlCalendarAdvance(IborCalendar,$H3093,B3094,"f",FALSE)</f>
        <v>61002</v>
      </c>
      <c r="I3094" s="49">
        <f>_xll.qlInterestRateIndexValueDate(Index3M,$H3094)</f>
        <v>61004</v>
      </c>
      <c r="J3094" s="52" t="e">
        <f>IFERROR(_xll.qlIndexFixing(Index3M,H3094,TRUE,_xll.ohTrigger(RecalcTrigger,Trigger3M)),NA())</f>
        <v>#N/A</v>
      </c>
      <c r="K3094" s="52" t="e">
        <f>IFERROR(_xll.qlIndexFixing(ONIndex3M,I3094,TRUE,_xll.ohTrigger(RecalcTrigger,Trigger3M)),NA())</f>
        <v>#N/A</v>
      </c>
      <c r="L3094" s="52" t="e">
        <f>IFERROR(_xll.qlIndexFixing(Index6M,$H3094,TRUE,_xll.ohTrigger(RecalcTrigger,Trigger6M)),NA())</f>
        <v>#N/A</v>
      </c>
      <c r="M3094" s="52" t="e">
        <f>IFERROR(_xll.qlIndexFixing(ONIndex6M,I3094,TRUE,_xll.ohTrigger(RecalcTrigger,Trigger6M)),NA())</f>
        <v>#N/A</v>
      </c>
    </row>
    <row r="3095" spans="2:13" x14ac:dyDescent="0.2">
      <c r="B3095" s="46" t="s">
        <v>49</v>
      </c>
      <c r="D3095" s="49">
        <f>_xll.qlCalendarAdvance(LocalCalendar,$D3094,B3095,"f",FALSE)</f>
        <v>61330</v>
      </c>
      <c r="E3095" s="49">
        <f>_xll.qlInterestRateIndexValueDate(IndexON,D3095)</f>
        <v>61330</v>
      </c>
      <c r="F3095" s="52" t="e">
        <f>IFERROR(_xll.qlIndexFixing(IndexON,D3095,TRUE,_xll.ohTrigger(RecalcTrigger,TriggerON)),NA())</f>
        <v>#N/A</v>
      </c>
      <c r="H3095" s="49">
        <f>_xll.qlCalendarAdvance(IborCalendar,$H3094,B3095,"f",FALSE)</f>
        <v>61009</v>
      </c>
      <c r="I3095" s="49">
        <f>_xll.qlInterestRateIndexValueDate(Index3M,$H3095)</f>
        <v>61011</v>
      </c>
      <c r="J3095" s="52" t="e">
        <f>IFERROR(_xll.qlIndexFixing(Index3M,H3095,TRUE,_xll.ohTrigger(RecalcTrigger,Trigger3M)),NA())</f>
        <v>#N/A</v>
      </c>
      <c r="K3095" s="52" t="e">
        <f>IFERROR(_xll.qlIndexFixing(ONIndex3M,I3095,TRUE,_xll.ohTrigger(RecalcTrigger,Trigger3M)),NA())</f>
        <v>#N/A</v>
      </c>
      <c r="L3095" s="52" t="e">
        <f>IFERROR(_xll.qlIndexFixing(Index6M,$H3095,TRUE,_xll.ohTrigger(RecalcTrigger,Trigger6M)),NA())</f>
        <v>#N/A</v>
      </c>
      <c r="M3095" s="52" t="e">
        <f>IFERROR(_xll.qlIndexFixing(ONIndex6M,I3095,TRUE,_xll.ohTrigger(RecalcTrigger,Trigger6M)),NA())</f>
        <v>#N/A</v>
      </c>
    </row>
    <row r="3096" spans="2:13" x14ac:dyDescent="0.2">
      <c r="B3096" s="46" t="s">
        <v>49</v>
      </c>
      <c r="D3096" s="49">
        <f>_xll.qlCalendarAdvance(LocalCalendar,$D3095,B3096,"f",FALSE)</f>
        <v>61337</v>
      </c>
      <c r="E3096" s="49">
        <f>_xll.qlInterestRateIndexValueDate(IndexON,D3096)</f>
        <v>61337</v>
      </c>
      <c r="F3096" s="52" t="e">
        <f>IFERROR(_xll.qlIndexFixing(IndexON,D3096,TRUE,_xll.ohTrigger(RecalcTrigger,TriggerON)),NA())</f>
        <v>#N/A</v>
      </c>
      <c r="H3096" s="49">
        <f>_xll.qlCalendarAdvance(IborCalendar,$H3095,B3096,"f",FALSE)</f>
        <v>61016</v>
      </c>
      <c r="I3096" s="49">
        <f>_xll.qlInterestRateIndexValueDate(Index3M,$H3096)</f>
        <v>61018</v>
      </c>
      <c r="J3096" s="52" t="e">
        <f>IFERROR(_xll.qlIndexFixing(Index3M,H3096,TRUE,_xll.ohTrigger(RecalcTrigger,Trigger3M)),NA())</f>
        <v>#N/A</v>
      </c>
      <c r="K3096" s="52" t="e">
        <f>IFERROR(_xll.qlIndexFixing(ONIndex3M,I3096,TRUE,_xll.ohTrigger(RecalcTrigger,Trigger3M)),NA())</f>
        <v>#N/A</v>
      </c>
      <c r="L3096" s="52" t="e">
        <f>IFERROR(_xll.qlIndexFixing(Index6M,$H3096,TRUE,_xll.ohTrigger(RecalcTrigger,Trigger6M)),NA())</f>
        <v>#N/A</v>
      </c>
      <c r="M3096" s="52" t="e">
        <f>IFERROR(_xll.qlIndexFixing(ONIndex6M,I3096,TRUE,_xll.ohTrigger(RecalcTrigger,Trigger6M)),NA())</f>
        <v>#N/A</v>
      </c>
    </row>
    <row r="3097" spans="2:13" x14ac:dyDescent="0.2">
      <c r="B3097" s="46" t="s">
        <v>49</v>
      </c>
      <c r="D3097" s="49">
        <f>_xll.qlCalendarAdvance(LocalCalendar,$D3096,B3097,"f",FALSE)</f>
        <v>61344</v>
      </c>
      <c r="E3097" s="49">
        <f>_xll.qlInterestRateIndexValueDate(IndexON,D3097)</f>
        <v>61344</v>
      </c>
      <c r="F3097" s="52" t="e">
        <f>IFERROR(_xll.qlIndexFixing(IndexON,D3097,TRUE,_xll.ohTrigger(RecalcTrigger,TriggerON)),NA())</f>
        <v>#N/A</v>
      </c>
      <c r="H3097" s="49">
        <f>_xll.qlCalendarAdvance(IborCalendar,$H3096,B3097,"f",FALSE)</f>
        <v>61023</v>
      </c>
      <c r="I3097" s="49">
        <f>_xll.qlInterestRateIndexValueDate(Index3M,$H3097)</f>
        <v>61025</v>
      </c>
      <c r="J3097" s="52" t="e">
        <f>IFERROR(_xll.qlIndexFixing(Index3M,H3097,TRUE,_xll.ohTrigger(RecalcTrigger,Trigger3M)),NA())</f>
        <v>#N/A</v>
      </c>
      <c r="K3097" s="52" t="e">
        <f>IFERROR(_xll.qlIndexFixing(ONIndex3M,I3097,TRUE,_xll.ohTrigger(RecalcTrigger,Trigger3M)),NA())</f>
        <v>#N/A</v>
      </c>
      <c r="L3097" s="52" t="e">
        <f>IFERROR(_xll.qlIndexFixing(Index6M,$H3097,TRUE,_xll.ohTrigger(RecalcTrigger,Trigger6M)),NA())</f>
        <v>#N/A</v>
      </c>
      <c r="M3097" s="52" t="e">
        <f>IFERROR(_xll.qlIndexFixing(ONIndex6M,I3097,TRUE,_xll.ohTrigger(RecalcTrigger,Trigger6M)),NA())</f>
        <v>#N/A</v>
      </c>
    </row>
    <row r="3098" spans="2:13" x14ac:dyDescent="0.2">
      <c r="B3098" s="46" t="s">
        <v>49</v>
      </c>
      <c r="D3098" s="49">
        <f>_xll.qlCalendarAdvance(LocalCalendar,$D3097,B3098,"f",FALSE)</f>
        <v>61351</v>
      </c>
      <c r="E3098" s="49">
        <f>_xll.qlInterestRateIndexValueDate(IndexON,D3098)</f>
        <v>61351</v>
      </c>
      <c r="F3098" s="52" t="e">
        <f>IFERROR(_xll.qlIndexFixing(IndexON,D3098,TRUE,_xll.ohTrigger(RecalcTrigger,TriggerON)),NA())</f>
        <v>#N/A</v>
      </c>
      <c r="H3098" s="49">
        <f>_xll.qlCalendarAdvance(IborCalendar,$H3097,B3098,"f",FALSE)</f>
        <v>61030</v>
      </c>
      <c r="I3098" s="49">
        <f>_xll.qlInterestRateIndexValueDate(Index3M,$H3098)</f>
        <v>61032</v>
      </c>
      <c r="J3098" s="52" t="e">
        <f>IFERROR(_xll.qlIndexFixing(Index3M,H3098,TRUE,_xll.ohTrigger(RecalcTrigger,Trigger3M)),NA())</f>
        <v>#N/A</v>
      </c>
      <c r="K3098" s="52" t="e">
        <f>IFERROR(_xll.qlIndexFixing(ONIndex3M,I3098,TRUE,_xll.ohTrigger(RecalcTrigger,Trigger3M)),NA())</f>
        <v>#N/A</v>
      </c>
      <c r="L3098" s="52" t="e">
        <f>IFERROR(_xll.qlIndexFixing(Index6M,$H3098,TRUE,_xll.ohTrigger(RecalcTrigger,Trigger6M)),NA())</f>
        <v>#N/A</v>
      </c>
      <c r="M3098" s="52" t="e">
        <f>IFERROR(_xll.qlIndexFixing(ONIndex6M,I3098,TRUE,_xll.ohTrigger(RecalcTrigger,Trigger6M)),NA())</f>
        <v>#N/A</v>
      </c>
    </row>
    <row r="3099" spans="2:13" x14ac:dyDescent="0.2">
      <c r="B3099" s="46" t="s">
        <v>49</v>
      </c>
      <c r="D3099" s="49">
        <f>_xll.qlCalendarAdvance(LocalCalendar,$D3098,B3099,"f",FALSE)</f>
        <v>61358</v>
      </c>
      <c r="E3099" s="49">
        <f>_xll.qlInterestRateIndexValueDate(IndexON,D3099)</f>
        <v>61358</v>
      </c>
      <c r="F3099" s="52" t="e">
        <f>IFERROR(_xll.qlIndexFixing(IndexON,D3099,TRUE,_xll.ohTrigger(RecalcTrigger,TriggerON)),NA())</f>
        <v>#N/A</v>
      </c>
      <c r="H3099" s="49">
        <f>_xll.qlCalendarAdvance(IborCalendar,$H3098,B3099,"f",FALSE)</f>
        <v>61037</v>
      </c>
      <c r="I3099" s="49">
        <f>_xll.qlInterestRateIndexValueDate(Index3M,$H3099)</f>
        <v>61042</v>
      </c>
      <c r="J3099" s="52" t="e">
        <f>IFERROR(_xll.qlIndexFixing(Index3M,H3099,TRUE,_xll.ohTrigger(RecalcTrigger,Trigger3M)),NA())</f>
        <v>#N/A</v>
      </c>
      <c r="K3099" s="52" t="e">
        <f>IFERROR(_xll.qlIndexFixing(ONIndex3M,I3099,TRUE,_xll.ohTrigger(RecalcTrigger,Trigger3M)),NA())</f>
        <v>#N/A</v>
      </c>
      <c r="L3099" s="52" t="e">
        <f>IFERROR(_xll.qlIndexFixing(Index6M,$H3099,TRUE,_xll.ohTrigger(RecalcTrigger,Trigger6M)),NA())</f>
        <v>#N/A</v>
      </c>
      <c r="M3099" s="52" t="e">
        <f>IFERROR(_xll.qlIndexFixing(ONIndex6M,I3099,TRUE,_xll.ohTrigger(RecalcTrigger,Trigger6M)),NA())</f>
        <v>#N/A</v>
      </c>
    </row>
    <row r="3100" spans="2:13" x14ac:dyDescent="0.2">
      <c r="B3100" s="46" t="s">
        <v>49</v>
      </c>
      <c r="D3100" s="49">
        <f>_xll.qlCalendarAdvance(LocalCalendar,$D3099,B3100,"f",FALSE)</f>
        <v>61366</v>
      </c>
      <c r="E3100" s="49">
        <f>_xll.qlInterestRateIndexValueDate(IndexON,D3100)</f>
        <v>61366</v>
      </c>
      <c r="F3100" s="52" t="e">
        <f>IFERROR(_xll.qlIndexFixing(IndexON,D3100,TRUE,_xll.ohTrigger(RecalcTrigger,TriggerON)),NA())</f>
        <v>#N/A</v>
      </c>
      <c r="H3100" s="49">
        <f>_xll.qlCalendarAdvance(IborCalendar,$H3099,B3100,"f",FALSE)</f>
        <v>61044</v>
      </c>
      <c r="I3100" s="49">
        <f>_xll.qlInterestRateIndexValueDate(Index3M,$H3100)</f>
        <v>61046</v>
      </c>
      <c r="J3100" s="52" t="e">
        <f>IFERROR(_xll.qlIndexFixing(Index3M,H3100,TRUE,_xll.ohTrigger(RecalcTrigger,Trigger3M)),NA())</f>
        <v>#N/A</v>
      </c>
      <c r="K3100" s="52" t="e">
        <f>IFERROR(_xll.qlIndexFixing(ONIndex3M,I3100,TRUE,_xll.ohTrigger(RecalcTrigger,Trigger3M)),NA())</f>
        <v>#N/A</v>
      </c>
      <c r="L3100" s="52" t="e">
        <f>IFERROR(_xll.qlIndexFixing(Index6M,$H3100,TRUE,_xll.ohTrigger(RecalcTrigger,Trigger6M)),NA())</f>
        <v>#N/A</v>
      </c>
      <c r="M3100" s="52" t="e">
        <f>IFERROR(_xll.qlIndexFixing(ONIndex6M,I3100,TRUE,_xll.ohTrigger(RecalcTrigger,Trigger6M)),NA())</f>
        <v>#N/A</v>
      </c>
    </row>
    <row r="3101" spans="2:13" x14ac:dyDescent="0.2">
      <c r="B3101" s="46" t="s">
        <v>49</v>
      </c>
      <c r="D3101" s="49">
        <f>_xll.qlCalendarAdvance(LocalCalendar,$D3100,B3101,"f",FALSE)</f>
        <v>61373</v>
      </c>
      <c r="E3101" s="49">
        <f>_xll.qlInterestRateIndexValueDate(IndexON,D3101)</f>
        <v>61373</v>
      </c>
      <c r="F3101" s="52" t="e">
        <f>IFERROR(_xll.qlIndexFixing(IndexON,D3101,TRUE,_xll.ohTrigger(RecalcTrigger,TriggerON)),NA())</f>
        <v>#N/A</v>
      </c>
      <c r="H3101" s="49">
        <f>_xll.qlCalendarAdvance(IborCalendar,$H3100,B3101,"f",FALSE)</f>
        <v>61051</v>
      </c>
      <c r="I3101" s="49">
        <f>_xll.qlInterestRateIndexValueDate(Index3M,$H3101)</f>
        <v>61053</v>
      </c>
      <c r="J3101" s="52" t="e">
        <f>IFERROR(_xll.qlIndexFixing(Index3M,H3101,TRUE,_xll.ohTrigger(RecalcTrigger,Trigger3M)),NA())</f>
        <v>#N/A</v>
      </c>
      <c r="K3101" s="52" t="e">
        <f>IFERROR(_xll.qlIndexFixing(ONIndex3M,I3101,TRUE,_xll.ohTrigger(RecalcTrigger,Trigger3M)),NA())</f>
        <v>#N/A</v>
      </c>
      <c r="L3101" s="52" t="e">
        <f>IFERROR(_xll.qlIndexFixing(Index6M,$H3101,TRUE,_xll.ohTrigger(RecalcTrigger,Trigger6M)),NA())</f>
        <v>#N/A</v>
      </c>
      <c r="M3101" s="52" t="e">
        <f>IFERROR(_xll.qlIndexFixing(ONIndex6M,I3101,TRUE,_xll.ohTrigger(RecalcTrigger,Trigger6M)),NA())</f>
        <v>#N/A</v>
      </c>
    </row>
    <row r="3102" spans="2:13" x14ac:dyDescent="0.2">
      <c r="B3102" s="46" t="s">
        <v>49</v>
      </c>
      <c r="D3102" s="49">
        <f>_xll.qlCalendarAdvance(LocalCalendar,$D3101,B3102,"f",FALSE)</f>
        <v>61380</v>
      </c>
      <c r="E3102" s="49">
        <f>_xll.qlInterestRateIndexValueDate(IndexON,D3102)</f>
        <v>61380</v>
      </c>
      <c r="F3102" s="52" t="e">
        <f>IFERROR(_xll.qlIndexFixing(IndexON,D3102,TRUE,_xll.ohTrigger(RecalcTrigger,TriggerON)),NA())</f>
        <v>#N/A</v>
      </c>
      <c r="H3102" s="49">
        <f>_xll.qlCalendarAdvance(IborCalendar,$H3101,B3102,"f",FALSE)</f>
        <v>61058</v>
      </c>
      <c r="I3102" s="49">
        <f>_xll.qlInterestRateIndexValueDate(Index3M,$H3102)</f>
        <v>61060</v>
      </c>
      <c r="J3102" s="52" t="e">
        <f>IFERROR(_xll.qlIndexFixing(Index3M,H3102,TRUE,_xll.ohTrigger(RecalcTrigger,Trigger3M)),NA())</f>
        <v>#N/A</v>
      </c>
      <c r="K3102" s="52" t="e">
        <f>IFERROR(_xll.qlIndexFixing(ONIndex3M,I3102,TRUE,_xll.ohTrigger(RecalcTrigger,Trigger3M)),NA())</f>
        <v>#N/A</v>
      </c>
      <c r="L3102" s="52" t="e">
        <f>IFERROR(_xll.qlIndexFixing(Index6M,$H3102,TRUE,_xll.ohTrigger(RecalcTrigger,Trigger6M)),NA())</f>
        <v>#N/A</v>
      </c>
      <c r="M3102" s="52" t="e">
        <f>IFERROR(_xll.qlIndexFixing(ONIndex6M,I3102,TRUE,_xll.ohTrigger(RecalcTrigger,Trigger6M)),NA())</f>
        <v>#N/A</v>
      </c>
    </row>
    <row r="3103" spans="2:13" x14ac:dyDescent="0.2">
      <c r="B3103" s="46" t="s">
        <v>49</v>
      </c>
      <c r="D3103" s="49">
        <f>_xll.qlCalendarAdvance(LocalCalendar,$D3102,B3103,"f",FALSE)</f>
        <v>61387</v>
      </c>
      <c r="E3103" s="49">
        <f>_xll.qlInterestRateIndexValueDate(IndexON,D3103)</f>
        <v>61387</v>
      </c>
      <c r="F3103" s="52" t="e">
        <f>IFERROR(_xll.qlIndexFixing(IndexON,D3103,TRUE,_xll.ohTrigger(RecalcTrigger,TriggerON)),NA())</f>
        <v>#N/A</v>
      </c>
      <c r="H3103" s="49">
        <f>_xll.qlCalendarAdvance(IborCalendar,$H3102,B3103,"f",FALSE)</f>
        <v>61065</v>
      </c>
      <c r="I3103" s="49">
        <f>_xll.qlInterestRateIndexValueDate(Index3M,$H3103)</f>
        <v>61067</v>
      </c>
      <c r="J3103" s="52" t="e">
        <f>IFERROR(_xll.qlIndexFixing(Index3M,H3103,TRUE,_xll.ohTrigger(RecalcTrigger,Trigger3M)),NA())</f>
        <v>#N/A</v>
      </c>
      <c r="K3103" s="52" t="e">
        <f>IFERROR(_xll.qlIndexFixing(ONIndex3M,I3103,TRUE,_xll.ohTrigger(RecalcTrigger,Trigger3M)),NA())</f>
        <v>#N/A</v>
      </c>
      <c r="L3103" s="52" t="e">
        <f>IFERROR(_xll.qlIndexFixing(Index6M,$H3103,TRUE,_xll.ohTrigger(RecalcTrigger,Trigger6M)),NA())</f>
        <v>#N/A</v>
      </c>
      <c r="M3103" s="52" t="e">
        <f>IFERROR(_xll.qlIndexFixing(ONIndex6M,I3103,TRUE,_xll.ohTrigger(RecalcTrigger,Trigger6M)),NA())</f>
        <v>#N/A</v>
      </c>
    </row>
    <row r="3104" spans="2:13" x14ac:dyDescent="0.2">
      <c r="B3104" s="46" t="s">
        <v>49</v>
      </c>
      <c r="D3104" s="49">
        <f>_xll.qlCalendarAdvance(LocalCalendar,$D3103,B3104,"f",FALSE)</f>
        <v>61394</v>
      </c>
      <c r="E3104" s="49">
        <f>_xll.qlInterestRateIndexValueDate(IndexON,D3104)</f>
        <v>61394</v>
      </c>
      <c r="F3104" s="52" t="e">
        <f>IFERROR(_xll.qlIndexFixing(IndexON,D3104,TRUE,_xll.ohTrigger(RecalcTrigger,TriggerON)),NA())</f>
        <v>#N/A</v>
      </c>
      <c r="H3104" s="49">
        <f>_xll.qlCalendarAdvance(IborCalendar,$H3103,B3104,"f",FALSE)</f>
        <v>61072</v>
      </c>
      <c r="I3104" s="49">
        <f>_xll.qlInterestRateIndexValueDate(Index3M,$H3104)</f>
        <v>61074</v>
      </c>
      <c r="J3104" s="52" t="e">
        <f>IFERROR(_xll.qlIndexFixing(Index3M,H3104,TRUE,_xll.ohTrigger(RecalcTrigger,Trigger3M)),NA())</f>
        <v>#N/A</v>
      </c>
      <c r="K3104" s="52" t="e">
        <f>IFERROR(_xll.qlIndexFixing(ONIndex3M,I3104,TRUE,_xll.ohTrigger(RecalcTrigger,Trigger3M)),NA())</f>
        <v>#N/A</v>
      </c>
      <c r="L3104" s="52" t="e">
        <f>IFERROR(_xll.qlIndexFixing(Index6M,$H3104,TRUE,_xll.ohTrigger(RecalcTrigger,Trigger6M)),NA())</f>
        <v>#N/A</v>
      </c>
      <c r="M3104" s="52" t="e">
        <f>IFERROR(_xll.qlIndexFixing(ONIndex6M,I3104,TRUE,_xll.ohTrigger(RecalcTrigger,Trigger6M)),NA())</f>
        <v>#N/A</v>
      </c>
    </row>
    <row r="3105" spans="2:13" x14ac:dyDescent="0.2">
      <c r="B3105" s="46" t="s">
        <v>49</v>
      </c>
      <c r="D3105" s="49">
        <f>_xll.qlCalendarAdvance(LocalCalendar,$D3104,B3105,"f",FALSE)</f>
        <v>61401</v>
      </c>
      <c r="E3105" s="49">
        <f>_xll.qlInterestRateIndexValueDate(IndexON,D3105)</f>
        <v>61401</v>
      </c>
      <c r="F3105" s="52" t="e">
        <f>IFERROR(_xll.qlIndexFixing(IndexON,D3105,TRUE,_xll.ohTrigger(RecalcTrigger,TriggerON)),NA())</f>
        <v>#N/A</v>
      </c>
      <c r="H3105" s="49">
        <f>_xll.qlCalendarAdvance(IborCalendar,$H3104,B3105,"f",FALSE)</f>
        <v>61079</v>
      </c>
      <c r="I3105" s="49">
        <f>_xll.qlInterestRateIndexValueDate(Index3M,$H3105)</f>
        <v>61081</v>
      </c>
      <c r="J3105" s="52" t="e">
        <f>IFERROR(_xll.qlIndexFixing(Index3M,H3105,TRUE,_xll.ohTrigger(RecalcTrigger,Trigger3M)),NA())</f>
        <v>#N/A</v>
      </c>
      <c r="K3105" s="52" t="e">
        <f>IFERROR(_xll.qlIndexFixing(ONIndex3M,I3105,TRUE,_xll.ohTrigger(RecalcTrigger,Trigger3M)),NA())</f>
        <v>#N/A</v>
      </c>
      <c r="L3105" s="52" t="e">
        <f>IFERROR(_xll.qlIndexFixing(Index6M,$H3105,TRUE,_xll.ohTrigger(RecalcTrigger,Trigger6M)),NA())</f>
        <v>#N/A</v>
      </c>
      <c r="M3105" s="52" t="e">
        <f>IFERROR(_xll.qlIndexFixing(ONIndex6M,I3105,TRUE,_xll.ohTrigger(RecalcTrigger,Trigger6M)),NA())</f>
        <v>#N/A</v>
      </c>
    </row>
    <row r="3106" spans="2:13" x14ac:dyDescent="0.2">
      <c r="B3106" s="46" t="s">
        <v>49</v>
      </c>
      <c r="D3106" s="49">
        <f>_xll.qlCalendarAdvance(LocalCalendar,$D3105,B3106,"f",FALSE)</f>
        <v>61408</v>
      </c>
      <c r="E3106" s="49">
        <f>_xll.qlInterestRateIndexValueDate(IndexON,D3106)</f>
        <v>61408</v>
      </c>
      <c r="F3106" s="52" t="e">
        <f>IFERROR(_xll.qlIndexFixing(IndexON,D3106,TRUE,_xll.ohTrigger(RecalcTrigger,TriggerON)),NA())</f>
        <v>#N/A</v>
      </c>
      <c r="H3106" s="49">
        <f>_xll.qlCalendarAdvance(IborCalendar,$H3105,B3106,"f",FALSE)</f>
        <v>61086</v>
      </c>
      <c r="I3106" s="49">
        <f>_xll.qlInterestRateIndexValueDate(Index3M,$H3106)</f>
        <v>61092</v>
      </c>
      <c r="J3106" s="52" t="e">
        <f>IFERROR(_xll.qlIndexFixing(Index3M,H3106,TRUE,_xll.ohTrigger(RecalcTrigger,Trigger3M)),NA())</f>
        <v>#N/A</v>
      </c>
      <c r="K3106" s="52" t="e">
        <f>IFERROR(_xll.qlIndexFixing(ONIndex3M,I3106,TRUE,_xll.ohTrigger(RecalcTrigger,Trigger3M)),NA())</f>
        <v>#N/A</v>
      </c>
      <c r="L3106" s="52" t="e">
        <f>IFERROR(_xll.qlIndexFixing(Index6M,$H3106,TRUE,_xll.ohTrigger(RecalcTrigger,Trigger6M)),NA())</f>
        <v>#N/A</v>
      </c>
      <c r="M3106" s="52" t="e">
        <f>IFERROR(_xll.qlIndexFixing(ONIndex6M,I3106,TRUE,_xll.ohTrigger(RecalcTrigger,Trigger6M)),NA())</f>
        <v>#N/A</v>
      </c>
    </row>
    <row r="3107" spans="2:13" x14ac:dyDescent="0.2">
      <c r="B3107" s="46" t="s">
        <v>49</v>
      </c>
      <c r="D3107" s="49">
        <f>_xll.qlCalendarAdvance(LocalCalendar,$D3106,B3107,"f",FALSE)</f>
        <v>61415</v>
      </c>
      <c r="E3107" s="49">
        <f>_xll.qlInterestRateIndexValueDate(IndexON,D3107)</f>
        <v>61415</v>
      </c>
      <c r="F3107" s="52" t="e">
        <f>IFERROR(_xll.qlIndexFixing(IndexON,D3107,TRUE,_xll.ohTrigger(RecalcTrigger,TriggerON)),NA())</f>
        <v>#N/A</v>
      </c>
      <c r="H3107" s="49">
        <f>_xll.qlCalendarAdvance(IborCalendar,$H3106,B3107,"f",FALSE)</f>
        <v>61093</v>
      </c>
      <c r="I3107" s="49">
        <f>_xll.qlInterestRateIndexValueDate(Index3M,$H3107)</f>
        <v>61095</v>
      </c>
      <c r="J3107" s="52" t="e">
        <f>IFERROR(_xll.qlIndexFixing(Index3M,H3107,TRUE,_xll.ohTrigger(RecalcTrigger,Trigger3M)),NA())</f>
        <v>#N/A</v>
      </c>
      <c r="K3107" s="52" t="e">
        <f>IFERROR(_xll.qlIndexFixing(ONIndex3M,I3107,TRUE,_xll.ohTrigger(RecalcTrigger,Trigger3M)),NA())</f>
        <v>#N/A</v>
      </c>
      <c r="L3107" s="52" t="e">
        <f>IFERROR(_xll.qlIndexFixing(Index6M,$H3107,TRUE,_xll.ohTrigger(RecalcTrigger,Trigger6M)),NA())</f>
        <v>#N/A</v>
      </c>
      <c r="M3107" s="52" t="e">
        <f>IFERROR(_xll.qlIndexFixing(ONIndex6M,I3107,TRUE,_xll.ohTrigger(RecalcTrigger,Trigger6M)),NA())</f>
        <v>#N/A</v>
      </c>
    </row>
    <row r="3108" spans="2:13" x14ac:dyDescent="0.2">
      <c r="B3108" s="46" t="s">
        <v>49</v>
      </c>
      <c r="D3108" s="49">
        <f>_xll.qlCalendarAdvance(LocalCalendar,$D3107,B3108,"f",FALSE)</f>
        <v>61422</v>
      </c>
      <c r="E3108" s="49">
        <f>_xll.qlInterestRateIndexValueDate(IndexON,D3108)</f>
        <v>61422</v>
      </c>
      <c r="F3108" s="52" t="e">
        <f>IFERROR(_xll.qlIndexFixing(IndexON,D3108,TRUE,_xll.ohTrigger(RecalcTrigger,TriggerON)),NA())</f>
        <v>#N/A</v>
      </c>
      <c r="H3108" s="49">
        <f>_xll.qlCalendarAdvance(IborCalendar,$H3107,B3108,"f",FALSE)</f>
        <v>61100</v>
      </c>
      <c r="I3108" s="49">
        <f>_xll.qlInterestRateIndexValueDate(Index3M,$H3108)</f>
        <v>61102</v>
      </c>
      <c r="J3108" s="52" t="e">
        <f>IFERROR(_xll.qlIndexFixing(Index3M,H3108,TRUE,_xll.ohTrigger(RecalcTrigger,Trigger3M)),NA())</f>
        <v>#N/A</v>
      </c>
      <c r="K3108" s="52" t="e">
        <f>IFERROR(_xll.qlIndexFixing(ONIndex3M,I3108,TRUE,_xll.ohTrigger(RecalcTrigger,Trigger3M)),NA())</f>
        <v>#N/A</v>
      </c>
      <c r="L3108" s="52" t="e">
        <f>IFERROR(_xll.qlIndexFixing(Index6M,$H3108,TRUE,_xll.ohTrigger(RecalcTrigger,Trigger6M)),NA())</f>
        <v>#N/A</v>
      </c>
      <c r="M3108" s="52" t="e">
        <f>IFERROR(_xll.qlIndexFixing(ONIndex6M,I3108,TRUE,_xll.ohTrigger(RecalcTrigger,Trigger6M)),NA())</f>
        <v>#N/A</v>
      </c>
    </row>
    <row r="3109" spans="2:13" x14ac:dyDescent="0.2">
      <c r="B3109" s="46" t="s">
        <v>49</v>
      </c>
      <c r="D3109" s="49">
        <f>_xll.qlCalendarAdvance(LocalCalendar,$D3108,B3109,"f",FALSE)</f>
        <v>61429</v>
      </c>
      <c r="E3109" s="49">
        <f>_xll.qlInterestRateIndexValueDate(IndexON,D3109)</f>
        <v>61429</v>
      </c>
      <c r="F3109" s="52" t="e">
        <f>IFERROR(_xll.qlIndexFixing(IndexON,D3109,TRUE,_xll.ohTrigger(RecalcTrigger,TriggerON)),NA())</f>
        <v>#N/A</v>
      </c>
      <c r="H3109" s="49">
        <f>_xll.qlCalendarAdvance(IborCalendar,$H3108,B3109,"f",FALSE)</f>
        <v>61107</v>
      </c>
      <c r="I3109" s="49">
        <f>_xll.qlInterestRateIndexValueDate(Index3M,$H3109)</f>
        <v>61109</v>
      </c>
      <c r="J3109" s="52" t="e">
        <f>IFERROR(_xll.qlIndexFixing(Index3M,H3109,TRUE,_xll.ohTrigger(RecalcTrigger,Trigger3M)),NA())</f>
        <v>#N/A</v>
      </c>
      <c r="K3109" s="52" t="e">
        <f>IFERROR(_xll.qlIndexFixing(ONIndex3M,I3109,TRUE,_xll.ohTrigger(RecalcTrigger,Trigger3M)),NA())</f>
        <v>#N/A</v>
      </c>
      <c r="L3109" s="52" t="e">
        <f>IFERROR(_xll.qlIndexFixing(Index6M,$H3109,TRUE,_xll.ohTrigger(RecalcTrigger,Trigger6M)),NA())</f>
        <v>#N/A</v>
      </c>
      <c r="M3109" s="52" t="e">
        <f>IFERROR(_xll.qlIndexFixing(ONIndex6M,I3109,TRUE,_xll.ohTrigger(RecalcTrigger,Trigger6M)),NA())</f>
        <v>#N/A</v>
      </c>
    </row>
    <row r="3110" spans="2:13" x14ac:dyDescent="0.2">
      <c r="B3110" s="46" t="s">
        <v>49</v>
      </c>
      <c r="D3110" s="49">
        <f>_xll.qlCalendarAdvance(LocalCalendar,$D3109,B3110,"f",FALSE)</f>
        <v>61436</v>
      </c>
      <c r="E3110" s="49">
        <f>_xll.qlInterestRateIndexValueDate(IndexON,D3110)</f>
        <v>61436</v>
      </c>
      <c r="F3110" s="52" t="e">
        <f>IFERROR(_xll.qlIndexFixing(IndexON,D3110,TRUE,_xll.ohTrigger(RecalcTrigger,TriggerON)),NA())</f>
        <v>#N/A</v>
      </c>
      <c r="H3110" s="49">
        <f>_xll.qlCalendarAdvance(IborCalendar,$H3109,B3110,"f",FALSE)</f>
        <v>61114</v>
      </c>
      <c r="I3110" s="49">
        <f>_xll.qlInterestRateIndexValueDate(Index3M,$H3110)</f>
        <v>61123</v>
      </c>
      <c r="J3110" s="52" t="e">
        <f>IFERROR(_xll.qlIndexFixing(Index3M,H3110,TRUE,_xll.ohTrigger(RecalcTrigger,Trigger3M)),NA())</f>
        <v>#N/A</v>
      </c>
      <c r="K3110" s="52" t="e">
        <f>IFERROR(_xll.qlIndexFixing(ONIndex3M,I3110,TRUE,_xll.ohTrigger(RecalcTrigger,Trigger3M)),NA())</f>
        <v>#N/A</v>
      </c>
      <c r="L3110" s="52" t="e">
        <f>IFERROR(_xll.qlIndexFixing(Index6M,$H3110,TRUE,_xll.ohTrigger(RecalcTrigger,Trigger6M)),NA())</f>
        <v>#N/A</v>
      </c>
      <c r="M3110" s="52" t="e">
        <f>IFERROR(_xll.qlIndexFixing(ONIndex6M,I3110,TRUE,_xll.ohTrigger(RecalcTrigger,Trigger6M)),NA())</f>
        <v>#N/A</v>
      </c>
    </row>
    <row r="3111" spans="2:13" x14ac:dyDescent="0.2">
      <c r="B3111" s="46" t="s">
        <v>49</v>
      </c>
      <c r="D3111" s="49">
        <f>_xll.qlCalendarAdvance(LocalCalendar,$D3110,B3111,"f",FALSE)</f>
        <v>61443</v>
      </c>
      <c r="E3111" s="49">
        <f>_xll.qlInterestRateIndexValueDate(IndexON,D3111)</f>
        <v>61443</v>
      </c>
      <c r="F3111" s="52" t="e">
        <f>IFERROR(_xll.qlIndexFixing(IndexON,D3111,TRUE,_xll.ohTrigger(RecalcTrigger,TriggerON)),NA())</f>
        <v>#N/A</v>
      </c>
      <c r="H3111" s="49">
        <f>_xll.qlCalendarAdvance(IborCalendar,$H3110,B3111,"f",FALSE)</f>
        <v>61121</v>
      </c>
      <c r="I3111" s="49">
        <f>_xll.qlInterestRateIndexValueDate(Index3M,$H3111)</f>
        <v>61123</v>
      </c>
      <c r="J3111" s="52" t="e">
        <f>IFERROR(_xll.qlIndexFixing(Index3M,H3111,TRUE,_xll.ohTrigger(RecalcTrigger,Trigger3M)),NA())</f>
        <v>#N/A</v>
      </c>
      <c r="K3111" s="52" t="e">
        <f>IFERROR(_xll.qlIndexFixing(ONIndex3M,I3111,TRUE,_xll.ohTrigger(RecalcTrigger,Trigger3M)),NA())</f>
        <v>#N/A</v>
      </c>
      <c r="L3111" s="52" t="e">
        <f>IFERROR(_xll.qlIndexFixing(Index6M,$H3111,TRUE,_xll.ohTrigger(RecalcTrigger,Trigger6M)),NA())</f>
        <v>#N/A</v>
      </c>
      <c r="M3111" s="52" t="e">
        <f>IFERROR(_xll.qlIndexFixing(ONIndex6M,I3111,TRUE,_xll.ohTrigger(RecalcTrigger,Trigger6M)),NA())</f>
        <v>#N/A</v>
      </c>
    </row>
    <row r="3112" spans="2:13" x14ac:dyDescent="0.2">
      <c r="B3112" s="46" t="s">
        <v>49</v>
      </c>
      <c r="D3112" s="49">
        <f>_xll.qlCalendarAdvance(LocalCalendar,$D3111,B3112,"f",FALSE)</f>
        <v>61450</v>
      </c>
      <c r="E3112" s="49">
        <f>_xll.qlInterestRateIndexValueDate(IndexON,D3112)</f>
        <v>61450</v>
      </c>
      <c r="F3112" s="52" t="e">
        <f>IFERROR(_xll.qlIndexFixing(IndexON,D3112,TRUE,_xll.ohTrigger(RecalcTrigger,TriggerON)),NA())</f>
        <v>#N/A</v>
      </c>
      <c r="H3112" s="49">
        <f>_xll.qlCalendarAdvance(IborCalendar,$H3111,B3112,"f",FALSE)</f>
        <v>61128</v>
      </c>
      <c r="I3112" s="49">
        <f>_xll.qlInterestRateIndexValueDate(Index3M,$H3112)</f>
        <v>61130</v>
      </c>
      <c r="J3112" s="52" t="e">
        <f>IFERROR(_xll.qlIndexFixing(Index3M,H3112,TRUE,_xll.ohTrigger(RecalcTrigger,Trigger3M)),NA())</f>
        <v>#N/A</v>
      </c>
      <c r="K3112" s="52" t="e">
        <f>IFERROR(_xll.qlIndexFixing(ONIndex3M,I3112,TRUE,_xll.ohTrigger(RecalcTrigger,Trigger3M)),NA())</f>
        <v>#N/A</v>
      </c>
      <c r="L3112" s="52" t="e">
        <f>IFERROR(_xll.qlIndexFixing(Index6M,$H3112,TRUE,_xll.ohTrigger(RecalcTrigger,Trigger6M)),NA())</f>
        <v>#N/A</v>
      </c>
      <c r="M3112" s="52" t="e">
        <f>IFERROR(_xll.qlIndexFixing(ONIndex6M,I3112,TRUE,_xll.ohTrigger(RecalcTrigger,Trigger6M)),NA())</f>
        <v>#N/A</v>
      </c>
    </row>
    <row r="3113" spans="2:13" x14ac:dyDescent="0.2">
      <c r="B3113" s="46" t="s">
        <v>49</v>
      </c>
      <c r="D3113" s="49">
        <f>_xll.qlCalendarAdvance(LocalCalendar,$D3112,B3113,"f",FALSE)</f>
        <v>61457</v>
      </c>
      <c r="E3113" s="49">
        <f>_xll.qlInterestRateIndexValueDate(IndexON,D3113)</f>
        <v>61457</v>
      </c>
      <c r="F3113" s="52" t="e">
        <f>IFERROR(_xll.qlIndexFixing(IndexON,D3113,TRUE,_xll.ohTrigger(RecalcTrigger,TriggerON)),NA())</f>
        <v>#N/A</v>
      </c>
      <c r="H3113" s="49">
        <f>_xll.qlCalendarAdvance(IborCalendar,$H3112,B3113,"f",FALSE)</f>
        <v>61135</v>
      </c>
      <c r="I3113" s="49">
        <f>_xll.qlInterestRateIndexValueDate(Index3M,$H3113)</f>
        <v>61137</v>
      </c>
      <c r="J3113" s="52" t="e">
        <f>IFERROR(_xll.qlIndexFixing(Index3M,H3113,TRUE,_xll.ohTrigger(RecalcTrigger,Trigger3M)),NA())</f>
        <v>#N/A</v>
      </c>
      <c r="K3113" s="52" t="e">
        <f>IFERROR(_xll.qlIndexFixing(ONIndex3M,I3113,TRUE,_xll.ohTrigger(RecalcTrigger,Trigger3M)),NA())</f>
        <v>#N/A</v>
      </c>
      <c r="L3113" s="52" t="e">
        <f>IFERROR(_xll.qlIndexFixing(Index6M,$H3113,TRUE,_xll.ohTrigger(RecalcTrigger,Trigger6M)),NA())</f>
        <v>#N/A</v>
      </c>
      <c r="M3113" s="52" t="e">
        <f>IFERROR(_xll.qlIndexFixing(ONIndex6M,I3113,TRUE,_xll.ohTrigger(RecalcTrigger,Trigger6M)),NA())</f>
        <v>#N/A</v>
      </c>
    </row>
    <row r="3114" spans="2:13" x14ac:dyDescent="0.2">
      <c r="B3114" s="46" t="s">
        <v>49</v>
      </c>
      <c r="D3114" s="49">
        <f>_xll.qlCalendarAdvance(LocalCalendar,$D3113,B3114,"f",FALSE)</f>
        <v>61464</v>
      </c>
      <c r="E3114" s="49">
        <f>_xll.qlInterestRateIndexValueDate(IndexON,D3114)</f>
        <v>61464</v>
      </c>
      <c r="F3114" s="52" t="e">
        <f>IFERROR(_xll.qlIndexFixing(IndexON,D3114,TRUE,_xll.ohTrigger(RecalcTrigger,TriggerON)),NA())</f>
        <v>#N/A</v>
      </c>
      <c r="H3114" s="49">
        <f>_xll.qlCalendarAdvance(IborCalendar,$H3113,B3114,"f",FALSE)</f>
        <v>61142</v>
      </c>
      <c r="I3114" s="49">
        <f>_xll.qlInterestRateIndexValueDate(Index3M,$H3114)</f>
        <v>61144</v>
      </c>
      <c r="J3114" s="52" t="e">
        <f>IFERROR(_xll.qlIndexFixing(Index3M,H3114,TRUE,_xll.ohTrigger(RecalcTrigger,Trigger3M)),NA())</f>
        <v>#N/A</v>
      </c>
      <c r="K3114" s="52" t="e">
        <f>IFERROR(_xll.qlIndexFixing(ONIndex3M,I3114,TRUE,_xll.ohTrigger(RecalcTrigger,Trigger3M)),NA())</f>
        <v>#N/A</v>
      </c>
      <c r="L3114" s="52" t="e">
        <f>IFERROR(_xll.qlIndexFixing(Index6M,$H3114,TRUE,_xll.ohTrigger(RecalcTrigger,Trigger6M)),NA())</f>
        <v>#N/A</v>
      </c>
      <c r="M3114" s="52" t="e">
        <f>IFERROR(_xll.qlIndexFixing(ONIndex6M,I3114,TRUE,_xll.ohTrigger(RecalcTrigger,Trigger6M)),NA())</f>
        <v>#N/A</v>
      </c>
    </row>
    <row r="3115" spans="2:13" x14ac:dyDescent="0.2">
      <c r="B3115" s="46" t="s">
        <v>49</v>
      </c>
      <c r="D3115" s="49">
        <f>_xll.qlCalendarAdvance(LocalCalendar,$D3114,B3115,"f",FALSE)</f>
        <v>61471</v>
      </c>
      <c r="E3115" s="49">
        <f>_xll.qlInterestRateIndexValueDate(IndexON,D3115)</f>
        <v>61471</v>
      </c>
      <c r="F3115" s="52" t="e">
        <f>IFERROR(_xll.qlIndexFixing(IndexON,D3115,TRUE,_xll.ohTrigger(RecalcTrigger,TriggerON)),NA())</f>
        <v>#N/A</v>
      </c>
      <c r="H3115" s="49">
        <f>_xll.qlCalendarAdvance(IborCalendar,$H3114,B3115,"f",FALSE)</f>
        <v>61149</v>
      </c>
      <c r="I3115" s="49">
        <f>_xll.qlInterestRateIndexValueDate(Index3M,$H3115)</f>
        <v>61151</v>
      </c>
      <c r="J3115" s="52" t="e">
        <f>IFERROR(_xll.qlIndexFixing(Index3M,H3115,TRUE,_xll.ohTrigger(RecalcTrigger,Trigger3M)),NA())</f>
        <v>#N/A</v>
      </c>
      <c r="K3115" s="52" t="e">
        <f>IFERROR(_xll.qlIndexFixing(ONIndex3M,I3115,TRUE,_xll.ohTrigger(RecalcTrigger,Trigger3M)),NA())</f>
        <v>#N/A</v>
      </c>
      <c r="L3115" s="52" t="e">
        <f>IFERROR(_xll.qlIndexFixing(Index6M,$H3115,TRUE,_xll.ohTrigger(RecalcTrigger,Trigger6M)),NA())</f>
        <v>#N/A</v>
      </c>
      <c r="M3115" s="52" t="e">
        <f>IFERROR(_xll.qlIndexFixing(ONIndex6M,I3115,TRUE,_xll.ohTrigger(RecalcTrigger,Trigger6M)),NA())</f>
        <v>#N/A</v>
      </c>
    </row>
    <row r="3116" spans="2:13" x14ac:dyDescent="0.2">
      <c r="B3116" s="46" t="s">
        <v>49</v>
      </c>
      <c r="D3116" s="49">
        <f>_xll.qlCalendarAdvance(LocalCalendar,$D3115,B3116,"f",FALSE)</f>
        <v>61478</v>
      </c>
      <c r="E3116" s="49">
        <f>_xll.qlInterestRateIndexValueDate(IndexON,D3116)</f>
        <v>61478</v>
      </c>
      <c r="F3116" s="52" t="e">
        <f>IFERROR(_xll.qlIndexFixing(IndexON,D3116,TRUE,_xll.ohTrigger(RecalcTrigger,TriggerON)),NA())</f>
        <v>#N/A</v>
      </c>
      <c r="H3116" s="49">
        <f>_xll.qlCalendarAdvance(IborCalendar,$H3115,B3116,"f",FALSE)</f>
        <v>61156</v>
      </c>
      <c r="I3116" s="49">
        <f>_xll.qlInterestRateIndexValueDate(Index3M,$H3116)</f>
        <v>61158</v>
      </c>
      <c r="J3116" s="52" t="e">
        <f>IFERROR(_xll.qlIndexFixing(Index3M,H3116,TRUE,_xll.ohTrigger(RecalcTrigger,Trigger3M)),NA())</f>
        <v>#N/A</v>
      </c>
      <c r="K3116" s="52" t="e">
        <f>IFERROR(_xll.qlIndexFixing(ONIndex3M,I3116,TRUE,_xll.ohTrigger(RecalcTrigger,Trigger3M)),NA())</f>
        <v>#N/A</v>
      </c>
      <c r="L3116" s="52" t="e">
        <f>IFERROR(_xll.qlIndexFixing(Index6M,$H3116,TRUE,_xll.ohTrigger(RecalcTrigger,Trigger6M)),NA())</f>
        <v>#N/A</v>
      </c>
      <c r="M3116" s="52" t="e">
        <f>IFERROR(_xll.qlIndexFixing(ONIndex6M,I3116,TRUE,_xll.ohTrigger(RecalcTrigger,Trigger6M)),NA())</f>
        <v>#N/A</v>
      </c>
    </row>
    <row r="3117" spans="2:13" x14ac:dyDescent="0.2">
      <c r="B3117" s="46" t="s">
        <v>49</v>
      </c>
      <c r="D3117" s="49">
        <f>_xll.qlCalendarAdvance(LocalCalendar,$D3116,B3117,"f",FALSE)</f>
        <v>61485</v>
      </c>
      <c r="E3117" s="49">
        <f>_xll.qlInterestRateIndexValueDate(IndexON,D3117)</f>
        <v>61485</v>
      </c>
      <c r="F3117" s="52" t="e">
        <f>IFERROR(_xll.qlIndexFixing(IndexON,D3117,TRUE,_xll.ohTrigger(RecalcTrigger,TriggerON)),NA())</f>
        <v>#N/A</v>
      </c>
      <c r="H3117" s="49">
        <f>_xll.qlCalendarAdvance(IborCalendar,$H3116,B3117,"f",FALSE)</f>
        <v>61163</v>
      </c>
      <c r="I3117" s="49">
        <f>_xll.qlInterestRateIndexValueDate(Index3M,$H3117)</f>
        <v>61165</v>
      </c>
      <c r="J3117" s="52" t="e">
        <f>IFERROR(_xll.qlIndexFixing(Index3M,H3117,TRUE,_xll.ohTrigger(RecalcTrigger,Trigger3M)),NA())</f>
        <v>#N/A</v>
      </c>
      <c r="K3117" s="52" t="e">
        <f>IFERROR(_xll.qlIndexFixing(ONIndex3M,I3117,TRUE,_xll.ohTrigger(RecalcTrigger,Trigger3M)),NA())</f>
        <v>#N/A</v>
      </c>
      <c r="L3117" s="52" t="e">
        <f>IFERROR(_xll.qlIndexFixing(Index6M,$H3117,TRUE,_xll.ohTrigger(RecalcTrigger,Trigger6M)),NA())</f>
        <v>#N/A</v>
      </c>
      <c r="M3117" s="52" t="e">
        <f>IFERROR(_xll.qlIndexFixing(ONIndex6M,I3117,TRUE,_xll.ohTrigger(RecalcTrigger,Trigger6M)),NA())</f>
        <v>#N/A</v>
      </c>
    </row>
    <row r="3118" spans="2:13" x14ac:dyDescent="0.2">
      <c r="B3118" s="46" t="s">
        <v>49</v>
      </c>
      <c r="D3118" s="49">
        <f>_xll.qlCalendarAdvance(LocalCalendar,$D3117,B3118,"f",FALSE)</f>
        <v>61492</v>
      </c>
      <c r="E3118" s="49">
        <f>_xll.qlInterestRateIndexValueDate(IndexON,D3118)</f>
        <v>61492</v>
      </c>
      <c r="F3118" s="52" t="e">
        <f>IFERROR(_xll.qlIndexFixing(IndexON,D3118,TRUE,_xll.ohTrigger(RecalcTrigger,TriggerON)),NA())</f>
        <v>#N/A</v>
      </c>
      <c r="H3118" s="49">
        <f>_xll.qlCalendarAdvance(IborCalendar,$H3117,B3118,"f",FALSE)</f>
        <v>61170</v>
      </c>
      <c r="I3118" s="49">
        <f>_xll.qlInterestRateIndexValueDate(Index3M,$H3118)</f>
        <v>61172</v>
      </c>
      <c r="J3118" s="52" t="e">
        <f>IFERROR(_xll.qlIndexFixing(Index3M,H3118,TRUE,_xll.ohTrigger(RecalcTrigger,Trigger3M)),NA())</f>
        <v>#N/A</v>
      </c>
      <c r="K3118" s="52" t="e">
        <f>IFERROR(_xll.qlIndexFixing(ONIndex3M,I3118,TRUE,_xll.ohTrigger(RecalcTrigger,Trigger3M)),NA())</f>
        <v>#N/A</v>
      </c>
      <c r="L3118" s="52" t="e">
        <f>IFERROR(_xll.qlIndexFixing(Index6M,$H3118,TRUE,_xll.ohTrigger(RecalcTrigger,Trigger6M)),NA())</f>
        <v>#N/A</v>
      </c>
      <c r="M3118" s="52" t="e">
        <f>IFERROR(_xll.qlIndexFixing(ONIndex6M,I3118,TRUE,_xll.ohTrigger(RecalcTrigger,Trigger6M)),NA())</f>
        <v>#N/A</v>
      </c>
    </row>
    <row r="3119" spans="2:13" x14ac:dyDescent="0.2">
      <c r="B3119" s="46" t="s">
        <v>49</v>
      </c>
      <c r="D3119" s="49">
        <f>_xll.qlCalendarAdvance(LocalCalendar,$D3118,B3119,"f",FALSE)</f>
        <v>61499</v>
      </c>
      <c r="E3119" s="49">
        <f>_xll.qlInterestRateIndexValueDate(IndexON,D3119)</f>
        <v>61499</v>
      </c>
      <c r="F3119" s="52" t="e">
        <f>IFERROR(_xll.qlIndexFixing(IndexON,D3119,TRUE,_xll.ohTrigger(RecalcTrigger,TriggerON)),NA())</f>
        <v>#N/A</v>
      </c>
      <c r="H3119" s="49">
        <f>_xll.qlCalendarAdvance(IborCalendar,$H3118,B3119,"f",FALSE)</f>
        <v>61177</v>
      </c>
      <c r="I3119" s="49">
        <f>_xll.qlInterestRateIndexValueDate(Index3M,$H3119)</f>
        <v>61179</v>
      </c>
      <c r="J3119" s="52" t="e">
        <f>IFERROR(_xll.qlIndexFixing(Index3M,H3119,TRUE,_xll.ohTrigger(RecalcTrigger,Trigger3M)),NA())</f>
        <v>#N/A</v>
      </c>
      <c r="K3119" s="52" t="e">
        <f>IFERROR(_xll.qlIndexFixing(ONIndex3M,I3119,TRUE,_xll.ohTrigger(RecalcTrigger,Trigger3M)),NA())</f>
        <v>#N/A</v>
      </c>
      <c r="L3119" s="52" t="e">
        <f>IFERROR(_xll.qlIndexFixing(Index6M,$H3119,TRUE,_xll.ohTrigger(RecalcTrigger,Trigger6M)),NA())</f>
        <v>#N/A</v>
      </c>
      <c r="M3119" s="52" t="e">
        <f>IFERROR(_xll.qlIndexFixing(ONIndex6M,I3119,TRUE,_xll.ohTrigger(RecalcTrigger,Trigger6M)),NA())</f>
        <v>#N/A</v>
      </c>
    </row>
    <row r="3120" spans="2:13" x14ac:dyDescent="0.2">
      <c r="B3120" s="46" t="s">
        <v>49</v>
      </c>
      <c r="D3120" s="49">
        <f>_xll.qlCalendarAdvance(LocalCalendar,$D3119,B3120,"f",FALSE)</f>
        <v>61506</v>
      </c>
      <c r="E3120" s="49">
        <f>_xll.qlInterestRateIndexValueDate(IndexON,D3120)</f>
        <v>61506</v>
      </c>
      <c r="F3120" s="52" t="e">
        <f>IFERROR(_xll.qlIndexFixing(IndexON,D3120,TRUE,_xll.ohTrigger(RecalcTrigger,TriggerON)),NA())</f>
        <v>#N/A</v>
      </c>
      <c r="H3120" s="49">
        <f>_xll.qlCalendarAdvance(IborCalendar,$H3119,B3120,"f",FALSE)</f>
        <v>61184</v>
      </c>
      <c r="I3120" s="49">
        <f>_xll.qlInterestRateIndexValueDate(Index3M,$H3120)</f>
        <v>61186</v>
      </c>
      <c r="J3120" s="52" t="e">
        <f>IFERROR(_xll.qlIndexFixing(Index3M,H3120,TRUE,_xll.ohTrigger(RecalcTrigger,Trigger3M)),NA())</f>
        <v>#N/A</v>
      </c>
      <c r="K3120" s="52" t="e">
        <f>IFERROR(_xll.qlIndexFixing(ONIndex3M,I3120,TRUE,_xll.ohTrigger(RecalcTrigger,Trigger3M)),NA())</f>
        <v>#N/A</v>
      </c>
      <c r="L3120" s="52" t="e">
        <f>IFERROR(_xll.qlIndexFixing(Index6M,$H3120,TRUE,_xll.ohTrigger(RecalcTrigger,Trigger6M)),NA())</f>
        <v>#N/A</v>
      </c>
      <c r="M3120" s="52" t="e">
        <f>IFERROR(_xll.qlIndexFixing(ONIndex6M,I3120,TRUE,_xll.ohTrigger(RecalcTrigger,Trigger6M)),NA())</f>
        <v>#N/A</v>
      </c>
    </row>
    <row r="3121" spans="2:13" x14ac:dyDescent="0.2">
      <c r="B3121" s="46" t="s">
        <v>49</v>
      </c>
      <c r="D3121" s="49">
        <f>_xll.qlCalendarAdvance(LocalCalendar,$D3120,B3121,"f",FALSE)</f>
        <v>61513</v>
      </c>
      <c r="E3121" s="49">
        <f>_xll.qlInterestRateIndexValueDate(IndexON,D3121)</f>
        <v>61513</v>
      </c>
      <c r="F3121" s="52" t="e">
        <f>IFERROR(_xll.qlIndexFixing(IndexON,D3121,TRUE,_xll.ohTrigger(RecalcTrigger,TriggerON)),NA())</f>
        <v>#N/A</v>
      </c>
      <c r="H3121" s="49">
        <f>_xll.qlCalendarAdvance(IborCalendar,$H3120,B3121,"f",FALSE)</f>
        <v>61191</v>
      </c>
      <c r="I3121" s="49">
        <f>_xll.qlInterestRateIndexValueDate(Index3M,$H3121)</f>
        <v>61193</v>
      </c>
      <c r="J3121" s="52" t="e">
        <f>IFERROR(_xll.qlIndexFixing(Index3M,H3121,TRUE,_xll.ohTrigger(RecalcTrigger,Trigger3M)),NA())</f>
        <v>#N/A</v>
      </c>
      <c r="K3121" s="52" t="e">
        <f>IFERROR(_xll.qlIndexFixing(ONIndex3M,I3121,TRUE,_xll.ohTrigger(RecalcTrigger,Trigger3M)),NA())</f>
        <v>#N/A</v>
      </c>
      <c r="L3121" s="52" t="e">
        <f>IFERROR(_xll.qlIndexFixing(Index6M,$H3121,TRUE,_xll.ohTrigger(RecalcTrigger,Trigger6M)),NA())</f>
        <v>#N/A</v>
      </c>
      <c r="M3121" s="52" t="e">
        <f>IFERROR(_xll.qlIndexFixing(ONIndex6M,I3121,TRUE,_xll.ohTrigger(RecalcTrigger,Trigger6M)),NA())</f>
        <v>#N/A</v>
      </c>
    </row>
    <row r="3122" spans="2:13" x14ac:dyDescent="0.2">
      <c r="B3122" s="46" t="s">
        <v>49</v>
      </c>
      <c r="D3122" s="49">
        <f>_xll.qlCalendarAdvance(LocalCalendar,$D3121,B3122,"f",FALSE)</f>
        <v>61520</v>
      </c>
      <c r="E3122" s="49">
        <f>_xll.qlInterestRateIndexValueDate(IndexON,D3122)</f>
        <v>61520</v>
      </c>
      <c r="F3122" s="52" t="e">
        <f>IFERROR(_xll.qlIndexFixing(IndexON,D3122,TRUE,_xll.ohTrigger(RecalcTrigger,TriggerON)),NA())</f>
        <v>#N/A</v>
      </c>
      <c r="H3122" s="49">
        <f>_xll.qlCalendarAdvance(IborCalendar,$H3121,B3122,"f",FALSE)</f>
        <v>61198</v>
      </c>
      <c r="I3122" s="49">
        <f>_xll.qlInterestRateIndexValueDate(Index3M,$H3122)</f>
        <v>61200</v>
      </c>
      <c r="J3122" s="52" t="e">
        <f>IFERROR(_xll.qlIndexFixing(Index3M,H3122,TRUE,_xll.ohTrigger(RecalcTrigger,Trigger3M)),NA())</f>
        <v>#N/A</v>
      </c>
      <c r="K3122" s="52" t="e">
        <f>IFERROR(_xll.qlIndexFixing(ONIndex3M,I3122,TRUE,_xll.ohTrigger(RecalcTrigger,Trigger3M)),NA())</f>
        <v>#N/A</v>
      </c>
      <c r="L3122" s="52" t="e">
        <f>IFERROR(_xll.qlIndexFixing(Index6M,$H3122,TRUE,_xll.ohTrigger(RecalcTrigger,Trigger6M)),NA())</f>
        <v>#N/A</v>
      </c>
      <c r="M3122" s="52" t="e">
        <f>IFERROR(_xll.qlIndexFixing(ONIndex6M,I3122,TRUE,_xll.ohTrigger(RecalcTrigger,Trigger6M)),NA())</f>
        <v>#N/A</v>
      </c>
    </row>
    <row r="3123" spans="2:13" x14ac:dyDescent="0.2">
      <c r="B3123" s="46" t="s">
        <v>49</v>
      </c>
      <c r="D3123" s="49">
        <f>_xll.qlCalendarAdvance(LocalCalendar,$D3122,B3123,"f",FALSE)</f>
        <v>61527</v>
      </c>
      <c r="E3123" s="49">
        <f>_xll.qlInterestRateIndexValueDate(IndexON,D3123)</f>
        <v>61527</v>
      </c>
      <c r="F3123" s="52" t="e">
        <f>IFERROR(_xll.qlIndexFixing(IndexON,D3123,TRUE,_xll.ohTrigger(RecalcTrigger,TriggerON)),NA())</f>
        <v>#N/A</v>
      </c>
      <c r="H3123" s="49">
        <f>_xll.qlCalendarAdvance(IborCalendar,$H3122,B3123,"f",FALSE)</f>
        <v>61205</v>
      </c>
      <c r="I3123" s="49">
        <f>_xll.qlInterestRateIndexValueDate(Index3M,$H3123)</f>
        <v>61207</v>
      </c>
      <c r="J3123" s="52" t="e">
        <f>IFERROR(_xll.qlIndexFixing(Index3M,H3123,TRUE,_xll.ohTrigger(RecalcTrigger,Trigger3M)),NA())</f>
        <v>#N/A</v>
      </c>
      <c r="K3123" s="52" t="e">
        <f>IFERROR(_xll.qlIndexFixing(ONIndex3M,I3123,TRUE,_xll.ohTrigger(RecalcTrigger,Trigger3M)),NA())</f>
        <v>#N/A</v>
      </c>
      <c r="L3123" s="52" t="e">
        <f>IFERROR(_xll.qlIndexFixing(Index6M,$H3123,TRUE,_xll.ohTrigger(RecalcTrigger,Trigger6M)),NA())</f>
        <v>#N/A</v>
      </c>
      <c r="M3123" s="52" t="e">
        <f>IFERROR(_xll.qlIndexFixing(ONIndex6M,I3123,TRUE,_xll.ohTrigger(RecalcTrigger,Trigger6M)),NA())</f>
        <v>#N/A</v>
      </c>
    </row>
    <row r="3124" spans="2:13" x14ac:dyDescent="0.2">
      <c r="B3124" s="46" t="s">
        <v>49</v>
      </c>
      <c r="D3124" s="49">
        <f>_xll.qlCalendarAdvance(LocalCalendar,$D3123,B3124,"f",FALSE)</f>
        <v>61534</v>
      </c>
      <c r="E3124" s="49">
        <f>_xll.qlInterestRateIndexValueDate(IndexON,D3124)</f>
        <v>61534</v>
      </c>
      <c r="F3124" s="52" t="e">
        <f>IFERROR(_xll.qlIndexFixing(IndexON,D3124,TRUE,_xll.ohTrigger(RecalcTrigger,TriggerON)),NA())</f>
        <v>#N/A</v>
      </c>
      <c r="H3124" s="49">
        <f>_xll.qlCalendarAdvance(IborCalendar,$H3123,B3124,"f",FALSE)</f>
        <v>61212</v>
      </c>
      <c r="I3124" s="49">
        <f>_xll.qlInterestRateIndexValueDate(Index3M,$H3124)</f>
        <v>61214</v>
      </c>
      <c r="J3124" s="52" t="e">
        <f>IFERROR(_xll.qlIndexFixing(Index3M,H3124,TRUE,_xll.ohTrigger(RecalcTrigger,Trigger3M)),NA())</f>
        <v>#N/A</v>
      </c>
      <c r="K3124" s="52" t="e">
        <f>IFERROR(_xll.qlIndexFixing(ONIndex3M,I3124,TRUE,_xll.ohTrigger(RecalcTrigger,Trigger3M)),NA())</f>
        <v>#N/A</v>
      </c>
      <c r="L3124" s="52" t="e">
        <f>IFERROR(_xll.qlIndexFixing(Index6M,$H3124,TRUE,_xll.ohTrigger(RecalcTrigger,Trigger6M)),NA())</f>
        <v>#N/A</v>
      </c>
      <c r="M3124" s="52" t="e">
        <f>IFERROR(_xll.qlIndexFixing(ONIndex6M,I3124,TRUE,_xll.ohTrigger(RecalcTrigger,Trigger6M)),NA())</f>
        <v>#N/A</v>
      </c>
    </row>
    <row r="3125" spans="2:13" x14ac:dyDescent="0.2">
      <c r="B3125" s="46" t="s">
        <v>49</v>
      </c>
      <c r="D3125" s="49">
        <f>_xll.qlCalendarAdvance(LocalCalendar,$D3124,B3125,"f",FALSE)</f>
        <v>61541</v>
      </c>
      <c r="E3125" s="49">
        <f>_xll.qlInterestRateIndexValueDate(IndexON,D3125)</f>
        <v>61541</v>
      </c>
      <c r="F3125" s="52" t="e">
        <f>IFERROR(_xll.qlIndexFixing(IndexON,D3125,TRUE,_xll.ohTrigger(RecalcTrigger,TriggerON)),NA())</f>
        <v>#N/A</v>
      </c>
      <c r="H3125" s="49">
        <f>_xll.qlCalendarAdvance(IborCalendar,$H3124,B3125,"f",FALSE)</f>
        <v>61219</v>
      </c>
      <c r="I3125" s="49">
        <f>_xll.qlInterestRateIndexValueDate(Index3M,$H3125)</f>
        <v>61221</v>
      </c>
      <c r="J3125" s="52" t="e">
        <f>IFERROR(_xll.qlIndexFixing(Index3M,H3125,TRUE,_xll.ohTrigger(RecalcTrigger,Trigger3M)),NA())</f>
        <v>#N/A</v>
      </c>
      <c r="K3125" s="52" t="e">
        <f>IFERROR(_xll.qlIndexFixing(ONIndex3M,I3125,TRUE,_xll.ohTrigger(RecalcTrigger,Trigger3M)),NA())</f>
        <v>#N/A</v>
      </c>
      <c r="L3125" s="52" t="e">
        <f>IFERROR(_xll.qlIndexFixing(Index6M,$H3125,TRUE,_xll.ohTrigger(RecalcTrigger,Trigger6M)),NA())</f>
        <v>#N/A</v>
      </c>
      <c r="M3125" s="52" t="e">
        <f>IFERROR(_xll.qlIndexFixing(ONIndex6M,I3125,TRUE,_xll.ohTrigger(RecalcTrigger,Trigger6M)),NA())</f>
        <v>#N/A</v>
      </c>
    </row>
    <row r="3126" spans="2:13" x14ac:dyDescent="0.2">
      <c r="B3126" s="46" t="s">
        <v>49</v>
      </c>
      <c r="D3126" s="49">
        <f>_xll.qlCalendarAdvance(LocalCalendar,$D3125,B3126,"f",FALSE)</f>
        <v>61548</v>
      </c>
      <c r="E3126" s="49">
        <f>_xll.qlInterestRateIndexValueDate(IndexON,D3126)</f>
        <v>61548</v>
      </c>
      <c r="F3126" s="52" t="e">
        <f>IFERROR(_xll.qlIndexFixing(IndexON,D3126,TRUE,_xll.ohTrigger(RecalcTrigger,TriggerON)),NA())</f>
        <v>#N/A</v>
      </c>
      <c r="H3126" s="49">
        <f>_xll.qlCalendarAdvance(IborCalendar,$H3125,B3126,"f",FALSE)</f>
        <v>61226</v>
      </c>
      <c r="I3126" s="49">
        <f>_xll.qlInterestRateIndexValueDate(Index3M,$H3126)</f>
        <v>61228</v>
      </c>
      <c r="J3126" s="52" t="e">
        <f>IFERROR(_xll.qlIndexFixing(Index3M,H3126,TRUE,_xll.ohTrigger(RecalcTrigger,Trigger3M)),NA())</f>
        <v>#N/A</v>
      </c>
      <c r="K3126" s="52" t="e">
        <f>IFERROR(_xll.qlIndexFixing(ONIndex3M,I3126,TRUE,_xll.ohTrigger(RecalcTrigger,Trigger3M)),NA())</f>
        <v>#N/A</v>
      </c>
      <c r="L3126" s="52" t="e">
        <f>IFERROR(_xll.qlIndexFixing(Index6M,$H3126,TRUE,_xll.ohTrigger(RecalcTrigger,Trigger6M)),NA())</f>
        <v>#N/A</v>
      </c>
      <c r="M3126" s="52" t="e">
        <f>IFERROR(_xll.qlIndexFixing(ONIndex6M,I3126,TRUE,_xll.ohTrigger(RecalcTrigger,Trigger6M)),NA())</f>
        <v>#N/A</v>
      </c>
    </row>
    <row r="3127" spans="2:13" x14ac:dyDescent="0.2">
      <c r="B3127" s="46" t="s">
        <v>49</v>
      </c>
      <c r="D3127" s="49">
        <f>_xll.qlCalendarAdvance(LocalCalendar,$D3126,B3127,"f",FALSE)</f>
        <v>61555</v>
      </c>
      <c r="E3127" s="49">
        <f>_xll.qlInterestRateIndexValueDate(IndexON,D3127)</f>
        <v>61555</v>
      </c>
      <c r="F3127" s="52" t="e">
        <f>IFERROR(_xll.qlIndexFixing(IndexON,D3127,TRUE,_xll.ohTrigger(RecalcTrigger,TriggerON)),NA())</f>
        <v>#N/A</v>
      </c>
      <c r="H3127" s="49">
        <f>_xll.qlCalendarAdvance(IborCalendar,$H3126,B3127,"f",FALSE)</f>
        <v>61233</v>
      </c>
      <c r="I3127" s="49">
        <f>_xll.qlInterestRateIndexValueDate(Index3M,$H3127)</f>
        <v>61235</v>
      </c>
      <c r="J3127" s="52" t="e">
        <f>IFERROR(_xll.qlIndexFixing(Index3M,H3127,TRUE,_xll.ohTrigger(RecalcTrigger,Trigger3M)),NA())</f>
        <v>#N/A</v>
      </c>
      <c r="K3127" s="52" t="e">
        <f>IFERROR(_xll.qlIndexFixing(ONIndex3M,I3127,TRUE,_xll.ohTrigger(RecalcTrigger,Trigger3M)),NA())</f>
        <v>#N/A</v>
      </c>
      <c r="L3127" s="52" t="e">
        <f>IFERROR(_xll.qlIndexFixing(Index6M,$H3127,TRUE,_xll.ohTrigger(RecalcTrigger,Trigger6M)),NA())</f>
        <v>#N/A</v>
      </c>
      <c r="M3127" s="52" t="e">
        <f>IFERROR(_xll.qlIndexFixing(ONIndex6M,I3127,TRUE,_xll.ohTrigger(RecalcTrigger,Trigger6M)),NA())</f>
        <v>#N/A</v>
      </c>
    </row>
    <row r="3128" spans="2:13" x14ac:dyDescent="0.2">
      <c r="B3128" s="46" t="s">
        <v>49</v>
      </c>
      <c r="D3128" s="49">
        <f>_xll.qlCalendarAdvance(LocalCalendar,$D3127,B3128,"f",FALSE)</f>
        <v>61562</v>
      </c>
      <c r="E3128" s="49">
        <f>_xll.qlInterestRateIndexValueDate(IndexON,D3128)</f>
        <v>61562</v>
      </c>
      <c r="F3128" s="52" t="e">
        <f>IFERROR(_xll.qlIndexFixing(IndexON,D3128,TRUE,_xll.ohTrigger(RecalcTrigger,TriggerON)),NA())</f>
        <v>#N/A</v>
      </c>
      <c r="H3128" s="49">
        <f>_xll.qlCalendarAdvance(IborCalendar,$H3127,B3128,"f",FALSE)</f>
        <v>61240</v>
      </c>
      <c r="I3128" s="49">
        <f>_xll.qlInterestRateIndexValueDate(Index3M,$H3128)</f>
        <v>61242</v>
      </c>
      <c r="J3128" s="52" t="e">
        <f>IFERROR(_xll.qlIndexFixing(Index3M,H3128,TRUE,_xll.ohTrigger(RecalcTrigger,Trigger3M)),NA())</f>
        <v>#N/A</v>
      </c>
      <c r="K3128" s="52" t="e">
        <f>IFERROR(_xll.qlIndexFixing(ONIndex3M,I3128,TRUE,_xll.ohTrigger(RecalcTrigger,Trigger3M)),NA())</f>
        <v>#N/A</v>
      </c>
      <c r="L3128" s="52" t="e">
        <f>IFERROR(_xll.qlIndexFixing(Index6M,$H3128,TRUE,_xll.ohTrigger(RecalcTrigger,Trigger6M)),NA())</f>
        <v>#N/A</v>
      </c>
      <c r="M3128" s="52" t="e">
        <f>IFERROR(_xll.qlIndexFixing(ONIndex6M,I3128,TRUE,_xll.ohTrigger(RecalcTrigger,Trigger6M)),NA())</f>
        <v>#N/A</v>
      </c>
    </row>
    <row r="3129" spans="2:13" x14ac:dyDescent="0.2">
      <c r="B3129" s="46" t="s">
        <v>49</v>
      </c>
      <c r="D3129" s="49">
        <f>_xll.qlCalendarAdvance(LocalCalendar,$D3128,B3129,"f",FALSE)</f>
        <v>61569</v>
      </c>
      <c r="E3129" s="49">
        <f>_xll.qlInterestRateIndexValueDate(IndexON,D3129)</f>
        <v>61569</v>
      </c>
      <c r="F3129" s="52" t="e">
        <f>IFERROR(_xll.qlIndexFixing(IndexON,D3129,TRUE,_xll.ohTrigger(RecalcTrigger,TriggerON)),NA())</f>
        <v>#N/A</v>
      </c>
      <c r="H3129" s="49">
        <f>_xll.qlCalendarAdvance(IborCalendar,$H3128,B3129,"f",FALSE)</f>
        <v>61247</v>
      </c>
      <c r="I3129" s="49">
        <f>_xll.qlInterestRateIndexValueDate(Index3M,$H3129)</f>
        <v>61249</v>
      </c>
      <c r="J3129" s="52" t="e">
        <f>IFERROR(_xll.qlIndexFixing(Index3M,H3129,TRUE,_xll.ohTrigger(RecalcTrigger,Trigger3M)),NA())</f>
        <v>#N/A</v>
      </c>
      <c r="K3129" s="52" t="e">
        <f>IFERROR(_xll.qlIndexFixing(ONIndex3M,I3129,TRUE,_xll.ohTrigger(RecalcTrigger,Trigger3M)),NA())</f>
        <v>#N/A</v>
      </c>
      <c r="L3129" s="52" t="e">
        <f>IFERROR(_xll.qlIndexFixing(Index6M,$H3129,TRUE,_xll.ohTrigger(RecalcTrigger,Trigger6M)),NA())</f>
        <v>#N/A</v>
      </c>
      <c r="M3129" s="52" t="e">
        <f>IFERROR(_xll.qlIndexFixing(ONIndex6M,I3129,TRUE,_xll.ohTrigger(RecalcTrigger,Trigger6M)),NA())</f>
        <v>#N/A</v>
      </c>
    </row>
    <row r="3130" spans="2:13" x14ac:dyDescent="0.2">
      <c r="B3130" s="46" t="s">
        <v>49</v>
      </c>
      <c r="D3130" s="49">
        <f>_xll.qlCalendarAdvance(LocalCalendar,$D3129,B3130,"f",FALSE)</f>
        <v>61576</v>
      </c>
      <c r="E3130" s="49">
        <f>_xll.qlInterestRateIndexValueDate(IndexON,D3130)</f>
        <v>61576</v>
      </c>
      <c r="F3130" s="52" t="e">
        <f>IFERROR(_xll.qlIndexFixing(IndexON,D3130,TRUE,_xll.ohTrigger(RecalcTrigger,TriggerON)),NA())</f>
        <v>#N/A</v>
      </c>
      <c r="H3130" s="49">
        <f>_xll.qlCalendarAdvance(IborCalendar,$H3129,B3130,"f",FALSE)</f>
        <v>61254</v>
      </c>
      <c r="I3130" s="49">
        <f>_xll.qlInterestRateIndexValueDate(Index3M,$H3130)</f>
        <v>61256</v>
      </c>
      <c r="J3130" s="52" t="e">
        <f>IFERROR(_xll.qlIndexFixing(Index3M,H3130,TRUE,_xll.ohTrigger(RecalcTrigger,Trigger3M)),NA())</f>
        <v>#N/A</v>
      </c>
      <c r="K3130" s="52" t="e">
        <f>IFERROR(_xll.qlIndexFixing(ONIndex3M,I3130,TRUE,_xll.ohTrigger(RecalcTrigger,Trigger3M)),NA())</f>
        <v>#N/A</v>
      </c>
      <c r="L3130" s="52" t="e">
        <f>IFERROR(_xll.qlIndexFixing(Index6M,$H3130,TRUE,_xll.ohTrigger(RecalcTrigger,Trigger6M)),NA())</f>
        <v>#N/A</v>
      </c>
      <c r="M3130" s="52" t="e">
        <f>IFERROR(_xll.qlIndexFixing(ONIndex6M,I3130,TRUE,_xll.ohTrigger(RecalcTrigger,Trigger6M)),NA())</f>
        <v>#N/A</v>
      </c>
    </row>
    <row r="3131" spans="2:13" x14ac:dyDescent="0.2">
      <c r="B3131" s="46" t="s">
        <v>49</v>
      </c>
      <c r="D3131" s="49">
        <f>_xll.qlCalendarAdvance(LocalCalendar,$D3130,B3131,"f",FALSE)</f>
        <v>61583</v>
      </c>
      <c r="E3131" s="49">
        <f>_xll.qlInterestRateIndexValueDate(IndexON,D3131)</f>
        <v>61583</v>
      </c>
      <c r="F3131" s="52" t="e">
        <f>IFERROR(_xll.qlIndexFixing(IndexON,D3131,TRUE,_xll.ohTrigger(RecalcTrigger,TriggerON)),NA())</f>
        <v>#N/A</v>
      </c>
      <c r="H3131" s="49">
        <f>_xll.qlCalendarAdvance(IborCalendar,$H3130,B3131,"f",FALSE)</f>
        <v>61261</v>
      </c>
      <c r="I3131" s="49">
        <f>_xll.qlInterestRateIndexValueDate(Index3M,$H3131)</f>
        <v>61266</v>
      </c>
      <c r="J3131" s="52" t="e">
        <f>IFERROR(_xll.qlIndexFixing(Index3M,H3131,TRUE,_xll.ohTrigger(RecalcTrigger,Trigger3M)),NA())</f>
        <v>#N/A</v>
      </c>
      <c r="K3131" s="52" t="e">
        <f>IFERROR(_xll.qlIndexFixing(ONIndex3M,I3131,TRUE,_xll.ohTrigger(RecalcTrigger,Trigger3M)),NA())</f>
        <v>#N/A</v>
      </c>
      <c r="L3131" s="52" t="e">
        <f>IFERROR(_xll.qlIndexFixing(Index6M,$H3131,TRUE,_xll.ohTrigger(RecalcTrigger,Trigger6M)),NA())</f>
        <v>#N/A</v>
      </c>
      <c r="M3131" s="52" t="e">
        <f>IFERROR(_xll.qlIndexFixing(ONIndex6M,I3131,TRUE,_xll.ohTrigger(RecalcTrigger,Trigger6M)),NA())</f>
        <v>#N/A</v>
      </c>
    </row>
    <row r="3132" spans="2:13" x14ac:dyDescent="0.2">
      <c r="B3132" s="46" t="s">
        <v>49</v>
      </c>
      <c r="D3132" s="49">
        <f>_xll.qlCalendarAdvance(LocalCalendar,$D3131,B3132,"f",FALSE)</f>
        <v>61590</v>
      </c>
      <c r="E3132" s="49">
        <f>_xll.qlInterestRateIndexValueDate(IndexON,D3132)</f>
        <v>61590</v>
      </c>
      <c r="F3132" s="52" t="e">
        <f>IFERROR(_xll.qlIndexFixing(IndexON,D3132,TRUE,_xll.ohTrigger(RecalcTrigger,TriggerON)),NA())</f>
        <v>#N/A</v>
      </c>
      <c r="H3132" s="49">
        <f>_xll.qlCalendarAdvance(IborCalendar,$H3131,B3132,"f",FALSE)</f>
        <v>61268</v>
      </c>
      <c r="I3132" s="49">
        <f>_xll.qlInterestRateIndexValueDate(Index3M,$H3132)</f>
        <v>61270</v>
      </c>
      <c r="J3132" s="52" t="e">
        <f>IFERROR(_xll.qlIndexFixing(Index3M,H3132,TRUE,_xll.ohTrigger(RecalcTrigger,Trigger3M)),NA())</f>
        <v>#N/A</v>
      </c>
      <c r="K3132" s="52" t="e">
        <f>IFERROR(_xll.qlIndexFixing(ONIndex3M,I3132,TRUE,_xll.ohTrigger(RecalcTrigger,Trigger3M)),NA())</f>
        <v>#N/A</v>
      </c>
      <c r="L3132" s="52" t="e">
        <f>IFERROR(_xll.qlIndexFixing(Index6M,$H3132,TRUE,_xll.ohTrigger(RecalcTrigger,Trigger6M)),NA())</f>
        <v>#N/A</v>
      </c>
      <c r="M3132" s="52" t="e">
        <f>IFERROR(_xll.qlIndexFixing(ONIndex6M,I3132,TRUE,_xll.ohTrigger(RecalcTrigger,Trigger6M)),NA())</f>
        <v>#N/A</v>
      </c>
    </row>
    <row r="3133" spans="2:13" x14ac:dyDescent="0.2">
      <c r="B3133" s="46" t="s">
        <v>49</v>
      </c>
      <c r="D3133" s="49">
        <f>_xll.qlCalendarAdvance(LocalCalendar,$D3132,B3133,"f",FALSE)</f>
        <v>61597</v>
      </c>
      <c r="E3133" s="49">
        <f>_xll.qlInterestRateIndexValueDate(IndexON,D3133)</f>
        <v>61597</v>
      </c>
      <c r="F3133" s="52" t="e">
        <f>IFERROR(_xll.qlIndexFixing(IndexON,D3133,TRUE,_xll.ohTrigger(RecalcTrigger,TriggerON)),NA())</f>
        <v>#N/A</v>
      </c>
      <c r="H3133" s="49">
        <f>_xll.qlCalendarAdvance(IborCalendar,$H3132,B3133,"f",FALSE)</f>
        <v>61275</v>
      </c>
      <c r="I3133" s="49">
        <f>_xll.qlInterestRateIndexValueDate(Index3M,$H3133)</f>
        <v>61277</v>
      </c>
      <c r="J3133" s="52" t="e">
        <f>IFERROR(_xll.qlIndexFixing(Index3M,H3133,TRUE,_xll.ohTrigger(RecalcTrigger,Trigger3M)),NA())</f>
        <v>#N/A</v>
      </c>
      <c r="K3133" s="52" t="e">
        <f>IFERROR(_xll.qlIndexFixing(ONIndex3M,I3133,TRUE,_xll.ohTrigger(RecalcTrigger,Trigger3M)),NA())</f>
        <v>#N/A</v>
      </c>
      <c r="L3133" s="52" t="e">
        <f>IFERROR(_xll.qlIndexFixing(Index6M,$H3133,TRUE,_xll.ohTrigger(RecalcTrigger,Trigger6M)),NA())</f>
        <v>#N/A</v>
      </c>
      <c r="M3133" s="52" t="e">
        <f>IFERROR(_xll.qlIndexFixing(ONIndex6M,I3133,TRUE,_xll.ohTrigger(RecalcTrigger,Trigger6M)),NA())</f>
        <v>#N/A</v>
      </c>
    </row>
    <row r="3134" spans="2:13" x14ac:dyDescent="0.2">
      <c r="B3134" s="46" t="s">
        <v>49</v>
      </c>
      <c r="D3134" s="49">
        <f>_xll.qlCalendarAdvance(LocalCalendar,$D3133,B3134,"f",FALSE)</f>
        <v>61604</v>
      </c>
      <c r="E3134" s="49">
        <f>_xll.qlInterestRateIndexValueDate(IndexON,D3134)</f>
        <v>61604</v>
      </c>
      <c r="F3134" s="52" t="e">
        <f>IFERROR(_xll.qlIndexFixing(IndexON,D3134,TRUE,_xll.ohTrigger(RecalcTrigger,TriggerON)),NA())</f>
        <v>#N/A</v>
      </c>
      <c r="H3134" s="49">
        <f>_xll.qlCalendarAdvance(IborCalendar,$H3133,B3134,"f",FALSE)</f>
        <v>61282</v>
      </c>
      <c r="I3134" s="49">
        <f>_xll.qlInterestRateIndexValueDate(Index3M,$H3134)</f>
        <v>61284</v>
      </c>
      <c r="J3134" s="52" t="e">
        <f>IFERROR(_xll.qlIndexFixing(Index3M,H3134,TRUE,_xll.ohTrigger(RecalcTrigger,Trigger3M)),NA())</f>
        <v>#N/A</v>
      </c>
      <c r="K3134" s="52" t="e">
        <f>IFERROR(_xll.qlIndexFixing(ONIndex3M,I3134,TRUE,_xll.ohTrigger(RecalcTrigger,Trigger3M)),NA())</f>
        <v>#N/A</v>
      </c>
      <c r="L3134" s="52" t="e">
        <f>IFERROR(_xll.qlIndexFixing(Index6M,$H3134,TRUE,_xll.ohTrigger(RecalcTrigger,Trigger6M)),NA())</f>
        <v>#N/A</v>
      </c>
      <c r="M3134" s="52" t="e">
        <f>IFERROR(_xll.qlIndexFixing(ONIndex6M,I3134,TRUE,_xll.ohTrigger(RecalcTrigger,Trigger6M)),NA())</f>
        <v>#N/A</v>
      </c>
    </row>
    <row r="3135" spans="2:13" x14ac:dyDescent="0.2">
      <c r="B3135" s="46" t="s">
        <v>49</v>
      </c>
      <c r="D3135" s="49">
        <f>_xll.qlCalendarAdvance(LocalCalendar,$D3134,B3135,"f",FALSE)</f>
        <v>61611</v>
      </c>
      <c r="E3135" s="49">
        <f>_xll.qlInterestRateIndexValueDate(IndexON,D3135)</f>
        <v>61611</v>
      </c>
      <c r="F3135" s="52" t="e">
        <f>IFERROR(_xll.qlIndexFixing(IndexON,D3135,TRUE,_xll.ohTrigger(RecalcTrigger,TriggerON)),NA())</f>
        <v>#N/A</v>
      </c>
      <c r="H3135" s="49">
        <f>_xll.qlCalendarAdvance(IborCalendar,$H3134,B3135,"f",FALSE)</f>
        <v>61289</v>
      </c>
      <c r="I3135" s="49">
        <f>_xll.qlInterestRateIndexValueDate(Index3M,$H3135)</f>
        <v>61291</v>
      </c>
      <c r="J3135" s="52" t="e">
        <f>IFERROR(_xll.qlIndexFixing(Index3M,H3135,TRUE,_xll.ohTrigger(RecalcTrigger,Trigger3M)),NA())</f>
        <v>#N/A</v>
      </c>
      <c r="K3135" s="52" t="e">
        <f>IFERROR(_xll.qlIndexFixing(ONIndex3M,I3135,TRUE,_xll.ohTrigger(RecalcTrigger,Trigger3M)),NA())</f>
        <v>#N/A</v>
      </c>
      <c r="L3135" s="52" t="e">
        <f>IFERROR(_xll.qlIndexFixing(Index6M,$H3135,TRUE,_xll.ohTrigger(RecalcTrigger,Trigger6M)),NA())</f>
        <v>#N/A</v>
      </c>
      <c r="M3135" s="52" t="e">
        <f>IFERROR(_xll.qlIndexFixing(ONIndex6M,I3135,TRUE,_xll.ohTrigger(RecalcTrigger,Trigger6M)),NA())</f>
        <v>#N/A</v>
      </c>
    </row>
    <row r="3136" spans="2:13" x14ac:dyDescent="0.2">
      <c r="B3136" s="46" t="s">
        <v>49</v>
      </c>
      <c r="D3136" s="49">
        <f>_xll.qlCalendarAdvance(LocalCalendar,$D3135,B3136,"f",FALSE)</f>
        <v>61618</v>
      </c>
      <c r="E3136" s="49">
        <f>_xll.qlInterestRateIndexValueDate(IndexON,D3136)</f>
        <v>61618</v>
      </c>
      <c r="F3136" s="52" t="e">
        <f>IFERROR(_xll.qlIndexFixing(IndexON,D3136,TRUE,_xll.ohTrigger(RecalcTrigger,TriggerON)),NA())</f>
        <v>#N/A</v>
      </c>
      <c r="H3136" s="49">
        <f>_xll.qlCalendarAdvance(IborCalendar,$H3135,B3136,"f",FALSE)</f>
        <v>61296</v>
      </c>
      <c r="I3136" s="49">
        <f>_xll.qlInterestRateIndexValueDate(Index3M,$H3136)</f>
        <v>61298</v>
      </c>
      <c r="J3136" s="52" t="e">
        <f>IFERROR(_xll.qlIndexFixing(Index3M,H3136,TRUE,_xll.ohTrigger(RecalcTrigger,Trigger3M)),NA())</f>
        <v>#N/A</v>
      </c>
      <c r="K3136" s="52" t="e">
        <f>IFERROR(_xll.qlIndexFixing(ONIndex3M,I3136,TRUE,_xll.ohTrigger(RecalcTrigger,Trigger3M)),NA())</f>
        <v>#N/A</v>
      </c>
      <c r="L3136" s="52" t="e">
        <f>IFERROR(_xll.qlIndexFixing(Index6M,$H3136,TRUE,_xll.ohTrigger(RecalcTrigger,Trigger6M)),NA())</f>
        <v>#N/A</v>
      </c>
      <c r="M3136" s="52" t="e">
        <f>IFERROR(_xll.qlIndexFixing(ONIndex6M,I3136,TRUE,_xll.ohTrigger(RecalcTrigger,Trigger6M)),NA())</f>
        <v>#N/A</v>
      </c>
    </row>
    <row r="3137" spans="2:13" x14ac:dyDescent="0.2">
      <c r="B3137" s="46" t="s">
        <v>49</v>
      </c>
      <c r="D3137" s="49">
        <f>_xll.qlCalendarAdvance(LocalCalendar,$D3136,B3137,"f",FALSE)</f>
        <v>61625</v>
      </c>
      <c r="E3137" s="49">
        <f>_xll.qlInterestRateIndexValueDate(IndexON,D3137)</f>
        <v>61625</v>
      </c>
      <c r="F3137" s="52" t="e">
        <f>IFERROR(_xll.qlIndexFixing(IndexON,D3137,TRUE,_xll.ohTrigger(RecalcTrigger,TriggerON)),NA())</f>
        <v>#N/A</v>
      </c>
      <c r="H3137" s="49">
        <f>_xll.qlCalendarAdvance(IborCalendar,$H3136,B3137,"f",FALSE)</f>
        <v>61303</v>
      </c>
      <c r="I3137" s="49">
        <f>_xll.qlInterestRateIndexValueDate(Index3M,$H3137)</f>
        <v>61305</v>
      </c>
      <c r="J3137" s="52" t="e">
        <f>IFERROR(_xll.qlIndexFixing(Index3M,H3137,TRUE,_xll.ohTrigger(RecalcTrigger,Trigger3M)),NA())</f>
        <v>#N/A</v>
      </c>
      <c r="K3137" s="52" t="e">
        <f>IFERROR(_xll.qlIndexFixing(ONIndex3M,I3137,TRUE,_xll.ohTrigger(RecalcTrigger,Trigger3M)),NA())</f>
        <v>#N/A</v>
      </c>
      <c r="L3137" s="52" t="e">
        <f>IFERROR(_xll.qlIndexFixing(Index6M,$H3137,TRUE,_xll.ohTrigger(RecalcTrigger,Trigger6M)),NA())</f>
        <v>#N/A</v>
      </c>
      <c r="M3137" s="52" t="e">
        <f>IFERROR(_xll.qlIndexFixing(ONIndex6M,I3137,TRUE,_xll.ohTrigger(RecalcTrigger,Trigger6M)),NA())</f>
        <v>#N/A</v>
      </c>
    </row>
    <row r="3138" spans="2:13" x14ac:dyDescent="0.2">
      <c r="B3138" s="46" t="s">
        <v>49</v>
      </c>
      <c r="D3138" s="49">
        <f>_xll.qlCalendarAdvance(LocalCalendar,$D3137,B3138,"f",FALSE)</f>
        <v>61632</v>
      </c>
      <c r="E3138" s="49">
        <f>_xll.qlInterestRateIndexValueDate(IndexON,D3138)</f>
        <v>61632</v>
      </c>
      <c r="F3138" s="52" t="e">
        <f>IFERROR(_xll.qlIndexFixing(IndexON,D3138,TRUE,_xll.ohTrigger(RecalcTrigger,TriggerON)),NA())</f>
        <v>#N/A</v>
      </c>
      <c r="H3138" s="49">
        <f>_xll.qlCalendarAdvance(IborCalendar,$H3137,B3138,"f",FALSE)</f>
        <v>61310</v>
      </c>
      <c r="I3138" s="49">
        <f>_xll.qlInterestRateIndexValueDate(Index3M,$H3138)</f>
        <v>61312</v>
      </c>
      <c r="J3138" s="52" t="e">
        <f>IFERROR(_xll.qlIndexFixing(Index3M,H3138,TRUE,_xll.ohTrigger(RecalcTrigger,Trigger3M)),NA())</f>
        <v>#N/A</v>
      </c>
      <c r="K3138" s="52" t="e">
        <f>IFERROR(_xll.qlIndexFixing(ONIndex3M,I3138,TRUE,_xll.ohTrigger(RecalcTrigger,Trigger3M)),NA())</f>
        <v>#N/A</v>
      </c>
      <c r="L3138" s="52" t="e">
        <f>IFERROR(_xll.qlIndexFixing(Index6M,$H3138,TRUE,_xll.ohTrigger(RecalcTrigger,Trigger6M)),NA())</f>
        <v>#N/A</v>
      </c>
      <c r="M3138" s="52" t="e">
        <f>IFERROR(_xll.qlIndexFixing(ONIndex6M,I3138,TRUE,_xll.ohTrigger(RecalcTrigger,Trigger6M)),NA())</f>
        <v>#N/A</v>
      </c>
    </row>
    <row r="3139" spans="2:13" x14ac:dyDescent="0.2">
      <c r="B3139" s="46" t="s">
        <v>49</v>
      </c>
      <c r="D3139" s="49">
        <f>_xll.qlCalendarAdvance(LocalCalendar,$D3138,B3139,"f",FALSE)</f>
        <v>61639</v>
      </c>
      <c r="E3139" s="49">
        <f>_xll.qlInterestRateIndexValueDate(IndexON,D3139)</f>
        <v>61639</v>
      </c>
      <c r="F3139" s="52" t="e">
        <f>IFERROR(_xll.qlIndexFixing(IndexON,D3139,TRUE,_xll.ohTrigger(RecalcTrigger,TriggerON)),NA())</f>
        <v>#N/A</v>
      </c>
      <c r="H3139" s="49">
        <f>_xll.qlCalendarAdvance(IborCalendar,$H3138,B3139,"f",FALSE)</f>
        <v>61317</v>
      </c>
      <c r="I3139" s="49">
        <f>_xll.qlInterestRateIndexValueDate(Index3M,$H3139)</f>
        <v>61319</v>
      </c>
      <c r="J3139" s="52" t="e">
        <f>IFERROR(_xll.qlIndexFixing(Index3M,H3139,TRUE,_xll.ohTrigger(RecalcTrigger,Trigger3M)),NA())</f>
        <v>#N/A</v>
      </c>
      <c r="K3139" s="52" t="e">
        <f>IFERROR(_xll.qlIndexFixing(ONIndex3M,I3139,TRUE,_xll.ohTrigger(RecalcTrigger,Trigger3M)),NA())</f>
        <v>#N/A</v>
      </c>
      <c r="L3139" s="52" t="e">
        <f>IFERROR(_xll.qlIndexFixing(Index6M,$H3139,TRUE,_xll.ohTrigger(RecalcTrigger,Trigger6M)),NA())</f>
        <v>#N/A</v>
      </c>
      <c r="M3139" s="52" t="e">
        <f>IFERROR(_xll.qlIndexFixing(ONIndex6M,I3139,TRUE,_xll.ohTrigger(RecalcTrigger,Trigger6M)),NA())</f>
        <v>#N/A</v>
      </c>
    </row>
    <row r="3140" spans="2:13" x14ac:dyDescent="0.2">
      <c r="B3140" s="46" t="s">
        <v>49</v>
      </c>
      <c r="D3140" s="49">
        <f>_xll.qlCalendarAdvance(LocalCalendar,$D3139,B3140,"f",FALSE)</f>
        <v>61646</v>
      </c>
      <c r="E3140" s="49">
        <f>_xll.qlInterestRateIndexValueDate(IndexON,D3140)</f>
        <v>61646</v>
      </c>
      <c r="F3140" s="52" t="e">
        <f>IFERROR(_xll.qlIndexFixing(IndexON,D3140,TRUE,_xll.ohTrigger(RecalcTrigger,TriggerON)),NA())</f>
        <v>#N/A</v>
      </c>
      <c r="H3140" s="49">
        <f>_xll.qlCalendarAdvance(IborCalendar,$H3139,B3140,"f",FALSE)</f>
        <v>61324</v>
      </c>
      <c r="I3140" s="49">
        <f>_xll.qlInterestRateIndexValueDate(Index3M,$H3140)</f>
        <v>61326</v>
      </c>
      <c r="J3140" s="52" t="e">
        <f>IFERROR(_xll.qlIndexFixing(Index3M,H3140,TRUE,_xll.ohTrigger(RecalcTrigger,Trigger3M)),NA())</f>
        <v>#N/A</v>
      </c>
      <c r="K3140" s="52" t="e">
        <f>IFERROR(_xll.qlIndexFixing(ONIndex3M,I3140,TRUE,_xll.ohTrigger(RecalcTrigger,Trigger3M)),NA())</f>
        <v>#N/A</v>
      </c>
      <c r="L3140" s="52" t="e">
        <f>IFERROR(_xll.qlIndexFixing(Index6M,$H3140,TRUE,_xll.ohTrigger(RecalcTrigger,Trigger6M)),NA())</f>
        <v>#N/A</v>
      </c>
      <c r="M3140" s="52" t="e">
        <f>IFERROR(_xll.qlIndexFixing(ONIndex6M,I3140,TRUE,_xll.ohTrigger(RecalcTrigger,Trigger6M)),NA())</f>
        <v>#N/A</v>
      </c>
    </row>
    <row r="3141" spans="2:13" x14ac:dyDescent="0.2">
      <c r="B3141" s="46" t="s">
        <v>49</v>
      </c>
      <c r="D3141" s="49">
        <f>_xll.qlCalendarAdvance(LocalCalendar,$D3140,B3141,"f",FALSE)</f>
        <v>61653</v>
      </c>
      <c r="E3141" s="49">
        <f>_xll.qlInterestRateIndexValueDate(IndexON,D3141)</f>
        <v>61653</v>
      </c>
      <c r="F3141" s="52" t="e">
        <f>IFERROR(_xll.qlIndexFixing(IndexON,D3141,TRUE,_xll.ohTrigger(RecalcTrigger,TriggerON)),NA())</f>
        <v>#N/A</v>
      </c>
      <c r="H3141" s="49">
        <f>_xll.qlCalendarAdvance(IborCalendar,$H3140,B3141,"f",FALSE)</f>
        <v>61331</v>
      </c>
      <c r="I3141" s="49">
        <f>_xll.qlInterestRateIndexValueDate(Index3M,$H3141)</f>
        <v>61333</v>
      </c>
      <c r="J3141" s="52" t="e">
        <f>IFERROR(_xll.qlIndexFixing(Index3M,H3141,TRUE,_xll.ohTrigger(RecalcTrigger,Trigger3M)),NA())</f>
        <v>#N/A</v>
      </c>
      <c r="K3141" s="52" t="e">
        <f>IFERROR(_xll.qlIndexFixing(ONIndex3M,I3141,TRUE,_xll.ohTrigger(RecalcTrigger,Trigger3M)),NA())</f>
        <v>#N/A</v>
      </c>
      <c r="L3141" s="52" t="e">
        <f>IFERROR(_xll.qlIndexFixing(Index6M,$H3141,TRUE,_xll.ohTrigger(RecalcTrigger,Trigger6M)),NA())</f>
        <v>#N/A</v>
      </c>
      <c r="M3141" s="52" t="e">
        <f>IFERROR(_xll.qlIndexFixing(ONIndex6M,I3141,TRUE,_xll.ohTrigger(RecalcTrigger,Trigger6M)),NA())</f>
        <v>#N/A</v>
      </c>
    </row>
    <row r="3142" spans="2:13" x14ac:dyDescent="0.2">
      <c r="B3142" s="46" t="s">
        <v>49</v>
      </c>
      <c r="D3142" s="49">
        <f>_xll.qlCalendarAdvance(LocalCalendar,$D3141,B3142,"f",FALSE)</f>
        <v>61660</v>
      </c>
      <c r="E3142" s="49">
        <f>_xll.qlInterestRateIndexValueDate(IndexON,D3142)</f>
        <v>61660</v>
      </c>
      <c r="F3142" s="52" t="e">
        <f>IFERROR(_xll.qlIndexFixing(IndexON,D3142,TRUE,_xll.ohTrigger(RecalcTrigger,TriggerON)),NA())</f>
        <v>#N/A</v>
      </c>
      <c r="H3142" s="49">
        <f>_xll.qlCalendarAdvance(IborCalendar,$H3141,B3142,"f",FALSE)</f>
        <v>61338</v>
      </c>
      <c r="I3142" s="49">
        <f>_xll.qlInterestRateIndexValueDate(Index3M,$H3142)</f>
        <v>61340</v>
      </c>
      <c r="J3142" s="52" t="e">
        <f>IFERROR(_xll.qlIndexFixing(Index3M,H3142,TRUE,_xll.ohTrigger(RecalcTrigger,Trigger3M)),NA())</f>
        <v>#N/A</v>
      </c>
      <c r="K3142" s="52" t="e">
        <f>IFERROR(_xll.qlIndexFixing(ONIndex3M,I3142,TRUE,_xll.ohTrigger(RecalcTrigger,Trigger3M)),NA())</f>
        <v>#N/A</v>
      </c>
      <c r="L3142" s="52" t="e">
        <f>IFERROR(_xll.qlIndexFixing(Index6M,$H3142,TRUE,_xll.ohTrigger(RecalcTrigger,Trigger6M)),NA())</f>
        <v>#N/A</v>
      </c>
      <c r="M3142" s="52" t="e">
        <f>IFERROR(_xll.qlIndexFixing(ONIndex6M,I3142,TRUE,_xll.ohTrigger(RecalcTrigger,Trigger6M)),NA())</f>
        <v>#N/A</v>
      </c>
    </row>
    <row r="3143" spans="2:13" x14ac:dyDescent="0.2">
      <c r="B3143" s="46" t="s">
        <v>49</v>
      </c>
      <c r="D3143" s="49">
        <f>_xll.qlCalendarAdvance(LocalCalendar,$D3142,B3143,"f",FALSE)</f>
        <v>61667</v>
      </c>
      <c r="E3143" s="49">
        <f>_xll.qlInterestRateIndexValueDate(IndexON,D3143)</f>
        <v>61667</v>
      </c>
      <c r="F3143" s="52" t="e">
        <f>IFERROR(_xll.qlIndexFixing(IndexON,D3143,TRUE,_xll.ohTrigger(RecalcTrigger,TriggerON)),NA())</f>
        <v>#N/A</v>
      </c>
      <c r="H3143" s="49">
        <f>_xll.qlCalendarAdvance(IborCalendar,$H3142,B3143,"f",FALSE)</f>
        <v>61345</v>
      </c>
      <c r="I3143" s="49">
        <f>_xll.qlInterestRateIndexValueDate(Index3M,$H3143)</f>
        <v>61347</v>
      </c>
      <c r="J3143" s="52" t="e">
        <f>IFERROR(_xll.qlIndexFixing(Index3M,H3143,TRUE,_xll.ohTrigger(RecalcTrigger,Trigger3M)),NA())</f>
        <v>#N/A</v>
      </c>
      <c r="K3143" s="52" t="e">
        <f>IFERROR(_xll.qlIndexFixing(ONIndex3M,I3143,TRUE,_xll.ohTrigger(RecalcTrigger,Trigger3M)),NA())</f>
        <v>#N/A</v>
      </c>
      <c r="L3143" s="52" t="e">
        <f>IFERROR(_xll.qlIndexFixing(Index6M,$H3143,TRUE,_xll.ohTrigger(RecalcTrigger,Trigger6M)),NA())</f>
        <v>#N/A</v>
      </c>
      <c r="M3143" s="52" t="e">
        <f>IFERROR(_xll.qlIndexFixing(ONIndex6M,I3143,TRUE,_xll.ohTrigger(RecalcTrigger,Trigger6M)),NA())</f>
        <v>#N/A</v>
      </c>
    </row>
    <row r="3144" spans="2:13" x14ac:dyDescent="0.2">
      <c r="B3144" s="46" t="s">
        <v>49</v>
      </c>
      <c r="D3144" s="49">
        <f>_xll.qlCalendarAdvance(LocalCalendar,$D3143,B3144,"f",FALSE)</f>
        <v>61674</v>
      </c>
      <c r="E3144" s="49">
        <f>_xll.qlInterestRateIndexValueDate(IndexON,D3144)</f>
        <v>61674</v>
      </c>
      <c r="F3144" s="52" t="e">
        <f>IFERROR(_xll.qlIndexFixing(IndexON,D3144,TRUE,_xll.ohTrigger(RecalcTrigger,TriggerON)),NA())</f>
        <v>#N/A</v>
      </c>
      <c r="H3144" s="49">
        <f>_xll.qlCalendarAdvance(IborCalendar,$H3143,B3144,"f",FALSE)</f>
        <v>61352</v>
      </c>
      <c r="I3144" s="49">
        <f>_xll.qlInterestRateIndexValueDate(Index3M,$H3144)</f>
        <v>61359</v>
      </c>
      <c r="J3144" s="52" t="e">
        <f>IFERROR(_xll.qlIndexFixing(Index3M,H3144,TRUE,_xll.ohTrigger(RecalcTrigger,Trigger3M)),NA())</f>
        <v>#N/A</v>
      </c>
      <c r="K3144" s="52" t="e">
        <f>IFERROR(_xll.qlIndexFixing(ONIndex3M,I3144,TRUE,_xll.ohTrigger(RecalcTrigger,Trigger3M)),NA())</f>
        <v>#N/A</v>
      </c>
      <c r="L3144" s="52" t="e">
        <f>IFERROR(_xll.qlIndexFixing(Index6M,$H3144,TRUE,_xll.ohTrigger(RecalcTrigger,Trigger6M)),NA())</f>
        <v>#N/A</v>
      </c>
      <c r="M3144" s="52" t="e">
        <f>IFERROR(_xll.qlIndexFixing(ONIndex6M,I3144,TRUE,_xll.ohTrigger(RecalcTrigger,Trigger6M)),NA())</f>
        <v>#N/A</v>
      </c>
    </row>
    <row r="3145" spans="2:13" x14ac:dyDescent="0.2">
      <c r="B3145" s="46" t="s">
        <v>49</v>
      </c>
      <c r="D3145" s="49">
        <f>_xll.qlCalendarAdvance(LocalCalendar,$D3144,B3145,"f",FALSE)</f>
        <v>61681</v>
      </c>
      <c r="E3145" s="49">
        <f>_xll.qlInterestRateIndexValueDate(IndexON,D3145)</f>
        <v>61681</v>
      </c>
      <c r="F3145" s="52" t="e">
        <f>IFERROR(_xll.qlIndexFixing(IndexON,D3145,TRUE,_xll.ohTrigger(RecalcTrigger,TriggerON)),NA())</f>
        <v>#N/A</v>
      </c>
      <c r="H3145" s="49">
        <f>_xll.qlCalendarAdvance(IborCalendar,$H3144,B3145,"f",FALSE)</f>
        <v>61359</v>
      </c>
      <c r="I3145" s="49">
        <f>_xll.qlInterestRateIndexValueDate(Index3M,$H3145)</f>
        <v>61361</v>
      </c>
      <c r="J3145" s="52" t="e">
        <f>IFERROR(_xll.qlIndexFixing(Index3M,H3145,TRUE,_xll.ohTrigger(RecalcTrigger,Trigger3M)),NA())</f>
        <v>#N/A</v>
      </c>
      <c r="K3145" s="52" t="e">
        <f>IFERROR(_xll.qlIndexFixing(ONIndex3M,I3145,TRUE,_xll.ohTrigger(RecalcTrigger,Trigger3M)),NA())</f>
        <v>#N/A</v>
      </c>
      <c r="L3145" s="52" t="e">
        <f>IFERROR(_xll.qlIndexFixing(Index6M,$H3145,TRUE,_xll.ohTrigger(RecalcTrigger,Trigger6M)),NA())</f>
        <v>#N/A</v>
      </c>
      <c r="M3145" s="52" t="e">
        <f>IFERROR(_xll.qlIndexFixing(ONIndex6M,I3145,TRUE,_xll.ohTrigger(RecalcTrigger,Trigger6M)),NA())</f>
        <v>#N/A</v>
      </c>
    </row>
    <row r="3146" spans="2:13" x14ac:dyDescent="0.2">
      <c r="B3146" s="46" t="s">
        <v>49</v>
      </c>
      <c r="D3146" s="49">
        <f>_xll.qlCalendarAdvance(LocalCalendar,$D3145,B3146,"f",FALSE)</f>
        <v>61688</v>
      </c>
      <c r="E3146" s="49">
        <f>_xll.qlInterestRateIndexValueDate(IndexON,D3146)</f>
        <v>61688</v>
      </c>
      <c r="F3146" s="52" t="e">
        <f>IFERROR(_xll.qlIndexFixing(IndexON,D3146,TRUE,_xll.ohTrigger(RecalcTrigger,TriggerON)),NA())</f>
        <v>#N/A</v>
      </c>
      <c r="H3146" s="49">
        <f>_xll.qlCalendarAdvance(IborCalendar,$H3145,B3146,"f",FALSE)</f>
        <v>61366</v>
      </c>
      <c r="I3146" s="49">
        <f>_xll.qlInterestRateIndexValueDate(Index3M,$H3146)</f>
        <v>61368</v>
      </c>
      <c r="J3146" s="52" t="e">
        <f>IFERROR(_xll.qlIndexFixing(Index3M,H3146,TRUE,_xll.ohTrigger(RecalcTrigger,Trigger3M)),NA())</f>
        <v>#N/A</v>
      </c>
      <c r="K3146" s="52" t="e">
        <f>IFERROR(_xll.qlIndexFixing(ONIndex3M,I3146,TRUE,_xll.ohTrigger(RecalcTrigger,Trigger3M)),NA())</f>
        <v>#N/A</v>
      </c>
      <c r="L3146" s="52" t="e">
        <f>IFERROR(_xll.qlIndexFixing(Index6M,$H3146,TRUE,_xll.ohTrigger(RecalcTrigger,Trigger6M)),NA())</f>
        <v>#N/A</v>
      </c>
      <c r="M3146" s="52" t="e">
        <f>IFERROR(_xll.qlIndexFixing(ONIndex6M,I3146,TRUE,_xll.ohTrigger(RecalcTrigger,Trigger6M)),NA())</f>
        <v>#N/A</v>
      </c>
    </row>
    <row r="3147" spans="2:13" x14ac:dyDescent="0.2">
      <c r="B3147" s="46" t="s">
        <v>49</v>
      </c>
      <c r="D3147" s="49">
        <f>_xll.qlCalendarAdvance(LocalCalendar,$D3146,B3147,"f",FALSE)</f>
        <v>61695</v>
      </c>
      <c r="E3147" s="49">
        <f>_xll.qlInterestRateIndexValueDate(IndexON,D3147)</f>
        <v>61695</v>
      </c>
      <c r="F3147" s="52" t="e">
        <f>IFERROR(_xll.qlIndexFixing(IndexON,D3147,TRUE,_xll.ohTrigger(RecalcTrigger,TriggerON)),NA())</f>
        <v>#N/A</v>
      </c>
      <c r="H3147" s="49">
        <f>_xll.qlCalendarAdvance(IborCalendar,$H3146,B3147,"f",FALSE)</f>
        <v>61373</v>
      </c>
      <c r="I3147" s="49">
        <f>_xll.qlInterestRateIndexValueDate(Index3M,$H3147)</f>
        <v>61375</v>
      </c>
      <c r="J3147" s="52" t="e">
        <f>IFERROR(_xll.qlIndexFixing(Index3M,H3147,TRUE,_xll.ohTrigger(RecalcTrigger,Trigger3M)),NA())</f>
        <v>#N/A</v>
      </c>
      <c r="K3147" s="52" t="e">
        <f>IFERROR(_xll.qlIndexFixing(ONIndex3M,I3147,TRUE,_xll.ohTrigger(RecalcTrigger,Trigger3M)),NA())</f>
        <v>#N/A</v>
      </c>
      <c r="L3147" s="52" t="e">
        <f>IFERROR(_xll.qlIndexFixing(Index6M,$H3147,TRUE,_xll.ohTrigger(RecalcTrigger,Trigger6M)),NA())</f>
        <v>#N/A</v>
      </c>
      <c r="M3147" s="52" t="e">
        <f>IFERROR(_xll.qlIndexFixing(ONIndex6M,I3147,TRUE,_xll.ohTrigger(RecalcTrigger,Trigger6M)),NA())</f>
        <v>#N/A</v>
      </c>
    </row>
    <row r="3148" spans="2:13" x14ac:dyDescent="0.2">
      <c r="B3148" s="46" t="s">
        <v>49</v>
      </c>
      <c r="D3148" s="49">
        <f>_xll.qlCalendarAdvance(LocalCalendar,$D3147,B3148,"f",FALSE)</f>
        <v>61702</v>
      </c>
      <c r="E3148" s="49">
        <f>_xll.qlInterestRateIndexValueDate(IndexON,D3148)</f>
        <v>61702</v>
      </c>
      <c r="F3148" s="52" t="e">
        <f>IFERROR(_xll.qlIndexFixing(IndexON,D3148,TRUE,_xll.ohTrigger(RecalcTrigger,TriggerON)),NA())</f>
        <v>#N/A</v>
      </c>
      <c r="H3148" s="49">
        <f>_xll.qlCalendarAdvance(IborCalendar,$H3147,B3148,"f",FALSE)</f>
        <v>61380</v>
      </c>
      <c r="I3148" s="49">
        <f>_xll.qlInterestRateIndexValueDate(Index3M,$H3148)</f>
        <v>61382</v>
      </c>
      <c r="J3148" s="52" t="e">
        <f>IFERROR(_xll.qlIndexFixing(Index3M,H3148,TRUE,_xll.ohTrigger(RecalcTrigger,Trigger3M)),NA())</f>
        <v>#N/A</v>
      </c>
      <c r="K3148" s="52" t="e">
        <f>IFERROR(_xll.qlIndexFixing(ONIndex3M,I3148,TRUE,_xll.ohTrigger(RecalcTrigger,Trigger3M)),NA())</f>
        <v>#N/A</v>
      </c>
      <c r="L3148" s="52" t="e">
        <f>IFERROR(_xll.qlIndexFixing(Index6M,$H3148,TRUE,_xll.ohTrigger(RecalcTrigger,Trigger6M)),NA())</f>
        <v>#N/A</v>
      </c>
      <c r="M3148" s="52" t="e">
        <f>IFERROR(_xll.qlIndexFixing(ONIndex6M,I3148,TRUE,_xll.ohTrigger(RecalcTrigger,Trigger6M)),NA())</f>
        <v>#N/A</v>
      </c>
    </row>
    <row r="3149" spans="2:13" x14ac:dyDescent="0.2">
      <c r="B3149" s="46" t="s">
        <v>49</v>
      </c>
      <c r="D3149" s="49">
        <f>_xll.qlCalendarAdvance(LocalCalendar,$D3148,B3149,"f",FALSE)</f>
        <v>61709</v>
      </c>
      <c r="E3149" s="49">
        <f>_xll.qlInterestRateIndexValueDate(IndexON,D3149)</f>
        <v>61709</v>
      </c>
      <c r="F3149" s="52" t="e">
        <f>IFERROR(_xll.qlIndexFixing(IndexON,D3149,TRUE,_xll.ohTrigger(RecalcTrigger,TriggerON)),NA())</f>
        <v>#N/A</v>
      </c>
      <c r="H3149" s="49">
        <f>_xll.qlCalendarAdvance(IborCalendar,$H3148,B3149,"f",FALSE)</f>
        <v>61387</v>
      </c>
      <c r="I3149" s="49">
        <f>_xll.qlInterestRateIndexValueDate(Index3M,$H3149)</f>
        <v>61389</v>
      </c>
      <c r="J3149" s="52" t="e">
        <f>IFERROR(_xll.qlIndexFixing(Index3M,H3149,TRUE,_xll.ohTrigger(RecalcTrigger,Trigger3M)),NA())</f>
        <v>#N/A</v>
      </c>
      <c r="K3149" s="52" t="e">
        <f>IFERROR(_xll.qlIndexFixing(ONIndex3M,I3149,TRUE,_xll.ohTrigger(RecalcTrigger,Trigger3M)),NA())</f>
        <v>#N/A</v>
      </c>
      <c r="L3149" s="52" t="e">
        <f>IFERROR(_xll.qlIndexFixing(Index6M,$H3149,TRUE,_xll.ohTrigger(RecalcTrigger,Trigger6M)),NA())</f>
        <v>#N/A</v>
      </c>
      <c r="M3149" s="52" t="e">
        <f>IFERROR(_xll.qlIndexFixing(ONIndex6M,I3149,TRUE,_xll.ohTrigger(RecalcTrigger,Trigger6M)),NA())</f>
        <v>#N/A</v>
      </c>
    </row>
    <row r="3150" spans="2:13" x14ac:dyDescent="0.2">
      <c r="B3150" s="46" t="s">
        <v>49</v>
      </c>
      <c r="D3150" s="49">
        <f>_xll.qlCalendarAdvance(LocalCalendar,$D3149,B3150,"f",FALSE)</f>
        <v>61716</v>
      </c>
      <c r="E3150" s="49">
        <f>_xll.qlInterestRateIndexValueDate(IndexON,D3150)</f>
        <v>61716</v>
      </c>
      <c r="F3150" s="52" t="e">
        <f>IFERROR(_xll.qlIndexFixing(IndexON,D3150,TRUE,_xll.ohTrigger(RecalcTrigger,TriggerON)),NA())</f>
        <v>#N/A</v>
      </c>
      <c r="H3150" s="49">
        <f>_xll.qlCalendarAdvance(IborCalendar,$H3149,B3150,"f",FALSE)</f>
        <v>61394</v>
      </c>
      <c r="I3150" s="49">
        <f>_xll.qlInterestRateIndexValueDate(Index3M,$H3150)</f>
        <v>61396</v>
      </c>
      <c r="J3150" s="52" t="e">
        <f>IFERROR(_xll.qlIndexFixing(Index3M,H3150,TRUE,_xll.ohTrigger(RecalcTrigger,Trigger3M)),NA())</f>
        <v>#N/A</v>
      </c>
      <c r="K3150" s="52" t="e">
        <f>IFERROR(_xll.qlIndexFixing(ONIndex3M,I3150,TRUE,_xll.ohTrigger(RecalcTrigger,Trigger3M)),NA())</f>
        <v>#N/A</v>
      </c>
      <c r="L3150" s="52" t="e">
        <f>IFERROR(_xll.qlIndexFixing(Index6M,$H3150,TRUE,_xll.ohTrigger(RecalcTrigger,Trigger6M)),NA())</f>
        <v>#N/A</v>
      </c>
      <c r="M3150" s="52" t="e">
        <f>IFERROR(_xll.qlIndexFixing(ONIndex6M,I3150,TRUE,_xll.ohTrigger(RecalcTrigger,Trigger6M)),NA())</f>
        <v>#N/A</v>
      </c>
    </row>
    <row r="3151" spans="2:13" x14ac:dyDescent="0.2">
      <c r="B3151" s="46" t="s">
        <v>49</v>
      </c>
      <c r="D3151" s="49">
        <f>_xll.qlCalendarAdvance(LocalCalendar,$D3150,B3151,"f",FALSE)</f>
        <v>61723</v>
      </c>
      <c r="E3151" s="49">
        <f>_xll.qlInterestRateIndexValueDate(IndexON,D3151)</f>
        <v>61723</v>
      </c>
      <c r="F3151" s="52" t="e">
        <f>IFERROR(_xll.qlIndexFixing(IndexON,D3151,TRUE,_xll.ohTrigger(RecalcTrigger,TriggerON)),NA())</f>
        <v>#N/A</v>
      </c>
      <c r="H3151" s="49">
        <f>_xll.qlCalendarAdvance(IborCalendar,$H3150,B3151,"f",FALSE)</f>
        <v>61401</v>
      </c>
      <c r="I3151" s="49">
        <f>_xll.qlInterestRateIndexValueDate(Index3M,$H3151)</f>
        <v>61403</v>
      </c>
      <c r="J3151" s="52" t="e">
        <f>IFERROR(_xll.qlIndexFixing(Index3M,H3151,TRUE,_xll.ohTrigger(RecalcTrigger,Trigger3M)),NA())</f>
        <v>#N/A</v>
      </c>
      <c r="K3151" s="52" t="e">
        <f>IFERROR(_xll.qlIndexFixing(ONIndex3M,I3151,TRUE,_xll.ohTrigger(RecalcTrigger,Trigger3M)),NA())</f>
        <v>#N/A</v>
      </c>
      <c r="L3151" s="52" t="e">
        <f>IFERROR(_xll.qlIndexFixing(Index6M,$H3151,TRUE,_xll.ohTrigger(RecalcTrigger,Trigger6M)),NA())</f>
        <v>#N/A</v>
      </c>
      <c r="M3151" s="52" t="e">
        <f>IFERROR(_xll.qlIndexFixing(ONIndex6M,I3151,TRUE,_xll.ohTrigger(RecalcTrigger,Trigger6M)),NA())</f>
        <v>#N/A</v>
      </c>
    </row>
    <row r="3152" spans="2:13" x14ac:dyDescent="0.2">
      <c r="B3152" s="46" t="s">
        <v>49</v>
      </c>
      <c r="D3152" s="49">
        <f>_xll.qlCalendarAdvance(LocalCalendar,$D3151,B3152,"f",FALSE)</f>
        <v>61732</v>
      </c>
      <c r="E3152" s="49">
        <f>_xll.qlInterestRateIndexValueDate(IndexON,D3152)</f>
        <v>61732</v>
      </c>
      <c r="F3152" s="52" t="e">
        <f>IFERROR(_xll.qlIndexFixing(IndexON,D3152,TRUE,_xll.ohTrigger(RecalcTrigger,TriggerON)),NA())</f>
        <v>#N/A</v>
      </c>
      <c r="H3152" s="49">
        <f>_xll.qlCalendarAdvance(IborCalendar,$H3151,B3152,"f",FALSE)</f>
        <v>61408</v>
      </c>
      <c r="I3152" s="49">
        <f>_xll.qlInterestRateIndexValueDate(Index3M,$H3152)</f>
        <v>61410</v>
      </c>
      <c r="J3152" s="52" t="e">
        <f>IFERROR(_xll.qlIndexFixing(Index3M,H3152,TRUE,_xll.ohTrigger(RecalcTrigger,Trigger3M)),NA())</f>
        <v>#N/A</v>
      </c>
      <c r="K3152" s="52" t="e">
        <f>IFERROR(_xll.qlIndexFixing(ONIndex3M,I3152,TRUE,_xll.ohTrigger(RecalcTrigger,Trigger3M)),NA())</f>
        <v>#N/A</v>
      </c>
      <c r="L3152" s="52" t="e">
        <f>IFERROR(_xll.qlIndexFixing(Index6M,$H3152,TRUE,_xll.ohTrigger(RecalcTrigger,Trigger6M)),NA())</f>
        <v>#N/A</v>
      </c>
      <c r="M3152" s="52" t="e">
        <f>IFERROR(_xll.qlIndexFixing(ONIndex6M,I3152,TRUE,_xll.ohTrigger(RecalcTrigger,Trigger6M)),NA())</f>
        <v>#N/A</v>
      </c>
    </row>
    <row r="3153" spans="2:13" x14ac:dyDescent="0.2">
      <c r="B3153" s="46" t="s">
        <v>49</v>
      </c>
      <c r="D3153" s="49">
        <f>_xll.qlCalendarAdvance(LocalCalendar,$D3152,B3153,"f",FALSE)</f>
        <v>61739</v>
      </c>
      <c r="E3153" s="49">
        <f>_xll.qlInterestRateIndexValueDate(IndexON,D3153)</f>
        <v>61739</v>
      </c>
      <c r="F3153" s="52" t="e">
        <f>IFERROR(_xll.qlIndexFixing(IndexON,D3153,TRUE,_xll.ohTrigger(RecalcTrigger,TriggerON)),NA())</f>
        <v>#N/A</v>
      </c>
      <c r="H3153" s="49">
        <f>_xll.qlCalendarAdvance(IborCalendar,$H3152,B3153,"f",FALSE)</f>
        <v>61415</v>
      </c>
      <c r="I3153" s="49">
        <f>_xll.qlInterestRateIndexValueDate(Index3M,$H3153)</f>
        <v>61417</v>
      </c>
      <c r="J3153" s="52" t="e">
        <f>IFERROR(_xll.qlIndexFixing(Index3M,H3153,TRUE,_xll.ohTrigger(RecalcTrigger,Trigger3M)),NA())</f>
        <v>#N/A</v>
      </c>
      <c r="K3153" s="52" t="e">
        <f>IFERROR(_xll.qlIndexFixing(ONIndex3M,I3153,TRUE,_xll.ohTrigger(RecalcTrigger,Trigger3M)),NA())</f>
        <v>#N/A</v>
      </c>
      <c r="L3153" s="52" t="e">
        <f>IFERROR(_xll.qlIndexFixing(Index6M,$H3153,TRUE,_xll.ohTrigger(RecalcTrigger,Trigger6M)),NA())</f>
        <v>#N/A</v>
      </c>
      <c r="M3153" s="52" t="e">
        <f>IFERROR(_xll.qlIndexFixing(ONIndex6M,I3153,TRUE,_xll.ohTrigger(RecalcTrigger,Trigger6M)),NA())</f>
        <v>#N/A</v>
      </c>
    </row>
    <row r="3154" spans="2:13" x14ac:dyDescent="0.2">
      <c r="B3154" s="46" t="s">
        <v>49</v>
      </c>
      <c r="D3154" s="49">
        <f>_xll.qlCalendarAdvance(LocalCalendar,$D3153,B3154,"f",FALSE)</f>
        <v>61746</v>
      </c>
      <c r="E3154" s="49">
        <f>_xll.qlInterestRateIndexValueDate(IndexON,D3154)</f>
        <v>61746</v>
      </c>
      <c r="F3154" s="52" t="e">
        <f>IFERROR(_xll.qlIndexFixing(IndexON,D3154,TRUE,_xll.ohTrigger(RecalcTrigger,TriggerON)),NA())</f>
        <v>#N/A</v>
      </c>
      <c r="H3154" s="49">
        <f>_xll.qlCalendarAdvance(IborCalendar,$H3153,B3154,"f",FALSE)</f>
        <v>61422</v>
      </c>
      <c r="I3154" s="49">
        <f>_xll.qlInterestRateIndexValueDate(Index3M,$H3154)</f>
        <v>61424</v>
      </c>
      <c r="J3154" s="52" t="e">
        <f>IFERROR(_xll.qlIndexFixing(Index3M,H3154,TRUE,_xll.ohTrigger(RecalcTrigger,Trigger3M)),NA())</f>
        <v>#N/A</v>
      </c>
      <c r="K3154" s="52" t="e">
        <f>IFERROR(_xll.qlIndexFixing(ONIndex3M,I3154,TRUE,_xll.ohTrigger(RecalcTrigger,Trigger3M)),NA())</f>
        <v>#N/A</v>
      </c>
      <c r="L3154" s="52" t="e">
        <f>IFERROR(_xll.qlIndexFixing(Index6M,$H3154,TRUE,_xll.ohTrigger(RecalcTrigger,Trigger6M)),NA())</f>
        <v>#N/A</v>
      </c>
      <c r="M3154" s="52" t="e">
        <f>IFERROR(_xll.qlIndexFixing(ONIndex6M,I3154,TRUE,_xll.ohTrigger(RecalcTrigger,Trigger6M)),NA())</f>
        <v>#N/A</v>
      </c>
    </row>
    <row r="3155" spans="2:13" x14ac:dyDescent="0.2">
      <c r="B3155" s="46" t="s">
        <v>49</v>
      </c>
      <c r="D3155" s="49">
        <f>_xll.qlCalendarAdvance(LocalCalendar,$D3154,B3155,"f",FALSE)</f>
        <v>61753</v>
      </c>
      <c r="E3155" s="49">
        <f>_xll.qlInterestRateIndexValueDate(IndexON,D3155)</f>
        <v>61753</v>
      </c>
      <c r="F3155" s="52" t="e">
        <f>IFERROR(_xll.qlIndexFixing(IndexON,D3155,TRUE,_xll.ohTrigger(RecalcTrigger,TriggerON)),NA())</f>
        <v>#N/A</v>
      </c>
      <c r="H3155" s="49">
        <f>_xll.qlCalendarAdvance(IborCalendar,$H3154,B3155,"f",FALSE)</f>
        <v>61429</v>
      </c>
      <c r="I3155" s="49">
        <f>_xll.qlInterestRateIndexValueDate(Index3M,$H3155)</f>
        <v>61431</v>
      </c>
      <c r="J3155" s="52" t="e">
        <f>IFERROR(_xll.qlIndexFixing(Index3M,H3155,TRUE,_xll.ohTrigger(RecalcTrigger,Trigger3M)),NA())</f>
        <v>#N/A</v>
      </c>
      <c r="K3155" s="52" t="e">
        <f>IFERROR(_xll.qlIndexFixing(ONIndex3M,I3155,TRUE,_xll.ohTrigger(RecalcTrigger,Trigger3M)),NA())</f>
        <v>#N/A</v>
      </c>
      <c r="L3155" s="52" t="e">
        <f>IFERROR(_xll.qlIndexFixing(Index6M,$H3155,TRUE,_xll.ohTrigger(RecalcTrigger,Trigger6M)),NA())</f>
        <v>#N/A</v>
      </c>
      <c r="M3155" s="52" t="e">
        <f>IFERROR(_xll.qlIndexFixing(ONIndex6M,I3155,TRUE,_xll.ohTrigger(RecalcTrigger,Trigger6M)),NA())</f>
        <v>#N/A</v>
      </c>
    </row>
    <row r="3156" spans="2:13" x14ac:dyDescent="0.2">
      <c r="B3156" s="46" t="s">
        <v>49</v>
      </c>
      <c r="D3156" s="49">
        <f>_xll.qlCalendarAdvance(LocalCalendar,$D3155,B3156,"f",FALSE)</f>
        <v>61760</v>
      </c>
      <c r="E3156" s="49">
        <f>_xll.qlInterestRateIndexValueDate(IndexON,D3156)</f>
        <v>61760</v>
      </c>
      <c r="F3156" s="52" t="e">
        <f>IFERROR(_xll.qlIndexFixing(IndexON,D3156,TRUE,_xll.ohTrigger(RecalcTrigger,TriggerON)),NA())</f>
        <v>#N/A</v>
      </c>
      <c r="H3156" s="49">
        <f>_xll.qlCalendarAdvance(IborCalendar,$H3155,B3156,"f",FALSE)</f>
        <v>61436</v>
      </c>
      <c r="I3156" s="49">
        <f>_xll.qlInterestRateIndexValueDate(Index3M,$H3156)</f>
        <v>61438</v>
      </c>
      <c r="J3156" s="52" t="e">
        <f>IFERROR(_xll.qlIndexFixing(Index3M,H3156,TRUE,_xll.ohTrigger(RecalcTrigger,Trigger3M)),NA())</f>
        <v>#N/A</v>
      </c>
      <c r="K3156" s="52" t="e">
        <f>IFERROR(_xll.qlIndexFixing(ONIndex3M,I3156,TRUE,_xll.ohTrigger(RecalcTrigger,Trigger3M)),NA())</f>
        <v>#N/A</v>
      </c>
      <c r="L3156" s="52" t="e">
        <f>IFERROR(_xll.qlIndexFixing(Index6M,$H3156,TRUE,_xll.ohTrigger(RecalcTrigger,Trigger6M)),NA())</f>
        <v>#N/A</v>
      </c>
      <c r="M3156" s="52" t="e">
        <f>IFERROR(_xll.qlIndexFixing(ONIndex6M,I3156,TRUE,_xll.ohTrigger(RecalcTrigger,Trigger6M)),NA())</f>
        <v>#N/A</v>
      </c>
    </row>
    <row r="3157" spans="2:13" x14ac:dyDescent="0.2">
      <c r="B3157" s="46" t="s">
        <v>49</v>
      </c>
      <c r="D3157" s="49">
        <f>_xll.qlCalendarAdvance(LocalCalendar,$D3156,B3157,"f",FALSE)</f>
        <v>61767</v>
      </c>
      <c r="E3157" s="49">
        <f>_xll.qlInterestRateIndexValueDate(IndexON,D3157)</f>
        <v>61767</v>
      </c>
      <c r="F3157" s="52" t="e">
        <f>IFERROR(_xll.qlIndexFixing(IndexON,D3157,TRUE,_xll.ohTrigger(RecalcTrigger,TriggerON)),NA())</f>
        <v>#N/A</v>
      </c>
      <c r="H3157" s="49">
        <f>_xll.qlCalendarAdvance(IborCalendar,$H3156,B3157,"f",FALSE)</f>
        <v>61443</v>
      </c>
      <c r="I3157" s="49">
        <f>_xll.qlInterestRateIndexValueDate(Index3M,$H3157)</f>
        <v>61445</v>
      </c>
      <c r="J3157" s="52" t="e">
        <f>IFERROR(_xll.qlIndexFixing(Index3M,H3157,TRUE,_xll.ohTrigger(RecalcTrigger,Trigger3M)),NA())</f>
        <v>#N/A</v>
      </c>
      <c r="K3157" s="52" t="e">
        <f>IFERROR(_xll.qlIndexFixing(ONIndex3M,I3157,TRUE,_xll.ohTrigger(RecalcTrigger,Trigger3M)),NA())</f>
        <v>#N/A</v>
      </c>
      <c r="L3157" s="52" t="e">
        <f>IFERROR(_xll.qlIndexFixing(Index6M,$H3157,TRUE,_xll.ohTrigger(RecalcTrigger,Trigger6M)),NA())</f>
        <v>#N/A</v>
      </c>
      <c r="M3157" s="52" t="e">
        <f>IFERROR(_xll.qlIndexFixing(ONIndex6M,I3157,TRUE,_xll.ohTrigger(RecalcTrigger,Trigger6M)),NA())</f>
        <v>#N/A</v>
      </c>
    </row>
    <row r="3158" spans="2:13" x14ac:dyDescent="0.2">
      <c r="B3158" s="46" t="s">
        <v>49</v>
      </c>
      <c r="D3158" s="49">
        <f>_xll.qlCalendarAdvance(LocalCalendar,$D3157,B3158,"f",FALSE)</f>
        <v>61774</v>
      </c>
      <c r="E3158" s="49">
        <f>_xll.qlInterestRateIndexValueDate(IndexON,D3158)</f>
        <v>61774</v>
      </c>
      <c r="F3158" s="52" t="e">
        <f>IFERROR(_xll.qlIndexFixing(IndexON,D3158,TRUE,_xll.ohTrigger(RecalcTrigger,TriggerON)),NA())</f>
        <v>#N/A</v>
      </c>
      <c r="H3158" s="49">
        <f>_xll.qlCalendarAdvance(IborCalendar,$H3157,B3158,"f",FALSE)</f>
        <v>61450</v>
      </c>
      <c r="I3158" s="49">
        <f>_xll.qlInterestRateIndexValueDate(Index3M,$H3158)</f>
        <v>61452</v>
      </c>
      <c r="J3158" s="52" t="e">
        <f>IFERROR(_xll.qlIndexFixing(Index3M,H3158,TRUE,_xll.ohTrigger(RecalcTrigger,Trigger3M)),NA())</f>
        <v>#N/A</v>
      </c>
      <c r="K3158" s="52" t="e">
        <f>IFERROR(_xll.qlIndexFixing(ONIndex3M,I3158,TRUE,_xll.ohTrigger(RecalcTrigger,Trigger3M)),NA())</f>
        <v>#N/A</v>
      </c>
      <c r="L3158" s="52" t="e">
        <f>IFERROR(_xll.qlIndexFixing(Index6M,$H3158,TRUE,_xll.ohTrigger(RecalcTrigger,Trigger6M)),NA())</f>
        <v>#N/A</v>
      </c>
      <c r="M3158" s="52" t="e">
        <f>IFERROR(_xll.qlIndexFixing(ONIndex6M,I3158,TRUE,_xll.ohTrigger(RecalcTrigger,Trigger6M)),NA())</f>
        <v>#N/A</v>
      </c>
    </row>
    <row r="3159" spans="2:13" x14ac:dyDescent="0.2">
      <c r="B3159" s="46" t="s">
        <v>49</v>
      </c>
      <c r="D3159" s="49">
        <f>_xll.qlCalendarAdvance(LocalCalendar,$D3158,B3159,"f",FALSE)</f>
        <v>61781</v>
      </c>
      <c r="E3159" s="49">
        <f>_xll.qlInterestRateIndexValueDate(IndexON,D3159)</f>
        <v>61781</v>
      </c>
      <c r="F3159" s="52" t="e">
        <f>IFERROR(_xll.qlIndexFixing(IndexON,D3159,TRUE,_xll.ohTrigger(RecalcTrigger,TriggerON)),NA())</f>
        <v>#N/A</v>
      </c>
      <c r="H3159" s="49">
        <f>_xll.qlCalendarAdvance(IborCalendar,$H3158,B3159,"f",FALSE)</f>
        <v>61457</v>
      </c>
      <c r="I3159" s="49">
        <f>_xll.qlInterestRateIndexValueDate(Index3M,$H3159)</f>
        <v>61459</v>
      </c>
      <c r="J3159" s="52" t="e">
        <f>IFERROR(_xll.qlIndexFixing(Index3M,H3159,TRUE,_xll.ohTrigger(RecalcTrigger,Trigger3M)),NA())</f>
        <v>#N/A</v>
      </c>
      <c r="K3159" s="52" t="e">
        <f>IFERROR(_xll.qlIndexFixing(ONIndex3M,I3159,TRUE,_xll.ohTrigger(RecalcTrigger,Trigger3M)),NA())</f>
        <v>#N/A</v>
      </c>
      <c r="L3159" s="52" t="e">
        <f>IFERROR(_xll.qlIndexFixing(Index6M,$H3159,TRUE,_xll.ohTrigger(RecalcTrigger,Trigger6M)),NA())</f>
        <v>#N/A</v>
      </c>
      <c r="M3159" s="52" t="e">
        <f>IFERROR(_xll.qlIndexFixing(ONIndex6M,I3159,TRUE,_xll.ohTrigger(RecalcTrigger,Trigger6M)),NA())</f>
        <v>#N/A</v>
      </c>
    </row>
    <row r="3160" spans="2:13" x14ac:dyDescent="0.2">
      <c r="B3160" s="46" t="s">
        <v>49</v>
      </c>
      <c r="D3160" s="49">
        <f>_xll.qlCalendarAdvance(LocalCalendar,$D3159,B3160,"f",FALSE)</f>
        <v>61788</v>
      </c>
      <c r="E3160" s="49">
        <f>_xll.qlInterestRateIndexValueDate(IndexON,D3160)</f>
        <v>61788</v>
      </c>
      <c r="F3160" s="52" t="e">
        <f>IFERROR(_xll.qlIndexFixing(IndexON,D3160,TRUE,_xll.ohTrigger(RecalcTrigger,TriggerON)),NA())</f>
        <v>#N/A</v>
      </c>
      <c r="H3160" s="49">
        <f>_xll.qlCalendarAdvance(IborCalendar,$H3159,B3160,"f",FALSE)</f>
        <v>61464</v>
      </c>
      <c r="I3160" s="49">
        <f>_xll.qlInterestRateIndexValueDate(Index3M,$H3160)</f>
        <v>61466</v>
      </c>
      <c r="J3160" s="52" t="e">
        <f>IFERROR(_xll.qlIndexFixing(Index3M,H3160,TRUE,_xll.ohTrigger(RecalcTrigger,Trigger3M)),NA())</f>
        <v>#N/A</v>
      </c>
      <c r="K3160" s="52" t="e">
        <f>IFERROR(_xll.qlIndexFixing(ONIndex3M,I3160,TRUE,_xll.ohTrigger(RecalcTrigger,Trigger3M)),NA())</f>
        <v>#N/A</v>
      </c>
      <c r="L3160" s="52" t="e">
        <f>IFERROR(_xll.qlIndexFixing(Index6M,$H3160,TRUE,_xll.ohTrigger(RecalcTrigger,Trigger6M)),NA())</f>
        <v>#N/A</v>
      </c>
      <c r="M3160" s="52" t="e">
        <f>IFERROR(_xll.qlIndexFixing(ONIndex6M,I3160,TRUE,_xll.ohTrigger(RecalcTrigger,Trigger6M)),NA())</f>
        <v>#N/A</v>
      </c>
    </row>
    <row r="3161" spans="2:13" x14ac:dyDescent="0.2">
      <c r="B3161" s="46" t="s">
        <v>49</v>
      </c>
      <c r="D3161" s="49">
        <f>_xll.qlCalendarAdvance(LocalCalendar,$D3160,B3161,"f",FALSE)</f>
        <v>61795</v>
      </c>
      <c r="E3161" s="49">
        <f>_xll.qlInterestRateIndexValueDate(IndexON,D3161)</f>
        <v>61795</v>
      </c>
      <c r="F3161" s="52" t="e">
        <f>IFERROR(_xll.qlIndexFixing(IndexON,D3161,TRUE,_xll.ohTrigger(RecalcTrigger,TriggerON)),NA())</f>
        <v>#N/A</v>
      </c>
      <c r="H3161" s="49">
        <f>_xll.qlCalendarAdvance(IborCalendar,$H3160,B3161,"f",FALSE)</f>
        <v>61471</v>
      </c>
      <c r="I3161" s="49">
        <f>_xll.qlInterestRateIndexValueDate(Index3M,$H3161)</f>
        <v>61477</v>
      </c>
      <c r="J3161" s="52" t="e">
        <f>IFERROR(_xll.qlIndexFixing(Index3M,H3161,TRUE,_xll.ohTrigger(RecalcTrigger,Trigger3M)),NA())</f>
        <v>#N/A</v>
      </c>
      <c r="K3161" s="52" t="e">
        <f>IFERROR(_xll.qlIndexFixing(ONIndex3M,I3161,TRUE,_xll.ohTrigger(RecalcTrigger,Trigger3M)),NA())</f>
        <v>#N/A</v>
      </c>
      <c r="L3161" s="52" t="e">
        <f>IFERROR(_xll.qlIndexFixing(Index6M,$H3161,TRUE,_xll.ohTrigger(RecalcTrigger,Trigger6M)),NA())</f>
        <v>#N/A</v>
      </c>
      <c r="M3161" s="52" t="e">
        <f>IFERROR(_xll.qlIndexFixing(ONIndex6M,I3161,TRUE,_xll.ohTrigger(RecalcTrigger,Trigger6M)),NA())</f>
        <v>#N/A</v>
      </c>
    </row>
    <row r="3162" spans="2:13" x14ac:dyDescent="0.2">
      <c r="B3162" s="46" t="s">
        <v>49</v>
      </c>
      <c r="D3162" s="49">
        <f>_xll.qlCalendarAdvance(LocalCalendar,$D3161,B3162,"f",FALSE)</f>
        <v>61802</v>
      </c>
      <c r="E3162" s="49">
        <f>_xll.qlInterestRateIndexValueDate(IndexON,D3162)</f>
        <v>61802</v>
      </c>
      <c r="F3162" s="52" t="e">
        <f>IFERROR(_xll.qlIndexFixing(IndexON,D3162,TRUE,_xll.ohTrigger(RecalcTrigger,TriggerON)),NA())</f>
        <v>#N/A</v>
      </c>
      <c r="H3162" s="49">
        <f>_xll.qlCalendarAdvance(IborCalendar,$H3161,B3162,"f",FALSE)</f>
        <v>61478</v>
      </c>
      <c r="I3162" s="49">
        <f>_xll.qlInterestRateIndexValueDate(Index3M,$H3162)</f>
        <v>61480</v>
      </c>
      <c r="J3162" s="52" t="e">
        <f>IFERROR(_xll.qlIndexFixing(Index3M,H3162,TRUE,_xll.ohTrigger(RecalcTrigger,Trigger3M)),NA())</f>
        <v>#N/A</v>
      </c>
      <c r="K3162" s="52" t="e">
        <f>IFERROR(_xll.qlIndexFixing(ONIndex3M,I3162,TRUE,_xll.ohTrigger(RecalcTrigger,Trigger3M)),NA())</f>
        <v>#N/A</v>
      </c>
      <c r="L3162" s="52" t="e">
        <f>IFERROR(_xll.qlIndexFixing(Index6M,$H3162,TRUE,_xll.ohTrigger(RecalcTrigger,Trigger6M)),NA())</f>
        <v>#N/A</v>
      </c>
      <c r="M3162" s="52" t="e">
        <f>IFERROR(_xll.qlIndexFixing(ONIndex6M,I3162,TRUE,_xll.ohTrigger(RecalcTrigger,Trigger6M)),NA())</f>
        <v>#N/A</v>
      </c>
    </row>
    <row r="3163" spans="2:13" x14ac:dyDescent="0.2">
      <c r="B3163" s="46" t="s">
        <v>49</v>
      </c>
      <c r="D3163" s="49">
        <f>_xll.qlCalendarAdvance(LocalCalendar,$D3162,B3163,"f",FALSE)</f>
        <v>61809</v>
      </c>
      <c r="E3163" s="49">
        <f>_xll.qlInterestRateIndexValueDate(IndexON,D3163)</f>
        <v>61809</v>
      </c>
      <c r="F3163" s="52" t="e">
        <f>IFERROR(_xll.qlIndexFixing(IndexON,D3163,TRUE,_xll.ohTrigger(RecalcTrigger,TriggerON)),NA())</f>
        <v>#N/A</v>
      </c>
      <c r="H3163" s="49">
        <f>_xll.qlCalendarAdvance(IborCalendar,$H3162,B3163,"f",FALSE)</f>
        <v>61485</v>
      </c>
      <c r="I3163" s="49">
        <f>_xll.qlInterestRateIndexValueDate(Index3M,$H3163)</f>
        <v>61491</v>
      </c>
      <c r="J3163" s="52" t="e">
        <f>IFERROR(_xll.qlIndexFixing(Index3M,H3163,TRUE,_xll.ohTrigger(RecalcTrigger,Trigger3M)),NA())</f>
        <v>#N/A</v>
      </c>
      <c r="K3163" s="52" t="e">
        <f>IFERROR(_xll.qlIndexFixing(ONIndex3M,I3163,TRUE,_xll.ohTrigger(RecalcTrigger,Trigger3M)),NA())</f>
        <v>#N/A</v>
      </c>
      <c r="L3163" s="52" t="e">
        <f>IFERROR(_xll.qlIndexFixing(Index6M,$H3163,TRUE,_xll.ohTrigger(RecalcTrigger,Trigger6M)),NA())</f>
        <v>#N/A</v>
      </c>
      <c r="M3163" s="52" t="e">
        <f>IFERROR(_xll.qlIndexFixing(ONIndex6M,I3163,TRUE,_xll.ohTrigger(RecalcTrigger,Trigger6M)),NA())</f>
        <v>#N/A</v>
      </c>
    </row>
    <row r="3164" spans="2:13" x14ac:dyDescent="0.2">
      <c r="B3164" s="46" t="s">
        <v>49</v>
      </c>
      <c r="D3164" s="49">
        <f>_xll.qlCalendarAdvance(LocalCalendar,$D3163,B3164,"f",FALSE)</f>
        <v>61816</v>
      </c>
      <c r="E3164" s="49">
        <f>_xll.qlInterestRateIndexValueDate(IndexON,D3164)</f>
        <v>61816</v>
      </c>
      <c r="F3164" s="52" t="e">
        <f>IFERROR(_xll.qlIndexFixing(IndexON,D3164,TRUE,_xll.ohTrigger(RecalcTrigger,TriggerON)),NA())</f>
        <v>#N/A</v>
      </c>
      <c r="H3164" s="49">
        <f>_xll.qlCalendarAdvance(IborCalendar,$H3163,B3164,"f",FALSE)</f>
        <v>61492</v>
      </c>
      <c r="I3164" s="49">
        <f>_xll.qlInterestRateIndexValueDate(Index3M,$H3164)</f>
        <v>61494</v>
      </c>
      <c r="J3164" s="52" t="e">
        <f>IFERROR(_xll.qlIndexFixing(Index3M,H3164,TRUE,_xll.ohTrigger(RecalcTrigger,Trigger3M)),NA())</f>
        <v>#N/A</v>
      </c>
      <c r="K3164" s="52" t="e">
        <f>IFERROR(_xll.qlIndexFixing(ONIndex3M,I3164,TRUE,_xll.ohTrigger(RecalcTrigger,Trigger3M)),NA())</f>
        <v>#N/A</v>
      </c>
      <c r="L3164" s="52" t="e">
        <f>IFERROR(_xll.qlIndexFixing(Index6M,$H3164,TRUE,_xll.ohTrigger(RecalcTrigger,Trigger6M)),NA())</f>
        <v>#N/A</v>
      </c>
      <c r="M3164" s="52" t="e">
        <f>IFERROR(_xll.qlIndexFixing(ONIndex6M,I3164,TRUE,_xll.ohTrigger(RecalcTrigger,Trigger6M)),NA())</f>
        <v>#N/A</v>
      </c>
    </row>
    <row r="3165" spans="2:13" x14ac:dyDescent="0.2">
      <c r="B3165" s="46" t="s">
        <v>49</v>
      </c>
      <c r="D3165" s="49">
        <f>_xll.qlCalendarAdvance(LocalCalendar,$D3164,B3165,"f",FALSE)</f>
        <v>61823</v>
      </c>
      <c r="E3165" s="49">
        <f>_xll.qlInterestRateIndexValueDate(IndexON,D3165)</f>
        <v>61823</v>
      </c>
      <c r="F3165" s="52" t="e">
        <f>IFERROR(_xll.qlIndexFixing(IndexON,D3165,TRUE,_xll.ohTrigger(RecalcTrigger,TriggerON)),NA())</f>
        <v>#N/A</v>
      </c>
      <c r="H3165" s="49">
        <f>_xll.qlCalendarAdvance(IborCalendar,$H3164,B3165,"f",FALSE)</f>
        <v>61499</v>
      </c>
      <c r="I3165" s="49">
        <f>_xll.qlInterestRateIndexValueDate(Index3M,$H3165)</f>
        <v>61501</v>
      </c>
      <c r="J3165" s="52" t="e">
        <f>IFERROR(_xll.qlIndexFixing(Index3M,H3165,TRUE,_xll.ohTrigger(RecalcTrigger,Trigger3M)),NA())</f>
        <v>#N/A</v>
      </c>
      <c r="K3165" s="52" t="e">
        <f>IFERROR(_xll.qlIndexFixing(ONIndex3M,I3165,TRUE,_xll.ohTrigger(RecalcTrigger,Trigger3M)),NA())</f>
        <v>#N/A</v>
      </c>
      <c r="L3165" s="52" t="e">
        <f>IFERROR(_xll.qlIndexFixing(Index6M,$H3165,TRUE,_xll.ohTrigger(RecalcTrigger,Trigger6M)),NA())</f>
        <v>#N/A</v>
      </c>
      <c r="M3165" s="52" t="e">
        <f>IFERROR(_xll.qlIndexFixing(ONIndex6M,I3165,TRUE,_xll.ohTrigger(RecalcTrigger,Trigger6M)),NA())</f>
        <v>#N/A</v>
      </c>
    </row>
    <row r="3166" spans="2:13" x14ac:dyDescent="0.2">
      <c r="B3166" s="46" t="s">
        <v>49</v>
      </c>
      <c r="D3166" s="49">
        <f>_xll.qlCalendarAdvance(LocalCalendar,$D3165,B3166,"f",FALSE)</f>
        <v>61830</v>
      </c>
      <c r="E3166" s="49">
        <f>_xll.qlInterestRateIndexValueDate(IndexON,D3166)</f>
        <v>61830</v>
      </c>
      <c r="F3166" s="52" t="e">
        <f>IFERROR(_xll.qlIndexFixing(IndexON,D3166,TRUE,_xll.ohTrigger(RecalcTrigger,TriggerON)),NA())</f>
        <v>#N/A</v>
      </c>
      <c r="H3166" s="49">
        <f>_xll.qlCalendarAdvance(IborCalendar,$H3165,B3166,"f",FALSE)</f>
        <v>61506</v>
      </c>
      <c r="I3166" s="49">
        <f>_xll.qlInterestRateIndexValueDate(Index3M,$H3166)</f>
        <v>61508</v>
      </c>
      <c r="J3166" s="52" t="e">
        <f>IFERROR(_xll.qlIndexFixing(Index3M,H3166,TRUE,_xll.ohTrigger(RecalcTrigger,Trigger3M)),NA())</f>
        <v>#N/A</v>
      </c>
      <c r="K3166" s="52" t="e">
        <f>IFERROR(_xll.qlIndexFixing(ONIndex3M,I3166,TRUE,_xll.ohTrigger(RecalcTrigger,Trigger3M)),NA())</f>
        <v>#N/A</v>
      </c>
      <c r="L3166" s="52" t="e">
        <f>IFERROR(_xll.qlIndexFixing(Index6M,$H3166,TRUE,_xll.ohTrigger(RecalcTrigger,Trigger6M)),NA())</f>
        <v>#N/A</v>
      </c>
      <c r="M3166" s="52" t="e">
        <f>IFERROR(_xll.qlIndexFixing(ONIndex6M,I3166,TRUE,_xll.ohTrigger(RecalcTrigger,Trigger6M)),NA())</f>
        <v>#N/A</v>
      </c>
    </row>
    <row r="3167" spans="2:13" x14ac:dyDescent="0.2">
      <c r="B3167" s="46" t="s">
        <v>49</v>
      </c>
      <c r="D3167" s="49">
        <f>_xll.qlCalendarAdvance(LocalCalendar,$D3166,B3167,"f",FALSE)</f>
        <v>61837</v>
      </c>
      <c r="E3167" s="49">
        <f>_xll.qlInterestRateIndexValueDate(IndexON,D3167)</f>
        <v>61837</v>
      </c>
      <c r="F3167" s="52" t="e">
        <f>IFERROR(_xll.qlIndexFixing(IndexON,D3167,TRUE,_xll.ohTrigger(RecalcTrigger,TriggerON)),NA())</f>
        <v>#N/A</v>
      </c>
      <c r="H3167" s="49">
        <f>_xll.qlCalendarAdvance(IborCalendar,$H3166,B3167,"f",FALSE)</f>
        <v>61513</v>
      </c>
      <c r="I3167" s="49">
        <f>_xll.qlInterestRateIndexValueDate(Index3M,$H3167)</f>
        <v>61515</v>
      </c>
      <c r="J3167" s="52" t="e">
        <f>IFERROR(_xll.qlIndexFixing(Index3M,H3167,TRUE,_xll.ohTrigger(RecalcTrigger,Trigger3M)),NA())</f>
        <v>#N/A</v>
      </c>
      <c r="K3167" s="52" t="e">
        <f>IFERROR(_xll.qlIndexFixing(ONIndex3M,I3167,TRUE,_xll.ohTrigger(RecalcTrigger,Trigger3M)),NA())</f>
        <v>#N/A</v>
      </c>
      <c r="L3167" s="52" t="e">
        <f>IFERROR(_xll.qlIndexFixing(Index6M,$H3167,TRUE,_xll.ohTrigger(RecalcTrigger,Trigger6M)),NA())</f>
        <v>#N/A</v>
      </c>
      <c r="M3167" s="52" t="e">
        <f>IFERROR(_xll.qlIndexFixing(ONIndex6M,I3167,TRUE,_xll.ohTrigger(RecalcTrigger,Trigger6M)),NA())</f>
        <v>#N/A</v>
      </c>
    </row>
    <row r="3168" spans="2:13" x14ac:dyDescent="0.2">
      <c r="B3168" s="46" t="s">
        <v>49</v>
      </c>
      <c r="D3168" s="49">
        <f>_xll.qlCalendarAdvance(LocalCalendar,$D3167,B3168,"f",FALSE)</f>
        <v>61844</v>
      </c>
      <c r="E3168" s="49">
        <f>_xll.qlInterestRateIndexValueDate(IndexON,D3168)</f>
        <v>61844</v>
      </c>
      <c r="F3168" s="52" t="e">
        <f>IFERROR(_xll.qlIndexFixing(IndexON,D3168,TRUE,_xll.ohTrigger(RecalcTrigger,TriggerON)),NA())</f>
        <v>#N/A</v>
      </c>
      <c r="H3168" s="49">
        <f>_xll.qlCalendarAdvance(IborCalendar,$H3167,B3168,"f",FALSE)</f>
        <v>61520</v>
      </c>
      <c r="I3168" s="49">
        <f>_xll.qlInterestRateIndexValueDate(Index3M,$H3168)</f>
        <v>61522</v>
      </c>
      <c r="J3168" s="52" t="e">
        <f>IFERROR(_xll.qlIndexFixing(Index3M,H3168,TRUE,_xll.ohTrigger(RecalcTrigger,Trigger3M)),NA())</f>
        <v>#N/A</v>
      </c>
      <c r="K3168" s="52" t="e">
        <f>IFERROR(_xll.qlIndexFixing(ONIndex3M,I3168,TRUE,_xll.ohTrigger(RecalcTrigger,Trigger3M)),NA())</f>
        <v>#N/A</v>
      </c>
      <c r="L3168" s="52" t="e">
        <f>IFERROR(_xll.qlIndexFixing(Index6M,$H3168,TRUE,_xll.ohTrigger(RecalcTrigger,Trigger6M)),NA())</f>
        <v>#N/A</v>
      </c>
      <c r="M3168" s="52" t="e">
        <f>IFERROR(_xll.qlIndexFixing(ONIndex6M,I3168,TRUE,_xll.ohTrigger(RecalcTrigger,Trigger6M)),NA())</f>
        <v>#N/A</v>
      </c>
    </row>
    <row r="3169" spans="2:13" x14ac:dyDescent="0.2">
      <c r="B3169" s="46" t="s">
        <v>49</v>
      </c>
      <c r="D3169" s="49">
        <f>_xll.qlCalendarAdvance(LocalCalendar,$D3168,B3169,"f",FALSE)</f>
        <v>61855</v>
      </c>
      <c r="E3169" s="49">
        <f>_xll.qlInterestRateIndexValueDate(IndexON,D3169)</f>
        <v>61855</v>
      </c>
      <c r="F3169" s="52" t="e">
        <f>IFERROR(_xll.qlIndexFixing(IndexON,D3169,TRUE,_xll.ohTrigger(RecalcTrigger,TriggerON)),NA())</f>
        <v>#N/A</v>
      </c>
      <c r="H3169" s="49">
        <f>_xll.qlCalendarAdvance(IborCalendar,$H3168,B3169,"f",FALSE)</f>
        <v>61527</v>
      </c>
      <c r="I3169" s="49">
        <f>_xll.qlInterestRateIndexValueDate(Index3M,$H3169)</f>
        <v>61529</v>
      </c>
      <c r="J3169" s="52" t="e">
        <f>IFERROR(_xll.qlIndexFixing(Index3M,H3169,TRUE,_xll.ohTrigger(RecalcTrigger,Trigger3M)),NA())</f>
        <v>#N/A</v>
      </c>
      <c r="K3169" s="52" t="e">
        <f>IFERROR(_xll.qlIndexFixing(ONIndex3M,I3169,TRUE,_xll.ohTrigger(RecalcTrigger,Trigger3M)),NA())</f>
        <v>#N/A</v>
      </c>
      <c r="L3169" s="52" t="e">
        <f>IFERROR(_xll.qlIndexFixing(Index6M,$H3169,TRUE,_xll.ohTrigger(RecalcTrigger,Trigger6M)),NA())</f>
        <v>#N/A</v>
      </c>
      <c r="M3169" s="52" t="e">
        <f>IFERROR(_xll.qlIndexFixing(ONIndex6M,I3169,TRUE,_xll.ohTrigger(RecalcTrigger,Trigger6M)),NA())</f>
        <v>#N/A</v>
      </c>
    </row>
    <row r="3170" spans="2:13" x14ac:dyDescent="0.2">
      <c r="B3170" s="46" t="s">
        <v>49</v>
      </c>
      <c r="D3170" s="49">
        <f>_xll.qlCalendarAdvance(LocalCalendar,$D3169,B3170,"f",FALSE)</f>
        <v>61862</v>
      </c>
      <c r="E3170" s="49">
        <f>_xll.qlInterestRateIndexValueDate(IndexON,D3170)</f>
        <v>61862</v>
      </c>
      <c r="F3170" s="52" t="e">
        <f>IFERROR(_xll.qlIndexFixing(IndexON,D3170,TRUE,_xll.ohTrigger(RecalcTrigger,TriggerON)),NA())</f>
        <v>#N/A</v>
      </c>
      <c r="H3170" s="49">
        <f>_xll.qlCalendarAdvance(IborCalendar,$H3169,B3170,"f",FALSE)</f>
        <v>61534</v>
      </c>
      <c r="I3170" s="49">
        <f>_xll.qlInterestRateIndexValueDate(Index3M,$H3170)</f>
        <v>61536</v>
      </c>
      <c r="J3170" s="52" t="e">
        <f>IFERROR(_xll.qlIndexFixing(Index3M,H3170,TRUE,_xll.ohTrigger(RecalcTrigger,Trigger3M)),NA())</f>
        <v>#N/A</v>
      </c>
      <c r="K3170" s="52" t="e">
        <f>IFERROR(_xll.qlIndexFixing(ONIndex3M,I3170,TRUE,_xll.ohTrigger(RecalcTrigger,Trigger3M)),NA())</f>
        <v>#N/A</v>
      </c>
      <c r="L3170" s="52" t="e">
        <f>IFERROR(_xll.qlIndexFixing(Index6M,$H3170,TRUE,_xll.ohTrigger(RecalcTrigger,Trigger6M)),NA())</f>
        <v>#N/A</v>
      </c>
      <c r="M3170" s="52" t="e">
        <f>IFERROR(_xll.qlIndexFixing(ONIndex6M,I3170,TRUE,_xll.ohTrigger(RecalcTrigger,Trigger6M)),NA())</f>
        <v>#N/A</v>
      </c>
    </row>
    <row r="3171" spans="2:13" x14ac:dyDescent="0.2">
      <c r="B3171" s="46" t="s">
        <v>49</v>
      </c>
      <c r="D3171" s="49">
        <f>_xll.qlCalendarAdvance(LocalCalendar,$D3170,B3171,"f",FALSE)</f>
        <v>61869</v>
      </c>
      <c r="E3171" s="49">
        <f>_xll.qlInterestRateIndexValueDate(IndexON,D3171)</f>
        <v>61869</v>
      </c>
      <c r="F3171" s="52" t="e">
        <f>IFERROR(_xll.qlIndexFixing(IndexON,D3171,TRUE,_xll.ohTrigger(RecalcTrigger,TriggerON)),NA())</f>
        <v>#N/A</v>
      </c>
      <c r="H3171" s="49">
        <f>_xll.qlCalendarAdvance(IborCalendar,$H3170,B3171,"f",FALSE)</f>
        <v>61541</v>
      </c>
      <c r="I3171" s="49">
        <f>_xll.qlInterestRateIndexValueDate(Index3M,$H3171)</f>
        <v>61543</v>
      </c>
      <c r="J3171" s="52" t="e">
        <f>IFERROR(_xll.qlIndexFixing(Index3M,H3171,TRUE,_xll.ohTrigger(RecalcTrigger,Trigger3M)),NA())</f>
        <v>#N/A</v>
      </c>
      <c r="K3171" s="52" t="e">
        <f>IFERROR(_xll.qlIndexFixing(ONIndex3M,I3171,TRUE,_xll.ohTrigger(RecalcTrigger,Trigger3M)),NA())</f>
        <v>#N/A</v>
      </c>
      <c r="L3171" s="52" t="e">
        <f>IFERROR(_xll.qlIndexFixing(Index6M,$H3171,TRUE,_xll.ohTrigger(RecalcTrigger,Trigger6M)),NA())</f>
        <v>#N/A</v>
      </c>
      <c r="M3171" s="52" t="e">
        <f>IFERROR(_xll.qlIndexFixing(ONIndex6M,I3171,TRUE,_xll.ohTrigger(RecalcTrigger,Trigger6M)),NA())</f>
        <v>#N/A</v>
      </c>
    </row>
    <row r="3172" spans="2:13" x14ac:dyDescent="0.2">
      <c r="B3172" s="46" t="s">
        <v>49</v>
      </c>
      <c r="D3172" s="49">
        <f>_xll.qlCalendarAdvance(LocalCalendar,$D3171,B3172,"f",FALSE)</f>
        <v>61876</v>
      </c>
      <c r="E3172" s="49">
        <f>_xll.qlInterestRateIndexValueDate(IndexON,D3172)</f>
        <v>61876</v>
      </c>
      <c r="F3172" s="52" t="e">
        <f>IFERROR(_xll.qlIndexFixing(IndexON,D3172,TRUE,_xll.ohTrigger(RecalcTrigger,TriggerON)),NA())</f>
        <v>#N/A</v>
      </c>
      <c r="H3172" s="49">
        <f>_xll.qlCalendarAdvance(IborCalendar,$H3171,B3172,"f",FALSE)</f>
        <v>61548</v>
      </c>
      <c r="I3172" s="49">
        <f>_xll.qlInterestRateIndexValueDate(Index3M,$H3172)</f>
        <v>61550</v>
      </c>
      <c r="J3172" s="52" t="e">
        <f>IFERROR(_xll.qlIndexFixing(Index3M,H3172,TRUE,_xll.ohTrigger(RecalcTrigger,Trigger3M)),NA())</f>
        <v>#N/A</v>
      </c>
      <c r="K3172" s="52" t="e">
        <f>IFERROR(_xll.qlIndexFixing(ONIndex3M,I3172,TRUE,_xll.ohTrigger(RecalcTrigger,Trigger3M)),NA())</f>
        <v>#N/A</v>
      </c>
      <c r="L3172" s="52" t="e">
        <f>IFERROR(_xll.qlIndexFixing(Index6M,$H3172,TRUE,_xll.ohTrigger(RecalcTrigger,Trigger6M)),NA())</f>
        <v>#N/A</v>
      </c>
      <c r="M3172" s="52" t="e">
        <f>IFERROR(_xll.qlIndexFixing(ONIndex6M,I3172,TRUE,_xll.ohTrigger(RecalcTrigger,Trigger6M)),NA())</f>
        <v>#N/A</v>
      </c>
    </row>
    <row r="3173" spans="2:13" x14ac:dyDescent="0.2">
      <c r="B3173" s="46" t="s">
        <v>49</v>
      </c>
      <c r="D3173" s="49">
        <f>_xll.qlCalendarAdvance(LocalCalendar,$D3172,B3173,"f",FALSE)</f>
        <v>61883</v>
      </c>
      <c r="E3173" s="49">
        <f>_xll.qlInterestRateIndexValueDate(IndexON,D3173)</f>
        <v>61883</v>
      </c>
      <c r="F3173" s="52" t="e">
        <f>IFERROR(_xll.qlIndexFixing(IndexON,D3173,TRUE,_xll.ohTrigger(RecalcTrigger,TriggerON)),NA())</f>
        <v>#N/A</v>
      </c>
      <c r="H3173" s="49">
        <f>_xll.qlCalendarAdvance(IborCalendar,$H3172,B3173,"f",FALSE)</f>
        <v>61555</v>
      </c>
      <c r="I3173" s="49">
        <f>_xll.qlInterestRateIndexValueDate(Index3M,$H3173)</f>
        <v>61557</v>
      </c>
      <c r="J3173" s="52" t="e">
        <f>IFERROR(_xll.qlIndexFixing(Index3M,H3173,TRUE,_xll.ohTrigger(RecalcTrigger,Trigger3M)),NA())</f>
        <v>#N/A</v>
      </c>
      <c r="K3173" s="52" t="e">
        <f>IFERROR(_xll.qlIndexFixing(ONIndex3M,I3173,TRUE,_xll.ohTrigger(RecalcTrigger,Trigger3M)),NA())</f>
        <v>#N/A</v>
      </c>
      <c r="L3173" s="52" t="e">
        <f>IFERROR(_xll.qlIndexFixing(Index6M,$H3173,TRUE,_xll.ohTrigger(RecalcTrigger,Trigger6M)),NA())</f>
        <v>#N/A</v>
      </c>
      <c r="M3173" s="52" t="e">
        <f>IFERROR(_xll.qlIndexFixing(ONIndex6M,I3173,TRUE,_xll.ohTrigger(RecalcTrigger,Trigger6M)),NA())</f>
        <v>#N/A</v>
      </c>
    </row>
    <row r="3174" spans="2:13" x14ac:dyDescent="0.2">
      <c r="B3174" s="46" t="s">
        <v>49</v>
      </c>
      <c r="D3174" s="49">
        <f>_xll.qlCalendarAdvance(LocalCalendar,$D3173,B3174,"f",FALSE)</f>
        <v>61890</v>
      </c>
      <c r="E3174" s="49">
        <f>_xll.qlInterestRateIndexValueDate(IndexON,D3174)</f>
        <v>61890</v>
      </c>
      <c r="F3174" s="52" t="e">
        <f>IFERROR(_xll.qlIndexFixing(IndexON,D3174,TRUE,_xll.ohTrigger(RecalcTrigger,TriggerON)),NA())</f>
        <v>#N/A</v>
      </c>
      <c r="H3174" s="49">
        <f>_xll.qlCalendarAdvance(IborCalendar,$H3173,B3174,"f",FALSE)</f>
        <v>61562</v>
      </c>
      <c r="I3174" s="49">
        <f>_xll.qlInterestRateIndexValueDate(Index3M,$H3174)</f>
        <v>61564</v>
      </c>
      <c r="J3174" s="52" t="e">
        <f>IFERROR(_xll.qlIndexFixing(Index3M,H3174,TRUE,_xll.ohTrigger(RecalcTrigger,Trigger3M)),NA())</f>
        <v>#N/A</v>
      </c>
      <c r="K3174" s="52" t="e">
        <f>IFERROR(_xll.qlIndexFixing(ONIndex3M,I3174,TRUE,_xll.ohTrigger(RecalcTrigger,Trigger3M)),NA())</f>
        <v>#N/A</v>
      </c>
      <c r="L3174" s="52" t="e">
        <f>IFERROR(_xll.qlIndexFixing(Index6M,$H3174,TRUE,_xll.ohTrigger(RecalcTrigger,Trigger6M)),NA())</f>
        <v>#N/A</v>
      </c>
      <c r="M3174" s="52" t="e">
        <f>IFERROR(_xll.qlIndexFixing(ONIndex6M,I3174,TRUE,_xll.ohTrigger(RecalcTrigger,Trigger6M)),NA())</f>
        <v>#N/A</v>
      </c>
    </row>
    <row r="3175" spans="2:13" x14ac:dyDescent="0.2">
      <c r="B3175" s="46" t="s">
        <v>49</v>
      </c>
      <c r="D3175" s="49">
        <f>_xll.qlCalendarAdvance(LocalCalendar,$D3174,B3175,"f",FALSE)</f>
        <v>61897</v>
      </c>
      <c r="E3175" s="49">
        <f>_xll.qlInterestRateIndexValueDate(IndexON,D3175)</f>
        <v>61897</v>
      </c>
      <c r="F3175" s="52" t="e">
        <f>IFERROR(_xll.qlIndexFixing(IndexON,D3175,TRUE,_xll.ohTrigger(RecalcTrigger,TriggerON)),NA())</f>
        <v>#N/A</v>
      </c>
      <c r="H3175" s="49">
        <f>_xll.qlCalendarAdvance(IborCalendar,$H3174,B3175,"f",FALSE)</f>
        <v>61569</v>
      </c>
      <c r="I3175" s="49">
        <f>_xll.qlInterestRateIndexValueDate(Index3M,$H3175)</f>
        <v>61571</v>
      </c>
      <c r="J3175" s="52" t="e">
        <f>IFERROR(_xll.qlIndexFixing(Index3M,H3175,TRUE,_xll.ohTrigger(RecalcTrigger,Trigger3M)),NA())</f>
        <v>#N/A</v>
      </c>
      <c r="K3175" s="52" t="e">
        <f>IFERROR(_xll.qlIndexFixing(ONIndex3M,I3175,TRUE,_xll.ohTrigger(RecalcTrigger,Trigger3M)),NA())</f>
        <v>#N/A</v>
      </c>
      <c r="L3175" s="52" t="e">
        <f>IFERROR(_xll.qlIndexFixing(Index6M,$H3175,TRUE,_xll.ohTrigger(RecalcTrigger,Trigger6M)),NA())</f>
        <v>#N/A</v>
      </c>
      <c r="M3175" s="52" t="e">
        <f>IFERROR(_xll.qlIndexFixing(ONIndex6M,I3175,TRUE,_xll.ohTrigger(RecalcTrigger,Trigger6M)),NA())</f>
        <v>#N/A</v>
      </c>
    </row>
    <row r="3176" spans="2:13" x14ac:dyDescent="0.2">
      <c r="B3176" s="46" t="s">
        <v>49</v>
      </c>
      <c r="D3176" s="49">
        <f>_xll.qlCalendarAdvance(LocalCalendar,$D3175,B3176,"f",FALSE)</f>
        <v>61904</v>
      </c>
      <c r="E3176" s="49">
        <f>_xll.qlInterestRateIndexValueDate(IndexON,D3176)</f>
        <v>61904</v>
      </c>
      <c r="F3176" s="52" t="e">
        <f>IFERROR(_xll.qlIndexFixing(IndexON,D3176,TRUE,_xll.ohTrigger(RecalcTrigger,TriggerON)),NA())</f>
        <v>#N/A</v>
      </c>
      <c r="H3176" s="49">
        <f>_xll.qlCalendarAdvance(IborCalendar,$H3175,B3176,"f",FALSE)</f>
        <v>61576</v>
      </c>
      <c r="I3176" s="49">
        <f>_xll.qlInterestRateIndexValueDate(Index3M,$H3176)</f>
        <v>61578</v>
      </c>
      <c r="J3176" s="52" t="e">
        <f>IFERROR(_xll.qlIndexFixing(Index3M,H3176,TRUE,_xll.ohTrigger(RecalcTrigger,Trigger3M)),NA())</f>
        <v>#N/A</v>
      </c>
      <c r="K3176" s="52" t="e">
        <f>IFERROR(_xll.qlIndexFixing(ONIndex3M,I3176,TRUE,_xll.ohTrigger(RecalcTrigger,Trigger3M)),NA())</f>
        <v>#N/A</v>
      </c>
      <c r="L3176" s="52" t="e">
        <f>IFERROR(_xll.qlIndexFixing(Index6M,$H3176,TRUE,_xll.ohTrigger(RecalcTrigger,Trigger6M)),NA())</f>
        <v>#N/A</v>
      </c>
      <c r="M3176" s="52" t="e">
        <f>IFERROR(_xll.qlIndexFixing(ONIndex6M,I3176,TRUE,_xll.ohTrigger(RecalcTrigger,Trigger6M)),NA())</f>
        <v>#N/A</v>
      </c>
    </row>
    <row r="3177" spans="2:13" x14ac:dyDescent="0.2">
      <c r="B3177" s="46" t="s">
        <v>49</v>
      </c>
      <c r="D3177" s="49">
        <f>_xll.qlCalendarAdvance(LocalCalendar,$D3176,B3177,"f",FALSE)</f>
        <v>61911</v>
      </c>
      <c r="E3177" s="49">
        <f>_xll.qlInterestRateIndexValueDate(IndexON,D3177)</f>
        <v>61911</v>
      </c>
      <c r="F3177" s="52" t="e">
        <f>IFERROR(_xll.qlIndexFixing(IndexON,D3177,TRUE,_xll.ohTrigger(RecalcTrigger,TriggerON)),NA())</f>
        <v>#N/A</v>
      </c>
      <c r="H3177" s="49">
        <f>_xll.qlCalendarAdvance(IborCalendar,$H3176,B3177,"f",FALSE)</f>
        <v>61583</v>
      </c>
      <c r="I3177" s="49">
        <f>_xll.qlInterestRateIndexValueDate(Index3M,$H3177)</f>
        <v>61585</v>
      </c>
      <c r="J3177" s="52" t="e">
        <f>IFERROR(_xll.qlIndexFixing(Index3M,H3177,TRUE,_xll.ohTrigger(RecalcTrigger,Trigger3M)),NA())</f>
        <v>#N/A</v>
      </c>
      <c r="K3177" s="52" t="e">
        <f>IFERROR(_xll.qlIndexFixing(ONIndex3M,I3177,TRUE,_xll.ohTrigger(RecalcTrigger,Trigger3M)),NA())</f>
        <v>#N/A</v>
      </c>
      <c r="L3177" s="52" t="e">
        <f>IFERROR(_xll.qlIndexFixing(Index6M,$H3177,TRUE,_xll.ohTrigger(RecalcTrigger,Trigger6M)),NA())</f>
        <v>#N/A</v>
      </c>
      <c r="M3177" s="52" t="e">
        <f>IFERROR(_xll.qlIndexFixing(ONIndex6M,I3177,TRUE,_xll.ohTrigger(RecalcTrigger,Trigger6M)),NA())</f>
        <v>#N/A</v>
      </c>
    </row>
    <row r="3178" spans="2:13" x14ac:dyDescent="0.2">
      <c r="B3178" s="46" t="s">
        <v>49</v>
      </c>
      <c r="D3178" s="49">
        <f>_xll.qlCalendarAdvance(LocalCalendar,$D3177,B3178,"f",FALSE)</f>
        <v>61918</v>
      </c>
      <c r="E3178" s="49">
        <f>_xll.qlInterestRateIndexValueDate(IndexON,D3178)</f>
        <v>61918</v>
      </c>
      <c r="F3178" s="52" t="e">
        <f>IFERROR(_xll.qlIndexFixing(IndexON,D3178,TRUE,_xll.ohTrigger(RecalcTrigger,TriggerON)),NA())</f>
        <v>#N/A</v>
      </c>
      <c r="H3178" s="49">
        <f>_xll.qlCalendarAdvance(IborCalendar,$H3177,B3178,"f",FALSE)</f>
        <v>61590</v>
      </c>
      <c r="I3178" s="49">
        <f>_xll.qlInterestRateIndexValueDate(Index3M,$H3178)</f>
        <v>61592</v>
      </c>
      <c r="J3178" s="52" t="e">
        <f>IFERROR(_xll.qlIndexFixing(Index3M,H3178,TRUE,_xll.ohTrigger(RecalcTrigger,Trigger3M)),NA())</f>
        <v>#N/A</v>
      </c>
      <c r="K3178" s="52" t="e">
        <f>IFERROR(_xll.qlIndexFixing(ONIndex3M,I3178,TRUE,_xll.ohTrigger(RecalcTrigger,Trigger3M)),NA())</f>
        <v>#N/A</v>
      </c>
      <c r="L3178" s="52" t="e">
        <f>IFERROR(_xll.qlIndexFixing(Index6M,$H3178,TRUE,_xll.ohTrigger(RecalcTrigger,Trigger6M)),NA())</f>
        <v>#N/A</v>
      </c>
      <c r="M3178" s="52" t="e">
        <f>IFERROR(_xll.qlIndexFixing(ONIndex6M,I3178,TRUE,_xll.ohTrigger(RecalcTrigger,Trigger6M)),NA())</f>
        <v>#N/A</v>
      </c>
    </row>
    <row r="3179" spans="2:13" x14ac:dyDescent="0.2">
      <c r="B3179" s="46" t="s">
        <v>49</v>
      </c>
      <c r="D3179" s="49">
        <f>_xll.qlCalendarAdvance(LocalCalendar,$D3178,B3179,"f",FALSE)</f>
        <v>61925</v>
      </c>
      <c r="E3179" s="49">
        <f>_xll.qlInterestRateIndexValueDate(IndexON,D3179)</f>
        <v>61925</v>
      </c>
      <c r="F3179" s="52" t="e">
        <f>IFERROR(_xll.qlIndexFixing(IndexON,D3179,TRUE,_xll.ohTrigger(RecalcTrigger,TriggerON)),NA())</f>
        <v>#N/A</v>
      </c>
      <c r="H3179" s="49">
        <f>_xll.qlCalendarAdvance(IborCalendar,$H3178,B3179,"f",FALSE)</f>
        <v>61597</v>
      </c>
      <c r="I3179" s="49">
        <f>_xll.qlInterestRateIndexValueDate(Index3M,$H3179)</f>
        <v>61599</v>
      </c>
      <c r="J3179" s="52" t="e">
        <f>IFERROR(_xll.qlIndexFixing(Index3M,H3179,TRUE,_xll.ohTrigger(RecalcTrigger,Trigger3M)),NA())</f>
        <v>#N/A</v>
      </c>
      <c r="K3179" s="52" t="e">
        <f>IFERROR(_xll.qlIndexFixing(ONIndex3M,I3179,TRUE,_xll.ohTrigger(RecalcTrigger,Trigger3M)),NA())</f>
        <v>#N/A</v>
      </c>
      <c r="L3179" s="52" t="e">
        <f>IFERROR(_xll.qlIndexFixing(Index6M,$H3179,TRUE,_xll.ohTrigger(RecalcTrigger,Trigger6M)),NA())</f>
        <v>#N/A</v>
      </c>
      <c r="M3179" s="52" t="e">
        <f>IFERROR(_xll.qlIndexFixing(ONIndex6M,I3179,TRUE,_xll.ohTrigger(RecalcTrigger,Trigger6M)),NA())</f>
        <v>#N/A</v>
      </c>
    </row>
    <row r="3180" spans="2:13" x14ac:dyDescent="0.2">
      <c r="B3180" s="46" t="s">
        <v>49</v>
      </c>
      <c r="D3180" s="49">
        <f>_xll.qlCalendarAdvance(LocalCalendar,$D3179,B3180,"f",FALSE)</f>
        <v>61932</v>
      </c>
      <c r="E3180" s="49">
        <f>_xll.qlInterestRateIndexValueDate(IndexON,D3180)</f>
        <v>61932</v>
      </c>
      <c r="F3180" s="52" t="e">
        <f>IFERROR(_xll.qlIndexFixing(IndexON,D3180,TRUE,_xll.ohTrigger(RecalcTrigger,TriggerON)),NA())</f>
        <v>#N/A</v>
      </c>
      <c r="H3180" s="49">
        <f>_xll.qlCalendarAdvance(IborCalendar,$H3179,B3180,"f",FALSE)</f>
        <v>61604</v>
      </c>
      <c r="I3180" s="49">
        <f>_xll.qlInterestRateIndexValueDate(Index3M,$H3180)</f>
        <v>61606</v>
      </c>
      <c r="J3180" s="52" t="e">
        <f>IFERROR(_xll.qlIndexFixing(Index3M,H3180,TRUE,_xll.ohTrigger(RecalcTrigger,Trigger3M)),NA())</f>
        <v>#N/A</v>
      </c>
      <c r="K3180" s="52" t="e">
        <f>IFERROR(_xll.qlIndexFixing(ONIndex3M,I3180,TRUE,_xll.ohTrigger(RecalcTrigger,Trigger3M)),NA())</f>
        <v>#N/A</v>
      </c>
      <c r="L3180" s="52" t="e">
        <f>IFERROR(_xll.qlIndexFixing(Index6M,$H3180,TRUE,_xll.ohTrigger(RecalcTrigger,Trigger6M)),NA())</f>
        <v>#N/A</v>
      </c>
      <c r="M3180" s="52" t="e">
        <f>IFERROR(_xll.qlIndexFixing(ONIndex6M,I3180,TRUE,_xll.ohTrigger(RecalcTrigger,Trigger6M)),NA())</f>
        <v>#N/A</v>
      </c>
    </row>
    <row r="3181" spans="2:13" x14ac:dyDescent="0.2">
      <c r="B3181" s="46" t="s">
        <v>49</v>
      </c>
      <c r="D3181" s="49">
        <f>_xll.qlCalendarAdvance(LocalCalendar,$D3180,B3181,"f",FALSE)</f>
        <v>61939</v>
      </c>
      <c r="E3181" s="49">
        <f>_xll.qlInterestRateIndexValueDate(IndexON,D3181)</f>
        <v>61939</v>
      </c>
      <c r="F3181" s="52" t="e">
        <f>IFERROR(_xll.qlIndexFixing(IndexON,D3181,TRUE,_xll.ohTrigger(RecalcTrigger,TriggerON)),NA())</f>
        <v>#N/A</v>
      </c>
      <c r="H3181" s="49">
        <f>_xll.qlCalendarAdvance(IborCalendar,$H3180,B3181,"f",FALSE)</f>
        <v>61611</v>
      </c>
      <c r="I3181" s="49">
        <f>_xll.qlInterestRateIndexValueDate(Index3M,$H3181)</f>
        <v>61613</v>
      </c>
      <c r="J3181" s="52" t="e">
        <f>IFERROR(_xll.qlIndexFixing(Index3M,H3181,TRUE,_xll.ohTrigger(RecalcTrigger,Trigger3M)),NA())</f>
        <v>#N/A</v>
      </c>
      <c r="K3181" s="52" t="e">
        <f>IFERROR(_xll.qlIndexFixing(ONIndex3M,I3181,TRUE,_xll.ohTrigger(RecalcTrigger,Trigger3M)),NA())</f>
        <v>#N/A</v>
      </c>
      <c r="L3181" s="52" t="e">
        <f>IFERROR(_xll.qlIndexFixing(Index6M,$H3181,TRUE,_xll.ohTrigger(RecalcTrigger,Trigger6M)),NA())</f>
        <v>#N/A</v>
      </c>
      <c r="M3181" s="52" t="e">
        <f>IFERROR(_xll.qlIndexFixing(ONIndex6M,I3181,TRUE,_xll.ohTrigger(RecalcTrigger,Trigger6M)),NA())</f>
        <v>#N/A</v>
      </c>
    </row>
    <row r="3182" spans="2:13" x14ac:dyDescent="0.2">
      <c r="B3182" s="46" t="s">
        <v>49</v>
      </c>
      <c r="D3182" s="49">
        <f>_xll.qlCalendarAdvance(LocalCalendar,$D3181,B3182,"f",FALSE)</f>
        <v>61946</v>
      </c>
      <c r="E3182" s="49">
        <f>_xll.qlInterestRateIndexValueDate(IndexON,D3182)</f>
        <v>61946</v>
      </c>
      <c r="F3182" s="52" t="e">
        <f>IFERROR(_xll.qlIndexFixing(IndexON,D3182,TRUE,_xll.ohTrigger(RecalcTrigger,TriggerON)),NA())</f>
        <v>#N/A</v>
      </c>
      <c r="H3182" s="49">
        <f>_xll.qlCalendarAdvance(IborCalendar,$H3181,B3182,"f",FALSE)</f>
        <v>61618</v>
      </c>
      <c r="I3182" s="49">
        <f>_xll.qlInterestRateIndexValueDate(Index3M,$H3182)</f>
        <v>61620</v>
      </c>
      <c r="J3182" s="52" t="e">
        <f>IFERROR(_xll.qlIndexFixing(Index3M,H3182,TRUE,_xll.ohTrigger(RecalcTrigger,Trigger3M)),NA())</f>
        <v>#N/A</v>
      </c>
      <c r="K3182" s="52" t="e">
        <f>IFERROR(_xll.qlIndexFixing(ONIndex3M,I3182,TRUE,_xll.ohTrigger(RecalcTrigger,Trigger3M)),NA())</f>
        <v>#N/A</v>
      </c>
      <c r="L3182" s="52" t="e">
        <f>IFERROR(_xll.qlIndexFixing(Index6M,$H3182,TRUE,_xll.ohTrigger(RecalcTrigger,Trigger6M)),NA())</f>
        <v>#N/A</v>
      </c>
      <c r="M3182" s="52" t="e">
        <f>IFERROR(_xll.qlIndexFixing(ONIndex6M,I3182,TRUE,_xll.ohTrigger(RecalcTrigger,Trigger6M)),NA())</f>
        <v>#N/A</v>
      </c>
    </row>
    <row r="3183" spans="2:13" x14ac:dyDescent="0.2">
      <c r="B3183" s="46" t="s">
        <v>49</v>
      </c>
      <c r="D3183" s="49">
        <f>_xll.qlCalendarAdvance(LocalCalendar,$D3182,B3183,"f",FALSE)</f>
        <v>61953</v>
      </c>
      <c r="E3183" s="49">
        <f>_xll.qlInterestRateIndexValueDate(IndexON,D3183)</f>
        <v>61953</v>
      </c>
      <c r="F3183" s="52" t="e">
        <f>IFERROR(_xll.qlIndexFixing(IndexON,D3183,TRUE,_xll.ohTrigger(RecalcTrigger,TriggerON)),NA())</f>
        <v>#N/A</v>
      </c>
      <c r="H3183" s="49">
        <f>_xll.qlCalendarAdvance(IborCalendar,$H3182,B3183,"f",FALSE)</f>
        <v>61625</v>
      </c>
      <c r="I3183" s="49">
        <f>_xll.qlInterestRateIndexValueDate(Index3M,$H3183)</f>
        <v>61627</v>
      </c>
      <c r="J3183" s="52" t="e">
        <f>IFERROR(_xll.qlIndexFixing(Index3M,H3183,TRUE,_xll.ohTrigger(RecalcTrigger,Trigger3M)),NA())</f>
        <v>#N/A</v>
      </c>
      <c r="K3183" s="52" t="e">
        <f>IFERROR(_xll.qlIndexFixing(ONIndex3M,I3183,TRUE,_xll.ohTrigger(RecalcTrigger,Trigger3M)),NA())</f>
        <v>#N/A</v>
      </c>
      <c r="L3183" s="52" t="e">
        <f>IFERROR(_xll.qlIndexFixing(Index6M,$H3183,TRUE,_xll.ohTrigger(RecalcTrigger,Trigger6M)),NA())</f>
        <v>#N/A</v>
      </c>
      <c r="M3183" s="52" t="e">
        <f>IFERROR(_xll.qlIndexFixing(ONIndex6M,I3183,TRUE,_xll.ohTrigger(RecalcTrigger,Trigger6M)),NA())</f>
        <v>#N/A</v>
      </c>
    </row>
    <row r="3184" spans="2:13" x14ac:dyDescent="0.2">
      <c r="B3184" s="46" t="s">
        <v>49</v>
      </c>
      <c r="D3184" s="49">
        <f>_xll.qlCalendarAdvance(LocalCalendar,$D3183,B3184,"f",FALSE)</f>
        <v>61960</v>
      </c>
      <c r="E3184" s="49">
        <f>_xll.qlInterestRateIndexValueDate(IndexON,D3184)</f>
        <v>61960</v>
      </c>
      <c r="F3184" s="52" t="e">
        <f>IFERROR(_xll.qlIndexFixing(IndexON,D3184,TRUE,_xll.ohTrigger(RecalcTrigger,TriggerON)),NA())</f>
        <v>#N/A</v>
      </c>
      <c r="H3184" s="49">
        <f>_xll.qlCalendarAdvance(IborCalendar,$H3183,B3184,"f",FALSE)</f>
        <v>61632</v>
      </c>
      <c r="I3184" s="49">
        <f>_xll.qlInterestRateIndexValueDate(Index3M,$H3184)</f>
        <v>61634</v>
      </c>
      <c r="J3184" s="52" t="e">
        <f>IFERROR(_xll.qlIndexFixing(Index3M,H3184,TRUE,_xll.ohTrigger(RecalcTrigger,Trigger3M)),NA())</f>
        <v>#N/A</v>
      </c>
      <c r="K3184" s="52" t="e">
        <f>IFERROR(_xll.qlIndexFixing(ONIndex3M,I3184,TRUE,_xll.ohTrigger(RecalcTrigger,Trigger3M)),NA())</f>
        <v>#N/A</v>
      </c>
      <c r="L3184" s="52" t="e">
        <f>IFERROR(_xll.qlIndexFixing(Index6M,$H3184,TRUE,_xll.ohTrigger(RecalcTrigger,Trigger6M)),NA())</f>
        <v>#N/A</v>
      </c>
      <c r="M3184" s="52" t="e">
        <f>IFERROR(_xll.qlIndexFixing(ONIndex6M,I3184,TRUE,_xll.ohTrigger(RecalcTrigger,Trigger6M)),NA())</f>
        <v>#N/A</v>
      </c>
    </row>
    <row r="3185" spans="2:13" x14ac:dyDescent="0.2">
      <c r="B3185" s="46" t="s">
        <v>49</v>
      </c>
      <c r="D3185" s="49">
        <f>_xll.qlCalendarAdvance(LocalCalendar,$D3184,B3185,"f",FALSE)</f>
        <v>61967</v>
      </c>
      <c r="E3185" s="49">
        <f>_xll.qlInterestRateIndexValueDate(IndexON,D3185)</f>
        <v>61967</v>
      </c>
      <c r="F3185" s="52" t="e">
        <f>IFERROR(_xll.qlIndexFixing(IndexON,D3185,TRUE,_xll.ohTrigger(RecalcTrigger,TriggerON)),NA())</f>
        <v>#N/A</v>
      </c>
      <c r="H3185" s="49">
        <f>_xll.qlCalendarAdvance(IborCalendar,$H3184,B3185,"f",FALSE)</f>
        <v>61639</v>
      </c>
      <c r="I3185" s="49">
        <f>_xll.qlInterestRateIndexValueDate(Index3M,$H3185)</f>
        <v>61641</v>
      </c>
      <c r="J3185" s="52" t="e">
        <f>IFERROR(_xll.qlIndexFixing(Index3M,H3185,TRUE,_xll.ohTrigger(RecalcTrigger,Trigger3M)),NA())</f>
        <v>#N/A</v>
      </c>
      <c r="K3185" s="52" t="e">
        <f>IFERROR(_xll.qlIndexFixing(ONIndex3M,I3185,TRUE,_xll.ohTrigger(RecalcTrigger,Trigger3M)),NA())</f>
        <v>#N/A</v>
      </c>
      <c r="L3185" s="52" t="e">
        <f>IFERROR(_xll.qlIndexFixing(Index6M,$H3185,TRUE,_xll.ohTrigger(RecalcTrigger,Trigger6M)),NA())</f>
        <v>#N/A</v>
      </c>
      <c r="M3185" s="52" t="e">
        <f>IFERROR(_xll.qlIndexFixing(ONIndex6M,I3185,TRUE,_xll.ohTrigger(RecalcTrigger,Trigger6M)),NA())</f>
        <v>#N/A</v>
      </c>
    </row>
    <row r="3186" spans="2:13" x14ac:dyDescent="0.2">
      <c r="B3186" s="46" t="s">
        <v>49</v>
      </c>
      <c r="D3186" s="49">
        <f>_xll.qlCalendarAdvance(LocalCalendar,$D3185,B3186,"f",FALSE)</f>
        <v>61974</v>
      </c>
      <c r="E3186" s="49">
        <f>_xll.qlInterestRateIndexValueDate(IndexON,D3186)</f>
        <v>61974</v>
      </c>
      <c r="F3186" s="52" t="e">
        <f>IFERROR(_xll.qlIndexFixing(IndexON,D3186,TRUE,_xll.ohTrigger(RecalcTrigger,TriggerON)),NA())</f>
        <v>#N/A</v>
      </c>
      <c r="H3186" s="49">
        <f>_xll.qlCalendarAdvance(IborCalendar,$H3185,B3186,"f",FALSE)</f>
        <v>61646</v>
      </c>
      <c r="I3186" s="49">
        <f>_xll.qlInterestRateIndexValueDate(Index3M,$H3186)</f>
        <v>61648</v>
      </c>
      <c r="J3186" s="52" t="e">
        <f>IFERROR(_xll.qlIndexFixing(Index3M,H3186,TRUE,_xll.ohTrigger(RecalcTrigger,Trigger3M)),NA())</f>
        <v>#N/A</v>
      </c>
      <c r="K3186" s="52" t="e">
        <f>IFERROR(_xll.qlIndexFixing(ONIndex3M,I3186,TRUE,_xll.ohTrigger(RecalcTrigger,Trigger3M)),NA())</f>
        <v>#N/A</v>
      </c>
      <c r="L3186" s="52" t="e">
        <f>IFERROR(_xll.qlIndexFixing(Index6M,$H3186,TRUE,_xll.ohTrigger(RecalcTrigger,Trigger6M)),NA())</f>
        <v>#N/A</v>
      </c>
      <c r="M3186" s="52" t="e">
        <f>IFERROR(_xll.qlIndexFixing(ONIndex6M,I3186,TRUE,_xll.ohTrigger(RecalcTrigger,Trigger6M)),NA())</f>
        <v>#N/A</v>
      </c>
    </row>
    <row r="3187" spans="2:13" x14ac:dyDescent="0.2">
      <c r="B3187" s="46" t="s">
        <v>49</v>
      </c>
      <c r="D3187" s="49">
        <f>_xll.qlCalendarAdvance(LocalCalendar,$D3186,B3187,"f",FALSE)</f>
        <v>61981</v>
      </c>
      <c r="E3187" s="49">
        <f>_xll.qlInterestRateIndexValueDate(IndexON,D3187)</f>
        <v>61981</v>
      </c>
      <c r="F3187" s="52" t="e">
        <f>IFERROR(_xll.qlIndexFixing(IndexON,D3187,TRUE,_xll.ohTrigger(RecalcTrigger,TriggerON)),NA())</f>
        <v>#N/A</v>
      </c>
      <c r="H3187" s="49">
        <f>_xll.qlCalendarAdvance(IborCalendar,$H3186,B3187,"f",FALSE)</f>
        <v>61653</v>
      </c>
      <c r="I3187" s="49">
        <f>_xll.qlInterestRateIndexValueDate(Index3M,$H3187)</f>
        <v>61655</v>
      </c>
      <c r="J3187" s="52" t="e">
        <f>IFERROR(_xll.qlIndexFixing(Index3M,H3187,TRUE,_xll.ohTrigger(RecalcTrigger,Trigger3M)),NA())</f>
        <v>#N/A</v>
      </c>
      <c r="K3187" s="52" t="e">
        <f>IFERROR(_xll.qlIndexFixing(ONIndex3M,I3187,TRUE,_xll.ohTrigger(RecalcTrigger,Trigger3M)),NA())</f>
        <v>#N/A</v>
      </c>
      <c r="L3187" s="52" t="e">
        <f>IFERROR(_xll.qlIndexFixing(Index6M,$H3187,TRUE,_xll.ohTrigger(RecalcTrigger,Trigger6M)),NA())</f>
        <v>#N/A</v>
      </c>
      <c r="M3187" s="52" t="e">
        <f>IFERROR(_xll.qlIndexFixing(ONIndex6M,I3187,TRUE,_xll.ohTrigger(RecalcTrigger,Trigger6M)),NA())</f>
        <v>#N/A</v>
      </c>
    </row>
    <row r="3188" spans="2:13" x14ac:dyDescent="0.2">
      <c r="B3188" s="46" t="s">
        <v>49</v>
      </c>
      <c r="D3188" s="49">
        <f>_xll.qlCalendarAdvance(LocalCalendar,$D3187,B3188,"f",FALSE)</f>
        <v>61988</v>
      </c>
      <c r="E3188" s="49">
        <f>_xll.qlInterestRateIndexValueDate(IndexON,D3188)</f>
        <v>61988</v>
      </c>
      <c r="F3188" s="52" t="e">
        <f>IFERROR(_xll.qlIndexFixing(IndexON,D3188,TRUE,_xll.ohTrigger(RecalcTrigger,TriggerON)),NA())</f>
        <v>#N/A</v>
      </c>
      <c r="H3188" s="49">
        <f>_xll.qlCalendarAdvance(IborCalendar,$H3187,B3188,"f",FALSE)</f>
        <v>61660</v>
      </c>
      <c r="I3188" s="49">
        <f>_xll.qlInterestRateIndexValueDate(Index3M,$H3188)</f>
        <v>61662</v>
      </c>
      <c r="J3188" s="52" t="e">
        <f>IFERROR(_xll.qlIndexFixing(Index3M,H3188,TRUE,_xll.ohTrigger(RecalcTrigger,Trigger3M)),NA())</f>
        <v>#N/A</v>
      </c>
      <c r="K3188" s="52" t="e">
        <f>IFERROR(_xll.qlIndexFixing(ONIndex3M,I3188,TRUE,_xll.ohTrigger(RecalcTrigger,Trigger3M)),NA())</f>
        <v>#N/A</v>
      </c>
      <c r="L3188" s="52" t="e">
        <f>IFERROR(_xll.qlIndexFixing(Index6M,$H3188,TRUE,_xll.ohTrigger(RecalcTrigger,Trigger6M)),NA())</f>
        <v>#N/A</v>
      </c>
      <c r="M3188" s="52" t="e">
        <f>IFERROR(_xll.qlIndexFixing(ONIndex6M,I3188,TRUE,_xll.ohTrigger(RecalcTrigger,Trigger6M)),NA())</f>
        <v>#N/A</v>
      </c>
    </row>
    <row r="3189" spans="2:13" x14ac:dyDescent="0.2">
      <c r="B3189" s="46" t="s">
        <v>49</v>
      </c>
      <c r="D3189" s="49">
        <f>_xll.qlCalendarAdvance(LocalCalendar,$D3188,B3189,"f",FALSE)</f>
        <v>61995</v>
      </c>
      <c r="E3189" s="49">
        <f>_xll.qlInterestRateIndexValueDate(IndexON,D3189)</f>
        <v>61995</v>
      </c>
      <c r="F3189" s="52" t="e">
        <f>IFERROR(_xll.qlIndexFixing(IndexON,D3189,TRUE,_xll.ohTrigger(RecalcTrigger,TriggerON)),NA())</f>
        <v>#N/A</v>
      </c>
      <c r="H3189" s="49">
        <f>_xll.qlCalendarAdvance(IborCalendar,$H3188,B3189,"f",FALSE)</f>
        <v>61667</v>
      </c>
      <c r="I3189" s="49">
        <f>_xll.qlInterestRateIndexValueDate(Index3M,$H3189)</f>
        <v>61669</v>
      </c>
      <c r="J3189" s="52" t="e">
        <f>IFERROR(_xll.qlIndexFixing(Index3M,H3189,TRUE,_xll.ohTrigger(RecalcTrigger,Trigger3M)),NA())</f>
        <v>#N/A</v>
      </c>
      <c r="K3189" s="52" t="e">
        <f>IFERROR(_xll.qlIndexFixing(ONIndex3M,I3189,TRUE,_xll.ohTrigger(RecalcTrigger,Trigger3M)),NA())</f>
        <v>#N/A</v>
      </c>
      <c r="L3189" s="52" t="e">
        <f>IFERROR(_xll.qlIndexFixing(Index6M,$H3189,TRUE,_xll.ohTrigger(RecalcTrigger,Trigger6M)),NA())</f>
        <v>#N/A</v>
      </c>
      <c r="M3189" s="52" t="e">
        <f>IFERROR(_xll.qlIndexFixing(ONIndex6M,I3189,TRUE,_xll.ohTrigger(RecalcTrigger,Trigger6M)),NA())</f>
        <v>#N/A</v>
      </c>
    </row>
    <row r="3190" spans="2:13" x14ac:dyDescent="0.2">
      <c r="B3190" s="46" t="s">
        <v>49</v>
      </c>
      <c r="D3190" s="49">
        <f>_xll.qlCalendarAdvance(LocalCalendar,$D3189,B3190,"f",FALSE)</f>
        <v>62002</v>
      </c>
      <c r="E3190" s="49">
        <f>_xll.qlInterestRateIndexValueDate(IndexON,D3190)</f>
        <v>62002</v>
      </c>
      <c r="F3190" s="52" t="e">
        <f>IFERROR(_xll.qlIndexFixing(IndexON,D3190,TRUE,_xll.ohTrigger(RecalcTrigger,TriggerON)),NA())</f>
        <v>#N/A</v>
      </c>
      <c r="H3190" s="49">
        <f>_xll.qlCalendarAdvance(IborCalendar,$H3189,B3190,"f",FALSE)</f>
        <v>61674</v>
      </c>
      <c r="I3190" s="49">
        <f>_xll.qlInterestRateIndexValueDate(Index3M,$H3190)</f>
        <v>61676</v>
      </c>
      <c r="J3190" s="52" t="e">
        <f>IFERROR(_xll.qlIndexFixing(Index3M,H3190,TRUE,_xll.ohTrigger(RecalcTrigger,Trigger3M)),NA())</f>
        <v>#N/A</v>
      </c>
      <c r="K3190" s="52" t="e">
        <f>IFERROR(_xll.qlIndexFixing(ONIndex3M,I3190,TRUE,_xll.ohTrigger(RecalcTrigger,Trigger3M)),NA())</f>
        <v>#N/A</v>
      </c>
      <c r="L3190" s="52" t="e">
        <f>IFERROR(_xll.qlIndexFixing(Index6M,$H3190,TRUE,_xll.ohTrigger(RecalcTrigger,Trigger6M)),NA())</f>
        <v>#N/A</v>
      </c>
      <c r="M3190" s="52" t="e">
        <f>IFERROR(_xll.qlIndexFixing(ONIndex6M,I3190,TRUE,_xll.ohTrigger(RecalcTrigger,Trigger6M)),NA())</f>
        <v>#N/A</v>
      </c>
    </row>
    <row r="3191" spans="2:13" x14ac:dyDescent="0.2">
      <c r="B3191" s="46" t="s">
        <v>49</v>
      </c>
      <c r="D3191" s="49">
        <f>_xll.qlCalendarAdvance(LocalCalendar,$D3190,B3191,"f",FALSE)</f>
        <v>62009</v>
      </c>
      <c r="E3191" s="49">
        <f>_xll.qlInterestRateIndexValueDate(IndexON,D3191)</f>
        <v>62009</v>
      </c>
      <c r="F3191" s="52" t="e">
        <f>IFERROR(_xll.qlIndexFixing(IndexON,D3191,TRUE,_xll.ohTrigger(RecalcTrigger,TriggerON)),NA())</f>
        <v>#N/A</v>
      </c>
      <c r="H3191" s="49">
        <f>_xll.qlCalendarAdvance(IborCalendar,$H3190,B3191,"f",FALSE)</f>
        <v>61681</v>
      </c>
      <c r="I3191" s="49">
        <f>_xll.qlInterestRateIndexValueDate(Index3M,$H3191)</f>
        <v>61683</v>
      </c>
      <c r="J3191" s="52" t="e">
        <f>IFERROR(_xll.qlIndexFixing(Index3M,H3191,TRUE,_xll.ohTrigger(RecalcTrigger,Trigger3M)),NA())</f>
        <v>#N/A</v>
      </c>
      <c r="K3191" s="52" t="e">
        <f>IFERROR(_xll.qlIndexFixing(ONIndex3M,I3191,TRUE,_xll.ohTrigger(RecalcTrigger,Trigger3M)),NA())</f>
        <v>#N/A</v>
      </c>
      <c r="L3191" s="52" t="e">
        <f>IFERROR(_xll.qlIndexFixing(Index6M,$H3191,TRUE,_xll.ohTrigger(RecalcTrigger,Trigger6M)),NA())</f>
        <v>#N/A</v>
      </c>
      <c r="M3191" s="52" t="e">
        <f>IFERROR(_xll.qlIndexFixing(ONIndex6M,I3191,TRUE,_xll.ohTrigger(RecalcTrigger,Trigger6M)),NA())</f>
        <v>#N/A</v>
      </c>
    </row>
    <row r="3192" spans="2:13" x14ac:dyDescent="0.2">
      <c r="B3192" s="46" t="s">
        <v>49</v>
      </c>
      <c r="D3192" s="49">
        <f>_xll.qlCalendarAdvance(LocalCalendar,$D3191,B3192,"f",FALSE)</f>
        <v>62016</v>
      </c>
      <c r="E3192" s="49">
        <f>_xll.qlInterestRateIndexValueDate(IndexON,D3192)</f>
        <v>62016</v>
      </c>
      <c r="F3192" s="52" t="e">
        <f>IFERROR(_xll.qlIndexFixing(IndexON,D3192,TRUE,_xll.ohTrigger(RecalcTrigger,TriggerON)),NA())</f>
        <v>#N/A</v>
      </c>
      <c r="H3192" s="49">
        <f>_xll.qlCalendarAdvance(IborCalendar,$H3191,B3192,"f",FALSE)</f>
        <v>61688</v>
      </c>
      <c r="I3192" s="49">
        <f>_xll.qlInterestRateIndexValueDate(Index3M,$H3192)</f>
        <v>61693</v>
      </c>
      <c r="J3192" s="52" t="e">
        <f>IFERROR(_xll.qlIndexFixing(Index3M,H3192,TRUE,_xll.ohTrigger(RecalcTrigger,Trigger3M)),NA())</f>
        <v>#N/A</v>
      </c>
      <c r="K3192" s="52" t="e">
        <f>IFERROR(_xll.qlIndexFixing(ONIndex3M,I3192,TRUE,_xll.ohTrigger(RecalcTrigger,Trigger3M)),NA())</f>
        <v>#N/A</v>
      </c>
      <c r="L3192" s="52" t="e">
        <f>IFERROR(_xll.qlIndexFixing(Index6M,$H3192,TRUE,_xll.ohTrigger(RecalcTrigger,Trigger6M)),NA())</f>
        <v>#N/A</v>
      </c>
      <c r="M3192" s="52" t="e">
        <f>IFERROR(_xll.qlIndexFixing(ONIndex6M,I3192,TRUE,_xll.ohTrigger(RecalcTrigger,Trigger6M)),NA())</f>
        <v>#N/A</v>
      </c>
    </row>
    <row r="3193" spans="2:13" x14ac:dyDescent="0.2">
      <c r="B3193" s="46" t="s">
        <v>49</v>
      </c>
      <c r="D3193" s="49">
        <f>_xll.qlCalendarAdvance(LocalCalendar,$D3192,B3193,"f",FALSE)</f>
        <v>62023</v>
      </c>
      <c r="E3193" s="49">
        <f>_xll.qlInterestRateIndexValueDate(IndexON,D3193)</f>
        <v>62023</v>
      </c>
      <c r="F3193" s="52" t="e">
        <f>IFERROR(_xll.qlIndexFixing(IndexON,D3193,TRUE,_xll.ohTrigger(RecalcTrigger,TriggerON)),NA())</f>
        <v>#N/A</v>
      </c>
      <c r="H3193" s="49">
        <f>_xll.qlCalendarAdvance(IborCalendar,$H3192,B3193,"f",FALSE)</f>
        <v>61695</v>
      </c>
      <c r="I3193" s="49">
        <f>_xll.qlInterestRateIndexValueDate(Index3M,$H3193)</f>
        <v>61697</v>
      </c>
      <c r="J3193" s="52" t="e">
        <f>IFERROR(_xll.qlIndexFixing(Index3M,H3193,TRUE,_xll.ohTrigger(RecalcTrigger,Trigger3M)),NA())</f>
        <v>#N/A</v>
      </c>
      <c r="K3193" s="52" t="e">
        <f>IFERROR(_xll.qlIndexFixing(ONIndex3M,I3193,TRUE,_xll.ohTrigger(RecalcTrigger,Trigger3M)),NA())</f>
        <v>#N/A</v>
      </c>
      <c r="L3193" s="52" t="e">
        <f>IFERROR(_xll.qlIndexFixing(Index6M,$H3193,TRUE,_xll.ohTrigger(RecalcTrigger,Trigger6M)),NA())</f>
        <v>#N/A</v>
      </c>
      <c r="M3193" s="52" t="e">
        <f>IFERROR(_xll.qlIndexFixing(ONIndex6M,I3193,TRUE,_xll.ohTrigger(RecalcTrigger,Trigger6M)),NA())</f>
        <v>#N/A</v>
      </c>
    </row>
    <row r="3194" spans="2:13" x14ac:dyDescent="0.2">
      <c r="B3194" s="46" t="s">
        <v>49</v>
      </c>
      <c r="D3194" s="49">
        <f>_xll.qlCalendarAdvance(LocalCalendar,$D3193,B3194,"f",FALSE)</f>
        <v>62030</v>
      </c>
      <c r="E3194" s="49">
        <f>_xll.qlInterestRateIndexValueDate(IndexON,D3194)</f>
        <v>62030</v>
      </c>
      <c r="F3194" s="52" t="e">
        <f>IFERROR(_xll.qlIndexFixing(IndexON,D3194,TRUE,_xll.ohTrigger(RecalcTrigger,TriggerON)),NA())</f>
        <v>#N/A</v>
      </c>
      <c r="H3194" s="49">
        <f>_xll.qlCalendarAdvance(IborCalendar,$H3193,B3194,"f",FALSE)</f>
        <v>61702</v>
      </c>
      <c r="I3194" s="49">
        <f>_xll.qlInterestRateIndexValueDate(Index3M,$H3194)</f>
        <v>61704</v>
      </c>
      <c r="J3194" s="52" t="e">
        <f>IFERROR(_xll.qlIndexFixing(Index3M,H3194,TRUE,_xll.ohTrigger(RecalcTrigger,Trigger3M)),NA())</f>
        <v>#N/A</v>
      </c>
      <c r="K3194" s="52" t="e">
        <f>IFERROR(_xll.qlIndexFixing(ONIndex3M,I3194,TRUE,_xll.ohTrigger(RecalcTrigger,Trigger3M)),NA())</f>
        <v>#N/A</v>
      </c>
      <c r="L3194" s="52" t="e">
        <f>IFERROR(_xll.qlIndexFixing(Index6M,$H3194,TRUE,_xll.ohTrigger(RecalcTrigger,Trigger6M)),NA())</f>
        <v>#N/A</v>
      </c>
      <c r="M3194" s="52" t="e">
        <f>IFERROR(_xll.qlIndexFixing(ONIndex6M,I3194,TRUE,_xll.ohTrigger(RecalcTrigger,Trigger6M)),NA())</f>
        <v>#N/A</v>
      </c>
    </row>
    <row r="3195" spans="2:13" x14ac:dyDescent="0.2">
      <c r="B3195" s="46" t="s">
        <v>49</v>
      </c>
      <c r="D3195" s="49">
        <f>_xll.qlCalendarAdvance(LocalCalendar,$D3194,B3195,"f",FALSE)</f>
        <v>62037</v>
      </c>
      <c r="E3195" s="49">
        <f>_xll.qlInterestRateIndexValueDate(IndexON,D3195)</f>
        <v>62037</v>
      </c>
      <c r="F3195" s="52" t="e">
        <f>IFERROR(_xll.qlIndexFixing(IndexON,D3195,TRUE,_xll.ohTrigger(RecalcTrigger,TriggerON)),NA())</f>
        <v>#N/A</v>
      </c>
      <c r="H3195" s="49">
        <f>_xll.qlCalendarAdvance(IborCalendar,$H3194,B3195,"f",FALSE)</f>
        <v>61709</v>
      </c>
      <c r="I3195" s="49">
        <f>_xll.qlInterestRateIndexValueDate(Index3M,$H3195)</f>
        <v>61711</v>
      </c>
      <c r="J3195" s="52" t="e">
        <f>IFERROR(_xll.qlIndexFixing(Index3M,H3195,TRUE,_xll.ohTrigger(RecalcTrigger,Trigger3M)),NA())</f>
        <v>#N/A</v>
      </c>
      <c r="K3195" s="52" t="e">
        <f>IFERROR(_xll.qlIndexFixing(ONIndex3M,I3195,TRUE,_xll.ohTrigger(RecalcTrigger,Trigger3M)),NA())</f>
        <v>#N/A</v>
      </c>
      <c r="L3195" s="52" t="e">
        <f>IFERROR(_xll.qlIndexFixing(Index6M,$H3195,TRUE,_xll.ohTrigger(RecalcTrigger,Trigger6M)),NA())</f>
        <v>#N/A</v>
      </c>
      <c r="M3195" s="52" t="e">
        <f>IFERROR(_xll.qlIndexFixing(ONIndex6M,I3195,TRUE,_xll.ohTrigger(RecalcTrigger,Trigger6M)),NA())</f>
        <v>#N/A</v>
      </c>
    </row>
    <row r="3196" spans="2:13" x14ac:dyDescent="0.2">
      <c r="B3196" s="46" t="s">
        <v>49</v>
      </c>
      <c r="D3196" s="49">
        <f>_xll.qlCalendarAdvance(LocalCalendar,$D3195,B3196,"f",FALSE)</f>
        <v>62044</v>
      </c>
      <c r="E3196" s="49">
        <f>_xll.qlInterestRateIndexValueDate(IndexON,D3196)</f>
        <v>62044</v>
      </c>
      <c r="F3196" s="52" t="e">
        <f>IFERROR(_xll.qlIndexFixing(IndexON,D3196,TRUE,_xll.ohTrigger(RecalcTrigger,TriggerON)),NA())</f>
        <v>#N/A</v>
      </c>
      <c r="H3196" s="49">
        <f>_xll.qlCalendarAdvance(IborCalendar,$H3195,B3196,"f",FALSE)</f>
        <v>61716</v>
      </c>
      <c r="I3196" s="49">
        <f>_xll.qlInterestRateIndexValueDate(Index3M,$H3196)</f>
        <v>61718</v>
      </c>
      <c r="J3196" s="52" t="e">
        <f>IFERROR(_xll.qlIndexFixing(Index3M,H3196,TRUE,_xll.ohTrigger(RecalcTrigger,Trigger3M)),NA())</f>
        <v>#N/A</v>
      </c>
      <c r="K3196" s="52" t="e">
        <f>IFERROR(_xll.qlIndexFixing(ONIndex3M,I3196,TRUE,_xll.ohTrigger(RecalcTrigger,Trigger3M)),NA())</f>
        <v>#N/A</v>
      </c>
      <c r="L3196" s="52" t="e">
        <f>IFERROR(_xll.qlIndexFixing(Index6M,$H3196,TRUE,_xll.ohTrigger(RecalcTrigger,Trigger6M)),NA())</f>
        <v>#N/A</v>
      </c>
      <c r="M3196" s="52" t="e">
        <f>IFERROR(_xll.qlIndexFixing(ONIndex6M,I3196,TRUE,_xll.ohTrigger(RecalcTrigger,Trigger6M)),NA())</f>
        <v>#N/A</v>
      </c>
    </row>
    <row r="3197" spans="2:13" x14ac:dyDescent="0.2">
      <c r="B3197" s="46" t="s">
        <v>49</v>
      </c>
      <c r="D3197" s="49">
        <f>_xll.qlCalendarAdvance(LocalCalendar,$D3196,B3197,"f",FALSE)</f>
        <v>62051</v>
      </c>
      <c r="E3197" s="49">
        <f>_xll.qlInterestRateIndexValueDate(IndexON,D3197)</f>
        <v>62051</v>
      </c>
      <c r="F3197" s="52" t="e">
        <f>IFERROR(_xll.qlIndexFixing(IndexON,D3197,TRUE,_xll.ohTrigger(RecalcTrigger,TriggerON)),NA())</f>
        <v>#N/A</v>
      </c>
      <c r="H3197" s="49">
        <f>_xll.qlCalendarAdvance(IborCalendar,$H3196,B3197,"f",FALSE)</f>
        <v>61724</v>
      </c>
      <c r="I3197" s="49">
        <f>_xll.qlInterestRateIndexValueDate(Index3M,$H3197)</f>
        <v>61732</v>
      </c>
      <c r="J3197" s="52" t="e">
        <f>IFERROR(_xll.qlIndexFixing(Index3M,H3197,TRUE,_xll.ohTrigger(RecalcTrigger,Trigger3M)),NA())</f>
        <v>#N/A</v>
      </c>
      <c r="K3197" s="52" t="e">
        <f>IFERROR(_xll.qlIndexFixing(ONIndex3M,I3197,TRUE,_xll.ohTrigger(RecalcTrigger,Trigger3M)),NA())</f>
        <v>#N/A</v>
      </c>
      <c r="L3197" s="52" t="e">
        <f>IFERROR(_xll.qlIndexFixing(Index6M,$H3197,TRUE,_xll.ohTrigger(RecalcTrigger,Trigger6M)),NA())</f>
        <v>#N/A</v>
      </c>
      <c r="M3197" s="52" t="e">
        <f>IFERROR(_xll.qlIndexFixing(ONIndex6M,I3197,TRUE,_xll.ohTrigger(RecalcTrigger,Trigger6M)),NA())</f>
        <v>#N/A</v>
      </c>
    </row>
    <row r="3198" spans="2:13" x14ac:dyDescent="0.2">
      <c r="B3198" s="46" t="s">
        <v>49</v>
      </c>
      <c r="D3198" s="49">
        <f>_xll.qlCalendarAdvance(LocalCalendar,$D3197,B3198,"f",FALSE)</f>
        <v>62058</v>
      </c>
      <c r="E3198" s="49">
        <f>_xll.qlInterestRateIndexValueDate(IndexON,D3198)</f>
        <v>62058</v>
      </c>
      <c r="F3198" s="52" t="e">
        <f>IFERROR(_xll.qlIndexFixing(IndexON,D3198,TRUE,_xll.ohTrigger(RecalcTrigger,TriggerON)),NA())</f>
        <v>#N/A</v>
      </c>
      <c r="H3198" s="49">
        <f>_xll.qlCalendarAdvance(IborCalendar,$H3197,B3198,"f",FALSE)</f>
        <v>61731</v>
      </c>
      <c r="I3198" s="49">
        <f>_xll.qlInterestRateIndexValueDate(Index3M,$H3198)</f>
        <v>61735</v>
      </c>
      <c r="J3198" s="52" t="e">
        <f>IFERROR(_xll.qlIndexFixing(Index3M,H3198,TRUE,_xll.ohTrigger(RecalcTrigger,Trigger3M)),NA())</f>
        <v>#N/A</v>
      </c>
      <c r="K3198" s="52" t="e">
        <f>IFERROR(_xll.qlIndexFixing(ONIndex3M,I3198,TRUE,_xll.ohTrigger(RecalcTrigger,Trigger3M)),NA())</f>
        <v>#N/A</v>
      </c>
      <c r="L3198" s="52" t="e">
        <f>IFERROR(_xll.qlIndexFixing(Index6M,$H3198,TRUE,_xll.ohTrigger(RecalcTrigger,Trigger6M)),NA())</f>
        <v>#N/A</v>
      </c>
      <c r="M3198" s="52" t="e">
        <f>IFERROR(_xll.qlIndexFixing(ONIndex6M,I3198,TRUE,_xll.ohTrigger(RecalcTrigger,Trigger6M)),NA())</f>
        <v>#N/A</v>
      </c>
    </row>
    <row r="3199" spans="2:13" x14ac:dyDescent="0.2">
      <c r="B3199" s="46" t="s">
        <v>49</v>
      </c>
      <c r="D3199" s="49">
        <f>_xll.qlCalendarAdvance(LocalCalendar,$D3198,B3199,"f",FALSE)</f>
        <v>62065</v>
      </c>
      <c r="E3199" s="49">
        <f>_xll.qlInterestRateIndexValueDate(IndexON,D3199)</f>
        <v>62065</v>
      </c>
      <c r="F3199" s="52" t="e">
        <f>IFERROR(_xll.qlIndexFixing(IndexON,D3199,TRUE,_xll.ohTrigger(RecalcTrigger,TriggerON)),NA())</f>
        <v>#N/A</v>
      </c>
      <c r="H3199" s="49">
        <f>_xll.qlCalendarAdvance(IborCalendar,$H3198,B3199,"f",FALSE)</f>
        <v>61738</v>
      </c>
      <c r="I3199" s="49">
        <f>_xll.qlInterestRateIndexValueDate(Index3M,$H3199)</f>
        <v>61743</v>
      </c>
      <c r="J3199" s="52" t="e">
        <f>IFERROR(_xll.qlIndexFixing(Index3M,H3199,TRUE,_xll.ohTrigger(RecalcTrigger,Trigger3M)),NA())</f>
        <v>#N/A</v>
      </c>
      <c r="K3199" s="52" t="e">
        <f>IFERROR(_xll.qlIndexFixing(ONIndex3M,I3199,TRUE,_xll.ohTrigger(RecalcTrigger,Trigger3M)),NA())</f>
        <v>#N/A</v>
      </c>
      <c r="L3199" s="52" t="e">
        <f>IFERROR(_xll.qlIndexFixing(Index6M,$H3199,TRUE,_xll.ohTrigger(RecalcTrigger,Trigger6M)),NA())</f>
        <v>#N/A</v>
      </c>
      <c r="M3199" s="52" t="e">
        <f>IFERROR(_xll.qlIndexFixing(ONIndex6M,I3199,TRUE,_xll.ohTrigger(RecalcTrigger,Trigger6M)),NA())</f>
        <v>#N/A</v>
      </c>
    </row>
    <row r="3200" spans="2:13" x14ac:dyDescent="0.2">
      <c r="B3200" s="46" t="s">
        <v>49</v>
      </c>
      <c r="D3200" s="49">
        <f>_xll.qlCalendarAdvance(LocalCalendar,$D3199,B3200,"f",FALSE)</f>
        <v>62072</v>
      </c>
      <c r="E3200" s="49">
        <f>_xll.qlInterestRateIndexValueDate(IndexON,D3200)</f>
        <v>62072</v>
      </c>
      <c r="F3200" s="52" t="e">
        <f>IFERROR(_xll.qlIndexFixing(IndexON,D3200,TRUE,_xll.ohTrigger(RecalcTrigger,TriggerON)),NA())</f>
        <v>#N/A</v>
      </c>
      <c r="H3200" s="49">
        <f>_xll.qlCalendarAdvance(IborCalendar,$H3199,B3200,"f",FALSE)</f>
        <v>61745</v>
      </c>
      <c r="I3200" s="49">
        <f>_xll.qlInterestRateIndexValueDate(Index3M,$H3200)</f>
        <v>61749</v>
      </c>
      <c r="J3200" s="52" t="e">
        <f>IFERROR(_xll.qlIndexFixing(Index3M,H3200,TRUE,_xll.ohTrigger(RecalcTrigger,Trigger3M)),NA())</f>
        <v>#N/A</v>
      </c>
      <c r="K3200" s="52" t="e">
        <f>IFERROR(_xll.qlIndexFixing(ONIndex3M,I3200,TRUE,_xll.ohTrigger(RecalcTrigger,Trigger3M)),NA())</f>
        <v>#N/A</v>
      </c>
      <c r="L3200" s="52" t="e">
        <f>IFERROR(_xll.qlIndexFixing(Index6M,$H3200,TRUE,_xll.ohTrigger(RecalcTrigger,Trigger6M)),NA())</f>
        <v>#N/A</v>
      </c>
      <c r="M3200" s="52" t="e">
        <f>IFERROR(_xll.qlIndexFixing(ONIndex6M,I3200,TRUE,_xll.ohTrigger(RecalcTrigger,Trigger6M)),NA())</f>
        <v>#N/A</v>
      </c>
    </row>
    <row r="3201" spans="2:13" x14ac:dyDescent="0.2">
      <c r="B3201" s="46" t="s">
        <v>49</v>
      </c>
      <c r="D3201" s="49">
        <f>_xll.qlCalendarAdvance(LocalCalendar,$D3200,B3201,"f",FALSE)</f>
        <v>62079</v>
      </c>
      <c r="E3201" s="49">
        <f>_xll.qlInterestRateIndexValueDate(IndexON,D3201)</f>
        <v>62079</v>
      </c>
      <c r="F3201" s="52" t="e">
        <f>IFERROR(_xll.qlIndexFixing(IndexON,D3201,TRUE,_xll.ohTrigger(RecalcTrigger,TriggerON)),NA())</f>
        <v>#N/A</v>
      </c>
      <c r="H3201" s="49">
        <f>_xll.qlCalendarAdvance(IborCalendar,$H3200,B3201,"f",FALSE)</f>
        <v>61752</v>
      </c>
      <c r="I3201" s="49">
        <f>_xll.qlInterestRateIndexValueDate(Index3M,$H3201)</f>
        <v>61756</v>
      </c>
      <c r="J3201" s="52" t="e">
        <f>IFERROR(_xll.qlIndexFixing(Index3M,H3201,TRUE,_xll.ohTrigger(RecalcTrigger,Trigger3M)),NA())</f>
        <v>#N/A</v>
      </c>
      <c r="K3201" s="52" t="e">
        <f>IFERROR(_xll.qlIndexFixing(ONIndex3M,I3201,TRUE,_xll.ohTrigger(RecalcTrigger,Trigger3M)),NA())</f>
        <v>#N/A</v>
      </c>
      <c r="L3201" s="52" t="e">
        <f>IFERROR(_xll.qlIndexFixing(Index6M,$H3201,TRUE,_xll.ohTrigger(RecalcTrigger,Trigger6M)),NA())</f>
        <v>#N/A</v>
      </c>
      <c r="M3201" s="52" t="e">
        <f>IFERROR(_xll.qlIndexFixing(ONIndex6M,I3201,TRUE,_xll.ohTrigger(RecalcTrigger,Trigger6M)),NA())</f>
        <v>#N/A</v>
      </c>
    </row>
    <row r="3202" spans="2:13" x14ac:dyDescent="0.2">
      <c r="B3202" s="46" t="s">
        <v>49</v>
      </c>
      <c r="D3202" s="49">
        <f>_xll.qlCalendarAdvance(LocalCalendar,$D3201,B3202,"f",FALSE)</f>
        <v>62086</v>
      </c>
      <c r="E3202" s="49">
        <f>_xll.qlInterestRateIndexValueDate(IndexON,D3202)</f>
        <v>62086</v>
      </c>
      <c r="F3202" s="52" t="e">
        <f>IFERROR(_xll.qlIndexFixing(IndexON,D3202,TRUE,_xll.ohTrigger(RecalcTrigger,TriggerON)),NA())</f>
        <v>#N/A</v>
      </c>
      <c r="H3202" s="49">
        <f>_xll.qlCalendarAdvance(IborCalendar,$H3201,B3202,"f",FALSE)</f>
        <v>61759</v>
      </c>
      <c r="I3202" s="49">
        <f>_xll.qlInterestRateIndexValueDate(Index3M,$H3202)</f>
        <v>61763</v>
      </c>
      <c r="J3202" s="52" t="e">
        <f>IFERROR(_xll.qlIndexFixing(Index3M,H3202,TRUE,_xll.ohTrigger(RecalcTrigger,Trigger3M)),NA())</f>
        <v>#N/A</v>
      </c>
      <c r="K3202" s="52" t="e">
        <f>IFERROR(_xll.qlIndexFixing(ONIndex3M,I3202,TRUE,_xll.ohTrigger(RecalcTrigger,Trigger3M)),NA())</f>
        <v>#N/A</v>
      </c>
      <c r="L3202" s="52" t="e">
        <f>IFERROR(_xll.qlIndexFixing(Index6M,$H3202,TRUE,_xll.ohTrigger(RecalcTrigger,Trigger6M)),NA())</f>
        <v>#N/A</v>
      </c>
      <c r="M3202" s="52" t="e">
        <f>IFERROR(_xll.qlIndexFixing(ONIndex6M,I3202,TRUE,_xll.ohTrigger(RecalcTrigger,Trigger6M)),NA())</f>
        <v>#N/A</v>
      </c>
    </row>
    <row r="3203" spans="2:13" x14ac:dyDescent="0.2">
      <c r="B3203" s="46" t="s">
        <v>49</v>
      </c>
      <c r="D3203" s="49">
        <f>_xll.qlCalendarAdvance(LocalCalendar,$D3202,B3203,"f",FALSE)</f>
        <v>62099</v>
      </c>
      <c r="E3203" s="49">
        <f>_xll.qlInterestRateIndexValueDate(IndexON,D3203)</f>
        <v>62099</v>
      </c>
      <c r="F3203" s="52" t="e">
        <f>IFERROR(_xll.qlIndexFixing(IndexON,D3203,TRUE,_xll.ohTrigger(RecalcTrigger,TriggerON)),NA())</f>
        <v>#N/A</v>
      </c>
      <c r="H3203" s="49">
        <f>_xll.qlCalendarAdvance(IborCalendar,$H3202,B3203,"f",FALSE)</f>
        <v>61766</v>
      </c>
      <c r="I3203" s="49">
        <f>_xll.qlInterestRateIndexValueDate(Index3M,$H3203)</f>
        <v>61771</v>
      </c>
      <c r="J3203" s="52" t="e">
        <f>IFERROR(_xll.qlIndexFixing(Index3M,H3203,TRUE,_xll.ohTrigger(RecalcTrigger,Trigger3M)),NA())</f>
        <v>#N/A</v>
      </c>
      <c r="K3203" s="52" t="e">
        <f>IFERROR(_xll.qlIndexFixing(ONIndex3M,I3203,TRUE,_xll.ohTrigger(RecalcTrigger,Trigger3M)),NA())</f>
        <v>#N/A</v>
      </c>
      <c r="L3203" s="52" t="e">
        <f>IFERROR(_xll.qlIndexFixing(Index6M,$H3203,TRUE,_xll.ohTrigger(RecalcTrigger,Trigger6M)),NA())</f>
        <v>#N/A</v>
      </c>
      <c r="M3203" s="52" t="e">
        <f>IFERROR(_xll.qlIndexFixing(ONIndex6M,I3203,TRUE,_xll.ohTrigger(RecalcTrigger,Trigger6M)),NA())</f>
        <v>#N/A</v>
      </c>
    </row>
    <row r="3204" spans="2:13" x14ac:dyDescent="0.2">
      <c r="B3204" s="46" t="s">
        <v>49</v>
      </c>
      <c r="D3204" s="49">
        <f>_xll.qlCalendarAdvance(LocalCalendar,$D3203,B3204,"f",FALSE)</f>
        <v>62107</v>
      </c>
      <c r="E3204" s="49">
        <f>_xll.qlInterestRateIndexValueDate(IndexON,D3204)</f>
        <v>62107</v>
      </c>
      <c r="F3204" s="52" t="e">
        <f>IFERROR(_xll.qlIndexFixing(IndexON,D3204,TRUE,_xll.ohTrigger(RecalcTrigger,TriggerON)),NA())</f>
        <v>#N/A</v>
      </c>
      <c r="H3204" s="49">
        <f>_xll.qlCalendarAdvance(IborCalendar,$H3203,B3204,"f",FALSE)</f>
        <v>61773</v>
      </c>
      <c r="I3204" s="49">
        <f>_xll.qlInterestRateIndexValueDate(Index3M,$H3204)</f>
        <v>61777</v>
      </c>
      <c r="J3204" s="52" t="e">
        <f>IFERROR(_xll.qlIndexFixing(Index3M,H3204,TRUE,_xll.ohTrigger(RecalcTrigger,Trigger3M)),NA())</f>
        <v>#N/A</v>
      </c>
      <c r="K3204" s="52" t="e">
        <f>IFERROR(_xll.qlIndexFixing(ONIndex3M,I3204,TRUE,_xll.ohTrigger(RecalcTrigger,Trigger3M)),NA())</f>
        <v>#N/A</v>
      </c>
      <c r="L3204" s="52" t="e">
        <f>IFERROR(_xll.qlIndexFixing(Index6M,$H3204,TRUE,_xll.ohTrigger(RecalcTrigger,Trigger6M)),NA())</f>
        <v>#N/A</v>
      </c>
      <c r="M3204" s="52" t="e">
        <f>IFERROR(_xll.qlIndexFixing(ONIndex6M,I3204,TRUE,_xll.ohTrigger(RecalcTrigger,Trigger6M)),NA())</f>
        <v>#N/A</v>
      </c>
    </row>
    <row r="3205" spans="2:13" x14ac:dyDescent="0.2">
      <c r="B3205" s="46" t="s">
        <v>49</v>
      </c>
      <c r="D3205" s="49">
        <f>_xll.qlCalendarAdvance(LocalCalendar,$D3204,B3205,"f",FALSE)</f>
        <v>62114</v>
      </c>
      <c r="E3205" s="49">
        <f>_xll.qlInterestRateIndexValueDate(IndexON,D3205)</f>
        <v>62114</v>
      </c>
      <c r="F3205" s="52" t="e">
        <f>IFERROR(_xll.qlIndexFixing(IndexON,D3205,TRUE,_xll.ohTrigger(RecalcTrigger,TriggerON)),NA())</f>
        <v>#N/A</v>
      </c>
      <c r="H3205" s="49">
        <f>_xll.qlCalendarAdvance(IborCalendar,$H3204,B3205,"f",FALSE)</f>
        <v>61780</v>
      </c>
      <c r="I3205" s="49">
        <f>_xll.qlInterestRateIndexValueDate(Index3M,$H3205)</f>
        <v>61784</v>
      </c>
      <c r="J3205" s="52" t="e">
        <f>IFERROR(_xll.qlIndexFixing(Index3M,H3205,TRUE,_xll.ohTrigger(RecalcTrigger,Trigger3M)),NA())</f>
        <v>#N/A</v>
      </c>
      <c r="K3205" s="52" t="e">
        <f>IFERROR(_xll.qlIndexFixing(ONIndex3M,I3205,TRUE,_xll.ohTrigger(RecalcTrigger,Trigger3M)),NA())</f>
        <v>#N/A</v>
      </c>
      <c r="L3205" s="52" t="e">
        <f>IFERROR(_xll.qlIndexFixing(Index6M,$H3205,TRUE,_xll.ohTrigger(RecalcTrigger,Trigger6M)),NA())</f>
        <v>#N/A</v>
      </c>
      <c r="M3205" s="52" t="e">
        <f>IFERROR(_xll.qlIndexFixing(ONIndex6M,I3205,TRUE,_xll.ohTrigger(RecalcTrigger,Trigger6M)),NA())</f>
        <v>#N/A</v>
      </c>
    </row>
    <row r="3206" spans="2:13" x14ac:dyDescent="0.2">
      <c r="B3206" s="46" t="s">
        <v>49</v>
      </c>
      <c r="D3206" s="49">
        <f>_xll.qlCalendarAdvance(LocalCalendar,$D3205,B3206,"f",FALSE)</f>
        <v>62121</v>
      </c>
      <c r="E3206" s="49">
        <f>_xll.qlInterestRateIndexValueDate(IndexON,D3206)</f>
        <v>62121</v>
      </c>
      <c r="F3206" s="52" t="e">
        <f>IFERROR(_xll.qlIndexFixing(IndexON,D3206,TRUE,_xll.ohTrigger(RecalcTrigger,TriggerON)),NA())</f>
        <v>#N/A</v>
      </c>
      <c r="H3206" s="49">
        <f>_xll.qlCalendarAdvance(IborCalendar,$H3205,B3206,"f",FALSE)</f>
        <v>61787</v>
      </c>
      <c r="I3206" s="49">
        <f>_xll.qlInterestRateIndexValueDate(Index3M,$H3206)</f>
        <v>61791</v>
      </c>
      <c r="J3206" s="52" t="e">
        <f>IFERROR(_xll.qlIndexFixing(Index3M,H3206,TRUE,_xll.ohTrigger(RecalcTrigger,Trigger3M)),NA())</f>
        <v>#N/A</v>
      </c>
      <c r="K3206" s="52" t="e">
        <f>IFERROR(_xll.qlIndexFixing(ONIndex3M,I3206,TRUE,_xll.ohTrigger(RecalcTrigger,Trigger3M)),NA())</f>
        <v>#N/A</v>
      </c>
      <c r="L3206" s="52" t="e">
        <f>IFERROR(_xll.qlIndexFixing(Index6M,$H3206,TRUE,_xll.ohTrigger(RecalcTrigger,Trigger6M)),NA())</f>
        <v>#N/A</v>
      </c>
      <c r="M3206" s="52" t="e">
        <f>IFERROR(_xll.qlIndexFixing(ONIndex6M,I3206,TRUE,_xll.ohTrigger(RecalcTrigger,Trigger6M)),NA())</f>
        <v>#N/A</v>
      </c>
    </row>
    <row r="3207" spans="2:13" x14ac:dyDescent="0.2">
      <c r="B3207" s="46" t="s">
        <v>49</v>
      </c>
      <c r="D3207" s="49">
        <f>_xll.qlCalendarAdvance(LocalCalendar,$D3206,B3207,"f",FALSE)</f>
        <v>62128</v>
      </c>
      <c r="E3207" s="49">
        <f>_xll.qlInterestRateIndexValueDate(IndexON,D3207)</f>
        <v>62128</v>
      </c>
      <c r="F3207" s="52" t="e">
        <f>IFERROR(_xll.qlIndexFixing(IndexON,D3207,TRUE,_xll.ohTrigger(RecalcTrigger,TriggerON)),NA())</f>
        <v>#N/A</v>
      </c>
      <c r="H3207" s="49">
        <f>_xll.qlCalendarAdvance(IborCalendar,$H3206,B3207,"f",FALSE)</f>
        <v>61794</v>
      </c>
      <c r="I3207" s="49">
        <f>_xll.qlInterestRateIndexValueDate(Index3M,$H3207)</f>
        <v>61798</v>
      </c>
      <c r="J3207" s="52" t="e">
        <f>IFERROR(_xll.qlIndexFixing(Index3M,H3207,TRUE,_xll.ohTrigger(RecalcTrigger,Trigger3M)),NA())</f>
        <v>#N/A</v>
      </c>
      <c r="K3207" s="52" t="e">
        <f>IFERROR(_xll.qlIndexFixing(ONIndex3M,I3207,TRUE,_xll.ohTrigger(RecalcTrigger,Trigger3M)),NA())</f>
        <v>#N/A</v>
      </c>
      <c r="L3207" s="52" t="e">
        <f>IFERROR(_xll.qlIndexFixing(Index6M,$H3207,TRUE,_xll.ohTrigger(RecalcTrigger,Trigger6M)),NA())</f>
        <v>#N/A</v>
      </c>
      <c r="M3207" s="52" t="e">
        <f>IFERROR(_xll.qlIndexFixing(ONIndex6M,I3207,TRUE,_xll.ohTrigger(RecalcTrigger,Trigger6M)),NA())</f>
        <v>#N/A</v>
      </c>
    </row>
    <row r="3208" spans="2:13" x14ac:dyDescent="0.2">
      <c r="B3208" s="46" t="s">
        <v>49</v>
      </c>
      <c r="D3208" s="49">
        <f>_xll.qlCalendarAdvance(LocalCalendar,$D3207,B3208,"f",FALSE)</f>
        <v>62136</v>
      </c>
      <c r="E3208" s="49">
        <f>_xll.qlInterestRateIndexValueDate(IndexON,D3208)</f>
        <v>62136</v>
      </c>
      <c r="F3208" s="52" t="e">
        <f>IFERROR(_xll.qlIndexFixing(IndexON,D3208,TRUE,_xll.ohTrigger(RecalcTrigger,TriggerON)),NA())</f>
        <v>#N/A</v>
      </c>
      <c r="H3208" s="49">
        <f>_xll.qlCalendarAdvance(IborCalendar,$H3207,B3208,"f",FALSE)</f>
        <v>61801</v>
      </c>
      <c r="I3208" s="49">
        <f>_xll.qlInterestRateIndexValueDate(Index3M,$H3208)</f>
        <v>61805</v>
      </c>
      <c r="J3208" s="52" t="e">
        <f>IFERROR(_xll.qlIndexFixing(Index3M,H3208,TRUE,_xll.ohTrigger(RecalcTrigger,Trigger3M)),NA())</f>
        <v>#N/A</v>
      </c>
      <c r="K3208" s="52" t="e">
        <f>IFERROR(_xll.qlIndexFixing(ONIndex3M,I3208,TRUE,_xll.ohTrigger(RecalcTrigger,Trigger3M)),NA())</f>
        <v>#N/A</v>
      </c>
      <c r="L3208" s="52" t="e">
        <f>IFERROR(_xll.qlIndexFixing(Index6M,$H3208,TRUE,_xll.ohTrigger(RecalcTrigger,Trigger6M)),NA())</f>
        <v>#N/A</v>
      </c>
      <c r="M3208" s="52" t="e">
        <f>IFERROR(_xll.qlIndexFixing(ONIndex6M,I3208,TRUE,_xll.ohTrigger(RecalcTrigger,Trigger6M)),NA())</f>
        <v>#N/A</v>
      </c>
    </row>
    <row r="3209" spans="2:13" x14ac:dyDescent="0.2">
      <c r="B3209" s="46" t="s">
        <v>49</v>
      </c>
      <c r="D3209" s="49">
        <f>_xll.qlCalendarAdvance(LocalCalendar,$D3208,B3209,"f",FALSE)</f>
        <v>62143</v>
      </c>
      <c r="E3209" s="49">
        <f>_xll.qlInterestRateIndexValueDate(IndexON,D3209)</f>
        <v>62143</v>
      </c>
      <c r="F3209" s="52" t="e">
        <f>IFERROR(_xll.qlIndexFixing(IndexON,D3209,TRUE,_xll.ohTrigger(RecalcTrigger,TriggerON)),NA())</f>
        <v>#N/A</v>
      </c>
      <c r="H3209" s="49">
        <f>_xll.qlCalendarAdvance(IborCalendar,$H3208,B3209,"f",FALSE)</f>
        <v>61808</v>
      </c>
      <c r="I3209" s="49">
        <f>_xll.qlInterestRateIndexValueDate(Index3M,$H3209)</f>
        <v>61812</v>
      </c>
      <c r="J3209" s="52" t="e">
        <f>IFERROR(_xll.qlIndexFixing(Index3M,H3209,TRUE,_xll.ohTrigger(RecalcTrigger,Trigger3M)),NA())</f>
        <v>#N/A</v>
      </c>
      <c r="K3209" s="52" t="e">
        <f>IFERROR(_xll.qlIndexFixing(ONIndex3M,I3209,TRUE,_xll.ohTrigger(RecalcTrigger,Trigger3M)),NA())</f>
        <v>#N/A</v>
      </c>
      <c r="L3209" s="52" t="e">
        <f>IFERROR(_xll.qlIndexFixing(Index6M,$H3209,TRUE,_xll.ohTrigger(RecalcTrigger,Trigger6M)),NA())</f>
        <v>#N/A</v>
      </c>
      <c r="M3209" s="52" t="e">
        <f>IFERROR(_xll.qlIndexFixing(ONIndex6M,I3209,TRUE,_xll.ohTrigger(RecalcTrigger,Trigger6M)),NA())</f>
        <v>#N/A</v>
      </c>
    </row>
    <row r="3210" spans="2:13" x14ac:dyDescent="0.2">
      <c r="B3210" s="46" t="s">
        <v>49</v>
      </c>
      <c r="D3210" s="49">
        <f>_xll.qlCalendarAdvance(LocalCalendar,$D3209,B3210,"f",FALSE)</f>
        <v>62150</v>
      </c>
      <c r="E3210" s="49">
        <f>_xll.qlInterestRateIndexValueDate(IndexON,D3210)</f>
        <v>62150</v>
      </c>
      <c r="F3210" s="52" t="e">
        <f>IFERROR(_xll.qlIndexFixing(IndexON,D3210,TRUE,_xll.ohTrigger(RecalcTrigger,TriggerON)),NA())</f>
        <v>#N/A</v>
      </c>
      <c r="H3210" s="49">
        <f>_xll.qlCalendarAdvance(IborCalendar,$H3209,B3210,"f",FALSE)</f>
        <v>61815</v>
      </c>
      <c r="I3210" s="49">
        <f>_xll.qlInterestRateIndexValueDate(Index3M,$H3210)</f>
        <v>61819</v>
      </c>
      <c r="J3210" s="52" t="e">
        <f>IFERROR(_xll.qlIndexFixing(Index3M,H3210,TRUE,_xll.ohTrigger(RecalcTrigger,Trigger3M)),NA())</f>
        <v>#N/A</v>
      </c>
      <c r="K3210" s="52" t="e">
        <f>IFERROR(_xll.qlIndexFixing(ONIndex3M,I3210,TRUE,_xll.ohTrigger(RecalcTrigger,Trigger3M)),NA())</f>
        <v>#N/A</v>
      </c>
      <c r="L3210" s="52" t="e">
        <f>IFERROR(_xll.qlIndexFixing(Index6M,$H3210,TRUE,_xll.ohTrigger(RecalcTrigger,Trigger6M)),NA())</f>
        <v>#N/A</v>
      </c>
      <c r="M3210" s="52" t="e">
        <f>IFERROR(_xll.qlIndexFixing(ONIndex6M,I3210,TRUE,_xll.ohTrigger(RecalcTrigger,Trigger6M)),NA())</f>
        <v>#N/A</v>
      </c>
    </row>
    <row r="3211" spans="2:13" x14ac:dyDescent="0.2">
      <c r="B3211" s="46" t="s">
        <v>49</v>
      </c>
      <c r="D3211" s="49">
        <f>_xll.qlCalendarAdvance(LocalCalendar,$D3210,B3211,"f",FALSE)</f>
        <v>62157</v>
      </c>
      <c r="E3211" s="49">
        <f>_xll.qlInterestRateIndexValueDate(IndexON,D3211)</f>
        <v>62157</v>
      </c>
      <c r="F3211" s="52" t="e">
        <f>IFERROR(_xll.qlIndexFixing(IndexON,D3211,TRUE,_xll.ohTrigger(RecalcTrigger,TriggerON)),NA())</f>
        <v>#N/A</v>
      </c>
      <c r="H3211" s="49">
        <f>_xll.qlCalendarAdvance(IborCalendar,$H3210,B3211,"f",FALSE)</f>
        <v>61822</v>
      </c>
      <c r="I3211" s="49">
        <f>_xll.qlInterestRateIndexValueDate(Index3M,$H3211)</f>
        <v>61826</v>
      </c>
      <c r="J3211" s="52" t="e">
        <f>IFERROR(_xll.qlIndexFixing(Index3M,H3211,TRUE,_xll.ohTrigger(RecalcTrigger,Trigger3M)),NA())</f>
        <v>#N/A</v>
      </c>
      <c r="K3211" s="52" t="e">
        <f>IFERROR(_xll.qlIndexFixing(ONIndex3M,I3211,TRUE,_xll.ohTrigger(RecalcTrigger,Trigger3M)),NA())</f>
        <v>#N/A</v>
      </c>
      <c r="L3211" s="52" t="e">
        <f>IFERROR(_xll.qlIndexFixing(Index6M,$H3211,TRUE,_xll.ohTrigger(RecalcTrigger,Trigger6M)),NA())</f>
        <v>#N/A</v>
      </c>
      <c r="M3211" s="52" t="e">
        <f>IFERROR(_xll.qlIndexFixing(ONIndex6M,I3211,TRUE,_xll.ohTrigger(RecalcTrigger,Trigger6M)),NA())</f>
        <v>#N/A</v>
      </c>
    </row>
    <row r="3212" spans="2:13" x14ac:dyDescent="0.2">
      <c r="B3212" s="46" t="s">
        <v>49</v>
      </c>
      <c r="D3212" s="49">
        <f>_xll.qlCalendarAdvance(LocalCalendar,$D3211,B3212,"f",FALSE)</f>
        <v>62164</v>
      </c>
      <c r="E3212" s="49">
        <f>_xll.qlInterestRateIndexValueDate(IndexON,D3212)</f>
        <v>62164</v>
      </c>
      <c r="F3212" s="52" t="e">
        <f>IFERROR(_xll.qlIndexFixing(IndexON,D3212,TRUE,_xll.ohTrigger(RecalcTrigger,TriggerON)),NA())</f>
        <v>#N/A</v>
      </c>
      <c r="H3212" s="49">
        <f>_xll.qlCalendarAdvance(IborCalendar,$H3211,B3212,"f",FALSE)</f>
        <v>61829</v>
      </c>
      <c r="I3212" s="49">
        <f>_xll.qlInterestRateIndexValueDate(Index3M,$H3212)</f>
        <v>61835</v>
      </c>
      <c r="J3212" s="52" t="e">
        <f>IFERROR(_xll.qlIndexFixing(Index3M,H3212,TRUE,_xll.ohTrigger(RecalcTrigger,Trigger3M)),NA())</f>
        <v>#N/A</v>
      </c>
      <c r="K3212" s="52" t="e">
        <f>IFERROR(_xll.qlIndexFixing(ONIndex3M,I3212,TRUE,_xll.ohTrigger(RecalcTrigger,Trigger3M)),NA())</f>
        <v>#N/A</v>
      </c>
      <c r="L3212" s="52" t="e">
        <f>IFERROR(_xll.qlIndexFixing(Index6M,$H3212,TRUE,_xll.ohTrigger(RecalcTrigger,Trigger6M)),NA())</f>
        <v>#N/A</v>
      </c>
      <c r="M3212" s="52" t="e">
        <f>IFERROR(_xll.qlIndexFixing(ONIndex6M,I3212,TRUE,_xll.ohTrigger(RecalcTrigger,Trigger6M)),NA())</f>
        <v>#N/A</v>
      </c>
    </row>
    <row r="3213" spans="2:13" x14ac:dyDescent="0.2">
      <c r="B3213" s="46" t="s">
        <v>49</v>
      </c>
      <c r="D3213" s="49">
        <f>_xll.qlCalendarAdvance(LocalCalendar,$D3212,B3213,"f",FALSE)</f>
        <v>62171</v>
      </c>
      <c r="E3213" s="49">
        <f>_xll.qlInterestRateIndexValueDate(IndexON,D3213)</f>
        <v>62171</v>
      </c>
      <c r="F3213" s="52" t="e">
        <f>IFERROR(_xll.qlIndexFixing(IndexON,D3213,TRUE,_xll.ohTrigger(RecalcTrigger,TriggerON)),NA())</f>
        <v>#N/A</v>
      </c>
      <c r="H3213" s="49">
        <f>_xll.qlCalendarAdvance(IborCalendar,$H3212,B3213,"f",FALSE)</f>
        <v>61836</v>
      </c>
      <c r="I3213" s="49">
        <f>_xll.qlInterestRateIndexValueDate(Index3M,$H3213)</f>
        <v>61840</v>
      </c>
      <c r="J3213" s="52" t="e">
        <f>IFERROR(_xll.qlIndexFixing(Index3M,H3213,TRUE,_xll.ohTrigger(RecalcTrigger,Trigger3M)),NA())</f>
        <v>#N/A</v>
      </c>
      <c r="K3213" s="52" t="e">
        <f>IFERROR(_xll.qlIndexFixing(ONIndex3M,I3213,TRUE,_xll.ohTrigger(RecalcTrigger,Trigger3M)),NA())</f>
        <v>#N/A</v>
      </c>
      <c r="L3213" s="52" t="e">
        <f>IFERROR(_xll.qlIndexFixing(Index6M,$H3213,TRUE,_xll.ohTrigger(RecalcTrigger,Trigger6M)),NA())</f>
        <v>#N/A</v>
      </c>
      <c r="M3213" s="52" t="e">
        <f>IFERROR(_xll.qlIndexFixing(ONIndex6M,I3213,TRUE,_xll.ohTrigger(RecalcTrigger,Trigger6M)),NA())</f>
        <v>#N/A</v>
      </c>
    </row>
    <row r="3214" spans="2:13" x14ac:dyDescent="0.2">
      <c r="B3214" s="46" t="s">
        <v>49</v>
      </c>
      <c r="D3214" s="49">
        <f>_xll.qlCalendarAdvance(LocalCalendar,$D3213,B3214,"f",FALSE)</f>
        <v>62178</v>
      </c>
      <c r="E3214" s="49">
        <f>_xll.qlInterestRateIndexValueDate(IndexON,D3214)</f>
        <v>62178</v>
      </c>
      <c r="F3214" s="52" t="e">
        <f>IFERROR(_xll.qlIndexFixing(IndexON,D3214,TRUE,_xll.ohTrigger(RecalcTrigger,TriggerON)),NA())</f>
        <v>#N/A</v>
      </c>
      <c r="H3214" s="49">
        <f>_xll.qlCalendarAdvance(IborCalendar,$H3213,B3214,"f",FALSE)</f>
        <v>61843</v>
      </c>
      <c r="I3214" s="49">
        <f>_xll.qlInterestRateIndexValueDate(Index3M,$H3214)</f>
        <v>61848</v>
      </c>
      <c r="J3214" s="52" t="e">
        <f>IFERROR(_xll.qlIndexFixing(Index3M,H3214,TRUE,_xll.ohTrigger(RecalcTrigger,Trigger3M)),NA())</f>
        <v>#N/A</v>
      </c>
      <c r="K3214" s="52" t="e">
        <f>IFERROR(_xll.qlIndexFixing(ONIndex3M,I3214,TRUE,_xll.ohTrigger(RecalcTrigger,Trigger3M)),NA())</f>
        <v>#N/A</v>
      </c>
      <c r="L3214" s="52" t="e">
        <f>IFERROR(_xll.qlIndexFixing(Index6M,$H3214,TRUE,_xll.ohTrigger(RecalcTrigger,Trigger6M)),NA())</f>
        <v>#N/A</v>
      </c>
      <c r="M3214" s="52" t="e">
        <f>IFERROR(_xll.qlIndexFixing(ONIndex6M,I3214,TRUE,_xll.ohTrigger(RecalcTrigger,Trigger6M)),NA())</f>
        <v>#N/A</v>
      </c>
    </row>
    <row r="3215" spans="2:13" x14ac:dyDescent="0.2">
      <c r="B3215" s="46" t="s">
        <v>49</v>
      </c>
      <c r="D3215" s="49">
        <f>_xll.qlCalendarAdvance(LocalCalendar,$D3214,B3215,"f",FALSE)</f>
        <v>62185</v>
      </c>
      <c r="E3215" s="49">
        <f>_xll.qlInterestRateIndexValueDate(IndexON,D3215)</f>
        <v>62185</v>
      </c>
      <c r="F3215" s="52" t="e">
        <f>IFERROR(_xll.qlIndexFixing(IndexON,D3215,TRUE,_xll.ohTrigger(RecalcTrigger,TriggerON)),NA())</f>
        <v>#N/A</v>
      </c>
      <c r="H3215" s="49">
        <f>_xll.qlCalendarAdvance(IborCalendar,$H3214,B3215,"f",FALSE)</f>
        <v>61850</v>
      </c>
      <c r="I3215" s="49">
        <f>_xll.qlInterestRateIndexValueDate(Index3M,$H3215)</f>
        <v>61855</v>
      </c>
      <c r="J3215" s="52" t="e">
        <f>IFERROR(_xll.qlIndexFixing(Index3M,H3215,TRUE,_xll.ohTrigger(RecalcTrigger,Trigger3M)),NA())</f>
        <v>#N/A</v>
      </c>
      <c r="K3215" s="52" t="e">
        <f>IFERROR(_xll.qlIndexFixing(ONIndex3M,I3215,TRUE,_xll.ohTrigger(RecalcTrigger,Trigger3M)),NA())</f>
        <v>#N/A</v>
      </c>
      <c r="L3215" s="52" t="e">
        <f>IFERROR(_xll.qlIndexFixing(Index6M,$H3215,TRUE,_xll.ohTrigger(RecalcTrigger,Trigger6M)),NA())</f>
        <v>#N/A</v>
      </c>
      <c r="M3215" s="52" t="e">
        <f>IFERROR(_xll.qlIndexFixing(ONIndex6M,I3215,TRUE,_xll.ohTrigger(RecalcTrigger,Trigger6M)),NA())</f>
        <v>#N/A</v>
      </c>
    </row>
    <row r="3216" spans="2:13" x14ac:dyDescent="0.2">
      <c r="B3216" s="46" t="s">
        <v>49</v>
      </c>
      <c r="D3216" s="49">
        <f>_xll.qlCalendarAdvance(LocalCalendar,$D3215,B3216,"f",FALSE)</f>
        <v>62192</v>
      </c>
      <c r="E3216" s="49">
        <f>_xll.qlInterestRateIndexValueDate(IndexON,D3216)</f>
        <v>62192</v>
      </c>
      <c r="F3216" s="52" t="e">
        <f>IFERROR(_xll.qlIndexFixing(IndexON,D3216,TRUE,_xll.ohTrigger(RecalcTrigger,TriggerON)),NA())</f>
        <v>#N/A</v>
      </c>
      <c r="H3216" s="49">
        <f>_xll.qlCalendarAdvance(IborCalendar,$H3215,B3216,"f",FALSE)</f>
        <v>61857</v>
      </c>
      <c r="I3216" s="49">
        <f>_xll.qlInterestRateIndexValueDate(Index3M,$H3216)</f>
        <v>61861</v>
      </c>
      <c r="J3216" s="52" t="e">
        <f>IFERROR(_xll.qlIndexFixing(Index3M,H3216,TRUE,_xll.ohTrigger(RecalcTrigger,Trigger3M)),NA())</f>
        <v>#N/A</v>
      </c>
      <c r="K3216" s="52" t="e">
        <f>IFERROR(_xll.qlIndexFixing(ONIndex3M,I3216,TRUE,_xll.ohTrigger(RecalcTrigger,Trigger3M)),NA())</f>
        <v>#N/A</v>
      </c>
      <c r="L3216" s="52" t="e">
        <f>IFERROR(_xll.qlIndexFixing(Index6M,$H3216,TRUE,_xll.ohTrigger(RecalcTrigger,Trigger6M)),NA())</f>
        <v>#N/A</v>
      </c>
      <c r="M3216" s="52" t="e">
        <f>IFERROR(_xll.qlIndexFixing(ONIndex6M,I3216,TRUE,_xll.ohTrigger(RecalcTrigger,Trigger6M)),NA())</f>
        <v>#N/A</v>
      </c>
    </row>
    <row r="3217" spans="2:13" x14ac:dyDescent="0.2">
      <c r="B3217" s="46" t="s">
        <v>49</v>
      </c>
      <c r="D3217" s="49">
        <f>_xll.qlCalendarAdvance(LocalCalendar,$D3216,B3217,"f",FALSE)</f>
        <v>62199</v>
      </c>
      <c r="E3217" s="49">
        <f>_xll.qlInterestRateIndexValueDate(IndexON,D3217)</f>
        <v>62199</v>
      </c>
      <c r="F3217" s="52" t="e">
        <f>IFERROR(_xll.qlIndexFixing(IndexON,D3217,TRUE,_xll.ohTrigger(RecalcTrigger,TriggerON)),NA())</f>
        <v>#N/A</v>
      </c>
      <c r="H3217" s="49">
        <f>_xll.qlCalendarAdvance(IborCalendar,$H3216,B3217,"f",FALSE)</f>
        <v>61864</v>
      </c>
      <c r="I3217" s="49">
        <f>_xll.qlInterestRateIndexValueDate(Index3M,$H3217)</f>
        <v>61868</v>
      </c>
      <c r="J3217" s="52" t="e">
        <f>IFERROR(_xll.qlIndexFixing(Index3M,H3217,TRUE,_xll.ohTrigger(RecalcTrigger,Trigger3M)),NA())</f>
        <v>#N/A</v>
      </c>
      <c r="K3217" s="52" t="e">
        <f>IFERROR(_xll.qlIndexFixing(ONIndex3M,I3217,TRUE,_xll.ohTrigger(RecalcTrigger,Trigger3M)),NA())</f>
        <v>#N/A</v>
      </c>
      <c r="L3217" s="52" t="e">
        <f>IFERROR(_xll.qlIndexFixing(Index6M,$H3217,TRUE,_xll.ohTrigger(RecalcTrigger,Trigger6M)),NA())</f>
        <v>#N/A</v>
      </c>
      <c r="M3217" s="52" t="e">
        <f>IFERROR(_xll.qlIndexFixing(ONIndex6M,I3217,TRUE,_xll.ohTrigger(RecalcTrigger,Trigger6M)),NA())</f>
        <v>#N/A</v>
      </c>
    </row>
    <row r="3218" spans="2:13" x14ac:dyDescent="0.2">
      <c r="B3218" s="46" t="s">
        <v>49</v>
      </c>
      <c r="D3218" s="49">
        <f>_xll.qlCalendarAdvance(LocalCalendar,$D3217,B3218,"f",FALSE)</f>
        <v>62206</v>
      </c>
      <c r="E3218" s="49">
        <f>_xll.qlInterestRateIndexValueDate(IndexON,D3218)</f>
        <v>62206</v>
      </c>
      <c r="F3218" s="52" t="e">
        <f>IFERROR(_xll.qlIndexFixing(IndexON,D3218,TRUE,_xll.ohTrigger(RecalcTrigger,TriggerON)),NA())</f>
        <v>#N/A</v>
      </c>
      <c r="H3218" s="49">
        <f>_xll.qlCalendarAdvance(IborCalendar,$H3217,B3218,"f",FALSE)</f>
        <v>61871</v>
      </c>
      <c r="I3218" s="49">
        <f>_xll.qlInterestRateIndexValueDate(Index3M,$H3218)</f>
        <v>61876</v>
      </c>
      <c r="J3218" s="52" t="e">
        <f>IFERROR(_xll.qlIndexFixing(Index3M,H3218,TRUE,_xll.ohTrigger(RecalcTrigger,Trigger3M)),NA())</f>
        <v>#N/A</v>
      </c>
      <c r="K3218" s="52" t="e">
        <f>IFERROR(_xll.qlIndexFixing(ONIndex3M,I3218,TRUE,_xll.ohTrigger(RecalcTrigger,Trigger3M)),NA())</f>
        <v>#N/A</v>
      </c>
      <c r="L3218" s="52" t="e">
        <f>IFERROR(_xll.qlIndexFixing(Index6M,$H3218,TRUE,_xll.ohTrigger(RecalcTrigger,Trigger6M)),NA())</f>
        <v>#N/A</v>
      </c>
      <c r="M3218" s="52" t="e">
        <f>IFERROR(_xll.qlIndexFixing(ONIndex6M,I3218,TRUE,_xll.ohTrigger(RecalcTrigger,Trigger6M)),NA())</f>
        <v>#N/A</v>
      </c>
    </row>
    <row r="3219" spans="2:13" x14ac:dyDescent="0.2">
      <c r="B3219" s="46" t="s">
        <v>49</v>
      </c>
      <c r="D3219" s="49">
        <f>_xll.qlCalendarAdvance(LocalCalendar,$D3218,B3219,"f",FALSE)</f>
        <v>62213</v>
      </c>
      <c r="E3219" s="49">
        <f>_xll.qlInterestRateIndexValueDate(IndexON,D3219)</f>
        <v>62213</v>
      </c>
      <c r="F3219" s="52" t="e">
        <f>IFERROR(_xll.qlIndexFixing(IndexON,D3219,TRUE,_xll.ohTrigger(RecalcTrigger,TriggerON)),NA())</f>
        <v>#N/A</v>
      </c>
      <c r="H3219" s="49">
        <f>_xll.qlCalendarAdvance(IborCalendar,$H3218,B3219,"f",FALSE)</f>
        <v>61878</v>
      </c>
      <c r="I3219" s="49">
        <f>_xll.qlInterestRateIndexValueDate(Index3M,$H3219)</f>
        <v>61882</v>
      </c>
      <c r="J3219" s="52" t="e">
        <f>IFERROR(_xll.qlIndexFixing(Index3M,H3219,TRUE,_xll.ohTrigger(RecalcTrigger,Trigger3M)),NA())</f>
        <v>#N/A</v>
      </c>
      <c r="K3219" s="52" t="e">
        <f>IFERROR(_xll.qlIndexFixing(ONIndex3M,I3219,TRUE,_xll.ohTrigger(RecalcTrigger,Trigger3M)),NA())</f>
        <v>#N/A</v>
      </c>
      <c r="L3219" s="52" t="e">
        <f>IFERROR(_xll.qlIndexFixing(Index6M,$H3219,TRUE,_xll.ohTrigger(RecalcTrigger,Trigger6M)),NA())</f>
        <v>#N/A</v>
      </c>
      <c r="M3219" s="52" t="e">
        <f>IFERROR(_xll.qlIndexFixing(ONIndex6M,I3219,TRUE,_xll.ohTrigger(RecalcTrigger,Trigger6M)),NA())</f>
        <v>#N/A</v>
      </c>
    </row>
    <row r="3220" spans="2:13" x14ac:dyDescent="0.2">
      <c r="B3220" s="46" t="s">
        <v>49</v>
      </c>
      <c r="D3220" s="49">
        <f>_xll.qlCalendarAdvance(LocalCalendar,$D3219,B3220,"f",FALSE)</f>
        <v>62220</v>
      </c>
      <c r="E3220" s="49">
        <f>_xll.qlInterestRateIndexValueDate(IndexON,D3220)</f>
        <v>62220</v>
      </c>
      <c r="F3220" s="52" t="e">
        <f>IFERROR(_xll.qlIndexFixing(IndexON,D3220,TRUE,_xll.ohTrigger(RecalcTrigger,TriggerON)),NA())</f>
        <v>#N/A</v>
      </c>
      <c r="H3220" s="49">
        <f>_xll.qlCalendarAdvance(IborCalendar,$H3219,B3220,"f",FALSE)</f>
        <v>61885</v>
      </c>
      <c r="I3220" s="49">
        <f>_xll.qlInterestRateIndexValueDate(Index3M,$H3220)</f>
        <v>61889</v>
      </c>
      <c r="J3220" s="52" t="e">
        <f>IFERROR(_xll.qlIndexFixing(Index3M,H3220,TRUE,_xll.ohTrigger(RecalcTrigger,Trigger3M)),NA())</f>
        <v>#N/A</v>
      </c>
      <c r="K3220" s="52" t="e">
        <f>IFERROR(_xll.qlIndexFixing(ONIndex3M,I3220,TRUE,_xll.ohTrigger(RecalcTrigger,Trigger3M)),NA())</f>
        <v>#N/A</v>
      </c>
      <c r="L3220" s="52" t="e">
        <f>IFERROR(_xll.qlIndexFixing(Index6M,$H3220,TRUE,_xll.ohTrigger(RecalcTrigger,Trigger6M)),NA())</f>
        <v>#N/A</v>
      </c>
      <c r="M3220" s="52" t="e">
        <f>IFERROR(_xll.qlIndexFixing(ONIndex6M,I3220,TRUE,_xll.ohTrigger(RecalcTrigger,Trigger6M)),NA())</f>
        <v>#N/A</v>
      </c>
    </row>
    <row r="3221" spans="2:13" x14ac:dyDescent="0.2">
      <c r="B3221" s="46" t="s">
        <v>49</v>
      </c>
      <c r="D3221" s="49">
        <f>_xll.qlCalendarAdvance(LocalCalendar,$D3220,B3221,"f",FALSE)</f>
        <v>62227</v>
      </c>
      <c r="E3221" s="49">
        <f>_xll.qlInterestRateIndexValueDate(IndexON,D3221)</f>
        <v>62227</v>
      </c>
      <c r="F3221" s="52" t="e">
        <f>IFERROR(_xll.qlIndexFixing(IndexON,D3221,TRUE,_xll.ohTrigger(RecalcTrigger,TriggerON)),NA())</f>
        <v>#N/A</v>
      </c>
      <c r="H3221" s="49">
        <f>_xll.qlCalendarAdvance(IborCalendar,$H3220,B3221,"f",FALSE)</f>
        <v>61892</v>
      </c>
      <c r="I3221" s="49">
        <f>_xll.qlInterestRateIndexValueDate(Index3M,$H3221)</f>
        <v>61896</v>
      </c>
      <c r="J3221" s="52" t="e">
        <f>IFERROR(_xll.qlIndexFixing(Index3M,H3221,TRUE,_xll.ohTrigger(RecalcTrigger,Trigger3M)),NA())</f>
        <v>#N/A</v>
      </c>
      <c r="K3221" s="52" t="e">
        <f>IFERROR(_xll.qlIndexFixing(ONIndex3M,I3221,TRUE,_xll.ohTrigger(RecalcTrigger,Trigger3M)),NA())</f>
        <v>#N/A</v>
      </c>
      <c r="L3221" s="52" t="e">
        <f>IFERROR(_xll.qlIndexFixing(Index6M,$H3221,TRUE,_xll.ohTrigger(RecalcTrigger,Trigger6M)),NA())</f>
        <v>#N/A</v>
      </c>
      <c r="M3221" s="52" t="e">
        <f>IFERROR(_xll.qlIndexFixing(ONIndex6M,I3221,TRUE,_xll.ohTrigger(RecalcTrigger,Trigger6M)),NA())</f>
        <v>#N/A</v>
      </c>
    </row>
    <row r="3222" spans="2:13" x14ac:dyDescent="0.2">
      <c r="B3222" s="46" t="s">
        <v>49</v>
      </c>
      <c r="D3222" s="49">
        <f>_xll.qlCalendarAdvance(LocalCalendar,$D3221,B3222,"f",FALSE)</f>
        <v>62234</v>
      </c>
      <c r="E3222" s="49">
        <f>_xll.qlInterestRateIndexValueDate(IndexON,D3222)</f>
        <v>62234</v>
      </c>
      <c r="F3222" s="52" t="e">
        <f>IFERROR(_xll.qlIndexFixing(IndexON,D3222,TRUE,_xll.ohTrigger(RecalcTrigger,TriggerON)),NA())</f>
        <v>#N/A</v>
      </c>
      <c r="H3222" s="49">
        <f>_xll.qlCalendarAdvance(IborCalendar,$H3221,B3222,"f",FALSE)</f>
        <v>61899</v>
      </c>
      <c r="I3222" s="49">
        <f>_xll.qlInterestRateIndexValueDate(Index3M,$H3222)</f>
        <v>61903</v>
      </c>
      <c r="J3222" s="52" t="e">
        <f>IFERROR(_xll.qlIndexFixing(Index3M,H3222,TRUE,_xll.ohTrigger(RecalcTrigger,Trigger3M)),NA())</f>
        <v>#N/A</v>
      </c>
      <c r="K3222" s="52" t="e">
        <f>IFERROR(_xll.qlIndexFixing(ONIndex3M,I3222,TRUE,_xll.ohTrigger(RecalcTrigger,Trigger3M)),NA())</f>
        <v>#N/A</v>
      </c>
      <c r="L3222" s="52" t="e">
        <f>IFERROR(_xll.qlIndexFixing(Index6M,$H3222,TRUE,_xll.ohTrigger(RecalcTrigger,Trigger6M)),NA())</f>
        <v>#N/A</v>
      </c>
      <c r="M3222" s="52" t="e">
        <f>IFERROR(_xll.qlIndexFixing(ONIndex6M,I3222,TRUE,_xll.ohTrigger(RecalcTrigger,Trigger6M)),NA())</f>
        <v>#N/A</v>
      </c>
    </row>
    <row r="3223" spans="2:13" x14ac:dyDescent="0.2">
      <c r="B3223" s="46" t="s">
        <v>49</v>
      </c>
      <c r="D3223" s="49">
        <f>_xll.qlCalendarAdvance(LocalCalendar,$D3222,B3223,"f",FALSE)</f>
        <v>62241</v>
      </c>
      <c r="E3223" s="49">
        <f>_xll.qlInterestRateIndexValueDate(IndexON,D3223)</f>
        <v>62241</v>
      </c>
      <c r="F3223" s="52" t="e">
        <f>IFERROR(_xll.qlIndexFixing(IndexON,D3223,TRUE,_xll.ohTrigger(RecalcTrigger,TriggerON)),NA())</f>
        <v>#N/A</v>
      </c>
      <c r="H3223" s="49">
        <f>_xll.qlCalendarAdvance(IborCalendar,$H3222,B3223,"f",FALSE)</f>
        <v>61906</v>
      </c>
      <c r="I3223" s="49">
        <f>_xll.qlInterestRateIndexValueDate(Index3M,$H3223)</f>
        <v>61910</v>
      </c>
      <c r="J3223" s="52" t="e">
        <f>IFERROR(_xll.qlIndexFixing(Index3M,H3223,TRUE,_xll.ohTrigger(RecalcTrigger,Trigger3M)),NA())</f>
        <v>#N/A</v>
      </c>
      <c r="K3223" s="52" t="e">
        <f>IFERROR(_xll.qlIndexFixing(ONIndex3M,I3223,TRUE,_xll.ohTrigger(RecalcTrigger,Trigger3M)),NA())</f>
        <v>#N/A</v>
      </c>
      <c r="L3223" s="52" t="e">
        <f>IFERROR(_xll.qlIndexFixing(Index6M,$H3223,TRUE,_xll.ohTrigger(RecalcTrigger,Trigger6M)),NA())</f>
        <v>#N/A</v>
      </c>
      <c r="M3223" s="52" t="e">
        <f>IFERROR(_xll.qlIndexFixing(ONIndex6M,I3223,TRUE,_xll.ohTrigger(RecalcTrigger,Trigger6M)),NA())</f>
        <v>#N/A</v>
      </c>
    </row>
    <row r="3224" spans="2:13" x14ac:dyDescent="0.2">
      <c r="B3224" s="46" t="s">
        <v>49</v>
      </c>
      <c r="D3224" s="49">
        <f>_xll.qlCalendarAdvance(LocalCalendar,$D3223,B3224,"f",FALSE)</f>
        <v>62248</v>
      </c>
      <c r="E3224" s="49">
        <f>_xll.qlInterestRateIndexValueDate(IndexON,D3224)</f>
        <v>62248</v>
      </c>
      <c r="F3224" s="52" t="e">
        <f>IFERROR(_xll.qlIndexFixing(IndexON,D3224,TRUE,_xll.ohTrigger(RecalcTrigger,TriggerON)),NA())</f>
        <v>#N/A</v>
      </c>
      <c r="H3224" s="49">
        <f>_xll.qlCalendarAdvance(IborCalendar,$H3223,B3224,"f",FALSE)</f>
        <v>61913</v>
      </c>
      <c r="I3224" s="49">
        <f>_xll.qlInterestRateIndexValueDate(Index3M,$H3224)</f>
        <v>61917</v>
      </c>
      <c r="J3224" s="52" t="e">
        <f>IFERROR(_xll.qlIndexFixing(Index3M,H3224,TRUE,_xll.ohTrigger(RecalcTrigger,Trigger3M)),NA())</f>
        <v>#N/A</v>
      </c>
      <c r="K3224" s="52" t="e">
        <f>IFERROR(_xll.qlIndexFixing(ONIndex3M,I3224,TRUE,_xll.ohTrigger(RecalcTrigger,Trigger3M)),NA())</f>
        <v>#N/A</v>
      </c>
      <c r="L3224" s="52" t="e">
        <f>IFERROR(_xll.qlIndexFixing(Index6M,$H3224,TRUE,_xll.ohTrigger(RecalcTrigger,Trigger6M)),NA())</f>
        <v>#N/A</v>
      </c>
      <c r="M3224" s="52" t="e">
        <f>IFERROR(_xll.qlIndexFixing(ONIndex6M,I3224,TRUE,_xll.ohTrigger(RecalcTrigger,Trigger6M)),NA())</f>
        <v>#N/A</v>
      </c>
    </row>
    <row r="3225" spans="2:13" x14ac:dyDescent="0.2">
      <c r="B3225" s="46" t="s">
        <v>49</v>
      </c>
      <c r="D3225" s="49">
        <f>_xll.qlCalendarAdvance(LocalCalendar,$D3224,B3225,"f",FALSE)</f>
        <v>62255</v>
      </c>
      <c r="E3225" s="49">
        <f>_xll.qlInterestRateIndexValueDate(IndexON,D3225)</f>
        <v>62255</v>
      </c>
      <c r="F3225" s="52" t="e">
        <f>IFERROR(_xll.qlIndexFixing(IndexON,D3225,TRUE,_xll.ohTrigger(RecalcTrigger,TriggerON)),NA())</f>
        <v>#N/A</v>
      </c>
      <c r="H3225" s="49">
        <f>_xll.qlCalendarAdvance(IborCalendar,$H3224,B3225,"f",FALSE)</f>
        <v>61920</v>
      </c>
      <c r="I3225" s="49">
        <f>_xll.qlInterestRateIndexValueDate(Index3M,$H3225)</f>
        <v>61925</v>
      </c>
      <c r="J3225" s="52" t="e">
        <f>IFERROR(_xll.qlIndexFixing(Index3M,H3225,TRUE,_xll.ohTrigger(RecalcTrigger,Trigger3M)),NA())</f>
        <v>#N/A</v>
      </c>
      <c r="K3225" s="52" t="e">
        <f>IFERROR(_xll.qlIndexFixing(ONIndex3M,I3225,TRUE,_xll.ohTrigger(RecalcTrigger,Trigger3M)),NA())</f>
        <v>#N/A</v>
      </c>
      <c r="L3225" s="52" t="e">
        <f>IFERROR(_xll.qlIndexFixing(Index6M,$H3225,TRUE,_xll.ohTrigger(RecalcTrigger,Trigger6M)),NA())</f>
        <v>#N/A</v>
      </c>
      <c r="M3225" s="52" t="e">
        <f>IFERROR(_xll.qlIndexFixing(ONIndex6M,I3225,TRUE,_xll.ohTrigger(RecalcTrigger,Trigger6M)),NA())</f>
        <v>#N/A</v>
      </c>
    </row>
    <row r="3226" spans="2:13" x14ac:dyDescent="0.2">
      <c r="B3226" s="46" t="s">
        <v>49</v>
      </c>
      <c r="D3226" s="49">
        <f>_xll.qlCalendarAdvance(LocalCalendar,$D3225,B3226,"f",FALSE)</f>
        <v>62262</v>
      </c>
      <c r="E3226" s="49">
        <f>_xll.qlInterestRateIndexValueDate(IndexON,D3226)</f>
        <v>62262</v>
      </c>
      <c r="F3226" s="52" t="e">
        <f>IFERROR(_xll.qlIndexFixing(IndexON,D3226,TRUE,_xll.ohTrigger(RecalcTrigger,TriggerON)),NA())</f>
        <v>#N/A</v>
      </c>
      <c r="H3226" s="49">
        <f>_xll.qlCalendarAdvance(IborCalendar,$H3225,B3226,"f",FALSE)</f>
        <v>61927</v>
      </c>
      <c r="I3226" s="49">
        <f>_xll.qlInterestRateIndexValueDate(Index3M,$H3226)</f>
        <v>61931</v>
      </c>
      <c r="J3226" s="52" t="e">
        <f>IFERROR(_xll.qlIndexFixing(Index3M,H3226,TRUE,_xll.ohTrigger(RecalcTrigger,Trigger3M)),NA())</f>
        <v>#N/A</v>
      </c>
      <c r="K3226" s="52" t="e">
        <f>IFERROR(_xll.qlIndexFixing(ONIndex3M,I3226,TRUE,_xll.ohTrigger(RecalcTrigger,Trigger3M)),NA())</f>
        <v>#N/A</v>
      </c>
      <c r="L3226" s="52" t="e">
        <f>IFERROR(_xll.qlIndexFixing(Index6M,$H3226,TRUE,_xll.ohTrigger(RecalcTrigger,Trigger6M)),NA())</f>
        <v>#N/A</v>
      </c>
      <c r="M3226" s="52" t="e">
        <f>IFERROR(_xll.qlIndexFixing(ONIndex6M,I3226,TRUE,_xll.ohTrigger(RecalcTrigger,Trigger6M)),NA())</f>
        <v>#N/A</v>
      </c>
    </row>
    <row r="3227" spans="2:13" x14ac:dyDescent="0.2">
      <c r="B3227" s="46" t="s">
        <v>49</v>
      </c>
      <c r="D3227" s="49">
        <f>_xll.qlCalendarAdvance(LocalCalendar,$D3226,B3227,"f",FALSE)</f>
        <v>62269</v>
      </c>
      <c r="E3227" s="49">
        <f>_xll.qlInterestRateIndexValueDate(IndexON,D3227)</f>
        <v>62269</v>
      </c>
      <c r="F3227" s="52" t="e">
        <f>IFERROR(_xll.qlIndexFixing(IndexON,D3227,TRUE,_xll.ohTrigger(RecalcTrigger,TriggerON)),NA())</f>
        <v>#N/A</v>
      </c>
      <c r="H3227" s="49">
        <f>_xll.qlCalendarAdvance(IborCalendar,$H3226,B3227,"f",FALSE)</f>
        <v>61934</v>
      </c>
      <c r="I3227" s="49">
        <f>_xll.qlInterestRateIndexValueDate(Index3M,$H3227)</f>
        <v>61938</v>
      </c>
      <c r="J3227" s="52" t="e">
        <f>IFERROR(_xll.qlIndexFixing(Index3M,H3227,TRUE,_xll.ohTrigger(RecalcTrigger,Trigger3M)),NA())</f>
        <v>#N/A</v>
      </c>
      <c r="K3227" s="52" t="e">
        <f>IFERROR(_xll.qlIndexFixing(ONIndex3M,I3227,TRUE,_xll.ohTrigger(RecalcTrigger,Trigger3M)),NA())</f>
        <v>#N/A</v>
      </c>
      <c r="L3227" s="52" t="e">
        <f>IFERROR(_xll.qlIndexFixing(Index6M,$H3227,TRUE,_xll.ohTrigger(RecalcTrigger,Trigger6M)),NA())</f>
        <v>#N/A</v>
      </c>
      <c r="M3227" s="52" t="e">
        <f>IFERROR(_xll.qlIndexFixing(ONIndex6M,I3227,TRUE,_xll.ohTrigger(RecalcTrigger,Trigger6M)),NA())</f>
        <v>#N/A</v>
      </c>
    </row>
    <row r="3228" spans="2:13" x14ac:dyDescent="0.2">
      <c r="B3228" s="46" t="s">
        <v>49</v>
      </c>
      <c r="D3228" s="49">
        <f>_xll.qlCalendarAdvance(LocalCalendar,$D3227,B3228,"f",FALSE)</f>
        <v>62276</v>
      </c>
      <c r="E3228" s="49">
        <f>_xll.qlInterestRateIndexValueDate(IndexON,D3228)</f>
        <v>62276</v>
      </c>
      <c r="F3228" s="52" t="e">
        <f>IFERROR(_xll.qlIndexFixing(IndexON,D3228,TRUE,_xll.ohTrigger(RecalcTrigger,TriggerON)),NA())</f>
        <v>#N/A</v>
      </c>
      <c r="H3228" s="49">
        <f>_xll.qlCalendarAdvance(IborCalendar,$H3227,B3228,"f",FALSE)</f>
        <v>61941</v>
      </c>
      <c r="I3228" s="49">
        <f>_xll.qlInterestRateIndexValueDate(Index3M,$H3228)</f>
        <v>61945</v>
      </c>
      <c r="J3228" s="52" t="e">
        <f>IFERROR(_xll.qlIndexFixing(Index3M,H3228,TRUE,_xll.ohTrigger(RecalcTrigger,Trigger3M)),NA())</f>
        <v>#N/A</v>
      </c>
      <c r="K3228" s="52" t="e">
        <f>IFERROR(_xll.qlIndexFixing(ONIndex3M,I3228,TRUE,_xll.ohTrigger(RecalcTrigger,Trigger3M)),NA())</f>
        <v>#N/A</v>
      </c>
      <c r="L3228" s="52" t="e">
        <f>IFERROR(_xll.qlIndexFixing(Index6M,$H3228,TRUE,_xll.ohTrigger(RecalcTrigger,Trigger6M)),NA())</f>
        <v>#N/A</v>
      </c>
      <c r="M3228" s="52" t="e">
        <f>IFERROR(_xll.qlIndexFixing(ONIndex6M,I3228,TRUE,_xll.ohTrigger(RecalcTrigger,Trigger6M)),NA())</f>
        <v>#N/A</v>
      </c>
    </row>
    <row r="3229" spans="2:13" x14ac:dyDescent="0.2">
      <c r="B3229" s="46" t="s">
        <v>49</v>
      </c>
      <c r="D3229" s="49">
        <f>_xll.qlCalendarAdvance(LocalCalendar,$D3228,B3229,"f",FALSE)</f>
        <v>62283</v>
      </c>
      <c r="E3229" s="49">
        <f>_xll.qlInterestRateIndexValueDate(IndexON,D3229)</f>
        <v>62283</v>
      </c>
      <c r="F3229" s="52" t="e">
        <f>IFERROR(_xll.qlIndexFixing(IndexON,D3229,TRUE,_xll.ohTrigger(RecalcTrigger,TriggerON)),NA())</f>
        <v>#N/A</v>
      </c>
      <c r="H3229" s="49">
        <f>_xll.qlCalendarAdvance(IborCalendar,$H3228,B3229,"f",FALSE)</f>
        <v>61948</v>
      </c>
      <c r="I3229" s="49">
        <f>_xll.qlInterestRateIndexValueDate(Index3M,$H3229)</f>
        <v>61952</v>
      </c>
      <c r="J3229" s="52" t="e">
        <f>IFERROR(_xll.qlIndexFixing(Index3M,H3229,TRUE,_xll.ohTrigger(RecalcTrigger,Trigger3M)),NA())</f>
        <v>#N/A</v>
      </c>
      <c r="K3229" s="52" t="e">
        <f>IFERROR(_xll.qlIndexFixing(ONIndex3M,I3229,TRUE,_xll.ohTrigger(RecalcTrigger,Trigger3M)),NA())</f>
        <v>#N/A</v>
      </c>
      <c r="L3229" s="52" t="e">
        <f>IFERROR(_xll.qlIndexFixing(Index6M,$H3229,TRUE,_xll.ohTrigger(RecalcTrigger,Trigger6M)),NA())</f>
        <v>#N/A</v>
      </c>
      <c r="M3229" s="52" t="e">
        <f>IFERROR(_xll.qlIndexFixing(ONIndex6M,I3229,TRUE,_xll.ohTrigger(RecalcTrigger,Trigger6M)),NA())</f>
        <v>#N/A</v>
      </c>
    </row>
    <row r="3230" spans="2:13" x14ac:dyDescent="0.2">
      <c r="B3230" s="46" t="s">
        <v>49</v>
      </c>
      <c r="D3230" s="49">
        <f>_xll.qlCalendarAdvance(LocalCalendar,$D3229,B3230,"f",FALSE)</f>
        <v>62290</v>
      </c>
      <c r="E3230" s="49">
        <f>_xll.qlInterestRateIndexValueDate(IndexON,D3230)</f>
        <v>62290</v>
      </c>
      <c r="F3230" s="52" t="e">
        <f>IFERROR(_xll.qlIndexFixing(IndexON,D3230,TRUE,_xll.ohTrigger(RecalcTrigger,TriggerON)),NA())</f>
        <v>#N/A</v>
      </c>
      <c r="H3230" s="49">
        <f>_xll.qlCalendarAdvance(IborCalendar,$H3229,B3230,"f",FALSE)</f>
        <v>61955</v>
      </c>
      <c r="I3230" s="49">
        <f>_xll.qlInterestRateIndexValueDate(Index3M,$H3230)</f>
        <v>61959</v>
      </c>
      <c r="J3230" s="52" t="e">
        <f>IFERROR(_xll.qlIndexFixing(Index3M,H3230,TRUE,_xll.ohTrigger(RecalcTrigger,Trigger3M)),NA())</f>
        <v>#N/A</v>
      </c>
      <c r="K3230" s="52" t="e">
        <f>IFERROR(_xll.qlIndexFixing(ONIndex3M,I3230,TRUE,_xll.ohTrigger(RecalcTrigger,Trigger3M)),NA())</f>
        <v>#N/A</v>
      </c>
      <c r="L3230" s="52" t="e">
        <f>IFERROR(_xll.qlIndexFixing(Index6M,$H3230,TRUE,_xll.ohTrigger(RecalcTrigger,Trigger6M)),NA())</f>
        <v>#N/A</v>
      </c>
      <c r="M3230" s="52" t="e">
        <f>IFERROR(_xll.qlIndexFixing(ONIndex6M,I3230,TRUE,_xll.ohTrigger(RecalcTrigger,Trigger6M)),NA())</f>
        <v>#N/A</v>
      </c>
    </row>
    <row r="3231" spans="2:13" x14ac:dyDescent="0.2">
      <c r="B3231" s="46" t="s">
        <v>49</v>
      </c>
      <c r="D3231" s="49">
        <f>_xll.qlCalendarAdvance(LocalCalendar,$D3230,B3231,"f",FALSE)</f>
        <v>62297</v>
      </c>
      <c r="E3231" s="49">
        <f>_xll.qlInterestRateIndexValueDate(IndexON,D3231)</f>
        <v>62297</v>
      </c>
      <c r="F3231" s="52" t="e">
        <f>IFERROR(_xll.qlIndexFixing(IndexON,D3231,TRUE,_xll.ohTrigger(RecalcTrigger,TriggerON)),NA())</f>
        <v>#N/A</v>
      </c>
      <c r="H3231" s="49">
        <f>_xll.qlCalendarAdvance(IborCalendar,$H3230,B3231,"f",FALSE)</f>
        <v>61962</v>
      </c>
      <c r="I3231" s="49">
        <f>_xll.qlInterestRateIndexValueDate(Index3M,$H3231)</f>
        <v>61967</v>
      </c>
      <c r="J3231" s="52" t="e">
        <f>IFERROR(_xll.qlIndexFixing(Index3M,H3231,TRUE,_xll.ohTrigger(RecalcTrigger,Trigger3M)),NA())</f>
        <v>#N/A</v>
      </c>
      <c r="K3231" s="52" t="e">
        <f>IFERROR(_xll.qlIndexFixing(ONIndex3M,I3231,TRUE,_xll.ohTrigger(RecalcTrigger,Trigger3M)),NA())</f>
        <v>#N/A</v>
      </c>
      <c r="L3231" s="52" t="e">
        <f>IFERROR(_xll.qlIndexFixing(Index6M,$H3231,TRUE,_xll.ohTrigger(RecalcTrigger,Trigger6M)),NA())</f>
        <v>#N/A</v>
      </c>
      <c r="M3231" s="52" t="e">
        <f>IFERROR(_xll.qlIndexFixing(ONIndex6M,I3231,TRUE,_xll.ohTrigger(RecalcTrigger,Trigger6M)),NA())</f>
        <v>#N/A</v>
      </c>
    </row>
    <row r="3232" spans="2:13" x14ac:dyDescent="0.2">
      <c r="B3232" s="46" t="s">
        <v>49</v>
      </c>
      <c r="D3232" s="49">
        <f>_xll.qlCalendarAdvance(LocalCalendar,$D3231,B3232,"f",FALSE)</f>
        <v>62304</v>
      </c>
      <c r="E3232" s="49">
        <f>_xll.qlInterestRateIndexValueDate(IndexON,D3232)</f>
        <v>62304</v>
      </c>
      <c r="F3232" s="52" t="e">
        <f>IFERROR(_xll.qlIndexFixing(IndexON,D3232,TRUE,_xll.ohTrigger(RecalcTrigger,TriggerON)),NA())</f>
        <v>#N/A</v>
      </c>
      <c r="H3232" s="49">
        <f>_xll.qlCalendarAdvance(IborCalendar,$H3231,B3232,"f",FALSE)</f>
        <v>61969</v>
      </c>
      <c r="I3232" s="49">
        <f>_xll.qlInterestRateIndexValueDate(Index3M,$H3232)</f>
        <v>61973</v>
      </c>
      <c r="J3232" s="52" t="e">
        <f>IFERROR(_xll.qlIndexFixing(Index3M,H3232,TRUE,_xll.ohTrigger(RecalcTrigger,Trigger3M)),NA())</f>
        <v>#N/A</v>
      </c>
      <c r="K3232" s="52" t="e">
        <f>IFERROR(_xll.qlIndexFixing(ONIndex3M,I3232,TRUE,_xll.ohTrigger(RecalcTrigger,Trigger3M)),NA())</f>
        <v>#N/A</v>
      </c>
      <c r="L3232" s="52" t="e">
        <f>IFERROR(_xll.qlIndexFixing(Index6M,$H3232,TRUE,_xll.ohTrigger(RecalcTrigger,Trigger6M)),NA())</f>
        <v>#N/A</v>
      </c>
      <c r="M3232" s="52" t="e">
        <f>IFERROR(_xll.qlIndexFixing(ONIndex6M,I3232,TRUE,_xll.ohTrigger(RecalcTrigger,Trigger6M)),NA())</f>
        <v>#N/A</v>
      </c>
    </row>
    <row r="3233" spans="2:13" x14ac:dyDescent="0.2">
      <c r="B3233" s="46" t="s">
        <v>49</v>
      </c>
      <c r="D3233" s="49">
        <f>_xll.qlCalendarAdvance(LocalCalendar,$D3232,B3233,"f",FALSE)</f>
        <v>62311</v>
      </c>
      <c r="E3233" s="49">
        <f>_xll.qlInterestRateIndexValueDate(IndexON,D3233)</f>
        <v>62311</v>
      </c>
      <c r="F3233" s="52" t="e">
        <f>IFERROR(_xll.qlIndexFixing(IndexON,D3233,TRUE,_xll.ohTrigger(RecalcTrigger,TriggerON)),NA())</f>
        <v>#N/A</v>
      </c>
      <c r="H3233" s="49">
        <f>_xll.qlCalendarAdvance(IborCalendar,$H3232,B3233,"f",FALSE)</f>
        <v>61976</v>
      </c>
      <c r="I3233" s="49">
        <f>_xll.qlInterestRateIndexValueDate(Index3M,$H3233)</f>
        <v>61980</v>
      </c>
      <c r="J3233" s="52" t="e">
        <f>IFERROR(_xll.qlIndexFixing(Index3M,H3233,TRUE,_xll.ohTrigger(RecalcTrigger,Trigger3M)),NA())</f>
        <v>#N/A</v>
      </c>
      <c r="K3233" s="52" t="e">
        <f>IFERROR(_xll.qlIndexFixing(ONIndex3M,I3233,TRUE,_xll.ohTrigger(RecalcTrigger,Trigger3M)),NA())</f>
        <v>#N/A</v>
      </c>
      <c r="L3233" s="52" t="e">
        <f>IFERROR(_xll.qlIndexFixing(Index6M,$H3233,TRUE,_xll.ohTrigger(RecalcTrigger,Trigger6M)),NA())</f>
        <v>#N/A</v>
      </c>
      <c r="M3233" s="52" t="e">
        <f>IFERROR(_xll.qlIndexFixing(ONIndex6M,I3233,TRUE,_xll.ohTrigger(RecalcTrigger,Trigger6M)),NA())</f>
        <v>#N/A</v>
      </c>
    </row>
    <row r="3234" spans="2:13" x14ac:dyDescent="0.2">
      <c r="B3234" s="46" t="s">
        <v>49</v>
      </c>
      <c r="D3234" s="49">
        <f>_xll.qlCalendarAdvance(LocalCalendar,$D3233,B3234,"f",FALSE)</f>
        <v>62318</v>
      </c>
      <c r="E3234" s="49">
        <f>_xll.qlInterestRateIndexValueDate(IndexON,D3234)</f>
        <v>62318</v>
      </c>
      <c r="F3234" s="52" t="e">
        <f>IFERROR(_xll.qlIndexFixing(IndexON,D3234,TRUE,_xll.ohTrigger(RecalcTrigger,TriggerON)),NA())</f>
        <v>#N/A</v>
      </c>
      <c r="H3234" s="49">
        <f>_xll.qlCalendarAdvance(IborCalendar,$H3233,B3234,"f",FALSE)</f>
        <v>61983</v>
      </c>
      <c r="I3234" s="49">
        <f>_xll.qlInterestRateIndexValueDate(Index3M,$H3234)</f>
        <v>61988</v>
      </c>
      <c r="J3234" s="52" t="e">
        <f>IFERROR(_xll.qlIndexFixing(Index3M,H3234,TRUE,_xll.ohTrigger(RecalcTrigger,Trigger3M)),NA())</f>
        <v>#N/A</v>
      </c>
      <c r="K3234" s="52" t="e">
        <f>IFERROR(_xll.qlIndexFixing(ONIndex3M,I3234,TRUE,_xll.ohTrigger(RecalcTrigger,Trigger3M)),NA())</f>
        <v>#N/A</v>
      </c>
      <c r="L3234" s="52" t="e">
        <f>IFERROR(_xll.qlIndexFixing(Index6M,$H3234,TRUE,_xll.ohTrigger(RecalcTrigger,Trigger6M)),NA())</f>
        <v>#N/A</v>
      </c>
      <c r="M3234" s="52" t="e">
        <f>IFERROR(_xll.qlIndexFixing(ONIndex6M,I3234,TRUE,_xll.ohTrigger(RecalcTrigger,Trigger6M)),NA())</f>
        <v>#N/A</v>
      </c>
    </row>
    <row r="3235" spans="2:13" x14ac:dyDescent="0.2">
      <c r="B3235" s="46" t="s">
        <v>49</v>
      </c>
      <c r="D3235" s="49">
        <f>_xll.qlCalendarAdvance(LocalCalendar,$D3234,B3235,"f",FALSE)</f>
        <v>62325</v>
      </c>
      <c r="E3235" s="49">
        <f>_xll.qlInterestRateIndexValueDate(IndexON,D3235)</f>
        <v>62325</v>
      </c>
      <c r="F3235" s="52" t="e">
        <f>IFERROR(_xll.qlIndexFixing(IndexON,D3235,TRUE,_xll.ohTrigger(RecalcTrigger,TriggerON)),NA())</f>
        <v>#N/A</v>
      </c>
      <c r="H3235" s="49">
        <f>_xll.qlCalendarAdvance(IborCalendar,$H3234,B3235,"f",FALSE)</f>
        <v>61990</v>
      </c>
      <c r="I3235" s="49">
        <f>_xll.qlInterestRateIndexValueDate(Index3M,$H3235)</f>
        <v>61995</v>
      </c>
      <c r="J3235" s="52" t="e">
        <f>IFERROR(_xll.qlIndexFixing(Index3M,H3235,TRUE,_xll.ohTrigger(RecalcTrigger,Trigger3M)),NA())</f>
        <v>#N/A</v>
      </c>
      <c r="K3235" s="52" t="e">
        <f>IFERROR(_xll.qlIndexFixing(ONIndex3M,I3235,TRUE,_xll.ohTrigger(RecalcTrigger,Trigger3M)),NA())</f>
        <v>#N/A</v>
      </c>
      <c r="L3235" s="52" t="e">
        <f>IFERROR(_xll.qlIndexFixing(Index6M,$H3235,TRUE,_xll.ohTrigger(RecalcTrigger,Trigger6M)),NA())</f>
        <v>#N/A</v>
      </c>
      <c r="M3235" s="52" t="e">
        <f>IFERROR(_xll.qlIndexFixing(ONIndex6M,I3235,TRUE,_xll.ohTrigger(RecalcTrigger,Trigger6M)),NA())</f>
        <v>#N/A</v>
      </c>
    </row>
    <row r="3236" spans="2:13" x14ac:dyDescent="0.2">
      <c r="B3236" s="46" t="s">
        <v>49</v>
      </c>
      <c r="D3236" s="49">
        <f>_xll.qlCalendarAdvance(LocalCalendar,$D3235,B3236,"f",FALSE)</f>
        <v>62332</v>
      </c>
      <c r="E3236" s="49">
        <f>_xll.qlInterestRateIndexValueDate(IndexON,D3236)</f>
        <v>62332</v>
      </c>
      <c r="F3236" s="52" t="e">
        <f>IFERROR(_xll.qlIndexFixing(IndexON,D3236,TRUE,_xll.ohTrigger(RecalcTrigger,TriggerON)),NA())</f>
        <v>#N/A</v>
      </c>
      <c r="H3236" s="49">
        <f>_xll.qlCalendarAdvance(IborCalendar,$H3235,B3236,"f",FALSE)</f>
        <v>61997</v>
      </c>
      <c r="I3236" s="49">
        <f>_xll.qlInterestRateIndexValueDate(Index3M,$H3236)</f>
        <v>62001</v>
      </c>
      <c r="J3236" s="52" t="e">
        <f>IFERROR(_xll.qlIndexFixing(Index3M,H3236,TRUE,_xll.ohTrigger(RecalcTrigger,Trigger3M)),NA())</f>
        <v>#N/A</v>
      </c>
      <c r="K3236" s="52" t="e">
        <f>IFERROR(_xll.qlIndexFixing(ONIndex3M,I3236,TRUE,_xll.ohTrigger(RecalcTrigger,Trigger3M)),NA())</f>
        <v>#N/A</v>
      </c>
      <c r="L3236" s="52" t="e">
        <f>IFERROR(_xll.qlIndexFixing(Index6M,$H3236,TRUE,_xll.ohTrigger(RecalcTrigger,Trigger6M)),NA())</f>
        <v>#N/A</v>
      </c>
      <c r="M3236" s="52" t="e">
        <f>IFERROR(_xll.qlIndexFixing(ONIndex6M,I3236,TRUE,_xll.ohTrigger(RecalcTrigger,Trigger6M)),NA())</f>
        <v>#N/A</v>
      </c>
    </row>
    <row r="3237" spans="2:13" x14ac:dyDescent="0.2">
      <c r="B3237" s="46" t="s">
        <v>49</v>
      </c>
      <c r="D3237" s="49">
        <f>_xll.qlCalendarAdvance(LocalCalendar,$D3236,B3237,"f",FALSE)</f>
        <v>62339</v>
      </c>
      <c r="E3237" s="49">
        <f>_xll.qlInterestRateIndexValueDate(IndexON,D3237)</f>
        <v>62339</v>
      </c>
      <c r="F3237" s="52" t="e">
        <f>IFERROR(_xll.qlIndexFixing(IndexON,D3237,TRUE,_xll.ohTrigger(RecalcTrigger,TriggerON)),NA())</f>
        <v>#N/A</v>
      </c>
      <c r="H3237" s="49">
        <f>_xll.qlCalendarAdvance(IborCalendar,$H3236,B3237,"f",FALSE)</f>
        <v>62004</v>
      </c>
      <c r="I3237" s="49">
        <f>_xll.qlInterestRateIndexValueDate(Index3M,$H3237)</f>
        <v>62008</v>
      </c>
      <c r="J3237" s="52" t="e">
        <f>IFERROR(_xll.qlIndexFixing(Index3M,H3237,TRUE,_xll.ohTrigger(RecalcTrigger,Trigger3M)),NA())</f>
        <v>#N/A</v>
      </c>
      <c r="K3237" s="52" t="e">
        <f>IFERROR(_xll.qlIndexFixing(ONIndex3M,I3237,TRUE,_xll.ohTrigger(RecalcTrigger,Trigger3M)),NA())</f>
        <v>#N/A</v>
      </c>
      <c r="L3237" s="52" t="e">
        <f>IFERROR(_xll.qlIndexFixing(Index6M,$H3237,TRUE,_xll.ohTrigger(RecalcTrigger,Trigger6M)),NA())</f>
        <v>#N/A</v>
      </c>
      <c r="M3237" s="52" t="e">
        <f>IFERROR(_xll.qlIndexFixing(ONIndex6M,I3237,TRUE,_xll.ohTrigger(RecalcTrigger,Trigger6M)),NA())</f>
        <v>#N/A</v>
      </c>
    </row>
    <row r="3238" spans="2:13" x14ac:dyDescent="0.2">
      <c r="B3238" s="46" t="s">
        <v>49</v>
      </c>
      <c r="D3238" s="49">
        <f>_xll.qlCalendarAdvance(LocalCalendar,$D3237,B3238,"f",FALSE)</f>
        <v>62346</v>
      </c>
      <c r="E3238" s="49">
        <f>_xll.qlInterestRateIndexValueDate(IndexON,D3238)</f>
        <v>62346</v>
      </c>
      <c r="F3238" s="52" t="e">
        <f>IFERROR(_xll.qlIndexFixing(IndexON,D3238,TRUE,_xll.ohTrigger(RecalcTrigger,TriggerON)),NA())</f>
        <v>#N/A</v>
      </c>
      <c r="H3238" s="49">
        <f>_xll.qlCalendarAdvance(IborCalendar,$H3237,B3238,"f",FALSE)</f>
        <v>62011</v>
      </c>
      <c r="I3238" s="49">
        <f>_xll.qlInterestRateIndexValueDate(Index3M,$H3238)</f>
        <v>62016</v>
      </c>
      <c r="J3238" s="52" t="e">
        <f>IFERROR(_xll.qlIndexFixing(Index3M,H3238,TRUE,_xll.ohTrigger(RecalcTrigger,Trigger3M)),NA())</f>
        <v>#N/A</v>
      </c>
      <c r="K3238" s="52" t="e">
        <f>IFERROR(_xll.qlIndexFixing(ONIndex3M,I3238,TRUE,_xll.ohTrigger(RecalcTrigger,Trigger3M)),NA())</f>
        <v>#N/A</v>
      </c>
      <c r="L3238" s="52" t="e">
        <f>IFERROR(_xll.qlIndexFixing(Index6M,$H3238,TRUE,_xll.ohTrigger(RecalcTrigger,Trigger6M)),NA())</f>
        <v>#N/A</v>
      </c>
      <c r="M3238" s="52" t="e">
        <f>IFERROR(_xll.qlIndexFixing(ONIndex6M,I3238,TRUE,_xll.ohTrigger(RecalcTrigger,Trigger6M)),NA())</f>
        <v>#N/A</v>
      </c>
    </row>
    <row r="3239" spans="2:13" x14ac:dyDescent="0.2">
      <c r="B3239" s="46" t="s">
        <v>49</v>
      </c>
      <c r="D3239" s="49">
        <f>_xll.qlCalendarAdvance(LocalCalendar,$D3238,B3239,"f",FALSE)</f>
        <v>62353</v>
      </c>
      <c r="E3239" s="49">
        <f>_xll.qlInterestRateIndexValueDate(IndexON,D3239)</f>
        <v>62353</v>
      </c>
      <c r="F3239" s="52" t="e">
        <f>IFERROR(_xll.qlIndexFixing(IndexON,D3239,TRUE,_xll.ohTrigger(RecalcTrigger,TriggerON)),NA())</f>
        <v>#N/A</v>
      </c>
      <c r="H3239" s="49">
        <f>_xll.qlCalendarAdvance(IborCalendar,$H3238,B3239,"f",FALSE)</f>
        <v>62018</v>
      </c>
      <c r="I3239" s="49">
        <f>_xll.qlInterestRateIndexValueDate(Index3M,$H3239)</f>
        <v>62022</v>
      </c>
      <c r="J3239" s="52" t="e">
        <f>IFERROR(_xll.qlIndexFixing(Index3M,H3239,TRUE,_xll.ohTrigger(RecalcTrigger,Trigger3M)),NA())</f>
        <v>#N/A</v>
      </c>
      <c r="K3239" s="52" t="e">
        <f>IFERROR(_xll.qlIndexFixing(ONIndex3M,I3239,TRUE,_xll.ohTrigger(RecalcTrigger,Trigger3M)),NA())</f>
        <v>#N/A</v>
      </c>
      <c r="L3239" s="52" t="e">
        <f>IFERROR(_xll.qlIndexFixing(Index6M,$H3239,TRUE,_xll.ohTrigger(RecalcTrigger,Trigger6M)),NA())</f>
        <v>#N/A</v>
      </c>
      <c r="M3239" s="52" t="e">
        <f>IFERROR(_xll.qlIndexFixing(ONIndex6M,I3239,TRUE,_xll.ohTrigger(RecalcTrigger,Trigger6M)),NA())</f>
        <v>#N/A</v>
      </c>
    </row>
    <row r="3240" spans="2:13" x14ac:dyDescent="0.2">
      <c r="B3240" s="46" t="s">
        <v>49</v>
      </c>
      <c r="D3240" s="49">
        <f>_xll.qlCalendarAdvance(LocalCalendar,$D3239,B3240,"f",FALSE)</f>
        <v>62360</v>
      </c>
      <c r="E3240" s="49">
        <f>_xll.qlInterestRateIndexValueDate(IndexON,D3240)</f>
        <v>62360</v>
      </c>
      <c r="F3240" s="52" t="e">
        <f>IFERROR(_xll.qlIndexFixing(IndexON,D3240,TRUE,_xll.ohTrigger(RecalcTrigger,TriggerON)),NA())</f>
        <v>#N/A</v>
      </c>
      <c r="H3240" s="49">
        <f>_xll.qlCalendarAdvance(IborCalendar,$H3239,B3240,"f",FALSE)</f>
        <v>62025</v>
      </c>
      <c r="I3240" s="49">
        <f>_xll.qlInterestRateIndexValueDate(Index3M,$H3240)</f>
        <v>62029</v>
      </c>
      <c r="J3240" s="52" t="e">
        <f>IFERROR(_xll.qlIndexFixing(Index3M,H3240,TRUE,_xll.ohTrigger(RecalcTrigger,Trigger3M)),NA())</f>
        <v>#N/A</v>
      </c>
      <c r="K3240" s="52" t="e">
        <f>IFERROR(_xll.qlIndexFixing(ONIndex3M,I3240,TRUE,_xll.ohTrigger(RecalcTrigger,Trigger3M)),NA())</f>
        <v>#N/A</v>
      </c>
      <c r="L3240" s="52" t="e">
        <f>IFERROR(_xll.qlIndexFixing(Index6M,$H3240,TRUE,_xll.ohTrigger(RecalcTrigger,Trigger6M)),NA())</f>
        <v>#N/A</v>
      </c>
      <c r="M3240" s="52" t="e">
        <f>IFERROR(_xll.qlIndexFixing(ONIndex6M,I3240,TRUE,_xll.ohTrigger(RecalcTrigger,Trigger6M)),NA())</f>
        <v>#N/A</v>
      </c>
    </row>
    <row r="3241" spans="2:13" x14ac:dyDescent="0.2">
      <c r="B3241" s="46" t="s">
        <v>49</v>
      </c>
      <c r="D3241" s="49">
        <f>_xll.qlCalendarAdvance(LocalCalendar,$D3240,B3241,"f",FALSE)</f>
        <v>62367</v>
      </c>
      <c r="E3241" s="49">
        <f>_xll.qlInterestRateIndexValueDate(IndexON,D3241)</f>
        <v>62367</v>
      </c>
      <c r="F3241" s="52" t="e">
        <f>IFERROR(_xll.qlIndexFixing(IndexON,D3241,TRUE,_xll.ohTrigger(RecalcTrigger,TriggerON)),NA())</f>
        <v>#N/A</v>
      </c>
      <c r="H3241" s="49">
        <f>_xll.qlCalendarAdvance(IborCalendar,$H3240,B3241,"f",FALSE)</f>
        <v>62032</v>
      </c>
      <c r="I3241" s="49">
        <f>_xll.qlInterestRateIndexValueDate(Index3M,$H3241)</f>
        <v>62037</v>
      </c>
      <c r="J3241" s="52" t="e">
        <f>IFERROR(_xll.qlIndexFixing(Index3M,H3241,TRUE,_xll.ohTrigger(RecalcTrigger,Trigger3M)),NA())</f>
        <v>#N/A</v>
      </c>
      <c r="K3241" s="52" t="e">
        <f>IFERROR(_xll.qlIndexFixing(ONIndex3M,I3241,TRUE,_xll.ohTrigger(RecalcTrigger,Trigger3M)),NA())</f>
        <v>#N/A</v>
      </c>
      <c r="L3241" s="52" t="e">
        <f>IFERROR(_xll.qlIndexFixing(Index6M,$H3241,TRUE,_xll.ohTrigger(RecalcTrigger,Trigger6M)),NA())</f>
        <v>#N/A</v>
      </c>
      <c r="M3241" s="52" t="e">
        <f>IFERROR(_xll.qlIndexFixing(ONIndex6M,I3241,TRUE,_xll.ohTrigger(RecalcTrigger,Trigger6M)),NA())</f>
        <v>#N/A</v>
      </c>
    </row>
    <row r="3242" spans="2:13" x14ac:dyDescent="0.2">
      <c r="B3242" s="46" t="s">
        <v>49</v>
      </c>
      <c r="D3242" s="49">
        <f>_xll.qlCalendarAdvance(LocalCalendar,$D3241,B3242,"f",FALSE)</f>
        <v>62374</v>
      </c>
      <c r="E3242" s="49">
        <f>_xll.qlInterestRateIndexValueDate(IndexON,D3242)</f>
        <v>62374</v>
      </c>
      <c r="F3242" s="52" t="e">
        <f>IFERROR(_xll.qlIndexFixing(IndexON,D3242,TRUE,_xll.ohTrigger(RecalcTrigger,TriggerON)),NA())</f>
        <v>#N/A</v>
      </c>
      <c r="H3242" s="49">
        <f>_xll.qlCalendarAdvance(IborCalendar,$H3241,B3242,"f",FALSE)</f>
        <v>62039</v>
      </c>
      <c r="I3242" s="49">
        <f>_xll.qlInterestRateIndexValueDate(Index3M,$H3242)</f>
        <v>62043</v>
      </c>
      <c r="J3242" s="52" t="e">
        <f>IFERROR(_xll.qlIndexFixing(Index3M,H3242,TRUE,_xll.ohTrigger(RecalcTrigger,Trigger3M)),NA())</f>
        <v>#N/A</v>
      </c>
      <c r="K3242" s="52" t="e">
        <f>IFERROR(_xll.qlIndexFixing(ONIndex3M,I3242,TRUE,_xll.ohTrigger(RecalcTrigger,Trigger3M)),NA())</f>
        <v>#N/A</v>
      </c>
      <c r="L3242" s="52" t="e">
        <f>IFERROR(_xll.qlIndexFixing(Index6M,$H3242,TRUE,_xll.ohTrigger(RecalcTrigger,Trigger6M)),NA())</f>
        <v>#N/A</v>
      </c>
      <c r="M3242" s="52" t="e">
        <f>IFERROR(_xll.qlIndexFixing(ONIndex6M,I3242,TRUE,_xll.ohTrigger(RecalcTrigger,Trigger6M)),NA())</f>
        <v>#N/A</v>
      </c>
    </row>
    <row r="3243" spans="2:13" x14ac:dyDescent="0.2">
      <c r="B3243" s="46" t="s">
        <v>49</v>
      </c>
      <c r="D3243" s="49">
        <f>_xll.qlCalendarAdvance(LocalCalendar,$D3242,B3243,"f",FALSE)</f>
        <v>62381</v>
      </c>
      <c r="E3243" s="49">
        <f>_xll.qlInterestRateIndexValueDate(IndexON,D3243)</f>
        <v>62381</v>
      </c>
      <c r="F3243" s="52" t="e">
        <f>IFERROR(_xll.qlIndexFixing(IndexON,D3243,TRUE,_xll.ohTrigger(RecalcTrigger,TriggerON)),NA())</f>
        <v>#N/A</v>
      </c>
      <c r="H3243" s="49">
        <f>_xll.qlCalendarAdvance(IborCalendar,$H3242,B3243,"f",FALSE)</f>
        <v>62046</v>
      </c>
      <c r="I3243" s="49">
        <f>_xll.qlInterestRateIndexValueDate(Index3M,$H3243)</f>
        <v>62050</v>
      </c>
      <c r="J3243" s="52" t="e">
        <f>IFERROR(_xll.qlIndexFixing(Index3M,H3243,TRUE,_xll.ohTrigger(RecalcTrigger,Trigger3M)),NA())</f>
        <v>#N/A</v>
      </c>
      <c r="K3243" s="52" t="e">
        <f>IFERROR(_xll.qlIndexFixing(ONIndex3M,I3243,TRUE,_xll.ohTrigger(RecalcTrigger,Trigger3M)),NA())</f>
        <v>#N/A</v>
      </c>
      <c r="L3243" s="52" t="e">
        <f>IFERROR(_xll.qlIndexFixing(Index6M,$H3243,TRUE,_xll.ohTrigger(RecalcTrigger,Trigger6M)),NA())</f>
        <v>#N/A</v>
      </c>
      <c r="M3243" s="52" t="e">
        <f>IFERROR(_xll.qlIndexFixing(ONIndex6M,I3243,TRUE,_xll.ohTrigger(RecalcTrigger,Trigger6M)),NA())</f>
        <v>#N/A</v>
      </c>
    </row>
    <row r="3244" spans="2:13" x14ac:dyDescent="0.2">
      <c r="B3244" s="46" t="s">
        <v>49</v>
      </c>
      <c r="D3244" s="49">
        <f>_xll.qlCalendarAdvance(LocalCalendar,$D3243,B3244,"f",FALSE)</f>
        <v>62388</v>
      </c>
      <c r="E3244" s="49">
        <f>_xll.qlInterestRateIndexValueDate(IndexON,D3244)</f>
        <v>62388</v>
      </c>
      <c r="F3244" s="52" t="e">
        <f>IFERROR(_xll.qlIndexFixing(IndexON,D3244,TRUE,_xll.ohTrigger(RecalcTrigger,TriggerON)),NA())</f>
        <v>#N/A</v>
      </c>
      <c r="H3244" s="49">
        <f>_xll.qlCalendarAdvance(IborCalendar,$H3243,B3244,"f",FALSE)</f>
        <v>62053</v>
      </c>
      <c r="I3244" s="49">
        <f>_xll.qlInterestRateIndexValueDate(Index3M,$H3244)</f>
        <v>62057</v>
      </c>
      <c r="J3244" s="52" t="e">
        <f>IFERROR(_xll.qlIndexFixing(Index3M,H3244,TRUE,_xll.ohTrigger(RecalcTrigger,Trigger3M)),NA())</f>
        <v>#N/A</v>
      </c>
      <c r="K3244" s="52" t="e">
        <f>IFERROR(_xll.qlIndexFixing(ONIndex3M,I3244,TRUE,_xll.ohTrigger(RecalcTrigger,Trigger3M)),NA())</f>
        <v>#N/A</v>
      </c>
      <c r="L3244" s="52" t="e">
        <f>IFERROR(_xll.qlIndexFixing(Index6M,$H3244,TRUE,_xll.ohTrigger(RecalcTrigger,Trigger6M)),NA())</f>
        <v>#N/A</v>
      </c>
      <c r="M3244" s="52" t="e">
        <f>IFERROR(_xll.qlIndexFixing(ONIndex6M,I3244,TRUE,_xll.ohTrigger(RecalcTrigger,Trigger6M)),NA())</f>
        <v>#N/A</v>
      </c>
    </row>
    <row r="3245" spans="2:13" x14ac:dyDescent="0.2">
      <c r="B3245" s="46" t="s">
        <v>49</v>
      </c>
      <c r="D3245" s="49">
        <f>_xll.qlCalendarAdvance(LocalCalendar,$D3244,B3245,"f",FALSE)</f>
        <v>62395</v>
      </c>
      <c r="E3245" s="49">
        <f>_xll.qlInterestRateIndexValueDate(IndexON,D3245)</f>
        <v>62395</v>
      </c>
      <c r="F3245" s="52" t="e">
        <f>IFERROR(_xll.qlIndexFixing(IndexON,D3245,TRUE,_xll.ohTrigger(RecalcTrigger,TriggerON)),NA())</f>
        <v>#N/A</v>
      </c>
      <c r="H3245" s="49">
        <f>_xll.qlCalendarAdvance(IborCalendar,$H3244,B3245,"f",FALSE)</f>
        <v>62060</v>
      </c>
      <c r="I3245" s="49">
        <f>_xll.qlInterestRateIndexValueDate(Index3M,$H3245)</f>
        <v>62064</v>
      </c>
      <c r="J3245" s="52" t="e">
        <f>IFERROR(_xll.qlIndexFixing(Index3M,H3245,TRUE,_xll.ohTrigger(RecalcTrigger,Trigger3M)),NA())</f>
        <v>#N/A</v>
      </c>
      <c r="K3245" s="52" t="e">
        <f>IFERROR(_xll.qlIndexFixing(ONIndex3M,I3245,TRUE,_xll.ohTrigger(RecalcTrigger,Trigger3M)),NA())</f>
        <v>#N/A</v>
      </c>
      <c r="L3245" s="52" t="e">
        <f>IFERROR(_xll.qlIndexFixing(Index6M,$H3245,TRUE,_xll.ohTrigger(RecalcTrigger,Trigger6M)),NA())</f>
        <v>#N/A</v>
      </c>
      <c r="M3245" s="52" t="e">
        <f>IFERROR(_xll.qlIndexFixing(ONIndex6M,I3245,TRUE,_xll.ohTrigger(RecalcTrigger,Trigger6M)),NA())</f>
        <v>#N/A</v>
      </c>
    </row>
    <row r="3246" spans="2:13" x14ac:dyDescent="0.2">
      <c r="B3246" s="46" t="s">
        <v>49</v>
      </c>
      <c r="D3246" s="49">
        <f>_xll.qlCalendarAdvance(LocalCalendar,$D3245,B3246,"f",FALSE)</f>
        <v>62402</v>
      </c>
      <c r="E3246" s="49">
        <f>_xll.qlInterestRateIndexValueDate(IndexON,D3246)</f>
        <v>62402</v>
      </c>
      <c r="F3246" s="52" t="e">
        <f>IFERROR(_xll.qlIndexFixing(IndexON,D3246,TRUE,_xll.ohTrigger(RecalcTrigger,TriggerON)),NA())</f>
        <v>#N/A</v>
      </c>
      <c r="H3246" s="49">
        <f>_xll.qlCalendarAdvance(IborCalendar,$H3245,B3246,"f",FALSE)</f>
        <v>62067</v>
      </c>
      <c r="I3246" s="49">
        <f>_xll.qlInterestRateIndexValueDate(Index3M,$H3246)</f>
        <v>62071</v>
      </c>
      <c r="J3246" s="52" t="e">
        <f>IFERROR(_xll.qlIndexFixing(Index3M,H3246,TRUE,_xll.ohTrigger(RecalcTrigger,Trigger3M)),NA())</f>
        <v>#N/A</v>
      </c>
      <c r="K3246" s="52" t="e">
        <f>IFERROR(_xll.qlIndexFixing(ONIndex3M,I3246,TRUE,_xll.ohTrigger(RecalcTrigger,Trigger3M)),NA())</f>
        <v>#N/A</v>
      </c>
      <c r="L3246" s="52" t="e">
        <f>IFERROR(_xll.qlIndexFixing(Index6M,$H3246,TRUE,_xll.ohTrigger(RecalcTrigger,Trigger6M)),NA())</f>
        <v>#N/A</v>
      </c>
      <c r="M3246" s="52" t="e">
        <f>IFERROR(_xll.qlIndexFixing(ONIndex6M,I3246,TRUE,_xll.ohTrigger(RecalcTrigger,Trigger6M)),NA())</f>
        <v>#N/A</v>
      </c>
    </row>
    <row r="3247" spans="2:13" x14ac:dyDescent="0.2">
      <c r="B3247" s="46" t="s">
        <v>49</v>
      </c>
      <c r="D3247" s="49">
        <f>_xll.qlCalendarAdvance(LocalCalendar,$D3246,B3247,"f",FALSE)</f>
        <v>62409</v>
      </c>
      <c r="E3247" s="49">
        <f>_xll.qlInterestRateIndexValueDate(IndexON,D3247)</f>
        <v>62409</v>
      </c>
      <c r="F3247" s="52" t="e">
        <f>IFERROR(_xll.qlIndexFixing(IndexON,D3247,TRUE,_xll.ohTrigger(RecalcTrigger,TriggerON)),NA())</f>
        <v>#N/A</v>
      </c>
      <c r="H3247" s="49">
        <f>_xll.qlCalendarAdvance(IborCalendar,$H3246,B3247,"f",FALSE)</f>
        <v>62074</v>
      </c>
      <c r="I3247" s="49">
        <f>_xll.qlInterestRateIndexValueDate(Index3M,$H3247)</f>
        <v>62078</v>
      </c>
      <c r="J3247" s="52" t="e">
        <f>IFERROR(_xll.qlIndexFixing(Index3M,H3247,TRUE,_xll.ohTrigger(RecalcTrigger,Trigger3M)),NA())</f>
        <v>#N/A</v>
      </c>
      <c r="K3247" s="52" t="e">
        <f>IFERROR(_xll.qlIndexFixing(ONIndex3M,I3247,TRUE,_xll.ohTrigger(RecalcTrigger,Trigger3M)),NA())</f>
        <v>#N/A</v>
      </c>
      <c r="L3247" s="52" t="e">
        <f>IFERROR(_xll.qlIndexFixing(Index6M,$H3247,TRUE,_xll.ohTrigger(RecalcTrigger,Trigger6M)),NA())</f>
        <v>#N/A</v>
      </c>
      <c r="M3247" s="52" t="e">
        <f>IFERROR(_xll.qlIndexFixing(ONIndex6M,I3247,TRUE,_xll.ohTrigger(RecalcTrigger,Trigger6M)),NA())</f>
        <v>#N/A</v>
      </c>
    </row>
    <row r="3248" spans="2:13" x14ac:dyDescent="0.2">
      <c r="B3248" s="46" t="s">
        <v>49</v>
      </c>
      <c r="D3248" s="49">
        <f>_xll.qlCalendarAdvance(LocalCalendar,$D3247,B3248,"f",FALSE)</f>
        <v>62416</v>
      </c>
      <c r="E3248" s="49">
        <f>_xll.qlInterestRateIndexValueDate(IndexON,D3248)</f>
        <v>62416</v>
      </c>
      <c r="F3248" s="52" t="e">
        <f>IFERROR(_xll.qlIndexFixing(IndexON,D3248,TRUE,_xll.ohTrigger(RecalcTrigger,TriggerON)),NA())</f>
        <v>#N/A</v>
      </c>
      <c r="H3248" s="49">
        <f>_xll.qlCalendarAdvance(IborCalendar,$H3247,B3248,"f",FALSE)</f>
        <v>62081</v>
      </c>
      <c r="I3248" s="49">
        <f>_xll.qlInterestRateIndexValueDate(Index3M,$H3248)</f>
        <v>62086</v>
      </c>
      <c r="J3248" s="52" t="e">
        <f>IFERROR(_xll.qlIndexFixing(Index3M,H3248,TRUE,_xll.ohTrigger(RecalcTrigger,Trigger3M)),NA())</f>
        <v>#N/A</v>
      </c>
      <c r="K3248" s="52" t="e">
        <f>IFERROR(_xll.qlIndexFixing(ONIndex3M,I3248,TRUE,_xll.ohTrigger(RecalcTrigger,Trigger3M)),NA())</f>
        <v>#N/A</v>
      </c>
      <c r="L3248" s="52" t="e">
        <f>IFERROR(_xll.qlIndexFixing(Index6M,$H3248,TRUE,_xll.ohTrigger(RecalcTrigger,Trigger6M)),NA())</f>
        <v>#N/A</v>
      </c>
      <c r="M3248" s="52" t="e">
        <f>IFERROR(_xll.qlIndexFixing(ONIndex6M,I3248,TRUE,_xll.ohTrigger(RecalcTrigger,Trigger6M)),NA())</f>
        <v>#N/A</v>
      </c>
    </row>
    <row r="3249" spans="2:13" x14ac:dyDescent="0.2">
      <c r="B3249" s="46" t="s">
        <v>49</v>
      </c>
      <c r="D3249" s="49">
        <f>_xll.qlCalendarAdvance(LocalCalendar,$D3248,B3249,"f",FALSE)</f>
        <v>62423</v>
      </c>
      <c r="E3249" s="49">
        <f>_xll.qlInterestRateIndexValueDate(IndexON,D3249)</f>
        <v>62423</v>
      </c>
      <c r="F3249" s="52" t="e">
        <f>IFERROR(_xll.qlIndexFixing(IndexON,D3249,TRUE,_xll.ohTrigger(RecalcTrigger,TriggerON)),NA())</f>
        <v>#N/A</v>
      </c>
      <c r="H3249" s="49">
        <f>_xll.qlCalendarAdvance(IborCalendar,$H3248,B3249,"f",FALSE)</f>
        <v>62089</v>
      </c>
      <c r="I3249" s="49">
        <f>_xll.qlInterestRateIndexValueDate(Index3M,$H3249)</f>
        <v>62099</v>
      </c>
      <c r="J3249" s="52" t="e">
        <f>IFERROR(_xll.qlIndexFixing(Index3M,H3249,TRUE,_xll.ohTrigger(RecalcTrigger,Trigger3M)),NA())</f>
        <v>#N/A</v>
      </c>
      <c r="K3249" s="52" t="e">
        <f>IFERROR(_xll.qlIndexFixing(ONIndex3M,I3249,TRUE,_xll.ohTrigger(RecalcTrigger,Trigger3M)),NA())</f>
        <v>#N/A</v>
      </c>
      <c r="L3249" s="52" t="e">
        <f>IFERROR(_xll.qlIndexFixing(Index6M,$H3249,TRUE,_xll.ohTrigger(RecalcTrigger,Trigger6M)),NA())</f>
        <v>#N/A</v>
      </c>
      <c r="M3249" s="52" t="e">
        <f>IFERROR(_xll.qlIndexFixing(ONIndex6M,I3249,TRUE,_xll.ohTrigger(RecalcTrigger,Trigger6M)),NA())</f>
        <v>#N/A</v>
      </c>
    </row>
    <row r="3250" spans="2:13" x14ac:dyDescent="0.2">
      <c r="B3250" s="46" t="s">
        <v>49</v>
      </c>
      <c r="D3250" s="49">
        <f>_xll.qlCalendarAdvance(LocalCalendar,$D3249,B3250,"f",FALSE)</f>
        <v>62430</v>
      </c>
      <c r="E3250" s="49">
        <f>_xll.qlInterestRateIndexValueDate(IndexON,D3250)</f>
        <v>62430</v>
      </c>
      <c r="F3250" s="52" t="e">
        <f>IFERROR(_xll.qlIndexFixing(IndexON,D3250,TRUE,_xll.ohTrigger(RecalcTrigger,TriggerON)),NA())</f>
        <v>#N/A</v>
      </c>
      <c r="H3250" s="49">
        <f>_xll.qlCalendarAdvance(IborCalendar,$H3249,B3250,"f",FALSE)</f>
        <v>62096</v>
      </c>
      <c r="I3250" s="49">
        <f>_xll.qlInterestRateIndexValueDate(Index3M,$H3250)</f>
        <v>62100</v>
      </c>
      <c r="J3250" s="52" t="e">
        <f>IFERROR(_xll.qlIndexFixing(Index3M,H3250,TRUE,_xll.ohTrigger(RecalcTrigger,Trigger3M)),NA())</f>
        <v>#N/A</v>
      </c>
      <c r="K3250" s="52" t="e">
        <f>IFERROR(_xll.qlIndexFixing(ONIndex3M,I3250,TRUE,_xll.ohTrigger(RecalcTrigger,Trigger3M)),NA())</f>
        <v>#N/A</v>
      </c>
      <c r="L3250" s="52" t="e">
        <f>IFERROR(_xll.qlIndexFixing(Index6M,$H3250,TRUE,_xll.ohTrigger(RecalcTrigger,Trigger6M)),NA())</f>
        <v>#N/A</v>
      </c>
      <c r="M3250" s="52" t="e">
        <f>IFERROR(_xll.qlIndexFixing(ONIndex6M,I3250,TRUE,_xll.ohTrigger(RecalcTrigger,Trigger6M)),NA())</f>
        <v>#N/A</v>
      </c>
    </row>
    <row r="3251" spans="2:13" x14ac:dyDescent="0.2">
      <c r="B3251" s="46" t="s">
        <v>49</v>
      </c>
      <c r="D3251" s="49">
        <f>_xll.qlCalendarAdvance(LocalCalendar,$D3250,B3251,"f",FALSE)</f>
        <v>62437</v>
      </c>
      <c r="E3251" s="49">
        <f>_xll.qlInterestRateIndexValueDate(IndexON,D3251)</f>
        <v>62437</v>
      </c>
      <c r="F3251" s="52" t="e">
        <f>IFERROR(_xll.qlIndexFixing(IndexON,D3251,TRUE,_xll.ohTrigger(RecalcTrigger,TriggerON)),NA())</f>
        <v>#N/A</v>
      </c>
      <c r="H3251" s="49">
        <f>_xll.qlCalendarAdvance(IborCalendar,$H3250,B3251,"f",FALSE)</f>
        <v>62103</v>
      </c>
      <c r="I3251" s="49">
        <f>_xll.qlInterestRateIndexValueDate(Index3M,$H3251)</f>
        <v>62107</v>
      </c>
      <c r="J3251" s="52" t="e">
        <f>IFERROR(_xll.qlIndexFixing(Index3M,H3251,TRUE,_xll.ohTrigger(RecalcTrigger,Trigger3M)),NA())</f>
        <v>#N/A</v>
      </c>
      <c r="K3251" s="52" t="e">
        <f>IFERROR(_xll.qlIndexFixing(ONIndex3M,I3251,TRUE,_xll.ohTrigger(RecalcTrigger,Trigger3M)),NA())</f>
        <v>#N/A</v>
      </c>
      <c r="L3251" s="52" t="e">
        <f>IFERROR(_xll.qlIndexFixing(Index6M,$H3251,TRUE,_xll.ohTrigger(RecalcTrigger,Trigger6M)),NA())</f>
        <v>#N/A</v>
      </c>
      <c r="M3251" s="52" t="e">
        <f>IFERROR(_xll.qlIndexFixing(ONIndex6M,I3251,TRUE,_xll.ohTrigger(RecalcTrigger,Trigger6M)),NA())</f>
        <v>#N/A</v>
      </c>
    </row>
    <row r="3252" spans="2:13" x14ac:dyDescent="0.2">
      <c r="B3252" s="46" t="s">
        <v>49</v>
      </c>
      <c r="D3252" s="49">
        <f>_xll.qlCalendarAdvance(LocalCalendar,$D3251,B3252,"f",FALSE)</f>
        <v>62444</v>
      </c>
      <c r="E3252" s="49">
        <f>_xll.qlInterestRateIndexValueDate(IndexON,D3252)</f>
        <v>62444</v>
      </c>
      <c r="F3252" s="52" t="e">
        <f>IFERROR(_xll.qlIndexFixing(IndexON,D3252,TRUE,_xll.ohTrigger(RecalcTrigger,TriggerON)),NA())</f>
        <v>#N/A</v>
      </c>
      <c r="H3252" s="49">
        <f>_xll.qlCalendarAdvance(IborCalendar,$H3251,B3252,"f",FALSE)</f>
        <v>62110</v>
      </c>
      <c r="I3252" s="49">
        <f>_xll.qlInterestRateIndexValueDate(Index3M,$H3252)</f>
        <v>62114</v>
      </c>
      <c r="J3252" s="52" t="e">
        <f>IFERROR(_xll.qlIndexFixing(Index3M,H3252,TRUE,_xll.ohTrigger(RecalcTrigger,Trigger3M)),NA())</f>
        <v>#N/A</v>
      </c>
      <c r="K3252" s="52" t="e">
        <f>IFERROR(_xll.qlIndexFixing(ONIndex3M,I3252,TRUE,_xll.ohTrigger(RecalcTrigger,Trigger3M)),NA())</f>
        <v>#N/A</v>
      </c>
      <c r="L3252" s="52" t="e">
        <f>IFERROR(_xll.qlIndexFixing(Index6M,$H3252,TRUE,_xll.ohTrigger(RecalcTrigger,Trigger6M)),NA())</f>
        <v>#N/A</v>
      </c>
      <c r="M3252" s="52" t="e">
        <f>IFERROR(_xll.qlIndexFixing(ONIndex6M,I3252,TRUE,_xll.ohTrigger(RecalcTrigger,Trigger6M)),NA())</f>
        <v>#N/A</v>
      </c>
    </row>
    <row r="3253" spans="2:13" x14ac:dyDescent="0.2">
      <c r="B3253" s="46" t="s">
        <v>49</v>
      </c>
      <c r="D3253" s="49">
        <f>_xll.qlCalendarAdvance(LocalCalendar,$D3252,B3253,"f",FALSE)</f>
        <v>62451</v>
      </c>
      <c r="E3253" s="49">
        <f>_xll.qlInterestRateIndexValueDate(IndexON,D3253)</f>
        <v>62451</v>
      </c>
      <c r="F3253" s="52" t="e">
        <f>IFERROR(_xll.qlIndexFixing(IndexON,D3253,TRUE,_xll.ohTrigger(RecalcTrigger,TriggerON)),NA())</f>
        <v>#N/A</v>
      </c>
      <c r="H3253" s="49">
        <f>_xll.qlCalendarAdvance(IborCalendar,$H3252,B3253,"f",FALSE)</f>
        <v>62117</v>
      </c>
      <c r="I3253" s="49">
        <f>_xll.qlInterestRateIndexValueDate(Index3M,$H3253)</f>
        <v>62121</v>
      </c>
      <c r="J3253" s="52" t="e">
        <f>IFERROR(_xll.qlIndexFixing(Index3M,H3253,TRUE,_xll.ohTrigger(RecalcTrigger,Trigger3M)),NA())</f>
        <v>#N/A</v>
      </c>
      <c r="K3253" s="52" t="e">
        <f>IFERROR(_xll.qlIndexFixing(ONIndex3M,I3253,TRUE,_xll.ohTrigger(RecalcTrigger,Trigger3M)),NA())</f>
        <v>#N/A</v>
      </c>
      <c r="L3253" s="52" t="e">
        <f>IFERROR(_xll.qlIndexFixing(Index6M,$H3253,TRUE,_xll.ohTrigger(RecalcTrigger,Trigger6M)),NA())</f>
        <v>#N/A</v>
      </c>
      <c r="M3253" s="52" t="e">
        <f>IFERROR(_xll.qlIndexFixing(ONIndex6M,I3253,TRUE,_xll.ohTrigger(RecalcTrigger,Trigger6M)),NA())</f>
        <v>#N/A</v>
      </c>
    </row>
    <row r="3254" spans="2:13" x14ac:dyDescent="0.2">
      <c r="B3254" s="46" t="s">
        <v>49</v>
      </c>
      <c r="D3254" s="49">
        <f>_xll.qlCalendarAdvance(LocalCalendar,$D3253,B3254,"f",FALSE)</f>
        <v>62463</v>
      </c>
      <c r="E3254" s="49">
        <f>_xll.qlInterestRateIndexValueDate(IndexON,D3254)</f>
        <v>62463</v>
      </c>
      <c r="F3254" s="52" t="e">
        <f>IFERROR(_xll.qlIndexFixing(IndexON,D3254,TRUE,_xll.ohTrigger(RecalcTrigger,TriggerON)),NA())</f>
        <v>#N/A</v>
      </c>
      <c r="H3254" s="49">
        <f>_xll.qlCalendarAdvance(IborCalendar,$H3253,B3254,"f",FALSE)</f>
        <v>62124</v>
      </c>
      <c r="I3254" s="49">
        <f>_xll.qlInterestRateIndexValueDate(Index3M,$H3254)</f>
        <v>62128</v>
      </c>
      <c r="J3254" s="52" t="e">
        <f>IFERROR(_xll.qlIndexFixing(Index3M,H3254,TRUE,_xll.ohTrigger(RecalcTrigger,Trigger3M)),NA())</f>
        <v>#N/A</v>
      </c>
      <c r="K3254" s="52" t="e">
        <f>IFERROR(_xll.qlIndexFixing(ONIndex3M,I3254,TRUE,_xll.ohTrigger(RecalcTrigger,Trigger3M)),NA())</f>
        <v>#N/A</v>
      </c>
      <c r="L3254" s="52" t="e">
        <f>IFERROR(_xll.qlIndexFixing(Index6M,$H3254,TRUE,_xll.ohTrigger(RecalcTrigger,Trigger6M)),NA())</f>
        <v>#N/A</v>
      </c>
      <c r="M3254" s="52" t="e">
        <f>IFERROR(_xll.qlIndexFixing(ONIndex6M,I3254,TRUE,_xll.ohTrigger(RecalcTrigger,Trigger6M)),NA())</f>
        <v>#N/A</v>
      </c>
    </row>
    <row r="3255" spans="2:13" x14ac:dyDescent="0.2">
      <c r="B3255" s="46" t="s">
        <v>49</v>
      </c>
      <c r="D3255" s="49">
        <f>_xll.qlCalendarAdvance(LocalCalendar,$D3254,B3255,"f",FALSE)</f>
        <v>62471</v>
      </c>
      <c r="E3255" s="49">
        <f>_xll.qlInterestRateIndexValueDate(IndexON,D3255)</f>
        <v>62471</v>
      </c>
      <c r="F3255" s="52" t="e">
        <f>IFERROR(_xll.qlIndexFixing(IndexON,D3255,TRUE,_xll.ohTrigger(RecalcTrigger,TriggerON)),NA())</f>
        <v>#N/A</v>
      </c>
      <c r="H3255" s="49">
        <f>_xll.qlCalendarAdvance(IborCalendar,$H3254,B3255,"f",FALSE)</f>
        <v>62131</v>
      </c>
      <c r="I3255" s="49">
        <f>_xll.qlInterestRateIndexValueDate(Index3M,$H3255)</f>
        <v>62136</v>
      </c>
      <c r="J3255" s="52" t="e">
        <f>IFERROR(_xll.qlIndexFixing(Index3M,H3255,TRUE,_xll.ohTrigger(RecalcTrigger,Trigger3M)),NA())</f>
        <v>#N/A</v>
      </c>
      <c r="K3255" s="52" t="e">
        <f>IFERROR(_xll.qlIndexFixing(ONIndex3M,I3255,TRUE,_xll.ohTrigger(RecalcTrigger,Trigger3M)),NA())</f>
        <v>#N/A</v>
      </c>
      <c r="L3255" s="52" t="e">
        <f>IFERROR(_xll.qlIndexFixing(Index6M,$H3255,TRUE,_xll.ohTrigger(RecalcTrigger,Trigger6M)),NA())</f>
        <v>#N/A</v>
      </c>
      <c r="M3255" s="52" t="e">
        <f>IFERROR(_xll.qlIndexFixing(ONIndex6M,I3255,TRUE,_xll.ohTrigger(RecalcTrigger,Trigger6M)),NA())</f>
        <v>#N/A</v>
      </c>
    </row>
    <row r="3256" spans="2:13" x14ac:dyDescent="0.2">
      <c r="B3256" s="46" t="s">
        <v>49</v>
      </c>
      <c r="D3256" s="49">
        <f>_xll.qlCalendarAdvance(LocalCalendar,$D3255,B3256,"f",FALSE)</f>
        <v>62478</v>
      </c>
      <c r="E3256" s="49">
        <f>_xll.qlInterestRateIndexValueDate(IndexON,D3256)</f>
        <v>62478</v>
      </c>
      <c r="F3256" s="52" t="e">
        <f>IFERROR(_xll.qlIndexFixing(IndexON,D3256,TRUE,_xll.ohTrigger(RecalcTrigger,TriggerON)),NA())</f>
        <v>#N/A</v>
      </c>
      <c r="H3256" s="49">
        <f>_xll.qlCalendarAdvance(IborCalendar,$H3255,B3256,"f",FALSE)</f>
        <v>62138</v>
      </c>
      <c r="I3256" s="49">
        <f>_xll.qlInterestRateIndexValueDate(Index3M,$H3256)</f>
        <v>62142</v>
      </c>
      <c r="J3256" s="52" t="e">
        <f>IFERROR(_xll.qlIndexFixing(Index3M,H3256,TRUE,_xll.ohTrigger(RecalcTrigger,Trigger3M)),NA())</f>
        <v>#N/A</v>
      </c>
      <c r="K3256" s="52" t="e">
        <f>IFERROR(_xll.qlIndexFixing(ONIndex3M,I3256,TRUE,_xll.ohTrigger(RecalcTrigger,Trigger3M)),NA())</f>
        <v>#N/A</v>
      </c>
      <c r="L3256" s="52" t="e">
        <f>IFERROR(_xll.qlIndexFixing(Index6M,$H3256,TRUE,_xll.ohTrigger(RecalcTrigger,Trigger6M)),NA())</f>
        <v>#N/A</v>
      </c>
      <c r="M3256" s="52" t="e">
        <f>IFERROR(_xll.qlIndexFixing(ONIndex6M,I3256,TRUE,_xll.ohTrigger(RecalcTrigger,Trigger6M)),NA())</f>
        <v>#N/A</v>
      </c>
    </row>
    <row r="3257" spans="2:13" x14ac:dyDescent="0.2">
      <c r="B3257" s="46" t="s">
        <v>49</v>
      </c>
      <c r="D3257" s="49">
        <f>_xll.qlCalendarAdvance(LocalCalendar,$D3256,B3257,"f",FALSE)</f>
        <v>62485</v>
      </c>
      <c r="E3257" s="49">
        <f>_xll.qlInterestRateIndexValueDate(IndexON,D3257)</f>
        <v>62485</v>
      </c>
      <c r="F3257" s="52" t="e">
        <f>IFERROR(_xll.qlIndexFixing(IndexON,D3257,TRUE,_xll.ohTrigger(RecalcTrigger,TriggerON)),NA())</f>
        <v>#N/A</v>
      </c>
      <c r="H3257" s="49">
        <f>_xll.qlCalendarAdvance(IborCalendar,$H3256,B3257,"f",FALSE)</f>
        <v>62145</v>
      </c>
      <c r="I3257" s="49">
        <f>_xll.qlInterestRateIndexValueDate(Index3M,$H3257)</f>
        <v>62149</v>
      </c>
      <c r="J3257" s="52" t="e">
        <f>IFERROR(_xll.qlIndexFixing(Index3M,H3257,TRUE,_xll.ohTrigger(RecalcTrigger,Trigger3M)),NA())</f>
        <v>#N/A</v>
      </c>
      <c r="K3257" s="52" t="e">
        <f>IFERROR(_xll.qlIndexFixing(ONIndex3M,I3257,TRUE,_xll.ohTrigger(RecalcTrigger,Trigger3M)),NA())</f>
        <v>#N/A</v>
      </c>
      <c r="L3257" s="52" t="e">
        <f>IFERROR(_xll.qlIndexFixing(Index6M,$H3257,TRUE,_xll.ohTrigger(RecalcTrigger,Trigger6M)),NA())</f>
        <v>#N/A</v>
      </c>
      <c r="M3257" s="52" t="e">
        <f>IFERROR(_xll.qlIndexFixing(ONIndex6M,I3257,TRUE,_xll.ohTrigger(RecalcTrigger,Trigger6M)),NA())</f>
        <v>#N/A</v>
      </c>
    </row>
    <row r="3258" spans="2:13" x14ac:dyDescent="0.2">
      <c r="B3258" s="46" t="s">
        <v>49</v>
      </c>
      <c r="D3258" s="49">
        <f>_xll.qlCalendarAdvance(LocalCalendar,$D3257,B3258,"f",FALSE)</f>
        <v>62492</v>
      </c>
      <c r="E3258" s="49">
        <f>_xll.qlInterestRateIndexValueDate(IndexON,D3258)</f>
        <v>62492</v>
      </c>
      <c r="F3258" s="52" t="e">
        <f>IFERROR(_xll.qlIndexFixing(IndexON,D3258,TRUE,_xll.ohTrigger(RecalcTrigger,TriggerON)),NA())</f>
        <v>#N/A</v>
      </c>
      <c r="H3258" s="49">
        <f>_xll.qlCalendarAdvance(IborCalendar,$H3257,B3258,"f",FALSE)</f>
        <v>62152</v>
      </c>
      <c r="I3258" s="49">
        <f>_xll.qlInterestRateIndexValueDate(Index3M,$H3258)</f>
        <v>62156</v>
      </c>
      <c r="J3258" s="52" t="e">
        <f>IFERROR(_xll.qlIndexFixing(Index3M,H3258,TRUE,_xll.ohTrigger(RecalcTrigger,Trigger3M)),NA())</f>
        <v>#N/A</v>
      </c>
      <c r="K3258" s="52" t="e">
        <f>IFERROR(_xll.qlIndexFixing(ONIndex3M,I3258,TRUE,_xll.ohTrigger(RecalcTrigger,Trigger3M)),NA())</f>
        <v>#N/A</v>
      </c>
      <c r="L3258" s="52" t="e">
        <f>IFERROR(_xll.qlIndexFixing(Index6M,$H3258,TRUE,_xll.ohTrigger(RecalcTrigger,Trigger6M)),NA())</f>
        <v>#N/A</v>
      </c>
      <c r="M3258" s="52" t="e">
        <f>IFERROR(_xll.qlIndexFixing(ONIndex6M,I3258,TRUE,_xll.ohTrigger(RecalcTrigger,Trigger6M)),NA())</f>
        <v>#N/A</v>
      </c>
    </row>
    <row r="3259" spans="2:13" x14ac:dyDescent="0.2">
      <c r="B3259" s="46" t="s">
        <v>49</v>
      </c>
      <c r="D3259" s="49">
        <f>_xll.qlCalendarAdvance(LocalCalendar,$D3258,B3259,"f",FALSE)</f>
        <v>62499</v>
      </c>
      <c r="E3259" s="49">
        <f>_xll.qlInterestRateIndexValueDate(IndexON,D3259)</f>
        <v>62499</v>
      </c>
      <c r="F3259" s="52" t="e">
        <f>IFERROR(_xll.qlIndexFixing(IndexON,D3259,TRUE,_xll.ohTrigger(RecalcTrigger,TriggerON)),NA())</f>
        <v>#N/A</v>
      </c>
      <c r="H3259" s="49">
        <f>_xll.qlCalendarAdvance(IborCalendar,$H3258,B3259,"f",FALSE)</f>
        <v>62159</v>
      </c>
      <c r="I3259" s="49">
        <f>_xll.qlInterestRateIndexValueDate(Index3M,$H3259)</f>
        <v>62163</v>
      </c>
      <c r="J3259" s="52" t="e">
        <f>IFERROR(_xll.qlIndexFixing(Index3M,H3259,TRUE,_xll.ohTrigger(RecalcTrigger,Trigger3M)),NA())</f>
        <v>#N/A</v>
      </c>
      <c r="K3259" s="52" t="e">
        <f>IFERROR(_xll.qlIndexFixing(ONIndex3M,I3259,TRUE,_xll.ohTrigger(RecalcTrigger,Trigger3M)),NA())</f>
        <v>#N/A</v>
      </c>
      <c r="L3259" s="52" t="e">
        <f>IFERROR(_xll.qlIndexFixing(Index6M,$H3259,TRUE,_xll.ohTrigger(RecalcTrigger,Trigger6M)),NA())</f>
        <v>#N/A</v>
      </c>
      <c r="M3259" s="52" t="e">
        <f>IFERROR(_xll.qlIndexFixing(ONIndex6M,I3259,TRUE,_xll.ohTrigger(RecalcTrigger,Trigger6M)),NA())</f>
        <v>#N/A</v>
      </c>
    </row>
    <row r="3260" spans="2:13" x14ac:dyDescent="0.2">
      <c r="B3260" s="46" t="s">
        <v>49</v>
      </c>
      <c r="D3260" s="49">
        <f>_xll.qlCalendarAdvance(LocalCalendar,$D3259,B3260,"f",FALSE)</f>
        <v>62506</v>
      </c>
      <c r="E3260" s="49">
        <f>_xll.qlInterestRateIndexValueDate(IndexON,D3260)</f>
        <v>62506</v>
      </c>
      <c r="F3260" s="52" t="e">
        <f>IFERROR(_xll.qlIndexFixing(IndexON,D3260,TRUE,_xll.ohTrigger(RecalcTrigger,TriggerON)),NA())</f>
        <v>#N/A</v>
      </c>
      <c r="H3260" s="49">
        <f>_xll.qlCalendarAdvance(IborCalendar,$H3259,B3260,"f",FALSE)</f>
        <v>62166</v>
      </c>
      <c r="I3260" s="49">
        <f>_xll.qlInterestRateIndexValueDate(Index3M,$H3260)</f>
        <v>62170</v>
      </c>
      <c r="J3260" s="52" t="e">
        <f>IFERROR(_xll.qlIndexFixing(Index3M,H3260,TRUE,_xll.ohTrigger(RecalcTrigger,Trigger3M)),NA())</f>
        <v>#N/A</v>
      </c>
      <c r="K3260" s="52" t="e">
        <f>IFERROR(_xll.qlIndexFixing(ONIndex3M,I3260,TRUE,_xll.ohTrigger(RecalcTrigger,Trigger3M)),NA())</f>
        <v>#N/A</v>
      </c>
      <c r="L3260" s="52" t="e">
        <f>IFERROR(_xll.qlIndexFixing(Index6M,$H3260,TRUE,_xll.ohTrigger(RecalcTrigger,Trigger6M)),NA())</f>
        <v>#N/A</v>
      </c>
      <c r="M3260" s="52" t="e">
        <f>IFERROR(_xll.qlIndexFixing(ONIndex6M,I3260,TRUE,_xll.ohTrigger(RecalcTrigger,Trigger6M)),NA())</f>
        <v>#N/A</v>
      </c>
    </row>
    <row r="3261" spans="2:13" x14ac:dyDescent="0.2">
      <c r="B3261" s="46" t="s">
        <v>49</v>
      </c>
      <c r="D3261" s="49">
        <f>_xll.qlCalendarAdvance(LocalCalendar,$D3260,B3261,"f",FALSE)</f>
        <v>62513</v>
      </c>
      <c r="E3261" s="49">
        <f>_xll.qlInterestRateIndexValueDate(IndexON,D3261)</f>
        <v>62513</v>
      </c>
      <c r="F3261" s="52" t="e">
        <f>IFERROR(_xll.qlIndexFixing(IndexON,D3261,TRUE,_xll.ohTrigger(RecalcTrigger,TriggerON)),NA())</f>
        <v>#N/A</v>
      </c>
      <c r="H3261" s="49">
        <f>_xll.qlCalendarAdvance(IborCalendar,$H3260,B3261,"f",FALSE)</f>
        <v>62173</v>
      </c>
      <c r="I3261" s="49">
        <f>_xll.qlInterestRateIndexValueDate(Index3M,$H3261)</f>
        <v>62177</v>
      </c>
      <c r="J3261" s="52" t="e">
        <f>IFERROR(_xll.qlIndexFixing(Index3M,H3261,TRUE,_xll.ohTrigger(RecalcTrigger,Trigger3M)),NA())</f>
        <v>#N/A</v>
      </c>
      <c r="K3261" s="52" t="e">
        <f>IFERROR(_xll.qlIndexFixing(ONIndex3M,I3261,TRUE,_xll.ohTrigger(RecalcTrigger,Trigger3M)),NA())</f>
        <v>#N/A</v>
      </c>
      <c r="L3261" s="52" t="e">
        <f>IFERROR(_xll.qlIndexFixing(Index6M,$H3261,TRUE,_xll.ohTrigger(RecalcTrigger,Trigger6M)),NA())</f>
        <v>#N/A</v>
      </c>
      <c r="M3261" s="52" t="e">
        <f>IFERROR(_xll.qlIndexFixing(ONIndex6M,I3261,TRUE,_xll.ohTrigger(RecalcTrigger,Trigger6M)),NA())</f>
        <v>#N/A</v>
      </c>
    </row>
    <row r="3262" spans="2:13" x14ac:dyDescent="0.2">
      <c r="B3262" s="46" t="s">
        <v>49</v>
      </c>
      <c r="D3262" s="49">
        <f>_xll.qlCalendarAdvance(LocalCalendar,$D3261,B3262,"f",FALSE)</f>
        <v>62520</v>
      </c>
      <c r="E3262" s="49">
        <f>_xll.qlInterestRateIndexValueDate(IndexON,D3262)</f>
        <v>62520</v>
      </c>
      <c r="F3262" s="52" t="e">
        <f>IFERROR(_xll.qlIndexFixing(IndexON,D3262,TRUE,_xll.ohTrigger(RecalcTrigger,TriggerON)),NA())</f>
        <v>#N/A</v>
      </c>
      <c r="H3262" s="49">
        <f>_xll.qlCalendarAdvance(IborCalendar,$H3261,B3262,"f",FALSE)</f>
        <v>62184</v>
      </c>
      <c r="I3262" s="49">
        <f>_xll.qlInterestRateIndexValueDate(Index3M,$H3262)</f>
        <v>62186</v>
      </c>
      <c r="J3262" s="52" t="e">
        <f>IFERROR(_xll.qlIndexFixing(Index3M,H3262,TRUE,_xll.ohTrigger(RecalcTrigger,Trigger3M)),NA())</f>
        <v>#N/A</v>
      </c>
      <c r="K3262" s="52" t="e">
        <f>IFERROR(_xll.qlIndexFixing(ONIndex3M,I3262,TRUE,_xll.ohTrigger(RecalcTrigger,Trigger3M)),NA())</f>
        <v>#N/A</v>
      </c>
      <c r="L3262" s="52" t="e">
        <f>IFERROR(_xll.qlIndexFixing(Index6M,$H3262,TRUE,_xll.ohTrigger(RecalcTrigger,Trigger6M)),NA())</f>
        <v>#N/A</v>
      </c>
      <c r="M3262" s="52" t="e">
        <f>IFERROR(_xll.qlIndexFixing(ONIndex6M,I3262,TRUE,_xll.ohTrigger(RecalcTrigger,Trigger6M)),NA())</f>
        <v>#N/A</v>
      </c>
    </row>
    <row r="3263" spans="2:13" x14ac:dyDescent="0.2">
      <c r="B3263" s="46" t="s">
        <v>49</v>
      </c>
      <c r="D3263" s="49">
        <f>_xll.qlCalendarAdvance(LocalCalendar,$D3262,B3263,"f",FALSE)</f>
        <v>62527</v>
      </c>
      <c r="E3263" s="49">
        <f>_xll.qlInterestRateIndexValueDate(IndexON,D3263)</f>
        <v>62527</v>
      </c>
      <c r="F3263" s="52" t="e">
        <f>IFERROR(_xll.qlIndexFixing(IndexON,D3263,TRUE,_xll.ohTrigger(RecalcTrigger,TriggerON)),NA())</f>
        <v>#N/A</v>
      </c>
      <c r="H3263" s="49">
        <f>_xll.qlCalendarAdvance(IborCalendar,$H3262,B3263,"f",FALSE)</f>
        <v>62191</v>
      </c>
      <c r="I3263" s="49">
        <f>_xll.qlInterestRateIndexValueDate(Index3M,$H3263)</f>
        <v>62193</v>
      </c>
      <c r="J3263" s="52" t="e">
        <f>IFERROR(_xll.qlIndexFixing(Index3M,H3263,TRUE,_xll.ohTrigger(RecalcTrigger,Trigger3M)),NA())</f>
        <v>#N/A</v>
      </c>
      <c r="K3263" s="52" t="e">
        <f>IFERROR(_xll.qlIndexFixing(ONIndex3M,I3263,TRUE,_xll.ohTrigger(RecalcTrigger,Trigger3M)),NA())</f>
        <v>#N/A</v>
      </c>
      <c r="L3263" s="52" t="e">
        <f>IFERROR(_xll.qlIndexFixing(Index6M,$H3263,TRUE,_xll.ohTrigger(RecalcTrigger,Trigger6M)),NA())</f>
        <v>#N/A</v>
      </c>
      <c r="M3263" s="52" t="e">
        <f>IFERROR(_xll.qlIndexFixing(ONIndex6M,I3263,TRUE,_xll.ohTrigger(RecalcTrigger,Trigger6M)),NA())</f>
        <v>#N/A</v>
      </c>
    </row>
    <row r="3264" spans="2:13" x14ac:dyDescent="0.2">
      <c r="B3264" s="46" t="s">
        <v>49</v>
      </c>
      <c r="D3264" s="49">
        <f>_xll.qlCalendarAdvance(LocalCalendar,$D3263,B3264,"f",FALSE)</f>
        <v>62534</v>
      </c>
      <c r="E3264" s="49">
        <f>_xll.qlInterestRateIndexValueDate(IndexON,D3264)</f>
        <v>62534</v>
      </c>
      <c r="F3264" s="52" t="e">
        <f>IFERROR(_xll.qlIndexFixing(IndexON,D3264,TRUE,_xll.ohTrigger(RecalcTrigger,TriggerON)),NA())</f>
        <v>#N/A</v>
      </c>
      <c r="H3264" s="49">
        <f>_xll.qlCalendarAdvance(IborCalendar,$H3263,B3264,"f",FALSE)</f>
        <v>62198</v>
      </c>
      <c r="I3264" s="49">
        <f>_xll.qlInterestRateIndexValueDate(Index3M,$H3264)</f>
        <v>62200</v>
      </c>
      <c r="J3264" s="52" t="e">
        <f>IFERROR(_xll.qlIndexFixing(Index3M,H3264,TRUE,_xll.ohTrigger(RecalcTrigger,Trigger3M)),NA())</f>
        <v>#N/A</v>
      </c>
      <c r="K3264" s="52" t="e">
        <f>IFERROR(_xll.qlIndexFixing(ONIndex3M,I3264,TRUE,_xll.ohTrigger(RecalcTrigger,Trigger3M)),NA())</f>
        <v>#N/A</v>
      </c>
      <c r="L3264" s="52" t="e">
        <f>IFERROR(_xll.qlIndexFixing(Index6M,$H3264,TRUE,_xll.ohTrigger(RecalcTrigger,Trigger6M)),NA())</f>
        <v>#N/A</v>
      </c>
      <c r="M3264" s="52" t="e">
        <f>IFERROR(_xll.qlIndexFixing(ONIndex6M,I3264,TRUE,_xll.ohTrigger(RecalcTrigger,Trigger6M)),NA())</f>
        <v>#N/A</v>
      </c>
    </row>
    <row r="3265" spans="2:13" x14ac:dyDescent="0.2">
      <c r="B3265" s="46" t="s">
        <v>49</v>
      </c>
      <c r="D3265" s="49">
        <f>_xll.qlCalendarAdvance(LocalCalendar,$D3264,B3265,"f",FALSE)</f>
        <v>62541</v>
      </c>
      <c r="E3265" s="49">
        <f>_xll.qlInterestRateIndexValueDate(IndexON,D3265)</f>
        <v>62541</v>
      </c>
      <c r="F3265" s="52" t="e">
        <f>IFERROR(_xll.qlIndexFixing(IndexON,D3265,TRUE,_xll.ohTrigger(RecalcTrigger,TriggerON)),NA())</f>
        <v>#N/A</v>
      </c>
      <c r="H3265" s="49">
        <f>_xll.qlCalendarAdvance(IborCalendar,$H3264,B3265,"f",FALSE)</f>
        <v>62205</v>
      </c>
      <c r="I3265" s="49">
        <f>_xll.qlInterestRateIndexValueDate(Index3M,$H3265)</f>
        <v>62207</v>
      </c>
      <c r="J3265" s="52" t="e">
        <f>IFERROR(_xll.qlIndexFixing(Index3M,H3265,TRUE,_xll.ohTrigger(RecalcTrigger,Trigger3M)),NA())</f>
        <v>#N/A</v>
      </c>
      <c r="K3265" s="52" t="e">
        <f>IFERROR(_xll.qlIndexFixing(ONIndex3M,I3265,TRUE,_xll.ohTrigger(RecalcTrigger,Trigger3M)),NA())</f>
        <v>#N/A</v>
      </c>
      <c r="L3265" s="52" t="e">
        <f>IFERROR(_xll.qlIndexFixing(Index6M,$H3265,TRUE,_xll.ohTrigger(RecalcTrigger,Trigger6M)),NA())</f>
        <v>#N/A</v>
      </c>
      <c r="M3265" s="52" t="e">
        <f>IFERROR(_xll.qlIndexFixing(ONIndex6M,I3265,TRUE,_xll.ohTrigger(RecalcTrigger,Trigger6M)),NA())</f>
        <v>#N/A</v>
      </c>
    </row>
    <row r="3266" spans="2:13" x14ac:dyDescent="0.2">
      <c r="B3266" s="46" t="s">
        <v>49</v>
      </c>
      <c r="D3266" s="49">
        <f>_xll.qlCalendarAdvance(LocalCalendar,$D3265,B3266,"f",FALSE)</f>
        <v>62548</v>
      </c>
      <c r="E3266" s="49">
        <f>_xll.qlInterestRateIndexValueDate(IndexON,D3266)</f>
        <v>62548</v>
      </c>
      <c r="F3266" s="52" t="e">
        <f>IFERROR(_xll.qlIndexFixing(IndexON,D3266,TRUE,_xll.ohTrigger(RecalcTrigger,TriggerON)),NA())</f>
        <v>#N/A</v>
      </c>
      <c r="H3266" s="49">
        <f>_xll.qlCalendarAdvance(IborCalendar,$H3265,B3266,"f",FALSE)</f>
        <v>62212</v>
      </c>
      <c r="I3266" s="49">
        <f>_xll.qlInterestRateIndexValueDate(Index3M,$H3266)</f>
        <v>62214</v>
      </c>
      <c r="J3266" s="52" t="e">
        <f>IFERROR(_xll.qlIndexFixing(Index3M,H3266,TRUE,_xll.ohTrigger(RecalcTrigger,Trigger3M)),NA())</f>
        <v>#N/A</v>
      </c>
      <c r="K3266" s="52" t="e">
        <f>IFERROR(_xll.qlIndexFixing(ONIndex3M,I3266,TRUE,_xll.ohTrigger(RecalcTrigger,Trigger3M)),NA())</f>
        <v>#N/A</v>
      </c>
      <c r="L3266" s="52" t="e">
        <f>IFERROR(_xll.qlIndexFixing(Index6M,$H3266,TRUE,_xll.ohTrigger(RecalcTrigger,Trigger6M)),NA())</f>
        <v>#N/A</v>
      </c>
      <c r="M3266" s="52" t="e">
        <f>IFERROR(_xll.qlIndexFixing(ONIndex6M,I3266,TRUE,_xll.ohTrigger(RecalcTrigger,Trigger6M)),NA())</f>
        <v>#N/A</v>
      </c>
    </row>
    <row r="3267" spans="2:13" x14ac:dyDescent="0.2">
      <c r="B3267" s="46" t="s">
        <v>49</v>
      </c>
      <c r="D3267" s="49">
        <f>_xll.qlCalendarAdvance(LocalCalendar,$D3266,B3267,"f",FALSE)</f>
        <v>62555</v>
      </c>
      <c r="E3267" s="49">
        <f>_xll.qlInterestRateIndexValueDate(IndexON,D3267)</f>
        <v>62555</v>
      </c>
      <c r="F3267" s="52" t="e">
        <f>IFERROR(_xll.qlIndexFixing(IndexON,D3267,TRUE,_xll.ohTrigger(RecalcTrigger,TriggerON)),NA())</f>
        <v>#N/A</v>
      </c>
      <c r="H3267" s="49">
        <f>_xll.qlCalendarAdvance(IborCalendar,$H3266,B3267,"f",FALSE)</f>
        <v>62219</v>
      </c>
      <c r="I3267" s="49">
        <f>_xll.qlInterestRateIndexValueDate(Index3M,$H3267)</f>
        <v>62221</v>
      </c>
      <c r="J3267" s="52" t="e">
        <f>IFERROR(_xll.qlIndexFixing(Index3M,H3267,TRUE,_xll.ohTrigger(RecalcTrigger,Trigger3M)),NA())</f>
        <v>#N/A</v>
      </c>
      <c r="K3267" s="52" t="e">
        <f>IFERROR(_xll.qlIndexFixing(ONIndex3M,I3267,TRUE,_xll.ohTrigger(RecalcTrigger,Trigger3M)),NA())</f>
        <v>#N/A</v>
      </c>
      <c r="L3267" s="52" t="e">
        <f>IFERROR(_xll.qlIndexFixing(Index6M,$H3267,TRUE,_xll.ohTrigger(RecalcTrigger,Trigger6M)),NA())</f>
        <v>#N/A</v>
      </c>
      <c r="M3267" s="52" t="e">
        <f>IFERROR(_xll.qlIndexFixing(ONIndex6M,I3267,TRUE,_xll.ohTrigger(RecalcTrigger,Trigger6M)),NA())</f>
        <v>#N/A</v>
      </c>
    </row>
    <row r="3268" spans="2:13" x14ac:dyDescent="0.2">
      <c r="B3268" s="46" t="s">
        <v>49</v>
      </c>
      <c r="D3268" s="49">
        <f>_xll.qlCalendarAdvance(LocalCalendar,$D3267,B3268,"f",FALSE)</f>
        <v>62562</v>
      </c>
      <c r="E3268" s="49">
        <f>_xll.qlInterestRateIndexValueDate(IndexON,D3268)</f>
        <v>62562</v>
      </c>
      <c r="F3268" s="52" t="e">
        <f>IFERROR(_xll.qlIndexFixing(IndexON,D3268,TRUE,_xll.ohTrigger(RecalcTrigger,TriggerON)),NA())</f>
        <v>#N/A</v>
      </c>
      <c r="H3268" s="49">
        <f>_xll.qlCalendarAdvance(IborCalendar,$H3267,B3268,"f",FALSE)</f>
        <v>62226</v>
      </c>
      <c r="I3268" s="49">
        <f>_xll.qlInterestRateIndexValueDate(Index3M,$H3268)</f>
        <v>62228</v>
      </c>
      <c r="J3268" s="52" t="e">
        <f>IFERROR(_xll.qlIndexFixing(Index3M,H3268,TRUE,_xll.ohTrigger(RecalcTrigger,Trigger3M)),NA())</f>
        <v>#N/A</v>
      </c>
      <c r="K3268" s="52" t="e">
        <f>IFERROR(_xll.qlIndexFixing(ONIndex3M,I3268,TRUE,_xll.ohTrigger(RecalcTrigger,Trigger3M)),NA())</f>
        <v>#N/A</v>
      </c>
      <c r="L3268" s="52" t="e">
        <f>IFERROR(_xll.qlIndexFixing(Index6M,$H3268,TRUE,_xll.ohTrigger(RecalcTrigger,Trigger6M)),NA())</f>
        <v>#N/A</v>
      </c>
      <c r="M3268" s="52" t="e">
        <f>IFERROR(_xll.qlIndexFixing(ONIndex6M,I3268,TRUE,_xll.ohTrigger(RecalcTrigger,Trigger6M)),NA())</f>
        <v>#N/A</v>
      </c>
    </row>
    <row r="3269" spans="2:13" x14ac:dyDescent="0.2">
      <c r="B3269" s="46" t="s">
        <v>49</v>
      </c>
      <c r="D3269" s="49">
        <f>_xll.qlCalendarAdvance(LocalCalendar,$D3268,B3269,"f",FALSE)</f>
        <v>62569</v>
      </c>
      <c r="E3269" s="49">
        <f>_xll.qlInterestRateIndexValueDate(IndexON,D3269)</f>
        <v>62569</v>
      </c>
      <c r="F3269" s="52" t="e">
        <f>IFERROR(_xll.qlIndexFixing(IndexON,D3269,TRUE,_xll.ohTrigger(RecalcTrigger,TriggerON)),NA())</f>
        <v>#N/A</v>
      </c>
      <c r="H3269" s="49">
        <f>_xll.qlCalendarAdvance(IborCalendar,$H3268,B3269,"f",FALSE)</f>
        <v>62233</v>
      </c>
      <c r="I3269" s="49">
        <f>_xll.qlInterestRateIndexValueDate(Index3M,$H3269)</f>
        <v>62235</v>
      </c>
      <c r="J3269" s="52" t="e">
        <f>IFERROR(_xll.qlIndexFixing(Index3M,H3269,TRUE,_xll.ohTrigger(RecalcTrigger,Trigger3M)),NA())</f>
        <v>#N/A</v>
      </c>
      <c r="K3269" s="52" t="e">
        <f>IFERROR(_xll.qlIndexFixing(ONIndex3M,I3269,TRUE,_xll.ohTrigger(RecalcTrigger,Trigger3M)),NA())</f>
        <v>#N/A</v>
      </c>
      <c r="L3269" s="52" t="e">
        <f>IFERROR(_xll.qlIndexFixing(Index6M,$H3269,TRUE,_xll.ohTrigger(RecalcTrigger,Trigger6M)),NA())</f>
        <v>#N/A</v>
      </c>
      <c r="M3269" s="52" t="e">
        <f>IFERROR(_xll.qlIndexFixing(ONIndex6M,I3269,TRUE,_xll.ohTrigger(RecalcTrigger,Trigger6M)),NA())</f>
        <v>#N/A</v>
      </c>
    </row>
    <row r="3270" spans="2:13" x14ac:dyDescent="0.2">
      <c r="B3270" s="46" t="s">
        <v>49</v>
      </c>
      <c r="D3270" s="49">
        <f>_xll.qlCalendarAdvance(LocalCalendar,$D3269,B3270,"f",FALSE)</f>
        <v>62576</v>
      </c>
      <c r="E3270" s="49">
        <f>_xll.qlInterestRateIndexValueDate(IndexON,D3270)</f>
        <v>62576</v>
      </c>
      <c r="F3270" s="52" t="e">
        <f>IFERROR(_xll.qlIndexFixing(IndexON,D3270,TRUE,_xll.ohTrigger(RecalcTrigger,TriggerON)),NA())</f>
        <v>#N/A</v>
      </c>
      <c r="H3270" s="49">
        <f>_xll.qlCalendarAdvance(IborCalendar,$H3269,B3270,"f",FALSE)</f>
        <v>62240</v>
      </c>
      <c r="I3270" s="49">
        <f>_xll.qlInterestRateIndexValueDate(Index3M,$H3270)</f>
        <v>62242</v>
      </c>
      <c r="J3270" s="52" t="e">
        <f>IFERROR(_xll.qlIndexFixing(Index3M,H3270,TRUE,_xll.ohTrigger(RecalcTrigger,Trigger3M)),NA())</f>
        <v>#N/A</v>
      </c>
      <c r="K3270" s="52" t="e">
        <f>IFERROR(_xll.qlIndexFixing(ONIndex3M,I3270,TRUE,_xll.ohTrigger(RecalcTrigger,Trigger3M)),NA())</f>
        <v>#N/A</v>
      </c>
      <c r="L3270" s="52" t="e">
        <f>IFERROR(_xll.qlIndexFixing(Index6M,$H3270,TRUE,_xll.ohTrigger(RecalcTrigger,Trigger6M)),NA())</f>
        <v>#N/A</v>
      </c>
      <c r="M3270" s="52" t="e">
        <f>IFERROR(_xll.qlIndexFixing(ONIndex6M,I3270,TRUE,_xll.ohTrigger(RecalcTrigger,Trigger6M)),NA())</f>
        <v>#N/A</v>
      </c>
    </row>
    <row r="3271" spans="2:13" x14ac:dyDescent="0.2">
      <c r="B3271" s="46" t="s">
        <v>49</v>
      </c>
      <c r="D3271" s="49">
        <f>_xll.qlCalendarAdvance(LocalCalendar,$D3270,B3271,"f",FALSE)</f>
        <v>62585</v>
      </c>
      <c r="E3271" s="49">
        <f>_xll.qlInterestRateIndexValueDate(IndexON,D3271)</f>
        <v>62585</v>
      </c>
      <c r="F3271" s="52" t="e">
        <f>IFERROR(_xll.qlIndexFixing(IndexON,D3271,TRUE,_xll.ohTrigger(RecalcTrigger,TriggerON)),NA())</f>
        <v>#N/A</v>
      </c>
      <c r="H3271" s="49">
        <f>_xll.qlCalendarAdvance(IborCalendar,$H3270,B3271,"f",FALSE)</f>
        <v>62247</v>
      </c>
      <c r="I3271" s="49">
        <f>_xll.qlInterestRateIndexValueDate(Index3M,$H3271)</f>
        <v>62249</v>
      </c>
      <c r="J3271" s="52" t="e">
        <f>IFERROR(_xll.qlIndexFixing(Index3M,H3271,TRUE,_xll.ohTrigger(RecalcTrigger,Trigger3M)),NA())</f>
        <v>#N/A</v>
      </c>
      <c r="K3271" s="52" t="e">
        <f>IFERROR(_xll.qlIndexFixing(ONIndex3M,I3271,TRUE,_xll.ohTrigger(RecalcTrigger,Trigger3M)),NA())</f>
        <v>#N/A</v>
      </c>
      <c r="L3271" s="52" t="e">
        <f>IFERROR(_xll.qlIndexFixing(Index6M,$H3271,TRUE,_xll.ohTrigger(RecalcTrigger,Trigger6M)),NA())</f>
        <v>#N/A</v>
      </c>
      <c r="M3271" s="52" t="e">
        <f>IFERROR(_xll.qlIndexFixing(ONIndex6M,I3271,TRUE,_xll.ohTrigger(RecalcTrigger,Trigger6M)),NA())</f>
        <v>#N/A</v>
      </c>
    </row>
    <row r="3272" spans="2:13" x14ac:dyDescent="0.2">
      <c r="B3272" s="46" t="s">
        <v>49</v>
      </c>
      <c r="D3272" s="49">
        <f>_xll.qlCalendarAdvance(LocalCalendar,$D3271,B3272,"f",FALSE)</f>
        <v>62592</v>
      </c>
      <c r="E3272" s="49">
        <f>_xll.qlInterestRateIndexValueDate(IndexON,D3272)</f>
        <v>62592</v>
      </c>
      <c r="F3272" s="52" t="e">
        <f>IFERROR(_xll.qlIndexFixing(IndexON,D3272,TRUE,_xll.ohTrigger(RecalcTrigger,TriggerON)),NA())</f>
        <v>#N/A</v>
      </c>
      <c r="H3272" s="49">
        <f>_xll.qlCalendarAdvance(IborCalendar,$H3271,B3272,"f",FALSE)</f>
        <v>62254</v>
      </c>
      <c r="I3272" s="49">
        <f>_xll.qlInterestRateIndexValueDate(Index3M,$H3272)</f>
        <v>62256</v>
      </c>
      <c r="J3272" s="52" t="e">
        <f>IFERROR(_xll.qlIndexFixing(Index3M,H3272,TRUE,_xll.ohTrigger(RecalcTrigger,Trigger3M)),NA())</f>
        <v>#N/A</v>
      </c>
      <c r="K3272" s="52" t="e">
        <f>IFERROR(_xll.qlIndexFixing(ONIndex3M,I3272,TRUE,_xll.ohTrigger(RecalcTrigger,Trigger3M)),NA())</f>
        <v>#N/A</v>
      </c>
      <c r="L3272" s="52" t="e">
        <f>IFERROR(_xll.qlIndexFixing(Index6M,$H3272,TRUE,_xll.ohTrigger(RecalcTrigger,Trigger6M)),NA())</f>
        <v>#N/A</v>
      </c>
      <c r="M3272" s="52" t="e">
        <f>IFERROR(_xll.qlIndexFixing(ONIndex6M,I3272,TRUE,_xll.ohTrigger(RecalcTrigger,Trigger6M)),NA())</f>
        <v>#N/A</v>
      </c>
    </row>
    <row r="3273" spans="2:13" x14ac:dyDescent="0.2">
      <c r="B3273" s="46" t="s">
        <v>49</v>
      </c>
      <c r="D3273" s="49">
        <f>_xll.qlCalendarAdvance(LocalCalendar,$D3272,B3273,"f",FALSE)</f>
        <v>62599</v>
      </c>
      <c r="E3273" s="49">
        <f>_xll.qlInterestRateIndexValueDate(IndexON,D3273)</f>
        <v>62599</v>
      </c>
      <c r="F3273" s="52" t="e">
        <f>IFERROR(_xll.qlIndexFixing(IndexON,D3273,TRUE,_xll.ohTrigger(RecalcTrigger,TriggerON)),NA())</f>
        <v>#N/A</v>
      </c>
      <c r="H3273" s="49">
        <f>_xll.qlCalendarAdvance(IborCalendar,$H3272,B3273,"f",FALSE)</f>
        <v>62261</v>
      </c>
      <c r="I3273" s="49">
        <f>_xll.qlInterestRateIndexValueDate(Index3M,$H3273)</f>
        <v>62263</v>
      </c>
      <c r="J3273" s="52" t="e">
        <f>IFERROR(_xll.qlIndexFixing(Index3M,H3273,TRUE,_xll.ohTrigger(RecalcTrigger,Trigger3M)),NA())</f>
        <v>#N/A</v>
      </c>
      <c r="K3273" s="52" t="e">
        <f>IFERROR(_xll.qlIndexFixing(ONIndex3M,I3273,TRUE,_xll.ohTrigger(RecalcTrigger,Trigger3M)),NA())</f>
        <v>#N/A</v>
      </c>
      <c r="L3273" s="52" t="e">
        <f>IFERROR(_xll.qlIndexFixing(Index6M,$H3273,TRUE,_xll.ohTrigger(RecalcTrigger,Trigger6M)),NA())</f>
        <v>#N/A</v>
      </c>
      <c r="M3273" s="52" t="e">
        <f>IFERROR(_xll.qlIndexFixing(ONIndex6M,I3273,TRUE,_xll.ohTrigger(RecalcTrigger,Trigger6M)),NA())</f>
        <v>#N/A</v>
      </c>
    </row>
    <row r="3274" spans="2:13" x14ac:dyDescent="0.2">
      <c r="B3274" s="46" t="s">
        <v>49</v>
      </c>
      <c r="D3274" s="49">
        <f>_xll.qlCalendarAdvance(LocalCalendar,$D3273,B3274,"f",FALSE)</f>
        <v>62606</v>
      </c>
      <c r="E3274" s="49">
        <f>_xll.qlInterestRateIndexValueDate(IndexON,D3274)</f>
        <v>62606</v>
      </c>
      <c r="F3274" s="52" t="e">
        <f>IFERROR(_xll.qlIndexFixing(IndexON,D3274,TRUE,_xll.ohTrigger(RecalcTrigger,TriggerON)),NA())</f>
        <v>#N/A</v>
      </c>
      <c r="H3274" s="49">
        <f>_xll.qlCalendarAdvance(IborCalendar,$H3273,B3274,"f",FALSE)</f>
        <v>62268</v>
      </c>
      <c r="I3274" s="49">
        <f>_xll.qlInterestRateIndexValueDate(Index3M,$H3274)</f>
        <v>62270</v>
      </c>
      <c r="J3274" s="52" t="e">
        <f>IFERROR(_xll.qlIndexFixing(Index3M,H3274,TRUE,_xll.ohTrigger(RecalcTrigger,Trigger3M)),NA())</f>
        <v>#N/A</v>
      </c>
      <c r="K3274" s="52" t="e">
        <f>IFERROR(_xll.qlIndexFixing(ONIndex3M,I3274,TRUE,_xll.ohTrigger(RecalcTrigger,Trigger3M)),NA())</f>
        <v>#N/A</v>
      </c>
      <c r="L3274" s="52" t="e">
        <f>IFERROR(_xll.qlIndexFixing(Index6M,$H3274,TRUE,_xll.ohTrigger(RecalcTrigger,Trigger6M)),NA())</f>
        <v>#N/A</v>
      </c>
      <c r="M3274" s="52" t="e">
        <f>IFERROR(_xll.qlIndexFixing(ONIndex6M,I3274,TRUE,_xll.ohTrigger(RecalcTrigger,Trigger6M)),NA())</f>
        <v>#N/A</v>
      </c>
    </row>
    <row r="3275" spans="2:13" x14ac:dyDescent="0.2">
      <c r="B3275" s="46" t="s">
        <v>49</v>
      </c>
      <c r="D3275" s="49">
        <f>_xll.qlCalendarAdvance(LocalCalendar,$D3274,B3275,"f",FALSE)</f>
        <v>62613</v>
      </c>
      <c r="E3275" s="49">
        <f>_xll.qlInterestRateIndexValueDate(IndexON,D3275)</f>
        <v>62613</v>
      </c>
      <c r="F3275" s="52" t="e">
        <f>IFERROR(_xll.qlIndexFixing(IndexON,D3275,TRUE,_xll.ohTrigger(RecalcTrigger,TriggerON)),NA())</f>
        <v>#N/A</v>
      </c>
      <c r="H3275" s="49">
        <f>_xll.qlCalendarAdvance(IborCalendar,$H3274,B3275,"f",FALSE)</f>
        <v>62275</v>
      </c>
      <c r="I3275" s="49">
        <f>_xll.qlInterestRateIndexValueDate(Index3M,$H3275)</f>
        <v>62277</v>
      </c>
      <c r="J3275" s="52" t="e">
        <f>IFERROR(_xll.qlIndexFixing(Index3M,H3275,TRUE,_xll.ohTrigger(RecalcTrigger,Trigger3M)),NA())</f>
        <v>#N/A</v>
      </c>
      <c r="K3275" s="52" t="e">
        <f>IFERROR(_xll.qlIndexFixing(ONIndex3M,I3275,TRUE,_xll.ohTrigger(RecalcTrigger,Trigger3M)),NA())</f>
        <v>#N/A</v>
      </c>
      <c r="L3275" s="52" t="e">
        <f>IFERROR(_xll.qlIndexFixing(Index6M,$H3275,TRUE,_xll.ohTrigger(RecalcTrigger,Trigger6M)),NA())</f>
        <v>#N/A</v>
      </c>
      <c r="M3275" s="52" t="e">
        <f>IFERROR(_xll.qlIndexFixing(ONIndex6M,I3275,TRUE,_xll.ohTrigger(RecalcTrigger,Trigger6M)),NA())</f>
        <v>#N/A</v>
      </c>
    </row>
    <row r="3276" spans="2:13" x14ac:dyDescent="0.2">
      <c r="B3276" s="46" t="s">
        <v>49</v>
      </c>
      <c r="D3276" s="49">
        <f>_xll.qlCalendarAdvance(LocalCalendar,$D3275,B3276,"f",FALSE)</f>
        <v>62620</v>
      </c>
      <c r="E3276" s="49">
        <f>_xll.qlInterestRateIndexValueDate(IndexON,D3276)</f>
        <v>62620</v>
      </c>
      <c r="F3276" s="52" t="e">
        <f>IFERROR(_xll.qlIndexFixing(IndexON,D3276,TRUE,_xll.ohTrigger(RecalcTrigger,TriggerON)),NA())</f>
        <v>#N/A</v>
      </c>
      <c r="H3276" s="49">
        <f>_xll.qlCalendarAdvance(IborCalendar,$H3275,B3276,"f",FALSE)</f>
        <v>62282</v>
      </c>
      <c r="I3276" s="49">
        <f>_xll.qlInterestRateIndexValueDate(Index3M,$H3276)</f>
        <v>62284</v>
      </c>
      <c r="J3276" s="52" t="e">
        <f>IFERROR(_xll.qlIndexFixing(Index3M,H3276,TRUE,_xll.ohTrigger(RecalcTrigger,Trigger3M)),NA())</f>
        <v>#N/A</v>
      </c>
      <c r="K3276" s="52" t="e">
        <f>IFERROR(_xll.qlIndexFixing(ONIndex3M,I3276,TRUE,_xll.ohTrigger(RecalcTrigger,Trigger3M)),NA())</f>
        <v>#N/A</v>
      </c>
      <c r="L3276" s="52" t="e">
        <f>IFERROR(_xll.qlIndexFixing(Index6M,$H3276,TRUE,_xll.ohTrigger(RecalcTrigger,Trigger6M)),NA())</f>
        <v>#N/A</v>
      </c>
      <c r="M3276" s="52" t="e">
        <f>IFERROR(_xll.qlIndexFixing(ONIndex6M,I3276,TRUE,_xll.ohTrigger(RecalcTrigger,Trigger6M)),NA())</f>
        <v>#N/A</v>
      </c>
    </row>
    <row r="3277" spans="2:13" x14ac:dyDescent="0.2">
      <c r="B3277" s="46" t="s">
        <v>49</v>
      </c>
      <c r="D3277" s="49">
        <f>_xll.qlCalendarAdvance(LocalCalendar,$D3276,B3277,"f",FALSE)</f>
        <v>62627</v>
      </c>
      <c r="E3277" s="49">
        <f>_xll.qlInterestRateIndexValueDate(IndexON,D3277)</f>
        <v>62627</v>
      </c>
      <c r="F3277" s="52" t="e">
        <f>IFERROR(_xll.qlIndexFixing(IndexON,D3277,TRUE,_xll.ohTrigger(RecalcTrigger,TriggerON)),NA())</f>
        <v>#N/A</v>
      </c>
      <c r="H3277" s="49">
        <f>_xll.qlCalendarAdvance(IborCalendar,$H3276,B3277,"f",FALSE)</f>
        <v>62289</v>
      </c>
      <c r="I3277" s="49">
        <f>_xll.qlInterestRateIndexValueDate(Index3M,$H3277)</f>
        <v>62291</v>
      </c>
      <c r="J3277" s="52" t="e">
        <f>IFERROR(_xll.qlIndexFixing(Index3M,H3277,TRUE,_xll.ohTrigger(RecalcTrigger,Trigger3M)),NA())</f>
        <v>#N/A</v>
      </c>
      <c r="K3277" s="52" t="e">
        <f>IFERROR(_xll.qlIndexFixing(ONIndex3M,I3277,TRUE,_xll.ohTrigger(RecalcTrigger,Trigger3M)),NA())</f>
        <v>#N/A</v>
      </c>
      <c r="L3277" s="52" t="e">
        <f>IFERROR(_xll.qlIndexFixing(Index6M,$H3277,TRUE,_xll.ohTrigger(RecalcTrigger,Trigger6M)),NA())</f>
        <v>#N/A</v>
      </c>
      <c r="M3277" s="52" t="e">
        <f>IFERROR(_xll.qlIndexFixing(ONIndex6M,I3277,TRUE,_xll.ohTrigger(RecalcTrigger,Trigger6M)),NA())</f>
        <v>#N/A</v>
      </c>
    </row>
    <row r="3278" spans="2:13" x14ac:dyDescent="0.2">
      <c r="B3278" s="46" t="s">
        <v>49</v>
      </c>
      <c r="D3278" s="49">
        <f>_xll.qlCalendarAdvance(LocalCalendar,$D3277,B3278,"f",FALSE)</f>
        <v>62634</v>
      </c>
      <c r="E3278" s="49">
        <f>_xll.qlInterestRateIndexValueDate(IndexON,D3278)</f>
        <v>62634</v>
      </c>
      <c r="F3278" s="52" t="e">
        <f>IFERROR(_xll.qlIndexFixing(IndexON,D3278,TRUE,_xll.ohTrigger(RecalcTrigger,TriggerON)),NA())</f>
        <v>#N/A</v>
      </c>
      <c r="H3278" s="49">
        <f>_xll.qlCalendarAdvance(IborCalendar,$H3277,B3278,"f",FALSE)</f>
        <v>62296</v>
      </c>
      <c r="I3278" s="49">
        <f>_xll.qlInterestRateIndexValueDate(Index3M,$H3278)</f>
        <v>62298</v>
      </c>
      <c r="J3278" s="52" t="e">
        <f>IFERROR(_xll.qlIndexFixing(Index3M,H3278,TRUE,_xll.ohTrigger(RecalcTrigger,Trigger3M)),NA())</f>
        <v>#N/A</v>
      </c>
      <c r="K3278" s="52" t="e">
        <f>IFERROR(_xll.qlIndexFixing(ONIndex3M,I3278,TRUE,_xll.ohTrigger(RecalcTrigger,Trigger3M)),NA())</f>
        <v>#N/A</v>
      </c>
      <c r="L3278" s="52" t="e">
        <f>IFERROR(_xll.qlIndexFixing(Index6M,$H3278,TRUE,_xll.ohTrigger(RecalcTrigger,Trigger6M)),NA())</f>
        <v>#N/A</v>
      </c>
      <c r="M3278" s="52" t="e">
        <f>IFERROR(_xll.qlIndexFixing(ONIndex6M,I3278,TRUE,_xll.ohTrigger(RecalcTrigger,Trigger6M)),NA())</f>
        <v>#N/A</v>
      </c>
    </row>
    <row r="3279" spans="2:13" x14ac:dyDescent="0.2">
      <c r="B3279" s="46" t="s">
        <v>49</v>
      </c>
      <c r="D3279" s="49">
        <f>_xll.qlCalendarAdvance(LocalCalendar,$D3278,B3279,"f",FALSE)</f>
        <v>62641</v>
      </c>
      <c r="E3279" s="49">
        <f>_xll.qlInterestRateIndexValueDate(IndexON,D3279)</f>
        <v>62641</v>
      </c>
      <c r="F3279" s="52" t="e">
        <f>IFERROR(_xll.qlIndexFixing(IndexON,D3279,TRUE,_xll.ohTrigger(RecalcTrigger,TriggerON)),NA())</f>
        <v>#N/A</v>
      </c>
      <c r="H3279" s="49">
        <f>_xll.qlCalendarAdvance(IborCalendar,$H3278,B3279,"f",FALSE)</f>
        <v>62303</v>
      </c>
      <c r="I3279" s="49">
        <f>_xll.qlInterestRateIndexValueDate(Index3M,$H3279)</f>
        <v>62305</v>
      </c>
      <c r="J3279" s="52" t="e">
        <f>IFERROR(_xll.qlIndexFixing(Index3M,H3279,TRUE,_xll.ohTrigger(RecalcTrigger,Trigger3M)),NA())</f>
        <v>#N/A</v>
      </c>
      <c r="K3279" s="52" t="e">
        <f>IFERROR(_xll.qlIndexFixing(ONIndex3M,I3279,TRUE,_xll.ohTrigger(RecalcTrigger,Trigger3M)),NA())</f>
        <v>#N/A</v>
      </c>
      <c r="L3279" s="52" t="e">
        <f>IFERROR(_xll.qlIndexFixing(Index6M,$H3279,TRUE,_xll.ohTrigger(RecalcTrigger,Trigger6M)),NA())</f>
        <v>#N/A</v>
      </c>
      <c r="M3279" s="52" t="e">
        <f>IFERROR(_xll.qlIndexFixing(ONIndex6M,I3279,TRUE,_xll.ohTrigger(RecalcTrigger,Trigger6M)),NA())</f>
        <v>#N/A</v>
      </c>
    </row>
    <row r="3280" spans="2:13" x14ac:dyDescent="0.2">
      <c r="B3280" s="46" t="s">
        <v>49</v>
      </c>
      <c r="D3280" s="49">
        <f>_xll.qlCalendarAdvance(LocalCalendar,$D3279,B3280,"f",FALSE)</f>
        <v>62648</v>
      </c>
      <c r="E3280" s="49">
        <f>_xll.qlInterestRateIndexValueDate(IndexON,D3280)</f>
        <v>62648</v>
      </c>
      <c r="F3280" s="52" t="e">
        <f>IFERROR(_xll.qlIndexFixing(IndexON,D3280,TRUE,_xll.ohTrigger(RecalcTrigger,TriggerON)),NA())</f>
        <v>#N/A</v>
      </c>
      <c r="H3280" s="49">
        <f>_xll.qlCalendarAdvance(IborCalendar,$H3279,B3280,"f",FALSE)</f>
        <v>62310</v>
      </c>
      <c r="I3280" s="49">
        <f>_xll.qlInterestRateIndexValueDate(Index3M,$H3280)</f>
        <v>62312</v>
      </c>
      <c r="J3280" s="52" t="e">
        <f>IFERROR(_xll.qlIndexFixing(Index3M,H3280,TRUE,_xll.ohTrigger(RecalcTrigger,Trigger3M)),NA())</f>
        <v>#N/A</v>
      </c>
      <c r="K3280" s="52" t="e">
        <f>IFERROR(_xll.qlIndexFixing(ONIndex3M,I3280,TRUE,_xll.ohTrigger(RecalcTrigger,Trigger3M)),NA())</f>
        <v>#N/A</v>
      </c>
      <c r="L3280" s="52" t="e">
        <f>IFERROR(_xll.qlIndexFixing(Index6M,$H3280,TRUE,_xll.ohTrigger(RecalcTrigger,Trigger6M)),NA())</f>
        <v>#N/A</v>
      </c>
      <c r="M3280" s="52" t="e">
        <f>IFERROR(_xll.qlIndexFixing(ONIndex6M,I3280,TRUE,_xll.ohTrigger(RecalcTrigger,Trigger6M)),NA())</f>
        <v>#N/A</v>
      </c>
    </row>
    <row r="3281" spans="2:13" x14ac:dyDescent="0.2">
      <c r="B3281" s="46" t="s">
        <v>49</v>
      </c>
      <c r="D3281" s="49">
        <f>_xll.qlCalendarAdvance(LocalCalendar,$D3280,B3281,"f",FALSE)</f>
        <v>62655</v>
      </c>
      <c r="E3281" s="49">
        <f>_xll.qlInterestRateIndexValueDate(IndexON,D3281)</f>
        <v>62655</v>
      </c>
      <c r="F3281" s="52" t="e">
        <f>IFERROR(_xll.qlIndexFixing(IndexON,D3281,TRUE,_xll.ohTrigger(RecalcTrigger,TriggerON)),NA())</f>
        <v>#N/A</v>
      </c>
      <c r="H3281" s="49">
        <f>_xll.qlCalendarAdvance(IborCalendar,$H3280,B3281,"f",FALSE)</f>
        <v>62317</v>
      </c>
      <c r="I3281" s="49">
        <f>_xll.qlInterestRateIndexValueDate(Index3M,$H3281)</f>
        <v>62319</v>
      </c>
      <c r="J3281" s="52" t="e">
        <f>IFERROR(_xll.qlIndexFixing(Index3M,H3281,TRUE,_xll.ohTrigger(RecalcTrigger,Trigger3M)),NA())</f>
        <v>#N/A</v>
      </c>
      <c r="K3281" s="52" t="e">
        <f>IFERROR(_xll.qlIndexFixing(ONIndex3M,I3281,TRUE,_xll.ohTrigger(RecalcTrigger,Trigger3M)),NA())</f>
        <v>#N/A</v>
      </c>
      <c r="L3281" s="52" t="e">
        <f>IFERROR(_xll.qlIndexFixing(Index6M,$H3281,TRUE,_xll.ohTrigger(RecalcTrigger,Trigger6M)),NA())</f>
        <v>#N/A</v>
      </c>
      <c r="M3281" s="52" t="e">
        <f>IFERROR(_xll.qlIndexFixing(ONIndex6M,I3281,TRUE,_xll.ohTrigger(RecalcTrigger,Trigger6M)),NA())</f>
        <v>#N/A</v>
      </c>
    </row>
    <row r="3282" spans="2:13" x14ac:dyDescent="0.2">
      <c r="B3282" s="46" t="s">
        <v>49</v>
      </c>
      <c r="D3282" s="49">
        <f>_xll.qlCalendarAdvance(LocalCalendar,$D3281,B3282,"f",FALSE)</f>
        <v>62662</v>
      </c>
      <c r="E3282" s="49">
        <f>_xll.qlInterestRateIndexValueDate(IndexON,D3282)</f>
        <v>62662</v>
      </c>
      <c r="F3282" s="52" t="e">
        <f>IFERROR(_xll.qlIndexFixing(IndexON,D3282,TRUE,_xll.ohTrigger(RecalcTrigger,TriggerON)),NA())</f>
        <v>#N/A</v>
      </c>
      <c r="H3282" s="49">
        <f>_xll.qlCalendarAdvance(IborCalendar,$H3281,B3282,"f",FALSE)</f>
        <v>62324</v>
      </c>
      <c r="I3282" s="49">
        <f>_xll.qlInterestRateIndexValueDate(Index3M,$H3282)</f>
        <v>62326</v>
      </c>
      <c r="J3282" s="52" t="e">
        <f>IFERROR(_xll.qlIndexFixing(Index3M,H3282,TRUE,_xll.ohTrigger(RecalcTrigger,Trigger3M)),NA())</f>
        <v>#N/A</v>
      </c>
      <c r="K3282" s="52" t="e">
        <f>IFERROR(_xll.qlIndexFixing(ONIndex3M,I3282,TRUE,_xll.ohTrigger(RecalcTrigger,Trigger3M)),NA())</f>
        <v>#N/A</v>
      </c>
      <c r="L3282" s="52" t="e">
        <f>IFERROR(_xll.qlIndexFixing(Index6M,$H3282,TRUE,_xll.ohTrigger(RecalcTrigger,Trigger6M)),NA())</f>
        <v>#N/A</v>
      </c>
      <c r="M3282" s="52" t="e">
        <f>IFERROR(_xll.qlIndexFixing(ONIndex6M,I3282,TRUE,_xll.ohTrigger(RecalcTrigger,Trigger6M)),NA())</f>
        <v>#N/A</v>
      </c>
    </row>
    <row r="3283" spans="2:13" x14ac:dyDescent="0.2">
      <c r="B3283" s="46" t="s">
        <v>49</v>
      </c>
      <c r="D3283" s="49">
        <f>_xll.qlCalendarAdvance(LocalCalendar,$D3282,B3283,"f",FALSE)</f>
        <v>62669</v>
      </c>
      <c r="E3283" s="49">
        <f>_xll.qlInterestRateIndexValueDate(IndexON,D3283)</f>
        <v>62669</v>
      </c>
      <c r="F3283" s="52" t="e">
        <f>IFERROR(_xll.qlIndexFixing(IndexON,D3283,TRUE,_xll.ohTrigger(RecalcTrigger,TriggerON)),NA())</f>
        <v>#N/A</v>
      </c>
      <c r="H3283" s="49">
        <f>_xll.qlCalendarAdvance(IborCalendar,$H3282,B3283,"f",FALSE)</f>
        <v>62331</v>
      </c>
      <c r="I3283" s="49">
        <f>_xll.qlInterestRateIndexValueDate(Index3M,$H3283)</f>
        <v>62333</v>
      </c>
      <c r="J3283" s="52" t="e">
        <f>IFERROR(_xll.qlIndexFixing(Index3M,H3283,TRUE,_xll.ohTrigger(RecalcTrigger,Trigger3M)),NA())</f>
        <v>#N/A</v>
      </c>
      <c r="K3283" s="52" t="e">
        <f>IFERROR(_xll.qlIndexFixing(ONIndex3M,I3283,TRUE,_xll.ohTrigger(RecalcTrigger,Trigger3M)),NA())</f>
        <v>#N/A</v>
      </c>
      <c r="L3283" s="52" t="e">
        <f>IFERROR(_xll.qlIndexFixing(Index6M,$H3283,TRUE,_xll.ohTrigger(RecalcTrigger,Trigger6M)),NA())</f>
        <v>#N/A</v>
      </c>
      <c r="M3283" s="52" t="e">
        <f>IFERROR(_xll.qlIndexFixing(ONIndex6M,I3283,TRUE,_xll.ohTrigger(RecalcTrigger,Trigger6M)),NA())</f>
        <v>#N/A</v>
      </c>
    </row>
    <row r="3284" spans="2:13" x14ac:dyDescent="0.2">
      <c r="B3284" s="46" t="s">
        <v>49</v>
      </c>
      <c r="D3284" s="49">
        <f>_xll.qlCalendarAdvance(LocalCalendar,$D3283,B3284,"f",FALSE)</f>
        <v>62676</v>
      </c>
      <c r="E3284" s="49">
        <f>_xll.qlInterestRateIndexValueDate(IndexON,D3284)</f>
        <v>62676</v>
      </c>
      <c r="F3284" s="52" t="e">
        <f>IFERROR(_xll.qlIndexFixing(IndexON,D3284,TRUE,_xll.ohTrigger(RecalcTrigger,TriggerON)),NA())</f>
        <v>#N/A</v>
      </c>
      <c r="H3284" s="49">
        <f>_xll.qlCalendarAdvance(IborCalendar,$H3283,B3284,"f",FALSE)</f>
        <v>62338</v>
      </c>
      <c r="I3284" s="49">
        <f>_xll.qlInterestRateIndexValueDate(Index3M,$H3284)</f>
        <v>62340</v>
      </c>
      <c r="J3284" s="52" t="e">
        <f>IFERROR(_xll.qlIndexFixing(Index3M,H3284,TRUE,_xll.ohTrigger(RecalcTrigger,Trigger3M)),NA())</f>
        <v>#N/A</v>
      </c>
      <c r="K3284" s="52" t="e">
        <f>IFERROR(_xll.qlIndexFixing(ONIndex3M,I3284,TRUE,_xll.ohTrigger(RecalcTrigger,Trigger3M)),NA())</f>
        <v>#N/A</v>
      </c>
      <c r="L3284" s="52" t="e">
        <f>IFERROR(_xll.qlIndexFixing(Index6M,$H3284,TRUE,_xll.ohTrigger(RecalcTrigger,Trigger6M)),NA())</f>
        <v>#N/A</v>
      </c>
      <c r="M3284" s="52" t="e">
        <f>IFERROR(_xll.qlIndexFixing(ONIndex6M,I3284,TRUE,_xll.ohTrigger(RecalcTrigger,Trigger6M)),NA())</f>
        <v>#N/A</v>
      </c>
    </row>
    <row r="3285" spans="2:13" x14ac:dyDescent="0.2">
      <c r="B3285" s="46" t="s">
        <v>49</v>
      </c>
      <c r="D3285" s="49">
        <f>_xll.qlCalendarAdvance(LocalCalendar,$D3284,B3285,"f",FALSE)</f>
        <v>62683</v>
      </c>
      <c r="E3285" s="49">
        <f>_xll.qlInterestRateIndexValueDate(IndexON,D3285)</f>
        <v>62683</v>
      </c>
      <c r="F3285" s="52" t="e">
        <f>IFERROR(_xll.qlIndexFixing(IndexON,D3285,TRUE,_xll.ohTrigger(RecalcTrigger,TriggerON)),NA())</f>
        <v>#N/A</v>
      </c>
      <c r="H3285" s="49">
        <f>_xll.qlCalendarAdvance(IborCalendar,$H3284,B3285,"f",FALSE)</f>
        <v>62345</v>
      </c>
      <c r="I3285" s="49">
        <f>_xll.qlInterestRateIndexValueDate(Index3M,$H3285)</f>
        <v>62347</v>
      </c>
      <c r="J3285" s="52" t="e">
        <f>IFERROR(_xll.qlIndexFixing(Index3M,H3285,TRUE,_xll.ohTrigger(RecalcTrigger,Trigger3M)),NA())</f>
        <v>#N/A</v>
      </c>
      <c r="K3285" s="52" t="e">
        <f>IFERROR(_xll.qlIndexFixing(ONIndex3M,I3285,TRUE,_xll.ohTrigger(RecalcTrigger,Trigger3M)),NA())</f>
        <v>#N/A</v>
      </c>
      <c r="L3285" s="52" t="e">
        <f>IFERROR(_xll.qlIndexFixing(Index6M,$H3285,TRUE,_xll.ohTrigger(RecalcTrigger,Trigger6M)),NA())</f>
        <v>#N/A</v>
      </c>
      <c r="M3285" s="52" t="e">
        <f>IFERROR(_xll.qlIndexFixing(ONIndex6M,I3285,TRUE,_xll.ohTrigger(RecalcTrigger,Trigger6M)),NA())</f>
        <v>#N/A</v>
      </c>
    </row>
    <row r="3286" spans="2:13" x14ac:dyDescent="0.2">
      <c r="B3286" s="46" t="s">
        <v>49</v>
      </c>
      <c r="D3286" s="49">
        <f>_xll.qlCalendarAdvance(LocalCalendar,$D3285,B3286,"f",FALSE)</f>
        <v>62690</v>
      </c>
      <c r="E3286" s="49">
        <f>_xll.qlInterestRateIndexValueDate(IndexON,D3286)</f>
        <v>62690</v>
      </c>
      <c r="F3286" s="52" t="e">
        <f>IFERROR(_xll.qlIndexFixing(IndexON,D3286,TRUE,_xll.ohTrigger(RecalcTrigger,TriggerON)),NA())</f>
        <v>#N/A</v>
      </c>
      <c r="H3286" s="49">
        <f>_xll.qlCalendarAdvance(IborCalendar,$H3285,B3286,"f",FALSE)</f>
        <v>62352</v>
      </c>
      <c r="I3286" s="49">
        <f>_xll.qlInterestRateIndexValueDate(Index3M,$H3286)</f>
        <v>62354</v>
      </c>
      <c r="J3286" s="52" t="e">
        <f>IFERROR(_xll.qlIndexFixing(Index3M,H3286,TRUE,_xll.ohTrigger(RecalcTrigger,Trigger3M)),NA())</f>
        <v>#N/A</v>
      </c>
      <c r="K3286" s="52" t="e">
        <f>IFERROR(_xll.qlIndexFixing(ONIndex3M,I3286,TRUE,_xll.ohTrigger(RecalcTrigger,Trigger3M)),NA())</f>
        <v>#N/A</v>
      </c>
      <c r="L3286" s="52" t="e">
        <f>IFERROR(_xll.qlIndexFixing(Index6M,$H3286,TRUE,_xll.ohTrigger(RecalcTrigger,Trigger6M)),NA())</f>
        <v>#N/A</v>
      </c>
      <c r="M3286" s="52" t="e">
        <f>IFERROR(_xll.qlIndexFixing(ONIndex6M,I3286,TRUE,_xll.ohTrigger(RecalcTrigger,Trigger6M)),NA())</f>
        <v>#N/A</v>
      </c>
    </row>
    <row r="3287" spans="2:13" x14ac:dyDescent="0.2">
      <c r="B3287" s="46" t="s">
        <v>49</v>
      </c>
      <c r="D3287" s="49">
        <f>_xll.qlCalendarAdvance(LocalCalendar,$D3286,B3287,"f",FALSE)</f>
        <v>62697</v>
      </c>
      <c r="E3287" s="49">
        <f>_xll.qlInterestRateIndexValueDate(IndexON,D3287)</f>
        <v>62697</v>
      </c>
      <c r="F3287" s="52" t="e">
        <f>IFERROR(_xll.qlIndexFixing(IndexON,D3287,TRUE,_xll.ohTrigger(RecalcTrigger,TriggerON)),NA())</f>
        <v>#N/A</v>
      </c>
      <c r="H3287" s="49">
        <f>_xll.qlCalendarAdvance(IborCalendar,$H3286,B3287,"f",FALSE)</f>
        <v>62359</v>
      </c>
      <c r="I3287" s="49">
        <f>_xll.qlInterestRateIndexValueDate(Index3M,$H3287)</f>
        <v>62361</v>
      </c>
      <c r="J3287" s="52" t="e">
        <f>IFERROR(_xll.qlIndexFixing(Index3M,H3287,TRUE,_xll.ohTrigger(RecalcTrigger,Trigger3M)),NA())</f>
        <v>#N/A</v>
      </c>
      <c r="K3287" s="52" t="e">
        <f>IFERROR(_xll.qlIndexFixing(ONIndex3M,I3287,TRUE,_xll.ohTrigger(RecalcTrigger,Trigger3M)),NA())</f>
        <v>#N/A</v>
      </c>
      <c r="L3287" s="52" t="e">
        <f>IFERROR(_xll.qlIndexFixing(Index6M,$H3287,TRUE,_xll.ohTrigger(RecalcTrigger,Trigger6M)),NA())</f>
        <v>#N/A</v>
      </c>
      <c r="M3287" s="52" t="e">
        <f>IFERROR(_xll.qlIndexFixing(ONIndex6M,I3287,TRUE,_xll.ohTrigger(RecalcTrigger,Trigger6M)),NA())</f>
        <v>#N/A</v>
      </c>
    </row>
    <row r="3288" spans="2:13" x14ac:dyDescent="0.2">
      <c r="B3288" s="46" t="s">
        <v>49</v>
      </c>
      <c r="D3288" s="49">
        <f>_xll.qlCalendarAdvance(LocalCalendar,$D3287,B3288,"f",FALSE)</f>
        <v>62704</v>
      </c>
      <c r="E3288" s="49">
        <f>_xll.qlInterestRateIndexValueDate(IndexON,D3288)</f>
        <v>62704</v>
      </c>
      <c r="F3288" s="52" t="e">
        <f>IFERROR(_xll.qlIndexFixing(IndexON,D3288,TRUE,_xll.ohTrigger(RecalcTrigger,TriggerON)),NA())</f>
        <v>#N/A</v>
      </c>
      <c r="H3288" s="49">
        <f>_xll.qlCalendarAdvance(IborCalendar,$H3287,B3288,"f",FALSE)</f>
        <v>62366</v>
      </c>
      <c r="I3288" s="49">
        <f>_xll.qlInterestRateIndexValueDate(Index3M,$H3288)</f>
        <v>62368</v>
      </c>
      <c r="J3288" s="52" t="e">
        <f>IFERROR(_xll.qlIndexFixing(Index3M,H3288,TRUE,_xll.ohTrigger(RecalcTrigger,Trigger3M)),NA())</f>
        <v>#N/A</v>
      </c>
      <c r="K3288" s="52" t="e">
        <f>IFERROR(_xll.qlIndexFixing(ONIndex3M,I3288,TRUE,_xll.ohTrigger(RecalcTrigger,Trigger3M)),NA())</f>
        <v>#N/A</v>
      </c>
      <c r="L3288" s="52" t="e">
        <f>IFERROR(_xll.qlIndexFixing(Index6M,$H3288,TRUE,_xll.ohTrigger(RecalcTrigger,Trigger6M)),NA())</f>
        <v>#N/A</v>
      </c>
      <c r="M3288" s="52" t="e">
        <f>IFERROR(_xll.qlIndexFixing(ONIndex6M,I3288,TRUE,_xll.ohTrigger(RecalcTrigger,Trigger6M)),NA())</f>
        <v>#N/A</v>
      </c>
    </row>
    <row r="3289" spans="2:13" x14ac:dyDescent="0.2">
      <c r="B3289" s="46" t="s">
        <v>49</v>
      </c>
      <c r="D3289" s="49">
        <f>_xll.qlCalendarAdvance(LocalCalendar,$D3288,B3289,"f",FALSE)</f>
        <v>62711</v>
      </c>
      <c r="E3289" s="49">
        <f>_xll.qlInterestRateIndexValueDate(IndexON,D3289)</f>
        <v>62711</v>
      </c>
      <c r="F3289" s="52" t="e">
        <f>IFERROR(_xll.qlIndexFixing(IndexON,D3289,TRUE,_xll.ohTrigger(RecalcTrigger,TriggerON)),NA())</f>
        <v>#N/A</v>
      </c>
      <c r="H3289" s="49">
        <f>_xll.qlCalendarAdvance(IborCalendar,$H3288,B3289,"f",FALSE)</f>
        <v>62373</v>
      </c>
      <c r="I3289" s="49">
        <f>_xll.qlInterestRateIndexValueDate(Index3M,$H3289)</f>
        <v>62375</v>
      </c>
      <c r="J3289" s="52" t="e">
        <f>IFERROR(_xll.qlIndexFixing(Index3M,H3289,TRUE,_xll.ohTrigger(RecalcTrigger,Trigger3M)),NA())</f>
        <v>#N/A</v>
      </c>
      <c r="K3289" s="52" t="e">
        <f>IFERROR(_xll.qlIndexFixing(ONIndex3M,I3289,TRUE,_xll.ohTrigger(RecalcTrigger,Trigger3M)),NA())</f>
        <v>#N/A</v>
      </c>
      <c r="L3289" s="52" t="e">
        <f>IFERROR(_xll.qlIndexFixing(Index6M,$H3289,TRUE,_xll.ohTrigger(RecalcTrigger,Trigger6M)),NA())</f>
        <v>#N/A</v>
      </c>
      <c r="M3289" s="52" t="e">
        <f>IFERROR(_xll.qlIndexFixing(ONIndex6M,I3289,TRUE,_xll.ohTrigger(RecalcTrigger,Trigger6M)),NA())</f>
        <v>#N/A</v>
      </c>
    </row>
    <row r="3290" spans="2:13" x14ac:dyDescent="0.2">
      <c r="B3290" s="46" t="s">
        <v>49</v>
      </c>
      <c r="D3290" s="49">
        <f>_xll.qlCalendarAdvance(LocalCalendar,$D3289,B3290,"f",FALSE)</f>
        <v>62718</v>
      </c>
      <c r="E3290" s="49">
        <f>_xll.qlInterestRateIndexValueDate(IndexON,D3290)</f>
        <v>62718</v>
      </c>
      <c r="F3290" s="52" t="e">
        <f>IFERROR(_xll.qlIndexFixing(IndexON,D3290,TRUE,_xll.ohTrigger(RecalcTrigger,TriggerON)),NA())</f>
        <v>#N/A</v>
      </c>
      <c r="H3290" s="49">
        <f>_xll.qlCalendarAdvance(IborCalendar,$H3289,B3290,"f",FALSE)</f>
        <v>62380</v>
      </c>
      <c r="I3290" s="49">
        <f>_xll.qlInterestRateIndexValueDate(Index3M,$H3290)</f>
        <v>62382</v>
      </c>
      <c r="J3290" s="52" t="e">
        <f>IFERROR(_xll.qlIndexFixing(Index3M,H3290,TRUE,_xll.ohTrigger(RecalcTrigger,Trigger3M)),NA())</f>
        <v>#N/A</v>
      </c>
      <c r="K3290" s="52" t="e">
        <f>IFERROR(_xll.qlIndexFixing(ONIndex3M,I3290,TRUE,_xll.ohTrigger(RecalcTrigger,Trigger3M)),NA())</f>
        <v>#N/A</v>
      </c>
      <c r="L3290" s="52" t="e">
        <f>IFERROR(_xll.qlIndexFixing(Index6M,$H3290,TRUE,_xll.ohTrigger(RecalcTrigger,Trigger6M)),NA())</f>
        <v>#N/A</v>
      </c>
      <c r="M3290" s="52" t="e">
        <f>IFERROR(_xll.qlIndexFixing(ONIndex6M,I3290,TRUE,_xll.ohTrigger(RecalcTrigger,Trigger6M)),NA())</f>
        <v>#N/A</v>
      </c>
    </row>
    <row r="3291" spans="2:13" x14ac:dyDescent="0.2">
      <c r="B3291" s="46" t="s">
        <v>49</v>
      </c>
      <c r="D3291" s="49">
        <f>_xll.qlCalendarAdvance(LocalCalendar,$D3290,B3291,"f",FALSE)</f>
        <v>62725</v>
      </c>
      <c r="E3291" s="49">
        <f>_xll.qlInterestRateIndexValueDate(IndexON,D3291)</f>
        <v>62725</v>
      </c>
      <c r="F3291" s="52" t="e">
        <f>IFERROR(_xll.qlIndexFixing(IndexON,D3291,TRUE,_xll.ohTrigger(RecalcTrigger,TriggerON)),NA())</f>
        <v>#N/A</v>
      </c>
      <c r="H3291" s="49">
        <f>_xll.qlCalendarAdvance(IborCalendar,$H3290,B3291,"f",FALSE)</f>
        <v>62387</v>
      </c>
      <c r="I3291" s="49">
        <f>_xll.qlInterestRateIndexValueDate(Index3M,$H3291)</f>
        <v>62389</v>
      </c>
      <c r="J3291" s="52" t="e">
        <f>IFERROR(_xll.qlIndexFixing(Index3M,H3291,TRUE,_xll.ohTrigger(RecalcTrigger,Trigger3M)),NA())</f>
        <v>#N/A</v>
      </c>
      <c r="K3291" s="52" t="e">
        <f>IFERROR(_xll.qlIndexFixing(ONIndex3M,I3291,TRUE,_xll.ohTrigger(RecalcTrigger,Trigger3M)),NA())</f>
        <v>#N/A</v>
      </c>
      <c r="L3291" s="52" t="e">
        <f>IFERROR(_xll.qlIndexFixing(Index6M,$H3291,TRUE,_xll.ohTrigger(RecalcTrigger,Trigger6M)),NA())</f>
        <v>#N/A</v>
      </c>
      <c r="M3291" s="52" t="e">
        <f>IFERROR(_xll.qlIndexFixing(ONIndex6M,I3291,TRUE,_xll.ohTrigger(RecalcTrigger,Trigger6M)),NA())</f>
        <v>#N/A</v>
      </c>
    </row>
    <row r="3292" spans="2:13" x14ac:dyDescent="0.2">
      <c r="B3292" s="46" t="s">
        <v>49</v>
      </c>
      <c r="D3292" s="49">
        <f>_xll.qlCalendarAdvance(LocalCalendar,$D3291,B3292,"f",FALSE)</f>
        <v>62732</v>
      </c>
      <c r="E3292" s="49">
        <f>_xll.qlInterestRateIndexValueDate(IndexON,D3292)</f>
        <v>62732</v>
      </c>
      <c r="F3292" s="52" t="e">
        <f>IFERROR(_xll.qlIndexFixing(IndexON,D3292,TRUE,_xll.ohTrigger(RecalcTrigger,TriggerON)),NA())</f>
        <v>#N/A</v>
      </c>
      <c r="H3292" s="49">
        <f>_xll.qlCalendarAdvance(IborCalendar,$H3291,B3292,"f",FALSE)</f>
        <v>62394</v>
      </c>
      <c r="I3292" s="49">
        <f>_xll.qlInterestRateIndexValueDate(Index3M,$H3292)</f>
        <v>62396</v>
      </c>
      <c r="J3292" s="52" t="e">
        <f>IFERROR(_xll.qlIndexFixing(Index3M,H3292,TRUE,_xll.ohTrigger(RecalcTrigger,Trigger3M)),NA())</f>
        <v>#N/A</v>
      </c>
      <c r="K3292" s="52" t="e">
        <f>IFERROR(_xll.qlIndexFixing(ONIndex3M,I3292,TRUE,_xll.ohTrigger(RecalcTrigger,Trigger3M)),NA())</f>
        <v>#N/A</v>
      </c>
      <c r="L3292" s="52" t="e">
        <f>IFERROR(_xll.qlIndexFixing(Index6M,$H3292,TRUE,_xll.ohTrigger(RecalcTrigger,Trigger6M)),NA())</f>
        <v>#N/A</v>
      </c>
      <c r="M3292" s="52" t="e">
        <f>IFERROR(_xll.qlIndexFixing(ONIndex6M,I3292,TRUE,_xll.ohTrigger(RecalcTrigger,Trigger6M)),NA())</f>
        <v>#N/A</v>
      </c>
    </row>
    <row r="3293" spans="2:13" x14ac:dyDescent="0.2">
      <c r="B3293" s="46" t="s">
        <v>49</v>
      </c>
      <c r="D3293" s="49">
        <f>_xll.qlCalendarAdvance(LocalCalendar,$D3292,B3293,"f",FALSE)</f>
        <v>62739</v>
      </c>
      <c r="E3293" s="49">
        <f>_xll.qlInterestRateIndexValueDate(IndexON,D3293)</f>
        <v>62739</v>
      </c>
      <c r="F3293" s="52" t="e">
        <f>IFERROR(_xll.qlIndexFixing(IndexON,D3293,TRUE,_xll.ohTrigger(RecalcTrigger,TriggerON)),NA())</f>
        <v>#N/A</v>
      </c>
      <c r="H3293" s="49">
        <f>_xll.qlCalendarAdvance(IborCalendar,$H3292,B3293,"f",FALSE)</f>
        <v>62401</v>
      </c>
      <c r="I3293" s="49">
        <f>_xll.qlInterestRateIndexValueDate(Index3M,$H3293)</f>
        <v>62403</v>
      </c>
      <c r="J3293" s="52" t="e">
        <f>IFERROR(_xll.qlIndexFixing(Index3M,H3293,TRUE,_xll.ohTrigger(RecalcTrigger,Trigger3M)),NA())</f>
        <v>#N/A</v>
      </c>
      <c r="K3293" s="52" t="e">
        <f>IFERROR(_xll.qlIndexFixing(ONIndex3M,I3293,TRUE,_xll.ohTrigger(RecalcTrigger,Trigger3M)),NA())</f>
        <v>#N/A</v>
      </c>
      <c r="L3293" s="52" t="e">
        <f>IFERROR(_xll.qlIndexFixing(Index6M,$H3293,TRUE,_xll.ohTrigger(RecalcTrigger,Trigger6M)),NA())</f>
        <v>#N/A</v>
      </c>
      <c r="M3293" s="52" t="e">
        <f>IFERROR(_xll.qlIndexFixing(ONIndex6M,I3293,TRUE,_xll.ohTrigger(RecalcTrigger,Trigger6M)),NA())</f>
        <v>#N/A</v>
      </c>
    </row>
    <row r="3294" spans="2:13" x14ac:dyDescent="0.2">
      <c r="B3294" s="46" t="s">
        <v>49</v>
      </c>
      <c r="D3294" s="49">
        <f>_xll.qlCalendarAdvance(LocalCalendar,$D3293,B3294,"f",FALSE)</f>
        <v>62746</v>
      </c>
      <c r="E3294" s="49">
        <f>_xll.qlInterestRateIndexValueDate(IndexON,D3294)</f>
        <v>62746</v>
      </c>
      <c r="F3294" s="52" t="e">
        <f>IFERROR(_xll.qlIndexFixing(IndexON,D3294,TRUE,_xll.ohTrigger(RecalcTrigger,TriggerON)),NA())</f>
        <v>#N/A</v>
      </c>
      <c r="H3294" s="49">
        <f>_xll.qlCalendarAdvance(IborCalendar,$H3293,B3294,"f",FALSE)</f>
        <v>62408</v>
      </c>
      <c r="I3294" s="49">
        <f>_xll.qlInterestRateIndexValueDate(Index3M,$H3294)</f>
        <v>62410</v>
      </c>
      <c r="J3294" s="52" t="e">
        <f>IFERROR(_xll.qlIndexFixing(Index3M,H3294,TRUE,_xll.ohTrigger(RecalcTrigger,Trigger3M)),NA())</f>
        <v>#N/A</v>
      </c>
      <c r="K3294" s="52" t="e">
        <f>IFERROR(_xll.qlIndexFixing(ONIndex3M,I3294,TRUE,_xll.ohTrigger(RecalcTrigger,Trigger3M)),NA())</f>
        <v>#N/A</v>
      </c>
      <c r="L3294" s="52" t="e">
        <f>IFERROR(_xll.qlIndexFixing(Index6M,$H3294,TRUE,_xll.ohTrigger(RecalcTrigger,Trigger6M)),NA())</f>
        <v>#N/A</v>
      </c>
      <c r="M3294" s="52" t="e">
        <f>IFERROR(_xll.qlIndexFixing(ONIndex6M,I3294,TRUE,_xll.ohTrigger(RecalcTrigger,Trigger6M)),NA())</f>
        <v>#N/A</v>
      </c>
    </row>
    <row r="3295" spans="2:13" x14ac:dyDescent="0.2">
      <c r="B3295" s="46" t="s">
        <v>49</v>
      </c>
      <c r="D3295" s="49">
        <f>_xll.qlCalendarAdvance(LocalCalendar,$D3294,B3295,"f",FALSE)</f>
        <v>62753</v>
      </c>
      <c r="E3295" s="49">
        <f>_xll.qlInterestRateIndexValueDate(IndexON,D3295)</f>
        <v>62753</v>
      </c>
      <c r="F3295" s="52" t="e">
        <f>IFERROR(_xll.qlIndexFixing(IndexON,D3295,TRUE,_xll.ohTrigger(RecalcTrigger,TriggerON)),NA())</f>
        <v>#N/A</v>
      </c>
      <c r="H3295" s="49">
        <f>_xll.qlCalendarAdvance(IborCalendar,$H3294,B3295,"f",FALSE)</f>
        <v>62415</v>
      </c>
      <c r="I3295" s="49">
        <f>_xll.qlInterestRateIndexValueDate(Index3M,$H3295)</f>
        <v>62417</v>
      </c>
      <c r="J3295" s="52" t="e">
        <f>IFERROR(_xll.qlIndexFixing(Index3M,H3295,TRUE,_xll.ohTrigger(RecalcTrigger,Trigger3M)),NA())</f>
        <v>#N/A</v>
      </c>
      <c r="K3295" s="52" t="e">
        <f>IFERROR(_xll.qlIndexFixing(ONIndex3M,I3295,TRUE,_xll.ohTrigger(RecalcTrigger,Trigger3M)),NA())</f>
        <v>#N/A</v>
      </c>
      <c r="L3295" s="52" t="e">
        <f>IFERROR(_xll.qlIndexFixing(Index6M,$H3295,TRUE,_xll.ohTrigger(RecalcTrigger,Trigger6M)),NA())</f>
        <v>#N/A</v>
      </c>
      <c r="M3295" s="52" t="e">
        <f>IFERROR(_xll.qlIndexFixing(ONIndex6M,I3295,TRUE,_xll.ohTrigger(RecalcTrigger,Trigger6M)),NA())</f>
        <v>#N/A</v>
      </c>
    </row>
    <row r="3296" spans="2:13" x14ac:dyDescent="0.2">
      <c r="B3296" s="46" t="s">
        <v>49</v>
      </c>
      <c r="D3296" s="49">
        <f>_xll.qlCalendarAdvance(LocalCalendar,$D3295,B3296,"f",FALSE)</f>
        <v>62760</v>
      </c>
      <c r="E3296" s="49">
        <f>_xll.qlInterestRateIndexValueDate(IndexON,D3296)</f>
        <v>62760</v>
      </c>
      <c r="F3296" s="52" t="e">
        <f>IFERROR(_xll.qlIndexFixing(IndexON,D3296,TRUE,_xll.ohTrigger(RecalcTrigger,TriggerON)),NA())</f>
        <v>#N/A</v>
      </c>
      <c r="H3296" s="49">
        <f>_xll.qlCalendarAdvance(IborCalendar,$H3295,B3296,"f",FALSE)</f>
        <v>62422</v>
      </c>
      <c r="I3296" s="49">
        <f>_xll.qlInterestRateIndexValueDate(Index3M,$H3296)</f>
        <v>62424</v>
      </c>
      <c r="J3296" s="52" t="e">
        <f>IFERROR(_xll.qlIndexFixing(Index3M,H3296,TRUE,_xll.ohTrigger(RecalcTrigger,Trigger3M)),NA())</f>
        <v>#N/A</v>
      </c>
      <c r="K3296" s="52" t="e">
        <f>IFERROR(_xll.qlIndexFixing(ONIndex3M,I3296,TRUE,_xll.ohTrigger(RecalcTrigger,Trigger3M)),NA())</f>
        <v>#N/A</v>
      </c>
      <c r="L3296" s="52" t="e">
        <f>IFERROR(_xll.qlIndexFixing(Index6M,$H3296,TRUE,_xll.ohTrigger(RecalcTrigger,Trigger6M)),NA())</f>
        <v>#N/A</v>
      </c>
      <c r="M3296" s="52" t="e">
        <f>IFERROR(_xll.qlIndexFixing(ONIndex6M,I3296,TRUE,_xll.ohTrigger(RecalcTrigger,Trigger6M)),NA())</f>
        <v>#N/A</v>
      </c>
    </row>
    <row r="3297" spans="2:13" x14ac:dyDescent="0.2">
      <c r="B3297" s="46" t="s">
        <v>49</v>
      </c>
      <c r="D3297" s="49">
        <f>_xll.qlCalendarAdvance(LocalCalendar,$D3296,B3297,"f",FALSE)</f>
        <v>62767</v>
      </c>
      <c r="E3297" s="49">
        <f>_xll.qlInterestRateIndexValueDate(IndexON,D3297)</f>
        <v>62767</v>
      </c>
      <c r="F3297" s="52" t="e">
        <f>IFERROR(_xll.qlIndexFixing(IndexON,D3297,TRUE,_xll.ohTrigger(RecalcTrigger,TriggerON)),NA())</f>
        <v>#N/A</v>
      </c>
      <c r="H3297" s="49">
        <f>_xll.qlCalendarAdvance(IborCalendar,$H3296,B3297,"f",FALSE)</f>
        <v>62429</v>
      </c>
      <c r="I3297" s="49">
        <f>_xll.qlInterestRateIndexValueDate(Index3M,$H3297)</f>
        <v>62431</v>
      </c>
      <c r="J3297" s="52" t="e">
        <f>IFERROR(_xll.qlIndexFixing(Index3M,H3297,TRUE,_xll.ohTrigger(RecalcTrigger,Trigger3M)),NA())</f>
        <v>#N/A</v>
      </c>
      <c r="K3297" s="52" t="e">
        <f>IFERROR(_xll.qlIndexFixing(ONIndex3M,I3297,TRUE,_xll.ohTrigger(RecalcTrigger,Trigger3M)),NA())</f>
        <v>#N/A</v>
      </c>
      <c r="L3297" s="52" t="e">
        <f>IFERROR(_xll.qlIndexFixing(Index6M,$H3297,TRUE,_xll.ohTrigger(RecalcTrigger,Trigger6M)),NA())</f>
        <v>#N/A</v>
      </c>
      <c r="M3297" s="52" t="e">
        <f>IFERROR(_xll.qlIndexFixing(ONIndex6M,I3297,TRUE,_xll.ohTrigger(RecalcTrigger,Trigger6M)),NA())</f>
        <v>#N/A</v>
      </c>
    </row>
    <row r="3298" spans="2:13" x14ac:dyDescent="0.2">
      <c r="B3298" s="46" t="s">
        <v>49</v>
      </c>
      <c r="D3298" s="49">
        <f>_xll.qlCalendarAdvance(LocalCalendar,$D3297,B3298,"f",FALSE)</f>
        <v>62774</v>
      </c>
      <c r="E3298" s="49">
        <f>_xll.qlInterestRateIndexValueDate(IndexON,D3298)</f>
        <v>62774</v>
      </c>
      <c r="F3298" s="52" t="e">
        <f>IFERROR(_xll.qlIndexFixing(IndexON,D3298,TRUE,_xll.ohTrigger(RecalcTrigger,TriggerON)),NA())</f>
        <v>#N/A</v>
      </c>
      <c r="H3298" s="49">
        <f>_xll.qlCalendarAdvance(IborCalendar,$H3297,B3298,"f",FALSE)</f>
        <v>62436</v>
      </c>
      <c r="I3298" s="49">
        <f>_xll.qlInterestRateIndexValueDate(Index3M,$H3298)</f>
        <v>62438</v>
      </c>
      <c r="J3298" s="52" t="e">
        <f>IFERROR(_xll.qlIndexFixing(Index3M,H3298,TRUE,_xll.ohTrigger(RecalcTrigger,Trigger3M)),NA())</f>
        <v>#N/A</v>
      </c>
      <c r="K3298" s="52" t="e">
        <f>IFERROR(_xll.qlIndexFixing(ONIndex3M,I3298,TRUE,_xll.ohTrigger(RecalcTrigger,Trigger3M)),NA())</f>
        <v>#N/A</v>
      </c>
      <c r="L3298" s="52" t="e">
        <f>IFERROR(_xll.qlIndexFixing(Index6M,$H3298,TRUE,_xll.ohTrigger(RecalcTrigger,Trigger6M)),NA())</f>
        <v>#N/A</v>
      </c>
      <c r="M3298" s="52" t="e">
        <f>IFERROR(_xll.qlIndexFixing(ONIndex6M,I3298,TRUE,_xll.ohTrigger(RecalcTrigger,Trigger6M)),NA())</f>
        <v>#N/A</v>
      </c>
    </row>
    <row r="3299" spans="2:13" x14ac:dyDescent="0.2">
      <c r="B3299" s="46" t="s">
        <v>49</v>
      </c>
      <c r="D3299" s="49">
        <f>_xll.qlCalendarAdvance(LocalCalendar,$D3298,B3299,"f",FALSE)</f>
        <v>62781</v>
      </c>
      <c r="E3299" s="49">
        <f>_xll.qlInterestRateIndexValueDate(IndexON,D3299)</f>
        <v>62781</v>
      </c>
      <c r="F3299" s="52" t="e">
        <f>IFERROR(_xll.qlIndexFixing(IndexON,D3299,TRUE,_xll.ohTrigger(RecalcTrigger,TriggerON)),NA())</f>
        <v>#N/A</v>
      </c>
      <c r="H3299" s="49">
        <f>_xll.qlCalendarAdvance(IborCalendar,$H3298,B3299,"f",FALSE)</f>
        <v>62443</v>
      </c>
      <c r="I3299" s="49">
        <f>_xll.qlInterestRateIndexValueDate(Index3M,$H3299)</f>
        <v>62445</v>
      </c>
      <c r="J3299" s="52" t="e">
        <f>IFERROR(_xll.qlIndexFixing(Index3M,H3299,TRUE,_xll.ohTrigger(RecalcTrigger,Trigger3M)),NA())</f>
        <v>#N/A</v>
      </c>
      <c r="K3299" s="52" t="e">
        <f>IFERROR(_xll.qlIndexFixing(ONIndex3M,I3299,TRUE,_xll.ohTrigger(RecalcTrigger,Trigger3M)),NA())</f>
        <v>#N/A</v>
      </c>
      <c r="L3299" s="52" t="e">
        <f>IFERROR(_xll.qlIndexFixing(Index6M,$H3299,TRUE,_xll.ohTrigger(RecalcTrigger,Trigger6M)),NA())</f>
        <v>#N/A</v>
      </c>
      <c r="M3299" s="52" t="e">
        <f>IFERROR(_xll.qlIndexFixing(ONIndex6M,I3299,TRUE,_xll.ohTrigger(RecalcTrigger,Trigger6M)),NA())</f>
        <v>#N/A</v>
      </c>
    </row>
    <row r="3300" spans="2:13" x14ac:dyDescent="0.2">
      <c r="B3300" s="46" t="s">
        <v>49</v>
      </c>
      <c r="D3300" s="49">
        <f>_xll.qlCalendarAdvance(LocalCalendar,$D3299,B3300,"f",FALSE)</f>
        <v>62788</v>
      </c>
      <c r="E3300" s="49">
        <f>_xll.qlInterestRateIndexValueDate(IndexON,D3300)</f>
        <v>62788</v>
      </c>
      <c r="F3300" s="52" t="e">
        <f>IFERROR(_xll.qlIndexFixing(IndexON,D3300,TRUE,_xll.ohTrigger(RecalcTrigger,TriggerON)),NA())</f>
        <v>#N/A</v>
      </c>
      <c r="H3300" s="49">
        <f>_xll.qlCalendarAdvance(IborCalendar,$H3299,B3300,"f",FALSE)</f>
        <v>62450</v>
      </c>
      <c r="I3300" s="49">
        <f>_xll.qlInterestRateIndexValueDate(Index3M,$H3300)</f>
        <v>62456</v>
      </c>
      <c r="J3300" s="52" t="e">
        <f>IFERROR(_xll.qlIndexFixing(Index3M,H3300,TRUE,_xll.ohTrigger(RecalcTrigger,Trigger3M)),NA())</f>
        <v>#N/A</v>
      </c>
      <c r="K3300" s="52" t="e">
        <f>IFERROR(_xll.qlIndexFixing(ONIndex3M,I3300,TRUE,_xll.ohTrigger(RecalcTrigger,Trigger3M)),NA())</f>
        <v>#N/A</v>
      </c>
      <c r="L3300" s="52" t="e">
        <f>IFERROR(_xll.qlIndexFixing(Index6M,$H3300,TRUE,_xll.ohTrigger(RecalcTrigger,Trigger6M)),NA())</f>
        <v>#N/A</v>
      </c>
      <c r="M3300" s="52" t="e">
        <f>IFERROR(_xll.qlIndexFixing(ONIndex6M,I3300,TRUE,_xll.ohTrigger(RecalcTrigger,Trigger6M)),NA())</f>
        <v>#N/A</v>
      </c>
    </row>
    <row r="3301" spans="2:13" x14ac:dyDescent="0.2">
      <c r="B3301" s="46" t="s">
        <v>49</v>
      </c>
      <c r="D3301" s="49">
        <f>_xll.qlCalendarAdvance(LocalCalendar,$D3300,B3301,"f",FALSE)</f>
        <v>62795</v>
      </c>
      <c r="E3301" s="49">
        <f>_xll.qlInterestRateIndexValueDate(IndexON,D3301)</f>
        <v>62795</v>
      </c>
      <c r="F3301" s="52" t="e">
        <f>IFERROR(_xll.qlIndexFixing(IndexON,D3301,TRUE,_xll.ohTrigger(RecalcTrigger,TriggerON)),NA())</f>
        <v>#N/A</v>
      </c>
      <c r="H3301" s="49">
        <f>_xll.qlCalendarAdvance(IborCalendar,$H3300,B3301,"f",FALSE)</f>
        <v>62457</v>
      </c>
      <c r="I3301" s="49">
        <f>_xll.qlInterestRateIndexValueDate(Index3M,$H3301)</f>
        <v>62463</v>
      </c>
      <c r="J3301" s="52" t="e">
        <f>IFERROR(_xll.qlIndexFixing(Index3M,H3301,TRUE,_xll.ohTrigger(RecalcTrigger,Trigger3M)),NA())</f>
        <v>#N/A</v>
      </c>
      <c r="K3301" s="52" t="e">
        <f>IFERROR(_xll.qlIndexFixing(ONIndex3M,I3301,TRUE,_xll.ohTrigger(RecalcTrigger,Trigger3M)),NA())</f>
        <v>#N/A</v>
      </c>
      <c r="L3301" s="52" t="e">
        <f>IFERROR(_xll.qlIndexFixing(Index6M,$H3301,TRUE,_xll.ohTrigger(RecalcTrigger,Trigger6M)),NA())</f>
        <v>#N/A</v>
      </c>
      <c r="M3301" s="52" t="e">
        <f>IFERROR(_xll.qlIndexFixing(ONIndex6M,I3301,TRUE,_xll.ohTrigger(RecalcTrigger,Trigger6M)),NA())</f>
        <v>#N/A</v>
      </c>
    </row>
    <row r="3302" spans="2:13" x14ac:dyDescent="0.2">
      <c r="B3302" s="46" t="s">
        <v>49</v>
      </c>
      <c r="D3302" s="49">
        <f>_xll.qlCalendarAdvance(LocalCalendar,$D3301,B3302,"f",FALSE)</f>
        <v>62802</v>
      </c>
      <c r="E3302" s="49">
        <f>_xll.qlInterestRateIndexValueDate(IndexON,D3302)</f>
        <v>62802</v>
      </c>
      <c r="F3302" s="52" t="e">
        <f>IFERROR(_xll.qlIndexFixing(IndexON,D3302,TRUE,_xll.ohTrigger(RecalcTrigger,TriggerON)),NA())</f>
        <v>#N/A</v>
      </c>
      <c r="H3302" s="49">
        <f>_xll.qlCalendarAdvance(IborCalendar,$H3301,B3302,"f",FALSE)</f>
        <v>62464</v>
      </c>
      <c r="I3302" s="49">
        <f>_xll.qlInterestRateIndexValueDate(Index3M,$H3302)</f>
        <v>62466</v>
      </c>
      <c r="J3302" s="52" t="e">
        <f>IFERROR(_xll.qlIndexFixing(Index3M,H3302,TRUE,_xll.ohTrigger(RecalcTrigger,Trigger3M)),NA())</f>
        <v>#N/A</v>
      </c>
      <c r="K3302" s="52" t="e">
        <f>IFERROR(_xll.qlIndexFixing(ONIndex3M,I3302,TRUE,_xll.ohTrigger(RecalcTrigger,Trigger3M)),NA())</f>
        <v>#N/A</v>
      </c>
      <c r="L3302" s="52" t="e">
        <f>IFERROR(_xll.qlIndexFixing(Index6M,$H3302,TRUE,_xll.ohTrigger(RecalcTrigger,Trigger6M)),NA())</f>
        <v>#N/A</v>
      </c>
      <c r="M3302" s="52" t="e">
        <f>IFERROR(_xll.qlIndexFixing(ONIndex6M,I3302,TRUE,_xll.ohTrigger(RecalcTrigger,Trigger6M)),NA())</f>
        <v>#N/A</v>
      </c>
    </row>
    <row r="3303" spans="2:13" x14ac:dyDescent="0.2">
      <c r="B3303" s="46" t="s">
        <v>49</v>
      </c>
      <c r="D3303" s="49">
        <f>_xll.qlCalendarAdvance(LocalCalendar,$D3302,B3303,"f",FALSE)</f>
        <v>62809</v>
      </c>
      <c r="E3303" s="49">
        <f>_xll.qlInterestRateIndexValueDate(IndexON,D3303)</f>
        <v>62809</v>
      </c>
      <c r="F3303" s="52" t="e">
        <f>IFERROR(_xll.qlIndexFixing(IndexON,D3303,TRUE,_xll.ohTrigger(RecalcTrigger,TriggerON)),NA())</f>
        <v>#N/A</v>
      </c>
      <c r="H3303" s="49">
        <f>_xll.qlCalendarAdvance(IborCalendar,$H3302,B3303,"f",FALSE)</f>
        <v>62471</v>
      </c>
      <c r="I3303" s="49">
        <f>_xll.qlInterestRateIndexValueDate(Index3M,$H3303)</f>
        <v>62473</v>
      </c>
      <c r="J3303" s="52" t="e">
        <f>IFERROR(_xll.qlIndexFixing(Index3M,H3303,TRUE,_xll.ohTrigger(RecalcTrigger,Trigger3M)),NA())</f>
        <v>#N/A</v>
      </c>
      <c r="K3303" s="52" t="e">
        <f>IFERROR(_xll.qlIndexFixing(ONIndex3M,I3303,TRUE,_xll.ohTrigger(RecalcTrigger,Trigger3M)),NA())</f>
        <v>#N/A</v>
      </c>
      <c r="L3303" s="52" t="e">
        <f>IFERROR(_xll.qlIndexFixing(Index6M,$H3303,TRUE,_xll.ohTrigger(RecalcTrigger,Trigger6M)),NA())</f>
        <v>#N/A</v>
      </c>
      <c r="M3303" s="52" t="e">
        <f>IFERROR(_xll.qlIndexFixing(ONIndex6M,I3303,TRUE,_xll.ohTrigger(RecalcTrigger,Trigger6M)),NA())</f>
        <v>#N/A</v>
      </c>
    </row>
    <row r="3304" spans="2:13" x14ac:dyDescent="0.2">
      <c r="B3304" s="46" t="s">
        <v>49</v>
      </c>
      <c r="D3304" s="49">
        <f>_xll.qlCalendarAdvance(LocalCalendar,$D3303,B3304,"f",FALSE)</f>
        <v>62816</v>
      </c>
      <c r="E3304" s="49">
        <f>_xll.qlInterestRateIndexValueDate(IndexON,D3304)</f>
        <v>62816</v>
      </c>
      <c r="F3304" s="52" t="e">
        <f>IFERROR(_xll.qlIndexFixing(IndexON,D3304,TRUE,_xll.ohTrigger(RecalcTrigger,TriggerON)),NA())</f>
        <v>#N/A</v>
      </c>
      <c r="H3304" s="49">
        <f>_xll.qlCalendarAdvance(IborCalendar,$H3303,B3304,"f",FALSE)</f>
        <v>62478</v>
      </c>
      <c r="I3304" s="49">
        <f>_xll.qlInterestRateIndexValueDate(Index3M,$H3304)</f>
        <v>62480</v>
      </c>
      <c r="J3304" s="52" t="e">
        <f>IFERROR(_xll.qlIndexFixing(Index3M,H3304,TRUE,_xll.ohTrigger(RecalcTrigger,Trigger3M)),NA())</f>
        <v>#N/A</v>
      </c>
      <c r="K3304" s="52" t="e">
        <f>IFERROR(_xll.qlIndexFixing(ONIndex3M,I3304,TRUE,_xll.ohTrigger(RecalcTrigger,Trigger3M)),NA())</f>
        <v>#N/A</v>
      </c>
      <c r="L3304" s="52" t="e">
        <f>IFERROR(_xll.qlIndexFixing(Index6M,$H3304,TRUE,_xll.ohTrigger(RecalcTrigger,Trigger6M)),NA())</f>
        <v>#N/A</v>
      </c>
      <c r="M3304" s="52" t="e">
        <f>IFERROR(_xll.qlIndexFixing(ONIndex6M,I3304,TRUE,_xll.ohTrigger(RecalcTrigger,Trigger6M)),NA())</f>
        <v>#N/A</v>
      </c>
    </row>
    <row r="3305" spans="2:13" x14ac:dyDescent="0.2">
      <c r="B3305" s="46" t="s">
        <v>49</v>
      </c>
      <c r="D3305" s="49">
        <f>_xll.qlCalendarAdvance(LocalCalendar,$D3304,B3305,"f",FALSE)</f>
        <v>62827</v>
      </c>
      <c r="E3305" s="49">
        <f>_xll.qlInterestRateIndexValueDate(IndexON,D3305)</f>
        <v>62827</v>
      </c>
      <c r="F3305" s="52" t="e">
        <f>IFERROR(_xll.qlIndexFixing(IndexON,D3305,TRUE,_xll.ohTrigger(RecalcTrigger,TriggerON)),NA())</f>
        <v>#N/A</v>
      </c>
      <c r="H3305" s="49">
        <f>_xll.qlCalendarAdvance(IborCalendar,$H3304,B3305,"f",FALSE)</f>
        <v>62485</v>
      </c>
      <c r="I3305" s="49">
        <f>_xll.qlInterestRateIndexValueDate(Index3M,$H3305)</f>
        <v>62487</v>
      </c>
      <c r="J3305" s="52" t="e">
        <f>IFERROR(_xll.qlIndexFixing(Index3M,H3305,TRUE,_xll.ohTrigger(RecalcTrigger,Trigger3M)),NA())</f>
        <v>#N/A</v>
      </c>
      <c r="K3305" s="52" t="e">
        <f>IFERROR(_xll.qlIndexFixing(ONIndex3M,I3305,TRUE,_xll.ohTrigger(RecalcTrigger,Trigger3M)),NA())</f>
        <v>#N/A</v>
      </c>
      <c r="L3305" s="52" t="e">
        <f>IFERROR(_xll.qlIndexFixing(Index6M,$H3305,TRUE,_xll.ohTrigger(RecalcTrigger,Trigger6M)),NA())</f>
        <v>#N/A</v>
      </c>
      <c r="M3305" s="52" t="e">
        <f>IFERROR(_xll.qlIndexFixing(ONIndex6M,I3305,TRUE,_xll.ohTrigger(RecalcTrigger,Trigger6M)),NA())</f>
        <v>#N/A</v>
      </c>
    </row>
    <row r="3306" spans="2:13" x14ac:dyDescent="0.2">
      <c r="B3306" s="46" t="s">
        <v>49</v>
      </c>
      <c r="D3306" s="49">
        <f>_xll.qlCalendarAdvance(LocalCalendar,$D3305,B3306,"f",FALSE)</f>
        <v>62835</v>
      </c>
      <c r="E3306" s="49">
        <f>_xll.qlInterestRateIndexValueDate(IndexON,D3306)</f>
        <v>62835</v>
      </c>
      <c r="F3306" s="52" t="e">
        <f>IFERROR(_xll.qlIndexFixing(IndexON,D3306,TRUE,_xll.ohTrigger(RecalcTrigger,TriggerON)),NA())</f>
        <v>#N/A</v>
      </c>
      <c r="H3306" s="49">
        <f>_xll.qlCalendarAdvance(IborCalendar,$H3305,B3306,"f",FALSE)</f>
        <v>62492</v>
      </c>
      <c r="I3306" s="49">
        <f>_xll.qlInterestRateIndexValueDate(Index3M,$H3306)</f>
        <v>62494</v>
      </c>
      <c r="J3306" s="52" t="e">
        <f>IFERROR(_xll.qlIndexFixing(Index3M,H3306,TRUE,_xll.ohTrigger(RecalcTrigger,Trigger3M)),NA())</f>
        <v>#N/A</v>
      </c>
      <c r="K3306" s="52" t="e">
        <f>IFERROR(_xll.qlIndexFixing(ONIndex3M,I3306,TRUE,_xll.ohTrigger(RecalcTrigger,Trigger3M)),NA())</f>
        <v>#N/A</v>
      </c>
      <c r="L3306" s="52" t="e">
        <f>IFERROR(_xll.qlIndexFixing(Index6M,$H3306,TRUE,_xll.ohTrigger(RecalcTrigger,Trigger6M)),NA())</f>
        <v>#N/A</v>
      </c>
      <c r="M3306" s="52" t="e">
        <f>IFERROR(_xll.qlIndexFixing(ONIndex6M,I3306,TRUE,_xll.ohTrigger(RecalcTrigger,Trigger6M)),NA())</f>
        <v>#N/A</v>
      </c>
    </row>
    <row r="3307" spans="2:13" x14ac:dyDescent="0.2">
      <c r="B3307" s="46" t="s">
        <v>49</v>
      </c>
      <c r="D3307" s="49">
        <f>_xll.qlCalendarAdvance(LocalCalendar,$D3306,B3307,"f",FALSE)</f>
        <v>62842</v>
      </c>
      <c r="E3307" s="49">
        <f>_xll.qlInterestRateIndexValueDate(IndexON,D3307)</f>
        <v>62842</v>
      </c>
      <c r="F3307" s="52" t="e">
        <f>IFERROR(_xll.qlIndexFixing(IndexON,D3307,TRUE,_xll.ohTrigger(RecalcTrigger,TriggerON)),NA())</f>
        <v>#N/A</v>
      </c>
      <c r="H3307" s="49">
        <f>_xll.qlCalendarAdvance(IborCalendar,$H3306,B3307,"f",FALSE)</f>
        <v>62499</v>
      </c>
      <c r="I3307" s="49">
        <f>_xll.qlInterestRateIndexValueDate(Index3M,$H3307)</f>
        <v>62501</v>
      </c>
      <c r="J3307" s="52" t="e">
        <f>IFERROR(_xll.qlIndexFixing(Index3M,H3307,TRUE,_xll.ohTrigger(RecalcTrigger,Trigger3M)),NA())</f>
        <v>#N/A</v>
      </c>
      <c r="K3307" s="52" t="e">
        <f>IFERROR(_xll.qlIndexFixing(ONIndex3M,I3307,TRUE,_xll.ohTrigger(RecalcTrigger,Trigger3M)),NA())</f>
        <v>#N/A</v>
      </c>
      <c r="L3307" s="52" t="e">
        <f>IFERROR(_xll.qlIndexFixing(Index6M,$H3307,TRUE,_xll.ohTrigger(RecalcTrigger,Trigger6M)),NA())</f>
        <v>#N/A</v>
      </c>
      <c r="M3307" s="52" t="e">
        <f>IFERROR(_xll.qlIndexFixing(ONIndex6M,I3307,TRUE,_xll.ohTrigger(RecalcTrigger,Trigger6M)),NA())</f>
        <v>#N/A</v>
      </c>
    </row>
    <row r="3308" spans="2:13" x14ac:dyDescent="0.2">
      <c r="B3308" s="46" t="s">
        <v>49</v>
      </c>
      <c r="D3308" s="49">
        <f>_xll.qlCalendarAdvance(LocalCalendar,$D3307,B3308,"f",FALSE)</f>
        <v>62849</v>
      </c>
      <c r="E3308" s="49">
        <f>_xll.qlInterestRateIndexValueDate(IndexON,D3308)</f>
        <v>62849</v>
      </c>
      <c r="F3308" s="52" t="e">
        <f>IFERROR(_xll.qlIndexFixing(IndexON,D3308,TRUE,_xll.ohTrigger(RecalcTrigger,TriggerON)),NA())</f>
        <v>#N/A</v>
      </c>
      <c r="H3308" s="49">
        <f>_xll.qlCalendarAdvance(IborCalendar,$H3307,B3308,"f",FALSE)</f>
        <v>62506</v>
      </c>
      <c r="I3308" s="49">
        <f>_xll.qlInterestRateIndexValueDate(Index3M,$H3308)</f>
        <v>62508</v>
      </c>
      <c r="J3308" s="52" t="e">
        <f>IFERROR(_xll.qlIndexFixing(Index3M,H3308,TRUE,_xll.ohTrigger(RecalcTrigger,Trigger3M)),NA())</f>
        <v>#N/A</v>
      </c>
      <c r="K3308" s="52" t="e">
        <f>IFERROR(_xll.qlIndexFixing(ONIndex3M,I3308,TRUE,_xll.ohTrigger(RecalcTrigger,Trigger3M)),NA())</f>
        <v>#N/A</v>
      </c>
      <c r="L3308" s="52" t="e">
        <f>IFERROR(_xll.qlIndexFixing(Index6M,$H3308,TRUE,_xll.ohTrigger(RecalcTrigger,Trigger6M)),NA())</f>
        <v>#N/A</v>
      </c>
      <c r="M3308" s="52" t="e">
        <f>IFERROR(_xll.qlIndexFixing(ONIndex6M,I3308,TRUE,_xll.ohTrigger(RecalcTrigger,Trigger6M)),NA())</f>
        <v>#N/A</v>
      </c>
    </row>
    <row r="3309" spans="2:13" x14ac:dyDescent="0.2">
      <c r="B3309" s="46" t="s">
        <v>49</v>
      </c>
      <c r="D3309" s="49">
        <f>_xll.qlCalendarAdvance(LocalCalendar,$D3308,B3309,"f",FALSE)</f>
        <v>62856</v>
      </c>
      <c r="E3309" s="49">
        <f>_xll.qlInterestRateIndexValueDate(IndexON,D3309)</f>
        <v>62856</v>
      </c>
      <c r="F3309" s="52" t="e">
        <f>IFERROR(_xll.qlIndexFixing(IndexON,D3309,TRUE,_xll.ohTrigger(RecalcTrigger,TriggerON)),NA())</f>
        <v>#N/A</v>
      </c>
      <c r="H3309" s="49">
        <f>_xll.qlCalendarAdvance(IborCalendar,$H3308,B3309,"f",FALSE)</f>
        <v>62513</v>
      </c>
      <c r="I3309" s="49">
        <f>_xll.qlInterestRateIndexValueDate(Index3M,$H3309)</f>
        <v>62515</v>
      </c>
      <c r="J3309" s="52" t="e">
        <f>IFERROR(_xll.qlIndexFixing(Index3M,H3309,TRUE,_xll.ohTrigger(RecalcTrigger,Trigger3M)),NA())</f>
        <v>#N/A</v>
      </c>
      <c r="K3309" s="52" t="e">
        <f>IFERROR(_xll.qlIndexFixing(ONIndex3M,I3309,TRUE,_xll.ohTrigger(RecalcTrigger,Trigger3M)),NA())</f>
        <v>#N/A</v>
      </c>
      <c r="L3309" s="52" t="e">
        <f>IFERROR(_xll.qlIndexFixing(Index6M,$H3309,TRUE,_xll.ohTrigger(RecalcTrigger,Trigger6M)),NA())</f>
        <v>#N/A</v>
      </c>
      <c r="M3309" s="52" t="e">
        <f>IFERROR(_xll.qlIndexFixing(ONIndex6M,I3309,TRUE,_xll.ohTrigger(RecalcTrigger,Trigger6M)),NA())</f>
        <v>#N/A</v>
      </c>
    </row>
    <row r="3310" spans="2:13" x14ac:dyDescent="0.2">
      <c r="B3310" s="46" t="s">
        <v>49</v>
      </c>
      <c r="D3310" s="49">
        <f>_xll.qlCalendarAdvance(LocalCalendar,$D3309,B3310,"f",FALSE)</f>
        <v>62863</v>
      </c>
      <c r="E3310" s="49">
        <f>_xll.qlInterestRateIndexValueDate(IndexON,D3310)</f>
        <v>62863</v>
      </c>
      <c r="F3310" s="52" t="e">
        <f>IFERROR(_xll.qlIndexFixing(IndexON,D3310,TRUE,_xll.ohTrigger(RecalcTrigger,TriggerON)),NA())</f>
        <v>#N/A</v>
      </c>
      <c r="H3310" s="49">
        <f>_xll.qlCalendarAdvance(IborCalendar,$H3309,B3310,"f",FALSE)</f>
        <v>62520</v>
      </c>
      <c r="I3310" s="49">
        <f>_xll.qlInterestRateIndexValueDate(Index3M,$H3310)</f>
        <v>62522</v>
      </c>
      <c r="J3310" s="52" t="e">
        <f>IFERROR(_xll.qlIndexFixing(Index3M,H3310,TRUE,_xll.ohTrigger(RecalcTrigger,Trigger3M)),NA())</f>
        <v>#N/A</v>
      </c>
      <c r="K3310" s="52" t="e">
        <f>IFERROR(_xll.qlIndexFixing(ONIndex3M,I3310,TRUE,_xll.ohTrigger(RecalcTrigger,Trigger3M)),NA())</f>
        <v>#N/A</v>
      </c>
      <c r="L3310" s="52" t="e">
        <f>IFERROR(_xll.qlIndexFixing(Index6M,$H3310,TRUE,_xll.ohTrigger(RecalcTrigger,Trigger6M)),NA())</f>
        <v>#N/A</v>
      </c>
      <c r="M3310" s="52" t="e">
        <f>IFERROR(_xll.qlIndexFixing(ONIndex6M,I3310,TRUE,_xll.ohTrigger(RecalcTrigger,Trigger6M)),NA())</f>
        <v>#N/A</v>
      </c>
    </row>
    <row r="3311" spans="2:13" x14ac:dyDescent="0.2">
      <c r="B3311" s="46" t="s">
        <v>49</v>
      </c>
      <c r="D3311" s="49">
        <f>_xll.qlCalendarAdvance(LocalCalendar,$D3310,B3311,"f",FALSE)</f>
        <v>62870</v>
      </c>
      <c r="E3311" s="49">
        <f>_xll.qlInterestRateIndexValueDate(IndexON,D3311)</f>
        <v>62870</v>
      </c>
      <c r="F3311" s="52" t="e">
        <f>IFERROR(_xll.qlIndexFixing(IndexON,D3311,TRUE,_xll.ohTrigger(RecalcTrigger,TriggerON)),NA())</f>
        <v>#N/A</v>
      </c>
      <c r="H3311" s="49">
        <f>_xll.qlCalendarAdvance(IborCalendar,$H3310,B3311,"f",FALSE)</f>
        <v>62527</v>
      </c>
      <c r="I3311" s="49">
        <f>_xll.qlInterestRateIndexValueDate(Index3M,$H3311)</f>
        <v>62529</v>
      </c>
      <c r="J3311" s="52" t="e">
        <f>IFERROR(_xll.qlIndexFixing(Index3M,H3311,TRUE,_xll.ohTrigger(RecalcTrigger,Trigger3M)),NA())</f>
        <v>#N/A</v>
      </c>
      <c r="K3311" s="52" t="e">
        <f>IFERROR(_xll.qlIndexFixing(ONIndex3M,I3311,TRUE,_xll.ohTrigger(RecalcTrigger,Trigger3M)),NA())</f>
        <v>#N/A</v>
      </c>
      <c r="L3311" s="52" t="e">
        <f>IFERROR(_xll.qlIndexFixing(Index6M,$H3311,TRUE,_xll.ohTrigger(RecalcTrigger,Trigger6M)),NA())</f>
        <v>#N/A</v>
      </c>
      <c r="M3311" s="52" t="e">
        <f>IFERROR(_xll.qlIndexFixing(ONIndex6M,I3311,TRUE,_xll.ohTrigger(RecalcTrigger,Trigger6M)),NA())</f>
        <v>#N/A</v>
      </c>
    </row>
    <row r="3312" spans="2:13" x14ac:dyDescent="0.2">
      <c r="B3312" s="46" t="s">
        <v>49</v>
      </c>
      <c r="D3312" s="49">
        <f>_xll.qlCalendarAdvance(LocalCalendar,$D3311,B3312,"f",FALSE)</f>
        <v>62877</v>
      </c>
      <c r="E3312" s="49">
        <f>_xll.qlInterestRateIndexValueDate(IndexON,D3312)</f>
        <v>62877</v>
      </c>
      <c r="F3312" s="52" t="e">
        <f>IFERROR(_xll.qlIndexFixing(IndexON,D3312,TRUE,_xll.ohTrigger(RecalcTrigger,TriggerON)),NA())</f>
        <v>#N/A</v>
      </c>
      <c r="H3312" s="49">
        <f>_xll.qlCalendarAdvance(IborCalendar,$H3311,B3312,"f",FALSE)</f>
        <v>62534</v>
      </c>
      <c r="I3312" s="49">
        <f>_xll.qlInterestRateIndexValueDate(Index3M,$H3312)</f>
        <v>62536</v>
      </c>
      <c r="J3312" s="52" t="e">
        <f>IFERROR(_xll.qlIndexFixing(Index3M,H3312,TRUE,_xll.ohTrigger(RecalcTrigger,Trigger3M)),NA())</f>
        <v>#N/A</v>
      </c>
      <c r="K3312" s="52" t="e">
        <f>IFERROR(_xll.qlIndexFixing(ONIndex3M,I3312,TRUE,_xll.ohTrigger(RecalcTrigger,Trigger3M)),NA())</f>
        <v>#N/A</v>
      </c>
      <c r="L3312" s="52" t="e">
        <f>IFERROR(_xll.qlIndexFixing(Index6M,$H3312,TRUE,_xll.ohTrigger(RecalcTrigger,Trigger6M)),NA())</f>
        <v>#N/A</v>
      </c>
      <c r="M3312" s="52" t="e">
        <f>IFERROR(_xll.qlIndexFixing(ONIndex6M,I3312,TRUE,_xll.ohTrigger(RecalcTrigger,Trigger6M)),NA())</f>
        <v>#N/A</v>
      </c>
    </row>
    <row r="3313" spans="2:13" x14ac:dyDescent="0.2">
      <c r="B3313" s="46" t="s">
        <v>49</v>
      </c>
      <c r="D3313" s="49">
        <f>_xll.qlCalendarAdvance(LocalCalendar,$D3312,B3313,"f",FALSE)</f>
        <v>62884</v>
      </c>
      <c r="E3313" s="49">
        <f>_xll.qlInterestRateIndexValueDate(IndexON,D3313)</f>
        <v>62884</v>
      </c>
      <c r="F3313" s="52" t="e">
        <f>IFERROR(_xll.qlIndexFixing(IndexON,D3313,TRUE,_xll.ohTrigger(RecalcTrigger,TriggerON)),NA())</f>
        <v>#N/A</v>
      </c>
      <c r="H3313" s="49">
        <f>_xll.qlCalendarAdvance(IborCalendar,$H3312,B3313,"f",FALSE)</f>
        <v>62541</v>
      </c>
      <c r="I3313" s="49">
        <f>_xll.qlInterestRateIndexValueDate(Index3M,$H3313)</f>
        <v>62543</v>
      </c>
      <c r="J3313" s="52" t="e">
        <f>IFERROR(_xll.qlIndexFixing(Index3M,H3313,TRUE,_xll.ohTrigger(RecalcTrigger,Trigger3M)),NA())</f>
        <v>#N/A</v>
      </c>
      <c r="K3313" s="52" t="e">
        <f>IFERROR(_xll.qlIndexFixing(ONIndex3M,I3313,TRUE,_xll.ohTrigger(RecalcTrigger,Trigger3M)),NA())</f>
        <v>#N/A</v>
      </c>
      <c r="L3313" s="52" t="e">
        <f>IFERROR(_xll.qlIndexFixing(Index6M,$H3313,TRUE,_xll.ohTrigger(RecalcTrigger,Trigger6M)),NA())</f>
        <v>#N/A</v>
      </c>
      <c r="M3313" s="52" t="e">
        <f>IFERROR(_xll.qlIndexFixing(ONIndex6M,I3313,TRUE,_xll.ohTrigger(RecalcTrigger,Trigger6M)),NA())</f>
        <v>#N/A</v>
      </c>
    </row>
    <row r="3314" spans="2:13" x14ac:dyDescent="0.2">
      <c r="B3314" s="46" t="s">
        <v>49</v>
      </c>
      <c r="D3314" s="49">
        <f>_xll.qlCalendarAdvance(LocalCalendar,$D3313,B3314,"f",FALSE)</f>
        <v>62891</v>
      </c>
      <c r="E3314" s="49">
        <f>_xll.qlInterestRateIndexValueDate(IndexON,D3314)</f>
        <v>62891</v>
      </c>
      <c r="F3314" s="52" t="e">
        <f>IFERROR(_xll.qlIndexFixing(IndexON,D3314,TRUE,_xll.ohTrigger(RecalcTrigger,TriggerON)),NA())</f>
        <v>#N/A</v>
      </c>
      <c r="H3314" s="49">
        <f>_xll.qlCalendarAdvance(IborCalendar,$H3313,B3314,"f",FALSE)</f>
        <v>62548</v>
      </c>
      <c r="I3314" s="49">
        <f>_xll.qlInterestRateIndexValueDate(Index3M,$H3314)</f>
        <v>62550</v>
      </c>
      <c r="J3314" s="52" t="e">
        <f>IFERROR(_xll.qlIndexFixing(Index3M,H3314,TRUE,_xll.ohTrigger(RecalcTrigger,Trigger3M)),NA())</f>
        <v>#N/A</v>
      </c>
      <c r="K3314" s="52" t="e">
        <f>IFERROR(_xll.qlIndexFixing(ONIndex3M,I3314,TRUE,_xll.ohTrigger(RecalcTrigger,Trigger3M)),NA())</f>
        <v>#N/A</v>
      </c>
      <c r="L3314" s="52" t="e">
        <f>IFERROR(_xll.qlIndexFixing(Index6M,$H3314,TRUE,_xll.ohTrigger(RecalcTrigger,Trigger6M)),NA())</f>
        <v>#N/A</v>
      </c>
      <c r="M3314" s="52" t="e">
        <f>IFERROR(_xll.qlIndexFixing(ONIndex6M,I3314,TRUE,_xll.ohTrigger(RecalcTrigger,Trigger6M)),NA())</f>
        <v>#N/A</v>
      </c>
    </row>
    <row r="3315" spans="2:13" x14ac:dyDescent="0.2">
      <c r="B3315" s="46" t="s">
        <v>49</v>
      </c>
      <c r="D3315" s="49">
        <f>_xll.qlCalendarAdvance(LocalCalendar,$D3314,B3315,"f",FALSE)</f>
        <v>62898</v>
      </c>
      <c r="E3315" s="49">
        <f>_xll.qlInterestRateIndexValueDate(IndexON,D3315)</f>
        <v>62898</v>
      </c>
      <c r="F3315" s="52" t="e">
        <f>IFERROR(_xll.qlIndexFixing(IndexON,D3315,TRUE,_xll.ohTrigger(RecalcTrigger,TriggerON)),NA())</f>
        <v>#N/A</v>
      </c>
      <c r="H3315" s="49">
        <f>_xll.qlCalendarAdvance(IborCalendar,$H3314,B3315,"f",FALSE)</f>
        <v>62555</v>
      </c>
      <c r="I3315" s="49">
        <f>_xll.qlInterestRateIndexValueDate(Index3M,$H3315)</f>
        <v>62557</v>
      </c>
      <c r="J3315" s="52" t="e">
        <f>IFERROR(_xll.qlIndexFixing(Index3M,H3315,TRUE,_xll.ohTrigger(RecalcTrigger,Trigger3M)),NA())</f>
        <v>#N/A</v>
      </c>
      <c r="K3315" s="52" t="e">
        <f>IFERROR(_xll.qlIndexFixing(ONIndex3M,I3315,TRUE,_xll.ohTrigger(RecalcTrigger,Trigger3M)),NA())</f>
        <v>#N/A</v>
      </c>
      <c r="L3315" s="52" t="e">
        <f>IFERROR(_xll.qlIndexFixing(Index6M,$H3315,TRUE,_xll.ohTrigger(RecalcTrigger,Trigger6M)),NA())</f>
        <v>#N/A</v>
      </c>
      <c r="M3315" s="52" t="e">
        <f>IFERROR(_xll.qlIndexFixing(ONIndex6M,I3315,TRUE,_xll.ohTrigger(RecalcTrigger,Trigger6M)),NA())</f>
        <v>#N/A</v>
      </c>
    </row>
    <row r="3316" spans="2:13" x14ac:dyDescent="0.2">
      <c r="B3316" s="46" t="s">
        <v>49</v>
      </c>
      <c r="D3316" s="49">
        <f>_xll.qlCalendarAdvance(LocalCalendar,$D3315,B3316,"f",FALSE)</f>
        <v>62905</v>
      </c>
      <c r="E3316" s="49">
        <f>_xll.qlInterestRateIndexValueDate(IndexON,D3316)</f>
        <v>62905</v>
      </c>
      <c r="F3316" s="52" t="e">
        <f>IFERROR(_xll.qlIndexFixing(IndexON,D3316,TRUE,_xll.ohTrigger(RecalcTrigger,TriggerON)),NA())</f>
        <v>#N/A</v>
      </c>
      <c r="H3316" s="49">
        <f>_xll.qlCalendarAdvance(IborCalendar,$H3315,B3316,"f",FALSE)</f>
        <v>62562</v>
      </c>
      <c r="I3316" s="49">
        <f>_xll.qlInterestRateIndexValueDate(Index3M,$H3316)</f>
        <v>62564</v>
      </c>
      <c r="J3316" s="52" t="e">
        <f>IFERROR(_xll.qlIndexFixing(Index3M,H3316,TRUE,_xll.ohTrigger(RecalcTrigger,Trigger3M)),NA())</f>
        <v>#N/A</v>
      </c>
      <c r="K3316" s="52" t="e">
        <f>IFERROR(_xll.qlIndexFixing(ONIndex3M,I3316,TRUE,_xll.ohTrigger(RecalcTrigger,Trigger3M)),NA())</f>
        <v>#N/A</v>
      </c>
      <c r="L3316" s="52" t="e">
        <f>IFERROR(_xll.qlIndexFixing(Index6M,$H3316,TRUE,_xll.ohTrigger(RecalcTrigger,Trigger6M)),NA())</f>
        <v>#N/A</v>
      </c>
      <c r="M3316" s="52" t="e">
        <f>IFERROR(_xll.qlIndexFixing(ONIndex6M,I3316,TRUE,_xll.ohTrigger(RecalcTrigger,Trigger6M)),NA())</f>
        <v>#N/A</v>
      </c>
    </row>
    <row r="3317" spans="2:13" x14ac:dyDescent="0.2">
      <c r="B3317" s="46" t="s">
        <v>49</v>
      </c>
      <c r="D3317" s="49">
        <f>_xll.qlCalendarAdvance(LocalCalendar,$D3316,B3317,"f",FALSE)</f>
        <v>62912</v>
      </c>
      <c r="E3317" s="49">
        <f>_xll.qlInterestRateIndexValueDate(IndexON,D3317)</f>
        <v>62912</v>
      </c>
      <c r="F3317" s="52" t="e">
        <f>IFERROR(_xll.qlIndexFixing(IndexON,D3317,TRUE,_xll.ohTrigger(RecalcTrigger,TriggerON)),NA())</f>
        <v>#N/A</v>
      </c>
      <c r="H3317" s="49">
        <f>_xll.qlCalendarAdvance(IborCalendar,$H3316,B3317,"f",FALSE)</f>
        <v>62569</v>
      </c>
      <c r="I3317" s="49">
        <f>_xll.qlInterestRateIndexValueDate(Index3M,$H3317)</f>
        <v>62571</v>
      </c>
      <c r="J3317" s="52" t="e">
        <f>IFERROR(_xll.qlIndexFixing(Index3M,H3317,TRUE,_xll.ohTrigger(RecalcTrigger,Trigger3M)),NA())</f>
        <v>#N/A</v>
      </c>
      <c r="K3317" s="52" t="e">
        <f>IFERROR(_xll.qlIndexFixing(ONIndex3M,I3317,TRUE,_xll.ohTrigger(RecalcTrigger,Trigger3M)),NA())</f>
        <v>#N/A</v>
      </c>
      <c r="L3317" s="52" t="e">
        <f>IFERROR(_xll.qlIndexFixing(Index6M,$H3317,TRUE,_xll.ohTrigger(RecalcTrigger,Trigger6M)),NA())</f>
        <v>#N/A</v>
      </c>
      <c r="M3317" s="52" t="e">
        <f>IFERROR(_xll.qlIndexFixing(ONIndex6M,I3317,TRUE,_xll.ohTrigger(RecalcTrigger,Trigger6M)),NA())</f>
        <v>#N/A</v>
      </c>
    </row>
    <row r="3318" spans="2:13" x14ac:dyDescent="0.2">
      <c r="B3318" s="46" t="s">
        <v>49</v>
      </c>
      <c r="D3318" s="49">
        <f>_xll.qlCalendarAdvance(LocalCalendar,$D3317,B3318,"f",FALSE)</f>
        <v>62919</v>
      </c>
      <c r="E3318" s="49">
        <f>_xll.qlInterestRateIndexValueDate(IndexON,D3318)</f>
        <v>62919</v>
      </c>
      <c r="F3318" s="52" t="e">
        <f>IFERROR(_xll.qlIndexFixing(IndexON,D3318,TRUE,_xll.ohTrigger(RecalcTrigger,TriggerON)),NA())</f>
        <v>#N/A</v>
      </c>
      <c r="H3318" s="49">
        <f>_xll.qlCalendarAdvance(IborCalendar,$H3317,B3318,"f",FALSE)</f>
        <v>62576</v>
      </c>
      <c r="I3318" s="49">
        <f>_xll.qlInterestRateIndexValueDate(Index3M,$H3318)</f>
        <v>62578</v>
      </c>
      <c r="J3318" s="52" t="e">
        <f>IFERROR(_xll.qlIndexFixing(Index3M,H3318,TRUE,_xll.ohTrigger(RecalcTrigger,Trigger3M)),NA())</f>
        <v>#N/A</v>
      </c>
      <c r="K3318" s="52" t="e">
        <f>IFERROR(_xll.qlIndexFixing(ONIndex3M,I3318,TRUE,_xll.ohTrigger(RecalcTrigger,Trigger3M)),NA())</f>
        <v>#N/A</v>
      </c>
      <c r="L3318" s="52" t="e">
        <f>IFERROR(_xll.qlIndexFixing(Index6M,$H3318,TRUE,_xll.ohTrigger(RecalcTrigger,Trigger6M)),NA())</f>
        <v>#N/A</v>
      </c>
      <c r="M3318" s="52" t="e">
        <f>IFERROR(_xll.qlIndexFixing(ONIndex6M,I3318,TRUE,_xll.ohTrigger(RecalcTrigger,Trigger6M)),NA())</f>
        <v>#N/A</v>
      </c>
    </row>
    <row r="3319" spans="2:13" x14ac:dyDescent="0.2">
      <c r="B3319" s="46" t="s">
        <v>49</v>
      </c>
      <c r="D3319" s="49">
        <f>_xll.qlCalendarAdvance(LocalCalendar,$D3318,B3319,"f",FALSE)</f>
        <v>62926</v>
      </c>
      <c r="E3319" s="49">
        <f>_xll.qlInterestRateIndexValueDate(IndexON,D3319)</f>
        <v>62926</v>
      </c>
      <c r="F3319" s="52" t="e">
        <f>IFERROR(_xll.qlIndexFixing(IndexON,D3319,TRUE,_xll.ohTrigger(RecalcTrigger,TriggerON)),NA())</f>
        <v>#N/A</v>
      </c>
      <c r="H3319" s="49">
        <f>_xll.qlCalendarAdvance(IborCalendar,$H3318,B3319,"f",FALSE)</f>
        <v>62583</v>
      </c>
      <c r="I3319" s="49">
        <f>_xll.qlInterestRateIndexValueDate(Index3M,$H3319)</f>
        <v>62585</v>
      </c>
      <c r="J3319" s="52" t="e">
        <f>IFERROR(_xll.qlIndexFixing(Index3M,H3319,TRUE,_xll.ohTrigger(RecalcTrigger,Trigger3M)),NA())</f>
        <v>#N/A</v>
      </c>
      <c r="K3319" s="52" t="e">
        <f>IFERROR(_xll.qlIndexFixing(ONIndex3M,I3319,TRUE,_xll.ohTrigger(RecalcTrigger,Trigger3M)),NA())</f>
        <v>#N/A</v>
      </c>
      <c r="L3319" s="52" t="e">
        <f>IFERROR(_xll.qlIndexFixing(Index6M,$H3319,TRUE,_xll.ohTrigger(RecalcTrigger,Trigger6M)),NA())</f>
        <v>#N/A</v>
      </c>
      <c r="M3319" s="52" t="e">
        <f>IFERROR(_xll.qlIndexFixing(ONIndex6M,I3319,TRUE,_xll.ohTrigger(RecalcTrigger,Trigger6M)),NA())</f>
        <v>#N/A</v>
      </c>
    </row>
    <row r="3320" spans="2:13" x14ac:dyDescent="0.2">
      <c r="B3320" s="46" t="s">
        <v>49</v>
      </c>
      <c r="D3320" s="49">
        <f>_xll.qlCalendarAdvance(LocalCalendar,$D3319,B3320,"f",FALSE)</f>
        <v>62933</v>
      </c>
      <c r="E3320" s="49">
        <f>_xll.qlInterestRateIndexValueDate(IndexON,D3320)</f>
        <v>62933</v>
      </c>
      <c r="F3320" s="52" t="e">
        <f>IFERROR(_xll.qlIndexFixing(IndexON,D3320,TRUE,_xll.ohTrigger(RecalcTrigger,TriggerON)),NA())</f>
        <v>#N/A</v>
      </c>
      <c r="H3320" s="49">
        <f>_xll.qlCalendarAdvance(IborCalendar,$H3319,B3320,"f",FALSE)</f>
        <v>62590</v>
      </c>
      <c r="I3320" s="49">
        <f>_xll.qlInterestRateIndexValueDate(Index3M,$H3320)</f>
        <v>62592</v>
      </c>
      <c r="J3320" s="52" t="e">
        <f>IFERROR(_xll.qlIndexFixing(Index3M,H3320,TRUE,_xll.ohTrigger(RecalcTrigger,Trigger3M)),NA())</f>
        <v>#N/A</v>
      </c>
      <c r="K3320" s="52" t="e">
        <f>IFERROR(_xll.qlIndexFixing(ONIndex3M,I3320,TRUE,_xll.ohTrigger(RecalcTrigger,Trigger3M)),NA())</f>
        <v>#N/A</v>
      </c>
      <c r="L3320" s="52" t="e">
        <f>IFERROR(_xll.qlIndexFixing(Index6M,$H3320,TRUE,_xll.ohTrigger(RecalcTrigger,Trigger6M)),NA())</f>
        <v>#N/A</v>
      </c>
      <c r="M3320" s="52" t="e">
        <f>IFERROR(_xll.qlIndexFixing(ONIndex6M,I3320,TRUE,_xll.ohTrigger(RecalcTrigger,Trigger6M)),NA())</f>
        <v>#N/A</v>
      </c>
    </row>
    <row r="3321" spans="2:13" x14ac:dyDescent="0.2">
      <c r="B3321" s="46" t="s">
        <v>49</v>
      </c>
      <c r="D3321" s="49">
        <f>_xll.qlCalendarAdvance(LocalCalendar,$D3320,B3321,"f",FALSE)</f>
        <v>62940</v>
      </c>
      <c r="E3321" s="49">
        <f>_xll.qlInterestRateIndexValueDate(IndexON,D3321)</f>
        <v>62940</v>
      </c>
      <c r="F3321" s="52" t="e">
        <f>IFERROR(_xll.qlIndexFixing(IndexON,D3321,TRUE,_xll.ohTrigger(RecalcTrigger,TriggerON)),NA())</f>
        <v>#N/A</v>
      </c>
      <c r="H3321" s="49">
        <f>_xll.qlCalendarAdvance(IborCalendar,$H3320,B3321,"f",FALSE)</f>
        <v>62597</v>
      </c>
      <c r="I3321" s="49">
        <f>_xll.qlInterestRateIndexValueDate(Index3M,$H3321)</f>
        <v>62599</v>
      </c>
      <c r="J3321" s="52" t="e">
        <f>IFERROR(_xll.qlIndexFixing(Index3M,H3321,TRUE,_xll.ohTrigger(RecalcTrigger,Trigger3M)),NA())</f>
        <v>#N/A</v>
      </c>
      <c r="K3321" s="52" t="e">
        <f>IFERROR(_xll.qlIndexFixing(ONIndex3M,I3321,TRUE,_xll.ohTrigger(RecalcTrigger,Trigger3M)),NA())</f>
        <v>#N/A</v>
      </c>
      <c r="L3321" s="52" t="e">
        <f>IFERROR(_xll.qlIndexFixing(Index6M,$H3321,TRUE,_xll.ohTrigger(RecalcTrigger,Trigger6M)),NA())</f>
        <v>#N/A</v>
      </c>
      <c r="M3321" s="52" t="e">
        <f>IFERROR(_xll.qlIndexFixing(ONIndex6M,I3321,TRUE,_xll.ohTrigger(RecalcTrigger,Trigger6M)),NA())</f>
        <v>#N/A</v>
      </c>
    </row>
    <row r="3322" spans="2:13" x14ac:dyDescent="0.2">
      <c r="B3322" s="46" t="s">
        <v>49</v>
      </c>
      <c r="D3322" s="49">
        <f>_xll.qlCalendarAdvance(LocalCalendar,$D3321,B3322,"f",FALSE)</f>
        <v>62950</v>
      </c>
      <c r="E3322" s="49">
        <f>_xll.qlInterestRateIndexValueDate(IndexON,D3322)</f>
        <v>62950</v>
      </c>
      <c r="F3322" s="52" t="e">
        <f>IFERROR(_xll.qlIndexFixing(IndexON,D3322,TRUE,_xll.ohTrigger(RecalcTrigger,TriggerON)),NA())</f>
        <v>#N/A</v>
      </c>
      <c r="H3322" s="49">
        <f>_xll.qlCalendarAdvance(IborCalendar,$H3321,B3322,"f",FALSE)</f>
        <v>62604</v>
      </c>
      <c r="I3322" s="49">
        <f>_xll.qlInterestRateIndexValueDate(Index3M,$H3322)</f>
        <v>62606</v>
      </c>
      <c r="J3322" s="52" t="e">
        <f>IFERROR(_xll.qlIndexFixing(Index3M,H3322,TRUE,_xll.ohTrigger(RecalcTrigger,Trigger3M)),NA())</f>
        <v>#N/A</v>
      </c>
      <c r="K3322" s="52" t="e">
        <f>IFERROR(_xll.qlIndexFixing(ONIndex3M,I3322,TRUE,_xll.ohTrigger(RecalcTrigger,Trigger3M)),NA())</f>
        <v>#N/A</v>
      </c>
      <c r="L3322" s="52" t="e">
        <f>IFERROR(_xll.qlIndexFixing(Index6M,$H3322,TRUE,_xll.ohTrigger(RecalcTrigger,Trigger6M)),NA())</f>
        <v>#N/A</v>
      </c>
      <c r="M3322" s="52" t="e">
        <f>IFERROR(_xll.qlIndexFixing(ONIndex6M,I3322,TRUE,_xll.ohTrigger(RecalcTrigger,Trigger6M)),NA())</f>
        <v>#N/A</v>
      </c>
    </row>
    <row r="3323" spans="2:13" x14ac:dyDescent="0.2">
      <c r="B3323" s="46" t="s">
        <v>49</v>
      </c>
      <c r="D3323" s="49">
        <f>_xll.qlCalendarAdvance(LocalCalendar,$D3322,B3323,"f",FALSE)</f>
        <v>62957</v>
      </c>
      <c r="E3323" s="49">
        <f>_xll.qlInterestRateIndexValueDate(IndexON,D3323)</f>
        <v>62957</v>
      </c>
      <c r="F3323" s="52" t="e">
        <f>IFERROR(_xll.qlIndexFixing(IndexON,D3323,TRUE,_xll.ohTrigger(RecalcTrigger,TriggerON)),NA())</f>
        <v>#N/A</v>
      </c>
      <c r="H3323" s="49">
        <f>_xll.qlCalendarAdvance(IborCalendar,$H3322,B3323,"f",FALSE)</f>
        <v>62611</v>
      </c>
      <c r="I3323" s="49">
        <f>_xll.qlInterestRateIndexValueDate(Index3M,$H3323)</f>
        <v>62613</v>
      </c>
      <c r="J3323" s="52" t="e">
        <f>IFERROR(_xll.qlIndexFixing(Index3M,H3323,TRUE,_xll.ohTrigger(RecalcTrigger,Trigger3M)),NA())</f>
        <v>#N/A</v>
      </c>
      <c r="K3323" s="52" t="e">
        <f>IFERROR(_xll.qlIndexFixing(ONIndex3M,I3323,TRUE,_xll.ohTrigger(RecalcTrigger,Trigger3M)),NA())</f>
        <v>#N/A</v>
      </c>
      <c r="L3323" s="52" t="e">
        <f>IFERROR(_xll.qlIndexFixing(Index6M,$H3323,TRUE,_xll.ohTrigger(RecalcTrigger,Trigger6M)),NA())</f>
        <v>#N/A</v>
      </c>
      <c r="M3323" s="52" t="e">
        <f>IFERROR(_xll.qlIndexFixing(ONIndex6M,I3323,TRUE,_xll.ohTrigger(RecalcTrigger,Trigger6M)),NA())</f>
        <v>#N/A</v>
      </c>
    </row>
    <row r="3324" spans="2:13" x14ac:dyDescent="0.2">
      <c r="B3324" s="46" t="s">
        <v>49</v>
      </c>
      <c r="D3324" s="49">
        <f>_xll.qlCalendarAdvance(LocalCalendar,$D3323,B3324,"f",FALSE)</f>
        <v>62964</v>
      </c>
      <c r="E3324" s="49">
        <f>_xll.qlInterestRateIndexValueDate(IndexON,D3324)</f>
        <v>62964</v>
      </c>
      <c r="F3324" s="52" t="e">
        <f>IFERROR(_xll.qlIndexFixing(IndexON,D3324,TRUE,_xll.ohTrigger(RecalcTrigger,TriggerON)),NA())</f>
        <v>#N/A</v>
      </c>
      <c r="H3324" s="49">
        <f>_xll.qlCalendarAdvance(IborCalendar,$H3323,B3324,"f",FALSE)</f>
        <v>62618</v>
      </c>
      <c r="I3324" s="49">
        <f>_xll.qlInterestRateIndexValueDate(Index3M,$H3324)</f>
        <v>62620</v>
      </c>
      <c r="J3324" s="52" t="e">
        <f>IFERROR(_xll.qlIndexFixing(Index3M,H3324,TRUE,_xll.ohTrigger(RecalcTrigger,Trigger3M)),NA())</f>
        <v>#N/A</v>
      </c>
      <c r="K3324" s="52" t="e">
        <f>IFERROR(_xll.qlIndexFixing(ONIndex3M,I3324,TRUE,_xll.ohTrigger(RecalcTrigger,Trigger3M)),NA())</f>
        <v>#N/A</v>
      </c>
      <c r="L3324" s="52" t="e">
        <f>IFERROR(_xll.qlIndexFixing(Index6M,$H3324,TRUE,_xll.ohTrigger(RecalcTrigger,Trigger6M)),NA())</f>
        <v>#N/A</v>
      </c>
      <c r="M3324" s="52" t="e">
        <f>IFERROR(_xll.qlIndexFixing(ONIndex6M,I3324,TRUE,_xll.ohTrigger(RecalcTrigger,Trigger6M)),NA())</f>
        <v>#N/A</v>
      </c>
    </row>
    <row r="3325" spans="2:13" x14ac:dyDescent="0.2">
      <c r="B3325" s="46" t="s">
        <v>49</v>
      </c>
      <c r="D3325" s="49">
        <f>_xll.qlCalendarAdvance(LocalCalendar,$D3324,B3325,"f",FALSE)</f>
        <v>62971</v>
      </c>
      <c r="E3325" s="49">
        <f>_xll.qlInterestRateIndexValueDate(IndexON,D3325)</f>
        <v>62971</v>
      </c>
      <c r="F3325" s="52" t="e">
        <f>IFERROR(_xll.qlIndexFixing(IndexON,D3325,TRUE,_xll.ohTrigger(RecalcTrigger,TriggerON)),NA())</f>
        <v>#N/A</v>
      </c>
      <c r="H3325" s="49">
        <f>_xll.qlCalendarAdvance(IborCalendar,$H3324,B3325,"f",FALSE)</f>
        <v>62625</v>
      </c>
      <c r="I3325" s="49">
        <f>_xll.qlInterestRateIndexValueDate(Index3M,$H3325)</f>
        <v>62627</v>
      </c>
      <c r="J3325" s="52" t="e">
        <f>IFERROR(_xll.qlIndexFixing(Index3M,H3325,TRUE,_xll.ohTrigger(RecalcTrigger,Trigger3M)),NA())</f>
        <v>#N/A</v>
      </c>
      <c r="K3325" s="52" t="e">
        <f>IFERROR(_xll.qlIndexFixing(ONIndex3M,I3325,TRUE,_xll.ohTrigger(RecalcTrigger,Trigger3M)),NA())</f>
        <v>#N/A</v>
      </c>
      <c r="L3325" s="52" t="e">
        <f>IFERROR(_xll.qlIndexFixing(Index6M,$H3325,TRUE,_xll.ohTrigger(RecalcTrigger,Trigger6M)),NA())</f>
        <v>#N/A</v>
      </c>
      <c r="M3325" s="52" t="e">
        <f>IFERROR(_xll.qlIndexFixing(ONIndex6M,I3325,TRUE,_xll.ohTrigger(RecalcTrigger,Trigger6M)),NA())</f>
        <v>#N/A</v>
      </c>
    </row>
    <row r="3326" spans="2:13" x14ac:dyDescent="0.2">
      <c r="B3326" s="46" t="s">
        <v>49</v>
      </c>
      <c r="D3326" s="49">
        <f>_xll.qlCalendarAdvance(LocalCalendar,$D3325,B3326,"f",FALSE)</f>
        <v>62978</v>
      </c>
      <c r="E3326" s="49">
        <f>_xll.qlInterestRateIndexValueDate(IndexON,D3326)</f>
        <v>62978</v>
      </c>
      <c r="F3326" s="52" t="e">
        <f>IFERROR(_xll.qlIndexFixing(IndexON,D3326,TRUE,_xll.ohTrigger(RecalcTrigger,TriggerON)),NA())</f>
        <v>#N/A</v>
      </c>
      <c r="H3326" s="49">
        <f>_xll.qlCalendarAdvance(IborCalendar,$H3325,B3326,"f",FALSE)</f>
        <v>62632</v>
      </c>
      <c r="I3326" s="49">
        <f>_xll.qlInterestRateIndexValueDate(Index3M,$H3326)</f>
        <v>62634</v>
      </c>
      <c r="J3326" s="52" t="e">
        <f>IFERROR(_xll.qlIndexFixing(Index3M,H3326,TRUE,_xll.ohTrigger(RecalcTrigger,Trigger3M)),NA())</f>
        <v>#N/A</v>
      </c>
      <c r="K3326" s="52" t="e">
        <f>IFERROR(_xll.qlIndexFixing(ONIndex3M,I3326,TRUE,_xll.ohTrigger(RecalcTrigger,Trigger3M)),NA())</f>
        <v>#N/A</v>
      </c>
      <c r="L3326" s="52" t="e">
        <f>IFERROR(_xll.qlIndexFixing(Index6M,$H3326,TRUE,_xll.ohTrigger(RecalcTrigger,Trigger6M)),NA())</f>
        <v>#N/A</v>
      </c>
      <c r="M3326" s="52" t="e">
        <f>IFERROR(_xll.qlIndexFixing(ONIndex6M,I3326,TRUE,_xll.ohTrigger(RecalcTrigger,Trigger6M)),NA())</f>
        <v>#N/A</v>
      </c>
    </row>
    <row r="3327" spans="2:13" x14ac:dyDescent="0.2">
      <c r="B3327" s="46" t="s">
        <v>49</v>
      </c>
      <c r="D3327" s="49">
        <f>_xll.qlCalendarAdvance(LocalCalendar,$D3326,B3327,"f",FALSE)</f>
        <v>62985</v>
      </c>
      <c r="E3327" s="49">
        <f>_xll.qlInterestRateIndexValueDate(IndexON,D3327)</f>
        <v>62985</v>
      </c>
      <c r="F3327" s="52" t="e">
        <f>IFERROR(_xll.qlIndexFixing(IndexON,D3327,TRUE,_xll.ohTrigger(RecalcTrigger,TriggerON)),NA())</f>
        <v>#N/A</v>
      </c>
      <c r="H3327" s="49">
        <f>_xll.qlCalendarAdvance(IborCalendar,$H3326,B3327,"f",FALSE)</f>
        <v>62639</v>
      </c>
      <c r="I3327" s="49">
        <f>_xll.qlInterestRateIndexValueDate(Index3M,$H3327)</f>
        <v>62641</v>
      </c>
      <c r="J3327" s="52" t="e">
        <f>IFERROR(_xll.qlIndexFixing(Index3M,H3327,TRUE,_xll.ohTrigger(RecalcTrigger,Trigger3M)),NA())</f>
        <v>#N/A</v>
      </c>
      <c r="K3327" s="52" t="e">
        <f>IFERROR(_xll.qlIndexFixing(ONIndex3M,I3327,TRUE,_xll.ohTrigger(RecalcTrigger,Trigger3M)),NA())</f>
        <v>#N/A</v>
      </c>
      <c r="L3327" s="52" t="e">
        <f>IFERROR(_xll.qlIndexFixing(Index6M,$H3327,TRUE,_xll.ohTrigger(RecalcTrigger,Trigger6M)),NA())</f>
        <v>#N/A</v>
      </c>
      <c r="M3327" s="52" t="e">
        <f>IFERROR(_xll.qlIndexFixing(ONIndex6M,I3327,TRUE,_xll.ohTrigger(RecalcTrigger,Trigger6M)),NA())</f>
        <v>#N/A</v>
      </c>
    </row>
    <row r="3328" spans="2:13" x14ac:dyDescent="0.2">
      <c r="B3328" s="46" t="s">
        <v>49</v>
      </c>
      <c r="D3328" s="49">
        <f>_xll.qlCalendarAdvance(LocalCalendar,$D3327,B3328,"f",FALSE)</f>
        <v>62992</v>
      </c>
      <c r="E3328" s="49">
        <f>_xll.qlInterestRateIndexValueDate(IndexON,D3328)</f>
        <v>62992</v>
      </c>
      <c r="F3328" s="52" t="e">
        <f>IFERROR(_xll.qlIndexFixing(IndexON,D3328,TRUE,_xll.ohTrigger(RecalcTrigger,TriggerON)),NA())</f>
        <v>#N/A</v>
      </c>
      <c r="H3328" s="49">
        <f>_xll.qlCalendarAdvance(IborCalendar,$H3327,B3328,"f",FALSE)</f>
        <v>62646</v>
      </c>
      <c r="I3328" s="49">
        <f>_xll.qlInterestRateIndexValueDate(Index3M,$H3328)</f>
        <v>62648</v>
      </c>
      <c r="J3328" s="52" t="e">
        <f>IFERROR(_xll.qlIndexFixing(Index3M,H3328,TRUE,_xll.ohTrigger(RecalcTrigger,Trigger3M)),NA())</f>
        <v>#N/A</v>
      </c>
      <c r="K3328" s="52" t="e">
        <f>IFERROR(_xll.qlIndexFixing(ONIndex3M,I3328,TRUE,_xll.ohTrigger(RecalcTrigger,Trigger3M)),NA())</f>
        <v>#N/A</v>
      </c>
      <c r="L3328" s="52" t="e">
        <f>IFERROR(_xll.qlIndexFixing(Index6M,$H3328,TRUE,_xll.ohTrigger(RecalcTrigger,Trigger6M)),NA())</f>
        <v>#N/A</v>
      </c>
      <c r="M3328" s="52" t="e">
        <f>IFERROR(_xll.qlIndexFixing(ONIndex6M,I3328,TRUE,_xll.ohTrigger(RecalcTrigger,Trigger6M)),NA())</f>
        <v>#N/A</v>
      </c>
    </row>
    <row r="3329" spans="2:13" x14ac:dyDescent="0.2">
      <c r="B3329" s="46" t="s">
        <v>49</v>
      </c>
      <c r="D3329" s="49">
        <f>_xll.qlCalendarAdvance(LocalCalendar,$D3328,B3329,"f",FALSE)</f>
        <v>62999</v>
      </c>
      <c r="E3329" s="49">
        <f>_xll.qlInterestRateIndexValueDate(IndexON,D3329)</f>
        <v>62999</v>
      </c>
      <c r="F3329" s="52" t="e">
        <f>IFERROR(_xll.qlIndexFixing(IndexON,D3329,TRUE,_xll.ohTrigger(RecalcTrigger,TriggerON)),NA())</f>
        <v>#N/A</v>
      </c>
      <c r="H3329" s="49">
        <f>_xll.qlCalendarAdvance(IborCalendar,$H3328,B3329,"f",FALSE)</f>
        <v>62653</v>
      </c>
      <c r="I3329" s="49">
        <f>_xll.qlInterestRateIndexValueDate(Index3M,$H3329)</f>
        <v>62655</v>
      </c>
      <c r="J3329" s="52" t="e">
        <f>IFERROR(_xll.qlIndexFixing(Index3M,H3329,TRUE,_xll.ohTrigger(RecalcTrigger,Trigger3M)),NA())</f>
        <v>#N/A</v>
      </c>
      <c r="K3329" s="52" t="e">
        <f>IFERROR(_xll.qlIndexFixing(ONIndex3M,I3329,TRUE,_xll.ohTrigger(RecalcTrigger,Trigger3M)),NA())</f>
        <v>#N/A</v>
      </c>
      <c r="L3329" s="52" t="e">
        <f>IFERROR(_xll.qlIndexFixing(Index6M,$H3329,TRUE,_xll.ohTrigger(RecalcTrigger,Trigger6M)),NA())</f>
        <v>#N/A</v>
      </c>
      <c r="M3329" s="52" t="e">
        <f>IFERROR(_xll.qlIndexFixing(ONIndex6M,I3329,TRUE,_xll.ohTrigger(RecalcTrigger,Trigger6M)),NA())</f>
        <v>#N/A</v>
      </c>
    </row>
    <row r="3330" spans="2:13" x14ac:dyDescent="0.2">
      <c r="B3330" s="46" t="s">
        <v>49</v>
      </c>
      <c r="D3330" s="49">
        <f>_xll.qlCalendarAdvance(LocalCalendar,$D3329,B3330,"f",FALSE)</f>
        <v>63006</v>
      </c>
      <c r="E3330" s="49">
        <f>_xll.qlInterestRateIndexValueDate(IndexON,D3330)</f>
        <v>63006</v>
      </c>
      <c r="F3330" s="52" t="e">
        <f>IFERROR(_xll.qlIndexFixing(IndexON,D3330,TRUE,_xll.ohTrigger(RecalcTrigger,TriggerON)),NA())</f>
        <v>#N/A</v>
      </c>
      <c r="H3330" s="49">
        <f>_xll.qlCalendarAdvance(IborCalendar,$H3329,B3330,"f",FALSE)</f>
        <v>62660</v>
      </c>
      <c r="I3330" s="49">
        <f>_xll.qlInterestRateIndexValueDate(Index3M,$H3330)</f>
        <v>62662</v>
      </c>
      <c r="J3330" s="52" t="e">
        <f>IFERROR(_xll.qlIndexFixing(Index3M,H3330,TRUE,_xll.ohTrigger(RecalcTrigger,Trigger3M)),NA())</f>
        <v>#N/A</v>
      </c>
      <c r="K3330" s="52" t="e">
        <f>IFERROR(_xll.qlIndexFixing(ONIndex3M,I3330,TRUE,_xll.ohTrigger(RecalcTrigger,Trigger3M)),NA())</f>
        <v>#N/A</v>
      </c>
      <c r="L3330" s="52" t="e">
        <f>IFERROR(_xll.qlIndexFixing(Index6M,$H3330,TRUE,_xll.ohTrigger(RecalcTrigger,Trigger6M)),NA())</f>
        <v>#N/A</v>
      </c>
      <c r="M3330" s="52" t="e">
        <f>IFERROR(_xll.qlIndexFixing(ONIndex6M,I3330,TRUE,_xll.ohTrigger(RecalcTrigger,Trigger6M)),NA())</f>
        <v>#N/A</v>
      </c>
    </row>
    <row r="3331" spans="2:13" x14ac:dyDescent="0.2">
      <c r="B3331" s="46" t="s">
        <v>49</v>
      </c>
      <c r="D3331" s="49">
        <f>_xll.qlCalendarAdvance(LocalCalendar,$D3330,B3331,"f",FALSE)</f>
        <v>63013</v>
      </c>
      <c r="E3331" s="49">
        <f>_xll.qlInterestRateIndexValueDate(IndexON,D3331)</f>
        <v>63013</v>
      </c>
      <c r="F3331" s="52" t="e">
        <f>IFERROR(_xll.qlIndexFixing(IndexON,D3331,TRUE,_xll.ohTrigger(RecalcTrigger,TriggerON)),NA())</f>
        <v>#N/A</v>
      </c>
      <c r="H3331" s="49">
        <f>_xll.qlCalendarAdvance(IborCalendar,$H3330,B3331,"f",FALSE)</f>
        <v>62667</v>
      </c>
      <c r="I3331" s="49">
        <f>_xll.qlInterestRateIndexValueDate(Index3M,$H3331)</f>
        <v>62669</v>
      </c>
      <c r="J3331" s="52" t="e">
        <f>IFERROR(_xll.qlIndexFixing(Index3M,H3331,TRUE,_xll.ohTrigger(RecalcTrigger,Trigger3M)),NA())</f>
        <v>#N/A</v>
      </c>
      <c r="K3331" s="52" t="e">
        <f>IFERROR(_xll.qlIndexFixing(ONIndex3M,I3331,TRUE,_xll.ohTrigger(RecalcTrigger,Trigger3M)),NA())</f>
        <v>#N/A</v>
      </c>
      <c r="L3331" s="52" t="e">
        <f>IFERROR(_xll.qlIndexFixing(Index6M,$H3331,TRUE,_xll.ohTrigger(RecalcTrigger,Trigger6M)),NA())</f>
        <v>#N/A</v>
      </c>
      <c r="M3331" s="52" t="e">
        <f>IFERROR(_xll.qlIndexFixing(ONIndex6M,I3331,TRUE,_xll.ohTrigger(RecalcTrigger,Trigger6M)),NA())</f>
        <v>#N/A</v>
      </c>
    </row>
    <row r="3332" spans="2:13" x14ac:dyDescent="0.2">
      <c r="B3332" s="46" t="s">
        <v>49</v>
      </c>
      <c r="D3332" s="49">
        <f>_xll.qlCalendarAdvance(LocalCalendar,$D3331,B3332,"f",FALSE)</f>
        <v>63020</v>
      </c>
      <c r="E3332" s="49">
        <f>_xll.qlInterestRateIndexValueDate(IndexON,D3332)</f>
        <v>63020</v>
      </c>
      <c r="F3332" s="52" t="e">
        <f>IFERROR(_xll.qlIndexFixing(IndexON,D3332,TRUE,_xll.ohTrigger(RecalcTrigger,TriggerON)),NA())</f>
        <v>#N/A</v>
      </c>
      <c r="H3332" s="49">
        <f>_xll.qlCalendarAdvance(IborCalendar,$H3331,B3332,"f",FALSE)</f>
        <v>62674</v>
      </c>
      <c r="I3332" s="49">
        <f>_xll.qlInterestRateIndexValueDate(Index3M,$H3332)</f>
        <v>62676</v>
      </c>
      <c r="J3332" s="52" t="e">
        <f>IFERROR(_xll.qlIndexFixing(Index3M,H3332,TRUE,_xll.ohTrigger(RecalcTrigger,Trigger3M)),NA())</f>
        <v>#N/A</v>
      </c>
      <c r="K3332" s="52" t="e">
        <f>IFERROR(_xll.qlIndexFixing(ONIndex3M,I3332,TRUE,_xll.ohTrigger(RecalcTrigger,Trigger3M)),NA())</f>
        <v>#N/A</v>
      </c>
      <c r="L3332" s="52" t="e">
        <f>IFERROR(_xll.qlIndexFixing(Index6M,$H3332,TRUE,_xll.ohTrigger(RecalcTrigger,Trigger6M)),NA())</f>
        <v>#N/A</v>
      </c>
      <c r="M3332" s="52" t="e">
        <f>IFERROR(_xll.qlIndexFixing(ONIndex6M,I3332,TRUE,_xll.ohTrigger(RecalcTrigger,Trigger6M)),NA())</f>
        <v>#N/A</v>
      </c>
    </row>
    <row r="3333" spans="2:13" x14ac:dyDescent="0.2">
      <c r="B3333" s="46" t="s">
        <v>49</v>
      </c>
      <c r="D3333" s="49">
        <f>_xll.qlCalendarAdvance(LocalCalendar,$D3332,B3333,"f",FALSE)</f>
        <v>63027</v>
      </c>
      <c r="E3333" s="49">
        <f>_xll.qlInterestRateIndexValueDate(IndexON,D3333)</f>
        <v>63027</v>
      </c>
      <c r="F3333" s="52" t="e">
        <f>IFERROR(_xll.qlIndexFixing(IndexON,D3333,TRUE,_xll.ohTrigger(RecalcTrigger,TriggerON)),NA())</f>
        <v>#N/A</v>
      </c>
      <c r="H3333" s="49">
        <f>_xll.qlCalendarAdvance(IborCalendar,$H3332,B3333,"f",FALSE)</f>
        <v>62681</v>
      </c>
      <c r="I3333" s="49">
        <f>_xll.qlInterestRateIndexValueDate(Index3M,$H3333)</f>
        <v>62683</v>
      </c>
      <c r="J3333" s="52" t="e">
        <f>IFERROR(_xll.qlIndexFixing(Index3M,H3333,TRUE,_xll.ohTrigger(RecalcTrigger,Trigger3M)),NA())</f>
        <v>#N/A</v>
      </c>
      <c r="K3333" s="52" t="e">
        <f>IFERROR(_xll.qlIndexFixing(ONIndex3M,I3333,TRUE,_xll.ohTrigger(RecalcTrigger,Trigger3M)),NA())</f>
        <v>#N/A</v>
      </c>
      <c r="L3333" s="52" t="e">
        <f>IFERROR(_xll.qlIndexFixing(Index6M,$H3333,TRUE,_xll.ohTrigger(RecalcTrigger,Trigger6M)),NA())</f>
        <v>#N/A</v>
      </c>
      <c r="M3333" s="52" t="e">
        <f>IFERROR(_xll.qlIndexFixing(ONIndex6M,I3333,TRUE,_xll.ohTrigger(RecalcTrigger,Trigger6M)),NA())</f>
        <v>#N/A</v>
      </c>
    </row>
    <row r="3334" spans="2:13" x14ac:dyDescent="0.2">
      <c r="B3334" s="46" t="s">
        <v>49</v>
      </c>
      <c r="D3334" s="49">
        <f>_xll.qlCalendarAdvance(LocalCalendar,$D3333,B3334,"f",FALSE)</f>
        <v>63034</v>
      </c>
      <c r="E3334" s="49">
        <f>_xll.qlInterestRateIndexValueDate(IndexON,D3334)</f>
        <v>63034</v>
      </c>
      <c r="F3334" s="52" t="e">
        <f>IFERROR(_xll.qlIndexFixing(IndexON,D3334,TRUE,_xll.ohTrigger(RecalcTrigger,TriggerON)),NA())</f>
        <v>#N/A</v>
      </c>
      <c r="H3334" s="49">
        <f>_xll.qlCalendarAdvance(IborCalendar,$H3333,B3334,"f",FALSE)</f>
        <v>62688</v>
      </c>
      <c r="I3334" s="49">
        <f>_xll.qlInterestRateIndexValueDate(Index3M,$H3334)</f>
        <v>62690</v>
      </c>
      <c r="J3334" s="52" t="e">
        <f>IFERROR(_xll.qlIndexFixing(Index3M,H3334,TRUE,_xll.ohTrigger(RecalcTrigger,Trigger3M)),NA())</f>
        <v>#N/A</v>
      </c>
      <c r="K3334" s="52" t="e">
        <f>IFERROR(_xll.qlIndexFixing(ONIndex3M,I3334,TRUE,_xll.ohTrigger(RecalcTrigger,Trigger3M)),NA())</f>
        <v>#N/A</v>
      </c>
      <c r="L3334" s="52" t="e">
        <f>IFERROR(_xll.qlIndexFixing(Index6M,$H3334,TRUE,_xll.ohTrigger(RecalcTrigger,Trigger6M)),NA())</f>
        <v>#N/A</v>
      </c>
      <c r="M3334" s="52" t="e">
        <f>IFERROR(_xll.qlIndexFixing(ONIndex6M,I3334,TRUE,_xll.ohTrigger(RecalcTrigger,Trigger6M)),NA())</f>
        <v>#N/A</v>
      </c>
    </row>
    <row r="3335" spans="2:13" x14ac:dyDescent="0.2">
      <c r="B3335" s="46" t="s">
        <v>49</v>
      </c>
      <c r="D3335" s="49">
        <f>_xll.qlCalendarAdvance(LocalCalendar,$D3334,B3335,"f",FALSE)</f>
        <v>63041</v>
      </c>
      <c r="E3335" s="49">
        <f>_xll.qlInterestRateIndexValueDate(IndexON,D3335)</f>
        <v>63041</v>
      </c>
      <c r="F3335" s="52" t="e">
        <f>IFERROR(_xll.qlIndexFixing(IndexON,D3335,TRUE,_xll.ohTrigger(RecalcTrigger,TriggerON)),NA())</f>
        <v>#N/A</v>
      </c>
      <c r="H3335" s="49">
        <f>_xll.qlCalendarAdvance(IborCalendar,$H3334,B3335,"f",FALSE)</f>
        <v>62695</v>
      </c>
      <c r="I3335" s="49">
        <f>_xll.qlInterestRateIndexValueDate(Index3M,$H3335)</f>
        <v>62697</v>
      </c>
      <c r="J3335" s="52" t="e">
        <f>IFERROR(_xll.qlIndexFixing(Index3M,H3335,TRUE,_xll.ohTrigger(RecalcTrigger,Trigger3M)),NA())</f>
        <v>#N/A</v>
      </c>
      <c r="K3335" s="52" t="e">
        <f>IFERROR(_xll.qlIndexFixing(ONIndex3M,I3335,TRUE,_xll.ohTrigger(RecalcTrigger,Trigger3M)),NA())</f>
        <v>#N/A</v>
      </c>
      <c r="L3335" s="52" t="e">
        <f>IFERROR(_xll.qlIndexFixing(Index6M,$H3335,TRUE,_xll.ohTrigger(RecalcTrigger,Trigger6M)),NA())</f>
        <v>#N/A</v>
      </c>
      <c r="M3335" s="52" t="e">
        <f>IFERROR(_xll.qlIndexFixing(ONIndex6M,I3335,TRUE,_xll.ohTrigger(RecalcTrigger,Trigger6M)),NA())</f>
        <v>#N/A</v>
      </c>
    </row>
    <row r="3336" spans="2:13" x14ac:dyDescent="0.2">
      <c r="B3336" s="46" t="s">
        <v>49</v>
      </c>
      <c r="D3336" s="49">
        <f>_xll.qlCalendarAdvance(LocalCalendar,$D3335,B3336,"f",FALSE)</f>
        <v>63048</v>
      </c>
      <c r="E3336" s="49">
        <f>_xll.qlInterestRateIndexValueDate(IndexON,D3336)</f>
        <v>63048</v>
      </c>
      <c r="F3336" s="52" t="e">
        <f>IFERROR(_xll.qlIndexFixing(IndexON,D3336,TRUE,_xll.ohTrigger(RecalcTrigger,TriggerON)),NA())</f>
        <v>#N/A</v>
      </c>
      <c r="H3336" s="49">
        <f>_xll.qlCalendarAdvance(IborCalendar,$H3335,B3336,"f",FALSE)</f>
        <v>62702</v>
      </c>
      <c r="I3336" s="49">
        <f>_xll.qlInterestRateIndexValueDate(Index3M,$H3336)</f>
        <v>62704</v>
      </c>
      <c r="J3336" s="52" t="e">
        <f>IFERROR(_xll.qlIndexFixing(Index3M,H3336,TRUE,_xll.ohTrigger(RecalcTrigger,Trigger3M)),NA())</f>
        <v>#N/A</v>
      </c>
      <c r="K3336" s="52" t="e">
        <f>IFERROR(_xll.qlIndexFixing(ONIndex3M,I3336,TRUE,_xll.ohTrigger(RecalcTrigger,Trigger3M)),NA())</f>
        <v>#N/A</v>
      </c>
      <c r="L3336" s="52" t="e">
        <f>IFERROR(_xll.qlIndexFixing(Index6M,$H3336,TRUE,_xll.ohTrigger(RecalcTrigger,Trigger6M)),NA())</f>
        <v>#N/A</v>
      </c>
      <c r="M3336" s="52" t="e">
        <f>IFERROR(_xll.qlIndexFixing(ONIndex6M,I3336,TRUE,_xll.ohTrigger(RecalcTrigger,Trigger6M)),NA())</f>
        <v>#N/A</v>
      </c>
    </row>
    <row r="3337" spans="2:13" x14ac:dyDescent="0.2">
      <c r="B3337" s="46" t="s">
        <v>49</v>
      </c>
      <c r="D3337" s="49">
        <f>_xll.qlCalendarAdvance(LocalCalendar,$D3336,B3337,"f",FALSE)</f>
        <v>63055</v>
      </c>
      <c r="E3337" s="49">
        <f>_xll.qlInterestRateIndexValueDate(IndexON,D3337)</f>
        <v>63055</v>
      </c>
      <c r="F3337" s="52" t="e">
        <f>IFERROR(_xll.qlIndexFixing(IndexON,D3337,TRUE,_xll.ohTrigger(RecalcTrigger,TriggerON)),NA())</f>
        <v>#N/A</v>
      </c>
      <c r="H3337" s="49">
        <f>_xll.qlCalendarAdvance(IborCalendar,$H3336,B3337,"f",FALSE)</f>
        <v>62709</v>
      </c>
      <c r="I3337" s="49">
        <f>_xll.qlInterestRateIndexValueDate(Index3M,$H3337)</f>
        <v>62711</v>
      </c>
      <c r="J3337" s="52" t="e">
        <f>IFERROR(_xll.qlIndexFixing(Index3M,H3337,TRUE,_xll.ohTrigger(RecalcTrigger,Trigger3M)),NA())</f>
        <v>#N/A</v>
      </c>
      <c r="K3337" s="52" t="e">
        <f>IFERROR(_xll.qlIndexFixing(ONIndex3M,I3337,TRUE,_xll.ohTrigger(RecalcTrigger,Trigger3M)),NA())</f>
        <v>#N/A</v>
      </c>
      <c r="L3337" s="52" t="e">
        <f>IFERROR(_xll.qlIndexFixing(Index6M,$H3337,TRUE,_xll.ohTrigger(RecalcTrigger,Trigger6M)),NA())</f>
        <v>#N/A</v>
      </c>
      <c r="M3337" s="52" t="e">
        <f>IFERROR(_xll.qlIndexFixing(ONIndex6M,I3337,TRUE,_xll.ohTrigger(RecalcTrigger,Trigger6M)),NA())</f>
        <v>#N/A</v>
      </c>
    </row>
    <row r="3338" spans="2:13" x14ac:dyDescent="0.2">
      <c r="B3338" s="46" t="s">
        <v>49</v>
      </c>
      <c r="D3338" s="49">
        <f>_xll.qlCalendarAdvance(LocalCalendar,$D3337,B3338,"f",FALSE)</f>
        <v>63062</v>
      </c>
      <c r="E3338" s="49">
        <f>_xll.qlInterestRateIndexValueDate(IndexON,D3338)</f>
        <v>63062</v>
      </c>
      <c r="F3338" s="52" t="e">
        <f>IFERROR(_xll.qlIndexFixing(IndexON,D3338,TRUE,_xll.ohTrigger(RecalcTrigger,TriggerON)),NA())</f>
        <v>#N/A</v>
      </c>
      <c r="H3338" s="49">
        <f>_xll.qlCalendarAdvance(IborCalendar,$H3337,B3338,"f",FALSE)</f>
        <v>62716</v>
      </c>
      <c r="I3338" s="49">
        <f>_xll.qlInterestRateIndexValueDate(Index3M,$H3338)</f>
        <v>62718</v>
      </c>
      <c r="J3338" s="52" t="e">
        <f>IFERROR(_xll.qlIndexFixing(Index3M,H3338,TRUE,_xll.ohTrigger(RecalcTrigger,Trigger3M)),NA())</f>
        <v>#N/A</v>
      </c>
      <c r="K3338" s="52" t="e">
        <f>IFERROR(_xll.qlIndexFixing(ONIndex3M,I3338,TRUE,_xll.ohTrigger(RecalcTrigger,Trigger3M)),NA())</f>
        <v>#N/A</v>
      </c>
      <c r="L3338" s="52" t="e">
        <f>IFERROR(_xll.qlIndexFixing(Index6M,$H3338,TRUE,_xll.ohTrigger(RecalcTrigger,Trigger6M)),NA())</f>
        <v>#N/A</v>
      </c>
      <c r="M3338" s="52" t="e">
        <f>IFERROR(_xll.qlIndexFixing(ONIndex6M,I3338,TRUE,_xll.ohTrigger(RecalcTrigger,Trigger6M)),NA())</f>
        <v>#N/A</v>
      </c>
    </row>
    <row r="3339" spans="2:13" x14ac:dyDescent="0.2">
      <c r="B3339" s="46" t="s">
        <v>49</v>
      </c>
      <c r="D3339" s="49">
        <f>_xll.qlCalendarAdvance(LocalCalendar,$D3338,B3339,"f",FALSE)</f>
        <v>63069</v>
      </c>
      <c r="E3339" s="49">
        <f>_xll.qlInterestRateIndexValueDate(IndexON,D3339)</f>
        <v>63069</v>
      </c>
      <c r="F3339" s="52" t="e">
        <f>IFERROR(_xll.qlIndexFixing(IndexON,D3339,TRUE,_xll.ohTrigger(RecalcTrigger,TriggerON)),NA())</f>
        <v>#N/A</v>
      </c>
      <c r="H3339" s="49">
        <f>_xll.qlCalendarAdvance(IborCalendar,$H3338,B3339,"f",FALSE)</f>
        <v>62723</v>
      </c>
      <c r="I3339" s="49">
        <f>_xll.qlInterestRateIndexValueDate(Index3M,$H3339)</f>
        <v>62725</v>
      </c>
      <c r="J3339" s="52" t="e">
        <f>IFERROR(_xll.qlIndexFixing(Index3M,H3339,TRUE,_xll.ohTrigger(RecalcTrigger,Trigger3M)),NA())</f>
        <v>#N/A</v>
      </c>
      <c r="K3339" s="52" t="e">
        <f>IFERROR(_xll.qlIndexFixing(ONIndex3M,I3339,TRUE,_xll.ohTrigger(RecalcTrigger,Trigger3M)),NA())</f>
        <v>#N/A</v>
      </c>
      <c r="L3339" s="52" t="e">
        <f>IFERROR(_xll.qlIndexFixing(Index6M,$H3339,TRUE,_xll.ohTrigger(RecalcTrigger,Trigger6M)),NA())</f>
        <v>#N/A</v>
      </c>
      <c r="M3339" s="52" t="e">
        <f>IFERROR(_xll.qlIndexFixing(ONIndex6M,I3339,TRUE,_xll.ohTrigger(RecalcTrigger,Trigger6M)),NA())</f>
        <v>#N/A</v>
      </c>
    </row>
    <row r="3340" spans="2:13" x14ac:dyDescent="0.2">
      <c r="B3340" s="46" t="s">
        <v>49</v>
      </c>
      <c r="D3340" s="49">
        <f>_xll.qlCalendarAdvance(LocalCalendar,$D3339,B3340,"f",FALSE)</f>
        <v>63076</v>
      </c>
      <c r="E3340" s="49">
        <f>_xll.qlInterestRateIndexValueDate(IndexON,D3340)</f>
        <v>63076</v>
      </c>
      <c r="F3340" s="52" t="e">
        <f>IFERROR(_xll.qlIndexFixing(IndexON,D3340,TRUE,_xll.ohTrigger(RecalcTrigger,TriggerON)),NA())</f>
        <v>#N/A</v>
      </c>
      <c r="H3340" s="49">
        <f>_xll.qlCalendarAdvance(IborCalendar,$H3339,B3340,"f",FALSE)</f>
        <v>62730</v>
      </c>
      <c r="I3340" s="49">
        <f>_xll.qlInterestRateIndexValueDate(Index3M,$H3340)</f>
        <v>62732</v>
      </c>
      <c r="J3340" s="52" t="e">
        <f>IFERROR(_xll.qlIndexFixing(Index3M,H3340,TRUE,_xll.ohTrigger(RecalcTrigger,Trigger3M)),NA())</f>
        <v>#N/A</v>
      </c>
      <c r="K3340" s="52" t="e">
        <f>IFERROR(_xll.qlIndexFixing(ONIndex3M,I3340,TRUE,_xll.ohTrigger(RecalcTrigger,Trigger3M)),NA())</f>
        <v>#N/A</v>
      </c>
      <c r="L3340" s="52" t="e">
        <f>IFERROR(_xll.qlIndexFixing(Index6M,$H3340,TRUE,_xll.ohTrigger(RecalcTrigger,Trigger6M)),NA())</f>
        <v>#N/A</v>
      </c>
      <c r="M3340" s="52" t="e">
        <f>IFERROR(_xll.qlIndexFixing(ONIndex6M,I3340,TRUE,_xll.ohTrigger(RecalcTrigger,Trigger6M)),NA())</f>
        <v>#N/A</v>
      </c>
    </row>
    <row r="3341" spans="2:13" x14ac:dyDescent="0.2">
      <c r="B3341" s="46" t="s">
        <v>49</v>
      </c>
      <c r="D3341" s="49">
        <f>_xll.qlCalendarAdvance(LocalCalendar,$D3340,B3341,"f",FALSE)</f>
        <v>63083</v>
      </c>
      <c r="E3341" s="49">
        <f>_xll.qlInterestRateIndexValueDate(IndexON,D3341)</f>
        <v>63083</v>
      </c>
      <c r="F3341" s="52" t="e">
        <f>IFERROR(_xll.qlIndexFixing(IndexON,D3341,TRUE,_xll.ohTrigger(RecalcTrigger,TriggerON)),NA())</f>
        <v>#N/A</v>
      </c>
      <c r="H3341" s="49">
        <f>_xll.qlCalendarAdvance(IborCalendar,$H3340,B3341,"f",FALSE)</f>
        <v>62737</v>
      </c>
      <c r="I3341" s="49">
        <f>_xll.qlInterestRateIndexValueDate(Index3M,$H3341)</f>
        <v>62739</v>
      </c>
      <c r="J3341" s="52" t="e">
        <f>IFERROR(_xll.qlIndexFixing(Index3M,H3341,TRUE,_xll.ohTrigger(RecalcTrigger,Trigger3M)),NA())</f>
        <v>#N/A</v>
      </c>
      <c r="K3341" s="52" t="e">
        <f>IFERROR(_xll.qlIndexFixing(ONIndex3M,I3341,TRUE,_xll.ohTrigger(RecalcTrigger,Trigger3M)),NA())</f>
        <v>#N/A</v>
      </c>
      <c r="L3341" s="52" t="e">
        <f>IFERROR(_xll.qlIndexFixing(Index6M,$H3341,TRUE,_xll.ohTrigger(RecalcTrigger,Trigger6M)),NA())</f>
        <v>#N/A</v>
      </c>
      <c r="M3341" s="52" t="e">
        <f>IFERROR(_xll.qlIndexFixing(ONIndex6M,I3341,TRUE,_xll.ohTrigger(RecalcTrigger,Trigger6M)),NA())</f>
        <v>#N/A</v>
      </c>
    </row>
    <row r="3342" spans="2:13" x14ac:dyDescent="0.2">
      <c r="B3342" s="46" t="s">
        <v>49</v>
      </c>
      <c r="D3342" s="49">
        <f>_xll.qlCalendarAdvance(LocalCalendar,$D3341,B3342,"f",FALSE)</f>
        <v>63090</v>
      </c>
      <c r="E3342" s="49">
        <f>_xll.qlInterestRateIndexValueDate(IndexON,D3342)</f>
        <v>63090</v>
      </c>
      <c r="F3342" s="52" t="e">
        <f>IFERROR(_xll.qlIndexFixing(IndexON,D3342,TRUE,_xll.ohTrigger(RecalcTrigger,TriggerON)),NA())</f>
        <v>#N/A</v>
      </c>
      <c r="H3342" s="49">
        <f>_xll.qlCalendarAdvance(IborCalendar,$H3341,B3342,"f",FALSE)</f>
        <v>62744</v>
      </c>
      <c r="I3342" s="49">
        <f>_xll.qlInterestRateIndexValueDate(Index3M,$H3342)</f>
        <v>62746</v>
      </c>
      <c r="J3342" s="52" t="e">
        <f>IFERROR(_xll.qlIndexFixing(Index3M,H3342,TRUE,_xll.ohTrigger(RecalcTrigger,Trigger3M)),NA())</f>
        <v>#N/A</v>
      </c>
      <c r="K3342" s="52" t="e">
        <f>IFERROR(_xll.qlIndexFixing(ONIndex3M,I3342,TRUE,_xll.ohTrigger(RecalcTrigger,Trigger3M)),NA())</f>
        <v>#N/A</v>
      </c>
      <c r="L3342" s="52" t="e">
        <f>IFERROR(_xll.qlIndexFixing(Index6M,$H3342,TRUE,_xll.ohTrigger(RecalcTrigger,Trigger6M)),NA())</f>
        <v>#N/A</v>
      </c>
      <c r="M3342" s="52" t="e">
        <f>IFERROR(_xll.qlIndexFixing(ONIndex6M,I3342,TRUE,_xll.ohTrigger(RecalcTrigger,Trigger6M)),NA())</f>
        <v>#N/A</v>
      </c>
    </row>
    <row r="3343" spans="2:13" x14ac:dyDescent="0.2">
      <c r="B3343" s="46" t="s">
        <v>49</v>
      </c>
      <c r="D3343" s="49">
        <f>_xll.qlCalendarAdvance(LocalCalendar,$D3342,B3343,"f",FALSE)</f>
        <v>63097</v>
      </c>
      <c r="E3343" s="49">
        <f>_xll.qlInterestRateIndexValueDate(IndexON,D3343)</f>
        <v>63097</v>
      </c>
      <c r="F3343" s="52" t="e">
        <f>IFERROR(_xll.qlIndexFixing(IndexON,D3343,TRUE,_xll.ohTrigger(RecalcTrigger,TriggerON)),NA())</f>
        <v>#N/A</v>
      </c>
      <c r="H3343" s="49">
        <f>_xll.qlCalendarAdvance(IborCalendar,$H3342,B3343,"f",FALSE)</f>
        <v>62751</v>
      </c>
      <c r="I3343" s="49">
        <f>_xll.qlInterestRateIndexValueDate(Index3M,$H3343)</f>
        <v>62753</v>
      </c>
      <c r="J3343" s="52" t="e">
        <f>IFERROR(_xll.qlIndexFixing(Index3M,H3343,TRUE,_xll.ohTrigger(RecalcTrigger,Trigger3M)),NA())</f>
        <v>#N/A</v>
      </c>
      <c r="K3343" s="52" t="e">
        <f>IFERROR(_xll.qlIndexFixing(ONIndex3M,I3343,TRUE,_xll.ohTrigger(RecalcTrigger,Trigger3M)),NA())</f>
        <v>#N/A</v>
      </c>
      <c r="L3343" s="52" t="e">
        <f>IFERROR(_xll.qlIndexFixing(Index6M,$H3343,TRUE,_xll.ohTrigger(RecalcTrigger,Trigger6M)),NA())</f>
        <v>#N/A</v>
      </c>
      <c r="M3343" s="52" t="e">
        <f>IFERROR(_xll.qlIndexFixing(ONIndex6M,I3343,TRUE,_xll.ohTrigger(RecalcTrigger,Trigger6M)),NA())</f>
        <v>#N/A</v>
      </c>
    </row>
    <row r="3344" spans="2:13" x14ac:dyDescent="0.2">
      <c r="B3344" s="46" t="s">
        <v>49</v>
      </c>
      <c r="D3344" s="49">
        <f>_xll.qlCalendarAdvance(LocalCalendar,$D3343,B3344,"f",FALSE)</f>
        <v>63104</v>
      </c>
      <c r="E3344" s="49">
        <f>_xll.qlInterestRateIndexValueDate(IndexON,D3344)</f>
        <v>63104</v>
      </c>
      <c r="F3344" s="52" t="e">
        <f>IFERROR(_xll.qlIndexFixing(IndexON,D3344,TRUE,_xll.ohTrigger(RecalcTrigger,TriggerON)),NA())</f>
        <v>#N/A</v>
      </c>
      <c r="H3344" s="49">
        <f>_xll.qlCalendarAdvance(IborCalendar,$H3343,B3344,"f",FALSE)</f>
        <v>62758</v>
      </c>
      <c r="I3344" s="49">
        <f>_xll.qlInterestRateIndexValueDate(Index3M,$H3344)</f>
        <v>62760</v>
      </c>
      <c r="J3344" s="52" t="e">
        <f>IFERROR(_xll.qlIndexFixing(Index3M,H3344,TRUE,_xll.ohTrigger(RecalcTrigger,Trigger3M)),NA())</f>
        <v>#N/A</v>
      </c>
      <c r="K3344" s="52" t="e">
        <f>IFERROR(_xll.qlIndexFixing(ONIndex3M,I3344,TRUE,_xll.ohTrigger(RecalcTrigger,Trigger3M)),NA())</f>
        <v>#N/A</v>
      </c>
      <c r="L3344" s="52" t="e">
        <f>IFERROR(_xll.qlIndexFixing(Index6M,$H3344,TRUE,_xll.ohTrigger(RecalcTrigger,Trigger6M)),NA())</f>
        <v>#N/A</v>
      </c>
      <c r="M3344" s="52" t="e">
        <f>IFERROR(_xll.qlIndexFixing(ONIndex6M,I3344,TRUE,_xll.ohTrigger(RecalcTrigger,Trigger6M)),NA())</f>
        <v>#N/A</v>
      </c>
    </row>
    <row r="3345" spans="2:13" x14ac:dyDescent="0.2">
      <c r="B3345" s="46" t="s">
        <v>49</v>
      </c>
      <c r="D3345" s="49">
        <f>_xll.qlCalendarAdvance(LocalCalendar,$D3344,B3345,"f",FALSE)</f>
        <v>63111</v>
      </c>
      <c r="E3345" s="49">
        <f>_xll.qlInterestRateIndexValueDate(IndexON,D3345)</f>
        <v>63111</v>
      </c>
      <c r="F3345" s="52" t="e">
        <f>IFERROR(_xll.qlIndexFixing(IndexON,D3345,TRUE,_xll.ohTrigger(RecalcTrigger,TriggerON)),NA())</f>
        <v>#N/A</v>
      </c>
      <c r="H3345" s="49">
        <f>_xll.qlCalendarAdvance(IborCalendar,$H3344,B3345,"f",FALSE)</f>
        <v>62765</v>
      </c>
      <c r="I3345" s="49">
        <f>_xll.qlInterestRateIndexValueDate(Index3M,$H3345)</f>
        <v>62767</v>
      </c>
      <c r="J3345" s="52" t="e">
        <f>IFERROR(_xll.qlIndexFixing(Index3M,H3345,TRUE,_xll.ohTrigger(RecalcTrigger,Trigger3M)),NA())</f>
        <v>#N/A</v>
      </c>
      <c r="K3345" s="52" t="e">
        <f>IFERROR(_xll.qlIndexFixing(ONIndex3M,I3345,TRUE,_xll.ohTrigger(RecalcTrigger,Trigger3M)),NA())</f>
        <v>#N/A</v>
      </c>
      <c r="L3345" s="52" t="e">
        <f>IFERROR(_xll.qlIndexFixing(Index6M,$H3345,TRUE,_xll.ohTrigger(RecalcTrigger,Trigger6M)),NA())</f>
        <v>#N/A</v>
      </c>
      <c r="M3345" s="52" t="e">
        <f>IFERROR(_xll.qlIndexFixing(ONIndex6M,I3345,TRUE,_xll.ohTrigger(RecalcTrigger,Trigger6M)),NA())</f>
        <v>#N/A</v>
      </c>
    </row>
    <row r="3346" spans="2:13" x14ac:dyDescent="0.2">
      <c r="B3346" s="46" t="s">
        <v>49</v>
      </c>
      <c r="D3346" s="49">
        <f>_xll.qlCalendarAdvance(LocalCalendar,$D3345,B3346,"f",FALSE)</f>
        <v>63118</v>
      </c>
      <c r="E3346" s="49">
        <f>_xll.qlInterestRateIndexValueDate(IndexON,D3346)</f>
        <v>63118</v>
      </c>
      <c r="F3346" s="52" t="e">
        <f>IFERROR(_xll.qlIndexFixing(IndexON,D3346,TRUE,_xll.ohTrigger(RecalcTrigger,TriggerON)),NA())</f>
        <v>#N/A</v>
      </c>
      <c r="H3346" s="49">
        <f>_xll.qlCalendarAdvance(IborCalendar,$H3345,B3346,"f",FALSE)</f>
        <v>62772</v>
      </c>
      <c r="I3346" s="49">
        <f>_xll.qlInterestRateIndexValueDate(Index3M,$H3346)</f>
        <v>62774</v>
      </c>
      <c r="J3346" s="52" t="e">
        <f>IFERROR(_xll.qlIndexFixing(Index3M,H3346,TRUE,_xll.ohTrigger(RecalcTrigger,Trigger3M)),NA())</f>
        <v>#N/A</v>
      </c>
      <c r="K3346" s="52" t="e">
        <f>IFERROR(_xll.qlIndexFixing(ONIndex3M,I3346,TRUE,_xll.ohTrigger(RecalcTrigger,Trigger3M)),NA())</f>
        <v>#N/A</v>
      </c>
      <c r="L3346" s="52" t="e">
        <f>IFERROR(_xll.qlIndexFixing(Index6M,$H3346,TRUE,_xll.ohTrigger(RecalcTrigger,Trigger6M)),NA())</f>
        <v>#N/A</v>
      </c>
      <c r="M3346" s="52" t="e">
        <f>IFERROR(_xll.qlIndexFixing(ONIndex6M,I3346,TRUE,_xll.ohTrigger(RecalcTrigger,Trigger6M)),NA())</f>
        <v>#N/A</v>
      </c>
    </row>
    <row r="3347" spans="2:13" x14ac:dyDescent="0.2">
      <c r="B3347" s="46" t="s">
        <v>49</v>
      </c>
      <c r="D3347" s="49">
        <f>_xll.qlCalendarAdvance(LocalCalendar,$D3346,B3347,"f",FALSE)</f>
        <v>63125</v>
      </c>
      <c r="E3347" s="49">
        <f>_xll.qlInterestRateIndexValueDate(IndexON,D3347)</f>
        <v>63125</v>
      </c>
      <c r="F3347" s="52" t="e">
        <f>IFERROR(_xll.qlIndexFixing(IndexON,D3347,TRUE,_xll.ohTrigger(RecalcTrigger,TriggerON)),NA())</f>
        <v>#N/A</v>
      </c>
      <c r="H3347" s="49">
        <f>_xll.qlCalendarAdvance(IborCalendar,$H3346,B3347,"f",FALSE)</f>
        <v>62779</v>
      </c>
      <c r="I3347" s="49">
        <f>_xll.qlInterestRateIndexValueDate(Index3M,$H3347)</f>
        <v>62781</v>
      </c>
      <c r="J3347" s="52" t="e">
        <f>IFERROR(_xll.qlIndexFixing(Index3M,H3347,TRUE,_xll.ohTrigger(RecalcTrigger,Trigger3M)),NA())</f>
        <v>#N/A</v>
      </c>
      <c r="K3347" s="52" t="e">
        <f>IFERROR(_xll.qlIndexFixing(ONIndex3M,I3347,TRUE,_xll.ohTrigger(RecalcTrigger,Trigger3M)),NA())</f>
        <v>#N/A</v>
      </c>
      <c r="L3347" s="52" t="e">
        <f>IFERROR(_xll.qlIndexFixing(Index6M,$H3347,TRUE,_xll.ohTrigger(RecalcTrigger,Trigger6M)),NA())</f>
        <v>#N/A</v>
      </c>
      <c r="M3347" s="52" t="e">
        <f>IFERROR(_xll.qlIndexFixing(ONIndex6M,I3347,TRUE,_xll.ohTrigger(RecalcTrigger,Trigger6M)),NA())</f>
        <v>#N/A</v>
      </c>
    </row>
    <row r="3348" spans="2:13" x14ac:dyDescent="0.2">
      <c r="B3348" s="46" t="s">
        <v>49</v>
      </c>
      <c r="D3348" s="49">
        <f>_xll.qlCalendarAdvance(LocalCalendar,$D3347,B3348,"f",FALSE)</f>
        <v>63132</v>
      </c>
      <c r="E3348" s="49">
        <f>_xll.qlInterestRateIndexValueDate(IndexON,D3348)</f>
        <v>63132</v>
      </c>
      <c r="F3348" s="52" t="e">
        <f>IFERROR(_xll.qlIndexFixing(IndexON,D3348,TRUE,_xll.ohTrigger(RecalcTrigger,TriggerON)),NA())</f>
        <v>#N/A</v>
      </c>
      <c r="H3348" s="49">
        <f>_xll.qlCalendarAdvance(IborCalendar,$H3347,B3348,"f",FALSE)</f>
        <v>62786</v>
      </c>
      <c r="I3348" s="49">
        <f>_xll.qlInterestRateIndexValueDate(Index3M,$H3348)</f>
        <v>62788</v>
      </c>
      <c r="J3348" s="52" t="e">
        <f>IFERROR(_xll.qlIndexFixing(Index3M,H3348,TRUE,_xll.ohTrigger(RecalcTrigger,Trigger3M)),NA())</f>
        <v>#N/A</v>
      </c>
      <c r="K3348" s="52" t="e">
        <f>IFERROR(_xll.qlIndexFixing(ONIndex3M,I3348,TRUE,_xll.ohTrigger(RecalcTrigger,Trigger3M)),NA())</f>
        <v>#N/A</v>
      </c>
      <c r="L3348" s="52" t="e">
        <f>IFERROR(_xll.qlIndexFixing(Index6M,$H3348,TRUE,_xll.ohTrigger(RecalcTrigger,Trigger6M)),NA())</f>
        <v>#N/A</v>
      </c>
      <c r="M3348" s="52" t="e">
        <f>IFERROR(_xll.qlIndexFixing(ONIndex6M,I3348,TRUE,_xll.ohTrigger(RecalcTrigger,Trigger6M)),NA())</f>
        <v>#N/A</v>
      </c>
    </row>
    <row r="3349" spans="2:13" x14ac:dyDescent="0.2">
      <c r="B3349" s="46" t="s">
        <v>49</v>
      </c>
      <c r="D3349" s="49">
        <f>_xll.qlCalendarAdvance(LocalCalendar,$D3348,B3349,"f",FALSE)</f>
        <v>63139</v>
      </c>
      <c r="E3349" s="49">
        <f>_xll.qlInterestRateIndexValueDate(IndexON,D3349)</f>
        <v>63139</v>
      </c>
      <c r="F3349" s="52" t="e">
        <f>IFERROR(_xll.qlIndexFixing(IndexON,D3349,TRUE,_xll.ohTrigger(RecalcTrigger,TriggerON)),NA())</f>
        <v>#N/A</v>
      </c>
      <c r="H3349" s="49">
        <f>_xll.qlCalendarAdvance(IborCalendar,$H3348,B3349,"f",FALSE)</f>
        <v>62793</v>
      </c>
      <c r="I3349" s="49">
        <f>_xll.qlInterestRateIndexValueDate(Index3M,$H3349)</f>
        <v>62795</v>
      </c>
      <c r="J3349" s="52" t="e">
        <f>IFERROR(_xll.qlIndexFixing(Index3M,H3349,TRUE,_xll.ohTrigger(RecalcTrigger,Trigger3M)),NA())</f>
        <v>#N/A</v>
      </c>
      <c r="K3349" s="52" t="e">
        <f>IFERROR(_xll.qlIndexFixing(ONIndex3M,I3349,TRUE,_xll.ohTrigger(RecalcTrigger,Trigger3M)),NA())</f>
        <v>#N/A</v>
      </c>
      <c r="L3349" s="52" t="e">
        <f>IFERROR(_xll.qlIndexFixing(Index6M,$H3349,TRUE,_xll.ohTrigger(RecalcTrigger,Trigger6M)),NA())</f>
        <v>#N/A</v>
      </c>
      <c r="M3349" s="52" t="e">
        <f>IFERROR(_xll.qlIndexFixing(ONIndex6M,I3349,TRUE,_xll.ohTrigger(RecalcTrigger,Trigger6M)),NA())</f>
        <v>#N/A</v>
      </c>
    </row>
    <row r="3350" spans="2:13" x14ac:dyDescent="0.2">
      <c r="B3350" s="46" t="s">
        <v>49</v>
      </c>
      <c r="D3350" s="49">
        <f>_xll.qlCalendarAdvance(LocalCalendar,$D3349,B3350,"f",FALSE)</f>
        <v>63146</v>
      </c>
      <c r="E3350" s="49">
        <f>_xll.qlInterestRateIndexValueDate(IndexON,D3350)</f>
        <v>63146</v>
      </c>
      <c r="F3350" s="52" t="e">
        <f>IFERROR(_xll.qlIndexFixing(IndexON,D3350,TRUE,_xll.ohTrigger(RecalcTrigger,TriggerON)),NA())</f>
        <v>#N/A</v>
      </c>
      <c r="H3350" s="49">
        <f>_xll.qlCalendarAdvance(IborCalendar,$H3349,B3350,"f",FALSE)</f>
        <v>62800</v>
      </c>
      <c r="I3350" s="49">
        <f>_xll.qlInterestRateIndexValueDate(Index3M,$H3350)</f>
        <v>62802</v>
      </c>
      <c r="J3350" s="52" t="e">
        <f>IFERROR(_xll.qlIndexFixing(Index3M,H3350,TRUE,_xll.ohTrigger(RecalcTrigger,Trigger3M)),NA())</f>
        <v>#N/A</v>
      </c>
      <c r="K3350" s="52" t="e">
        <f>IFERROR(_xll.qlIndexFixing(ONIndex3M,I3350,TRUE,_xll.ohTrigger(RecalcTrigger,Trigger3M)),NA())</f>
        <v>#N/A</v>
      </c>
      <c r="L3350" s="52" t="e">
        <f>IFERROR(_xll.qlIndexFixing(Index6M,$H3350,TRUE,_xll.ohTrigger(RecalcTrigger,Trigger6M)),NA())</f>
        <v>#N/A</v>
      </c>
      <c r="M3350" s="52" t="e">
        <f>IFERROR(_xll.qlIndexFixing(ONIndex6M,I3350,TRUE,_xll.ohTrigger(RecalcTrigger,Trigger6M)),NA())</f>
        <v>#N/A</v>
      </c>
    </row>
    <row r="3351" spans="2:13" x14ac:dyDescent="0.2">
      <c r="B3351" s="46" t="s">
        <v>49</v>
      </c>
      <c r="D3351" s="49">
        <f>_xll.qlCalendarAdvance(LocalCalendar,$D3350,B3351,"f",FALSE)</f>
        <v>63153</v>
      </c>
      <c r="E3351" s="49">
        <f>_xll.qlInterestRateIndexValueDate(IndexON,D3351)</f>
        <v>63153</v>
      </c>
      <c r="F3351" s="52" t="e">
        <f>IFERROR(_xll.qlIndexFixing(IndexON,D3351,TRUE,_xll.ohTrigger(RecalcTrigger,TriggerON)),NA())</f>
        <v>#N/A</v>
      </c>
      <c r="H3351" s="49">
        <f>_xll.qlCalendarAdvance(IborCalendar,$H3350,B3351,"f",FALSE)</f>
        <v>62807</v>
      </c>
      <c r="I3351" s="49">
        <f>_xll.qlInterestRateIndexValueDate(Index3M,$H3351)</f>
        <v>62809</v>
      </c>
      <c r="J3351" s="52" t="e">
        <f>IFERROR(_xll.qlIndexFixing(Index3M,H3351,TRUE,_xll.ohTrigger(RecalcTrigger,Trigger3M)),NA())</f>
        <v>#N/A</v>
      </c>
      <c r="K3351" s="52" t="e">
        <f>IFERROR(_xll.qlIndexFixing(ONIndex3M,I3351,TRUE,_xll.ohTrigger(RecalcTrigger,Trigger3M)),NA())</f>
        <v>#N/A</v>
      </c>
      <c r="L3351" s="52" t="e">
        <f>IFERROR(_xll.qlIndexFixing(Index6M,$H3351,TRUE,_xll.ohTrigger(RecalcTrigger,Trigger6M)),NA())</f>
        <v>#N/A</v>
      </c>
      <c r="M3351" s="52" t="e">
        <f>IFERROR(_xll.qlIndexFixing(ONIndex6M,I3351,TRUE,_xll.ohTrigger(RecalcTrigger,Trigger6M)),NA())</f>
        <v>#N/A</v>
      </c>
    </row>
    <row r="3352" spans="2:13" x14ac:dyDescent="0.2">
      <c r="B3352" s="46" t="s">
        <v>49</v>
      </c>
      <c r="D3352" s="49">
        <f>_xll.qlCalendarAdvance(LocalCalendar,$D3351,B3352,"f",FALSE)</f>
        <v>63160</v>
      </c>
      <c r="E3352" s="49">
        <f>_xll.qlInterestRateIndexValueDate(IndexON,D3352)</f>
        <v>63160</v>
      </c>
      <c r="F3352" s="52" t="e">
        <f>IFERROR(_xll.qlIndexFixing(IndexON,D3352,TRUE,_xll.ohTrigger(RecalcTrigger,TriggerON)),NA())</f>
        <v>#N/A</v>
      </c>
      <c r="H3352" s="49">
        <f>_xll.qlCalendarAdvance(IborCalendar,$H3351,B3352,"f",FALSE)</f>
        <v>62814</v>
      </c>
      <c r="I3352" s="49">
        <f>_xll.qlInterestRateIndexValueDate(Index3M,$H3352)</f>
        <v>62816</v>
      </c>
      <c r="J3352" s="52" t="e">
        <f>IFERROR(_xll.qlIndexFixing(Index3M,H3352,TRUE,_xll.ohTrigger(RecalcTrigger,Trigger3M)),NA())</f>
        <v>#N/A</v>
      </c>
      <c r="K3352" s="52" t="e">
        <f>IFERROR(_xll.qlIndexFixing(ONIndex3M,I3352,TRUE,_xll.ohTrigger(RecalcTrigger,Trigger3M)),NA())</f>
        <v>#N/A</v>
      </c>
      <c r="L3352" s="52" t="e">
        <f>IFERROR(_xll.qlIndexFixing(Index6M,$H3352,TRUE,_xll.ohTrigger(RecalcTrigger,Trigger6M)),NA())</f>
        <v>#N/A</v>
      </c>
      <c r="M3352" s="52" t="e">
        <f>IFERROR(_xll.qlIndexFixing(ONIndex6M,I3352,TRUE,_xll.ohTrigger(RecalcTrigger,Trigger6M)),NA())</f>
        <v>#N/A</v>
      </c>
    </row>
    <row r="3353" spans="2:13" x14ac:dyDescent="0.2">
      <c r="B3353" s="46" t="s">
        <v>49</v>
      </c>
      <c r="D3353" s="49">
        <f>_xll.qlCalendarAdvance(LocalCalendar,$D3352,B3353,"f",FALSE)</f>
        <v>63167</v>
      </c>
      <c r="E3353" s="49">
        <f>_xll.qlInterestRateIndexValueDate(IndexON,D3353)</f>
        <v>63167</v>
      </c>
      <c r="F3353" s="52" t="e">
        <f>IFERROR(_xll.qlIndexFixing(IndexON,D3353,TRUE,_xll.ohTrigger(RecalcTrigger,TriggerON)),NA())</f>
        <v>#N/A</v>
      </c>
      <c r="H3353" s="49">
        <f>_xll.qlCalendarAdvance(IborCalendar,$H3352,B3353,"f",FALSE)</f>
        <v>62821</v>
      </c>
      <c r="I3353" s="49">
        <f>_xll.qlInterestRateIndexValueDate(Index3M,$H3353)</f>
        <v>62827</v>
      </c>
      <c r="J3353" s="52" t="e">
        <f>IFERROR(_xll.qlIndexFixing(Index3M,H3353,TRUE,_xll.ohTrigger(RecalcTrigger,Trigger3M)),NA())</f>
        <v>#N/A</v>
      </c>
      <c r="K3353" s="52" t="e">
        <f>IFERROR(_xll.qlIndexFixing(ONIndex3M,I3353,TRUE,_xll.ohTrigger(RecalcTrigger,Trigger3M)),NA())</f>
        <v>#N/A</v>
      </c>
      <c r="L3353" s="52" t="e">
        <f>IFERROR(_xll.qlIndexFixing(Index6M,$H3353,TRUE,_xll.ohTrigger(RecalcTrigger,Trigger6M)),NA())</f>
        <v>#N/A</v>
      </c>
      <c r="M3353" s="52" t="e">
        <f>IFERROR(_xll.qlIndexFixing(ONIndex6M,I3353,TRUE,_xll.ohTrigger(RecalcTrigger,Trigger6M)),NA())</f>
        <v>#N/A</v>
      </c>
    </row>
    <row r="3354" spans="2:13" x14ac:dyDescent="0.2">
      <c r="B3354" s="46" t="s">
        <v>49</v>
      </c>
      <c r="D3354" s="49">
        <f>_xll.qlCalendarAdvance(LocalCalendar,$D3353,B3354,"f",FALSE)</f>
        <v>63174</v>
      </c>
      <c r="E3354" s="49">
        <f>_xll.qlInterestRateIndexValueDate(IndexON,D3354)</f>
        <v>63174</v>
      </c>
      <c r="F3354" s="52" t="e">
        <f>IFERROR(_xll.qlIndexFixing(IndexON,D3354,TRUE,_xll.ohTrigger(RecalcTrigger,TriggerON)),NA())</f>
        <v>#N/A</v>
      </c>
      <c r="H3354" s="49">
        <f>_xll.qlCalendarAdvance(IborCalendar,$H3353,B3354,"f",FALSE)</f>
        <v>62828</v>
      </c>
      <c r="I3354" s="49">
        <f>_xll.qlInterestRateIndexValueDate(Index3M,$H3354)</f>
        <v>62830</v>
      </c>
      <c r="J3354" s="52" t="e">
        <f>IFERROR(_xll.qlIndexFixing(Index3M,H3354,TRUE,_xll.ohTrigger(RecalcTrigger,Trigger3M)),NA())</f>
        <v>#N/A</v>
      </c>
      <c r="K3354" s="52" t="e">
        <f>IFERROR(_xll.qlIndexFixing(ONIndex3M,I3354,TRUE,_xll.ohTrigger(RecalcTrigger,Trigger3M)),NA())</f>
        <v>#N/A</v>
      </c>
      <c r="L3354" s="52" t="e">
        <f>IFERROR(_xll.qlIndexFixing(Index6M,$H3354,TRUE,_xll.ohTrigger(RecalcTrigger,Trigger6M)),NA())</f>
        <v>#N/A</v>
      </c>
      <c r="M3354" s="52" t="e">
        <f>IFERROR(_xll.qlIndexFixing(ONIndex6M,I3354,TRUE,_xll.ohTrigger(RecalcTrigger,Trigger6M)),NA())</f>
        <v>#N/A</v>
      </c>
    </row>
    <row r="3355" spans="2:13" x14ac:dyDescent="0.2">
      <c r="B3355" s="46" t="s">
        <v>49</v>
      </c>
      <c r="D3355" s="49">
        <f>_xll.qlCalendarAdvance(LocalCalendar,$D3354,B3355,"f",FALSE)</f>
        <v>63184</v>
      </c>
      <c r="E3355" s="49">
        <f>_xll.qlInterestRateIndexValueDate(IndexON,D3355)</f>
        <v>63184</v>
      </c>
      <c r="F3355" s="52" t="e">
        <f>IFERROR(_xll.qlIndexFixing(IndexON,D3355,TRUE,_xll.ohTrigger(RecalcTrigger,TriggerON)),NA())</f>
        <v>#N/A</v>
      </c>
      <c r="H3355" s="49">
        <f>_xll.qlCalendarAdvance(IborCalendar,$H3354,B3355,"f",FALSE)</f>
        <v>62835</v>
      </c>
      <c r="I3355" s="49">
        <f>_xll.qlInterestRateIndexValueDate(Index3M,$H3355)</f>
        <v>62837</v>
      </c>
      <c r="J3355" s="52" t="e">
        <f>IFERROR(_xll.qlIndexFixing(Index3M,H3355,TRUE,_xll.ohTrigger(RecalcTrigger,Trigger3M)),NA())</f>
        <v>#N/A</v>
      </c>
      <c r="K3355" s="52" t="e">
        <f>IFERROR(_xll.qlIndexFixing(ONIndex3M,I3355,TRUE,_xll.ohTrigger(RecalcTrigger,Trigger3M)),NA())</f>
        <v>#N/A</v>
      </c>
      <c r="L3355" s="52" t="e">
        <f>IFERROR(_xll.qlIndexFixing(Index6M,$H3355,TRUE,_xll.ohTrigger(RecalcTrigger,Trigger6M)),NA())</f>
        <v>#N/A</v>
      </c>
      <c r="M3355" s="52" t="e">
        <f>IFERROR(_xll.qlIndexFixing(ONIndex6M,I3355,TRUE,_xll.ohTrigger(RecalcTrigger,Trigger6M)),NA())</f>
        <v>#N/A</v>
      </c>
    </row>
    <row r="3356" spans="2:13" x14ac:dyDescent="0.2">
      <c r="B3356" s="46" t="s">
        <v>49</v>
      </c>
      <c r="D3356" s="49">
        <f>_xll.qlCalendarAdvance(LocalCalendar,$D3355,B3356,"f",FALSE)</f>
        <v>63193</v>
      </c>
      <c r="E3356" s="49">
        <f>_xll.qlInterestRateIndexValueDate(IndexON,D3356)</f>
        <v>63193</v>
      </c>
      <c r="F3356" s="52" t="e">
        <f>IFERROR(_xll.qlIndexFixing(IndexON,D3356,TRUE,_xll.ohTrigger(RecalcTrigger,TriggerON)),NA())</f>
        <v>#N/A</v>
      </c>
      <c r="H3356" s="49">
        <f>_xll.qlCalendarAdvance(IborCalendar,$H3355,B3356,"f",FALSE)</f>
        <v>62842</v>
      </c>
      <c r="I3356" s="49">
        <f>_xll.qlInterestRateIndexValueDate(Index3M,$H3356)</f>
        <v>62844</v>
      </c>
      <c r="J3356" s="52" t="e">
        <f>IFERROR(_xll.qlIndexFixing(Index3M,H3356,TRUE,_xll.ohTrigger(RecalcTrigger,Trigger3M)),NA())</f>
        <v>#N/A</v>
      </c>
      <c r="K3356" s="52" t="e">
        <f>IFERROR(_xll.qlIndexFixing(ONIndex3M,I3356,TRUE,_xll.ohTrigger(RecalcTrigger,Trigger3M)),NA())</f>
        <v>#N/A</v>
      </c>
      <c r="L3356" s="52" t="e">
        <f>IFERROR(_xll.qlIndexFixing(Index6M,$H3356,TRUE,_xll.ohTrigger(RecalcTrigger,Trigger6M)),NA())</f>
        <v>#N/A</v>
      </c>
      <c r="M3356" s="52" t="e">
        <f>IFERROR(_xll.qlIndexFixing(ONIndex6M,I3356,TRUE,_xll.ohTrigger(RecalcTrigger,Trigger6M)),NA())</f>
        <v>#N/A</v>
      </c>
    </row>
    <row r="3357" spans="2:13" x14ac:dyDescent="0.2">
      <c r="B3357" s="46" t="s">
        <v>49</v>
      </c>
      <c r="D3357" s="49">
        <f>_xll.qlCalendarAdvance(LocalCalendar,$D3356,B3357,"f",FALSE)</f>
        <v>63200</v>
      </c>
      <c r="E3357" s="49">
        <f>_xll.qlInterestRateIndexValueDate(IndexON,D3357)</f>
        <v>63200</v>
      </c>
      <c r="F3357" s="52" t="e">
        <f>IFERROR(_xll.qlIndexFixing(IndexON,D3357,TRUE,_xll.ohTrigger(RecalcTrigger,TriggerON)),NA())</f>
        <v>#N/A</v>
      </c>
      <c r="H3357" s="49">
        <f>_xll.qlCalendarAdvance(IborCalendar,$H3356,B3357,"f",FALSE)</f>
        <v>62849</v>
      </c>
      <c r="I3357" s="49">
        <f>_xll.qlInterestRateIndexValueDate(Index3M,$H3357)</f>
        <v>62851</v>
      </c>
      <c r="J3357" s="52" t="e">
        <f>IFERROR(_xll.qlIndexFixing(Index3M,H3357,TRUE,_xll.ohTrigger(RecalcTrigger,Trigger3M)),NA())</f>
        <v>#N/A</v>
      </c>
      <c r="K3357" s="52" t="e">
        <f>IFERROR(_xll.qlIndexFixing(ONIndex3M,I3357,TRUE,_xll.ohTrigger(RecalcTrigger,Trigger3M)),NA())</f>
        <v>#N/A</v>
      </c>
      <c r="L3357" s="52" t="e">
        <f>IFERROR(_xll.qlIndexFixing(Index6M,$H3357,TRUE,_xll.ohTrigger(RecalcTrigger,Trigger6M)),NA())</f>
        <v>#N/A</v>
      </c>
      <c r="M3357" s="52" t="e">
        <f>IFERROR(_xll.qlIndexFixing(ONIndex6M,I3357,TRUE,_xll.ohTrigger(RecalcTrigger,Trigger6M)),NA())</f>
        <v>#N/A</v>
      </c>
    </row>
    <row r="3358" spans="2:13" x14ac:dyDescent="0.2">
      <c r="B3358" s="46" t="s">
        <v>49</v>
      </c>
      <c r="D3358" s="49">
        <f>_xll.qlCalendarAdvance(LocalCalendar,$D3357,B3358,"f",FALSE)</f>
        <v>63207</v>
      </c>
      <c r="E3358" s="49">
        <f>_xll.qlInterestRateIndexValueDate(IndexON,D3358)</f>
        <v>63207</v>
      </c>
      <c r="F3358" s="52" t="e">
        <f>IFERROR(_xll.qlIndexFixing(IndexON,D3358,TRUE,_xll.ohTrigger(RecalcTrigger,TriggerON)),NA())</f>
        <v>#N/A</v>
      </c>
      <c r="H3358" s="49">
        <f>_xll.qlCalendarAdvance(IborCalendar,$H3357,B3358,"f",FALSE)</f>
        <v>62856</v>
      </c>
      <c r="I3358" s="49">
        <f>_xll.qlInterestRateIndexValueDate(Index3M,$H3358)</f>
        <v>62858</v>
      </c>
      <c r="J3358" s="52" t="e">
        <f>IFERROR(_xll.qlIndexFixing(Index3M,H3358,TRUE,_xll.ohTrigger(RecalcTrigger,Trigger3M)),NA())</f>
        <v>#N/A</v>
      </c>
      <c r="K3358" s="52" t="e">
        <f>IFERROR(_xll.qlIndexFixing(ONIndex3M,I3358,TRUE,_xll.ohTrigger(RecalcTrigger,Trigger3M)),NA())</f>
        <v>#N/A</v>
      </c>
      <c r="L3358" s="52" t="e">
        <f>IFERROR(_xll.qlIndexFixing(Index6M,$H3358,TRUE,_xll.ohTrigger(RecalcTrigger,Trigger6M)),NA())</f>
        <v>#N/A</v>
      </c>
      <c r="M3358" s="52" t="e">
        <f>IFERROR(_xll.qlIndexFixing(ONIndex6M,I3358,TRUE,_xll.ohTrigger(RecalcTrigger,Trigger6M)),NA())</f>
        <v>#N/A</v>
      </c>
    </row>
    <row r="3359" spans="2:13" x14ac:dyDescent="0.2">
      <c r="B3359" s="46" t="s">
        <v>49</v>
      </c>
      <c r="D3359" s="49">
        <f>_xll.qlCalendarAdvance(LocalCalendar,$D3358,B3359,"f",FALSE)</f>
        <v>63214</v>
      </c>
      <c r="E3359" s="49">
        <f>_xll.qlInterestRateIndexValueDate(IndexON,D3359)</f>
        <v>63214</v>
      </c>
      <c r="F3359" s="52" t="e">
        <f>IFERROR(_xll.qlIndexFixing(IndexON,D3359,TRUE,_xll.ohTrigger(RecalcTrigger,TriggerON)),NA())</f>
        <v>#N/A</v>
      </c>
      <c r="H3359" s="49">
        <f>_xll.qlCalendarAdvance(IborCalendar,$H3358,B3359,"f",FALSE)</f>
        <v>62863</v>
      </c>
      <c r="I3359" s="49">
        <f>_xll.qlInterestRateIndexValueDate(Index3M,$H3359)</f>
        <v>62866</v>
      </c>
      <c r="J3359" s="52" t="e">
        <f>IFERROR(_xll.qlIndexFixing(Index3M,H3359,TRUE,_xll.ohTrigger(RecalcTrigger,Trigger3M)),NA())</f>
        <v>#N/A</v>
      </c>
      <c r="K3359" s="52" t="e">
        <f>IFERROR(_xll.qlIndexFixing(ONIndex3M,I3359,TRUE,_xll.ohTrigger(RecalcTrigger,Trigger3M)),NA())</f>
        <v>#N/A</v>
      </c>
      <c r="L3359" s="52" t="e">
        <f>IFERROR(_xll.qlIndexFixing(Index6M,$H3359,TRUE,_xll.ohTrigger(RecalcTrigger,Trigger6M)),NA())</f>
        <v>#N/A</v>
      </c>
      <c r="M3359" s="52" t="e">
        <f>IFERROR(_xll.qlIndexFixing(ONIndex6M,I3359,TRUE,_xll.ohTrigger(RecalcTrigger,Trigger6M)),NA())</f>
        <v>#N/A</v>
      </c>
    </row>
    <row r="3360" spans="2:13" x14ac:dyDescent="0.2">
      <c r="B3360" s="46" t="s">
        <v>49</v>
      </c>
      <c r="D3360" s="49">
        <f>_xll.qlCalendarAdvance(LocalCalendar,$D3359,B3360,"f",FALSE)</f>
        <v>63221</v>
      </c>
      <c r="E3360" s="49">
        <f>_xll.qlInterestRateIndexValueDate(IndexON,D3360)</f>
        <v>63221</v>
      </c>
      <c r="F3360" s="52" t="e">
        <f>IFERROR(_xll.qlIndexFixing(IndexON,D3360,TRUE,_xll.ohTrigger(RecalcTrigger,TriggerON)),NA())</f>
        <v>#N/A</v>
      </c>
      <c r="H3360" s="49">
        <f>_xll.qlCalendarAdvance(IborCalendar,$H3359,B3360,"f",FALSE)</f>
        <v>62870</v>
      </c>
      <c r="I3360" s="49">
        <f>_xll.qlInterestRateIndexValueDate(Index3M,$H3360)</f>
        <v>62872</v>
      </c>
      <c r="J3360" s="52" t="e">
        <f>IFERROR(_xll.qlIndexFixing(Index3M,H3360,TRUE,_xll.ohTrigger(RecalcTrigger,Trigger3M)),NA())</f>
        <v>#N/A</v>
      </c>
      <c r="K3360" s="52" t="e">
        <f>IFERROR(_xll.qlIndexFixing(ONIndex3M,I3360,TRUE,_xll.ohTrigger(RecalcTrigger,Trigger3M)),NA())</f>
        <v>#N/A</v>
      </c>
      <c r="L3360" s="52" t="e">
        <f>IFERROR(_xll.qlIndexFixing(Index6M,$H3360,TRUE,_xll.ohTrigger(RecalcTrigger,Trigger6M)),NA())</f>
        <v>#N/A</v>
      </c>
      <c r="M3360" s="52" t="e">
        <f>IFERROR(_xll.qlIndexFixing(ONIndex6M,I3360,TRUE,_xll.ohTrigger(RecalcTrigger,Trigger6M)),NA())</f>
        <v>#N/A</v>
      </c>
    </row>
    <row r="3361" spans="2:13" x14ac:dyDescent="0.2">
      <c r="B3361" s="46" t="s">
        <v>49</v>
      </c>
      <c r="D3361" s="49">
        <f>_xll.qlCalendarAdvance(LocalCalendar,$D3360,B3361,"f",FALSE)</f>
        <v>63228</v>
      </c>
      <c r="E3361" s="49">
        <f>_xll.qlInterestRateIndexValueDate(IndexON,D3361)</f>
        <v>63228</v>
      </c>
      <c r="F3361" s="52" t="e">
        <f>IFERROR(_xll.qlIndexFixing(IndexON,D3361,TRUE,_xll.ohTrigger(RecalcTrigger,TriggerON)),NA())</f>
        <v>#N/A</v>
      </c>
      <c r="H3361" s="49">
        <f>_xll.qlCalendarAdvance(IborCalendar,$H3360,B3361,"f",FALSE)</f>
        <v>62877</v>
      </c>
      <c r="I3361" s="49">
        <f>_xll.qlInterestRateIndexValueDate(Index3M,$H3361)</f>
        <v>62879</v>
      </c>
      <c r="J3361" s="52" t="e">
        <f>IFERROR(_xll.qlIndexFixing(Index3M,H3361,TRUE,_xll.ohTrigger(RecalcTrigger,Trigger3M)),NA())</f>
        <v>#N/A</v>
      </c>
      <c r="K3361" s="52" t="e">
        <f>IFERROR(_xll.qlIndexFixing(ONIndex3M,I3361,TRUE,_xll.ohTrigger(RecalcTrigger,Trigger3M)),NA())</f>
        <v>#N/A</v>
      </c>
      <c r="L3361" s="52" t="e">
        <f>IFERROR(_xll.qlIndexFixing(Index6M,$H3361,TRUE,_xll.ohTrigger(RecalcTrigger,Trigger6M)),NA())</f>
        <v>#N/A</v>
      </c>
      <c r="M3361" s="52" t="e">
        <f>IFERROR(_xll.qlIndexFixing(ONIndex6M,I3361,TRUE,_xll.ohTrigger(RecalcTrigger,Trigger6M)),NA())</f>
        <v>#N/A</v>
      </c>
    </row>
    <row r="3362" spans="2:13" x14ac:dyDescent="0.2">
      <c r="B3362" s="46" t="s">
        <v>49</v>
      </c>
      <c r="D3362" s="49">
        <f>_xll.qlCalendarAdvance(LocalCalendar,$D3361,B3362,"f",FALSE)</f>
        <v>63235</v>
      </c>
      <c r="E3362" s="49">
        <f>_xll.qlInterestRateIndexValueDate(IndexON,D3362)</f>
        <v>63235</v>
      </c>
      <c r="F3362" s="52" t="e">
        <f>IFERROR(_xll.qlIndexFixing(IndexON,D3362,TRUE,_xll.ohTrigger(RecalcTrigger,TriggerON)),NA())</f>
        <v>#N/A</v>
      </c>
      <c r="H3362" s="49">
        <f>_xll.qlCalendarAdvance(IborCalendar,$H3361,B3362,"f",FALSE)</f>
        <v>62884</v>
      </c>
      <c r="I3362" s="49">
        <f>_xll.qlInterestRateIndexValueDate(Index3M,$H3362)</f>
        <v>62886</v>
      </c>
      <c r="J3362" s="52" t="e">
        <f>IFERROR(_xll.qlIndexFixing(Index3M,H3362,TRUE,_xll.ohTrigger(RecalcTrigger,Trigger3M)),NA())</f>
        <v>#N/A</v>
      </c>
      <c r="K3362" s="52" t="e">
        <f>IFERROR(_xll.qlIndexFixing(ONIndex3M,I3362,TRUE,_xll.ohTrigger(RecalcTrigger,Trigger3M)),NA())</f>
        <v>#N/A</v>
      </c>
      <c r="L3362" s="52" t="e">
        <f>IFERROR(_xll.qlIndexFixing(Index6M,$H3362,TRUE,_xll.ohTrigger(RecalcTrigger,Trigger6M)),NA())</f>
        <v>#N/A</v>
      </c>
      <c r="M3362" s="52" t="e">
        <f>IFERROR(_xll.qlIndexFixing(ONIndex6M,I3362,TRUE,_xll.ohTrigger(RecalcTrigger,Trigger6M)),NA())</f>
        <v>#N/A</v>
      </c>
    </row>
    <row r="3363" spans="2:13" x14ac:dyDescent="0.2">
      <c r="B3363" s="46" t="s">
        <v>49</v>
      </c>
      <c r="D3363" s="49">
        <f>_xll.qlCalendarAdvance(LocalCalendar,$D3362,B3363,"f",FALSE)</f>
        <v>63242</v>
      </c>
      <c r="E3363" s="49">
        <f>_xll.qlInterestRateIndexValueDate(IndexON,D3363)</f>
        <v>63242</v>
      </c>
      <c r="F3363" s="52" t="e">
        <f>IFERROR(_xll.qlIndexFixing(IndexON,D3363,TRUE,_xll.ohTrigger(RecalcTrigger,TriggerON)),NA())</f>
        <v>#N/A</v>
      </c>
      <c r="H3363" s="49">
        <f>_xll.qlCalendarAdvance(IborCalendar,$H3362,B3363,"f",FALSE)</f>
        <v>62891</v>
      </c>
      <c r="I3363" s="49">
        <f>_xll.qlInterestRateIndexValueDate(Index3M,$H3363)</f>
        <v>62893</v>
      </c>
      <c r="J3363" s="52" t="e">
        <f>IFERROR(_xll.qlIndexFixing(Index3M,H3363,TRUE,_xll.ohTrigger(RecalcTrigger,Trigger3M)),NA())</f>
        <v>#N/A</v>
      </c>
      <c r="K3363" s="52" t="e">
        <f>IFERROR(_xll.qlIndexFixing(ONIndex3M,I3363,TRUE,_xll.ohTrigger(RecalcTrigger,Trigger3M)),NA())</f>
        <v>#N/A</v>
      </c>
      <c r="L3363" s="52" t="e">
        <f>IFERROR(_xll.qlIndexFixing(Index6M,$H3363,TRUE,_xll.ohTrigger(RecalcTrigger,Trigger6M)),NA())</f>
        <v>#N/A</v>
      </c>
      <c r="M3363" s="52" t="e">
        <f>IFERROR(_xll.qlIndexFixing(ONIndex6M,I3363,TRUE,_xll.ohTrigger(RecalcTrigger,Trigger6M)),NA())</f>
        <v>#N/A</v>
      </c>
    </row>
    <row r="3364" spans="2:13" x14ac:dyDescent="0.2">
      <c r="B3364" s="46" t="s">
        <v>49</v>
      </c>
      <c r="D3364" s="49">
        <f>_xll.qlCalendarAdvance(LocalCalendar,$D3363,B3364,"f",FALSE)</f>
        <v>63249</v>
      </c>
      <c r="E3364" s="49">
        <f>_xll.qlInterestRateIndexValueDate(IndexON,D3364)</f>
        <v>63249</v>
      </c>
      <c r="F3364" s="52" t="e">
        <f>IFERROR(_xll.qlIndexFixing(IndexON,D3364,TRUE,_xll.ohTrigger(RecalcTrigger,TriggerON)),NA())</f>
        <v>#N/A</v>
      </c>
      <c r="H3364" s="49">
        <f>_xll.qlCalendarAdvance(IborCalendar,$H3363,B3364,"f",FALSE)</f>
        <v>62898</v>
      </c>
      <c r="I3364" s="49">
        <f>_xll.qlInterestRateIndexValueDate(Index3M,$H3364)</f>
        <v>62900</v>
      </c>
      <c r="J3364" s="52" t="e">
        <f>IFERROR(_xll.qlIndexFixing(Index3M,H3364,TRUE,_xll.ohTrigger(RecalcTrigger,Trigger3M)),NA())</f>
        <v>#N/A</v>
      </c>
      <c r="K3364" s="52" t="e">
        <f>IFERROR(_xll.qlIndexFixing(ONIndex3M,I3364,TRUE,_xll.ohTrigger(RecalcTrigger,Trigger3M)),NA())</f>
        <v>#N/A</v>
      </c>
      <c r="L3364" s="52" t="e">
        <f>IFERROR(_xll.qlIndexFixing(Index6M,$H3364,TRUE,_xll.ohTrigger(RecalcTrigger,Trigger6M)),NA())</f>
        <v>#N/A</v>
      </c>
      <c r="M3364" s="52" t="e">
        <f>IFERROR(_xll.qlIndexFixing(ONIndex6M,I3364,TRUE,_xll.ohTrigger(RecalcTrigger,Trigger6M)),NA())</f>
        <v>#N/A</v>
      </c>
    </row>
    <row r="3365" spans="2:13" x14ac:dyDescent="0.2">
      <c r="B3365" s="46" t="s">
        <v>49</v>
      </c>
      <c r="D3365" s="49">
        <f>_xll.qlCalendarAdvance(LocalCalendar,$D3364,B3365,"f",FALSE)</f>
        <v>63256</v>
      </c>
      <c r="E3365" s="49">
        <f>_xll.qlInterestRateIndexValueDate(IndexON,D3365)</f>
        <v>63256</v>
      </c>
      <c r="F3365" s="52" t="e">
        <f>IFERROR(_xll.qlIndexFixing(IndexON,D3365,TRUE,_xll.ohTrigger(RecalcTrigger,TriggerON)),NA())</f>
        <v>#N/A</v>
      </c>
      <c r="H3365" s="49">
        <f>_xll.qlCalendarAdvance(IborCalendar,$H3364,B3365,"f",FALSE)</f>
        <v>62905</v>
      </c>
      <c r="I3365" s="49">
        <f>_xll.qlInterestRateIndexValueDate(Index3M,$H3365)</f>
        <v>62907</v>
      </c>
      <c r="J3365" s="52" t="e">
        <f>IFERROR(_xll.qlIndexFixing(Index3M,H3365,TRUE,_xll.ohTrigger(RecalcTrigger,Trigger3M)),NA())</f>
        <v>#N/A</v>
      </c>
      <c r="K3365" s="52" t="e">
        <f>IFERROR(_xll.qlIndexFixing(ONIndex3M,I3365,TRUE,_xll.ohTrigger(RecalcTrigger,Trigger3M)),NA())</f>
        <v>#N/A</v>
      </c>
      <c r="L3365" s="52" t="e">
        <f>IFERROR(_xll.qlIndexFixing(Index6M,$H3365,TRUE,_xll.ohTrigger(RecalcTrigger,Trigger6M)),NA())</f>
        <v>#N/A</v>
      </c>
      <c r="M3365" s="52" t="e">
        <f>IFERROR(_xll.qlIndexFixing(ONIndex6M,I3365,TRUE,_xll.ohTrigger(RecalcTrigger,Trigger6M)),NA())</f>
        <v>#N/A</v>
      </c>
    </row>
    <row r="3366" spans="2:13" x14ac:dyDescent="0.2">
      <c r="B3366" s="46" t="s">
        <v>49</v>
      </c>
      <c r="D3366" s="49">
        <f>_xll.qlCalendarAdvance(LocalCalendar,$D3365,B3366,"f",FALSE)</f>
        <v>63263</v>
      </c>
      <c r="E3366" s="49">
        <f>_xll.qlInterestRateIndexValueDate(IndexON,D3366)</f>
        <v>63263</v>
      </c>
      <c r="F3366" s="52" t="e">
        <f>IFERROR(_xll.qlIndexFixing(IndexON,D3366,TRUE,_xll.ohTrigger(RecalcTrigger,TriggerON)),NA())</f>
        <v>#N/A</v>
      </c>
      <c r="H3366" s="49">
        <f>_xll.qlCalendarAdvance(IborCalendar,$H3365,B3366,"f",FALSE)</f>
        <v>62912</v>
      </c>
      <c r="I3366" s="49">
        <f>_xll.qlInterestRateIndexValueDate(Index3M,$H3366)</f>
        <v>62914</v>
      </c>
      <c r="J3366" s="52" t="e">
        <f>IFERROR(_xll.qlIndexFixing(Index3M,H3366,TRUE,_xll.ohTrigger(RecalcTrigger,Trigger3M)),NA())</f>
        <v>#N/A</v>
      </c>
      <c r="K3366" s="52" t="e">
        <f>IFERROR(_xll.qlIndexFixing(ONIndex3M,I3366,TRUE,_xll.ohTrigger(RecalcTrigger,Trigger3M)),NA())</f>
        <v>#N/A</v>
      </c>
      <c r="L3366" s="52" t="e">
        <f>IFERROR(_xll.qlIndexFixing(Index6M,$H3366,TRUE,_xll.ohTrigger(RecalcTrigger,Trigger6M)),NA())</f>
        <v>#N/A</v>
      </c>
      <c r="M3366" s="52" t="e">
        <f>IFERROR(_xll.qlIndexFixing(ONIndex6M,I3366,TRUE,_xll.ohTrigger(RecalcTrigger,Trigger6M)),NA())</f>
        <v>#N/A</v>
      </c>
    </row>
    <row r="3367" spans="2:13" x14ac:dyDescent="0.2">
      <c r="B3367" s="46" t="s">
        <v>49</v>
      </c>
      <c r="D3367" s="49">
        <f>_xll.qlCalendarAdvance(LocalCalendar,$D3366,B3367,"f",FALSE)</f>
        <v>63270</v>
      </c>
      <c r="E3367" s="49">
        <f>_xll.qlInterestRateIndexValueDate(IndexON,D3367)</f>
        <v>63270</v>
      </c>
      <c r="F3367" s="52" t="e">
        <f>IFERROR(_xll.qlIndexFixing(IndexON,D3367,TRUE,_xll.ohTrigger(RecalcTrigger,TriggerON)),NA())</f>
        <v>#N/A</v>
      </c>
      <c r="H3367" s="49">
        <f>_xll.qlCalendarAdvance(IborCalendar,$H3366,B3367,"f",FALSE)</f>
        <v>62919</v>
      </c>
      <c r="I3367" s="49">
        <f>_xll.qlInterestRateIndexValueDate(Index3M,$H3367)</f>
        <v>62921</v>
      </c>
      <c r="J3367" s="52" t="e">
        <f>IFERROR(_xll.qlIndexFixing(Index3M,H3367,TRUE,_xll.ohTrigger(RecalcTrigger,Trigger3M)),NA())</f>
        <v>#N/A</v>
      </c>
      <c r="K3367" s="52" t="e">
        <f>IFERROR(_xll.qlIndexFixing(ONIndex3M,I3367,TRUE,_xll.ohTrigger(RecalcTrigger,Trigger3M)),NA())</f>
        <v>#N/A</v>
      </c>
      <c r="L3367" s="52" t="e">
        <f>IFERROR(_xll.qlIndexFixing(Index6M,$H3367,TRUE,_xll.ohTrigger(RecalcTrigger,Trigger6M)),NA())</f>
        <v>#N/A</v>
      </c>
      <c r="M3367" s="52" t="e">
        <f>IFERROR(_xll.qlIndexFixing(ONIndex6M,I3367,TRUE,_xll.ohTrigger(RecalcTrigger,Trigger6M)),NA())</f>
        <v>#N/A</v>
      </c>
    </row>
    <row r="3368" spans="2:13" x14ac:dyDescent="0.2">
      <c r="B3368" s="46" t="s">
        <v>49</v>
      </c>
      <c r="D3368" s="49">
        <f>_xll.qlCalendarAdvance(LocalCalendar,$D3367,B3368,"f",FALSE)</f>
        <v>63277</v>
      </c>
      <c r="E3368" s="49">
        <f>_xll.qlInterestRateIndexValueDate(IndexON,D3368)</f>
        <v>63277</v>
      </c>
      <c r="F3368" s="52" t="e">
        <f>IFERROR(_xll.qlIndexFixing(IndexON,D3368,TRUE,_xll.ohTrigger(RecalcTrigger,TriggerON)),NA())</f>
        <v>#N/A</v>
      </c>
      <c r="H3368" s="49">
        <f>_xll.qlCalendarAdvance(IborCalendar,$H3367,B3368,"f",FALSE)</f>
        <v>62926</v>
      </c>
      <c r="I3368" s="49">
        <f>_xll.qlInterestRateIndexValueDate(Index3M,$H3368)</f>
        <v>62928</v>
      </c>
      <c r="J3368" s="52" t="e">
        <f>IFERROR(_xll.qlIndexFixing(Index3M,H3368,TRUE,_xll.ohTrigger(RecalcTrigger,Trigger3M)),NA())</f>
        <v>#N/A</v>
      </c>
      <c r="K3368" s="52" t="e">
        <f>IFERROR(_xll.qlIndexFixing(ONIndex3M,I3368,TRUE,_xll.ohTrigger(RecalcTrigger,Trigger3M)),NA())</f>
        <v>#N/A</v>
      </c>
      <c r="L3368" s="52" t="e">
        <f>IFERROR(_xll.qlIndexFixing(Index6M,$H3368,TRUE,_xll.ohTrigger(RecalcTrigger,Trigger6M)),NA())</f>
        <v>#N/A</v>
      </c>
      <c r="M3368" s="52" t="e">
        <f>IFERROR(_xll.qlIndexFixing(ONIndex6M,I3368,TRUE,_xll.ohTrigger(RecalcTrigger,Trigger6M)),NA())</f>
        <v>#N/A</v>
      </c>
    </row>
    <row r="3369" spans="2:13" x14ac:dyDescent="0.2">
      <c r="B3369" s="46" t="s">
        <v>49</v>
      </c>
      <c r="D3369" s="49">
        <f>_xll.qlCalendarAdvance(LocalCalendar,$D3368,B3369,"f",FALSE)</f>
        <v>63284</v>
      </c>
      <c r="E3369" s="49">
        <f>_xll.qlInterestRateIndexValueDate(IndexON,D3369)</f>
        <v>63284</v>
      </c>
      <c r="F3369" s="52" t="e">
        <f>IFERROR(_xll.qlIndexFixing(IndexON,D3369,TRUE,_xll.ohTrigger(RecalcTrigger,TriggerON)),NA())</f>
        <v>#N/A</v>
      </c>
      <c r="H3369" s="49">
        <f>_xll.qlCalendarAdvance(IborCalendar,$H3368,B3369,"f",FALSE)</f>
        <v>62933</v>
      </c>
      <c r="I3369" s="49">
        <f>_xll.qlInterestRateIndexValueDate(Index3M,$H3369)</f>
        <v>62935</v>
      </c>
      <c r="J3369" s="52" t="e">
        <f>IFERROR(_xll.qlIndexFixing(Index3M,H3369,TRUE,_xll.ohTrigger(RecalcTrigger,Trigger3M)),NA())</f>
        <v>#N/A</v>
      </c>
      <c r="K3369" s="52" t="e">
        <f>IFERROR(_xll.qlIndexFixing(ONIndex3M,I3369,TRUE,_xll.ohTrigger(RecalcTrigger,Trigger3M)),NA())</f>
        <v>#N/A</v>
      </c>
      <c r="L3369" s="52" t="e">
        <f>IFERROR(_xll.qlIndexFixing(Index6M,$H3369,TRUE,_xll.ohTrigger(RecalcTrigger,Trigger6M)),NA())</f>
        <v>#N/A</v>
      </c>
      <c r="M3369" s="52" t="e">
        <f>IFERROR(_xll.qlIndexFixing(ONIndex6M,I3369,TRUE,_xll.ohTrigger(RecalcTrigger,Trigger6M)),NA())</f>
        <v>#N/A</v>
      </c>
    </row>
    <row r="3370" spans="2:13" x14ac:dyDescent="0.2">
      <c r="B3370" s="46" t="s">
        <v>49</v>
      </c>
      <c r="D3370" s="49">
        <f>_xll.qlCalendarAdvance(LocalCalendar,$D3369,B3370,"f",FALSE)</f>
        <v>63291</v>
      </c>
      <c r="E3370" s="49">
        <f>_xll.qlInterestRateIndexValueDate(IndexON,D3370)</f>
        <v>63291</v>
      </c>
      <c r="F3370" s="52" t="e">
        <f>IFERROR(_xll.qlIndexFixing(IndexON,D3370,TRUE,_xll.ohTrigger(RecalcTrigger,TriggerON)),NA())</f>
        <v>#N/A</v>
      </c>
      <c r="H3370" s="49">
        <f>_xll.qlCalendarAdvance(IborCalendar,$H3369,B3370,"f",FALSE)</f>
        <v>62940</v>
      </c>
      <c r="I3370" s="49">
        <f>_xll.qlInterestRateIndexValueDate(Index3M,$H3370)</f>
        <v>62942</v>
      </c>
      <c r="J3370" s="52" t="e">
        <f>IFERROR(_xll.qlIndexFixing(Index3M,H3370,TRUE,_xll.ohTrigger(RecalcTrigger,Trigger3M)),NA())</f>
        <v>#N/A</v>
      </c>
      <c r="K3370" s="52" t="e">
        <f>IFERROR(_xll.qlIndexFixing(ONIndex3M,I3370,TRUE,_xll.ohTrigger(RecalcTrigger,Trigger3M)),NA())</f>
        <v>#N/A</v>
      </c>
      <c r="L3370" s="52" t="e">
        <f>IFERROR(_xll.qlIndexFixing(Index6M,$H3370,TRUE,_xll.ohTrigger(RecalcTrigger,Trigger6M)),NA())</f>
        <v>#N/A</v>
      </c>
      <c r="M3370" s="52" t="e">
        <f>IFERROR(_xll.qlIndexFixing(ONIndex6M,I3370,TRUE,_xll.ohTrigger(RecalcTrigger,Trigger6M)),NA())</f>
        <v>#N/A</v>
      </c>
    </row>
    <row r="3371" spans="2:13" x14ac:dyDescent="0.2">
      <c r="B3371" s="46" t="s">
        <v>49</v>
      </c>
      <c r="D3371" s="49">
        <f>_xll.qlCalendarAdvance(LocalCalendar,$D3370,B3371,"f",FALSE)</f>
        <v>63298</v>
      </c>
      <c r="E3371" s="49">
        <f>_xll.qlInterestRateIndexValueDate(IndexON,D3371)</f>
        <v>63298</v>
      </c>
      <c r="F3371" s="52" t="e">
        <f>IFERROR(_xll.qlIndexFixing(IndexON,D3371,TRUE,_xll.ohTrigger(RecalcTrigger,TriggerON)),NA())</f>
        <v>#N/A</v>
      </c>
      <c r="H3371" s="49">
        <f>_xll.qlCalendarAdvance(IborCalendar,$H3370,B3371,"f",FALSE)</f>
        <v>62947</v>
      </c>
      <c r="I3371" s="49">
        <f>_xll.qlInterestRateIndexValueDate(Index3M,$H3371)</f>
        <v>62950</v>
      </c>
      <c r="J3371" s="52" t="e">
        <f>IFERROR(_xll.qlIndexFixing(Index3M,H3371,TRUE,_xll.ohTrigger(RecalcTrigger,Trigger3M)),NA())</f>
        <v>#N/A</v>
      </c>
      <c r="K3371" s="52" t="e">
        <f>IFERROR(_xll.qlIndexFixing(ONIndex3M,I3371,TRUE,_xll.ohTrigger(RecalcTrigger,Trigger3M)),NA())</f>
        <v>#N/A</v>
      </c>
      <c r="L3371" s="52" t="e">
        <f>IFERROR(_xll.qlIndexFixing(Index6M,$H3371,TRUE,_xll.ohTrigger(RecalcTrigger,Trigger6M)),NA())</f>
        <v>#N/A</v>
      </c>
      <c r="M3371" s="52" t="e">
        <f>IFERROR(_xll.qlIndexFixing(ONIndex6M,I3371,TRUE,_xll.ohTrigger(RecalcTrigger,Trigger6M)),NA())</f>
        <v>#N/A</v>
      </c>
    </row>
    <row r="3372" spans="2:13" x14ac:dyDescent="0.2">
      <c r="B3372" s="46" t="s">
        <v>49</v>
      </c>
      <c r="D3372" s="49">
        <f>_xll.qlCalendarAdvance(LocalCalendar,$D3371,B3372,"f",FALSE)</f>
        <v>63305</v>
      </c>
      <c r="E3372" s="49">
        <f>_xll.qlInterestRateIndexValueDate(IndexON,D3372)</f>
        <v>63305</v>
      </c>
      <c r="F3372" s="52" t="e">
        <f>IFERROR(_xll.qlIndexFixing(IndexON,D3372,TRUE,_xll.ohTrigger(RecalcTrigger,TriggerON)),NA())</f>
        <v>#N/A</v>
      </c>
      <c r="H3372" s="49">
        <f>_xll.qlCalendarAdvance(IborCalendar,$H3371,B3372,"f",FALSE)</f>
        <v>62954</v>
      </c>
      <c r="I3372" s="49">
        <f>_xll.qlInterestRateIndexValueDate(Index3M,$H3372)</f>
        <v>62956</v>
      </c>
      <c r="J3372" s="52" t="e">
        <f>IFERROR(_xll.qlIndexFixing(Index3M,H3372,TRUE,_xll.ohTrigger(RecalcTrigger,Trigger3M)),NA())</f>
        <v>#N/A</v>
      </c>
      <c r="K3372" s="52" t="e">
        <f>IFERROR(_xll.qlIndexFixing(ONIndex3M,I3372,TRUE,_xll.ohTrigger(RecalcTrigger,Trigger3M)),NA())</f>
        <v>#N/A</v>
      </c>
      <c r="L3372" s="52" t="e">
        <f>IFERROR(_xll.qlIndexFixing(Index6M,$H3372,TRUE,_xll.ohTrigger(RecalcTrigger,Trigger6M)),NA())</f>
        <v>#N/A</v>
      </c>
      <c r="M3372" s="52" t="e">
        <f>IFERROR(_xll.qlIndexFixing(ONIndex6M,I3372,TRUE,_xll.ohTrigger(RecalcTrigger,Trigger6M)),NA())</f>
        <v>#N/A</v>
      </c>
    </row>
    <row r="3373" spans="2:13" x14ac:dyDescent="0.2">
      <c r="B3373" s="46" t="s">
        <v>49</v>
      </c>
      <c r="D3373" s="49">
        <f>_xll.qlCalendarAdvance(LocalCalendar,$D3372,B3373,"f",FALSE)</f>
        <v>63317</v>
      </c>
      <c r="E3373" s="49">
        <f>_xll.qlInterestRateIndexValueDate(IndexON,D3373)</f>
        <v>63317</v>
      </c>
      <c r="F3373" s="52" t="e">
        <f>IFERROR(_xll.qlIndexFixing(IndexON,D3373,TRUE,_xll.ohTrigger(RecalcTrigger,TriggerON)),NA())</f>
        <v>#N/A</v>
      </c>
      <c r="H3373" s="49">
        <f>_xll.qlCalendarAdvance(IborCalendar,$H3372,B3373,"f",FALSE)</f>
        <v>62961</v>
      </c>
      <c r="I3373" s="49">
        <f>_xll.qlInterestRateIndexValueDate(Index3M,$H3373)</f>
        <v>62963</v>
      </c>
      <c r="J3373" s="52" t="e">
        <f>IFERROR(_xll.qlIndexFixing(Index3M,H3373,TRUE,_xll.ohTrigger(RecalcTrigger,Trigger3M)),NA())</f>
        <v>#N/A</v>
      </c>
      <c r="K3373" s="52" t="e">
        <f>IFERROR(_xll.qlIndexFixing(ONIndex3M,I3373,TRUE,_xll.ohTrigger(RecalcTrigger,Trigger3M)),NA())</f>
        <v>#N/A</v>
      </c>
      <c r="L3373" s="52" t="e">
        <f>IFERROR(_xll.qlIndexFixing(Index6M,$H3373,TRUE,_xll.ohTrigger(RecalcTrigger,Trigger6M)),NA())</f>
        <v>#N/A</v>
      </c>
      <c r="M3373" s="52" t="e">
        <f>IFERROR(_xll.qlIndexFixing(ONIndex6M,I3373,TRUE,_xll.ohTrigger(RecalcTrigger,Trigger6M)),NA())</f>
        <v>#N/A</v>
      </c>
    </row>
    <row r="3374" spans="2:13" x14ac:dyDescent="0.2">
      <c r="B3374" s="46" t="s">
        <v>49</v>
      </c>
      <c r="D3374" s="49">
        <f>_xll.qlCalendarAdvance(LocalCalendar,$D3373,B3374,"f",FALSE)</f>
        <v>63324</v>
      </c>
      <c r="E3374" s="49">
        <f>_xll.qlInterestRateIndexValueDate(IndexON,D3374)</f>
        <v>63324</v>
      </c>
      <c r="F3374" s="52" t="e">
        <f>IFERROR(_xll.qlIndexFixing(IndexON,D3374,TRUE,_xll.ohTrigger(RecalcTrigger,TriggerON)),NA())</f>
        <v>#N/A</v>
      </c>
      <c r="H3374" s="49">
        <f>_xll.qlCalendarAdvance(IborCalendar,$H3373,B3374,"f",FALSE)</f>
        <v>62968</v>
      </c>
      <c r="I3374" s="49">
        <f>_xll.qlInterestRateIndexValueDate(Index3M,$H3374)</f>
        <v>62970</v>
      </c>
      <c r="J3374" s="52" t="e">
        <f>IFERROR(_xll.qlIndexFixing(Index3M,H3374,TRUE,_xll.ohTrigger(RecalcTrigger,Trigger3M)),NA())</f>
        <v>#N/A</v>
      </c>
      <c r="K3374" s="52" t="e">
        <f>IFERROR(_xll.qlIndexFixing(ONIndex3M,I3374,TRUE,_xll.ohTrigger(RecalcTrigger,Trigger3M)),NA())</f>
        <v>#N/A</v>
      </c>
      <c r="L3374" s="52" t="e">
        <f>IFERROR(_xll.qlIndexFixing(Index6M,$H3374,TRUE,_xll.ohTrigger(RecalcTrigger,Trigger6M)),NA())</f>
        <v>#N/A</v>
      </c>
      <c r="M3374" s="52" t="e">
        <f>IFERROR(_xll.qlIndexFixing(ONIndex6M,I3374,TRUE,_xll.ohTrigger(RecalcTrigger,Trigger6M)),NA())</f>
        <v>#N/A</v>
      </c>
    </row>
    <row r="3375" spans="2:13" x14ac:dyDescent="0.2">
      <c r="B3375" s="46" t="s">
        <v>49</v>
      </c>
      <c r="D3375" s="49">
        <f>_xll.qlCalendarAdvance(LocalCalendar,$D3374,B3375,"f",FALSE)</f>
        <v>63331</v>
      </c>
      <c r="E3375" s="49">
        <f>_xll.qlInterestRateIndexValueDate(IndexON,D3375)</f>
        <v>63331</v>
      </c>
      <c r="F3375" s="52" t="e">
        <f>IFERROR(_xll.qlIndexFixing(IndexON,D3375,TRUE,_xll.ohTrigger(RecalcTrigger,TriggerON)),NA())</f>
        <v>#N/A</v>
      </c>
      <c r="H3375" s="49">
        <f>_xll.qlCalendarAdvance(IborCalendar,$H3374,B3375,"f",FALSE)</f>
        <v>62975</v>
      </c>
      <c r="I3375" s="49">
        <f>_xll.qlInterestRateIndexValueDate(Index3M,$H3375)</f>
        <v>62977</v>
      </c>
      <c r="J3375" s="52" t="e">
        <f>IFERROR(_xll.qlIndexFixing(Index3M,H3375,TRUE,_xll.ohTrigger(RecalcTrigger,Trigger3M)),NA())</f>
        <v>#N/A</v>
      </c>
      <c r="K3375" s="52" t="e">
        <f>IFERROR(_xll.qlIndexFixing(ONIndex3M,I3375,TRUE,_xll.ohTrigger(RecalcTrigger,Trigger3M)),NA())</f>
        <v>#N/A</v>
      </c>
      <c r="L3375" s="52" t="e">
        <f>IFERROR(_xll.qlIndexFixing(Index6M,$H3375,TRUE,_xll.ohTrigger(RecalcTrigger,Trigger6M)),NA())</f>
        <v>#N/A</v>
      </c>
      <c r="M3375" s="52" t="e">
        <f>IFERROR(_xll.qlIndexFixing(ONIndex6M,I3375,TRUE,_xll.ohTrigger(RecalcTrigger,Trigger6M)),NA())</f>
        <v>#N/A</v>
      </c>
    </row>
    <row r="3376" spans="2:13" x14ac:dyDescent="0.2">
      <c r="B3376" s="46" t="s">
        <v>49</v>
      </c>
      <c r="D3376" s="49">
        <f>_xll.qlCalendarAdvance(LocalCalendar,$D3375,B3376,"f",FALSE)</f>
        <v>63338</v>
      </c>
      <c r="E3376" s="49">
        <f>_xll.qlInterestRateIndexValueDate(IndexON,D3376)</f>
        <v>63338</v>
      </c>
      <c r="F3376" s="52" t="e">
        <f>IFERROR(_xll.qlIndexFixing(IndexON,D3376,TRUE,_xll.ohTrigger(RecalcTrigger,TriggerON)),NA())</f>
        <v>#N/A</v>
      </c>
      <c r="H3376" s="49">
        <f>_xll.qlCalendarAdvance(IborCalendar,$H3375,B3376,"f",FALSE)</f>
        <v>62982</v>
      </c>
      <c r="I3376" s="49">
        <f>_xll.qlInterestRateIndexValueDate(Index3M,$H3376)</f>
        <v>62984</v>
      </c>
      <c r="J3376" s="52" t="e">
        <f>IFERROR(_xll.qlIndexFixing(Index3M,H3376,TRUE,_xll.ohTrigger(RecalcTrigger,Trigger3M)),NA())</f>
        <v>#N/A</v>
      </c>
      <c r="K3376" s="52" t="e">
        <f>IFERROR(_xll.qlIndexFixing(ONIndex3M,I3376,TRUE,_xll.ohTrigger(RecalcTrigger,Trigger3M)),NA())</f>
        <v>#N/A</v>
      </c>
      <c r="L3376" s="52" t="e">
        <f>IFERROR(_xll.qlIndexFixing(Index6M,$H3376,TRUE,_xll.ohTrigger(RecalcTrigger,Trigger6M)),NA())</f>
        <v>#N/A</v>
      </c>
      <c r="M3376" s="52" t="e">
        <f>IFERROR(_xll.qlIndexFixing(ONIndex6M,I3376,TRUE,_xll.ohTrigger(RecalcTrigger,Trigger6M)),NA())</f>
        <v>#N/A</v>
      </c>
    </row>
    <row r="3377" spans="2:13" x14ac:dyDescent="0.2">
      <c r="B3377" s="46" t="s">
        <v>49</v>
      </c>
      <c r="D3377" s="49">
        <f>_xll.qlCalendarAdvance(LocalCalendar,$D3376,B3377,"f",FALSE)</f>
        <v>63345</v>
      </c>
      <c r="E3377" s="49">
        <f>_xll.qlInterestRateIndexValueDate(IndexON,D3377)</f>
        <v>63345</v>
      </c>
      <c r="F3377" s="52" t="e">
        <f>IFERROR(_xll.qlIndexFixing(IndexON,D3377,TRUE,_xll.ohTrigger(RecalcTrigger,TriggerON)),NA())</f>
        <v>#N/A</v>
      </c>
      <c r="H3377" s="49">
        <f>_xll.qlCalendarAdvance(IborCalendar,$H3376,B3377,"f",FALSE)</f>
        <v>62989</v>
      </c>
      <c r="I3377" s="49">
        <f>_xll.qlInterestRateIndexValueDate(Index3M,$H3377)</f>
        <v>62991</v>
      </c>
      <c r="J3377" s="52" t="e">
        <f>IFERROR(_xll.qlIndexFixing(Index3M,H3377,TRUE,_xll.ohTrigger(RecalcTrigger,Trigger3M)),NA())</f>
        <v>#N/A</v>
      </c>
      <c r="K3377" s="52" t="e">
        <f>IFERROR(_xll.qlIndexFixing(ONIndex3M,I3377,TRUE,_xll.ohTrigger(RecalcTrigger,Trigger3M)),NA())</f>
        <v>#N/A</v>
      </c>
      <c r="L3377" s="52" t="e">
        <f>IFERROR(_xll.qlIndexFixing(Index6M,$H3377,TRUE,_xll.ohTrigger(RecalcTrigger,Trigger6M)),NA())</f>
        <v>#N/A</v>
      </c>
      <c r="M3377" s="52" t="e">
        <f>IFERROR(_xll.qlIndexFixing(ONIndex6M,I3377,TRUE,_xll.ohTrigger(RecalcTrigger,Trigger6M)),NA())</f>
        <v>#N/A</v>
      </c>
    </row>
    <row r="3378" spans="2:13" x14ac:dyDescent="0.2">
      <c r="B3378" s="46" t="s">
        <v>49</v>
      </c>
      <c r="D3378" s="49">
        <f>_xll.qlCalendarAdvance(LocalCalendar,$D3377,B3378,"f",FALSE)</f>
        <v>63352</v>
      </c>
      <c r="E3378" s="49">
        <f>_xll.qlInterestRateIndexValueDate(IndexON,D3378)</f>
        <v>63352</v>
      </c>
      <c r="F3378" s="52" t="e">
        <f>IFERROR(_xll.qlIndexFixing(IndexON,D3378,TRUE,_xll.ohTrigger(RecalcTrigger,TriggerON)),NA())</f>
        <v>#N/A</v>
      </c>
      <c r="H3378" s="49">
        <f>_xll.qlCalendarAdvance(IborCalendar,$H3377,B3378,"f",FALSE)</f>
        <v>62996</v>
      </c>
      <c r="I3378" s="49">
        <f>_xll.qlInterestRateIndexValueDate(Index3M,$H3378)</f>
        <v>62998</v>
      </c>
      <c r="J3378" s="52" t="e">
        <f>IFERROR(_xll.qlIndexFixing(Index3M,H3378,TRUE,_xll.ohTrigger(RecalcTrigger,Trigger3M)),NA())</f>
        <v>#N/A</v>
      </c>
      <c r="K3378" s="52" t="e">
        <f>IFERROR(_xll.qlIndexFixing(ONIndex3M,I3378,TRUE,_xll.ohTrigger(RecalcTrigger,Trigger3M)),NA())</f>
        <v>#N/A</v>
      </c>
      <c r="L3378" s="52" t="e">
        <f>IFERROR(_xll.qlIndexFixing(Index6M,$H3378,TRUE,_xll.ohTrigger(RecalcTrigger,Trigger6M)),NA())</f>
        <v>#N/A</v>
      </c>
      <c r="M3378" s="52" t="e">
        <f>IFERROR(_xll.qlIndexFixing(ONIndex6M,I3378,TRUE,_xll.ohTrigger(RecalcTrigger,Trigger6M)),NA())</f>
        <v>#N/A</v>
      </c>
    </row>
    <row r="3379" spans="2:13" x14ac:dyDescent="0.2">
      <c r="B3379" s="46" t="s">
        <v>49</v>
      </c>
      <c r="D3379" s="49">
        <f>_xll.qlCalendarAdvance(LocalCalendar,$D3378,B3379,"f",FALSE)</f>
        <v>63359</v>
      </c>
      <c r="E3379" s="49">
        <f>_xll.qlInterestRateIndexValueDate(IndexON,D3379)</f>
        <v>63359</v>
      </c>
      <c r="F3379" s="52" t="e">
        <f>IFERROR(_xll.qlIndexFixing(IndexON,D3379,TRUE,_xll.ohTrigger(RecalcTrigger,TriggerON)),NA())</f>
        <v>#N/A</v>
      </c>
      <c r="H3379" s="49">
        <f>_xll.qlCalendarAdvance(IborCalendar,$H3378,B3379,"f",FALSE)</f>
        <v>63003</v>
      </c>
      <c r="I3379" s="49">
        <f>_xll.qlInterestRateIndexValueDate(Index3M,$H3379)</f>
        <v>63005</v>
      </c>
      <c r="J3379" s="52" t="e">
        <f>IFERROR(_xll.qlIndexFixing(Index3M,H3379,TRUE,_xll.ohTrigger(RecalcTrigger,Trigger3M)),NA())</f>
        <v>#N/A</v>
      </c>
      <c r="K3379" s="52" t="e">
        <f>IFERROR(_xll.qlIndexFixing(ONIndex3M,I3379,TRUE,_xll.ohTrigger(RecalcTrigger,Trigger3M)),NA())</f>
        <v>#N/A</v>
      </c>
      <c r="L3379" s="52" t="e">
        <f>IFERROR(_xll.qlIndexFixing(Index6M,$H3379,TRUE,_xll.ohTrigger(RecalcTrigger,Trigger6M)),NA())</f>
        <v>#N/A</v>
      </c>
      <c r="M3379" s="52" t="e">
        <f>IFERROR(_xll.qlIndexFixing(ONIndex6M,I3379,TRUE,_xll.ohTrigger(RecalcTrigger,Trigger6M)),NA())</f>
        <v>#N/A</v>
      </c>
    </row>
    <row r="3380" spans="2:13" x14ac:dyDescent="0.2">
      <c r="B3380" s="46" t="s">
        <v>49</v>
      </c>
      <c r="D3380" s="49">
        <f>_xll.qlCalendarAdvance(LocalCalendar,$D3379,B3380,"f",FALSE)</f>
        <v>63366</v>
      </c>
      <c r="E3380" s="49">
        <f>_xll.qlInterestRateIndexValueDate(IndexON,D3380)</f>
        <v>63366</v>
      </c>
      <c r="F3380" s="52" t="e">
        <f>IFERROR(_xll.qlIndexFixing(IndexON,D3380,TRUE,_xll.ohTrigger(RecalcTrigger,TriggerON)),NA())</f>
        <v>#N/A</v>
      </c>
      <c r="H3380" s="49">
        <f>_xll.qlCalendarAdvance(IborCalendar,$H3379,B3380,"f",FALSE)</f>
        <v>63010</v>
      </c>
      <c r="I3380" s="49">
        <f>_xll.qlInterestRateIndexValueDate(Index3M,$H3380)</f>
        <v>63012</v>
      </c>
      <c r="J3380" s="52" t="e">
        <f>IFERROR(_xll.qlIndexFixing(Index3M,H3380,TRUE,_xll.ohTrigger(RecalcTrigger,Trigger3M)),NA())</f>
        <v>#N/A</v>
      </c>
      <c r="K3380" s="52" t="e">
        <f>IFERROR(_xll.qlIndexFixing(ONIndex3M,I3380,TRUE,_xll.ohTrigger(RecalcTrigger,Trigger3M)),NA())</f>
        <v>#N/A</v>
      </c>
      <c r="L3380" s="52" t="e">
        <f>IFERROR(_xll.qlIndexFixing(Index6M,$H3380,TRUE,_xll.ohTrigger(RecalcTrigger,Trigger6M)),NA())</f>
        <v>#N/A</v>
      </c>
      <c r="M3380" s="52" t="e">
        <f>IFERROR(_xll.qlIndexFixing(ONIndex6M,I3380,TRUE,_xll.ohTrigger(RecalcTrigger,Trigger6M)),NA())</f>
        <v>#N/A</v>
      </c>
    </row>
    <row r="3381" spans="2:13" x14ac:dyDescent="0.2">
      <c r="B3381" s="46" t="s">
        <v>49</v>
      </c>
      <c r="D3381" s="49">
        <f>_xll.qlCalendarAdvance(LocalCalendar,$D3380,B3381,"f",FALSE)</f>
        <v>63373</v>
      </c>
      <c r="E3381" s="49">
        <f>_xll.qlInterestRateIndexValueDate(IndexON,D3381)</f>
        <v>63373</v>
      </c>
      <c r="F3381" s="52" t="e">
        <f>IFERROR(_xll.qlIndexFixing(IndexON,D3381,TRUE,_xll.ohTrigger(RecalcTrigger,TriggerON)),NA())</f>
        <v>#N/A</v>
      </c>
      <c r="H3381" s="49">
        <f>_xll.qlCalendarAdvance(IborCalendar,$H3380,B3381,"f",FALSE)</f>
        <v>63017</v>
      </c>
      <c r="I3381" s="49">
        <f>_xll.qlInterestRateIndexValueDate(Index3M,$H3381)</f>
        <v>63019</v>
      </c>
      <c r="J3381" s="52" t="e">
        <f>IFERROR(_xll.qlIndexFixing(Index3M,H3381,TRUE,_xll.ohTrigger(RecalcTrigger,Trigger3M)),NA())</f>
        <v>#N/A</v>
      </c>
      <c r="K3381" s="52" t="e">
        <f>IFERROR(_xll.qlIndexFixing(ONIndex3M,I3381,TRUE,_xll.ohTrigger(RecalcTrigger,Trigger3M)),NA())</f>
        <v>#N/A</v>
      </c>
      <c r="L3381" s="52" t="e">
        <f>IFERROR(_xll.qlIndexFixing(Index6M,$H3381,TRUE,_xll.ohTrigger(RecalcTrigger,Trigger6M)),NA())</f>
        <v>#N/A</v>
      </c>
      <c r="M3381" s="52" t="e">
        <f>IFERROR(_xll.qlIndexFixing(ONIndex6M,I3381,TRUE,_xll.ohTrigger(RecalcTrigger,Trigger6M)),NA())</f>
        <v>#N/A</v>
      </c>
    </row>
    <row r="3382" spans="2:13" x14ac:dyDescent="0.2">
      <c r="B3382" s="46" t="s">
        <v>49</v>
      </c>
      <c r="D3382" s="49">
        <f>_xll.qlCalendarAdvance(LocalCalendar,$D3381,B3382,"f",FALSE)</f>
        <v>63380</v>
      </c>
      <c r="E3382" s="49">
        <f>_xll.qlInterestRateIndexValueDate(IndexON,D3382)</f>
        <v>63380</v>
      </c>
      <c r="F3382" s="52" t="e">
        <f>IFERROR(_xll.qlIndexFixing(IndexON,D3382,TRUE,_xll.ohTrigger(RecalcTrigger,TriggerON)),NA())</f>
        <v>#N/A</v>
      </c>
      <c r="H3382" s="49">
        <f>_xll.qlCalendarAdvance(IborCalendar,$H3381,B3382,"f",FALSE)</f>
        <v>63024</v>
      </c>
      <c r="I3382" s="49">
        <f>_xll.qlInterestRateIndexValueDate(Index3M,$H3382)</f>
        <v>63026</v>
      </c>
      <c r="J3382" s="52" t="e">
        <f>IFERROR(_xll.qlIndexFixing(Index3M,H3382,TRUE,_xll.ohTrigger(RecalcTrigger,Trigger3M)),NA())</f>
        <v>#N/A</v>
      </c>
      <c r="K3382" s="52" t="e">
        <f>IFERROR(_xll.qlIndexFixing(ONIndex3M,I3382,TRUE,_xll.ohTrigger(RecalcTrigger,Trigger3M)),NA())</f>
        <v>#N/A</v>
      </c>
      <c r="L3382" s="52" t="e">
        <f>IFERROR(_xll.qlIndexFixing(Index6M,$H3382,TRUE,_xll.ohTrigger(RecalcTrigger,Trigger6M)),NA())</f>
        <v>#N/A</v>
      </c>
      <c r="M3382" s="52" t="e">
        <f>IFERROR(_xll.qlIndexFixing(ONIndex6M,I3382,TRUE,_xll.ohTrigger(RecalcTrigger,Trigger6M)),NA())</f>
        <v>#N/A</v>
      </c>
    </row>
    <row r="3383" spans="2:13" x14ac:dyDescent="0.2">
      <c r="B3383" s="46" t="s">
        <v>49</v>
      </c>
      <c r="D3383" s="49">
        <f>_xll.qlCalendarAdvance(LocalCalendar,$D3382,B3383,"f",FALSE)</f>
        <v>63388</v>
      </c>
      <c r="E3383" s="49">
        <f>_xll.qlInterestRateIndexValueDate(IndexON,D3383)</f>
        <v>63388</v>
      </c>
      <c r="F3383" s="52" t="e">
        <f>IFERROR(_xll.qlIndexFixing(IndexON,D3383,TRUE,_xll.ohTrigger(RecalcTrigger,TriggerON)),NA())</f>
        <v>#N/A</v>
      </c>
      <c r="H3383" s="49">
        <f>_xll.qlCalendarAdvance(IborCalendar,$H3382,B3383,"f",FALSE)</f>
        <v>63031</v>
      </c>
      <c r="I3383" s="49">
        <f>_xll.qlInterestRateIndexValueDate(Index3M,$H3383)</f>
        <v>63033</v>
      </c>
      <c r="J3383" s="52" t="e">
        <f>IFERROR(_xll.qlIndexFixing(Index3M,H3383,TRUE,_xll.ohTrigger(RecalcTrigger,Trigger3M)),NA())</f>
        <v>#N/A</v>
      </c>
      <c r="K3383" s="52" t="e">
        <f>IFERROR(_xll.qlIndexFixing(ONIndex3M,I3383,TRUE,_xll.ohTrigger(RecalcTrigger,Trigger3M)),NA())</f>
        <v>#N/A</v>
      </c>
      <c r="L3383" s="52" t="e">
        <f>IFERROR(_xll.qlIndexFixing(Index6M,$H3383,TRUE,_xll.ohTrigger(RecalcTrigger,Trigger6M)),NA())</f>
        <v>#N/A</v>
      </c>
      <c r="M3383" s="52" t="e">
        <f>IFERROR(_xll.qlIndexFixing(ONIndex6M,I3383,TRUE,_xll.ohTrigger(RecalcTrigger,Trigger6M)),NA())</f>
        <v>#N/A</v>
      </c>
    </row>
    <row r="3384" spans="2:13" x14ac:dyDescent="0.2">
      <c r="B3384" s="46" t="s">
        <v>49</v>
      </c>
      <c r="D3384" s="49">
        <f>_xll.qlCalendarAdvance(LocalCalendar,$D3383,B3384,"f",FALSE)</f>
        <v>63395</v>
      </c>
      <c r="E3384" s="49">
        <f>_xll.qlInterestRateIndexValueDate(IndexON,D3384)</f>
        <v>63395</v>
      </c>
      <c r="F3384" s="52" t="e">
        <f>IFERROR(_xll.qlIndexFixing(IndexON,D3384,TRUE,_xll.ohTrigger(RecalcTrigger,TriggerON)),NA())</f>
        <v>#N/A</v>
      </c>
      <c r="H3384" s="49">
        <f>_xll.qlCalendarAdvance(IborCalendar,$H3383,B3384,"f",FALSE)</f>
        <v>63038</v>
      </c>
      <c r="I3384" s="49">
        <f>_xll.qlInterestRateIndexValueDate(Index3M,$H3384)</f>
        <v>63040</v>
      </c>
      <c r="J3384" s="52" t="e">
        <f>IFERROR(_xll.qlIndexFixing(Index3M,H3384,TRUE,_xll.ohTrigger(RecalcTrigger,Trigger3M)),NA())</f>
        <v>#N/A</v>
      </c>
      <c r="K3384" s="52" t="e">
        <f>IFERROR(_xll.qlIndexFixing(ONIndex3M,I3384,TRUE,_xll.ohTrigger(RecalcTrigger,Trigger3M)),NA())</f>
        <v>#N/A</v>
      </c>
      <c r="L3384" s="52" t="e">
        <f>IFERROR(_xll.qlIndexFixing(Index6M,$H3384,TRUE,_xll.ohTrigger(RecalcTrigger,Trigger6M)),NA())</f>
        <v>#N/A</v>
      </c>
      <c r="M3384" s="52" t="e">
        <f>IFERROR(_xll.qlIndexFixing(ONIndex6M,I3384,TRUE,_xll.ohTrigger(RecalcTrigger,Trigger6M)),NA())</f>
        <v>#N/A</v>
      </c>
    </row>
    <row r="3385" spans="2:13" x14ac:dyDescent="0.2">
      <c r="B3385" s="46" t="s">
        <v>49</v>
      </c>
      <c r="D3385" s="49">
        <f>_xll.qlCalendarAdvance(LocalCalendar,$D3384,B3385,"f",FALSE)</f>
        <v>63402</v>
      </c>
      <c r="E3385" s="49">
        <f>_xll.qlInterestRateIndexValueDate(IndexON,D3385)</f>
        <v>63402</v>
      </c>
      <c r="F3385" s="52" t="e">
        <f>IFERROR(_xll.qlIndexFixing(IndexON,D3385,TRUE,_xll.ohTrigger(RecalcTrigger,TriggerON)),NA())</f>
        <v>#N/A</v>
      </c>
      <c r="H3385" s="49">
        <f>_xll.qlCalendarAdvance(IborCalendar,$H3384,B3385,"f",FALSE)</f>
        <v>63045</v>
      </c>
      <c r="I3385" s="49">
        <f>_xll.qlInterestRateIndexValueDate(Index3M,$H3385)</f>
        <v>63048</v>
      </c>
      <c r="J3385" s="52" t="e">
        <f>IFERROR(_xll.qlIndexFixing(Index3M,H3385,TRUE,_xll.ohTrigger(RecalcTrigger,Trigger3M)),NA())</f>
        <v>#N/A</v>
      </c>
      <c r="K3385" s="52" t="e">
        <f>IFERROR(_xll.qlIndexFixing(ONIndex3M,I3385,TRUE,_xll.ohTrigger(RecalcTrigger,Trigger3M)),NA())</f>
        <v>#N/A</v>
      </c>
      <c r="L3385" s="52" t="e">
        <f>IFERROR(_xll.qlIndexFixing(Index6M,$H3385,TRUE,_xll.ohTrigger(RecalcTrigger,Trigger6M)),NA())</f>
        <v>#N/A</v>
      </c>
      <c r="M3385" s="52" t="e">
        <f>IFERROR(_xll.qlIndexFixing(ONIndex6M,I3385,TRUE,_xll.ohTrigger(RecalcTrigger,Trigger6M)),NA())</f>
        <v>#N/A</v>
      </c>
    </row>
    <row r="3386" spans="2:13" x14ac:dyDescent="0.2">
      <c r="B3386" s="46" t="s">
        <v>49</v>
      </c>
      <c r="D3386" s="49">
        <f>_xll.qlCalendarAdvance(LocalCalendar,$D3385,B3386,"f",FALSE)</f>
        <v>63409</v>
      </c>
      <c r="E3386" s="49">
        <f>_xll.qlInterestRateIndexValueDate(IndexON,D3386)</f>
        <v>63409</v>
      </c>
      <c r="F3386" s="52" t="e">
        <f>IFERROR(_xll.qlIndexFixing(IndexON,D3386,TRUE,_xll.ohTrigger(RecalcTrigger,TriggerON)),NA())</f>
        <v>#N/A</v>
      </c>
      <c r="H3386" s="49">
        <f>_xll.qlCalendarAdvance(IborCalendar,$H3385,B3386,"f",FALSE)</f>
        <v>63052</v>
      </c>
      <c r="I3386" s="49">
        <f>_xll.qlInterestRateIndexValueDate(Index3M,$H3386)</f>
        <v>63054</v>
      </c>
      <c r="J3386" s="52" t="e">
        <f>IFERROR(_xll.qlIndexFixing(Index3M,H3386,TRUE,_xll.ohTrigger(RecalcTrigger,Trigger3M)),NA())</f>
        <v>#N/A</v>
      </c>
      <c r="K3386" s="52" t="e">
        <f>IFERROR(_xll.qlIndexFixing(ONIndex3M,I3386,TRUE,_xll.ohTrigger(RecalcTrigger,Trigger3M)),NA())</f>
        <v>#N/A</v>
      </c>
      <c r="L3386" s="52" t="e">
        <f>IFERROR(_xll.qlIndexFixing(Index6M,$H3386,TRUE,_xll.ohTrigger(RecalcTrigger,Trigger6M)),NA())</f>
        <v>#N/A</v>
      </c>
      <c r="M3386" s="52" t="e">
        <f>IFERROR(_xll.qlIndexFixing(ONIndex6M,I3386,TRUE,_xll.ohTrigger(RecalcTrigger,Trigger6M)),NA())</f>
        <v>#N/A</v>
      </c>
    </row>
    <row r="3387" spans="2:13" x14ac:dyDescent="0.2">
      <c r="B3387" s="46" t="s">
        <v>49</v>
      </c>
      <c r="D3387" s="49">
        <f>_xll.qlCalendarAdvance(LocalCalendar,$D3386,B3387,"f",FALSE)</f>
        <v>63416</v>
      </c>
      <c r="E3387" s="49">
        <f>_xll.qlInterestRateIndexValueDate(IndexON,D3387)</f>
        <v>63416</v>
      </c>
      <c r="F3387" s="52" t="e">
        <f>IFERROR(_xll.qlIndexFixing(IndexON,D3387,TRUE,_xll.ohTrigger(RecalcTrigger,TriggerON)),NA())</f>
        <v>#N/A</v>
      </c>
      <c r="H3387" s="49">
        <f>_xll.qlCalendarAdvance(IborCalendar,$H3386,B3387,"f",FALSE)</f>
        <v>63059</v>
      </c>
      <c r="I3387" s="49">
        <f>_xll.qlInterestRateIndexValueDate(Index3M,$H3387)</f>
        <v>63061</v>
      </c>
      <c r="J3387" s="52" t="e">
        <f>IFERROR(_xll.qlIndexFixing(Index3M,H3387,TRUE,_xll.ohTrigger(RecalcTrigger,Trigger3M)),NA())</f>
        <v>#N/A</v>
      </c>
      <c r="K3387" s="52" t="e">
        <f>IFERROR(_xll.qlIndexFixing(ONIndex3M,I3387,TRUE,_xll.ohTrigger(RecalcTrigger,Trigger3M)),NA())</f>
        <v>#N/A</v>
      </c>
      <c r="L3387" s="52" t="e">
        <f>IFERROR(_xll.qlIndexFixing(Index6M,$H3387,TRUE,_xll.ohTrigger(RecalcTrigger,Trigger6M)),NA())</f>
        <v>#N/A</v>
      </c>
      <c r="M3387" s="52" t="e">
        <f>IFERROR(_xll.qlIndexFixing(ONIndex6M,I3387,TRUE,_xll.ohTrigger(RecalcTrigger,Trigger6M)),NA())</f>
        <v>#N/A</v>
      </c>
    </row>
    <row r="3388" spans="2:13" x14ac:dyDescent="0.2">
      <c r="B3388" s="46" t="s">
        <v>49</v>
      </c>
      <c r="D3388" s="49">
        <f>_xll.qlCalendarAdvance(LocalCalendar,$D3387,B3388,"f",FALSE)</f>
        <v>63423</v>
      </c>
      <c r="E3388" s="49">
        <f>_xll.qlInterestRateIndexValueDate(IndexON,D3388)</f>
        <v>63423</v>
      </c>
      <c r="F3388" s="52" t="e">
        <f>IFERROR(_xll.qlIndexFixing(IndexON,D3388,TRUE,_xll.ohTrigger(RecalcTrigger,TriggerON)),NA())</f>
        <v>#N/A</v>
      </c>
      <c r="H3388" s="49">
        <f>_xll.qlCalendarAdvance(IborCalendar,$H3387,B3388,"f",FALSE)</f>
        <v>63066</v>
      </c>
      <c r="I3388" s="49">
        <f>_xll.qlInterestRateIndexValueDate(Index3M,$H3388)</f>
        <v>63068</v>
      </c>
      <c r="J3388" s="52" t="e">
        <f>IFERROR(_xll.qlIndexFixing(Index3M,H3388,TRUE,_xll.ohTrigger(RecalcTrigger,Trigger3M)),NA())</f>
        <v>#N/A</v>
      </c>
      <c r="K3388" s="52" t="e">
        <f>IFERROR(_xll.qlIndexFixing(ONIndex3M,I3388,TRUE,_xll.ohTrigger(RecalcTrigger,Trigger3M)),NA())</f>
        <v>#N/A</v>
      </c>
      <c r="L3388" s="52" t="e">
        <f>IFERROR(_xll.qlIndexFixing(Index6M,$H3388,TRUE,_xll.ohTrigger(RecalcTrigger,Trigger6M)),NA())</f>
        <v>#N/A</v>
      </c>
      <c r="M3388" s="52" t="e">
        <f>IFERROR(_xll.qlIndexFixing(ONIndex6M,I3388,TRUE,_xll.ohTrigger(RecalcTrigger,Trigger6M)),NA())</f>
        <v>#N/A</v>
      </c>
    </row>
    <row r="3389" spans="2:13" x14ac:dyDescent="0.2">
      <c r="B3389" s="46" t="s">
        <v>49</v>
      </c>
      <c r="D3389" s="49">
        <f>_xll.qlCalendarAdvance(LocalCalendar,$D3388,B3389,"f",FALSE)</f>
        <v>63430</v>
      </c>
      <c r="E3389" s="49">
        <f>_xll.qlInterestRateIndexValueDate(IndexON,D3389)</f>
        <v>63430</v>
      </c>
      <c r="F3389" s="52" t="e">
        <f>IFERROR(_xll.qlIndexFixing(IndexON,D3389,TRUE,_xll.ohTrigger(RecalcTrigger,TriggerON)),NA())</f>
        <v>#N/A</v>
      </c>
      <c r="H3389" s="49">
        <f>_xll.qlCalendarAdvance(IborCalendar,$H3388,B3389,"f",FALSE)</f>
        <v>63073</v>
      </c>
      <c r="I3389" s="49">
        <f>_xll.qlInterestRateIndexValueDate(Index3M,$H3389)</f>
        <v>63075</v>
      </c>
      <c r="J3389" s="52" t="e">
        <f>IFERROR(_xll.qlIndexFixing(Index3M,H3389,TRUE,_xll.ohTrigger(RecalcTrigger,Trigger3M)),NA())</f>
        <v>#N/A</v>
      </c>
      <c r="K3389" s="52" t="e">
        <f>IFERROR(_xll.qlIndexFixing(ONIndex3M,I3389,TRUE,_xll.ohTrigger(RecalcTrigger,Trigger3M)),NA())</f>
        <v>#N/A</v>
      </c>
      <c r="L3389" s="52" t="e">
        <f>IFERROR(_xll.qlIndexFixing(Index6M,$H3389,TRUE,_xll.ohTrigger(RecalcTrigger,Trigger6M)),NA())</f>
        <v>#N/A</v>
      </c>
      <c r="M3389" s="52" t="e">
        <f>IFERROR(_xll.qlIndexFixing(ONIndex6M,I3389,TRUE,_xll.ohTrigger(RecalcTrigger,Trigger6M)),NA())</f>
        <v>#N/A</v>
      </c>
    </row>
    <row r="3390" spans="2:13" x14ac:dyDescent="0.2">
      <c r="B3390" s="46" t="s">
        <v>49</v>
      </c>
      <c r="D3390" s="49">
        <f>_xll.qlCalendarAdvance(LocalCalendar,$D3389,B3390,"f",FALSE)</f>
        <v>63437</v>
      </c>
      <c r="E3390" s="49">
        <f>_xll.qlInterestRateIndexValueDate(IndexON,D3390)</f>
        <v>63437</v>
      </c>
      <c r="F3390" s="52" t="e">
        <f>IFERROR(_xll.qlIndexFixing(IndexON,D3390,TRUE,_xll.ohTrigger(RecalcTrigger,TriggerON)),NA())</f>
        <v>#N/A</v>
      </c>
      <c r="H3390" s="49">
        <f>_xll.qlCalendarAdvance(IborCalendar,$H3389,B3390,"f",FALSE)</f>
        <v>63080</v>
      </c>
      <c r="I3390" s="49">
        <f>_xll.qlInterestRateIndexValueDate(Index3M,$H3390)</f>
        <v>63082</v>
      </c>
      <c r="J3390" s="52" t="e">
        <f>IFERROR(_xll.qlIndexFixing(Index3M,H3390,TRUE,_xll.ohTrigger(RecalcTrigger,Trigger3M)),NA())</f>
        <v>#N/A</v>
      </c>
      <c r="K3390" s="52" t="e">
        <f>IFERROR(_xll.qlIndexFixing(ONIndex3M,I3390,TRUE,_xll.ohTrigger(RecalcTrigger,Trigger3M)),NA())</f>
        <v>#N/A</v>
      </c>
      <c r="L3390" s="52" t="e">
        <f>IFERROR(_xll.qlIndexFixing(Index6M,$H3390,TRUE,_xll.ohTrigger(RecalcTrigger,Trigger6M)),NA())</f>
        <v>#N/A</v>
      </c>
      <c r="M3390" s="52" t="e">
        <f>IFERROR(_xll.qlIndexFixing(ONIndex6M,I3390,TRUE,_xll.ohTrigger(RecalcTrigger,Trigger6M)),NA())</f>
        <v>#N/A</v>
      </c>
    </row>
    <row r="3391" spans="2:13" x14ac:dyDescent="0.2">
      <c r="B3391" s="46" t="s">
        <v>49</v>
      </c>
      <c r="D3391" s="49">
        <f>_xll.qlCalendarAdvance(LocalCalendar,$D3390,B3391,"f",FALSE)</f>
        <v>63444</v>
      </c>
      <c r="E3391" s="49">
        <f>_xll.qlInterestRateIndexValueDate(IndexON,D3391)</f>
        <v>63444</v>
      </c>
      <c r="F3391" s="52" t="e">
        <f>IFERROR(_xll.qlIndexFixing(IndexON,D3391,TRUE,_xll.ohTrigger(RecalcTrigger,TriggerON)),NA())</f>
        <v>#N/A</v>
      </c>
      <c r="H3391" s="49">
        <f>_xll.qlCalendarAdvance(IborCalendar,$H3390,B3391,"f",FALSE)</f>
        <v>63087</v>
      </c>
      <c r="I3391" s="49">
        <f>_xll.qlInterestRateIndexValueDate(Index3M,$H3391)</f>
        <v>63090</v>
      </c>
      <c r="J3391" s="52" t="e">
        <f>IFERROR(_xll.qlIndexFixing(Index3M,H3391,TRUE,_xll.ohTrigger(RecalcTrigger,Trigger3M)),NA())</f>
        <v>#N/A</v>
      </c>
      <c r="K3391" s="52" t="e">
        <f>IFERROR(_xll.qlIndexFixing(ONIndex3M,I3391,TRUE,_xll.ohTrigger(RecalcTrigger,Trigger3M)),NA())</f>
        <v>#N/A</v>
      </c>
      <c r="L3391" s="52" t="e">
        <f>IFERROR(_xll.qlIndexFixing(Index6M,$H3391,TRUE,_xll.ohTrigger(RecalcTrigger,Trigger6M)),NA())</f>
        <v>#N/A</v>
      </c>
      <c r="M3391" s="52" t="e">
        <f>IFERROR(_xll.qlIndexFixing(ONIndex6M,I3391,TRUE,_xll.ohTrigger(RecalcTrigger,Trigger6M)),NA())</f>
        <v>#N/A</v>
      </c>
    </row>
    <row r="3392" spans="2:13" x14ac:dyDescent="0.2">
      <c r="B3392" s="46" t="s">
        <v>49</v>
      </c>
      <c r="D3392" s="49">
        <f>_xll.qlCalendarAdvance(LocalCalendar,$D3391,B3392,"f",FALSE)</f>
        <v>63451</v>
      </c>
      <c r="E3392" s="49">
        <f>_xll.qlInterestRateIndexValueDate(IndexON,D3392)</f>
        <v>63451</v>
      </c>
      <c r="F3392" s="52" t="e">
        <f>IFERROR(_xll.qlIndexFixing(IndexON,D3392,TRUE,_xll.ohTrigger(RecalcTrigger,TriggerON)),NA())</f>
        <v>#N/A</v>
      </c>
      <c r="H3392" s="49">
        <f>_xll.qlCalendarAdvance(IborCalendar,$H3391,B3392,"f",FALSE)</f>
        <v>63094</v>
      </c>
      <c r="I3392" s="49">
        <f>_xll.qlInterestRateIndexValueDate(Index3M,$H3392)</f>
        <v>63096</v>
      </c>
      <c r="J3392" s="52" t="e">
        <f>IFERROR(_xll.qlIndexFixing(Index3M,H3392,TRUE,_xll.ohTrigger(RecalcTrigger,Trigger3M)),NA())</f>
        <v>#N/A</v>
      </c>
      <c r="K3392" s="52" t="e">
        <f>IFERROR(_xll.qlIndexFixing(ONIndex3M,I3392,TRUE,_xll.ohTrigger(RecalcTrigger,Trigger3M)),NA())</f>
        <v>#N/A</v>
      </c>
      <c r="L3392" s="52" t="e">
        <f>IFERROR(_xll.qlIndexFixing(Index6M,$H3392,TRUE,_xll.ohTrigger(RecalcTrigger,Trigger6M)),NA())</f>
        <v>#N/A</v>
      </c>
      <c r="M3392" s="52" t="e">
        <f>IFERROR(_xll.qlIndexFixing(ONIndex6M,I3392,TRUE,_xll.ohTrigger(RecalcTrigger,Trigger6M)),NA())</f>
        <v>#N/A</v>
      </c>
    </row>
    <row r="3393" spans="2:13" x14ac:dyDescent="0.2">
      <c r="B3393" s="46" t="s">
        <v>49</v>
      </c>
      <c r="D3393" s="49">
        <f>_xll.qlCalendarAdvance(LocalCalendar,$D3392,B3393,"f",FALSE)</f>
        <v>63458</v>
      </c>
      <c r="E3393" s="49">
        <f>_xll.qlInterestRateIndexValueDate(IndexON,D3393)</f>
        <v>63458</v>
      </c>
      <c r="F3393" s="52" t="e">
        <f>IFERROR(_xll.qlIndexFixing(IndexON,D3393,TRUE,_xll.ohTrigger(RecalcTrigger,TriggerON)),NA())</f>
        <v>#N/A</v>
      </c>
      <c r="H3393" s="49">
        <f>_xll.qlCalendarAdvance(IborCalendar,$H3392,B3393,"f",FALSE)</f>
        <v>63101</v>
      </c>
      <c r="I3393" s="49">
        <f>_xll.qlInterestRateIndexValueDate(Index3M,$H3393)</f>
        <v>63103</v>
      </c>
      <c r="J3393" s="52" t="e">
        <f>IFERROR(_xll.qlIndexFixing(Index3M,H3393,TRUE,_xll.ohTrigger(RecalcTrigger,Trigger3M)),NA())</f>
        <v>#N/A</v>
      </c>
      <c r="K3393" s="52" t="e">
        <f>IFERROR(_xll.qlIndexFixing(ONIndex3M,I3393,TRUE,_xll.ohTrigger(RecalcTrigger,Trigger3M)),NA())</f>
        <v>#N/A</v>
      </c>
      <c r="L3393" s="52" t="e">
        <f>IFERROR(_xll.qlIndexFixing(Index6M,$H3393,TRUE,_xll.ohTrigger(RecalcTrigger,Trigger6M)),NA())</f>
        <v>#N/A</v>
      </c>
      <c r="M3393" s="52" t="e">
        <f>IFERROR(_xll.qlIndexFixing(ONIndex6M,I3393,TRUE,_xll.ohTrigger(RecalcTrigger,Trigger6M)),NA())</f>
        <v>#N/A</v>
      </c>
    </row>
    <row r="3394" spans="2:13" x14ac:dyDescent="0.2">
      <c r="B3394" s="46" t="s">
        <v>49</v>
      </c>
      <c r="D3394" s="49">
        <f>_xll.qlCalendarAdvance(LocalCalendar,$D3393,B3394,"f",FALSE)</f>
        <v>63465</v>
      </c>
      <c r="E3394" s="49">
        <f>_xll.qlInterestRateIndexValueDate(IndexON,D3394)</f>
        <v>63465</v>
      </c>
      <c r="F3394" s="52" t="e">
        <f>IFERROR(_xll.qlIndexFixing(IndexON,D3394,TRUE,_xll.ohTrigger(RecalcTrigger,TriggerON)),NA())</f>
        <v>#N/A</v>
      </c>
      <c r="H3394" s="49">
        <f>_xll.qlCalendarAdvance(IborCalendar,$H3393,B3394,"f",FALSE)</f>
        <v>63108</v>
      </c>
      <c r="I3394" s="49">
        <f>_xll.qlInterestRateIndexValueDate(Index3M,$H3394)</f>
        <v>63110</v>
      </c>
      <c r="J3394" s="52" t="e">
        <f>IFERROR(_xll.qlIndexFixing(Index3M,H3394,TRUE,_xll.ohTrigger(RecalcTrigger,Trigger3M)),NA())</f>
        <v>#N/A</v>
      </c>
      <c r="K3394" s="52" t="e">
        <f>IFERROR(_xll.qlIndexFixing(ONIndex3M,I3394,TRUE,_xll.ohTrigger(RecalcTrigger,Trigger3M)),NA())</f>
        <v>#N/A</v>
      </c>
      <c r="L3394" s="52" t="e">
        <f>IFERROR(_xll.qlIndexFixing(Index6M,$H3394,TRUE,_xll.ohTrigger(RecalcTrigger,Trigger6M)),NA())</f>
        <v>#N/A</v>
      </c>
      <c r="M3394" s="52" t="e">
        <f>IFERROR(_xll.qlIndexFixing(ONIndex6M,I3394,TRUE,_xll.ohTrigger(RecalcTrigger,Trigger6M)),NA())</f>
        <v>#N/A</v>
      </c>
    </row>
    <row r="3395" spans="2:13" x14ac:dyDescent="0.2">
      <c r="B3395" s="46" t="s">
        <v>49</v>
      </c>
      <c r="D3395" s="49">
        <f>_xll.qlCalendarAdvance(LocalCalendar,$D3394,B3395,"f",FALSE)</f>
        <v>63472</v>
      </c>
      <c r="E3395" s="49">
        <f>_xll.qlInterestRateIndexValueDate(IndexON,D3395)</f>
        <v>63472</v>
      </c>
      <c r="F3395" s="52" t="e">
        <f>IFERROR(_xll.qlIndexFixing(IndexON,D3395,TRUE,_xll.ohTrigger(RecalcTrigger,TriggerON)),NA())</f>
        <v>#N/A</v>
      </c>
      <c r="H3395" s="49">
        <f>_xll.qlCalendarAdvance(IborCalendar,$H3394,B3395,"f",FALSE)</f>
        <v>63115</v>
      </c>
      <c r="I3395" s="49">
        <f>_xll.qlInterestRateIndexValueDate(Index3M,$H3395)</f>
        <v>63117</v>
      </c>
      <c r="J3395" s="52" t="e">
        <f>IFERROR(_xll.qlIndexFixing(Index3M,H3395,TRUE,_xll.ohTrigger(RecalcTrigger,Trigger3M)),NA())</f>
        <v>#N/A</v>
      </c>
      <c r="K3395" s="52" t="e">
        <f>IFERROR(_xll.qlIndexFixing(ONIndex3M,I3395,TRUE,_xll.ohTrigger(RecalcTrigger,Trigger3M)),NA())</f>
        <v>#N/A</v>
      </c>
      <c r="L3395" s="52" t="e">
        <f>IFERROR(_xll.qlIndexFixing(Index6M,$H3395,TRUE,_xll.ohTrigger(RecalcTrigger,Trigger6M)),NA())</f>
        <v>#N/A</v>
      </c>
      <c r="M3395" s="52" t="e">
        <f>IFERROR(_xll.qlIndexFixing(ONIndex6M,I3395,TRUE,_xll.ohTrigger(RecalcTrigger,Trigger6M)),NA())</f>
        <v>#N/A</v>
      </c>
    </row>
    <row r="3396" spans="2:13" x14ac:dyDescent="0.2">
      <c r="B3396" s="46" t="s">
        <v>49</v>
      </c>
      <c r="D3396" s="49">
        <f>_xll.qlCalendarAdvance(LocalCalendar,$D3395,B3396,"f",FALSE)</f>
        <v>63479</v>
      </c>
      <c r="E3396" s="49">
        <f>_xll.qlInterestRateIndexValueDate(IndexON,D3396)</f>
        <v>63479</v>
      </c>
      <c r="F3396" s="52" t="e">
        <f>IFERROR(_xll.qlIndexFixing(IndexON,D3396,TRUE,_xll.ohTrigger(RecalcTrigger,TriggerON)),NA())</f>
        <v>#N/A</v>
      </c>
      <c r="H3396" s="49">
        <f>_xll.qlCalendarAdvance(IborCalendar,$H3395,B3396,"f",FALSE)</f>
        <v>63122</v>
      </c>
      <c r="I3396" s="49">
        <f>_xll.qlInterestRateIndexValueDate(Index3M,$H3396)</f>
        <v>63124</v>
      </c>
      <c r="J3396" s="52" t="e">
        <f>IFERROR(_xll.qlIndexFixing(Index3M,H3396,TRUE,_xll.ohTrigger(RecalcTrigger,Trigger3M)),NA())</f>
        <v>#N/A</v>
      </c>
      <c r="K3396" s="52" t="e">
        <f>IFERROR(_xll.qlIndexFixing(ONIndex3M,I3396,TRUE,_xll.ohTrigger(RecalcTrigger,Trigger3M)),NA())</f>
        <v>#N/A</v>
      </c>
      <c r="L3396" s="52" t="e">
        <f>IFERROR(_xll.qlIndexFixing(Index6M,$H3396,TRUE,_xll.ohTrigger(RecalcTrigger,Trigger6M)),NA())</f>
        <v>#N/A</v>
      </c>
      <c r="M3396" s="52" t="e">
        <f>IFERROR(_xll.qlIndexFixing(ONIndex6M,I3396,TRUE,_xll.ohTrigger(RecalcTrigger,Trigger6M)),NA())</f>
        <v>#N/A</v>
      </c>
    </row>
    <row r="3397" spans="2:13" x14ac:dyDescent="0.2">
      <c r="B3397" s="46" t="s">
        <v>49</v>
      </c>
      <c r="D3397" s="49">
        <f>_xll.qlCalendarAdvance(LocalCalendar,$D3396,B3397,"f",FALSE)</f>
        <v>63486</v>
      </c>
      <c r="E3397" s="49">
        <f>_xll.qlInterestRateIndexValueDate(IndexON,D3397)</f>
        <v>63486</v>
      </c>
      <c r="F3397" s="52" t="e">
        <f>IFERROR(_xll.qlIndexFixing(IndexON,D3397,TRUE,_xll.ohTrigger(RecalcTrigger,TriggerON)),NA())</f>
        <v>#N/A</v>
      </c>
      <c r="H3397" s="49">
        <f>_xll.qlCalendarAdvance(IborCalendar,$H3396,B3397,"f",FALSE)</f>
        <v>63129</v>
      </c>
      <c r="I3397" s="49">
        <f>_xll.qlInterestRateIndexValueDate(Index3M,$H3397)</f>
        <v>63132</v>
      </c>
      <c r="J3397" s="52" t="e">
        <f>IFERROR(_xll.qlIndexFixing(Index3M,H3397,TRUE,_xll.ohTrigger(RecalcTrigger,Trigger3M)),NA())</f>
        <v>#N/A</v>
      </c>
      <c r="K3397" s="52" t="e">
        <f>IFERROR(_xll.qlIndexFixing(ONIndex3M,I3397,TRUE,_xll.ohTrigger(RecalcTrigger,Trigger3M)),NA())</f>
        <v>#N/A</v>
      </c>
      <c r="L3397" s="52" t="e">
        <f>IFERROR(_xll.qlIndexFixing(Index6M,$H3397,TRUE,_xll.ohTrigger(RecalcTrigger,Trigger6M)),NA())</f>
        <v>#N/A</v>
      </c>
      <c r="M3397" s="52" t="e">
        <f>IFERROR(_xll.qlIndexFixing(ONIndex6M,I3397,TRUE,_xll.ohTrigger(RecalcTrigger,Trigger6M)),NA())</f>
        <v>#N/A</v>
      </c>
    </row>
    <row r="3398" spans="2:13" x14ac:dyDescent="0.2">
      <c r="B3398" s="46" t="s">
        <v>49</v>
      </c>
      <c r="D3398" s="49">
        <f>_xll.qlCalendarAdvance(LocalCalendar,$D3397,B3398,"f",FALSE)</f>
        <v>63493</v>
      </c>
      <c r="E3398" s="49">
        <f>_xll.qlInterestRateIndexValueDate(IndexON,D3398)</f>
        <v>63493</v>
      </c>
      <c r="F3398" s="52" t="e">
        <f>IFERROR(_xll.qlIndexFixing(IndexON,D3398,TRUE,_xll.ohTrigger(RecalcTrigger,TriggerON)),NA())</f>
        <v>#N/A</v>
      </c>
      <c r="H3398" s="49">
        <f>_xll.qlCalendarAdvance(IborCalendar,$H3397,B3398,"f",FALSE)</f>
        <v>63136</v>
      </c>
      <c r="I3398" s="49">
        <f>_xll.qlInterestRateIndexValueDate(Index3M,$H3398)</f>
        <v>63138</v>
      </c>
      <c r="J3398" s="52" t="e">
        <f>IFERROR(_xll.qlIndexFixing(Index3M,H3398,TRUE,_xll.ohTrigger(RecalcTrigger,Trigger3M)),NA())</f>
        <v>#N/A</v>
      </c>
      <c r="K3398" s="52" t="e">
        <f>IFERROR(_xll.qlIndexFixing(ONIndex3M,I3398,TRUE,_xll.ohTrigger(RecalcTrigger,Trigger3M)),NA())</f>
        <v>#N/A</v>
      </c>
      <c r="L3398" s="52" t="e">
        <f>IFERROR(_xll.qlIndexFixing(Index6M,$H3398,TRUE,_xll.ohTrigger(RecalcTrigger,Trigger6M)),NA())</f>
        <v>#N/A</v>
      </c>
      <c r="M3398" s="52" t="e">
        <f>IFERROR(_xll.qlIndexFixing(ONIndex6M,I3398,TRUE,_xll.ohTrigger(RecalcTrigger,Trigger6M)),NA())</f>
        <v>#N/A</v>
      </c>
    </row>
    <row r="3399" spans="2:13" x14ac:dyDescent="0.2">
      <c r="B3399" s="46" t="s">
        <v>49</v>
      </c>
      <c r="D3399" s="49">
        <f>_xll.qlCalendarAdvance(LocalCalendar,$D3398,B3399,"f",FALSE)</f>
        <v>63500</v>
      </c>
      <c r="E3399" s="49">
        <f>_xll.qlInterestRateIndexValueDate(IndexON,D3399)</f>
        <v>63500</v>
      </c>
      <c r="F3399" s="52" t="e">
        <f>IFERROR(_xll.qlIndexFixing(IndexON,D3399,TRUE,_xll.ohTrigger(RecalcTrigger,TriggerON)),NA())</f>
        <v>#N/A</v>
      </c>
      <c r="H3399" s="49">
        <f>_xll.qlCalendarAdvance(IborCalendar,$H3398,B3399,"f",FALSE)</f>
        <v>63143</v>
      </c>
      <c r="I3399" s="49">
        <f>_xll.qlInterestRateIndexValueDate(Index3M,$H3399)</f>
        <v>63145</v>
      </c>
      <c r="J3399" s="52" t="e">
        <f>IFERROR(_xll.qlIndexFixing(Index3M,H3399,TRUE,_xll.ohTrigger(RecalcTrigger,Trigger3M)),NA())</f>
        <v>#N/A</v>
      </c>
      <c r="K3399" s="52" t="e">
        <f>IFERROR(_xll.qlIndexFixing(ONIndex3M,I3399,TRUE,_xll.ohTrigger(RecalcTrigger,Trigger3M)),NA())</f>
        <v>#N/A</v>
      </c>
      <c r="L3399" s="52" t="e">
        <f>IFERROR(_xll.qlIndexFixing(Index6M,$H3399,TRUE,_xll.ohTrigger(RecalcTrigger,Trigger6M)),NA())</f>
        <v>#N/A</v>
      </c>
      <c r="M3399" s="52" t="e">
        <f>IFERROR(_xll.qlIndexFixing(ONIndex6M,I3399,TRUE,_xll.ohTrigger(RecalcTrigger,Trigger6M)),NA())</f>
        <v>#N/A</v>
      </c>
    </row>
    <row r="3400" spans="2:13" x14ac:dyDescent="0.2">
      <c r="B3400" s="46" t="s">
        <v>49</v>
      </c>
      <c r="D3400" s="49">
        <f>_xll.qlCalendarAdvance(LocalCalendar,$D3399,B3400,"f",FALSE)</f>
        <v>63507</v>
      </c>
      <c r="E3400" s="49">
        <f>_xll.qlInterestRateIndexValueDate(IndexON,D3400)</f>
        <v>63507</v>
      </c>
      <c r="F3400" s="52" t="e">
        <f>IFERROR(_xll.qlIndexFixing(IndexON,D3400,TRUE,_xll.ohTrigger(RecalcTrigger,TriggerON)),NA())</f>
        <v>#N/A</v>
      </c>
      <c r="H3400" s="49">
        <f>_xll.qlCalendarAdvance(IborCalendar,$H3399,B3400,"f",FALSE)</f>
        <v>63150</v>
      </c>
      <c r="I3400" s="49">
        <f>_xll.qlInterestRateIndexValueDate(Index3M,$H3400)</f>
        <v>63152</v>
      </c>
      <c r="J3400" s="52" t="e">
        <f>IFERROR(_xll.qlIndexFixing(Index3M,H3400,TRUE,_xll.ohTrigger(RecalcTrigger,Trigger3M)),NA())</f>
        <v>#N/A</v>
      </c>
      <c r="K3400" s="52" t="e">
        <f>IFERROR(_xll.qlIndexFixing(ONIndex3M,I3400,TRUE,_xll.ohTrigger(RecalcTrigger,Trigger3M)),NA())</f>
        <v>#N/A</v>
      </c>
      <c r="L3400" s="52" t="e">
        <f>IFERROR(_xll.qlIndexFixing(Index6M,$H3400,TRUE,_xll.ohTrigger(RecalcTrigger,Trigger6M)),NA())</f>
        <v>#N/A</v>
      </c>
      <c r="M3400" s="52" t="e">
        <f>IFERROR(_xll.qlIndexFixing(ONIndex6M,I3400,TRUE,_xll.ohTrigger(RecalcTrigger,Trigger6M)),NA())</f>
        <v>#N/A</v>
      </c>
    </row>
    <row r="3401" spans="2:13" x14ac:dyDescent="0.2">
      <c r="B3401" s="46" t="s">
        <v>49</v>
      </c>
      <c r="D3401" s="49">
        <f>_xll.qlCalendarAdvance(LocalCalendar,$D3400,B3401,"f",FALSE)</f>
        <v>63514</v>
      </c>
      <c r="E3401" s="49">
        <f>_xll.qlInterestRateIndexValueDate(IndexON,D3401)</f>
        <v>63514</v>
      </c>
      <c r="F3401" s="52" t="e">
        <f>IFERROR(_xll.qlIndexFixing(IndexON,D3401,TRUE,_xll.ohTrigger(RecalcTrigger,TriggerON)),NA())</f>
        <v>#N/A</v>
      </c>
      <c r="H3401" s="49">
        <f>_xll.qlCalendarAdvance(IborCalendar,$H3400,B3401,"f",FALSE)</f>
        <v>63157</v>
      </c>
      <c r="I3401" s="49">
        <f>_xll.qlInterestRateIndexValueDate(Index3M,$H3401)</f>
        <v>63159</v>
      </c>
      <c r="J3401" s="52" t="e">
        <f>IFERROR(_xll.qlIndexFixing(Index3M,H3401,TRUE,_xll.ohTrigger(RecalcTrigger,Trigger3M)),NA())</f>
        <v>#N/A</v>
      </c>
      <c r="K3401" s="52" t="e">
        <f>IFERROR(_xll.qlIndexFixing(ONIndex3M,I3401,TRUE,_xll.ohTrigger(RecalcTrigger,Trigger3M)),NA())</f>
        <v>#N/A</v>
      </c>
      <c r="L3401" s="52" t="e">
        <f>IFERROR(_xll.qlIndexFixing(Index6M,$H3401,TRUE,_xll.ohTrigger(RecalcTrigger,Trigger6M)),NA())</f>
        <v>#N/A</v>
      </c>
      <c r="M3401" s="52" t="e">
        <f>IFERROR(_xll.qlIndexFixing(ONIndex6M,I3401,TRUE,_xll.ohTrigger(RecalcTrigger,Trigger6M)),NA())</f>
        <v>#N/A</v>
      </c>
    </row>
    <row r="3402" spans="2:13" x14ac:dyDescent="0.2">
      <c r="B3402" s="46" t="s">
        <v>49</v>
      </c>
      <c r="D3402" s="49">
        <f>_xll.qlCalendarAdvance(LocalCalendar,$D3401,B3402,"f",FALSE)</f>
        <v>63521</v>
      </c>
      <c r="E3402" s="49">
        <f>_xll.qlInterestRateIndexValueDate(IndexON,D3402)</f>
        <v>63521</v>
      </c>
      <c r="F3402" s="52" t="e">
        <f>IFERROR(_xll.qlIndexFixing(IndexON,D3402,TRUE,_xll.ohTrigger(RecalcTrigger,TriggerON)),NA())</f>
        <v>#N/A</v>
      </c>
      <c r="H3402" s="49">
        <f>_xll.qlCalendarAdvance(IborCalendar,$H3401,B3402,"f",FALSE)</f>
        <v>63164</v>
      </c>
      <c r="I3402" s="49">
        <f>_xll.qlInterestRateIndexValueDate(Index3M,$H3402)</f>
        <v>63166</v>
      </c>
      <c r="J3402" s="52" t="e">
        <f>IFERROR(_xll.qlIndexFixing(Index3M,H3402,TRUE,_xll.ohTrigger(RecalcTrigger,Trigger3M)),NA())</f>
        <v>#N/A</v>
      </c>
      <c r="K3402" s="52" t="e">
        <f>IFERROR(_xll.qlIndexFixing(ONIndex3M,I3402,TRUE,_xll.ohTrigger(RecalcTrigger,Trigger3M)),NA())</f>
        <v>#N/A</v>
      </c>
      <c r="L3402" s="52" t="e">
        <f>IFERROR(_xll.qlIndexFixing(Index6M,$H3402,TRUE,_xll.ohTrigger(RecalcTrigger,Trigger6M)),NA())</f>
        <v>#N/A</v>
      </c>
      <c r="M3402" s="52" t="e">
        <f>IFERROR(_xll.qlIndexFixing(ONIndex6M,I3402,TRUE,_xll.ohTrigger(RecalcTrigger,Trigger6M)),NA())</f>
        <v>#N/A</v>
      </c>
    </row>
    <row r="3403" spans="2:13" x14ac:dyDescent="0.2">
      <c r="B3403" s="46" t="s">
        <v>49</v>
      </c>
      <c r="D3403" s="49">
        <f>_xll.qlCalendarAdvance(LocalCalendar,$D3402,B3403,"f",FALSE)</f>
        <v>63528</v>
      </c>
      <c r="E3403" s="49">
        <f>_xll.qlInterestRateIndexValueDate(IndexON,D3403)</f>
        <v>63528</v>
      </c>
      <c r="F3403" s="52" t="e">
        <f>IFERROR(_xll.qlIndexFixing(IndexON,D3403,TRUE,_xll.ohTrigger(RecalcTrigger,TriggerON)),NA())</f>
        <v>#N/A</v>
      </c>
      <c r="H3403" s="49">
        <f>_xll.qlCalendarAdvance(IborCalendar,$H3402,B3403,"f",FALSE)</f>
        <v>63171</v>
      </c>
      <c r="I3403" s="49">
        <f>_xll.qlInterestRateIndexValueDate(Index3M,$H3403)</f>
        <v>63173</v>
      </c>
      <c r="J3403" s="52" t="e">
        <f>IFERROR(_xll.qlIndexFixing(Index3M,H3403,TRUE,_xll.ohTrigger(RecalcTrigger,Trigger3M)),NA())</f>
        <v>#N/A</v>
      </c>
      <c r="K3403" s="52" t="e">
        <f>IFERROR(_xll.qlIndexFixing(ONIndex3M,I3403,TRUE,_xll.ohTrigger(RecalcTrigger,Trigger3M)),NA())</f>
        <v>#N/A</v>
      </c>
      <c r="L3403" s="52" t="e">
        <f>IFERROR(_xll.qlIndexFixing(Index6M,$H3403,TRUE,_xll.ohTrigger(RecalcTrigger,Trigger6M)),NA())</f>
        <v>#N/A</v>
      </c>
      <c r="M3403" s="52" t="e">
        <f>IFERROR(_xll.qlIndexFixing(ONIndex6M,I3403,TRUE,_xll.ohTrigger(RecalcTrigger,Trigger6M)),NA())</f>
        <v>#N/A</v>
      </c>
    </row>
    <row r="3404" spans="2:13" x14ac:dyDescent="0.2">
      <c r="B3404" s="46" t="s">
        <v>49</v>
      </c>
      <c r="D3404" s="49">
        <f>_xll.qlCalendarAdvance(LocalCalendar,$D3403,B3404,"f",FALSE)</f>
        <v>63535</v>
      </c>
      <c r="E3404" s="49">
        <f>_xll.qlInterestRateIndexValueDate(IndexON,D3404)</f>
        <v>63535</v>
      </c>
      <c r="F3404" s="52" t="e">
        <f>IFERROR(_xll.qlIndexFixing(IndexON,D3404,TRUE,_xll.ohTrigger(RecalcTrigger,TriggerON)),NA())</f>
        <v>#N/A</v>
      </c>
      <c r="H3404" s="49">
        <f>_xll.qlCalendarAdvance(IborCalendar,$H3403,B3404,"f",FALSE)</f>
        <v>63178</v>
      </c>
      <c r="I3404" s="49">
        <f>_xll.qlInterestRateIndexValueDate(Index3M,$H3404)</f>
        <v>63180</v>
      </c>
      <c r="J3404" s="52" t="e">
        <f>IFERROR(_xll.qlIndexFixing(Index3M,H3404,TRUE,_xll.ohTrigger(RecalcTrigger,Trigger3M)),NA())</f>
        <v>#N/A</v>
      </c>
      <c r="K3404" s="52" t="e">
        <f>IFERROR(_xll.qlIndexFixing(ONIndex3M,I3404,TRUE,_xll.ohTrigger(RecalcTrigger,Trigger3M)),NA())</f>
        <v>#N/A</v>
      </c>
      <c r="L3404" s="52" t="e">
        <f>IFERROR(_xll.qlIndexFixing(Index6M,$H3404,TRUE,_xll.ohTrigger(RecalcTrigger,Trigger6M)),NA())</f>
        <v>#N/A</v>
      </c>
      <c r="M3404" s="52" t="e">
        <f>IFERROR(_xll.qlIndexFixing(ONIndex6M,I3404,TRUE,_xll.ohTrigger(RecalcTrigger,Trigger6M)),NA())</f>
        <v>#N/A</v>
      </c>
    </row>
    <row r="3405" spans="2:13" x14ac:dyDescent="0.2">
      <c r="B3405" s="46" t="s">
        <v>49</v>
      </c>
      <c r="D3405" s="49">
        <f>_xll.qlCalendarAdvance(LocalCalendar,$D3404,B3405,"f",FALSE)</f>
        <v>63542</v>
      </c>
      <c r="E3405" s="49">
        <f>_xll.qlInterestRateIndexValueDate(IndexON,D3405)</f>
        <v>63542</v>
      </c>
      <c r="F3405" s="52" t="e">
        <f>IFERROR(_xll.qlIndexFixing(IndexON,D3405,TRUE,_xll.ohTrigger(RecalcTrigger,TriggerON)),NA())</f>
        <v>#N/A</v>
      </c>
      <c r="H3405" s="49">
        <f>_xll.qlCalendarAdvance(IborCalendar,$H3404,B3405,"f",FALSE)</f>
        <v>63186</v>
      </c>
      <c r="I3405" s="49">
        <f>_xll.qlInterestRateIndexValueDate(Index3M,$H3405)</f>
        <v>63188</v>
      </c>
      <c r="J3405" s="52" t="e">
        <f>IFERROR(_xll.qlIndexFixing(Index3M,H3405,TRUE,_xll.ohTrigger(RecalcTrigger,Trigger3M)),NA())</f>
        <v>#N/A</v>
      </c>
      <c r="K3405" s="52" t="e">
        <f>IFERROR(_xll.qlIndexFixing(ONIndex3M,I3405,TRUE,_xll.ohTrigger(RecalcTrigger,Trigger3M)),NA())</f>
        <v>#N/A</v>
      </c>
      <c r="L3405" s="52" t="e">
        <f>IFERROR(_xll.qlIndexFixing(Index6M,$H3405,TRUE,_xll.ohTrigger(RecalcTrigger,Trigger6M)),NA())</f>
        <v>#N/A</v>
      </c>
      <c r="M3405" s="52" t="e">
        <f>IFERROR(_xll.qlIndexFixing(ONIndex6M,I3405,TRUE,_xll.ohTrigger(RecalcTrigger,Trigger6M)),NA())</f>
        <v>#N/A</v>
      </c>
    </row>
    <row r="3406" spans="2:13" x14ac:dyDescent="0.2">
      <c r="B3406" s="46" t="s">
        <v>49</v>
      </c>
      <c r="D3406" s="49">
        <f>_xll.qlCalendarAdvance(LocalCalendar,$D3405,B3406,"f",FALSE)</f>
        <v>63549</v>
      </c>
      <c r="E3406" s="49">
        <f>_xll.qlInterestRateIndexValueDate(IndexON,D3406)</f>
        <v>63549</v>
      </c>
      <c r="F3406" s="52" t="e">
        <f>IFERROR(_xll.qlIndexFixing(IndexON,D3406,TRUE,_xll.ohTrigger(RecalcTrigger,TriggerON)),NA())</f>
        <v>#N/A</v>
      </c>
      <c r="H3406" s="49">
        <f>_xll.qlCalendarAdvance(IborCalendar,$H3405,B3406,"f",FALSE)</f>
        <v>63193</v>
      </c>
      <c r="I3406" s="49">
        <f>_xll.qlInterestRateIndexValueDate(Index3M,$H3406)</f>
        <v>63195</v>
      </c>
      <c r="J3406" s="52" t="e">
        <f>IFERROR(_xll.qlIndexFixing(Index3M,H3406,TRUE,_xll.ohTrigger(RecalcTrigger,Trigger3M)),NA())</f>
        <v>#N/A</v>
      </c>
      <c r="K3406" s="52" t="e">
        <f>IFERROR(_xll.qlIndexFixing(ONIndex3M,I3406,TRUE,_xll.ohTrigger(RecalcTrigger,Trigger3M)),NA())</f>
        <v>#N/A</v>
      </c>
      <c r="L3406" s="52" t="e">
        <f>IFERROR(_xll.qlIndexFixing(Index6M,$H3406,TRUE,_xll.ohTrigger(RecalcTrigger,Trigger6M)),NA())</f>
        <v>#N/A</v>
      </c>
      <c r="M3406" s="52" t="e">
        <f>IFERROR(_xll.qlIndexFixing(ONIndex6M,I3406,TRUE,_xll.ohTrigger(RecalcTrigger,Trigger6M)),NA())</f>
        <v>#N/A</v>
      </c>
    </row>
    <row r="3407" spans="2:13" x14ac:dyDescent="0.2">
      <c r="B3407" s="46" t="s">
        <v>49</v>
      </c>
      <c r="D3407" s="49">
        <f>_xll.qlCalendarAdvance(LocalCalendar,$D3406,B3407,"f",FALSE)</f>
        <v>63558</v>
      </c>
      <c r="E3407" s="49">
        <f>_xll.qlInterestRateIndexValueDate(IndexON,D3407)</f>
        <v>63558</v>
      </c>
      <c r="F3407" s="52" t="e">
        <f>IFERROR(_xll.qlIndexFixing(IndexON,D3407,TRUE,_xll.ohTrigger(RecalcTrigger,TriggerON)),NA())</f>
        <v>#N/A</v>
      </c>
      <c r="H3407" s="49">
        <f>_xll.qlCalendarAdvance(IborCalendar,$H3406,B3407,"f",FALSE)</f>
        <v>63200</v>
      </c>
      <c r="I3407" s="49">
        <f>_xll.qlInterestRateIndexValueDate(Index3M,$H3407)</f>
        <v>63202</v>
      </c>
      <c r="J3407" s="52" t="e">
        <f>IFERROR(_xll.qlIndexFixing(Index3M,H3407,TRUE,_xll.ohTrigger(RecalcTrigger,Trigger3M)),NA())</f>
        <v>#N/A</v>
      </c>
      <c r="K3407" s="52" t="e">
        <f>IFERROR(_xll.qlIndexFixing(ONIndex3M,I3407,TRUE,_xll.ohTrigger(RecalcTrigger,Trigger3M)),NA())</f>
        <v>#N/A</v>
      </c>
      <c r="L3407" s="52" t="e">
        <f>IFERROR(_xll.qlIndexFixing(Index6M,$H3407,TRUE,_xll.ohTrigger(RecalcTrigger,Trigger6M)),NA())</f>
        <v>#N/A</v>
      </c>
      <c r="M3407" s="52" t="e">
        <f>IFERROR(_xll.qlIndexFixing(ONIndex6M,I3407,TRUE,_xll.ohTrigger(RecalcTrigger,Trigger6M)),NA())</f>
        <v>#N/A</v>
      </c>
    </row>
    <row r="3408" spans="2:13" x14ac:dyDescent="0.2">
      <c r="B3408" s="46" t="s">
        <v>49</v>
      </c>
      <c r="D3408" s="49">
        <f>_xll.qlCalendarAdvance(LocalCalendar,$D3407,B3408,"f",FALSE)</f>
        <v>63565</v>
      </c>
      <c r="E3408" s="49">
        <f>_xll.qlInterestRateIndexValueDate(IndexON,D3408)</f>
        <v>63565</v>
      </c>
      <c r="F3408" s="52" t="e">
        <f>IFERROR(_xll.qlIndexFixing(IndexON,D3408,TRUE,_xll.ohTrigger(RecalcTrigger,TriggerON)),NA())</f>
        <v>#N/A</v>
      </c>
      <c r="H3408" s="49">
        <f>_xll.qlCalendarAdvance(IborCalendar,$H3407,B3408,"f",FALSE)</f>
        <v>63207</v>
      </c>
      <c r="I3408" s="49">
        <f>_xll.qlInterestRateIndexValueDate(Index3M,$H3408)</f>
        <v>63209</v>
      </c>
      <c r="J3408" s="52" t="e">
        <f>IFERROR(_xll.qlIndexFixing(Index3M,H3408,TRUE,_xll.ohTrigger(RecalcTrigger,Trigger3M)),NA())</f>
        <v>#N/A</v>
      </c>
      <c r="K3408" s="52" t="e">
        <f>IFERROR(_xll.qlIndexFixing(ONIndex3M,I3408,TRUE,_xll.ohTrigger(RecalcTrigger,Trigger3M)),NA())</f>
        <v>#N/A</v>
      </c>
      <c r="L3408" s="52" t="e">
        <f>IFERROR(_xll.qlIndexFixing(Index6M,$H3408,TRUE,_xll.ohTrigger(RecalcTrigger,Trigger6M)),NA())</f>
        <v>#N/A</v>
      </c>
      <c r="M3408" s="52" t="e">
        <f>IFERROR(_xll.qlIndexFixing(ONIndex6M,I3408,TRUE,_xll.ohTrigger(RecalcTrigger,Trigger6M)),NA())</f>
        <v>#N/A</v>
      </c>
    </row>
    <row r="3409" spans="2:13" x14ac:dyDescent="0.2">
      <c r="B3409" s="46" t="s">
        <v>49</v>
      </c>
      <c r="D3409" s="49">
        <f>_xll.qlCalendarAdvance(LocalCalendar,$D3408,B3409,"f",FALSE)</f>
        <v>63572</v>
      </c>
      <c r="E3409" s="49">
        <f>_xll.qlInterestRateIndexValueDate(IndexON,D3409)</f>
        <v>63572</v>
      </c>
      <c r="F3409" s="52" t="e">
        <f>IFERROR(_xll.qlIndexFixing(IndexON,D3409,TRUE,_xll.ohTrigger(RecalcTrigger,TriggerON)),NA())</f>
        <v>#N/A</v>
      </c>
      <c r="H3409" s="49">
        <f>_xll.qlCalendarAdvance(IborCalendar,$H3408,B3409,"f",FALSE)</f>
        <v>63214</v>
      </c>
      <c r="I3409" s="49">
        <f>_xll.qlInterestRateIndexValueDate(Index3M,$H3409)</f>
        <v>63216</v>
      </c>
      <c r="J3409" s="52" t="e">
        <f>IFERROR(_xll.qlIndexFixing(Index3M,H3409,TRUE,_xll.ohTrigger(RecalcTrigger,Trigger3M)),NA())</f>
        <v>#N/A</v>
      </c>
      <c r="K3409" s="52" t="e">
        <f>IFERROR(_xll.qlIndexFixing(ONIndex3M,I3409,TRUE,_xll.ohTrigger(RecalcTrigger,Trigger3M)),NA())</f>
        <v>#N/A</v>
      </c>
      <c r="L3409" s="52" t="e">
        <f>IFERROR(_xll.qlIndexFixing(Index6M,$H3409,TRUE,_xll.ohTrigger(RecalcTrigger,Trigger6M)),NA())</f>
        <v>#N/A</v>
      </c>
      <c r="M3409" s="52" t="e">
        <f>IFERROR(_xll.qlIndexFixing(ONIndex6M,I3409,TRUE,_xll.ohTrigger(RecalcTrigger,Trigger6M)),NA())</f>
        <v>#N/A</v>
      </c>
    </row>
    <row r="3410" spans="2:13" x14ac:dyDescent="0.2">
      <c r="B3410" s="46" t="s">
        <v>49</v>
      </c>
      <c r="D3410" s="49">
        <f>_xll.qlCalendarAdvance(LocalCalendar,$D3409,B3410,"f",FALSE)</f>
        <v>63579</v>
      </c>
      <c r="E3410" s="49">
        <f>_xll.qlInterestRateIndexValueDate(IndexON,D3410)</f>
        <v>63579</v>
      </c>
      <c r="F3410" s="52" t="e">
        <f>IFERROR(_xll.qlIndexFixing(IndexON,D3410,TRUE,_xll.ohTrigger(RecalcTrigger,TriggerON)),NA())</f>
        <v>#N/A</v>
      </c>
      <c r="H3410" s="49">
        <f>_xll.qlCalendarAdvance(IborCalendar,$H3409,B3410,"f",FALSE)</f>
        <v>63221</v>
      </c>
      <c r="I3410" s="49">
        <f>_xll.qlInterestRateIndexValueDate(Index3M,$H3410)</f>
        <v>63223</v>
      </c>
      <c r="J3410" s="52" t="e">
        <f>IFERROR(_xll.qlIndexFixing(Index3M,H3410,TRUE,_xll.ohTrigger(RecalcTrigger,Trigger3M)),NA())</f>
        <v>#N/A</v>
      </c>
      <c r="K3410" s="52" t="e">
        <f>IFERROR(_xll.qlIndexFixing(ONIndex3M,I3410,TRUE,_xll.ohTrigger(RecalcTrigger,Trigger3M)),NA())</f>
        <v>#N/A</v>
      </c>
      <c r="L3410" s="52" t="e">
        <f>IFERROR(_xll.qlIndexFixing(Index6M,$H3410,TRUE,_xll.ohTrigger(RecalcTrigger,Trigger6M)),NA())</f>
        <v>#N/A</v>
      </c>
      <c r="M3410" s="52" t="e">
        <f>IFERROR(_xll.qlIndexFixing(ONIndex6M,I3410,TRUE,_xll.ohTrigger(RecalcTrigger,Trigger6M)),NA())</f>
        <v>#N/A</v>
      </c>
    </row>
    <row r="3411" spans="2:13" x14ac:dyDescent="0.2">
      <c r="B3411" s="46" t="s">
        <v>49</v>
      </c>
      <c r="D3411" s="49">
        <f>_xll.qlCalendarAdvance(LocalCalendar,$D3410,B3411,"f",FALSE)</f>
        <v>63586</v>
      </c>
      <c r="E3411" s="49">
        <f>_xll.qlInterestRateIndexValueDate(IndexON,D3411)</f>
        <v>63586</v>
      </c>
      <c r="F3411" s="52" t="e">
        <f>IFERROR(_xll.qlIndexFixing(IndexON,D3411,TRUE,_xll.ohTrigger(RecalcTrigger,TriggerON)),NA())</f>
        <v>#N/A</v>
      </c>
      <c r="H3411" s="49">
        <f>_xll.qlCalendarAdvance(IborCalendar,$H3410,B3411,"f",FALSE)</f>
        <v>63228</v>
      </c>
      <c r="I3411" s="49">
        <f>_xll.qlInterestRateIndexValueDate(Index3M,$H3411)</f>
        <v>63230</v>
      </c>
      <c r="J3411" s="52" t="e">
        <f>IFERROR(_xll.qlIndexFixing(Index3M,H3411,TRUE,_xll.ohTrigger(RecalcTrigger,Trigger3M)),NA())</f>
        <v>#N/A</v>
      </c>
      <c r="K3411" s="52" t="e">
        <f>IFERROR(_xll.qlIndexFixing(ONIndex3M,I3411,TRUE,_xll.ohTrigger(RecalcTrigger,Trigger3M)),NA())</f>
        <v>#N/A</v>
      </c>
      <c r="L3411" s="52" t="e">
        <f>IFERROR(_xll.qlIndexFixing(Index6M,$H3411,TRUE,_xll.ohTrigger(RecalcTrigger,Trigger6M)),NA())</f>
        <v>#N/A</v>
      </c>
      <c r="M3411" s="52" t="e">
        <f>IFERROR(_xll.qlIndexFixing(ONIndex6M,I3411,TRUE,_xll.ohTrigger(RecalcTrigger,Trigger6M)),NA())</f>
        <v>#N/A</v>
      </c>
    </row>
    <row r="3412" spans="2:13" x14ac:dyDescent="0.2">
      <c r="B3412" s="46" t="s">
        <v>49</v>
      </c>
      <c r="D3412" s="49">
        <f>_xll.qlCalendarAdvance(LocalCalendar,$D3411,B3412,"f",FALSE)</f>
        <v>63593</v>
      </c>
      <c r="E3412" s="49">
        <f>_xll.qlInterestRateIndexValueDate(IndexON,D3412)</f>
        <v>63593</v>
      </c>
      <c r="F3412" s="52" t="e">
        <f>IFERROR(_xll.qlIndexFixing(IndexON,D3412,TRUE,_xll.ohTrigger(RecalcTrigger,TriggerON)),NA())</f>
        <v>#N/A</v>
      </c>
      <c r="H3412" s="49">
        <f>_xll.qlCalendarAdvance(IborCalendar,$H3411,B3412,"f",FALSE)</f>
        <v>63235</v>
      </c>
      <c r="I3412" s="49">
        <f>_xll.qlInterestRateIndexValueDate(Index3M,$H3412)</f>
        <v>63237</v>
      </c>
      <c r="J3412" s="52" t="e">
        <f>IFERROR(_xll.qlIndexFixing(Index3M,H3412,TRUE,_xll.ohTrigger(RecalcTrigger,Trigger3M)),NA())</f>
        <v>#N/A</v>
      </c>
      <c r="K3412" s="52" t="e">
        <f>IFERROR(_xll.qlIndexFixing(ONIndex3M,I3412,TRUE,_xll.ohTrigger(RecalcTrigger,Trigger3M)),NA())</f>
        <v>#N/A</v>
      </c>
      <c r="L3412" s="52" t="e">
        <f>IFERROR(_xll.qlIndexFixing(Index6M,$H3412,TRUE,_xll.ohTrigger(RecalcTrigger,Trigger6M)),NA())</f>
        <v>#N/A</v>
      </c>
      <c r="M3412" s="52" t="e">
        <f>IFERROR(_xll.qlIndexFixing(ONIndex6M,I3412,TRUE,_xll.ohTrigger(RecalcTrigger,Trigger6M)),NA())</f>
        <v>#N/A</v>
      </c>
    </row>
    <row r="3413" spans="2:13" x14ac:dyDescent="0.2">
      <c r="B3413" s="46" t="s">
        <v>49</v>
      </c>
      <c r="D3413" s="49">
        <f>_xll.qlCalendarAdvance(LocalCalendar,$D3412,B3413,"f",FALSE)</f>
        <v>63600</v>
      </c>
      <c r="E3413" s="49">
        <f>_xll.qlInterestRateIndexValueDate(IndexON,D3413)</f>
        <v>63600</v>
      </c>
      <c r="F3413" s="52" t="e">
        <f>IFERROR(_xll.qlIndexFixing(IndexON,D3413,TRUE,_xll.ohTrigger(RecalcTrigger,TriggerON)),NA())</f>
        <v>#N/A</v>
      </c>
      <c r="H3413" s="49">
        <f>_xll.qlCalendarAdvance(IborCalendar,$H3412,B3413,"f",FALSE)</f>
        <v>63242</v>
      </c>
      <c r="I3413" s="49">
        <f>_xll.qlInterestRateIndexValueDate(Index3M,$H3413)</f>
        <v>63244</v>
      </c>
      <c r="J3413" s="52" t="e">
        <f>IFERROR(_xll.qlIndexFixing(Index3M,H3413,TRUE,_xll.ohTrigger(RecalcTrigger,Trigger3M)),NA())</f>
        <v>#N/A</v>
      </c>
      <c r="K3413" s="52" t="e">
        <f>IFERROR(_xll.qlIndexFixing(ONIndex3M,I3413,TRUE,_xll.ohTrigger(RecalcTrigger,Trigger3M)),NA())</f>
        <v>#N/A</v>
      </c>
      <c r="L3413" s="52" t="e">
        <f>IFERROR(_xll.qlIndexFixing(Index6M,$H3413,TRUE,_xll.ohTrigger(RecalcTrigger,Trigger6M)),NA())</f>
        <v>#N/A</v>
      </c>
      <c r="M3413" s="52" t="e">
        <f>IFERROR(_xll.qlIndexFixing(ONIndex6M,I3413,TRUE,_xll.ohTrigger(RecalcTrigger,Trigger6M)),NA())</f>
        <v>#N/A</v>
      </c>
    </row>
    <row r="3414" spans="2:13" x14ac:dyDescent="0.2">
      <c r="B3414" s="46" t="s">
        <v>49</v>
      </c>
      <c r="D3414" s="49">
        <f>_xll.qlCalendarAdvance(LocalCalendar,$D3413,B3414,"f",FALSE)</f>
        <v>63607</v>
      </c>
      <c r="E3414" s="49">
        <f>_xll.qlInterestRateIndexValueDate(IndexON,D3414)</f>
        <v>63607</v>
      </c>
      <c r="F3414" s="52" t="e">
        <f>IFERROR(_xll.qlIndexFixing(IndexON,D3414,TRUE,_xll.ohTrigger(RecalcTrigger,TriggerON)),NA())</f>
        <v>#N/A</v>
      </c>
      <c r="H3414" s="49">
        <f>_xll.qlCalendarAdvance(IborCalendar,$H3413,B3414,"f",FALSE)</f>
        <v>63249</v>
      </c>
      <c r="I3414" s="49">
        <f>_xll.qlInterestRateIndexValueDate(Index3M,$H3414)</f>
        <v>63251</v>
      </c>
      <c r="J3414" s="52" t="e">
        <f>IFERROR(_xll.qlIndexFixing(Index3M,H3414,TRUE,_xll.ohTrigger(RecalcTrigger,Trigger3M)),NA())</f>
        <v>#N/A</v>
      </c>
      <c r="K3414" s="52" t="e">
        <f>IFERROR(_xll.qlIndexFixing(ONIndex3M,I3414,TRUE,_xll.ohTrigger(RecalcTrigger,Trigger3M)),NA())</f>
        <v>#N/A</v>
      </c>
      <c r="L3414" s="52" t="e">
        <f>IFERROR(_xll.qlIndexFixing(Index6M,$H3414,TRUE,_xll.ohTrigger(RecalcTrigger,Trigger6M)),NA())</f>
        <v>#N/A</v>
      </c>
      <c r="M3414" s="52" t="e">
        <f>IFERROR(_xll.qlIndexFixing(ONIndex6M,I3414,TRUE,_xll.ohTrigger(RecalcTrigger,Trigger6M)),NA())</f>
        <v>#N/A</v>
      </c>
    </row>
    <row r="3415" spans="2:13" x14ac:dyDescent="0.2">
      <c r="B3415" s="46" t="s">
        <v>49</v>
      </c>
      <c r="D3415" s="49">
        <f>_xll.qlCalendarAdvance(LocalCalendar,$D3414,B3415,"f",FALSE)</f>
        <v>63614</v>
      </c>
      <c r="E3415" s="49">
        <f>_xll.qlInterestRateIndexValueDate(IndexON,D3415)</f>
        <v>63614</v>
      </c>
      <c r="F3415" s="52" t="e">
        <f>IFERROR(_xll.qlIndexFixing(IndexON,D3415,TRUE,_xll.ohTrigger(RecalcTrigger,TriggerON)),NA())</f>
        <v>#N/A</v>
      </c>
      <c r="H3415" s="49">
        <f>_xll.qlCalendarAdvance(IborCalendar,$H3414,B3415,"f",FALSE)</f>
        <v>63256</v>
      </c>
      <c r="I3415" s="49">
        <f>_xll.qlInterestRateIndexValueDate(Index3M,$H3415)</f>
        <v>63258</v>
      </c>
      <c r="J3415" s="52" t="e">
        <f>IFERROR(_xll.qlIndexFixing(Index3M,H3415,TRUE,_xll.ohTrigger(RecalcTrigger,Trigger3M)),NA())</f>
        <v>#N/A</v>
      </c>
      <c r="K3415" s="52" t="e">
        <f>IFERROR(_xll.qlIndexFixing(ONIndex3M,I3415,TRUE,_xll.ohTrigger(RecalcTrigger,Trigger3M)),NA())</f>
        <v>#N/A</v>
      </c>
      <c r="L3415" s="52" t="e">
        <f>IFERROR(_xll.qlIndexFixing(Index6M,$H3415,TRUE,_xll.ohTrigger(RecalcTrigger,Trigger6M)),NA())</f>
        <v>#N/A</v>
      </c>
      <c r="M3415" s="52" t="e">
        <f>IFERROR(_xll.qlIndexFixing(ONIndex6M,I3415,TRUE,_xll.ohTrigger(RecalcTrigger,Trigger6M)),NA())</f>
        <v>#N/A</v>
      </c>
    </row>
    <row r="3416" spans="2:13" x14ac:dyDescent="0.2">
      <c r="B3416" s="46" t="s">
        <v>49</v>
      </c>
      <c r="D3416" s="49">
        <f>_xll.qlCalendarAdvance(LocalCalendar,$D3415,B3416,"f",FALSE)</f>
        <v>63621</v>
      </c>
      <c r="E3416" s="49">
        <f>_xll.qlInterestRateIndexValueDate(IndexON,D3416)</f>
        <v>63621</v>
      </c>
      <c r="F3416" s="52" t="e">
        <f>IFERROR(_xll.qlIndexFixing(IndexON,D3416,TRUE,_xll.ohTrigger(RecalcTrigger,TriggerON)),NA())</f>
        <v>#N/A</v>
      </c>
      <c r="H3416" s="49">
        <f>_xll.qlCalendarAdvance(IborCalendar,$H3415,B3416,"f",FALSE)</f>
        <v>63263</v>
      </c>
      <c r="I3416" s="49">
        <f>_xll.qlInterestRateIndexValueDate(Index3M,$H3416)</f>
        <v>63265</v>
      </c>
      <c r="J3416" s="52" t="e">
        <f>IFERROR(_xll.qlIndexFixing(Index3M,H3416,TRUE,_xll.ohTrigger(RecalcTrigger,Trigger3M)),NA())</f>
        <v>#N/A</v>
      </c>
      <c r="K3416" s="52" t="e">
        <f>IFERROR(_xll.qlIndexFixing(ONIndex3M,I3416,TRUE,_xll.ohTrigger(RecalcTrigger,Trigger3M)),NA())</f>
        <v>#N/A</v>
      </c>
      <c r="L3416" s="52" t="e">
        <f>IFERROR(_xll.qlIndexFixing(Index6M,$H3416,TRUE,_xll.ohTrigger(RecalcTrigger,Trigger6M)),NA())</f>
        <v>#N/A</v>
      </c>
      <c r="M3416" s="52" t="e">
        <f>IFERROR(_xll.qlIndexFixing(ONIndex6M,I3416,TRUE,_xll.ohTrigger(RecalcTrigger,Trigger6M)),NA())</f>
        <v>#N/A</v>
      </c>
    </row>
    <row r="3417" spans="2:13" x14ac:dyDescent="0.2">
      <c r="B3417" s="46" t="s">
        <v>49</v>
      </c>
      <c r="D3417" s="49">
        <f>_xll.qlCalendarAdvance(LocalCalendar,$D3416,B3417,"f",FALSE)</f>
        <v>63628</v>
      </c>
      <c r="E3417" s="49">
        <f>_xll.qlInterestRateIndexValueDate(IndexON,D3417)</f>
        <v>63628</v>
      </c>
      <c r="F3417" s="52" t="e">
        <f>IFERROR(_xll.qlIndexFixing(IndexON,D3417,TRUE,_xll.ohTrigger(RecalcTrigger,TriggerON)),NA())</f>
        <v>#N/A</v>
      </c>
      <c r="H3417" s="49">
        <f>_xll.qlCalendarAdvance(IborCalendar,$H3416,B3417,"f",FALSE)</f>
        <v>63270</v>
      </c>
      <c r="I3417" s="49">
        <f>_xll.qlInterestRateIndexValueDate(Index3M,$H3417)</f>
        <v>63276</v>
      </c>
      <c r="J3417" s="52" t="e">
        <f>IFERROR(_xll.qlIndexFixing(Index3M,H3417,TRUE,_xll.ohTrigger(RecalcTrigger,Trigger3M)),NA())</f>
        <v>#N/A</v>
      </c>
      <c r="K3417" s="52" t="e">
        <f>IFERROR(_xll.qlIndexFixing(ONIndex3M,I3417,TRUE,_xll.ohTrigger(RecalcTrigger,Trigger3M)),NA())</f>
        <v>#N/A</v>
      </c>
      <c r="L3417" s="52" t="e">
        <f>IFERROR(_xll.qlIndexFixing(Index6M,$H3417,TRUE,_xll.ohTrigger(RecalcTrigger,Trigger6M)),NA())</f>
        <v>#N/A</v>
      </c>
      <c r="M3417" s="52" t="e">
        <f>IFERROR(_xll.qlIndexFixing(ONIndex6M,I3417,TRUE,_xll.ohTrigger(RecalcTrigger,Trigger6M)),NA())</f>
        <v>#N/A</v>
      </c>
    </row>
    <row r="3418" spans="2:13" x14ac:dyDescent="0.2">
      <c r="B3418" s="46" t="s">
        <v>49</v>
      </c>
      <c r="D3418" s="49">
        <f>_xll.qlCalendarAdvance(LocalCalendar,$D3417,B3418,"f",FALSE)</f>
        <v>63635</v>
      </c>
      <c r="E3418" s="49">
        <f>_xll.qlInterestRateIndexValueDate(IndexON,D3418)</f>
        <v>63635</v>
      </c>
      <c r="F3418" s="52" t="e">
        <f>IFERROR(_xll.qlIndexFixing(IndexON,D3418,TRUE,_xll.ohTrigger(RecalcTrigger,TriggerON)),NA())</f>
        <v>#N/A</v>
      </c>
      <c r="H3418" s="49">
        <f>_xll.qlCalendarAdvance(IborCalendar,$H3417,B3418,"f",FALSE)</f>
        <v>63277</v>
      </c>
      <c r="I3418" s="49">
        <f>_xll.qlInterestRateIndexValueDate(Index3M,$H3418)</f>
        <v>63279</v>
      </c>
      <c r="J3418" s="52" t="e">
        <f>IFERROR(_xll.qlIndexFixing(Index3M,H3418,TRUE,_xll.ohTrigger(RecalcTrigger,Trigger3M)),NA())</f>
        <v>#N/A</v>
      </c>
      <c r="K3418" s="52" t="e">
        <f>IFERROR(_xll.qlIndexFixing(ONIndex3M,I3418,TRUE,_xll.ohTrigger(RecalcTrigger,Trigger3M)),NA())</f>
        <v>#N/A</v>
      </c>
      <c r="L3418" s="52" t="e">
        <f>IFERROR(_xll.qlIndexFixing(Index6M,$H3418,TRUE,_xll.ohTrigger(RecalcTrigger,Trigger6M)),NA())</f>
        <v>#N/A</v>
      </c>
      <c r="M3418" s="52" t="e">
        <f>IFERROR(_xll.qlIndexFixing(ONIndex6M,I3418,TRUE,_xll.ohTrigger(RecalcTrigger,Trigger6M)),NA())</f>
        <v>#N/A</v>
      </c>
    </row>
    <row r="3419" spans="2:13" x14ac:dyDescent="0.2">
      <c r="B3419" s="46" t="s">
        <v>49</v>
      </c>
      <c r="D3419" s="49">
        <f>_xll.qlCalendarAdvance(LocalCalendar,$D3418,B3419,"f",FALSE)</f>
        <v>63642</v>
      </c>
      <c r="E3419" s="49">
        <f>_xll.qlInterestRateIndexValueDate(IndexON,D3419)</f>
        <v>63642</v>
      </c>
      <c r="F3419" s="52" t="e">
        <f>IFERROR(_xll.qlIndexFixing(IndexON,D3419,TRUE,_xll.ohTrigger(RecalcTrigger,TriggerON)),NA())</f>
        <v>#N/A</v>
      </c>
      <c r="H3419" s="49">
        <f>_xll.qlCalendarAdvance(IborCalendar,$H3418,B3419,"f",FALSE)</f>
        <v>63284</v>
      </c>
      <c r="I3419" s="49">
        <f>_xll.qlInterestRateIndexValueDate(Index3M,$H3419)</f>
        <v>63286</v>
      </c>
      <c r="J3419" s="52" t="e">
        <f>IFERROR(_xll.qlIndexFixing(Index3M,H3419,TRUE,_xll.ohTrigger(RecalcTrigger,Trigger3M)),NA())</f>
        <v>#N/A</v>
      </c>
      <c r="K3419" s="52" t="e">
        <f>IFERROR(_xll.qlIndexFixing(ONIndex3M,I3419,TRUE,_xll.ohTrigger(RecalcTrigger,Trigger3M)),NA())</f>
        <v>#N/A</v>
      </c>
      <c r="L3419" s="52" t="e">
        <f>IFERROR(_xll.qlIndexFixing(Index6M,$H3419,TRUE,_xll.ohTrigger(RecalcTrigger,Trigger6M)),NA())</f>
        <v>#N/A</v>
      </c>
      <c r="M3419" s="52" t="e">
        <f>IFERROR(_xll.qlIndexFixing(ONIndex6M,I3419,TRUE,_xll.ohTrigger(RecalcTrigger,Trigger6M)),NA())</f>
        <v>#N/A</v>
      </c>
    </row>
    <row r="3420" spans="2:13" x14ac:dyDescent="0.2">
      <c r="B3420" s="46" t="s">
        <v>49</v>
      </c>
      <c r="D3420" s="49">
        <f>_xll.qlCalendarAdvance(LocalCalendar,$D3419,B3420,"f",FALSE)</f>
        <v>63649</v>
      </c>
      <c r="E3420" s="49">
        <f>_xll.qlInterestRateIndexValueDate(IndexON,D3420)</f>
        <v>63649</v>
      </c>
      <c r="F3420" s="52" t="e">
        <f>IFERROR(_xll.qlIndexFixing(IndexON,D3420,TRUE,_xll.ohTrigger(RecalcTrigger,TriggerON)),NA())</f>
        <v>#N/A</v>
      </c>
      <c r="H3420" s="49">
        <f>_xll.qlCalendarAdvance(IborCalendar,$H3419,B3420,"f",FALSE)</f>
        <v>63291</v>
      </c>
      <c r="I3420" s="49">
        <f>_xll.qlInterestRateIndexValueDate(Index3M,$H3420)</f>
        <v>63293</v>
      </c>
      <c r="J3420" s="52" t="e">
        <f>IFERROR(_xll.qlIndexFixing(Index3M,H3420,TRUE,_xll.ohTrigger(RecalcTrigger,Trigger3M)),NA())</f>
        <v>#N/A</v>
      </c>
      <c r="K3420" s="52" t="e">
        <f>IFERROR(_xll.qlIndexFixing(ONIndex3M,I3420,TRUE,_xll.ohTrigger(RecalcTrigger,Trigger3M)),NA())</f>
        <v>#N/A</v>
      </c>
      <c r="L3420" s="52" t="e">
        <f>IFERROR(_xll.qlIndexFixing(Index6M,$H3420,TRUE,_xll.ohTrigger(RecalcTrigger,Trigger6M)),NA())</f>
        <v>#N/A</v>
      </c>
      <c r="M3420" s="52" t="e">
        <f>IFERROR(_xll.qlIndexFixing(ONIndex6M,I3420,TRUE,_xll.ohTrigger(RecalcTrigger,Trigger6M)),NA())</f>
        <v>#N/A</v>
      </c>
    </row>
    <row r="3421" spans="2:13" x14ac:dyDescent="0.2">
      <c r="B3421" s="46" t="s">
        <v>49</v>
      </c>
      <c r="D3421" s="49">
        <f>_xll.qlCalendarAdvance(LocalCalendar,$D3420,B3421,"f",FALSE)</f>
        <v>63656</v>
      </c>
      <c r="E3421" s="49">
        <f>_xll.qlInterestRateIndexValueDate(IndexON,D3421)</f>
        <v>63656</v>
      </c>
      <c r="F3421" s="52" t="e">
        <f>IFERROR(_xll.qlIndexFixing(IndexON,D3421,TRUE,_xll.ohTrigger(RecalcTrigger,TriggerON)),NA())</f>
        <v>#N/A</v>
      </c>
      <c r="H3421" s="49">
        <f>_xll.qlCalendarAdvance(IborCalendar,$H3420,B3421,"f",FALSE)</f>
        <v>63298</v>
      </c>
      <c r="I3421" s="49">
        <f>_xll.qlInterestRateIndexValueDate(Index3M,$H3421)</f>
        <v>63300</v>
      </c>
      <c r="J3421" s="52" t="e">
        <f>IFERROR(_xll.qlIndexFixing(Index3M,H3421,TRUE,_xll.ohTrigger(RecalcTrigger,Trigger3M)),NA())</f>
        <v>#N/A</v>
      </c>
      <c r="K3421" s="52" t="e">
        <f>IFERROR(_xll.qlIndexFixing(ONIndex3M,I3421,TRUE,_xll.ohTrigger(RecalcTrigger,Trigger3M)),NA())</f>
        <v>#N/A</v>
      </c>
      <c r="L3421" s="52" t="e">
        <f>IFERROR(_xll.qlIndexFixing(Index6M,$H3421,TRUE,_xll.ohTrigger(RecalcTrigger,Trigger6M)),NA())</f>
        <v>#N/A</v>
      </c>
      <c r="M3421" s="52" t="e">
        <f>IFERROR(_xll.qlIndexFixing(ONIndex6M,I3421,TRUE,_xll.ohTrigger(RecalcTrigger,Trigger6M)),NA())</f>
        <v>#N/A</v>
      </c>
    </row>
    <row r="3422" spans="2:13" x14ac:dyDescent="0.2">
      <c r="B3422" s="46" t="s">
        <v>49</v>
      </c>
      <c r="D3422" s="49">
        <f>_xll.qlCalendarAdvance(LocalCalendar,$D3421,B3422,"f",FALSE)</f>
        <v>63663</v>
      </c>
      <c r="E3422" s="49">
        <f>_xll.qlInterestRateIndexValueDate(IndexON,D3422)</f>
        <v>63663</v>
      </c>
      <c r="F3422" s="52" t="e">
        <f>IFERROR(_xll.qlIndexFixing(IndexON,D3422,TRUE,_xll.ohTrigger(RecalcTrigger,TriggerON)),NA())</f>
        <v>#N/A</v>
      </c>
      <c r="H3422" s="49">
        <f>_xll.qlCalendarAdvance(IborCalendar,$H3421,B3422,"f",FALSE)</f>
        <v>63305</v>
      </c>
      <c r="I3422" s="49">
        <f>_xll.qlInterestRateIndexValueDate(Index3M,$H3422)</f>
        <v>63307</v>
      </c>
      <c r="J3422" s="52" t="e">
        <f>IFERROR(_xll.qlIndexFixing(Index3M,H3422,TRUE,_xll.ohTrigger(RecalcTrigger,Trigger3M)),NA())</f>
        <v>#N/A</v>
      </c>
      <c r="K3422" s="52" t="e">
        <f>IFERROR(_xll.qlIndexFixing(ONIndex3M,I3422,TRUE,_xll.ohTrigger(RecalcTrigger,Trigger3M)),NA())</f>
        <v>#N/A</v>
      </c>
      <c r="L3422" s="52" t="e">
        <f>IFERROR(_xll.qlIndexFixing(Index6M,$H3422,TRUE,_xll.ohTrigger(RecalcTrigger,Trigger6M)),NA())</f>
        <v>#N/A</v>
      </c>
      <c r="M3422" s="52" t="e">
        <f>IFERROR(_xll.qlIndexFixing(ONIndex6M,I3422,TRUE,_xll.ohTrigger(RecalcTrigger,Trigger6M)),NA())</f>
        <v>#N/A</v>
      </c>
    </row>
    <row r="3423" spans="2:13" x14ac:dyDescent="0.2">
      <c r="B3423" s="46" t="s">
        <v>49</v>
      </c>
      <c r="D3423" s="49">
        <f>_xll.qlCalendarAdvance(LocalCalendar,$D3422,B3423,"f",FALSE)</f>
        <v>63670</v>
      </c>
      <c r="E3423" s="49">
        <f>_xll.qlInterestRateIndexValueDate(IndexON,D3423)</f>
        <v>63670</v>
      </c>
      <c r="F3423" s="52" t="e">
        <f>IFERROR(_xll.qlIndexFixing(IndexON,D3423,TRUE,_xll.ohTrigger(RecalcTrigger,TriggerON)),NA())</f>
        <v>#N/A</v>
      </c>
      <c r="H3423" s="49">
        <f>_xll.qlCalendarAdvance(IborCalendar,$H3422,B3423,"f",FALSE)</f>
        <v>63312</v>
      </c>
      <c r="I3423" s="49">
        <f>_xll.qlInterestRateIndexValueDate(Index3M,$H3423)</f>
        <v>63317</v>
      </c>
      <c r="J3423" s="52" t="e">
        <f>IFERROR(_xll.qlIndexFixing(Index3M,H3423,TRUE,_xll.ohTrigger(RecalcTrigger,Trigger3M)),NA())</f>
        <v>#N/A</v>
      </c>
      <c r="K3423" s="52" t="e">
        <f>IFERROR(_xll.qlIndexFixing(ONIndex3M,I3423,TRUE,_xll.ohTrigger(RecalcTrigger,Trigger3M)),NA())</f>
        <v>#N/A</v>
      </c>
      <c r="L3423" s="52" t="e">
        <f>IFERROR(_xll.qlIndexFixing(Index6M,$H3423,TRUE,_xll.ohTrigger(RecalcTrigger,Trigger6M)),NA())</f>
        <v>#N/A</v>
      </c>
      <c r="M3423" s="52" t="e">
        <f>IFERROR(_xll.qlIndexFixing(ONIndex6M,I3423,TRUE,_xll.ohTrigger(RecalcTrigger,Trigger6M)),NA())</f>
        <v>#N/A</v>
      </c>
    </row>
    <row r="3424" spans="2:13" x14ac:dyDescent="0.2">
      <c r="B3424" s="46" t="s">
        <v>49</v>
      </c>
      <c r="D3424" s="49">
        <f>_xll.qlCalendarAdvance(LocalCalendar,$D3423,B3424,"f",FALSE)</f>
        <v>63681</v>
      </c>
      <c r="E3424" s="49">
        <f>_xll.qlInterestRateIndexValueDate(IndexON,D3424)</f>
        <v>63681</v>
      </c>
      <c r="F3424" s="52" t="e">
        <f>IFERROR(_xll.qlIndexFixing(IndexON,D3424,TRUE,_xll.ohTrigger(RecalcTrigger,TriggerON)),NA())</f>
        <v>#N/A</v>
      </c>
      <c r="H3424" s="49">
        <f>_xll.qlCalendarAdvance(IborCalendar,$H3423,B3424,"f",FALSE)</f>
        <v>63319</v>
      </c>
      <c r="I3424" s="49">
        <f>_xll.qlInterestRateIndexValueDate(Index3M,$H3424)</f>
        <v>63321</v>
      </c>
      <c r="J3424" s="52" t="e">
        <f>IFERROR(_xll.qlIndexFixing(Index3M,H3424,TRUE,_xll.ohTrigger(RecalcTrigger,Trigger3M)),NA())</f>
        <v>#N/A</v>
      </c>
      <c r="K3424" s="52" t="e">
        <f>IFERROR(_xll.qlIndexFixing(ONIndex3M,I3424,TRUE,_xll.ohTrigger(RecalcTrigger,Trigger3M)),NA())</f>
        <v>#N/A</v>
      </c>
      <c r="L3424" s="52" t="e">
        <f>IFERROR(_xll.qlIndexFixing(Index6M,$H3424,TRUE,_xll.ohTrigger(RecalcTrigger,Trigger6M)),NA())</f>
        <v>#N/A</v>
      </c>
      <c r="M3424" s="52" t="e">
        <f>IFERROR(_xll.qlIndexFixing(ONIndex6M,I3424,TRUE,_xll.ohTrigger(RecalcTrigger,Trigger6M)),NA())</f>
        <v>#N/A</v>
      </c>
    </row>
    <row r="3425" spans="2:13" x14ac:dyDescent="0.2">
      <c r="B3425" s="46" t="s">
        <v>49</v>
      </c>
      <c r="D3425" s="49">
        <f>_xll.qlCalendarAdvance(LocalCalendar,$D3424,B3425,"f",FALSE)</f>
        <v>63688</v>
      </c>
      <c r="E3425" s="49">
        <f>_xll.qlInterestRateIndexValueDate(IndexON,D3425)</f>
        <v>63688</v>
      </c>
      <c r="F3425" s="52" t="e">
        <f>IFERROR(_xll.qlIndexFixing(IndexON,D3425,TRUE,_xll.ohTrigger(RecalcTrigger,TriggerON)),NA())</f>
        <v>#N/A</v>
      </c>
      <c r="H3425" s="49">
        <f>_xll.qlCalendarAdvance(IborCalendar,$H3424,B3425,"f",FALSE)</f>
        <v>63326</v>
      </c>
      <c r="I3425" s="49">
        <f>_xll.qlInterestRateIndexValueDate(Index3M,$H3425)</f>
        <v>63328</v>
      </c>
      <c r="J3425" s="52" t="e">
        <f>IFERROR(_xll.qlIndexFixing(Index3M,H3425,TRUE,_xll.ohTrigger(RecalcTrigger,Trigger3M)),NA())</f>
        <v>#N/A</v>
      </c>
      <c r="K3425" s="52" t="e">
        <f>IFERROR(_xll.qlIndexFixing(ONIndex3M,I3425,TRUE,_xll.ohTrigger(RecalcTrigger,Trigger3M)),NA())</f>
        <v>#N/A</v>
      </c>
      <c r="L3425" s="52" t="e">
        <f>IFERROR(_xll.qlIndexFixing(Index6M,$H3425,TRUE,_xll.ohTrigger(RecalcTrigger,Trigger6M)),NA())</f>
        <v>#N/A</v>
      </c>
      <c r="M3425" s="52" t="e">
        <f>IFERROR(_xll.qlIndexFixing(ONIndex6M,I3425,TRUE,_xll.ohTrigger(RecalcTrigger,Trigger6M)),NA())</f>
        <v>#N/A</v>
      </c>
    </row>
    <row r="3426" spans="2:13" x14ac:dyDescent="0.2">
      <c r="B3426" s="46" t="s">
        <v>49</v>
      </c>
      <c r="D3426" s="49">
        <f>_xll.qlCalendarAdvance(LocalCalendar,$D3425,B3426,"f",FALSE)</f>
        <v>63695</v>
      </c>
      <c r="E3426" s="49">
        <f>_xll.qlInterestRateIndexValueDate(IndexON,D3426)</f>
        <v>63695</v>
      </c>
      <c r="F3426" s="52" t="e">
        <f>IFERROR(_xll.qlIndexFixing(IndexON,D3426,TRUE,_xll.ohTrigger(RecalcTrigger,TriggerON)),NA())</f>
        <v>#N/A</v>
      </c>
      <c r="H3426" s="49">
        <f>_xll.qlCalendarAdvance(IborCalendar,$H3425,B3426,"f",FALSE)</f>
        <v>63333</v>
      </c>
      <c r="I3426" s="49">
        <f>_xll.qlInterestRateIndexValueDate(Index3M,$H3426)</f>
        <v>63335</v>
      </c>
      <c r="J3426" s="52" t="e">
        <f>IFERROR(_xll.qlIndexFixing(Index3M,H3426,TRUE,_xll.ohTrigger(RecalcTrigger,Trigger3M)),NA())</f>
        <v>#N/A</v>
      </c>
      <c r="K3426" s="52" t="e">
        <f>IFERROR(_xll.qlIndexFixing(ONIndex3M,I3426,TRUE,_xll.ohTrigger(RecalcTrigger,Trigger3M)),NA())</f>
        <v>#N/A</v>
      </c>
      <c r="L3426" s="52" t="e">
        <f>IFERROR(_xll.qlIndexFixing(Index6M,$H3426,TRUE,_xll.ohTrigger(RecalcTrigger,Trigger6M)),NA())</f>
        <v>#N/A</v>
      </c>
      <c r="M3426" s="52" t="e">
        <f>IFERROR(_xll.qlIndexFixing(ONIndex6M,I3426,TRUE,_xll.ohTrigger(RecalcTrigger,Trigger6M)),NA())</f>
        <v>#N/A</v>
      </c>
    </row>
    <row r="3427" spans="2:13" x14ac:dyDescent="0.2">
      <c r="B3427" s="46" t="s">
        <v>49</v>
      </c>
      <c r="D3427" s="49">
        <f>_xll.qlCalendarAdvance(LocalCalendar,$D3426,B3427,"f",FALSE)</f>
        <v>63702</v>
      </c>
      <c r="E3427" s="49">
        <f>_xll.qlInterestRateIndexValueDate(IndexON,D3427)</f>
        <v>63702</v>
      </c>
      <c r="F3427" s="52" t="e">
        <f>IFERROR(_xll.qlIndexFixing(IndexON,D3427,TRUE,_xll.ohTrigger(RecalcTrigger,TriggerON)),NA())</f>
        <v>#N/A</v>
      </c>
      <c r="H3427" s="49">
        <f>_xll.qlCalendarAdvance(IborCalendar,$H3426,B3427,"f",FALSE)</f>
        <v>63340</v>
      </c>
      <c r="I3427" s="49">
        <f>_xll.qlInterestRateIndexValueDate(Index3M,$H3427)</f>
        <v>63342</v>
      </c>
      <c r="J3427" s="52" t="e">
        <f>IFERROR(_xll.qlIndexFixing(Index3M,H3427,TRUE,_xll.ohTrigger(RecalcTrigger,Trigger3M)),NA())</f>
        <v>#N/A</v>
      </c>
      <c r="K3427" s="52" t="e">
        <f>IFERROR(_xll.qlIndexFixing(ONIndex3M,I3427,TRUE,_xll.ohTrigger(RecalcTrigger,Trigger3M)),NA())</f>
        <v>#N/A</v>
      </c>
      <c r="L3427" s="52" t="e">
        <f>IFERROR(_xll.qlIndexFixing(Index6M,$H3427,TRUE,_xll.ohTrigger(RecalcTrigger,Trigger6M)),NA())</f>
        <v>#N/A</v>
      </c>
      <c r="M3427" s="52" t="e">
        <f>IFERROR(_xll.qlIndexFixing(ONIndex6M,I3427,TRUE,_xll.ohTrigger(RecalcTrigger,Trigger6M)),NA())</f>
        <v>#N/A</v>
      </c>
    </row>
    <row r="3428" spans="2:13" x14ac:dyDescent="0.2">
      <c r="B3428" s="46" t="s">
        <v>49</v>
      </c>
      <c r="D3428" s="49">
        <f>_xll.qlCalendarAdvance(LocalCalendar,$D3427,B3428,"f",FALSE)</f>
        <v>63709</v>
      </c>
      <c r="E3428" s="49">
        <f>_xll.qlInterestRateIndexValueDate(IndexON,D3428)</f>
        <v>63709</v>
      </c>
      <c r="F3428" s="52" t="e">
        <f>IFERROR(_xll.qlIndexFixing(IndexON,D3428,TRUE,_xll.ohTrigger(RecalcTrigger,TriggerON)),NA())</f>
        <v>#N/A</v>
      </c>
      <c r="H3428" s="49">
        <f>_xll.qlCalendarAdvance(IborCalendar,$H3427,B3428,"f",FALSE)</f>
        <v>63347</v>
      </c>
      <c r="I3428" s="49">
        <f>_xll.qlInterestRateIndexValueDate(Index3M,$H3428)</f>
        <v>63349</v>
      </c>
      <c r="J3428" s="52" t="e">
        <f>IFERROR(_xll.qlIndexFixing(Index3M,H3428,TRUE,_xll.ohTrigger(RecalcTrigger,Trigger3M)),NA())</f>
        <v>#N/A</v>
      </c>
      <c r="K3428" s="52" t="e">
        <f>IFERROR(_xll.qlIndexFixing(ONIndex3M,I3428,TRUE,_xll.ohTrigger(RecalcTrigger,Trigger3M)),NA())</f>
        <v>#N/A</v>
      </c>
      <c r="L3428" s="52" t="e">
        <f>IFERROR(_xll.qlIndexFixing(Index6M,$H3428,TRUE,_xll.ohTrigger(RecalcTrigger,Trigger6M)),NA())</f>
        <v>#N/A</v>
      </c>
      <c r="M3428" s="52" t="e">
        <f>IFERROR(_xll.qlIndexFixing(ONIndex6M,I3428,TRUE,_xll.ohTrigger(RecalcTrigger,Trigger6M)),NA())</f>
        <v>#N/A</v>
      </c>
    </row>
    <row r="3429" spans="2:13" x14ac:dyDescent="0.2">
      <c r="B3429" s="46" t="s">
        <v>49</v>
      </c>
      <c r="D3429" s="49">
        <f>_xll.qlCalendarAdvance(LocalCalendar,$D3428,B3429,"f",FALSE)</f>
        <v>63716</v>
      </c>
      <c r="E3429" s="49">
        <f>_xll.qlInterestRateIndexValueDate(IndexON,D3429)</f>
        <v>63716</v>
      </c>
      <c r="F3429" s="52" t="e">
        <f>IFERROR(_xll.qlIndexFixing(IndexON,D3429,TRUE,_xll.ohTrigger(RecalcTrigger,TriggerON)),NA())</f>
        <v>#N/A</v>
      </c>
      <c r="H3429" s="49">
        <f>_xll.qlCalendarAdvance(IborCalendar,$H3428,B3429,"f",FALSE)</f>
        <v>63354</v>
      </c>
      <c r="I3429" s="49">
        <f>_xll.qlInterestRateIndexValueDate(Index3M,$H3429)</f>
        <v>63356</v>
      </c>
      <c r="J3429" s="52" t="e">
        <f>IFERROR(_xll.qlIndexFixing(Index3M,H3429,TRUE,_xll.ohTrigger(RecalcTrigger,Trigger3M)),NA())</f>
        <v>#N/A</v>
      </c>
      <c r="K3429" s="52" t="e">
        <f>IFERROR(_xll.qlIndexFixing(ONIndex3M,I3429,TRUE,_xll.ohTrigger(RecalcTrigger,Trigger3M)),NA())</f>
        <v>#N/A</v>
      </c>
      <c r="L3429" s="52" t="e">
        <f>IFERROR(_xll.qlIndexFixing(Index6M,$H3429,TRUE,_xll.ohTrigger(RecalcTrigger,Trigger6M)),NA())</f>
        <v>#N/A</v>
      </c>
      <c r="M3429" s="52" t="e">
        <f>IFERROR(_xll.qlIndexFixing(ONIndex6M,I3429,TRUE,_xll.ohTrigger(RecalcTrigger,Trigger6M)),NA())</f>
        <v>#N/A</v>
      </c>
    </row>
    <row r="3430" spans="2:13" x14ac:dyDescent="0.2">
      <c r="B3430" s="46" t="s">
        <v>49</v>
      </c>
      <c r="D3430" s="49">
        <f>_xll.qlCalendarAdvance(LocalCalendar,$D3429,B3430,"f",FALSE)</f>
        <v>63723</v>
      </c>
      <c r="E3430" s="49">
        <f>_xll.qlInterestRateIndexValueDate(IndexON,D3430)</f>
        <v>63723</v>
      </c>
      <c r="F3430" s="52" t="e">
        <f>IFERROR(_xll.qlIndexFixing(IndexON,D3430,TRUE,_xll.ohTrigger(RecalcTrigger,TriggerON)),NA())</f>
        <v>#N/A</v>
      </c>
      <c r="H3430" s="49">
        <f>_xll.qlCalendarAdvance(IborCalendar,$H3429,B3430,"f",FALSE)</f>
        <v>63361</v>
      </c>
      <c r="I3430" s="49">
        <f>_xll.qlInterestRateIndexValueDate(Index3M,$H3430)</f>
        <v>63363</v>
      </c>
      <c r="J3430" s="52" t="e">
        <f>IFERROR(_xll.qlIndexFixing(Index3M,H3430,TRUE,_xll.ohTrigger(RecalcTrigger,Trigger3M)),NA())</f>
        <v>#N/A</v>
      </c>
      <c r="K3430" s="52" t="e">
        <f>IFERROR(_xll.qlIndexFixing(ONIndex3M,I3430,TRUE,_xll.ohTrigger(RecalcTrigger,Trigger3M)),NA())</f>
        <v>#N/A</v>
      </c>
      <c r="L3430" s="52" t="e">
        <f>IFERROR(_xll.qlIndexFixing(Index6M,$H3430,TRUE,_xll.ohTrigger(RecalcTrigger,Trigger6M)),NA())</f>
        <v>#N/A</v>
      </c>
      <c r="M3430" s="52" t="e">
        <f>IFERROR(_xll.qlIndexFixing(ONIndex6M,I3430,TRUE,_xll.ohTrigger(RecalcTrigger,Trigger6M)),NA())</f>
        <v>#N/A</v>
      </c>
    </row>
    <row r="3431" spans="2:13" x14ac:dyDescent="0.2">
      <c r="B3431" s="46" t="s">
        <v>49</v>
      </c>
      <c r="D3431" s="49">
        <f>_xll.qlCalendarAdvance(LocalCalendar,$D3430,B3431,"f",FALSE)</f>
        <v>63730</v>
      </c>
      <c r="E3431" s="49">
        <f>_xll.qlInterestRateIndexValueDate(IndexON,D3431)</f>
        <v>63730</v>
      </c>
      <c r="F3431" s="52" t="e">
        <f>IFERROR(_xll.qlIndexFixing(IndexON,D3431,TRUE,_xll.ohTrigger(RecalcTrigger,TriggerON)),NA())</f>
        <v>#N/A</v>
      </c>
      <c r="H3431" s="49">
        <f>_xll.qlCalendarAdvance(IborCalendar,$H3430,B3431,"f",FALSE)</f>
        <v>63368</v>
      </c>
      <c r="I3431" s="49">
        <f>_xll.qlInterestRateIndexValueDate(Index3M,$H3431)</f>
        <v>63370</v>
      </c>
      <c r="J3431" s="52" t="e">
        <f>IFERROR(_xll.qlIndexFixing(Index3M,H3431,TRUE,_xll.ohTrigger(RecalcTrigger,Trigger3M)),NA())</f>
        <v>#N/A</v>
      </c>
      <c r="K3431" s="52" t="e">
        <f>IFERROR(_xll.qlIndexFixing(ONIndex3M,I3431,TRUE,_xll.ohTrigger(RecalcTrigger,Trigger3M)),NA())</f>
        <v>#N/A</v>
      </c>
      <c r="L3431" s="52" t="e">
        <f>IFERROR(_xll.qlIndexFixing(Index6M,$H3431,TRUE,_xll.ohTrigger(RecalcTrigger,Trigger6M)),NA())</f>
        <v>#N/A</v>
      </c>
      <c r="M3431" s="52" t="e">
        <f>IFERROR(_xll.qlIndexFixing(ONIndex6M,I3431,TRUE,_xll.ohTrigger(RecalcTrigger,Trigger6M)),NA())</f>
        <v>#N/A</v>
      </c>
    </row>
    <row r="3432" spans="2:13" x14ac:dyDescent="0.2">
      <c r="B3432" s="46" t="s">
        <v>49</v>
      </c>
      <c r="D3432" s="49">
        <f>_xll.qlCalendarAdvance(LocalCalendar,$D3431,B3432,"f",FALSE)</f>
        <v>63737</v>
      </c>
      <c r="E3432" s="49">
        <f>_xll.qlInterestRateIndexValueDate(IndexON,D3432)</f>
        <v>63737</v>
      </c>
      <c r="F3432" s="52" t="e">
        <f>IFERROR(_xll.qlIndexFixing(IndexON,D3432,TRUE,_xll.ohTrigger(RecalcTrigger,TriggerON)),NA())</f>
        <v>#N/A</v>
      </c>
      <c r="H3432" s="49">
        <f>_xll.qlCalendarAdvance(IborCalendar,$H3431,B3432,"f",FALSE)</f>
        <v>63375</v>
      </c>
      <c r="I3432" s="49">
        <f>_xll.qlInterestRateIndexValueDate(Index3M,$H3432)</f>
        <v>63377</v>
      </c>
      <c r="J3432" s="52" t="e">
        <f>IFERROR(_xll.qlIndexFixing(Index3M,H3432,TRUE,_xll.ohTrigger(RecalcTrigger,Trigger3M)),NA())</f>
        <v>#N/A</v>
      </c>
      <c r="K3432" s="52" t="e">
        <f>IFERROR(_xll.qlIndexFixing(ONIndex3M,I3432,TRUE,_xll.ohTrigger(RecalcTrigger,Trigger3M)),NA())</f>
        <v>#N/A</v>
      </c>
      <c r="L3432" s="52" t="e">
        <f>IFERROR(_xll.qlIndexFixing(Index6M,$H3432,TRUE,_xll.ohTrigger(RecalcTrigger,Trigger6M)),NA())</f>
        <v>#N/A</v>
      </c>
      <c r="M3432" s="52" t="e">
        <f>IFERROR(_xll.qlIndexFixing(ONIndex6M,I3432,TRUE,_xll.ohTrigger(RecalcTrigger,Trigger6M)),NA())</f>
        <v>#N/A</v>
      </c>
    </row>
    <row r="3433" spans="2:13" x14ac:dyDescent="0.2">
      <c r="B3433" s="46" t="s">
        <v>49</v>
      </c>
      <c r="D3433" s="49">
        <f>_xll.qlCalendarAdvance(LocalCalendar,$D3432,B3433,"f",FALSE)</f>
        <v>63744</v>
      </c>
      <c r="E3433" s="49">
        <f>_xll.qlInterestRateIndexValueDate(IndexON,D3433)</f>
        <v>63744</v>
      </c>
      <c r="F3433" s="52" t="e">
        <f>IFERROR(_xll.qlIndexFixing(IndexON,D3433,TRUE,_xll.ohTrigger(RecalcTrigger,TriggerON)),NA())</f>
        <v>#N/A</v>
      </c>
      <c r="H3433" s="49">
        <f>_xll.qlCalendarAdvance(IborCalendar,$H3432,B3433,"f",FALSE)</f>
        <v>63382</v>
      </c>
      <c r="I3433" s="49">
        <f>_xll.qlInterestRateIndexValueDate(Index3M,$H3433)</f>
        <v>63384</v>
      </c>
      <c r="J3433" s="52" t="e">
        <f>IFERROR(_xll.qlIndexFixing(Index3M,H3433,TRUE,_xll.ohTrigger(RecalcTrigger,Trigger3M)),NA())</f>
        <v>#N/A</v>
      </c>
      <c r="K3433" s="52" t="e">
        <f>IFERROR(_xll.qlIndexFixing(ONIndex3M,I3433,TRUE,_xll.ohTrigger(RecalcTrigger,Trigger3M)),NA())</f>
        <v>#N/A</v>
      </c>
      <c r="L3433" s="52" t="e">
        <f>IFERROR(_xll.qlIndexFixing(Index6M,$H3433,TRUE,_xll.ohTrigger(RecalcTrigger,Trigger6M)),NA())</f>
        <v>#N/A</v>
      </c>
      <c r="M3433" s="52" t="e">
        <f>IFERROR(_xll.qlIndexFixing(ONIndex6M,I3433,TRUE,_xll.ohTrigger(RecalcTrigger,Trigger6M)),NA())</f>
        <v>#N/A</v>
      </c>
    </row>
    <row r="3434" spans="2:13" x14ac:dyDescent="0.2">
      <c r="B3434" s="46" t="s">
        <v>49</v>
      </c>
      <c r="D3434" s="49">
        <f>_xll.qlCalendarAdvance(LocalCalendar,$D3433,B3434,"f",FALSE)</f>
        <v>63752</v>
      </c>
      <c r="E3434" s="49">
        <f>_xll.qlInterestRateIndexValueDate(IndexON,D3434)</f>
        <v>63752</v>
      </c>
      <c r="F3434" s="52" t="e">
        <f>IFERROR(_xll.qlIndexFixing(IndexON,D3434,TRUE,_xll.ohTrigger(RecalcTrigger,TriggerON)),NA())</f>
        <v>#N/A</v>
      </c>
      <c r="H3434" s="49">
        <f>_xll.qlCalendarAdvance(IborCalendar,$H3433,B3434,"f",FALSE)</f>
        <v>63389</v>
      </c>
      <c r="I3434" s="49">
        <f>_xll.qlInterestRateIndexValueDate(Index3M,$H3434)</f>
        <v>63391</v>
      </c>
      <c r="J3434" s="52" t="e">
        <f>IFERROR(_xll.qlIndexFixing(Index3M,H3434,TRUE,_xll.ohTrigger(RecalcTrigger,Trigger3M)),NA())</f>
        <v>#N/A</v>
      </c>
      <c r="K3434" s="52" t="e">
        <f>IFERROR(_xll.qlIndexFixing(ONIndex3M,I3434,TRUE,_xll.ohTrigger(RecalcTrigger,Trigger3M)),NA())</f>
        <v>#N/A</v>
      </c>
      <c r="L3434" s="52" t="e">
        <f>IFERROR(_xll.qlIndexFixing(Index6M,$H3434,TRUE,_xll.ohTrigger(RecalcTrigger,Trigger6M)),NA())</f>
        <v>#N/A</v>
      </c>
      <c r="M3434" s="52" t="e">
        <f>IFERROR(_xll.qlIndexFixing(ONIndex6M,I3434,TRUE,_xll.ohTrigger(RecalcTrigger,Trigger6M)),NA())</f>
        <v>#N/A</v>
      </c>
    </row>
    <row r="3435" spans="2:13" x14ac:dyDescent="0.2">
      <c r="B3435" s="46" t="s">
        <v>49</v>
      </c>
      <c r="D3435" s="49">
        <f>_xll.qlCalendarAdvance(LocalCalendar,$D3434,B3435,"f",FALSE)</f>
        <v>63759</v>
      </c>
      <c r="E3435" s="49">
        <f>_xll.qlInterestRateIndexValueDate(IndexON,D3435)</f>
        <v>63759</v>
      </c>
      <c r="F3435" s="52" t="e">
        <f>IFERROR(_xll.qlIndexFixing(IndexON,D3435,TRUE,_xll.ohTrigger(RecalcTrigger,TriggerON)),NA())</f>
        <v>#N/A</v>
      </c>
      <c r="H3435" s="49">
        <f>_xll.qlCalendarAdvance(IborCalendar,$H3434,B3435,"f",FALSE)</f>
        <v>63396</v>
      </c>
      <c r="I3435" s="49">
        <f>_xll.qlInterestRateIndexValueDate(Index3M,$H3435)</f>
        <v>63398</v>
      </c>
      <c r="J3435" s="52" t="e">
        <f>IFERROR(_xll.qlIndexFixing(Index3M,H3435,TRUE,_xll.ohTrigger(RecalcTrigger,Trigger3M)),NA())</f>
        <v>#N/A</v>
      </c>
      <c r="K3435" s="52" t="e">
        <f>IFERROR(_xll.qlIndexFixing(ONIndex3M,I3435,TRUE,_xll.ohTrigger(RecalcTrigger,Trigger3M)),NA())</f>
        <v>#N/A</v>
      </c>
      <c r="L3435" s="52" t="e">
        <f>IFERROR(_xll.qlIndexFixing(Index6M,$H3435,TRUE,_xll.ohTrigger(RecalcTrigger,Trigger6M)),NA())</f>
        <v>#N/A</v>
      </c>
      <c r="M3435" s="52" t="e">
        <f>IFERROR(_xll.qlIndexFixing(ONIndex6M,I3435,TRUE,_xll.ohTrigger(RecalcTrigger,Trigger6M)),NA())</f>
        <v>#N/A</v>
      </c>
    </row>
    <row r="3436" spans="2:13" x14ac:dyDescent="0.2">
      <c r="B3436" s="46" t="s">
        <v>49</v>
      </c>
      <c r="D3436" s="49">
        <f>_xll.qlCalendarAdvance(LocalCalendar,$D3435,B3436,"f",FALSE)</f>
        <v>63766</v>
      </c>
      <c r="E3436" s="49">
        <f>_xll.qlInterestRateIndexValueDate(IndexON,D3436)</f>
        <v>63766</v>
      </c>
      <c r="F3436" s="52" t="e">
        <f>IFERROR(_xll.qlIndexFixing(IndexON,D3436,TRUE,_xll.ohTrigger(RecalcTrigger,TriggerON)),NA())</f>
        <v>#N/A</v>
      </c>
      <c r="H3436" s="49">
        <f>_xll.qlCalendarAdvance(IborCalendar,$H3435,B3436,"f",FALSE)</f>
        <v>63403</v>
      </c>
      <c r="I3436" s="49">
        <f>_xll.qlInterestRateIndexValueDate(Index3M,$H3436)</f>
        <v>63405</v>
      </c>
      <c r="J3436" s="52" t="e">
        <f>IFERROR(_xll.qlIndexFixing(Index3M,H3436,TRUE,_xll.ohTrigger(RecalcTrigger,Trigger3M)),NA())</f>
        <v>#N/A</v>
      </c>
      <c r="K3436" s="52" t="e">
        <f>IFERROR(_xll.qlIndexFixing(ONIndex3M,I3436,TRUE,_xll.ohTrigger(RecalcTrigger,Trigger3M)),NA())</f>
        <v>#N/A</v>
      </c>
      <c r="L3436" s="52" t="e">
        <f>IFERROR(_xll.qlIndexFixing(Index6M,$H3436,TRUE,_xll.ohTrigger(RecalcTrigger,Trigger6M)),NA())</f>
        <v>#N/A</v>
      </c>
      <c r="M3436" s="52" t="e">
        <f>IFERROR(_xll.qlIndexFixing(ONIndex6M,I3436,TRUE,_xll.ohTrigger(RecalcTrigger,Trigger6M)),NA())</f>
        <v>#N/A</v>
      </c>
    </row>
    <row r="3437" spans="2:13" x14ac:dyDescent="0.2">
      <c r="B3437" s="46" t="s">
        <v>49</v>
      </c>
      <c r="D3437" s="49">
        <f>_xll.qlCalendarAdvance(LocalCalendar,$D3436,B3437,"f",FALSE)</f>
        <v>63773</v>
      </c>
      <c r="E3437" s="49">
        <f>_xll.qlInterestRateIndexValueDate(IndexON,D3437)</f>
        <v>63773</v>
      </c>
      <c r="F3437" s="52" t="e">
        <f>IFERROR(_xll.qlIndexFixing(IndexON,D3437,TRUE,_xll.ohTrigger(RecalcTrigger,TriggerON)),NA())</f>
        <v>#N/A</v>
      </c>
      <c r="H3437" s="49">
        <f>_xll.qlCalendarAdvance(IborCalendar,$H3436,B3437,"f",FALSE)</f>
        <v>63410</v>
      </c>
      <c r="I3437" s="49">
        <f>_xll.qlInterestRateIndexValueDate(Index3M,$H3437)</f>
        <v>63415</v>
      </c>
      <c r="J3437" s="52" t="e">
        <f>IFERROR(_xll.qlIndexFixing(Index3M,H3437,TRUE,_xll.ohTrigger(RecalcTrigger,Trigger3M)),NA())</f>
        <v>#N/A</v>
      </c>
      <c r="K3437" s="52" t="e">
        <f>IFERROR(_xll.qlIndexFixing(ONIndex3M,I3437,TRUE,_xll.ohTrigger(RecalcTrigger,Trigger3M)),NA())</f>
        <v>#N/A</v>
      </c>
      <c r="L3437" s="52" t="e">
        <f>IFERROR(_xll.qlIndexFixing(Index6M,$H3437,TRUE,_xll.ohTrigger(RecalcTrigger,Trigger6M)),NA())</f>
        <v>#N/A</v>
      </c>
      <c r="M3437" s="52" t="e">
        <f>IFERROR(_xll.qlIndexFixing(ONIndex6M,I3437,TRUE,_xll.ohTrigger(RecalcTrigger,Trigger6M)),NA())</f>
        <v>#N/A</v>
      </c>
    </row>
    <row r="3438" spans="2:13" x14ac:dyDescent="0.2">
      <c r="B3438" s="46" t="s">
        <v>49</v>
      </c>
      <c r="D3438" s="49">
        <f>_xll.qlCalendarAdvance(LocalCalendar,$D3437,B3438,"f",FALSE)</f>
        <v>63780</v>
      </c>
      <c r="E3438" s="49">
        <f>_xll.qlInterestRateIndexValueDate(IndexON,D3438)</f>
        <v>63780</v>
      </c>
      <c r="F3438" s="52" t="e">
        <f>IFERROR(_xll.qlIndexFixing(IndexON,D3438,TRUE,_xll.ohTrigger(RecalcTrigger,TriggerON)),NA())</f>
        <v>#N/A</v>
      </c>
      <c r="H3438" s="49">
        <f>_xll.qlCalendarAdvance(IborCalendar,$H3437,B3438,"f",FALSE)</f>
        <v>63417</v>
      </c>
      <c r="I3438" s="49">
        <f>_xll.qlInterestRateIndexValueDate(Index3M,$H3438)</f>
        <v>63419</v>
      </c>
      <c r="J3438" s="52" t="e">
        <f>IFERROR(_xll.qlIndexFixing(Index3M,H3438,TRUE,_xll.ohTrigger(RecalcTrigger,Trigger3M)),NA())</f>
        <v>#N/A</v>
      </c>
      <c r="K3438" s="52" t="e">
        <f>IFERROR(_xll.qlIndexFixing(ONIndex3M,I3438,TRUE,_xll.ohTrigger(RecalcTrigger,Trigger3M)),NA())</f>
        <v>#N/A</v>
      </c>
      <c r="L3438" s="52" t="e">
        <f>IFERROR(_xll.qlIndexFixing(Index6M,$H3438,TRUE,_xll.ohTrigger(RecalcTrigger,Trigger6M)),NA())</f>
        <v>#N/A</v>
      </c>
      <c r="M3438" s="52" t="e">
        <f>IFERROR(_xll.qlIndexFixing(ONIndex6M,I3438,TRUE,_xll.ohTrigger(RecalcTrigger,Trigger6M)),NA())</f>
        <v>#N/A</v>
      </c>
    </row>
    <row r="3439" spans="2:13" x14ac:dyDescent="0.2">
      <c r="B3439" s="46" t="s">
        <v>49</v>
      </c>
      <c r="D3439" s="49">
        <f>_xll.qlCalendarAdvance(LocalCalendar,$D3438,B3439,"f",FALSE)</f>
        <v>63787</v>
      </c>
      <c r="E3439" s="49">
        <f>_xll.qlInterestRateIndexValueDate(IndexON,D3439)</f>
        <v>63787</v>
      </c>
      <c r="F3439" s="52" t="e">
        <f>IFERROR(_xll.qlIndexFixing(IndexON,D3439,TRUE,_xll.ohTrigger(RecalcTrigger,TriggerON)),NA())</f>
        <v>#N/A</v>
      </c>
      <c r="H3439" s="49">
        <f>_xll.qlCalendarAdvance(IborCalendar,$H3438,B3439,"f",FALSE)</f>
        <v>63424</v>
      </c>
      <c r="I3439" s="49">
        <f>_xll.qlInterestRateIndexValueDate(Index3M,$H3439)</f>
        <v>63426</v>
      </c>
      <c r="J3439" s="52" t="e">
        <f>IFERROR(_xll.qlIndexFixing(Index3M,H3439,TRUE,_xll.ohTrigger(RecalcTrigger,Trigger3M)),NA())</f>
        <v>#N/A</v>
      </c>
      <c r="K3439" s="52" t="e">
        <f>IFERROR(_xll.qlIndexFixing(ONIndex3M,I3439,TRUE,_xll.ohTrigger(RecalcTrigger,Trigger3M)),NA())</f>
        <v>#N/A</v>
      </c>
      <c r="L3439" s="52" t="e">
        <f>IFERROR(_xll.qlIndexFixing(Index6M,$H3439,TRUE,_xll.ohTrigger(RecalcTrigger,Trigger6M)),NA())</f>
        <v>#N/A</v>
      </c>
      <c r="M3439" s="52" t="e">
        <f>IFERROR(_xll.qlIndexFixing(ONIndex6M,I3439,TRUE,_xll.ohTrigger(RecalcTrigger,Trigger6M)),NA())</f>
        <v>#N/A</v>
      </c>
    </row>
    <row r="3440" spans="2:13" x14ac:dyDescent="0.2">
      <c r="B3440" s="46" t="s">
        <v>49</v>
      </c>
      <c r="D3440" s="49">
        <f>_xll.qlCalendarAdvance(LocalCalendar,$D3439,B3440,"f",FALSE)</f>
        <v>63794</v>
      </c>
      <c r="E3440" s="49">
        <f>_xll.qlInterestRateIndexValueDate(IndexON,D3440)</f>
        <v>63794</v>
      </c>
      <c r="F3440" s="52" t="e">
        <f>IFERROR(_xll.qlIndexFixing(IndexON,D3440,TRUE,_xll.ohTrigger(RecalcTrigger,TriggerON)),NA())</f>
        <v>#N/A</v>
      </c>
      <c r="H3440" s="49">
        <f>_xll.qlCalendarAdvance(IborCalendar,$H3439,B3440,"f",FALSE)</f>
        <v>63431</v>
      </c>
      <c r="I3440" s="49">
        <f>_xll.qlInterestRateIndexValueDate(Index3M,$H3440)</f>
        <v>63433</v>
      </c>
      <c r="J3440" s="52" t="e">
        <f>IFERROR(_xll.qlIndexFixing(Index3M,H3440,TRUE,_xll.ohTrigger(RecalcTrigger,Trigger3M)),NA())</f>
        <v>#N/A</v>
      </c>
      <c r="K3440" s="52" t="e">
        <f>IFERROR(_xll.qlIndexFixing(ONIndex3M,I3440,TRUE,_xll.ohTrigger(RecalcTrigger,Trigger3M)),NA())</f>
        <v>#N/A</v>
      </c>
      <c r="L3440" s="52" t="e">
        <f>IFERROR(_xll.qlIndexFixing(Index6M,$H3440,TRUE,_xll.ohTrigger(RecalcTrigger,Trigger6M)),NA())</f>
        <v>#N/A</v>
      </c>
      <c r="M3440" s="52" t="e">
        <f>IFERROR(_xll.qlIndexFixing(ONIndex6M,I3440,TRUE,_xll.ohTrigger(RecalcTrigger,Trigger6M)),NA())</f>
        <v>#N/A</v>
      </c>
    </row>
    <row r="3441" spans="2:13" x14ac:dyDescent="0.2">
      <c r="B3441" s="46" t="s">
        <v>49</v>
      </c>
      <c r="D3441" s="49">
        <f>_xll.qlCalendarAdvance(LocalCalendar,$D3440,B3441,"f",FALSE)</f>
        <v>63801</v>
      </c>
      <c r="E3441" s="49">
        <f>_xll.qlInterestRateIndexValueDate(IndexON,D3441)</f>
        <v>63801</v>
      </c>
      <c r="F3441" s="52" t="e">
        <f>IFERROR(_xll.qlIndexFixing(IndexON,D3441,TRUE,_xll.ohTrigger(RecalcTrigger,TriggerON)),NA())</f>
        <v>#N/A</v>
      </c>
      <c r="H3441" s="49">
        <f>_xll.qlCalendarAdvance(IborCalendar,$H3440,B3441,"f",FALSE)</f>
        <v>63438</v>
      </c>
      <c r="I3441" s="49">
        <f>_xll.qlInterestRateIndexValueDate(Index3M,$H3441)</f>
        <v>63440</v>
      </c>
      <c r="J3441" s="52" t="e">
        <f>IFERROR(_xll.qlIndexFixing(Index3M,H3441,TRUE,_xll.ohTrigger(RecalcTrigger,Trigger3M)),NA())</f>
        <v>#N/A</v>
      </c>
      <c r="K3441" s="52" t="e">
        <f>IFERROR(_xll.qlIndexFixing(ONIndex3M,I3441,TRUE,_xll.ohTrigger(RecalcTrigger,Trigger3M)),NA())</f>
        <v>#N/A</v>
      </c>
      <c r="L3441" s="52" t="e">
        <f>IFERROR(_xll.qlIndexFixing(Index6M,$H3441,TRUE,_xll.ohTrigger(RecalcTrigger,Trigger6M)),NA())</f>
        <v>#N/A</v>
      </c>
      <c r="M3441" s="52" t="e">
        <f>IFERROR(_xll.qlIndexFixing(ONIndex6M,I3441,TRUE,_xll.ohTrigger(RecalcTrigger,Trigger6M)),NA())</f>
        <v>#N/A</v>
      </c>
    </row>
    <row r="3442" spans="2:13" x14ac:dyDescent="0.2">
      <c r="B3442" s="46" t="s">
        <v>49</v>
      </c>
      <c r="D3442" s="49">
        <f>_xll.qlCalendarAdvance(LocalCalendar,$D3441,B3442,"f",FALSE)</f>
        <v>63808</v>
      </c>
      <c r="E3442" s="49">
        <f>_xll.qlInterestRateIndexValueDate(IndexON,D3442)</f>
        <v>63808</v>
      </c>
      <c r="F3442" s="52" t="e">
        <f>IFERROR(_xll.qlIndexFixing(IndexON,D3442,TRUE,_xll.ohTrigger(RecalcTrigger,TriggerON)),NA())</f>
        <v>#N/A</v>
      </c>
      <c r="H3442" s="49">
        <f>_xll.qlCalendarAdvance(IborCalendar,$H3441,B3442,"f",FALSE)</f>
        <v>63445</v>
      </c>
      <c r="I3442" s="49">
        <f>_xll.qlInterestRateIndexValueDate(Index3M,$H3442)</f>
        <v>63447</v>
      </c>
      <c r="J3442" s="52" t="e">
        <f>IFERROR(_xll.qlIndexFixing(Index3M,H3442,TRUE,_xll.ohTrigger(RecalcTrigger,Trigger3M)),NA())</f>
        <v>#N/A</v>
      </c>
      <c r="K3442" s="52" t="e">
        <f>IFERROR(_xll.qlIndexFixing(ONIndex3M,I3442,TRUE,_xll.ohTrigger(RecalcTrigger,Trigger3M)),NA())</f>
        <v>#N/A</v>
      </c>
      <c r="L3442" s="52" t="e">
        <f>IFERROR(_xll.qlIndexFixing(Index6M,$H3442,TRUE,_xll.ohTrigger(RecalcTrigger,Trigger6M)),NA())</f>
        <v>#N/A</v>
      </c>
      <c r="M3442" s="52" t="e">
        <f>IFERROR(_xll.qlIndexFixing(ONIndex6M,I3442,TRUE,_xll.ohTrigger(RecalcTrigger,Trigger6M)),NA())</f>
        <v>#N/A</v>
      </c>
    </row>
    <row r="3443" spans="2:13" x14ac:dyDescent="0.2">
      <c r="B3443" s="46" t="s">
        <v>49</v>
      </c>
      <c r="D3443" s="49">
        <f>_xll.qlCalendarAdvance(LocalCalendar,$D3442,B3443,"f",FALSE)</f>
        <v>63815</v>
      </c>
      <c r="E3443" s="49">
        <f>_xll.qlInterestRateIndexValueDate(IndexON,D3443)</f>
        <v>63815</v>
      </c>
      <c r="F3443" s="52" t="e">
        <f>IFERROR(_xll.qlIndexFixing(IndexON,D3443,TRUE,_xll.ohTrigger(RecalcTrigger,TriggerON)),NA())</f>
        <v>#N/A</v>
      </c>
      <c r="H3443" s="49">
        <f>_xll.qlCalendarAdvance(IborCalendar,$H3442,B3443,"f",FALSE)</f>
        <v>63452</v>
      </c>
      <c r="I3443" s="49">
        <f>_xll.qlInterestRateIndexValueDate(Index3M,$H3443)</f>
        <v>63457</v>
      </c>
      <c r="J3443" s="52" t="e">
        <f>IFERROR(_xll.qlIndexFixing(Index3M,H3443,TRUE,_xll.ohTrigger(RecalcTrigger,Trigger3M)),NA())</f>
        <v>#N/A</v>
      </c>
      <c r="K3443" s="52" t="e">
        <f>IFERROR(_xll.qlIndexFixing(ONIndex3M,I3443,TRUE,_xll.ohTrigger(RecalcTrigger,Trigger3M)),NA())</f>
        <v>#N/A</v>
      </c>
      <c r="L3443" s="52" t="e">
        <f>IFERROR(_xll.qlIndexFixing(Index6M,$H3443,TRUE,_xll.ohTrigger(RecalcTrigger,Trigger6M)),NA())</f>
        <v>#N/A</v>
      </c>
      <c r="M3443" s="52" t="e">
        <f>IFERROR(_xll.qlIndexFixing(ONIndex6M,I3443,TRUE,_xll.ohTrigger(RecalcTrigger,Trigger6M)),NA())</f>
        <v>#N/A</v>
      </c>
    </row>
    <row r="3444" spans="2:13" x14ac:dyDescent="0.2">
      <c r="B3444" s="46" t="s">
        <v>49</v>
      </c>
      <c r="D3444" s="49">
        <f>_xll.qlCalendarAdvance(LocalCalendar,$D3443,B3444,"f",FALSE)</f>
        <v>63822</v>
      </c>
      <c r="E3444" s="49">
        <f>_xll.qlInterestRateIndexValueDate(IndexON,D3444)</f>
        <v>63822</v>
      </c>
      <c r="F3444" s="52" t="e">
        <f>IFERROR(_xll.qlIndexFixing(IndexON,D3444,TRUE,_xll.ohTrigger(RecalcTrigger,TriggerON)),NA())</f>
        <v>#N/A</v>
      </c>
      <c r="H3444" s="49">
        <f>_xll.qlCalendarAdvance(IborCalendar,$H3443,B3444,"f",FALSE)</f>
        <v>63459</v>
      </c>
      <c r="I3444" s="49">
        <f>_xll.qlInterestRateIndexValueDate(Index3M,$H3444)</f>
        <v>63461</v>
      </c>
      <c r="J3444" s="52" t="e">
        <f>IFERROR(_xll.qlIndexFixing(Index3M,H3444,TRUE,_xll.ohTrigger(RecalcTrigger,Trigger3M)),NA())</f>
        <v>#N/A</v>
      </c>
      <c r="K3444" s="52" t="e">
        <f>IFERROR(_xll.qlIndexFixing(ONIndex3M,I3444,TRUE,_xll.ohTrigger(RecalcTrigger,Trigger3M)),NA())</f>
        <v>#N/A</v>
      </c>
      <c r="L3444" s="52" t="e">
        <f>IFERROR(_xll.qlIndexFixing(Index6M,$H3444,TRUE,_xll.ohTrigger(RecalcTrigger,Trigger6M)),NA())</f>
        <v>#N/A</v>
      </c>
      <c r="M3444" s="52" t="e">
        <f>IFERROR(_xll.qlIndexFixing(ONIndex6M,I3444,TRUE,_xll.ohTrigger(RecalcTrigger,Trigger6M)),NA())</f>
        <v>#N/A</v>
      </c>
    </row>
    <row r="3445" spans="2:13" x14ac:dyDescent="0.2">
      <c r="B3445" s="46" t="s">
        <v>49</v>
      </c>
      <c r="D3445" s="49">
        <f>_xll.qlCalendarAdvance(LocalCalendar,$D3444,B3445,"f",FALSE)</f>
        <v>63829</v>
      </c>
      <c r="E3445" s="49">
        <f>_xll.qlInterestRateIndexValueDate(IndexON,D3445)</f>
        <v>63829</v>
      </c>
      <c r="F3445" s="52" t="e">
        <f>IFERROR(_xll.qlIndexFixing(IndexON,D3445,TRUE,_xll.ohTrigger(RecalcTrigger,TriggerON)),NA())</f>
        <v>#N/A</v>
      </c>
      <c r="H3445" s="49">
        <f>_xll.qlCalendarAdvance(IborCalendar,$H3444,B3445,"f",FALSE)</f>
        <v>63466</v>
      </c>
      <c r="I3445" s="49">
        <f>_xll.qlInterestRateIndexValueDate(Index3M,$H3445)</f>
        <v>63468</v>
      </c>
      <c r="J3445" s="52" t="e">
        <f>IFERROR(_xll.qlIndexFixing(Index3M,H3445,TRUE,_xll.ohTrigger(RecalcTrigger,Trigger3M)),NA())</f>
        <v>#N/A</v>
      </c>
      <c r="K3445" s="52" t="e">
        <f>IFERROR(_xll.qlIndexFixing(ONIndex3M,I3445,TRUE,_xll.ohTrigger(RecalcTrigger,Trigger3M)),NA())</f>
        <v>#N/A</v>
      </c>
      <c r="L3445" s="52" t="e">
        <f>IFERROR(_xll.qlIndexFixing(Index6M,$H3445,TRUE,_xll.ohTrigger(RecalcTrigger,Trigger6M)),NA())</f>
        <v>#N/A</v>
      </c>
      <c r="M3445" s="52" t="e">
        <f>IFERROR(_xll.qlIndexFixing(ONIndex6M,I3445,TRUE,_xll.ohTrigger(RecalcTrigger,Trigger6M)),NA())</f>
        <v>#N/A</v>
      </c>
    </row>
    <row r="3446" spans="2:13" x14ac:dyDescent="0.2">
      <c r="B3446" s="46" t="s">
        <v>49</v>
      </c>
      <c r="D3446" s="49">
        <f>_xll.qlCalendarAdvance(LocalCalendar,$D3445,B3446,"f",FALSE)</f>
        <v>63836</v>
      </c>
      <c r="E3446" s="49">
        <f>_xll.qlInterestRateIndexValueDate(IndexON,D3446)</f>
        <v>63836</v>
      </c>
      <c r="F3446" s="52" t="e">
        <f>IFERROR(_xll.qlIndexFixing(IndexON,D3446,TRUE,_xll.ohTrigger(RecalcTrigger,TriggerON)),NA())</f>
        <v>#N/A</v>
      </c>
      <c r="H3446" s="49">
        <f>_xll.qlCalendarAdvance(IborCalendar,$H3445,B3446,"f",FALSE)</f>
        <v>63473</v>
      </c>
      <c r="I3446" s="49">
        <f>_xll.qlInterestRateIndexValueDate(Index3M,$H3446)</f>
        <v>63475</v>
      </c>
      <c r="J3446" s="52" t="e">
        <f>IFERROR(_xll.qlIndexFixing(Index3M,H3446,TRUE,_xll.ohTrigger(RecalcTrigger,Trigger3M)),NA())</f>
        <v>#N/A</v>
      </c>
      <c r="K3446" s="52" t="e">
        <f>IFERROR(_xll.qlIndexFixing(ONIndex3M,I3446,TRUE,_xll.ohTrigger(RecalcTrigger,Trigger3M)),NA())</f>
        <v>#N/A</v>
      </c>
      <c r="L3446" s="52" t="e">
        <f>IFERROR(_xll.qlIndexFixing(Index6M,$H3446,TRUE,_xll.ohTrigger(RecalcTrigger,Trigger6M)),NA())</f>
        <v>#N/A</v>
      </c>
      <c r="M3446" s="52" t="e">
        <f>IFERROR(_xll.qlIndexFixing(ONIndex6M,I3446,TRUE,_xll.ohTrigger(RecalcTrigger,Trigger6M)),NA())</f>
        <v>#N/A</v>
      </c>
    </row>
    <row r="3447" spans="2:13" x14ac:dyDescent="0.2">
      <c r="B3447" s="46" t="s">
        <v>49</v>
      </c>
      <c r="D3447" s="49">
        <f>_xll.qlCalendarAdvance(LocalCalendar,$D3446,B3447,"f",FALSE)</f>
        <v>63843</v>
      </c>
      <c r="E3447" s="49">
        <f>_xll.qlInterestRateIndexValueDate(IndexON,D3447)</f>
        <v>63843</v>
      </c>
      <c r="F3447" s="52" t="e">
        <f>IFERROR(_xll.qlIndexFixing(IndexON,D3447,TRUE,_xll.ohTrigger(RecalcTrigger,TriggerON)),NA())</f>
        <v>#N/A</v>
      </c>
      <c r="H3447" s="49">
        <f>_xll.qlCalendarAdvance(IborCalendar,$H3446,B3447,"f",FALSE)</f>
        <v>63480</v>
      </c>
      <c r="I3447" s="49">
        <f>_xll.qlInterestRateIndexValueDate(Index3M,$H3447)</f>
        <v>63482</v>
      </c>
      <c r="J3447" s="52" t="e">
        <f>IFERROR(_xll.qlIndexFixing(Index3M,H3447,TRUE,_xll.ohTrigger(RecalcTrigger,Trigger3M)),NA())</f>
        <v>#N/A</v>
      </c>
      <c r="K3447" s="52" t="e">
        <f>IFERROR(_xll.qlIndexFixing(ONIndex3M,I3447,TRUE,_xll.ohTrigger(RecalcTrigger,Trigger3M)),NA())</f>
        <v>#N/A</v>
      </c>
      <c r="L3447" s="52" t="e">
        <f>IFERROR(_xll.qlIndexFixing(Index6M,$H3447,TRUE,_xll.ohTrigger(RecalcTrigger,Trigger6M)),NA())</f>
        <v>#N/A</v>
      </c>
      <c r="M3447" s="52" t="e">
        <f>IFERROR(_xll.qlIndexFixing(ONIndex6M,I3447,TRUE,_xll.ohTrigger(RecalcTrigger,Trigger6M)),NA())</f>
        <v>#N/A</v>
      </c>
    </row>
    <row r="3448" spans="2:13" x14ac:dyDescent="0.2">
      <c r="B3448" s="46" t="s">
        <v>49</v>
      </c>
      <c r="D3448" s="49">
        <f>_xll.qlCalendarAdvance(LocalCalendar,$D3447,B3448,"f",FALSE)</f>
        <v>63850</v>
      </c>
      <c r="E3448" s="49">
        <f>_xll.qlInterestRateIndexValueDate(IndexON,D3448)</f>
        <v>63850</v>
      </c>
      <c r="F3448" s="52" t="e">
        <f>IFERROR(_xll.qlIndexFixing(IndexON,D3448,TRUE,_xll.ohTrigger(RecalcTrigger,TriggerON)),NA())</f>
        <v>#N/A</v>
      </c>
      <c r="H3448" s="49">
        <f>_xll.qlCalendarAdvance(IborCalendar,$H3447,B3448,"f",FALSE)</f>
        <v>63487</v>
      </c>
      <c r="I3448" s="49">
        <f>_xll.qlInterestRateIndexValueDate(Index3M,$H3448)</f>
        <v>63489</v>
      </c>
      <c r="J3448" s="52" t="e">
        <f>IFERROR(_xll.qlIndexFixing(Index3M,H3448,TRUE,_xll.ohTrigger(RecalcTrigger,Trigger3M)),NA())</f>
        <v>#N/A</v>
      </c>
      <c r="K3448" s="52" t="e">
        <f>IFERROR(_xll.qlIndexFixing(ONIndex3M,I3448,TRUE,_xll.ohTrigger(RecalcTrigger,Trigger3M)),NA())</f>
        <v>#N/A</v>
      </c>
      <c r="L3448" s="52" t="e">
        <f>IFERROR(_xll.qlIndexFixing(Index6M,$H3448,TRUE,_xll.ohTrigger(RecalcTrigger,Trigger6M)),NA())</f>
        <v>#N/A</v>
      </c>
      <c r="M3448" s="52" t="e">
        <f>IFERROR(_xll.qlIndexFixing(ONIndex6M,I3448,TRUE,_xll.ohTrigger(RecalcTrigger,Trigger6M)),NA())</f>
        <v>#N/A</v>
      </c>
    </row>
    <row r="3449" spans="2:13" x14ac:dyDescent="0.2">
      <c r="B3449" s="46" t="s">
        <v>49</v>
      </c>
      <c r="D3449" s="49">
        <f>_xll.qlCalendarAdvance(LocalCalendar,$D3448,B3449,"f",FALSE)</f>
        <v>63857</v>
      </c>
      <c r="E3449" s="49">
        <f>_xll.qlInterestRateIndexValueDate(IndexON,D3449)</f>
        <v>63857</v>
      </c>
      <c r="F3449" s="52" t="e">
        <f>IFERROR(_xll.qlIndexFixing(IndexON,D3449,TRUE,_xll.ohTrigger(RecalcTrigger,TriggerON)),NA())</f>
        <v>#N/A</v>
      </c>
      <c r="H3449" s="49">
        <f>_xll.qlCalendarAdvance(IborCalendar,$H3448,B3449,"f",FALSE)</f>
        <v>63494</v>
      </c>
      <c r="I3449" s="49">
        <f>_xll.qlInterestRateIndexValueDate(Index3M,$H3449)</f>
        <v>63499</v>
      </c>
      <c r="J3449" s="52" t="e">
        <f>IFERROR(_xll.qlIndexFixing(Index3M,H3449,TRUE,_xll.ohTrigger(RecalcTrigger,Trigger3M)),NA())</f>
        <v>#N/A</v>
      </c>
      <c r="K3449" s="52" t="e">
        <f>IFERROR(_xll.qlIndexFixing(ONIndex3M,I3449,TRUE,_xll.ohTrigger(RecalcTrigger,Trigger3M)),NA())</f>
        <v>#N/A</v>
      </c>
      <c r="L3449" s="52" t="e">
        <f>IFERROR(_xll.qlIndexFixing(Index6M,$H3449,TRUE,_xll.ohTrigger(RecalcTrigger,Trigger6M)),NA())</f>
        <v>#N/A</v>
      </c>
      <c r="M3449" s="52" t="e">
        <f>IFERROR(_xll.qlIndexFixing(ONIndex6M,I3449,TRUE,_xll.ohTrigger(RecalcTrigger,Trigger6M)),NA())</f>
        <v>#N/A</v>
      </c>
    </row>
    <row r="3450" spans="2:13" x14ac:dyDescent="0.2">
      <c r="B3450" s="46" t="s">
        <v>49</v>
      </c>
      <c r="D3450" s="49">
        <f>_xll.qlCalendarAdvance(LocalCalendar,$D3449,B3450,"f",FALSE)</f>
        <v>63864</v>
      </c>
      <c r="E3450" s="49">
        <f>_xll.qlInterestRateIndexValueDate(IndexON,D3450)</f>
        <v>63864</v>
      </c>
      <c r="F3450" s="52" t="e">
        <f>IFERROR(_xll.qlIndexFixing(IndexON,D3450,TRUE,_xll.ohTrigger(RecalcTrigger,TriggerON)),NA())</f>
        <v>#N/A</v>
      </c>
      <c r="H3450" s="49">
        <f>_xll.qlCalendarAdvance(IborCalendar,$H3449,B3450,"f",FALSE)</f>
        <v>63501</v>
      </c>
      <c r="I3450" s="49">
        <f>_xll.qlInterestRateIndexValueDate(Index3M,$H3450)</f>
        <v>63503</v>
      </c>
      <c r="J3450" s="52" t="e">
        <f>IFERROR(_xll.qlIndexFixing(Index3M,H3450,TRUE,_xll.ohTrigger(RecalcTrigger,Trigger3M)),NA())</f>
        <v>#N/A</v>
      </c>
      <c r="K3450" s="52" t="e">
        <f>IFERROR(_xll.qlIndexFixing(ONIndex3M,I3450,TRUE,_xll.ohTrigger(RecalcTrigger,Trigger3M)),NA())</f>
        <v>#N/A</v>
      </c>
      <c r="L3450" s="52" t="e">
        <f>IFERROR(_xll.qlIndexFixing(Index6M,$H3450,TRUE,_xll.ohTrigger(RecalcTrigger,Trigger6M)),NA())</f>
        <v>#N/A</v>
      </c>
      <c r="M3450" s="52" t="e">
        <f>IFERROR(_xll.qlIndexFixing(ONIndex6M,I3450,TRUE,_xll.ohTrigger(RecalcTrigger,Trigger6M)),NA())</f>
        <v>#N/A</v>
      </c>
    </row>
    <row r="3451" spans="2:13" x14ac:dyDescent="0.2">
      <c r="B3451" s="46" t="s">
        <v>49</v>
      </c>
      <c r="D3451" s="49">
        <f>_xll.qlCalendarAdvance(LocalCalendar,$D3450,B3451,"f",FALSE)</f>
        <v>63871</v>
      </c>
      <c r="E3451" s="49">
        <f>_xll.qlInterestRateIndexValueDate(IndexON,D3451)</f>
        <v>63871</v>
      </c>
      <c r="F3451" s="52" t="e">
        <f>IFERROR(_xll.qlIndexFixing(IndexON,D3451,TRUE,_xll.ohTrigger(RecalcTrigger,TriggerON)),NA())</f>
        <v>#N/A</v>
      </c>
      <c r="H3451" s="49">
        <f>_xll.qlCalendarAdvance(IborCalendar,$H3450,B3451,"f",FALSE)</f>
        <v>63508</v>
      </c>
      <c r="I3451" s="49">
        <f>_xll.qlInterestRateIndexValueDate(Index3M,$H3451)</f>
        <v>63510</v>
      </c>
      <c r="J3451" s="52" t="e">
        <f>IFERROR(_xll.qlIndexFixing(Index3M,H3451,TRUE,_xll.ohTrigger(RecalcTrigger,Trigger3M)),NA())</f>
        <v>#N/A</v>
      </c>
      <c r="K3451" s="52" t="e">
        <f>IFERROR(_xll.qlIndexFixing(ONIndex3M,I3451,TRUE,_xll.ohTrigger(RecalcTrigger,Trigger3M)),NA())</f>
        <v>#N/A</v>
      </c>
      <c r="L3451" s="52" t="e">
        <f>IFERROR(_xll.qlIndexFixing(Index6M,$H3451,TRUE,_xll.ohTrigger(RecalcTrigger,Trigger6M)),NA())</f>
        <v>#N/A</v>
      </c>
      <c r="M3451" s="52" t="e">
        <f>IFERROR(_xll.qlIndexFixing(ONIndex6M,I3451,TRUE,_xll.ohTrigger(RecalcTrigger,Trigger6M)),NA())</f>
        <v>#N/A</v>
      </c>
    </row>
    <row r="3452" spans="2:13" x14ac:dyDescent="0.2">
      <c r="B3452" s="46" t="s">
        <v>49</v>
      </c>
      <c r="D3452" s="49">
        <f>_xll.qlCalendarAdvance(LocalCalendar,$D3451,B3452,"f",FALSE)</f>
        <v>63878</v>
      </c>
      <c r="E3452" s="49">
        <f>_xll.qlInterestRateIndexValueDate(IndexON,D3452)</f>
        <v>63878</v>
      </c>
      <c r="F3452" s="52" t="e">
        <f>IFERROR(_xll.qlIndexFixing(IndexON,D3452,TRUE,_xll.ohTrigger(RecalcTrigger,TriggerON)),NA())</f>
        <v>#N/A</v>
      </c>
      <c r="H3452" s="49">
        <f>_xll.qlCalendarAdvance(IborCalendar,$H3451,B3452,"f",FALSE)</f>
        <v>63515</v>
      </c>
      <c r="I3452" s="49">
        <f>_xll.qlInterestRateIndexValueDate(Index3M,$H3452)</f>
        <v>63517</v>
      </c>
      <c r="J3452" s="52" t="e">
        <f>IFERROR(_xll.qlIndexFixing(Index3M,H3452,TRUE,_xll.ohTrigger(RecalcTrigger,Trigger3M)),NA())</f>
        <v>#N/A</v>
      </c>
      <c r="K3452" s="52" t="e">
        <f>IFERROR(_xll.qlIndexFixing(ONIndex3M,I3452,TRUE,_xll.ohTrigger(RecalcTrigger,Trigger3M)),NA())</f>
        <v>#N/A</v>
      </c>
      <c r="L3452" s="52" t="e">
        <f>IFERROR(_xll.qlIndexFixing(Index6M,$H3452,TRUE,_xll.ohTrigger(RecalcTrigger,Trigger6M)),NA())</f>
        <v>#N/A</v>
      </c>
      <c r="M3452" s="52" t="e">
        <f>IFERROR(_xll.qlIndexFixing(ONIndex6M,I3452,TRUE,_xll.ohTrigger(RecalcTrigger,Trigger6M)),NA())</f>
        <v>#N/A</v>
      </c>
    </row>
    <row r="3453" spans="2:13" x14ac:dyDescent="0.2">
      <c r="B3453" s="46" t="s">
        <v>49</v>
      </c>
      <c r="D3453" s="49">
        <f>_xll.qlCalendarAdvance(LocalCalendar,$D3452,B3453,"f",FALSE)</f>
        <v>63885</v>
      </c>
      <c r="E3453" s="49">
        <f>_xll.qlInterestRateIndexValueDate(IndexON,D3453)</f>
        <v>63885</v>
      </c>
      <c r="F3453" s="52" t="e">
        <f>IFERROR(_xll.qlIndexFixing(IndexON,D3453,TRUE,_xll.ohTrigger(RecalcTrigger,TriggerON)),NA())</f>
        <v>#N/A</v>
      </c>
      <c r="H3453" s="49">
        <f>_xll.qlCalendarAdvance(IborCalendar,$H3452,B3453,"f",FALSE)</f>
        <v>63522</v>
      </c>
      <c r="I3453" s="49">
        <f>_xll.qlInterestRateIndexValueDate(Index3M,$H3453)</f>
        <v>63524</v>
      </c>
      <c r="J3453" s="52" t="e">
        <f>IFERROR(_xll.qlIndexFixing(Index3M,H3453,TRUE,_xll.ohTrigger(RecalcTrigger,Trigger3M)),NA())</f>
        <v>#N/A</v>
      </c>
      <c r="K3453" s="52" t="e">
        <f>IFERROR(_xll.qlIndexFixing(ONIndex3M,I3453,TRUE,_xll.ohTrigger(RecalcTrigger,Trigger3M)),NA())</f>
        <v>#N/A</v>
      </c>
      <c r="L3453" s="52" t="e">
        <f>IFERROR(_xll.qlIndexFixing(Index6M,$H3453,TRUE,_xll.ohTrigger(RecalcTrigger,Trigger6M)),NA())</f>
        <v>#N/A</v>
      </c>
      <c r="M3453" s="52" t="e">
        <f>IFERROR(_xll.qlIndexFixing(ONIndex6M,I3453,TRUE,_xll.ohTrigger(RecalcTrigger,Trigger6M)),NA())</f>
        <v>#N/A</v>
      </c>
    </row>
    <row r="3454" spans="2:13" x14ac:dyDescent="0.2">
      <c r="B3454" s="46" t="s">
        <v>49</v>
      </c>
      <c r="D3454" s="49">
        <f>_xll.qlCalendarAdvance(LocalCalendar,$D3453,B3454,"f",FALSE)</f>
        <v>63892</v>
      </c>
      <c r="E3454" s="49">
        <f>_xll.qlInterestRateIndexValueDate(IndexON,D3454)</f>
        <v>63892</v>
      </c>
      <c r="F3454" s="52" t="e">
        <f>IFERROR(_xll.qlIndexFixing(IndexON,D3454,TRUE,_xll.ohTrigger(RecalcTrigger,TriggerON)),NA())</f>
        <v>#N/A</v>
      </c>
      <c r="H3454" s="49">
        <f>_xll.qlCalendarAdvance(IborCalendar,$H3453,B3454,"f",FALSE)</f>
        <v>63529</v>
      </c>
      <c r="I3454" s="49">
        <f>_xll.qlInterestRateIndexValueDate(Index3M,$H3454)</f>
        <v>63531</v>
      </c>
      <c r="J3454" s="52" t="e">
        <f>IFERROR(_xll.qlIndexFixing(Index3M,H3454,TRUE,_xll.ohTrigger(RecalcTrigger,Trigger3M)),NA())</f>
        <v>#N/A</v>
      </c>
      <c r="K3454" s="52" t="e">
        <f>IFERROR(_xll.qlIndexFixing(ONIndex3M,I3454,TRUE,_xll.ohTrigger(RecalcTrigger,Trigger3M)),NA())</f>
        <v>#N/A</v>
      </c>
      <c r="L3454" s="52" t="e">
        <f>IFERROR(_xll.qlIndexFixing(Index6M,$H3454,TRUE,_xll.ohTrigger(RecalcTrigger,Trigger6M)),NA())</f>
        <v>#N/A</v>
      </c>
      <c r="M3454" s="52" t="e">
        <f>IFERROR(_xll.qlIndexFixing(ONIndex6M,I3454,TRUE,_xll.ohTrigger(RecalcTrigger,Trigger6M)),NA())</f>
        <v>#N/A</v>
      </c>
    </row>
    <row r="3455" spans="2:13" x14ac:dyDescent="0.2">
      <c r="B3455" s="46" t="s">
        <v>49</v>
      </c>
      <c r="D3455" s="49">
        <f>_xll.qlCalendarAdvance(LocalCalendar,$D3454,B3455,"f",FALSE)</f>
        <v>63899</v>
      </c>
      <c r="E3455" s="49">
        <f>_xll.qlInterestRateIndexValueDate(IndexON,D3455)</f>
        <v>63899</v>
      </c>
      <c r="F3455" s="52" t="e">
        <f>IFERROR(_xll.qlIndexFixing(IndexON,D3455,TRUE,_xll.ohTrigger(RecalcTrigger,TriggerON)),NA())</f>
        <v>#N/A</v>
      </c>
      <c r="H3455" s="49">
        <f>_xll.qlCalendarAdvance(IborCalendar,$H3454,B3455,"f",FALSE)</f>
        <v>63536</v>
      </c>
      <c r="I3455" s="49">
        <f>_xll.qlInterestRateIndexValueDate(Index3M,$H3455)</f>
        <v>63538</v>
      </c>
      <c r="J3455" s="52" t="e">
        <f>IFERROR(_xll.qlIndexFixing(Index3M,H3455,TRUE,_xll.ohTrigger(RecalcTrigger,Trigger3M)),NA())</f>
        <v>#N/A</v>
      </c>
      <c r="K3455" s="52" t="e">
        <f>IFERROR(_xll.qlIndexFixing(ONIndex3M,I3455,TRUE,_xll.ohTrigger(RecalcTrigger,Trigger3M)),NA())</f>
        <v>#N/A</v>
      </c>
      <c r="L3455" s="52" t="e">
        <f>IFERROR(_xll.qlIndexFixing(Index6M,$H3455,TRUE,_xll.ohTrigger(RecalcTrigger,Trigger6M)),NA())</f>
        <v>#N/A</v>
      </c>
      <c r="M3455" s="52" t="e">
        <f>IFERROR(_xll.qlIndexFixing(ONIndex6M,I3455,TRUE,_xll.ohTrigger(RecalcTrigger,Trigger6M)),NA())</f>
        <v>#N/A</v>
      </c>
    </row>
    <row r="3456" spans="2:13" x14ac:dyDescent="0.2">
      <c r="B3456" s="46" t="s">
        <v>49</v>
      </c>
      <c r="D3456" s="49">
        <f>_xll.qlCalendarAdvance(LocalCalendar,$D3455,B3456,"f",FALSE)</f>
        <v>63906</v>
      </c>
      <c r="E3456" s="49">
        <f>_xll.qlInterestRateIndexValueDate(IndexON,D3456)</f>
        <v>63906</v>
      </c>
      <c r="F3456" s="52" t="e">
        <f>IFERROR(_xll.qlIndexFixing(IndexON,D3456,TRUE,_xll.ohTrigger(RecalcTrigger,TriggerON)),NA())</f>
        <v>#N/A</v>
      </c>
      <c r="H3456" s="49">
        <f>_xll.qlCalendarAdvance(IborCalendar,$H3455,B3456,"f",FALSE)</f>
        <v>63543</v>
      </c>
      <c r="I3456" s="49">
        <f>_xll.qlInterestRateIndexValueDate(Index3M,$H3456)</f>
        <v>63545</v>
      </c>
      <c r="J3456" s="52" t="e">
        <f>IFERROR(_xll.qlIndexFixing(Index3M,H3456,TRUE,_xll.ohTrigger(RecalcTrigger,Trigger3M)),NA())</f>
        <v>#N/A</v>
      </c>
      <c r="K3456" s="52" t="e">
        <f>IFERROR(_xll.qlIndexFixing(ONIndex3M,I3456,TRUE,_xll.ohTrigger(RecalcTrigger,Trigger3M)),NA())</f>
        <v>#N/A</v>
      </c>
      <c r="L3456" s="52" t="e">
        <f>IFERROR(_xll.qlIndexFixing(Index6M,$H3456,TRUE,_xll.ohTrigger(RecalcTrigger,Trigger6M)),NA())</f>
        <v>#N/A</v>
      </c>
      <c r="M3456" s="52" t="e">
        <f>IFERROR(_xll.qlIndexFixing(ONIndex6M,I3456,TRUE,_xll.ohTrigger(RecalcTrigger,Trigger6M)),NA())</f>
        <v>#N/A</v>
      </c>
    </row>
    <row r="3457" spans="2:13" x14ac:dyDescent="0.2">
      <c r="B3457" s="46" t="s">
        <v>49</v>
      </c>
      <c r="D3457" s="49">
        <f>_xll.qlCalendarAdvance(LocalCalendar,$D3456,B3457,"f",FALSE)</f>
        <v>63913</v>
      </c>
      <c r="E3457" s="49">
        <f>_xll.qlInterestRateIndexValueDate(IndexON,D3457)</f>
        <v>63913</v>
      </c>
      <c r="F3457" s="52" t="e">
        <f>IFERROR(_xll.qlIndexFixing(IndexON,D3457,TRUE,_xll.ohTrigger(RecalcTrigger,TriggerON)),NA())</f>
        <v>#N/A</v>
      </c>
      <c r="H3457" s="49">
        <f>_xll.qlCalendarAdvance(IborCalendar,$H3456,B3457,"f",FALSE)</f>
        <v>63550</v>
      </c>
      <c r="I3457" s="49">
        <f>_xll.qlInterestRateIndexValueDate(Index3M,$H3457)</f>
        <v>63552</v>
      </c>
      <c r="J3457" s="52" t="e">
        <f>IFERROR(_xll.qlIndexFixing(Index3M,H3457,TRUE,_xll.ohTrigger(RecalcTrigger,Trigger3M)),NA())</f>
        <v>#N/A</v>
      </c>
      <c r="K3457" s="52" t="e">
        <f>IFERROR(_xll.qlIndexFixing(ONIndex3M,I3457,TRUE,_xll.ohTrigger(RecalcTrigger,Trigger3M)),NA())</f>
        <v>#N/A</v>
      </c>
      <c r="L3457" s="52" t="e">
        <f>IFERROR(_xll.qlIndexFixing(Index6M,$H3457,TRUE,_xll.ohTrigger(RecalcTrigger,Trigger6M)),NA())</f>
        <v>#N/A</v>
      </c>
      <c r="M3457" s="52" t="e">
        <f>IFERROR(_xll.qlIndexFixing(ONIndex6M,I3457,TRUE,_xll.ohTrigger(RecalcTrigger,Trigger6M)),NA())</f>
        <v>#N/A</v>
      </c>
    </row>
    <row r="3458" spans="2:13" x14ac:dyDescent="0.2">
      <c r="B3458" s="46" t="s">
        <v>49</v>
      </c>
      <c r="D3458" s="49">
        <f>_xll.qlCalendarAdvance(LocalCalendar,$D3457,B3458,"f",FALSE)</f>
        <v>63923</v>
      </c>
      <c r="E3458" s="49">
        <f>_xll.qlInterestRateIndexValueDate(IndexON,D3458)</f>
        <v>63923</v>
      </c>
      <c r="F3458" s="52" t="e">
        <f>IFERROR(_xll.qlIndexFixing(IndexON,D3458,TRUE,_xll.ohTrigger(RecalcTrigger,TriggerON)),NA())</f>
        <v>#N/A</v>
      </c>
      <c r="H3458" s="49">
        <f>_xll.qlCalendarAdvance(IborCalendar,$H3457,B3458,"f",FALSE)</f>
        <v>63557</v>
      </c>
      <c r="I3458" s="49">
        <f>_xll.qlInterestRateIndexValueDate(Index3M,$H3458)</f>
        <v>63559</v>
      </c>
      <c r="J3458" s="52" t="e">
        <f>IFERROR(_xll.qlIndexFixing(Index3M,H3458,TRUE,_xll.ohTrigger(RecalcTrigger,Trigger3M)),NA())</f>
        <v>#N/A</v>
      </c>
      <c r="K3458" s="52" t="e">
        <f>IFERROR(_xll.qlIndexFixing(ONIndex3M,I3458,TRUE,_xll.ohTrigger(RecalcTrigger,Trigger3M)),NA())</f>
        <v>#N/A</v>
      </c>
      <c r="L3458" s="52" t="e">
        <f>IFERROR(_xll.qlIndexFixing(Index6M,$H3458,TRUE,_xll.ohTrigger(RecalcTrigger,Trigger6M)),NA())</f>
        <v>#N/A</v>
      </c>
      <c r="M3458" s="52" t="e">
        <f>IFERROR(_xll.qlIndexFixing(ONIndex6M,I3458,TRUE,_xll.ohTrigger(RecalcTrigger,Trigger6M)),NA())</f>
        <v>#N/A</v>
      </c>
    </row>
    <row r="3459" spans="2:13" x14ac:dyDescent="0.2">
      <c r="B3459" s="46" t="s">
        <v>49</v>
      </c>
      <c r="D3459" s="49">
        <f>_xll.qlCalendarAdvance(LocalCalendar,$D3458,B3459,"f",FALSE)</f>
        <v>63930</v>
      </c>
      <c r="E3459" s="49">
        <f>_xll.qlInterestRateIndexValueDate(IndexON,D3459)</f>
        <v>63930</v>
      </c>
      <c r="F3459" s="52" t="e">
        <f>IFERROR(_xll.qlIndexFixing(IndexON,D3459,TRUE,_xll.ohTrigger(RecalcTrigger,TriggerON)),NA())</f>
        <v>#N/A</v>
      </c>
      <c r="H3459" s="49">
        <f>_xll.qlCalendarAdvance(IborCalendar,$H3458,B3459,"f",FALSE)</f>
        <v>63564</v>
      </c>
      <c r="I3459" s="49">
        <f>_xll.qlInterestRateIndexValueDate(Index3M,$H3459)</f>
        <v>63566</v>
      </c>
      <c r="J3459" s="52" t="e">
        <f>IFERROR(_xll.qlIndexFixing(Index3M,H3459,TRUE,_xll.ohTrigger(RecalcTrigger,Trigger3M)),NA())</f>
        <v>#N/A</v>
      </c>
      <c r="K3459" s="52" t="e">
        <f>IFERROR(_xll.qlIndexFixing(ONIndex3M,I3459,TRUE,_xll.ohTrigger(RecalcTrigger,Trigger3M)),NA())</f>
        <v>#N/A</v>
      </c>
      <c r="L3459" s="52" t="e">
        <f>IFERROR(_xll.qlIndexFixing(Index6M,$H3459,TRUE,_xll.ohTrigger(RecalcTrigger,Trigger6M)),NA())</f>
        <v>#N/A</v>
      </c>
      <c r="M3459" s="52" t="e">
        <f>IFERROR(_xll.qlIndexFixing(ONIndex6M,I3459,TRUE,_xll.ohTrigger(RecalcTrigger,Trigger6M)),NA())</f>
        <v>#N/A</v>
      </c>
    </row>
    <row r="3460" spans="2:13" x14ac:dyDescent="0.2">
      <c r="B3460" s="46" t="s">
        <v>49</v>
      </c>
      <c r="D3460" s="49">
        <f>_xll.qlCalendarAdvance(LocalCalendar,$D3459,B3460,"f",FALSE)</f>
        <v>63937</v>
      </c>
      <c r="E3460" s="49">
        <f>_xll.qlInterestRateIndexValueDate(IndexON,D3460)</f>
        <v>63937</v>
      </c>
      <c r="F3460" s="52" t="e">
        <f>IFERROR(_xll.qlIndexFixing(IndexON,D3460,TRUE,_xll.ohTrigger(RecalcTrigger,TriggerON)),NA())</f>
        <v>#N/A</v>
      </c>
      <c r="H3460" s="49">
        <f>_xll.qlCalendarAdvance(IborCalendar,$H3459,B3460,"f",FALSE)</f>
        <v>63571</v>
      </c>
      <c r="I3460" s="49">
        <f>_xll.qlInterestRateIndexValueDate(Index3M,$H3460)</f>
        <v>63573</v>
      </c>
      <c r="J3460" s="52" t="e">
        <f>IFERROR(_xll.qlIndexFixing(Index3M,H3460,TRUE,_xll.ohTrigger(RecalcTrigger,Trigger3M)),NA())</f>
        <v>#N/A</v>
      </c>
      <c r="K3460" s="52" t="e">
        <f>IFERROR(_xll.qlIndexFixing(ONIndex3M,I3460,TRUE,_xll.ohTrigger(RecalcTrigger,Trigger3M)),NA())</f>
        <v>#N/A</v>
      </c>
      <c r="L3460" s="52" t="e">
        <f>IFERROR(_xll.qlIndexFixing(Index6M,$H3460,TRUE,_xll.ohTrigger(RecalcTrigger,Trigger6M)),NA())</f>
        <v>#N/A</v>
      </c>
      <c r="M3460" s="52" t="e">
        <f>IFERROR(_xll.qlIndexFixing(ONIndex6M,I3460,TRUE,_xll.ohTrigger(RecalcTrigger,Trigger6M)),NA())</f>
        <v>#N/A</v>
      </c>
    </row>
    <row r="3461" spans="2:13" x14ac:dyDescent="0.2">
      <c r="B3461" s="46" t="s">
        <v>49</v>
      </c>
      <c r="D3461" s="49">
        <f>_xll.qlCalendarAdvance(LocalCalendar,$D3460,B3461,"f",FALSE)</f>
        <v>63944</v>
      </c>
      <c r="E3461" s="49">
        <f>_xll.qlInterestRateIndexValueDate(IndexON,D3461)</f>
        <v>63944</v>
      </c>
      <c r="F3461" s="52" t="e">
        <f>IFERROR(_xll.qlIndexFixing(IndexON,D3461,TRUE,_xll.ohTrigger(RecalcTrigger,TriggerON)),NA())</f>
        <v>#N/A</v>
      </c>
      <c r="H3461" s="49">
        <f>_xll.qlCalendarAdvance(IborCalendar,$H3460,B3461,"f",FALSE)</f>
        <v>63578</v>
      </c>
      <c r="I3461" s="49">
        <f>_xll.qlInterestRateIndexValueDate(Index3M,$H3461)</f>
        <v>63580</v>
      </c>
      <c r="J3461" s="52" t="e">
        <f>IFERROR(_xll.qlIndexFixing(Index3M,H3461,TRUE,_xll.ohTrigger(RecalcTrigger,Trigger3M)),NA())</f>
        <v>#N/A</v>
      </c>
      <c r="K3461" s="52" t="e">
        <f>IFERROR(_xll.qlIndexFixing(ONIndex3M,I3461,TRUE,_xll.ohTrigger(RecalcTrigger,Trigger3M)),NA())</f>
        <v>#N/A</v>
      </c>
      <c r="L3461" s="52" t="e">
        <f>IFERROR(_xll.qlIndexFixing(Index6M,$H3461,TRUE,_xll.ohTrigger(RecalcTrigger,Trigger6M)),NA())</f>
        <v>#N/A</v>
      </c>
      <c r="M3461" s="52" t="e">
        <f>IFERROR(_xll.qlIndexFixing(ONIndex6M,I3461,TRUE,_xll.ohTrigger(RecalcTrigger,Trigger6M)),NA())</f>
        <v>#N/A</v>
      </c>
    </row>
    <row r="3462" spans="2:13" x14ac:dyDescent="0.2">
      <c r="B3462" s="46" t="s">
        <v>49</v>
      </c>
      <c r="D3462" s="49">
        <f>_xll.qlCalendarAdvance(LocalCalendar,$D3461,B3462,"f",FALSE)</f>
        <v>63951</v>
      </c>
      <c r="E3462" s="49">
        <f>_xll.qlInterestRateIndexValueDate(IndexON,D3462)</f>
        <v>63951</v>
      </c>
      <c r="F3462" s="52" t="e">
        <f>IFERROR(_xll.qlIndexFixing(IndexON,D3462,TRUE,_xll.ohTrigger(RecalcTrigger,TriggerON)),NA())</f>
        <v>#N/A</v>
      </c>
      <c r="H3462" s="49">
        <f>_xll.qlCalendarAdvance(IborCalendar,$H3461,B3462,"f",FALSE)</f>
        <v>63585</v>
      </c>
      <c r="I3462" s="49">
        <f>_xll.qlInterestRateIndexValueDate(Index3M,$H3462)</f>
        <v>63587</v>
      </c>
      <c r="J3462" s="52" t="e">
        <f>IFERROR(_xll.qlIndexFixing(Index3M,H3462,TRUE,_xll.ohTrigger(RecalcTrigger,Trigger3M)),NA())</f>
        <v>#N/A</v>
      </c>
      <c r="K3462" s="52" t="e">
        <f>IFERROR(_xll.qlIndexFixing(ONIndex3M,I3462,TRUE,_xll.ohTrigger(RecalcTrigger,Trigger3M)),NA())</f>
        <v>#N/A</v>
      </c>
      <c r="L3462" s="52" t="e">
        <f>IFERROR(_xll.qlIndexFixing(Index6M,$H3462,TRUE,_xll.ohTrigger(RecalcTrigger,Trigger6M)),NA())</f>
        <v>#N/A</v>
      </c>
      <c r="M3462" s="52" t="e">
        <f>IFERROR(_xll.qlIndexFixing(ONIndex6M,I3462,TRUE,_xll.ohTrigger(RecalcTrigger,Trigger6M)),NA())</f>
        <v>#N/A</v>
      </c>
    </row>
    <row r="3463" spans="2:13" x14ac:dyDescent="0.2">
      <c r="B3463" s="46" t="s">
        <v>49</v>
      </c>
      <c r="D3463" s="49">
        <f>_xll.qlCalendarAdvance(LocalCalendar,$D3462,B3463,"f",FALSE)</f>
        <v>63958</v>
      </c>
      <c r="E3463" s="49">
        <f>_xll.qlInterestRateIndexValueDate(IndexON,D3463)</f>
        <v>63958</v>
      </c>
      <c r="F3463" s="52" t="e">
        <f>IFERROR(_xll.qlIndexFixing(IndexON,D3463,TRUE,_xll.ohTrigger(RecalcTrigger,TriggerON)),NA())</f>
        <v>#N/A</v>
      </c>
      <c r="H3463" s="49">
        <f>_xll.qlCalendarAdvance(IborCalendar,$H3462,B3463,"f",FALSE)</f>
        <v>63592</v>
      </c>
      <c r="I3463" s="49">
        <f>_xll.qlInterestRateIndexValueDate(Index3M,$H3463)</f>
        <v>63594</v>
      </c>
      <c r="J3463" s="52" t="e">
        <f>IFERROR(_xll.qlIndexFixing(Index3M,H3463,TRUE,_xll.ohTrigger(RecalcTrigger,Trigger3M)),NA())</f>
        <v>#N/A</v>
      </c>
      <c r="K3463" s="52" t="e">
        <f>IFERROR(_xll.qlIndexFixing(ONIndex3M,I3463,TRUE,_xll.ohTrigger(RecalcTrigger,Trigger3M)),NA())</f>
        <v>#N/A</v>
      </c>
      <c r="L3463" s="52" t="e">
        <f>IFERROR(_xll.qlIndexFixing(Index6M,$H3463,TRUE,_xll.ohTrigger(RecalcTrigger,Trigger6M)),NA())</f>
        <v>#N/A</v>
      </c>
      <c r="M3463" s="52" t="e">
        <f>IFERROR(_xll.qlIndexFixing(ONIndex6M,I3463,TRUE,_xll.ohTrigger(RecalcTrigger,Trigger6M)),NA())</f>
        <v>#N/A</v>
      </c>
    </row>
    <row r="3464" spans="2:13" x14ac:dyDescent="0.2">
      <c r="B3464" s="46" t="s">
        <v>49</v>
      </c>
      <c r="D3464" s="49">
        <f>_xll.qlCalendarAdvance(LocalCalendar,$D3463,B3464,"f",FALSE)</f>
        <v>63965</v>
      </c>
      <c r="E3464" s="49">
        <f>_xll.qlInterestRateIndexValueDate(IndexON,D3464)</f>
        <v>63965</v>
      </c>
      <c r="F3464" s="52" t="e">
        <f>IFERROR(_xll.qlIndexFixing(IndexON,D3464,TRUE,_xll.ohTrigger(RecalcTrigger,TriggerON)),NA())</f>
        <v>#N/A</v>
      </c>
      <c r="H3464" s="49">
        <f>_xll.qlCalendarAdvance(IborCalendar,$H3463,B3464,"f",FALSE)</f>
        <v>63599</v>
      </c>
      <c r="I3464" s="49">
        <f>_xll.qlInterestRateIndexValueDate(Index3M,$H3464)</f>
        <v>63601</v>
      </c>
      <c r="J3464" s="52" t="e">
        <f>IFERROR(_xll.qlIndexFixing(Index3M,H3464,TRUE,_xll.ohTrigger(RecalcTrigger,Trigger3M)),NA())</f>
        <v>#N/A</v>
      </c>
      <c r="K3464" s="52" t="e">
        <f>IFERROR(_xll.qlIndexFixing(ONIndex3M,I3464,TRUE,_xll.ohTrigger(RecalcTrigger,Trigger3M)),NA())</f>
        <v>#N/A</v>
      </c>
      <c r="L3464" s="52" t="e">
        <f>IFERROR(_xll.qlIndexFixing(Index6M,$H3464,TRUE,_xll.ohTrigger(RecalcTrigger,Trigger6M)),NA())</f>
        <v>#N/A</v>
      </c>
      <c r="M3464" s="52" t="e">
        <f>IFERROR(_xll.qlIndexFixing(ONIndex6M,I3464,TRUE,_xll.ohTrigger(RecalcTrigger,Trigger6M)),NA())</f>
        <v>#N/A</v>
      </c>
    </row>
    <row r="3465" spans="2:13" x14ac:dyDescent="0.2">
      <c r="B3465" s="46" t="s">
        <v>49</v>
      </c>
      <c r="D3465" s="49">
        <f>_xll.qlCalendarAdvance(LocalCalendar,$D3464,B3465,"f",FALSE)</f>
        <v>63972</v>
      </c>
      <c r="E3465" s="49">
        <f>_xll.qlInterestRateIndexValueDate(IndexON,D3465)</f>
        <v>63972</v>
      </c>
      <c r="F3465" s="52" t="e">
        <f>IFERROR(_xll.qlIndexFixing(IndexON,D3465,TRUE,_xll.ohTrigger(RecalcTrigger,TriggerON)),NA())</f>
        <v>#N/A</v>
      </c>
      <c r="H3465" s="49">
        <f>_xll.qlCalendarAdvance(IborCalendar,$H3464,B3465,"f",FALSE)</f>
        <v>63606</v>
      </c>
      <c r="I3465" s="49">
        <f>_xll.qlInterestRateIndexValueDate(Index3M,$H3465)</f>
        <v>63608</v>
      </c>
      <c r="J3465" s="52" t="e">
        <f>IFERROR(_xll.qlIndexFixing(Index3M,H3465,TRUE,_xll.ohTrigger(RecalcTrigger,Trigger3M)),NA())</f>
        <v>#N/A</v>
      </c>
      <c r="K3465" s="52" t="e">
        <f>IFERROR(_xll.qlIndexFixing(ONIndex3M,I3465,TRUE,_xll.ohTrigger(RecalcTrigger,Trigger3M)),NA())</f>
        <v>#N/A</v>
      </c>
      <c r="L3465" s="52" t="e">
        <f>IFERROR(_xll.qlIndexFixing(Index6M,$H3465,TRUE,_xll.ohTrigger(RecalcTrigger,Trigger6M)),NA())</f>
        <v>#N/A</v>
      </c>
      <c r="M3465" s="52" t="e">
        <f>IFERROR(_xll.qlIndexFixing(ONIndex6M,I3465,TRUE,_xll.ohTrigger(RecalcTrigger,Trigger6M)),NA())</f>
        <v>#N/A</v>
      </c>
    </row>
    <row r="3466" spans="2:13" x14ac:dyDescent="0.2">
      <c r="B3466" s="46" t="s">
        <v>49</v>
      </c>
      <c r="D3466" s="49">
        <f>_xll.qlCalendarAdvance(LocalCalendar,$D3465,B3466,"f",FALSE)</f>
        <v>63979</v>
      </c>
      <c r="E3466" s="49">
        <f>_xll.qlInterestRateIndexValueDate(IndexON,D3466)</f>
        <v>63979</v>
      </c>
      <c r="F3466" s="52" t="e">
        <f>IFERROR(_xll.qlIndexFixing(IndexON,D3466,TRUE,_xll.ohTrigger(RecalcTrigger,TriggerON)),NA())</f>
        <v>#N/A</v>
      </c>
      <c r="H3466" s="49">
        <f>_xll.qlCalendarAdvance(IborCalendar,$H3465,B3466,"f",FALSE)</f>
        <v>63613</v>
      </c>
      <c r="I3466" s="49">
        <f>_xll.qlInterestRateIndexValueDate(Index3M,$H3466)</f>
        <v>63615</v>
      </c>
      <c r="J3466" s="52" t="e">
        <f>IFERROR(_xll.qlIndexFixing(Index3M,H3466,TRUE,_xll.ohTrigger(RecalcTrigger,Trigger3M)),NA())</f>
        <v>#N/A</v>
      </c>
      <c r="K3466" s="52" t="e">
        <f>IFERROR(_xll.qlIndexFixing(ONIndex3M,I3466,TRUE,_xll.ohTrigger(RecalcTrigger,Trigger3M)),NA())</f>
        <v>#N/A</v>
      </c>
      <c r="L3466" s="52" t="e">
        <f>IFERROR(_xll.qlIndexFixing(Index6M,$H3466,TRUE,_xll.ohTrigger(RecalcTrigger,Trigger6M)),NA())</f>
        <v>#N/A</v>
      </c>
      <c r="M3466" s="52" t="e">
        <f>IFERROR(_xll.qlIndexFixing(ONIndex6M,I3466,TRUE,_xll.ohTrigger(RecalcTrigger,Trigger6M)),NA())</f>
        <v>#N/A</v>
      </c>
    </row>
    <row r="3467" spans="2:13" x14ac:dyDescent="0.2">
      <c r="B3467" s="46" t="s">
        <v>49</v>
      </c>
      <c r="D3467" s="49">
        <f>_xll.qlCalendarAdvance(LocalCalendar,$D3466,B3467,"f",FALSE)</f>
        <v>63986</v>
      </c>
      <c r="E3467" s="49">
        <f>_xll.qlInterestRateIndexValueDate(IndexON,D3467)</f>
        <v>63986</v>
      </c>
      <c r="F3467" s="52" t="e">
        <f>IFERROR(_xll.qlIndexFixing(IndexON,D3467,TRUE,_xll.ohTrigger(RecalcTrigger,TriggerON)),NA())</f>
        <v>#N/A</v>
      </c>
      <c r="H3467" s="49">
        <f>_xll.qlCalendarAdvance(IborCalendar,$H3466,B3467,"f",FALSE)</f>
        <v>63620</v>
      </c>
      <c r="I3467" s="49">
        <f>_xll.qlInterestRateIndexValueDate(Index3M,$H3467)</f>
        <v>63622</v>
      </c>
      <c r="J3467" s="52" t="e">
        <f>IFERROR(_xll.qlIndexFixing(Index3M,H3467,TRUE,_xll.ohTrigger(RecalcTrigger,Trigger3M)),NA())</f>
        <v>#N/A</v>
      </c>
      <c r="K3467" s="52" t="e">
        <f>IFERROR(_xll.qlIndexFixing(ONIndex3M,I3467,TRUE,_xll.ohTrigger(RecalcTrigger,Trigger3M)),NA())</f>
        <v>#N/A</v>
      </c>
      <c r="L3467" s="52" t="e">
        <f>IFERROR(_xll.qlIndexFixing(Index6M,$H3467,TRUE,_xll.ohTrigger(RecalcTrigger,Trigger6M)),NA())</f>
        <v>#N/A</v>
      </c>
      <c r="M3467" s="52" t="e">
        <f>IFERROR(_xll.qlIndexFixing(ONIndex6M,I3467,TRUE,_xll.ohTrigger(RecalcTrigger,Trigger6M)),NA())</f>
        <v>#N/A</v>
      </c>
    </row>
    <row r="3468" spans="2:13" x14ac:dyDescent="0.2">
      <c r="B3468" s="46" t="s">
        <v>49</v>
      </c>
      <c r="D3468" s="49">
        <f>_xll.qlCalendarAdvance(LocalCalendar,$D3467,B3468,"f",FALSE)</f>
        <v>63993</v>
      </c>
      <c r="E3468" s="49">
        <f>_xll.qlInterestRateIndexValueDate(IndexON,D3468)</f>
        <v>63993</v>
      </c>
      <c r="F3468" s="52" t="e">
        <f>IFERROR(_xll.qlIndexFixing(IndexON,D3468,TRUE,_xll.ohTrigger(RecalcTrigger,TriggerON)),NA())</f>
        <v>#N/A</v>
      </c>
      <c r="H3468" s="49">
        <f>_xll.qlCalendarAdvance(IborCalendar,$H3467,B3468,"f",FALSE)</f>
        <v>63627</v>
      </c>
      <c r="I3468" s="49">
        <f>_xll.qlInterestRateIndexValueDate(Index3M,$H3468)</f>
        <v>63629</v>
      </c>
      <c r="J3468" s="52" t="e">
        <f>IFERROR(_xll.qlIndexFixing(Index3M,H3468,TRUE,_xll.ohTrigger(RecalcTrigger,Trigger3M)),NA())</f>
        <v>#N/A</v>
      </c>
      <c r="K3468" s="52" t="e">
        <f>IFERROR(_xll.qlIndexFixing(ONIndex3M,I3468,TRUE,_xll.ohTrigger(RecalcTrigger,Trigger3M)),NA())</f>
        <v>#N/A</v>
      </c>
      <c r="L3468" s="52" t="e">
        <f>IFERROR(_xll.qlIndexFixing(Index6M,$H3468,TRUE,_xll.ohTrigger(RecalcTrigger,Trigger6M)),NA())</f>
        <v>#N/A</v>
      </c>
      <c r="M3468" s="52" t="e">
        <f>IFERROR(_xll.qlIndexFixing(ONIndex6M,I3468,TRUE,_xll.ohTrigger(RecalcTrigger,Trigger6M)),NA())</f>
        <v>#N/A</v>
      </c>
    </row>
    <row r="3469" spans="2:13" x14ac:dyDescent="0.2">
      <c r="B3469" s="46" t="s">
        <v>49</v>
      </c>
      <c r="D3469" s="49">
        <f>_xll.qlCalendarAdvance(LocalCalendar,$D3468,B3469,"f",FALSE)</f>
        <v>64000</v>
      </c>
      <c r="E3469" s="49">
        <f>_xll.qlInterestRateIndexValueDate(IndexON,D3469)</f>
        <v>64000</v>
      </c>
      <c r="F3469" s="52" t="e">
        <f>IFERROR(_xll.qlIndexFixing(IndexON,D3469,TRUE,_xll.ohTrigger(RecalcTrigger,TriggerON)),NA())</f>
        <v>#N/A</v>
      </c>
      <c r="H3469" s="49">
        <f>_xll.qlCalendarAdvance(IborCalendar,$H3468,B3469,"f",FALSE)</f>
        <v>63634</v>
      </c>
      <c r="I3469" s="49">
        <f>_xll.qlInterestRateIndexValueDate(Index3M,$H3469)</f>
        <v>63636</v>
      </c>
      <c r="J3469" s="52" t="e">
        <f>IFERROR(_xll.qlIndexFixing(Index3M,H3469,TRUE,_xll.ohTrigger(RecalcTrigger,Trigger3M)),NA())</f>
        <v>#N/A</v>
      </c>
      <c r="K3469" s="52" t="e">
        <f>IFERROR(_xll.qlIndexFixing(ONIndex3M,I3469,TRUE,_xll.ohTrigger(RecalcTrigger,Trigger3M)),NA())</f>
        <v>#N/A</v>
      </c>
      <c r="L3469" s="52" t="e">
        <f>IFERROR(_xll.qlIndexFixing(Index6M,$H3469,TRUE,_xll.ohTrigger(RecalcTrigger,Trigger6M)),NA())</f>
        <v>#N/A</v>
      </c>
      <c r="M3469" s="52" t="e">
        <f>IFERROR(_xll.qlIndexFixing(ONIndex6M,I3469,TRUE,_xll.ohTrigger(RecalcTrigger,Trigger6M)),NA())</f>
        <v>#N/A</v>
      </c>
    </row>
    <row r="3470" spans="2:13" x14ac:dyDescent="0.2">
      <c r="B3470" s="46" t="s">
        <v>49</v>
      </c>
      <c r="D3470" s="49">
        <f>_xll.qlCalendarAdvance(LocalCalendar,$D3469,B3470,"f",FALSE)</f>
        <v>64007</v>
      </c>
      <c r="E3470" s="49">
        <f>_xll.qlInterestRateIndexValueDate(IndexON,D3470)</f>
        <v>64007</v>
      </c>
      <c r="F3470" s="52" t="e">
        <f>IFERROR(_xll.qlIndexFixing(IndexON,D3470,TRUE,_xll.ohTrigger(RecalcTrigger,TriggerON)),NA())</f>
        <v>#N/A</v>
      </c>
      <c r="H3470" s="49">
        <f>_xll.qlCalendarAdvance(IborCalendar,$H3469,B3470,"f",FALSE)</f>
        <v>63641</v>
      </c>
      <c r="I3470" s="49">
        <f>_xll.qlInterestRateIndexValueDate(Index3M,$H3470)</f>
        <v>63643</v>
      </c>
      <c r="J3470" s="52" t="e">
        <f>IFERROR(_xll.qlIndexFixing(Index3M,H3470,TRUE,_xll.ohTrigger(RecalcTrigger,Trigger3M)),NA())</f>
        <v>#N/A</v>
      </c>
      <c r="K3470" s="52" t="e">
        <f>IFERROR(_xll.qlIndexFixing(ONIndex3M,I3470,TRUE,_xll.ohTrigger(RecalcTrigger,Trigger3M)),NA())</f>
        <v>#N/A</v>
      </c>
      <c r="L3470" s="52" t="e">
        <f>IFERROR(_xll.qlIndexFixing(Index6M,$H3470,TRUE,_xll.ohTrigger(RecalcTrigger,Trigger6M)),NA())</f>
        <v>#N/A</v>
      </c>
      <c r="M3470" s="52" t="e">
        <f>IFERROR(_xll.qlIndexFixing(ONIndex6M,I3470,TRUE,_xll.ohTrigger(RecalcTrigger,Trigger6M)),NA())</f>
        <v>#N/A</v>
      </c>
    </row>
    <row r="3471" spans="2:13" x14ac:dyDescent="0.2">
      <c r="B3471" s="46" t="s">
        <v>49</v>
      </c>
      <c r="D3471" s="49">
        <f>_xll.qlCalendarAdvance(LocalCalendar,$D3470,B3471,"f",FALSE)</f>
        <v>64014</v>
      </c>
      <c r="E3471" s="49">
        <f>_xll.qlInterestRateIndexValueDate(IndexON,D3471)</f>
        <v>64014</v>
      </c>
      <c r="F3471" s="52" t="e">
        <f>IFERROR(_xll.qlIndexFixing(IndexON,D3471,TRUE,_xll.ohTrigger(RecalcTrigger,TriggerON)),NA())</f>
        <v>#N/A</v>
      </c>
      <c r="H3471" s="49">
        <f>_xll.qlCalendarAdvance(IborCalendar,$H3470,B3471,"f",FALSE)</f>
        <v>63648</v>
      </c>
      <c r="I3471" s="49">
        <f>_xll.qlInterestRateIndexValueDate(Index3M,$H3471)</f>
        <v>63650</v>
      </c>
      <c r="J3471" s="52" t="e">
        <f>IFERROR(_xll.qlIndexFixing(Index3M,H3471,TRUE,_xll.ohTrigger(RecalcTrigger,Trigger3M)),NA())</f>
        <v>#N/A</v>
      </c>
      <c r="K3471" s="52" t="e">
        <f>IFERROR(_xll.qlIndexFixing(ONIndex3M,I3471,TRUE,_xll.ohTrigger(RecalcTrigger,Trigger3M)),NA())</f>
        <v>#N/A</v>
      </c>
      <c r="L3471" s="52" t="e">
        <f>IFERROR(_xll.qlIndexFixing(Index6M,$H3471,TRUE,_xll.ohTrigger(RecalcTrigger,Trigger6M)),NA())</f>
        <v>#N/A</v>
      </c>
      <c r="M3471" s="52" t="e">
        <f>IFERROR(_xll.qlIndexFixing(ONIndex6M,I3471,TRUE,_xll.ohTrigger(RecalcTrigger,Trigger6M)),NA())</f>
        <v>#N/A</v>
      </c>
    </row>
    <row r="3472" spans="2:13" x14ac:dyDescent="0.2">
      <c r="B3472" s="46" t="s">
        <v>49</v>
      </c>
      <c r="D3472" s="49">
        <f>_xll.qlCalendarAdvance(LocalCalendar,$D3471,B3472,"f",FALSE)</f>
        <v>64021</v>
      </c>
      <c r="E3472" s="49">
        <f>_xll.qlInterestRateIndexValueDate(IndexON,D3472)</f>
        <v>64021</v>
      </c>
      <c r="F3472" s="52" t="e">
        <f>IFERROR(_xll.qlIndexFixing(IndexON,D3472,TRUE,_xll.ohTrigger(RecalcTrigger,TriggerON)),NA())</f>
        <v>#N/A</v>
      </c>
      <c r="H3472" s="49">
        <f>_xll.qlCalendarAdvance(IborCalendar,$H3471,B3472,"f",FALSE)</f>
        <v>63655</v>
      </c>
      <c r="I3472" s="49">
        <f>_xll.qlInterestRateIndexValueDate(Index3M,$H3472)</f>
        <v>63661</v>
      </c>
      <c r="J3472" s="52" t="e">
        <f>IFERROR(_xll.qlIndexFixing(Index3M,H3472,TRUE,_xll.ohTrigger(RecalcTrigger,Trigger3M)),NA())</f>
        <v>#N/A</v>
      </c>
      <c r="K3472" s="52" t="e">
        <f>IFERROR(_xll.qlIndexFixing(ONIndex3M,I3472,TRUE,_xll.ohTrigger(RecalcTrigger,Trigger3M)),NA())</f>
        <v>#N/A</v>
      </c>
      <c r="L3472" s="52" t="e">
        <f>IFERROR(_xll.qlIndexFixing(Index6M,$H3472,TRUE,_xll.ohTrigger(RecalcTrigger,Trigger6M)),NA())</f>
        <v>#N/A</v>
      </c>
      <c r="M3472" s="52" t="e">
        <f>IFERROR(_xll.qlIndexFixing(ONIndex6M,I3472,TRUE,_xll.ohTrigger(RecalcTrigger,Trigger6M)),NA())</f>
        <v>#N/A</v>
      </c>
    </row>
    <row r="3473" spans="2:13" x14ac:dyDescent="0.2">
      <c r="B3473" s="46" t="s">
        <v>49</v>
      </c>
      <c r="D3473" s="49">
        <f>_xll.qlCalendarAdvance(LocalCalendar,$D3472,B3473,"f",FALSE)</f>
        <v>64028</v>
      </c>
      <c r="E3473" s="49">
        <f>_xll.qlInterestRateIndexValueDate(IndexON,D3473)</f>
        <v>64028</v>
      </c>
      <c r="F3473" s="52" t="e">
        <f>IFERROR(_xll.qlIndexFixing(IndexON,D3473,TRUE,_xll.ohTrigger(RecalcTrigger,TriggerON)),NA())</f>
        <v>#N/A</v>
      </c>
      <c r="H3473" s="49">
        <f>_xll.qlCalendarAdvance(IborCalendar,$H3472,B3473,"f",FALSE)</f>
        <v>63662</v>
      </c>
      <c r="I3473" s="49">
        <f>_xll.qlInterestRateIndexValueDate(Index3M,$H3473)</f>
        <v>63664</v>
      </c>
      <c r="J3473" s="52" t="e">
        <f>IFERROR(_xll.qlIndexFixing(Index3M,H3473,TRUE,_xll.ohTrigger(RecalcTrigger,Trigger3M)),NA())</f>
        <v>#N/A</v>
      </c>
      <c r="K3473" s="52" t="e">
        <f>IFERROR(_xll.qlIndexFixing(ONIndex3M,I3473,TRUE,_xll.ohTrigger(RecalcTrigger,Trigger3M)),NA())</f>
        <v>#N/A</v>
      </c>
      <c r="L3473" s="52" t="e">
        <f>IFERROR(_xll.qlIndexFixing(Index6M,$H3473,TRUE,_xll.ohTrigger(RecalcTrigger,Trigger6M)),NA())</f>
        <v>#N/A</v>
      </c>
      <c r="M3473" s="52" t="e">
        <f>IFERROR(_xll.qlIndexFixing(ONIndex6M,I3473,TRUE,_xll.ohTrigger(RecalcTrigger,Trigger6M)),NA())</f>
        <v>#N/A</v>
      </c>
    </row>
    <row r="3474" spans="2:13" x14ac:dyDescent="0.2">
      <c r="B3474" s="46" t="s">
        <v>49</v>
      </c>
      <c r="D3474" s="49">
        <f>_xll.qlCalendarAdvance(LocalCalendar,$D3473,B3474,"f",FALSE)</f>
        <v>64035</v>
      </c>
      <c r="E3474" s="49">
        <f>_xll.qlInterestRateIndexValueDate(IndexON,D3474)</f>
        <v>64035</v>
      </c>
      <c r="F3474" s="52" t="e">
        <f>IFERROR(_xll.qlIndexFixing(IndexON,D3474,TRUE,_xll.ohTrigger(RecalcTrigger,TriggerON)),NA())</f>
        <v>#N/A</v>
      </c>
      <c r="H3474" s="49">
        <f>_xll.qlCalendarAdvance(IborCalendar,$H3473,B3474,"f",FALSE)</f>
        <v>63669</v>
      </c>
      <c r="I3474" s="49">
        <f>_xll.qlInterestRateIndexValueDate(Index3M,$H3474)</f>
        <v>63671</v>
      </c>
      <c r="J3474" s="52" t="e">
        <f>IFERROR(_xll.qlIndexFixing(Index3M,H3474,TRUE,_xll.ohTrigger(RecalcTrigger,Trigger3M)),NA())</f>
        <v>#N/A</v>
      </c>
      <c r="K3474" s="52" t="e">
        <f>IFERROR(_xll.qlIndexFixing(ONIndex3M,I3474,TRUE,_xll.ohTrigger(RecalcTrigger,Trigger3M)),NA())</f>
        <v>#N/A</v>
      </c>
      <c r="L3474" s="52" t="e">
        <f>IFERROR(_xll.qlIndexFixing(Index6M,$H3474,TRUE,_xll.ohTrigger(RecalcTrigger,Trigger6M)),NA())</f>
        <v>#N/A</v>
      </c>
      <c r="M3474" s="52" t="e">
        <f>IFERROR(_xll.qlIndexFixing(ONIndex6M,I3474,TRUE,_xll.ohTrigger(RecalcTrigger,Trigger6M)),NA())</f>
        <v>#N/A</v>
      </c>
    </row>
    <row r="3475" spans="2:13" x14ac:dyDescent="0.2">
      <c r="B3475" s="46" t="s">
        <v>49</v>
      </c>
      <c r="D3475" s="49">
        <f>_xll.qlCalendarAdvance(LocalCalendar,$D3474,B3475,"f",FALSE)</f>
        <v>64046</v>
      </c>
      <c r="E3475" s="49">
        <f>_xll.qlInterestRateIndexValueDate(IndexON,D3475)</f>
        <v>64046</v>
      </c>
      <c r="F3475" s="52" t="e">
        <f>IFERROR(_xll.qlIndexFixing(IndexON,D3475,TRUE,_xll.ohTrigger(RecalcTrigger,TriggerON)),NA())</f>
        <v>#N/A</v>
      </c>
      <c r="H3475" s="49">
        <f>_xll.qlCalendarAdvance(IborCalendar,$H3474,B3475,"f",FALSE)</f>
        <v>63676</v>
      </c>
      <c r="I3475" s="49">
        <f>_xll.qlInterestRateIndexValueDate(Index3M,$H3475)</f>
        <v>63682</v>
      </c>
      <c r="J3475" s="52" t="e">
        <f>IFERROR(_xll.qlIndexFixing(Index3M,H3475,TRUE,_xll.ohTrigger(RecalcTrigger,Trigger3M)),NA())</f>
        <v>#N/A</v>
      </c>
      <c r="K3475" s="52" t="e">
        <f>IFERROR(_xll.qlIndexFixing(ONIndex3M,I3475,TRUE,_xll.ohTrigger(RecalcTrigger,Trigger3M)),NA())</f>
        <v>#N/A</v>
      </c>
      <c r="L3475" s="52" t="e">
        <f>IFERROR(_xll.qlIndexFixing(Index6M,$H3475,TRUE,_xll.ohTrigger(RecalcTrigger,Trigger6M)),NA())</f>
        <v>#N/A</v>
      </c>
      <c r="M3475" s="52" t="e">
        <f>IFERROR(_xll.qlIndexFixing(ONIndex6M,I3475,TRUE,_xll.ohTrigger(RecalcTrigger,Trigger6M)),NA())</f>
        <v>#N/A</v>
      </c>
    </row>
    <row r="3476" spans="2:13" x14ac:dyDescent="0.2">
      <c r="B3476" s="46" t="s">
        <v>49</v>
      </c>
      <c r="D3476" s="49">
        <f>_xll.qlCalendarAdvance(LocalCalendar,$D3475,B3476,"f",FALSE)</f>
        <v>64053</v>
      </c>
      <c r="E3476" s="49">
        <f>_xll.qlInterestRateIndexValueDate(IndexON,D3476)</f>
        <v>64053</v>
      </c>
      <c r="F3476" s="52" t="e">
        <f>IFERROR(_xll.qlIndexFixing(IndexON,D3476,TRUE,_xll.ohTrigger(RecalcTrigger,TriggerON)),NA())</f>
        <v>#N/A</v>
      </c>
      <c r="H3476" s="49">
        <f>_xll.qlCalendarAdvance(IborCalendar,$H3475,B3476,"f",FALSE)</f>
        <v>63683</v>
      </c>
      <c r="I3476" s="49">
        <f>_xll.qlInterestRateIndexValueDate(Index3M,$H3476)</f>
        <v>63685</v>
      </c>
      <c r="J3476" s="52" t="e">
        <f>IFERROR(_xll.qlIndexFixing(Index3M,H3476,TRUE,_xll.ohTrigger(RecalcTrigger,Trigger3M)),NA())</f>
        <v>#N/A</v>
      </c>
      <c r="K3476" s="52" t="e">
        <f>IFERROR(_xll.qlIndexFixing(ONIndex3M,I3476,TRUE,_xll.ohTrigger(RecalcTrigger,Trigger3M)),NA())</f>
        <v>#N/A</v>
      </c>
      <c r="L3476" s="52" t="e">
        <f>IFERROR(_xll.qlIndexFixing(Index6M,$H3476,TRUE,_xll.ohTrigger(RecalcTrigger,Trigger6M)),NA())</f>
        <v>#N/A</v>
      </c>
      <c r="M3476" s="52" t="e">
        <f>IFERROR(_xll.qlIndexFixing(ONIndex6M,I3476,TRUE,_xll.ohTrigger(RecalcTrigger,Trigger6M)),NA())</f>
        <v>#N/A</v>
      </c>
    </row>
    <row r="3477" spans="2:13" x14ac:dyDescent="0.2">
      <c r="B3477" s="46" t="s">
        <v>49</v>
      </c>
      <c r="D3477" s="49">
        <f>_xll.qlCalendarAdvance(LocalCalendar,$D3476,B3477,"f",FALSE)</f>
        <v>64060</v>
      </c>
      <c r="E3477" s="49">
        <f>_xll.qlInterestRateIndexValueDate(IndexON,D3477)</f>
        <v>64060</v>
      </c>
      <c r="F3477" s="52" t="e">
        <f>IFERROR(_xll.qlIndexFixing(IndexON,D3477,TRUE,_xll.ohTrigger(RecalcTrigger,TriggerON)),NA())</f>
        <v>#N/A</v>
      </c>
      <c r="H3477" s="49">
        <f>_xll.qlCalendarAdvance(IborCalendar,$H3476,B3477,"f",FALSE)</f>
        <v>63690</v>
      </c>
      <c r="I3477" s="49">
        <f>_xll.qlInterestRateIndexValueDate(Index3M,$H3477)</f>
        <v>63692</v>
      </c>
      <c r="J3477" s="52" t="e">
        <f>IFERROR(_xll.qlIndexFixing(Index3M,H3477,TRUE,_xll.ohTrigger(RecalcTrigger,Trigger3M)),NA())</f>
        <v>#N/A</v>
      </c>
      <c r="K3477" s="52" t="e">
        <f>IFERROR(_xll.qlIndexFixing(ONIndex3M,I3477,TRUE,_xll.ohTrigger(RecalcTrigger,Trigger3M)),NA())</f>
        <v>#N/A</v>
      </c>
      <c r="L3477" s="52" t="e">
        <f>IFERROR(_xll.qlIndexFixing(Index6M,$H3477,TRUE,_xll.ohTrigger(RecalcTrigger,Trigger6M)),NA())</f>
        <v>#N/A</v>
      </c>
      <c r="M3477" s="52" t="e">
        <f>IFERROR(_xll.qlIndexFixing(ONIndex6M,I3477,TRUE,_xll.ohTrigger(RecalcTrigger,Trigger6M)),NA())</f>
        <v>#N/A</v>
      </c>
    </row>
    <row r="3478" spans="2:13" x14ac:dyDescent="0.2">
      <c r="B3478" s="46" t="s">
        <v>49</v>
      </c>
      <c r="D3478" s="49">
        <f>_xll.qlCalendarAdvance(LocalCalendar,$D3477,B3478,"f",FALSE)</f>
        <v>64067</v>
      </c>
      <c r="E3478" s="49">
        <f>_xll.qlInterestRateIndexValueDate(IndexON,D3478)</f>
        <v>64067</v>
      </c>
      <c r="F3478" s="52" t="e">
        <f>IFERROR(_xll.qlIndexFixing(IndexON,D3478,TRUE,_xll.ohTrigger(RecalcTrigger,TriggerON)),NA())</f>
        <v>#N/A</v>
      </c>
      <c r="H3478" s="49">
        <f>_xll.qlCalendarAdvance(IborCalendar,$H3477,B3478,"f",FALSE)</f>
        <v>63697</v>
      </c>
      <c r="I3478" s="49">
        <f>_xll.qlInterestRateIndexValueDate(Index3M,$H3478)</f>
        <v>63699</v>
      </c>
      <c r="J3478" s="52" t="e">
        <f>IFERROR(_xll.qlIndexFixing(Index3M,H3478,TRUE,_xll.ohTrigger(RecalcTrigger,Trigger3M)),NA())</f>
        <v>#N/A</v>
      </c>
      <c r="K3478" s="52" t="e">
        <f>IFERROR(_xll.qlIndexFixing(ONIndex3M,I3478,TRUE,_xll.ohTrigger(RecalcTrigger,Trigger3M)),NA())</f>
        <v>#N/A</v>
      </c>
      <c r="L3478" s="52" t="e">
        <f>IFERROR(_xll.qlIndexFixing(Index6M,$H3478,TRUE,_xll.ohTrigger(RecalcTrigger,Trigger6M)),NA())</f>
        <v>#N/A</v>
      </c>
      <c r="M3478" s="52" t="e">
        <f>IFERROR(_xll.qlIndexFixing(ONIndex6M,I3478,TRUE,_xll.ohTrigger(RecalcTrigger,Trigger6M)),NA())</f>
        <v>#N/A</v>
      </c>
    </row>
    <row r="3479" spans="2:13" x14ac:dyDescent="0.2">
      <c r="B3479" s="46" t="s">
        <v>49</v>
      </c>
      <c r="D3479" s="49">
        <f>_xll.qlCalendarAdvance(LocalCalendar,$D3478,B3479,"f",FALSE)</f>
        <v>64074</v>
      </c>
      <c r="E3479" s="49">
        <f>_xll.qlInterestRateIndexValueDate(IndexON,D3479)</f>
        <v>64074</v>
      </c>
      <c r="F3479" s="52" t="e">
        <f>IFERROR(_xll.qlIndexFixing(IndexON,D3479,TRUE,_xll.ohTrigger(RecalcTrigger,TriggerON)),NA())</f>
        <v>#N/A</v>
      </c>
      <c r="H3479" s="49">
        <f>_xll.qlCalendarAdvance(IborCalendar,$H3478,B3479,"f",FALSE)</f>
        <v>63704</v>
      </c>
      <c r="I3479" s="49">
        <f>_xll.qlInterestRateIndexValueDate(Index3M,$H3479)</f>
        <v>63706</v>
      </c>
      <c r="J3479" s="52" t="e">
        <f>IFERROR(_xll.qlIndexFixing(Index3M,H3479,TRUE,_xll.ohTrigger(RecalcTrigger,Trigger3M)),NA())</f>
        <v>#N/A</v>
      </c>
      <c r="K3479" s="52" t="e">
        <f>IFERROR(_xll.qlIndexFixing(ONIndex3M,I3479,TRUE,_xll.ohTrigger(RecalcTrigger,Trigger3M)),NA())</f>
        <v>#N/A</v>
      </c>
      <c r="L3479" s="52" t="e">
        <f>IFERROR(_xll.qlIndexFixing(Index6M,$H3479,TRUE,_xll.ohTrigger(RecalcTrigger,Trigger6M)),NA())</f>
        <v>#N/A</v>
      </c>
      <c r="M3479" s="52" t="e">
        <f>IFERROR(_xll.qlIndexFixing(ONIndex6M,I3479,TRUE,_xll.ohTrigger(RecalcTrigger,Trigger6M)),NA())</f>
        <v>#N/A</v>
      </c>
    </row>
    <row r="3480" spans="2:13" x14ac:dyDescent="0.2">
      <c r="B3480" s="46" t="s">
        <v>49</v>
      </c>
      <c r="D3480" s="49">
        <f>_xll.qlCalendarAdvance(LocalCalendar,$D3479,B3480,"f",FALSE)</f>
        <v>64081</v>
      </c>
      <c r="E3480" s="49">
        <f>_xll.qlInterestRateIndexValueDate(IndexON,D3480)</f>
        <v>64081</v>
      </c>
      <c r="F3480" s="52" t="e">
        <f>IFERROR(_xll.qlIndexFixing(IndexON,D3480,TRUE,_xll.ohTrigger(RecalcTrigger,TriggerON)),NA())</f>
        <v>#N/A</v>
      </c>
      <c r="H3480" s="49">
        <f>_xll.qlCalendarAdvance(IborCalendar,$H3479,B3480,"f",FALSE)</f>
        <v>63711</v>
      </c>
      <c r="I3480" s="49">
        <f>_xll.qlInterestRateIndexValueDate(Index3M,$H3480)</f>
        <v>63713</v>
      </c>
      <c r="J3480" s="52" t="e">
        <f>IFERROR(_xll.qlIndexFixing(Index3M,H3480,TRUE,_xll.ohTrigger(RecalcTrigger,Trigger3M)),NA())</f>
        <v>#N/A</v>
      </c>
      <c r="K3480" s="52" t="e">
        <f>IFERROR(_xll.qlIndexFixing(ONIndex3M,I3480,TRUE,_xll.ohTrigger(RecalcTrigger,Trigger3M)),NA())</f>
        <v>#N/A</v>
      </c>
      <c r="L3480" s="52" t="e">
        <f>IFERROR(_xll.qlIndexFixing(Index6M,$H3480,TRUE,_xll.ohTrigger(RecalcTrigger,Trigger6M)),NA())</f>
        <v>#N/A</v>
      </c>
      <c r="M3480" s="52" t="e">
        <f>IFERROR(_xll.qlIndexFixing(ONIndex6M,I3480,TRUE,_xll.ohTrigger(RecalcTrigger,Trigger6M)),NA())</f>
        <v>#N/A</v>
      </c>
    </row>
    <row r="3481" spans="2:13" x14ac:dyDescent="0.2">
      <c r="B3481" s="46" t="s">
        <v>49</v>
      </c>
      <c r="D3481" s="49">
        <f>_xll.qlCalendarAdvance(LocalCalendar,$D3480,B3481,"f",FALSE)</f>
        <v>64088</v>
      </c>
      <c r="E3481" s="49">
        <f>_xll.qlInterestRateIndexValueDate(IndexON,D3481)</f>
        <v>64088</v>
      </c>
      <c r="F3481" s="52" t="e">
        <f>IFERROR(_xll.qlIndexFixing(IndexON,D3481,TRUE,_xll.ohTrigger(RecalcTrigger,TriggerON)),NA())</f>
        <v>#N/A</v>
      </c>
      <c r="H3481" s="49">
        <f>_xll.qlCalendarAdvance(IborCalendar,$H3480,B3481,"f",FALSE)</f>
        <v>63718</v>
      </c>
      <c r="I3481" s="49">
        <f>_xll.qlInterestRateIndexValueDate(Index3M,$H3481)</f>
        <v>63720</v>
      </c>
      <c r="J3481" s="52" t="e">
        <f>IFERROR(_xll.qlIndexFixing(Index3M,H3481,TRUE,_xll.ohTrigger(RecalcTrigger,Trigger3M)),NA())</f>
        <v>#N/A</v>
      </c>
      <c r="K3481" s="52" t="e">
        <f>IFERROR(_xll.qlIndexFixing(ONIndex3M,I3481,TRUE,_xll.ohTrigger(RecalcTrigger,Trigger3M)),NA())</f>
        <v>#N/A</v>
      </c>
      <c r="L3481" s="52" t="e">
        <f>IFERROR(_xll.qlIndexFixing(Index6M,$H3481,TRUE,_xll.ohTrigger(RecalcTrigger,Trigger6M)),NA())</f>
        <v>#N/A</v>
      </c>
      <c r="M3481" s="52" t="e">
        <f>IFERROR(_xll.qlIndexFixing(ONIndex6M,I3481,TRUE,_xll.ohTrigger(RecalcTrigger,Trigger6M)),NA())</f>
        <v>#N/A</v>
      </c>
    </row>
    <row r="3482" spans="2:13" x14ac:dyDescent="0.2">
      <c r="B3482" s="46" t="s">
        <v>49</v>
      </c>
      <c r="D3482" s="49">
        <f>_xll.qlCalendarAdvance(LocalCalendar,$D3481,B3482,"f",FALSE)</f>
        <v>64095</v>
      </c>
      <c r="E3482" s="49">
        <f>_xll.qlInterestRateIndexValueDate(IndexON,D3482)</f>
        <v>64095</v>
      </c>
      <c r="F3482" s="52" t="e">
        <f>IFERROR(_xll.qlIndexFixing(IndexON,D3482,TRUE,_xll.ohTrigger(RecalcTrigger,TriggerON)),NA())</f>
        <v>#N/A</v>
      </c>
      <c r="H3482" s="49">
        <f>_xll.qlCalendarAdvance(IborCalendar,$H3481,B3482,"f",FALSE)</f>
        <v>63725</v>
      </c>
      <c r="I3482" s="49">
        <f>_xll.qlInterestRateIndexValueDate(Index3M,$H3482)</f>
        <v>63727</v>
      </c>
      <c r="J3482" s="52" t="e">
        <f>IFERROR(_xll.qlIndexFixing(Index3M,H3482,TRUE,_xll.ohTrigger(RecalcTrigger,Trigger3M)),NA())</f>
        <v>#N/A</v>
      </c>
      <c r="K3482" s="52" t="e">
        <f>IFERROR(_xll.qlIndexFixing(ONIndex3M,I3482,TRUE,_xll.ohTrigger(RecalcTrigger,Trigger3M)),NA())</f>
        <v>#N/A</v>
      </c>
      <c r="L3482" s="52" t="e">
        <f>IFERROR(_xll.qlIndexFixing(Index6M,$H3482,TRUE,_xll.ohTrigger(RecalcTrigger,Trigger6M)),NA())</f>
        <v>#N/A</v>
      </c>
      <c r="M3482" s="52" t="e">
        <f>IFERROR(_xll.qlIndexFixing(ONIndex6M,I3482,TRUE,_xll.ohTrigger(RecalcTrigger,Trigger6M)),NA())</f>
        <v>#N/A</v>
      </c>
    </row>
    <row r="3483" spans="2:13" x14ac:dyDescent="0.2">
      <c r="B3483" s="46" t="s">
        <v>49</v>
      </c>
      <c r="D3483" s="49">
        <f>_xll.qlCalendarAdvance(LocalCalendar,$D3482,B3483,"f",FALSE)</f>
        <v>64102</v>
      </c>
      <c r="E3483" s="49">
        <f>_xll.qlInterestRateIndexValueDate(IndexON,D3483)</f>
        <v>64102</v>
      </c>
      <c r="F3483" s="52" t="e">
        <f>IFERROR(_xll.qlIndexFixing(IndexON,D3483,TRUE,_xll.ohTrigger(RecalcTrigger,TriggerON)),NA())</f>
        <v>#N/A</v>
      </c>
      <c r="H3483" s="49">
        <f>_xll.qlCalendarAdvance(IborCalendar,$H3482,B3483,"f",FALSE)</f>
        <v>63732</v>
      </c>
      <c r="I3483" s="49">
        <f>_xll.qlInterestRateIndexValueDate(Index3M,$H3483)</f>
        <v>63734</v>
      </c>
      <c r="J3483" s="52" t="e">
        <f>IFERROR(_xll.qlIndexFixing(Index3M,H3483,TRUE,_xll.ohTrigger(RecalcTrigger,Trigger3M)),NA())</f>
        <v>#N/A</v>
      </c>
      <c r="K3483" s="52" t="e">
        <f>IFERROR(_xll.qlIndexFixing(ONIndex3M,I3483,TRUE,_xll.ohTrigger(RecalcTrigger,Trigger3M)),NA())</f>
        <v>#N/A</v>
      </c>
      <c r="L3483" s="52" t="e">
        <f>IFERROR(_xll.qlIndexFixing(Index6M,$H3483,TRUE,_xll.ohTrigger(RecalcTrigger,Trigger6M)),NA())</f>
        <v>#N/A</v>
      </c>
      <c r="M3483" s="52" t="e">
        <f>IFERROR(_xll.qlIndexFixing(ONIndex6M,I3483,TRUE,_xll.ohTrigger(RecalcTrigger,Trigger6M)),NA())</f>
        <v>#N/A</v>
      </c>
    </row>
    <row r="3484" spans="2:13" x14ac:dyDescent="0.2">
      <c r="B3484" s="46" t="s">
        <v>49</v>
      </c>
      <c r="D3484" s="49">
        <f>_xll.qlCalendarAdvance(LocalCalendar,$D3483,B3484,"f",FALSE)</f>
        <v>64109</v>
      </c>
      <c r="E3484" s="49">
        <f>_xll.qlInterestRateIndexValueDate(IndexON,D3484)</f>
        <v>64109</v>
      </c>
      <c r="F3484" s="52" t="e">
        <f>IFERROR(_xll.qlIndexFixing(IndexON,D3484,TRUE,_xll.ohTrigger(RecalcTrigger,TriggerON)),NA())</f>
        <v>#N/A</v>
      </c>
      <c r="H3484" s="49">
        <f>_xll.qlCalendarAdvance(IborCalendar,$H3483,B3484,"f",FALSE)</f>
        <v>63739</v>
      </c>
      <c r="I3484" s="49">
        <f>_xll.qlInterestRateIndexValueDate(Index3M,$H3484)</f>
        <v>63741</v>
      </c>
      <c r="J3484" s="52" t="e">
        <f>IFERROR(_xll.qlIndexFixing(Index3M,H3484,TRUE,_xll.ohTrigger(RecalcTrigger,Trigger3M)),NA())</f>
        <v>#N/A</v>
      </c>
      <c r="K3484" s="52" t="e">
        <f>IFERROR(_xll.qlIndexFixing(ONIndex3M,I3484,TRUE,_xll.ohTrigger(RecalcTrigger,Trigger3M)),NA())</f>
        <v>#N/A</v>
      </c>
      <c r="L3484" s="52" t="e">
        <f>IFERROR(_xll.qlIndexFixing(Index6M,$H3484,TRUE,_xll.ohTrigger(RecalcTrigger,Trigger6M)),NA())</f>
        <v>#N/A</v>
      </c>
      <c r="M3484" s="52" t="e">
        <f>IFERROR(_xll.qlIndexFixing(ONIndex6M,I3484,TRUE,_xll.ohTrigger(RecalcTrigger,Trigger6M)),NA())</f>
        <v>#N/A</v>
      </c>
    </row>
    <row r="3485" spans="2:13" x14ac:dyDescent="0.2">
      <c r="B3485" s="46" t="s">
        <v>49</v>
      </c>
      <c r="D3485" s="49">
        <f>_xll.qlCalendarAdvance(LocalCalendar,$D3484,B3485,"f",FALSE)</f>
        <v>64116</v>
      </c>
      <c r="E3485" s="49">
        <f>_xll.qlInterestRateIndexValueDate(IndexON,D3485)</f>
        <v>64116</v>
      </c>
      <c r="F3485" s="52" t="e">
        <f>IFERROR(_xll.qlIndexFixing(IndexON,D3485,TRUE,_xll.ohTrigger(RecalcTrigger,TriggerON)),NA())</f>
        <v>#N/A</v>
      </c>
      <c r="H3485" s="49">
        <f>_xll.qlCalendarAdvance(IborCalendar,$H3484,B3485,"f",FALSE)</f>
        <v>63746</v>
      </c>
      <c r="I3485" s="49">
        <f>_xll.qlInterestRateIndexValueDate(Index3M,$H3485)</f>
        <v>63748</v>
      </c>
      <c r="J3485" s="52" t="e">
        <f>IFERROR(_xll.qlIndexFixing(Index3M,H3485,TRUE,_xll.ohTrigger(RecalcTrigger,Trigger3M)),NA())</f>
        <v>#N/A</v>
      </c>
      <c r="K3485" s="52" t="e">
        <f>IFERROR(_xll.qlIndexFixing(ONIndex3M,I3485,TRUE,_xll.ohTrigger(RecalcTrigger,Trigger3M)),NA())</f>
        <v>#N/A</v>
      </c>
      <c r="L3485" s="52" t="e">
        <f>IFERROR(_xll.qlIndexFixing(Index6M,$H3485,TRUE,_xll.ohTrigger(RecalcTrigger,Trigger6M)),NA())</f>
        <v>#N/A</v>
      </c>
      <c r="M3485" s="52" t="e">
        <f>IFERROR(_xll.qlIndexFixing(ONIndex6M,I3485,TRUE,_xll.ohTrigger(RecalcTrigger,Trigger6M)),NA())</f>
        <v>#N/A</v>
      </c>
    </row>
    <row r="3486" spans="2:13" x14ac:dyDescent="0.2">
      <c r="B3486" s="46" t="s">
        <v>49</v>
      </c>
      <c r="D3486" s="49">
        <f>_xll.qlCalendarAdvance(LocalCalendar,$D3485,B3486,"f",FALSE)</f>
        <v>64123</v>
      </c>
      <c r="E3486" s="49">
        <f>_xll.qlInterestRateIndexValueDate(IndexON,D3486)</f>
        <v>64123</v>
      </c>
      <c r="F3486" s="52" t="e">
        <f>IFERROR(_xll.qlIndexFixing(IndexON,D3486,TRUE,_xll.ohTrigger(RecalcTrigger,TriggerON)),NA())</f>
        <v>#N/A</v>
      </c>
      <c r="H3486" s="49">
        <f>_xll.qlCalendarAdvance(IborCalendar,$H3485,B3486,"f",FALSE)</f>
        <v>63753</v>
      </c>
      <c r="I3486" s="49">
        <f>_xll.qlInterestRateIndexValueDate(Index3M,$H3486)</f>
        <v>63755</v>
      </c>
      <c r="J3486" s="52" t="e">
        <f>IFERROR(_xll.qlIndexFixing(Index3M,H3486,TRUE,_xll.ohTrigger(RecalcTrigger,Trigger3M)),NA())</f>
        <v>#N/A</v>
      </c>
      <c r="K3486" s="52" t="e">
        <f>IFERROR(_xll.qlIndexFixing(ONIndex3M,I3486,TRUE,_xll.ohTrigger(RecalcTrigger,Trigger3M)),NA())</f>
        <v>#N/A</v>
      </c>
      <c r="L3486" s="52" t="e">
        <f>IFERROR(_xll.qlIndexFixing(Index6M,$H3486,TRUE,_xll.ohTrigger(RecalcTrigger,Trigger6M)),NA())</f>
        <v>#N/A</v>
      </c>
      <c r="M3486" s="52" t="e">
        <f>IFERROR(_xll.qlIndexFixing(ONIndex6M,I3486,TRUE,_xll.ohTrigger(RecalcTrigger,Trigger6M)),NA())</f>
        <v>#N/A</v>
      </c>
    </row>
    <row r="3487" spans="2:13" x14ac:dyDescent="0.2">
      <c r="B3487" s="46" t="s">
        <v>49</v>
      </c>
      <c r="D3487" s="49">
        <f>_xll.qlCalendarAdvance(LocalCalendar,$D3486,B3487,"f",FALSE)</f>
        <v>64130</v>
      </c>
      <c r="E3487" s="49">
        <f>_xll.qlInterestRateIndexValueDate(IndexON,D3487)</f>
        <v>64130</v>
      </c>
      <c r="F3487" s="52" t="e">
        <f>IFERROR(_xll.qlIndexFixing(IndexON,D3487,TRUE,_xll.ohTrigger(RecalcTrigger,TriggerON)),NA())</f>
        <v>#N/A</v>
      </c>
      <c r="H3487" s="49">
        <f>_xll.qlCalendarAdvance(IborCalendar,$H3486,B3487,"f",FALSE)</f>
        <v>63760</v>
      </c>
      <c r="I3487" s="49">
        <f>_xll.qlInterestRateIndexValueDate(Index3M,$H3487)</f>
        <v>63762</v>
      </c>
      <c r="J3487" s="52" t="e">
        <f>IFERROR(_xll.qlIndexFixing(Index3M,H3487,TRUE,_xll.ohTrigger(RecalcTrigger,Trigger3M)),NA())</f>
        <v>#N/A</v>
      </c>
      <c r="K3487" s="52" t="e">
        <f>IFERROR(_xll.qlIndexFixing(ONIndex3M,I3487,TRUE,_xll.ohTrigger(RecalcTrigger,Trigger3M)),NA())</f>
        <v>#N/A</v>
      </c>
      <c r="L3487" s="52" t="e">
        <f>IFERROR(_xll.qlIndexFixing(Index6M,$H3487,TRUE,_xll.ohTrigger(RecalcTrigger,Trigger6M)),NA())</f>
        <v>#N/A</v>
      </c>
      <c r="M3487" s="52" t="e">
        <f>IFERROR(_xll.qlIndexFixing(ONIndex6M,I3487,TRUE,_xll.ohTrigger(RecalcTrigger,Trigger6M)),NA())</f>
        <v>#N/A</v>
      </c>
    </row>
    <row r="3488" spans="2:13" x14ac:dyDescent="0.2">
      <c r="B3488" s="46" t="s">
        <v>49</v>
      </c>
      <c r="D3488" s="49">
        <f>_xll.qlCalendarAdvance(LocalCalendar,$D3487,B3488,"f",FALSE)</f>
        <v>64137</v>
      </c>
      <c r="E3488" s="49">
        <f>_xll.qlInterestRateIndexValueDate(IndexON,D3488)</f>
        <v>64137</v>
      </c>
      <c r="F3488" s="52" t="e">
        <f>IFERROR(_xll.qlIndexFixing(IndexON,D3488,TRUE,_xll.ohTrigger(RecalcTrigger,TriggerON)),NA())</f>
        <v>#N/A</v>
      </c>
      <c r="H3488" s="49">
        <f>_xll.qlCalendarAdvance(IborCalendar,$H3487,B3488,"f",FALSE)</f>
        <v>63767</v>
      </c>
      <c r="I3488" s="49">
        <f>_xll.qlInterestRateIndexValueDate(Index3M,$H3488)</f>
        <v>63769</v>
      </c>
      <c r="J3488" s="52" t="e">
        <f>IFERROR(_xll.qlIndexFixing(Index3M,H3488,TRUE,_xll.ohTrigger(RecalcTrigger,Trigger3M)),NA())</f>
        <v>#N/A</v>
      </c>
      <c r="K3488" s="52" t="e">
        <f>IFERROR(_xll.qlIndexFixing(ONIndex3M,I3488,TRUE,_xll.ohTrigger(RecalcTrigger,Trigger3M)),NA())</f>
        <v>#N/A</v>
      </c>
      <c r="L3488" s="52" t="e">
        <f>IFERROR(_xll.qlIndexFixing(Index6M,$H3488,TRUE,_xll.ohTrigger(RecalcTrigger,Trigger6M)),NA())</f>
        <v>#N/A</v>
      </c>
      <c r="M3488" s="52" t="e">
        <f>IFERROR(_xll.qlIndexFixing(ONIndex6M,I3488,TRUE,_xll.ohTrigger(RecalcTrigger,Trigger6M)),NA())</f>
        <v>#N/A</v>
      </c>
    </row>
    <row r="3489" spans="2:13" x14ac:dyDescent="0.2">
      <c r="B3489" s="46" t="s">
        <v>49</v>
      </c>
      <c r="D3489" s="49">
        <f>_xll.qlCalendarAdvance(LocalCalendar,$D3488,B3489,"f",FALSE)</f>
        <v>64144</v>
      </c>
      <c r="E3489" s="49">
        <f>_xll.qlInterestRateIndexValueDate(IndexON,D3489)</f>
        <v>64144</v>
      </c>
      <c r="F3489" s="52" t="e">
        <f>IFERROR(_xll.qlIndexFixing(IndexON,D3489,TRUE,_xll.ohTrigger(RecalcTrigger,TriggerON)),NA())</f>
        <v>#N/A</v>
      </c>
      <c r="H3489" s="49">
        <f>_xll.qlCalendarAdvance(IborCalendar,$H3488,B3489,"f",FALSE)</f>
        <v>63774</v>
      </c>
      <c r="I3489" s="49">
        <f>_xll.qlInterestRateIndexValueDate(Index3M,$H3489)</f>
        <v>63776</v>
      </c>
      <c r="J3489" s="52" t="e">
        <f>IFERROR(_xll.qlIndexFixing(Index3M,H3489,TRUE,_xll.ohTrigger(RecalcTrigger,Trigger3M)),NA())</f>
        <v>#N/A</v>
      </c>
      <c r="K3489" s="52" t="e">
        <f>IFERROR(_xll.qlIndexFixing(ONIndex3M,I3489,TRUE,_xll.ohTrigger(RecalcTrigger,Trigger3M)),NA())</f>
        <v>#N/A</v>
      </c>
      <c r="L3489" s="52" t="e">
        <f>IFERROR(_xll.qlIndexFixing(Index6M,$H3489,TRUE,_xll.ohTrigger(RecalcTrigger,Trigger6M)),NA())</f>
        <v>#N/A</v>
      </c>
      <c r="M3489" s="52" t="e">
        <f>IFERROR(_xll.qlIndexFixing(ONIndex6M,I3489,TRUE,_xll.ohTrigger(RecalcTrigger,Trigger6M)),NA())</f>
        <v>#N/A</v>
      </c>
    </row>
    <row r="3490" spans="2:13" x14ac:dyDescent="0.2">
      <c r="B3490" s="46" t="s">
        <v>49</v>
      </c>
      <c r="D3490" s="49">
        <f>_xll.qlCalendarAdvance(LocalCalendar,$D3489,B3490,"f",FALSE)</f>
        <v>64151</v>
      </c>
      <c r="E3490" s="49">
        <f>_xll.qlInterestRateIndexValueDate(IndexON,D3490)</f>
        <v>64151</v>
      </c>
      <c r="F3490" s="52" t="e">
        <f>IFERROR(_xll.qlIndexFixing(IndexON,D3490,TRUE,_xll.ohTrigger(RecalcTrigger,TriggerON)),NA())</f>
        <v>#N/A</v>
      </c>
      <c r="H3490" s="49">
        <f>_xll.qlCalendarAdvance(IborCalendar,$H3489,B3490,"f",FALSE)</f>
        <v>63781</v>
      </c>
      <c r="I3490" s="49">
        <f>_xll.qlInterestRateIndexValueDate(Index3M,$H3490)</f>
        <v>63783</v>
      </c>
      <c r="J3490" s="52" t="e">
        <f>IFERROR(_xll.qlIndexFixing(Index3M,H3490,TRUE,_xll.ohTrigger(RecalcTrigger,Trigger3M)),NA())</f>
        <v>#N/A</v>
      </c>
      <c r="K3490" s="52" t="e">
        <f>IFERROR(_xll.qlIndexFixing(ONIndex3M,I3490,TRUE,_xll.ohTrigger(RecalcTrigger,Trigger3M)),NA())</f>
        <v>#N/A</v>
      </c>
      <c r="L3490" s="52" t="e">
        <f>IFERROR(_xll.qlIndexFixing(Index6M,$H3490,TRUE,_xll.ohTrigger(RecalcTrigger,Trigger6M)),NA())</f>
        <v>#N/A</v>
      </c>
      <c r="M3490" s="52" t="e">
        <f>IFERROR(_xll.qlIndexFixing(ONIndex6M,I3490,TRUE,_xll.ohTrigger(RecalcTrigger,Trigger6M)),NA())</f>
        <v>#N/A</v>
      </c>
    </row>
    <row r="3491" spans="2:13" x14ac:dyDescent="0.2">
      <c r="B3491" s="46" t="s">
        <v>49</v>
      </c>
      <c r="D3491" s="49">
        <f>_xll.qlCalendarAdvance(LocalCalendar,$D3490,B3491,"f",FALSE)</f>
        <v>64158</v>
      </c>
      <c r="E3491" s="49">
        <f>_xll.qlInterestRateIndexValueDate(IndexON,D3491)</f>
        <v>64158</v>
      </c>
      <c r="F3491" s="52" t="e">
        <f>IFERROR(_xll.qlIndexFixing(IndexON,D3491,TRUE,_xll.ohTrigger(RecalcTrigger,TriggerON)),NA())</f>
        <v>#N/A</v>
      </c>
      <c r="H3491" s="49">
        <f>_xll.qlCalendarAdvance(IborCalendar,$H3490,B3491,"f",FALSE)</f>
        <v>63788</v>
      </c>
      <c r="I3491" s="49">
        <f>_xll.qlInterestRateIndexValueDate(Index3M,$H3491)</f>
        <v>63790</v>
      </c>
      <c r="J3491" s="52" t="e">
        <f>IFERROR(_xll.qlIndexFixing(Index3M,H3491,TRUE,_xll.ohTrigger(RecalcTrigger,Trigger3M)),NA())</f>
        <v>#N/A</v>
      </c>
      <c r="K3491" s="52" t="e">
        <f>IFERROR(_xll.qlIndexFixing(ONIndex3M,I3491,TRUE,_xll.ohTrigger(RecalcTrigger,Trigger3M)),NA())</f>
        <v>#N/A</v>
      </c>
      <c r="L3491" s="52" t="e">
        <f>IFERROR(_xll.qlIndexFixing(Index6M,$H3491,TRUE,_xll.ohTrigger(RecalcTrigger,Trigger6M)),NA())</f>
        <v>#N/A</v>
      </c>
      <c r="M3491" s="52" t="e">
        <f>IFERROR(_xll.qlIndexFixing(ONIndex6M,I3491,TRUE,_xll.ohTrigger(RecalcTrigger,Trigger6M)),NA())</f>
        <v>#N/A</v>
      </c>
    </row>
    <row r="3492" spans="2:13" x14ac:dyDescent="0.2">
      <c r="B3492" s="46" t="s">
        <v>49</v>
      </c>
      <c r="D3492" s="49">
        <f>_xll.qlCalendarAdvance(LocalCalendar,$D3491,B3492,"f",FALSE)</f>
        <v>64165</v>
      </c>
      <c r="E3492" s="49">
        <f>_xll.qlInterestRateIndexValueDate(IndexON,D3492)</f>
        <v>64165</v>
      </c>
      <c r="F3492" s="52" t="e">
        <f>IFERROR(_xll.qlIndexFixing(IndexON,D3492,TRUE,_xll.ohTrigger(RecalcTrigger,TriggerON)),NA())</f>
        <v>#N/A</v>
      </c>
      <c r="H3492" s="49">
        <f>_xll.qlCalendarAdvance(IborCalendar,$H3491,B3492,"f",FALSE)</f>
        <v>63795</v>
      </c>
      <c r="I3492" s="49">
        <f>_xll.qlInterestRateIndexValueDate(Index3M,$H3492)</f>
        <v>63797</v>
      </c>
      <c r="J3492" s="52" t="e">
        <f>IFERROR(_xll.qlIndexFixing(Index3M,H3492,TRUE,_xll.ohTrigger(RecalcTrigger,Trigger3M)),NA())</f>
        <v>#N/A</v>
      </c>
      <c r="K3492" s="52" t="e">
        <f>IFERROR(_xll.qlIndexFixing(ONIndex3M,I3492,TRUE,_xll.ohTrigger(RecalcTrigger,Trigger3M)),NA())</f>
        <v>#N/A</v>
      </c>
      <c r="L3492" s="52" t="e">
        <f>IFERROR(_xll.qlIndexFixing(Index6M,$H3492,TRUE,_xll.ohTrigger(RecalcTrigger,Trigger6M)),NA())</f>
        <v>#N/A</v>
      </c>
      <c r="M3492" s="52" t="e">
        <f>IFERROR(_xll.qlIndexFixing(ONIndex6M,I3492,TRUE,_xll.ohTrigger(RecalcTrigger,Trigger6M)),NA())</f>
        <v>#N/A</v>
      </c>
    </row>
    <row r="3493" spans="2:13" x14ac:dyDescent="0.2">
      <c r="B3493" s="46" t="s">
        <v>49</v>
      </c>
      <c r="D3493" s="49">
        <f>_xll.qlCalendarAdvance(LocalCalendar,$D3492,B3493,"f",FALSE)</f>
        <v>64172</v>
      </c>
      <c r="E3493" s="49">
        <f>_xll.qlInterestRateIndexValueDate(IndexON,D3493)</f>
        <v>64172</v>
      </c>
      <c r="F3493" s="52" t="e">
        <f>IFERROR(_xll.qlIndexFixing(IndexON,D3493,TRUE,_xll.ohTrigger(RecalcTrigger,TriggerON)),NA())</f>
        <v>#N/A</v>
      </c>
      <c r="H3493" s="49">
        <f>_xll.qlCalendarAdvance(IborCalendar,$H3492,B3493,"f",FALSE)</f>
        <v>63802</v>
      </c>
      <c r="I3493" s="49">
        <f>_xll.qlInterestRateIndexValueDate(Index3M,$H3493)</f>
        <v>63804</v>
      </c>
      <c r="J3493" s="52" t="e">
        <f>IFERROR(_xll.qlIndexFixing(Index3M,H3493,TRUE,_xll.ohTrigger(RecalcTrigger,Trigger3M)),NA())</f>
        <v>#N/A</v>
      </c>
      <c r="K3493" s="52" t="e">
        <f>IFERROR(_xll.qlIndexFixing(ONIndex3M,I3493,TRUE,_xll.ohTrigger(RecalcTrigger,Trigger3M)),NA())</f>
        <v>#N/A</v>
      </c>
      <c r="L3493" s="52" t="e">
        <f>IFERROR(_xll.qlIndexFixing(Index6M,$H3493,TRUE,_xll.ohTrigger(RecalcTrigger,Trigger6M)),NA())</f>
        <v>#N/A</v>
      </c>
      <c r="M3493" s="52" t="e">
        <f>IFERROR(_xll.qlIndexFixing(ONIndex6M,I3493,TRUE,_xll.ohTrigger(RecalcTrigger,Trigger6M)),NA())</f>
        <v>#N/A</v>
      </c>
    </row>
    <row r="3494" spans="2:13" x14ac:dyDescent="0.2">
      <c r="B3494" s="46" t="s">
        <v>49</v>
      </c>
      <c r="D3494" s="49">
        <f>_xll.qlCalendarAdvance(LocalCalendar,$D3493,B3494,"f",FALSE)</f>
        <v>64179</v>
      </c>
      <c r="E3494" s="49">
        <f>_xll.qlInterestRateIndexValueDate(IndexON,D3494)</f>
        <v>64179</v>
      </c>
      <c r="F3494" s="52" t="e">
        <f>IFERROR(_xll.qlIndexFixing(IndexON,D3494,TRUE,_xll.ohTrigger(RecalcTrigger,TriggerON)),NA())</f>
        <v>#N/A</v>
      </c>
      <c r="H3494" s="49">
        <f>_xll.qlCalendarAdvance(IborCalendar,$H3493,B3494,"f",FALSE)</f>
        <v>63809</v>
      </c>
      <c r="I3494" s="49">
        <f>_xll.qlInterestRateIndexValueDate(Index3M,$H3494)</f>
        <v>63811</v>
      </c>
      <c r="J3494" s="52" t="e">
        <f>IFERROR(_xll.qlIndexFixing(Index3M,H3494,TRUE,_xll.ohTrigger(RecalcTrigger,Trigger3M)),NA())</f>
        <v>#N/A</v>
      </c>
      <c r="K3494" s="52" t="e">
        <f>IFERROR(_xll.qlIndexFixing(ONIndex3M,I3494,TRUE,_xll.ohTrigger(RecalcTrigger,Trigger3M)),NA())</f>
        <v>#N/A</v>
      </c>
      <c r="L3494" s="52" t="e">
        <f>IFERROR(_xll.qlIndexFixing(Index6M,$H3494,TRUE,_xll.ohTrigger(RecalcTrigger,Trigger6M)),NA())</f>
        <v>#N/A</v>
      </c>
      <c r="M3494" s="52" t="e">
        <f>IFERROR(_xll.qlIndexFixing(ONIndex6M,I3494,TRUE,_xll.ohTrigger(RecalcTrigger,Trigger6M)),NA())</f>
        <v>#N/A</v>
      </c>
    </row>
    <row r="3495" spans="2:13" x14ac:dyDescent="0.2">
      <c r="B3495" s="46" t="s">
        <v>49</v>
      </c>
      <c r="D3495" s="49">
        <f>_xll.qlCalendarAdvance(LocalCalendar,$D3494,B3495,"f",FALSE)</f>
        <v>64186</v>
      </c>
      <c r="E3495" s="49">
        <f>_xll.qlInterestRateIndexValueDate(IndexON,D3495)</f>
        <v>64186</v>
      </c>
      <c r="F3495" s="52" t="e">
        <f>IFERROR(_xll.qlIndexFixing(IndexON,D3495,TRUE,_xll.ohTrigger(RecalcTrigger,TriggerON)),NA())</f>
        <v>#N/A</v>
      </c>
      <c r="H3495" s="49">
        <f>_xll.qlCalendarAdvance(IborCalendar,$H3494,B3495,"f",FALSE)</f>
        <v>63816</v>
      </c>
      <c r="I3495" s="49">
        <f>_xll.qlInterestRateIndexValueDate(Index3M,$H3495)</f>
        <v>63818</v>
      </c>
      <c r="J3495" s="52" t="e">
        <f>IFERROR(_xll.qlIndexFixing(Index3M,H3495,TRUE,_xll.ohTrigger(RecalcTrigger,Trigger3M)),NA())</f>
        <v>#N/A</v>
      </c>
      <c r="K3495" s="52" t="e">
        <f>IFERROR(_xll.qlIndexFixing(ONIndex3M,I3495,TRUE,_xll.ohTrigger(RecalcTrigger,Trigger3M)),NA())</f>
        <v>#N/A</v>
      </c>
      <c r="L3495" s="52" t="e">
        <f>IFERROR(_xll.qlIndexFixing(Index6M,$H3495,TRUE,_xll.ohTrigger(RecalcTrigger,Trigger6M)),NA())</f>
        <v>#N/A</v>
      </c>
      <c r="M3495" s="52" t="e">
        <f>IFERROR(_xll.qlIndexFixing(ONIndex6M,I3495,TRUE,_xll.ohTrigger(RecalcTrigger,Trigger6M)),NA())</f>
        <v>#N/A</v>
      </c>
    </row>
    <row r="3496" spans="2:13" x14ac:dyDescent="0.2">
      <c r="B3496" s="46" t="s">
        <v>49</v>
      </c>
      <c r="D3496" s="49">
        <f>_xll.qlCalendarAdvance(LocalCalendar,$D3495,B3496,"f",FALSE)</f>
        <v>64193</v>
      </c>
      <c r="E3496" s="49">
        <f>_xll.qlInterestRateIndexValueDate(IndexON,D3496)</f>
        <v>64193</v>
      </c>
      <c r="F3496" s="52" t="e">
        <f>IFERROR(_xll.qlIndexFixing(IndexON,D3496,TRUE,_xll.ohTrigger(RecalcTrigger,TriggerON)),NA())</f>
        <v>#N/A</v>
      </c>
      <c r="H3496" s="49">
        <f>_xll.qlCalendarAdvance(IborCalendar,$H3495,B3496,"f",FALSE)</f>
        <v>63823</v>
      </c>
      <c r="I3496" s="49">
        <f>_xll.qlInterestRateIndexValueDate(Index3M,$H3496)</f>
        <v>63825</v>
      </c>
      <c r="J3496" s="52" t="e">
        <f>IFERROR(_xll.qlIndexFixing(Index3M,H3496,TRUE,_xll.ohTrigger(RecalcTrigger,Trigger3M)),NA())</f>
        <v>#N/A</v>
      </c>
      <c r="K3496" s="52" t="e">
        <f>IFERROR(_xll.qlIndexFixing(ONIndex3M,I3496,TRUE,_xll.ohTrigger(RecalcTrigger,Trigger3M)),NA())</f>
        <v>#N/A</v>
      </c>
      <c r="L3496" s="52" t="e">
        <f>IFERROR(_xll.qlIndexFixing(Index6M,$H3496,TRUE,_xll.ohTrigger(RecalcTrigger,Trigger6M)),NA())</f>
        <v>#N/A</v>
      </c>
      <c r="M3496" s="52" t="e">
        <f>IFERROR(_xll.qlIndexFixing(ONIndex6M,I3496,TRUE,_xll.ohTrigger(RecalcTrigger,Trigger6M)),NA())</f>
        <v>#N/A</v>
      </c>
    </row>
    <row r="3497" spans="2:13" x14ac:dyDescent="0.2">
      <c r="B3497" s="46" t="s">
        <v>49</v>
      </c>
      <c r="D3497" s="49">
        <f>_xll.qlCalendarAdvance(LocalCalendar,$D3496,B3497,"f",FALSE)</f>
        <v>64200</v>
      </c>
      <c r="E3497" s="49">
        <f>_xll.qlInterestRateIndexValueDate(IndexON,D3497)</f>
        <v>64200</v>
      </c>
      <c r="F3497" s="52" t="e">
        <f>IFERROR(_xll.qlIndexFixing(IndexON,D3497,TRUE,_xll.ohTrigger(RecalcTrigger,TriggerON)),NA())</f>
        <v>#N/A</v>
      </c>
      <c r="H3497" s="49">
        <f>_xll.qlCalendarAdvance(IborCalendar,$H3496,B3497,"f",FALSE)</f>
        <v>63830</v>
      </c>
      <c r="I3497" s="49">
        <f>_xll.qlInterestRateIndexValueDate(Index3M,$H3497)</f>
        <v>63832</v>
      </c>
      <c r="J3497" s="52" t="e">
        <f>IFERROR(_xll.qlIndexFixing(Index3M,H3497,TRUE,_xll.ohTrigger(RecalcTrigger,Trigger3M)),NA())</f>
        <v>#N/A</v>
      </c>
      <c r="K3497" s="52" t="e">
        <f>IFERROR(_xll.qlIndexFixing(ONIndex3M,I3497,TRUE,_xll.ohTrigger(RecalcTrigger,Trigger3M)),NA())</f>
        <v>#N/A</v>
      </c>
      <c r="L3497" s="52" t="e">
        <f>IFERROR(_xll.qlIndexFixing(Index6M,$H3497,TRUE,_xll.ohTrigger(RecalcTrigger,Trigger6M)),NA())</f>
        <v>#N/A</v>
      </c>
      <c r="M3497" s="52" t="e">
        <f>IFERROR(_xll.qlIndexFixing(ONIndex6M,I3497,TRUE,_xll.ohTrigger(RecalcTrigger,Trigger6M)),NA())</f>
        <v>#N/A</v>
      </c>
    </row>
    <row r="3498" spans="2:13" x14ac:dyDescent="0.2">
      <c r="B3498" s="46" t="s">
        <v>49</v>
      </c>
      <c r="D3498" s="49">
        <f>_xll.qlCalendarAdvance(LocalCalendar,$D3497,B3498,"f",FALSE)</f>
        <v>64207</v>
      </c>
      <c r="E3498" s="49">
        <f>_xll.qlInterestRateIndexValueDate(IndexON,D3498)</f>
        <v>64207</v>
      </c>
      <c r="F3498" s="52" t="e">
        <f>IFERROR(_xll.qlIndexFixing(IndexON,D3498,TRUE,_xll.ohTrigger(RecalcTrigger,TriggerON)),NA())</f>
        <v>#N/A</v>
      </c>
      <c r="H3498" s="49">
        <f>_xll.qlCalendarAdvance(IborCalendar,$H3497,B3498,"f",FALSE)</f>
        <v>63837</v>
      </c>
      <c r="I3498" s="49">
        <f>_xll.qlInterestRateIndexValueDate(Index3M,$H3498)</f>
        <v>63839</v>
      </c>
      <c r="J3498" s="52" t="e">
        <f>IFERROR(_xll.qlIndexFixing(Index3M,H3498,TRUE,_xll.ohTrigger(RecalcTrigger,Trigger3M)),NA())</f>
        <v>#N/A</v>
      </c>
      <c r="K3498" s="52" t="e">
        <f>IFERROR(_xll.qlIndexFixing(ONIndex3M,I3498,TRUE,_xll.ohTrigger(RecalcTrigger,Trigger3M)),NA())</f>
        <v>#N/A</v>
      </c>
      <c r="L3498" s="52" t="e">
        <f>IFERROR(_xll.qlIndexFixing(Index6M,$H3498,TRUE,_xll.ohTrigger(RecalcTrigger,Trigger6M)),NA())</f>
        <v>#N/A</v>
      </c>
      <c r="M3498" s="52" t="e">
        <f>IFERROR(_xll.qlIndexFixing(ONIndex6M,I3498,TRUE,_xll.ohTrigger(RecalcTrigger,Trigger6M)),NA())</f>
        <v>#N/A</v>
      </c>
    </row>
    <row r="3499" spans="2:13" x14ac:dyDescent="0.2">
      <c r="B3499" s="46" t="s">
        <v>49</v>
      </c>
      <c r="D3499" s="49">
        <f>_xll.qlCalendarAdvance(LocalCalendar,$D3498,B3499,"f",FALSE)</f>
        <v>64214</v>
      </c>
      <c r="E3499" s="49">
        <f>_xll.qlInterestRateIndexValueDate(IndexON,D3499)</f>
        <v>64214</v>
      </c>
      <c r="F3499" s="52" t="e">
        <f>IFERROR(_xll.qlIndexFixing(IndexON,D3499,TRUE,_xll.ohTrigger(RecalcTrigger,TriggerON)),NA())</f>
        <v>#N/A</v>
      </c>
      <c r="H3499" s="49">
        <f>_xll.qlCalendarAdvance(IborCalendar,$H3498,B3499,"f",FALSE)</f>
        <v>63844</v>
      </c>
      <c r="I3499" s="49">
        <f>_xll.qlInterestRateIndexValueDate(Index3M,$H3499)</f>
        <v>63846</v>
      </c>
      <c r="J3499" s="52" t="e">
        <f>IFERROR(_xll.qlIndexFixing(Index3M,H3499,TRUE,_xll.ohTrigger(RecalcTrigger,Trigger3M)),NA())</f>
        <v>#N/A</v>
      </c>
      <c r="K3499" s="52" t="e">
        <f>IFERROR(_xll.qlIndexFixing(ONIndex3M,I3499,TRUE,_xll.ohTrigger(RecalcTrigger,Trigger3M)),NA())</f>
        <v>#N/A</v>
      </c>
      <c r="L3499" s="52" t="e">
        <f>IFERROR(_xll.qlIndexFixing(Index6M,$H3499,TRUE,_xll.ohTrigger(RecalcTrigger,Trigger6M)),NA())</f>
        <v>#N/A</v>
      </c>
      <c r="M3499" s="52" t="e">
        <f>IFERROR(_xll.qlIndexFixing(ONIndex6M,I3499,TRUE,_xll.ohTrigger(RecalcTrigger,Trigger6M)),NA())</f>
        <v>#N/A</v>
      </c>
    </row>
    <row r="3500" spans="2:13" x14ac:dyDescent="0.2">
      <c r="B3500" s="46" t="s">
        <v>49</v>
      </c>
      <c r="D3500" s="49">
        <f>_xll.qlCalendarAdvance(LocalCalendar,$D3499,B3500,"f",FALSE)</f>
        <v>64221</v>
      </c>
      <c r="E3500" s="49">
        <f>_xll.qlInterestRateIndexValueDate(IndexON,D3500)</f>
        <v>64221</v>
      </c>
      <c r="F3500" s="52" t="e">
        <f>IFERROR(_xll.qlIndexFixing(IndexON,D3500,TRUE,_xll.ohTrigger(RecalcTrigger,TriggerON)),NA())</f>
        <v>#N/A</v>
      </c>
      <c r="H3500" s="49">
        <f>_xll.qlCalendarAdvance(IborCalendar,$H3499,B3500,"f",FALSE)</f>
        <v>63851</v>
      </c>
      <c r="I3500" s="49">
        <f>_xll.qlInterestRateIndexValueDate(Index3M,$H3500)</f>
        <v>63853</v>
      </c>
      <c r="J3500" s="52" t="e">
        <f>IFERROR(_xll.qlIndexFixing(Index3M,H3500,TRUE,_xll.ohTrigger(RecalcTrigger,Trigger3M)),NA())</f>
        <v>#N/A</v>
      </c>
      <c r="K3500" s="52" t="e">
        <f>IFERROR(_xll.qlIndexFixing(ONIndex3M,I3500,TRUE,_xll.ohTrigger(RecalcTrigger,Trigger3M)),NA())</f>
        <v>#N/A</v>
      </c>
      <c r="L3500" s="52" t="e">
        <f>IFERROR(_xll.qlIndexFixing(Index6M,$H3500,TRUE,_xll.ohTrigger(RecalcTrigger,Trigger6M)),NA())</f>
        <v>#N/A</v>
      </c>
      <c r="M3500" s="52" t="e">
        <f>IFERROR(_xll.qlIndexFixing(ONIndex6M,I3500,TRUE,_xll.ohTrigger(RecalcTrigger,Trigger6M)),NA())</f>
        <v>#N/A</v>
      </c>
    </row>
    <row r="3501" spans="2:13" x14ac:dyDescent="0.2">
      <c r="B3501" s="46" t="s">
        <v>49</v>
      </c>
      <c r="D3501" s="49">
        <f>_xll.qlCalendarAdvance(LocalCalendar,$D3500,B3501,"f",FALSE)</f>
        <v>64228</v>
      </c>
      <c r="E3501" s="49">
        <f>_xll.qlInterestRateIndexValueDate(IndexON,D3501)</f>
        <v>64228</v>
      </c>
      <c r="F3501" s="52" t="e">
        <f>IFERROR(_xll.qlIndexFixing(IndexON,D3501,TRUE,_xll.ohTrigger(RecalcTrigger,TriggerON)),NA())</f>
        <v>#N/A</v>
      </c>
      <c r="H3501" s="49">
        <f>_xll.qlCalendarAdvance(IborCalendar,$H3500,B3501,"f",FALSE)</f>
        <v>63858</v>
      </c>
      <c r="I3501" s="49">
        <f>_xll.qlInterestRateIndexValueDate(Index3M,$H3501)</f>
        <v>63860</v>
      </c>
      <c r="J3501" s="52" t="e">
        <f>IFERROR(_xll.qlIndexFixing(Index3M,H3501,TRUE,_xll.ohTrigger(RecalcTrigger,Trigger3M)),NA())</f>
        <v>#N/A</v>
      </c>
      <c r="K3501" s="52" t="e">
        <f>IFERROR(_xll.qlIndexFixing(ONIndex3M,I3501,TRUE,_xll.ohTrigger(RecalcTrigger,Trigger3M)),NA())</f>
        <v>#N/A</v>
      </c>
      <c r="L3501" s="52" t="e">
        <f>IFERROR(_xll.qlIndexFixing(Index6M,$H3501,TRUE,_xll.ohTrigger(RecalcTrigger,Trigger6M)),NA())</f>
        <v>#N/A</v>
      </c>
      <c r="M3501" s="52" t="e">
        <f>IFERROR(_xll.qlIndexFixing(ONIndex6M,I3501,TRUE,_xll.ohTrigger(RecalcTrigger,Trigger6M)),NA())</f>
        <v>#N/A</v>
      </c>
    </row>
    <row r="3502" spans="2:13" x14ac:dyDescent="0.2">
      <c r="B3502" s="46" t="s">
        <v>49</v>
      </c>
      <c r="D3502" s="49">
        <f>_xll.qlCalendarAdvance(LocalCalendar,$D3501,B3502,"f",FALSE)</f>
        <v>64235</v>
      </c>
      <c r="E3502" s="49">
        <f>_xll.qlInterestRateIndexValueDate(IndexON,D3502)</f>
        <v>64235</v>
      </c>
      <c r="F3502" s="52" t="e">
        <f>IFERROR(_xll.qlIndexFixing(IndexON,D3502,TRUE,_xll.ohTrigger(RecalcTrigger,TriggerON)),NA())</f>
        <v>#N/A</v>
      </c>
      <c r="H3502" s="49">
        <f>_xll.qlCalendarAdvance(IborCalendar,$H3501,B3502,"f",FALSE)</f>
        <v>63865</v>
      </c>
      <c r="I3502" s="49">
        <f>_xll.qlInterestRateIndexValueDate(Index3M,$H3502)</f>
        <v>63867</v>
      </c>
      <c r="J3502" s="52" t="e">
        <f>IFERROR(_xll.qlIndexFixing(Index3M,H3502,TRUE,_xll.ohTrigger(RecalcTrigger,Trigger3M)),NA())</f>
        <v>#N/A</v>
      </c>
      <c r="K3502" s="52" t="e">
        <f>IFERROR(_xll.qlIndexFixing(ONIndex3M,I3502,TRUE,_xll.ohTrigger(RecalcTrigger,Trigger3M)),NA())</f>
        <v>#N/A</v>
      </c>
      <c r="L3502" s="52" t="e">
        <f>IFERROR(_xll.qlIndexFixing(Index6M,$H3502,TRUE,_xll.ohTrigger(RecalcTrigger,Trigger6M)),NA())</f>
        <v>#N/A</v>
      </c>
      <c r="M3502" s="52" t="e">
        <f>IFERROR(_xll.qlIndexFixing(ONIndex6M,I3502,TRUE,_xll.ohTrigger(RecalcTrigger,Trigger6M)),NA())</f>
        <v>#N/A</v>
      </c>
    </row>
    <row r="3503" spans="2:13" x14ac:dyDescent="0.2">
      <c r="B3503" s="46" t="s">
        <v>49</v>
      </c>
      <c r="D3503" s="49">
        <f>_xll.qlCalendarAdvance(LocalCalendar,$D3502,B3503,"f",FALSE)</f>
        <v>64242</v>
      </c>
      <c r="E3503" s="49">
        <f>_xll.qlInterestRateIndexValueDate(IndexON,D3503)</f>
        <v>64242</v>
      </c>
      <c r="F3503" s="52" t="e">
        <f>IFERROR(_xll.qlIndexFixing(IndexON,D3503,TRUE,_xll.ohTrigger(RecalcTrigger,TriggerON)),NA())</f>
        <v>#N/A</v>
      </c>
      <c r="H3503" s="49">
        <f>_xll.qlCalendarAdvance(IborCalendar,$H3502,B3503,"f",FALSE)</f>
        <v>63872</v>
      </c>
      <c r="I3503" s="49">
        <f>_xll.qlInterestRateIndexValueDate(Index3M,$H3503)</f>
        <v>63874</v>
      </c>
      <c r="J3503" s="52" t="e">
        <f>IFERROR(_xll.qlIndexFixing(Index3M,H3503,TRUE,_xll.ohTrigger(RecalcTrigger,Trigger3M)),NA())</f>
        <v>#N/A</v>
      </c>
      <c r="K3503" s="52" t="e">
        <f>IFERROR(_xll.qlIndexFixing(ONIndex3M,I3503,TRUE,_xll.ohTrigger(RecalcTrigger,Trigger3M)),NA())</f>
        <v>#N/A</v>
      </c>
      <c r="L3503" s="52" t="e">
        <f>IFERROR(_xll.qlIndexFixing(Index6M,$H3503,TRUE,_xll.ohTrigger(RecalcTrigger,Trigger6M)),NA())</f>
        <v>#N/A</v>
      </c>
      <c r="M3503" s="52" t="e">
        <f>IFERROR(_xll.qlIndexFixing(ONIndex6M,I3503,TRUE,_xll.ohTrigger(RecalcTrigger,Trigger6M)),NA())</f>
        <v>#N/A</v>
      </c>
    </row>
    <row r="3504" spans="2:13" x14ac:dyDescent="0.2">
      <c r="B3504" s="46" t="s">
        <v>49</v>
      </c>
      <c r="D3504" s="49">
        <f>_xll.qlCalendarAdvance(LocalCalendar,$D3503,B3504,"f",FALSE)</f>
        <v>64249</v>
      </c>
      <c r="E3504" s="49">
        <f>_xll.qlInterestRateIndexValueDate(IndexON,D3504)</f>
        <v>64249</v>
      </c>
      <c r="F3504" s="52" t="e">
        <f>IFERROR(_xll.qlIndexFixing(IndexON,D3504,TRUE,_xll.ohTrigger(RecalcTrigger,TriggerON)),NA())</f>
        <v>#N/A</v>
      </c>
      <c r="H3504" s="49">
        <f>_xll.qlCalendarAdvance(IborCalendar,$H3503,B3504,"f",FALSE)</f>
        <v>63879</v>
      </c>
      <c r="I3504" s="49">
        <f>_xll.qlInterestRateIndexValueDate(Index3M,$H3504)</f>
        <v>63884</v>
      </c>
      <c r="J3504" s="52" t="e">
        <f>IFERROR(_xll.qlIndexFixing(Index3M,H3504,TRUE,_xll.ohTrigger(RecalcTrigger,Trigger3M)),NA())</f>
        <v>#N/A</v>
      </c>
      <c r="K3504" s="52" t="e">
        <f>IFERROR(_xll.qlIndexFixing(ONIndex3M,I3504,TRUE,_xll.ohTrigger(RecalcTrigger,Trigger3M)),NA())</f>
        <v>#N/A</v>
      </c>
      <c r="L3504" s="52" t="e">
        <f>IFERROR(_xll.qlIndexFixing(Index6M,$H3504,TRUE,_xll.ohTrigger(RecalcTrigger,Trigger6M)),NA())</f>
        <v>#N/A</v>
      </c>
      <c r="M3504" s="52" t="e">
        <f>IFERROR(_xll.qlIndexFixing(ONIndex6M,I3504,TRUE,_xll.ohTrigger(RecalcTrigger,Trigger6M)),NA())</f>
        <v>#N/A</v>
      </c>
    </row>
    <row r="3505" spans="2:13" x14ac:dyDescent="0.2">
      <c r="B3505" s="46" t="s">
        <v>49</v>
      </c>
      <c r="D3505" s="49">
        <f>_xll.qlCalendarAdvance(LocalCalendar,$D3504,B3505,"f",FALSE)</f>
        <v>64256</v>
      </c>
      <c r="E3505" s="49">
        <f>_xll.qlInterestRateIndexValueDate(IndexON,D3505)</f>
        <v>64256</v>
      </c>
      <c r="F3505" s="52" t="e">
        <f>IFERROR(_xll.qlIndexFixing(IndexON,D3505,TRUE,_xll.ohTrigger(RecalcTrigger,TriggerON)),NA())</f>
        <v>#N/A</v>
      </c>
      <c r="H3505" s="49">
        <f>_xll.qlCalendarAdvance(IborCalendar,$H3504,B3505,"f",FALSE)</f>
        <v>63886</v>
      </c>
      <c r="I3505" s="49">
        <f>_xll.qlInterestRateIndexValueDate(Index3M,$H3505)</f>
        <v>63888</v>
      </c>
      <c r="J3505" s="52" t="e">
        <f>IFERROR(_xll.qlIndexFixing(Index3M,H3505,TRUE,_xll.ohTrigger(RecalcTrigger,Trigger3M)),NA())</f>
        <v>#N/A</v>
      </c>
      <c r="K3505" s="52" t="e">
        <f>IFERROR(_xll.qlIndexFixing(ONIndex3M,I3505,TRUE,_xll.ohTrigger(RecalcTrigger,Trigger3M)),NA())</f>
        <v>#N/A</v>
      </c>
      <c r="L3505" s="52" t="e">
        <f>IFERROR(_xll.qlIndexFixing(Index6M,$H3505,TRUE,_xll.ohTrigger(RecalcTrigger,Trigger6M)),NA())</f>
        <v>#N/A</v>
      </c>
      <c r="M3505" s="52" t="e">
        <f>IFERROR(_xll.qlIndexFixing(ONIndex6M,I3505,TRUE,_xll.ohTrigger(RecalcTrigger,Trigger6M)),NA())</f>
        <v>#N/A</v>
      </c>
    </row>
    <row r="3506" spans="2:13" x14ac:dyDescent="0.2">
      <c r="B3506" s="46" t="s">
        <v>49</v>
      </c>
      <c r="D3506" s="49">
        <f>_xll.qlCalendarAdvance(LocalCalendar,$D3505,B3506,"f",FALSE)</f>
        <v>64263</v>
      </c>
      <c r="E3506" s="49">
        <f>_xll.qlInterestRateIndexValueDate(IndexON,D3506)</f>
        <v>64263</v>
      </c>
      <c r="F3506" s="52" t="e">
        <f>IFERROR(_xll.qlIndexFixing(IndexON,D3506,TRUE,_xll.ohTrigger(RecalcTrigger,TriggerON)),NA())</f>
        <v>#N/A</v>
      </c>
      <c r="H3506" s="49">
        <f>_xll.qlCalendarAdvance(IborCalendar,$H3505,B3506,"f",FALSE)</f>
        <v>63893</v>
      </c>
      <c r="I3506" s="49">
        <f>_xll.qlInterestRateIndexValueDate(Index3M,$H3506)</f>
        <v>63895</v>
      </c>
      <c r="J3506" s="52" t="e">
        <f>IFERROR(_xll.qlIndexFixing(Index3M,H3506,TRUE,_xll.ohTrigger(RecalcTrigger,Trigger3M)),NA())</f>
        <v>#N/A</v>
      </c>
      <c r="K3506" s="52" t="e">
        <f>IFERROR(_xll.qlIndexFixing(ONIndex3M,I3506,TRUE,_xll.ohTrigger(RecalcTrigger,Trigger3M)),NA())</f>
        <v>#N/A</v>
      </c>
      <c r="L3506" s="52" t="e">
        <f>IFERROR(_xll.qlIndexFixing(Index6M,$H3506,TRUE,_xll.ohTrigger(RecalcTrigger,Trigger6M)),NA())</f>
        <v>#N/A</v>
      </c>
      <c r="M3506" s="52" t="e">
        <f>IFERROR(_xll.qlIndexFixing(ONIndex6M,I3506,TRUE,_xll.ohTrigger(RecalcTrigger,Trigger6M)),NA())</f>
        <v>#N/A</v>
      </c>
    </row>
    <row r="3507" spans="2:13" x14ac:dyDescent="0.2">
      <c r="B3507" s="46" t="s">
        <v>49</v>
      </c>
      <c r="D3507" s="49">
        <f>_xll.qlCalendarAdvance(LocalCalendar,$D3506,B3507,"f",FALSE)</f>
        <v>64270</v>
      </c>
      <c r="E3507" s="49">
        <f>_xll.qlInterestRateIndexValueDate(IndexON,D3507)</f>
        <v>64270</v>
      </c>
      <c r="F3507" s="52" t="e">
        <f>IFERROR(_xll.qlIndexFixing(IndexON,D3507,TRUE,_xll.ohTrigger(RecalcTrigger,TriggerON)),NA())</f>
        <v>#N/A</v>
      </c>
      <c r="H3507" s="49">
        <f>_xll.qlCalendarAdvance(IborCalendar,$H3506,B3507,"f",FALSE)</f>
        <v>63900</v>
      </c>
      <c r="I3507" s="49">
        <f>_xll.qlInterestRateIndexValueDate(Index3M,$H3507)</f>
        <v>63902</v>
      </c>
      <c r="J3507" s="52" t="e">
        <f>IFERROR(_xll.qlIndexFixing(Index3M,H3507,TRUE,_xll.ohTrigger(RecalcTrigger,Trigger3M)),NA())</f>
        <v>#N/A</v>
      </c>
      <c r="K3507" s="52" t="e">
        <f>IFERROR(_xll.qlIndexFixing(ONIndex3M,I3507,TRUE,_xll.ohTrigger(RecalcTrigger,Trigger3M)),NA())</f>
        <v>#N/A</v>
      </c>
      <c r="L3507" s="52" t="e">
        <f>IFERROR(_xll.qlIndexFixing(Index6M,$H3507,TRUE,_xll.ohTrigger(RecalcTrigger,Trigger6M)),NA())</f>
        <v>#N/A</v>
      </c>
      <c r="M3507" s="52" t="e">
        <f>IFERROR(_xll.qlIndexFixing(ONIndex6M,I3507,TRUE,_xll.ohTrigger(RecalcTrigger,Trigger6M)),NA())</f>
        <v>#N/A</v>
      </c>
    </row>
    <row r="3508" spans="2:13" x14ac:dyDescent="0.2">
      <c r="B3508" s="46" t="s">
        <v>49</v>
      </c>
      <c r="D3508" s="49">
        <f>_xll.qlCalendarAdvance(LocalCalendar,$D3507,B3508,"f",FALSE)</f>
        <v>64277</v>
      </c>
      <c r="E3508" s="49">
        <f>_xll.qlInterestRateIndexValueDate(IndexON,D3508)</f>
        <v>64277</v>
      </c>
      <c r="F3508" s="52" t="e">
        <f>IFERROR(_xll.qlIndexFixing(IndexON,D3508,TRUE,_xll.ohTrigger(RecalcTrigger,TriggerON)),NA())</f>
        <v>#N/A</v>
      </c>
      <c r="H3508" s="49">
        <f>_xll.qlCalendarAdvance(IborCalendar,$H3507,B3508,"f",FALSE)</f>
        <v>63907</v>
      </c>
      <c r="I3508" s="49">
        <f>_xll.qlInterestRateIndexValueDate(Index3M,$H3508)</f>
        <v>63909</v>
      </c>
      <c r="J3508" s="52" t="e">
        <f>IFERROR(_xll.qlIndexFixing(Index3M,H3508,TRUE,_xll.ohTrigger(RecalcTrigger,Trigger3M)),NA())</f>
        <v>#N/A</v>
      </c>
      <c r="K3508" s="52" t="e">
        <f>IFERROR(_xll.qlIndexFixing(ONIndex3M,I3508,TRUE,_xll.ohTrigger(RecalcTrigger,Trigger3M)),NA())</f>
        <v>#N/A</v>
      </c>
      <c r="L3508" s="52" t="e">
        <f>IFERROR(_xll.qlIndexFixing(Index6M,$H3508,TRUE,_xll.ohTrigger(RecalcTrigger,Trigger6M)),NA())</f>
        <v>#N/A</v>
      </c>
      <c r="M3508" s="52" t="e">
        <f>IFERROR(_xll.qlIndexFixing(ONIndex6M,I3508,TRUE,_xll.ohTrigger(RecalcTrigger,Trigger6M)),NA())</f>
        <v>#N/A</v>
      </c>
    </row>
    <row r="3509" spans="2:13" x14ac:dyDescent="0.2">
      <c r="B3509" s="46" t="s">
        <v>49</v>
      </c>
      <c r="D3509" s="49">
        <f>_xll.qlCalendarAdvance(LocalCalendar,$D3508,B3509,"f",FALSE)</f>
        <v>64290</v>
      </c>
      <c r="E3509" s="49">
        <f>_xll.qlInterestRateIndexValueDate(IndexON,D3509)</f>
        <v>64290</v>
      </c>
      <c r="F3509" s="52" t="e">
        <f>IFERROR(_xll.qlIndexFixing(IndexON,D3509,TRUE,_xll.ohTrigger(RecalcTrigger,TriggerON)),NA())</f>
        <v>#N/A</v>
      </c>
      <c r="H3509" s="49">
        <f>_xll.qlCalendarAdvance(IborCalendar,$H3508,B3509,"f",FALSE)</f>
        <v>63915</v>
      </c>
      <c r="I3509" s="49">
        <f>_xll.qlInterestRateIndexValueDate(Index3M,$H3509)</f>
        <v>63923</v>
      </c>
      <c r="J3509" s="52" t="e">
        <f>IFERROR(_xll.qlIndexFixing(Index3M,H3509,TRUE,_xll.ohTrigger(RecalcTrigger,Trigger3M)),NA())</f>
        <v>#N/A</v>
      </c>
      <c r="K3509" s="52" t="e">
        <f>IFERROR(_xll.qlIndexFixing(ONIndex3M,I3509,TRUE,_xll.ohTrigger(RecalcTrigger,Trigger3M)),NA())</f>
        <v>#N/A</v>
      </c>
      <c r="L3509" s="52" t="e">
        <f>IFERROR(_xll.qlIndexFixing(Index6M,$H3509,TRUE,_xll.ohTrigger(RecalcTrigger,Trigger6M)),NA())</f>
        <v>#N/A</v>
      </c>
      <c r="M3509" s="52" t="e">
        <f>IFERROR(_xll.qlIndexFixing(ONIndex6M,I3509,TRUE,_xll.ohTrigger(RecalcTrigger,Trigger6M)),NA())</f>
        <v>#N/A</v>
      </c>
    </row>
    <row r="3510" spans="2:13" x14ac:dyDescent="0.2">
      <c r="B3510" s="46" t="s">
        <v>49</v>
      </c>
      <c r="D3510" s="49">
        <f>_xll.qlCalendarAdvance(LocalCalendar,$D3509,B3510,"f",FALSE)</f>
        <v>64298</v>
      </c>
      <c r="E3510" s="49">
        <f>_xll.qlInterestRateIndexValueDate(IndexON,D3510)</f>
        <v>64298</v>
      </c>
      <c r="F3510" s="52" t="e">
        <f>IFERROR(_xll.qlIndexFixing(IndexON,D3510,TRUE,_xll.ohTrigger(RecalcTrigger,TriggerON)),NA())</f>
        <v>#N/A</v>
      </c>
      <c r="H3510" s="49">
        <f>_xll.qlCalendarAdvance(IborCalendar,$H3509,B3510,"f",FALSE)</f>
        <v>63922</v>
      </c>
      <c r="I3510" s="49">
        <f>_xll.qlInterestRateIndexValueDate(Index3M,$H3510)</f>
        <v>63926</v>
      </c>
      <c r="J3510" s="52" t="e">
        <f>IFERROR(_xll.qlIndexFixing(Index3M,H3510,TRUE,_xll.ohTrigger(RecalcTrigger,Trigger3M)),NA())</f>
        <v>#N/A</v>
      </c>
      <c r="K3510" s="52" t="e">
        <f>IFERROR(_xll.qlIndexFixing(ONIndex3M,I3510,TRUE,_xll.ohTrigger(RecalcTrigger,Trigger3M)),NA())</f>
        <v>#N/A</v>
      </c>
      <c r="L3510" s="52" t="e">
        <f>IFERROR(_xll.qlIndexFixing(Index6M,$H3510,TRUE,_xll.ohTrigger(RecalcTrigger,Trigger6M)),NA())</f>
        <v>#N/A</v>
      </c>
      <c r="M3510" s="52" t="e">
        <f>IFERROR(_xll.qlIndexFixing(ONIndex6M,I3510,TRUE,_xll.ohTrigger(RecalcTrigger,Trigger6M)),NA())</f>
        <v>#N/A</v>
      </c>
    </row>
    <row r="3511" spans="2:13" x14ac:dyDescent="0.2">
      <c r="B3511" s="46" t="s">
        <v>49</v>
      </c>
      <c r="D3511" s="49">
        <f>_xll.qlCalendarAdvance(LocalCalendar,$D3510,B3511,"f",FALSE)</f>
        <v>64305</v>
      </c>
      <c r="E3511" s="49">
        <f>_xll.qlInterestRateIndexValueDate(IndexON,D3511)</f>
        <v>64305</v>
      </c>
      <c r="F3511" s="52" t="e">
        <f>IFERROR(_xll.qlIndexFixing(IndexON,D3511,TRUE,_xll.ohTrigger(RecalcTrigger,TriggerON)),NA())</f>
        <v>#N/A</v>
      </c>
      <c r="H3511" s="49">
        <f>_xll.qlCalendarAdvance(IborCalendar,$H3510,B3511,"f",FALSE)</f>
        <v>63929</v>
      </c>
      <c r="I3511" s="49">
        <f>_xll.qlInterestRateIndexValueDate(Index3M,$H3511)</f>
        <v>63934</v>
      </c>
      <c r="J3511" s="52" t="e">
        <f>IFERROR(_xll.qlIndexFixing(Index3M,H3511,TRUE,_xll.ohTrigger(RecalcTrigger,Trigger3M)),NA())</f>
        <v>#N/A</v>
      </c>
      <c r="K3511" s="52" t="e">
        <f>IFERROR(_xll.qlIndexFixing(ONIndex3M,I3511,TRUE,_xll.ohTrigger(RecalcTrigger,Trigger3M)),NA())</f>
        <v>#N/A</v>
      </c>
      <c r="L3511" s="52" t="e">
        <f>IFERROR(_xll.qlIndexFixing(Index6M,$H3511,TRUE,_xll.ohTrigger(RecalcTrigger,Trigger6M)),NA())</f>
        <v>#N/A</v>
      </c>
      <c r="M3511" s="52" t="e">
        <f>IFERROR(_xll.qlIndexFixing(ONIndex6M,I3511,TRUE,_xll.ohTrigger(RecalcTrigger,Trigger6M)),NA())</f>
        <v>#N/A</v>
      </c>
    </row>
    <row r="3512" spans="2:13" x14ac:dyDescent="0.2">
      <c r="B3512" s="46" t="s">
        <v>49</v>
      </c>
      <c r="D3512" s="49">
        <f>_xll.qlCalendarAdvance(LocalCalendar,$D3511,B3512,"f",FALSE)</f>
        <v>64312</v>
      </c>
      <c r="E3512" s="49">
        <f>_xll.qlInterestRateIndexValueDate(IndexON,D3512)</f>
        <v>64312</v>
      </c>
      <c r="F3512" s="52" t="e">
        <f>IFERROR(_xll.qlIndexFixing(IndexON,D3512,TRUE,_xll.ohTrigger(RecalcTrigger,TriggerON)),NA())</f>
        <v>#N/A</v>
      </c>
      <c r="H3512" s="49">
        <f>_xll.qlCalendarAdvance(IborCalendar,$H3511,B3512,"f",FALSE)</f>
        <v>63936</v>
      </c>
      <c r="I3512" s="49">
        <f>_xll.qlInterestRateIndexValueDate(Index3M,$H3512)</f>
        <v>63940</v>
      </c>
      <c r="J3512" s="52" t="e">
        <f>IFERROR(_xll.qlIndexFixing(Index3M,H3512,TRUE,_xll.ohTrigger(RecalcTrigger,Trigger3M)),NA())</f>
        <v>#N/A</v>
      </c>
      <c r="K3512" s="52" t="e">
        <f>IFERROR(_xll.qlIndexFixing(ONIndex3M,I3512,TRUE,_xll.ohTrigger(RecalcTrigger,Trigger3M)),NA())</f>
        <v>#N/A</v>
      </c>
      <c r="L3512" s="52" t="e">
        <f>IFERROR(_xll.qlIndexFixing(Index6M,$H3512,TRUE,_xll.ohTrigger(RecalcTrigger,Trigger6M)),NA())</f>
        <v>#N/A</v>
      </c>
      <c r="M3512" s="52" t="e">
        <f>IFERROR(_xll.qlIndexFixing(ONIndex6M,I3512,TRUE,_xll.ohTrigger(RecalcTrigger,Trigger6M)),NA())</f>
        <v>#N/A</v>
      </c>
    </row>
    <row r="3513" spans="2:13" x14ac:dyDescent="0.2">
      <c r="B3513" s="46" t="s">
        <v>49</v>
      </c>
      <c r="D3513" s="49">
        <f>_xll.qlCalendarAdvance(LocalCalendar,$D3512,B3513,"f",FALSE)</f>
        <v>64319</v>
      </c>
      <c r="E3513" s="49">
        <f>_xll.qlInterestRateIndexValueDate(IndexON,D3513)</f>
        <v>64319</v>
      </c>
      <c r="F3513" s="52" t="e">
        <f>IFERROR(_xll.qlIndexFixing(IndexON,D3513,TRUE,_xll.ohTrigger(RecalcTrigger,TriggerON)),NA())</f>
        <v>#N/A</v>
      </c>
      <c r="H3513" s="49">
        <f>_xll.qlCalendarAdvance(IborCalendar,$H3512,B3513,"f",FALSE)</f>
        <v>63943</v>
      </c>
      <c r="I3513" s="49">
        <f>_xll.qlInterestRateIndexValueDate(Index3M,$H3513)</f>
        <v>63947</v>
      </c>
      <c r="J3513" s="52" t="e">
        <f>IFERROR(_xll.qlIndexFixing(Index3M,H3513,TRUE,_xll.ohTrigger(RecalcTrigger,Trigger3M)),NA())</f>
        <v>#N/A</v>
      </c>
      <c r="K3513" s="52" t="e">
        <f>IFERROR(_xll.qlIndexFixing(ONIndex3M,I3513,TRUE,_xll.ohTrigger(RecalcTrigger,Trigger3M)),NA())</f>
        <v>#N/A</v>
      </c>
      <c r="L3513" s="52" t="e">
        <f>IFERROR(_xll.qlIndexFixing(Index6M,$H3513,TRUE,_xll.ohTrigger(RecalcTrigger,Trigger6M)),NA())</f>
        <v>#N/A</v>
      </c>
      <c r="M3513" s="52" t="e">
        <f>IFERROR(_xll.qlIndexFixing(ONIndex6M,I3513,TRUE,_xll.ohTrigger(RecalcTrigger,Trigger6M)),NA())</f>
        <v>#N/A</v>
      </c>
    </row>
    <row r="3514" spans="2:13" x14ac:dyDescent="0.2">
      <c r="B3514" s="46" t="s">
        <v>49</v>
      </c>
      <c r="D3514" s="49">
        <f>_xll.qlCalendarAdvance(LocalCalendar,$D3513,B3514,"f",FALSE)</f>
        <v>64327</v>
      </c>
      <c r="E3514" s="49">
        <f>_xll.qlInterestRateIndexValueDate(IndexON,D3514)</f>
        <v>64327</v>
      </c>
      <c r="F3514" s="52" t="e">
        <f>IFERROR(_xll.qlIndexFixing(IndexON,D3514,TRUE,_xll.ohTrigger(RecalcTrigger,TriggerON)),NA())</f>
        <v>#N/A</v>
      </c>
      <c r="H3514" s="49">
        <f>_xll.qlCalendarAdvance(IborCalendar,$H3513,B3514,"f",FALSE)</f>
        <v>63950</v>
      </c>
      <c r="I3514" s="49">
        <f>_xll.qlInterestRateIndexValueDate(Index3M,$H3514)</f>
        <v>63954</v>
      </c>
      <c r="J3514" s="52" t="e">
        <f>IFERROR(_xll.qlIndexFixing(Index3M,H3514,TRUE,_xll.ohTrigger(RecalcTrigger,Trigger3M)),NA())</f>
        <v>#N/A</v>
      </c>
      <c r="K3514" s="52" t="e">
        <f>IFERROR(_xll.qlIndexFixing(ONIndex3M,I3514,TRUE,_xll.ohTrigger(RecalcTrigger,Trigger3M)),NA())</f>
        <v>#N/A</v>
      </c>
      <c r="L3514" s="52" t="e">
        <f>IFERROR(_xll.qlIndexFixing(Index6M,$H3514,TRUE,_xll.ohTrigger(RecalcTrigger,Trigger6M)),NA())</f>
        <v>#N/A</v>
      </c>
      <c r="M3514" s="52" t="e">
        <f>IFERROR(_xll.qlIndexFixing(ONIndex6M,I3514,TRUE,_xll.ohTrigger(RecalcTrigger,Trigger6M)),NA())</f>
        <v>#N/A</v>
      </c>
    </row>
    <row r="3515" spans="2:13" x14ac:dyDescent="0.2">
      <c r="B3515" s="46" t="s">
        <v>49</v>
      </c>
      <c r="D3515" s="49">
        <f>_xll.qlCalendarAdvance(LocalCalendar,$D3514,B3515,"f",FALSE)</f>
        <v>64334</v>
      </c>
      <c r="E3515" s="49">
        <f>_xll.qlInterestRateIndexValueDate(IndexON,D3515)</f>
        <v>64334</v>
      </c>
      <c r="F3515" s="52" t="e">
        <f>IFERROR(_xll.qlIndexFixing(IndexON,D3515,TRUE,_xll.ohTrigger(RecalcTrigger,TriggerON)),NA())</f>
        <v>#N/A</v>
      </c>
      <c r="H3515" s="49">
        <f>_xll.qlCalendarAdvance(IborCalendar,$H3514,B3515,"f",FALSE)</f>
        <v>63957</v>
      </c>
      <c r="I3515" s="49">
        <f>_xll.qlInterestRateIndexValueDate(Index3M,$H3515)</f>
        <v>63962</v>
      </c>
      <c r="J3515" s="52" t="e">
        <f>IFERROR(_xll.qlIndexFixing(Index3M,H3515,TRUE,_xll.ohTrigger(RecalcTrigger,Trigger3M)),NA())</f>
        <v>#N/A</v>
      </c>
      <c r="K3515" s="52" t="e">
        <f>IFERROR(_xll.qlIndexFixing(ONIndex3M,I3515,TRUE,_xll.ohTrigger(RecalcTrigger,Trigger3M)),NA())</f>
        <v>#N/A</v>
      </c>
      <c r="L3515" s="52" t="e">
        <f>IFERROR(_xll.qlIndexFixing(Index6M,$H3515,TRUE,_xll.ohTrigger(RecalcTrigger,Trigger6M)),NA())</f>
        <v>#N/A</v>
      </c>
      <c r="M3515" s="52" t="e">
        <f>IFERROR(_xll.qlIndexFixing(ONIndex6M,I3515,TRUE,_xll.ohTrigger(RecalcTrigger,Trigger6M)),NA())</f>
        <v>#N/A</v>
      </c>
    </row>
    <row r="3516" spans="2:13" x14ac:dyDescent="0.2">
      <c r="B3516" s="46" t="s">
        <v>49</v>
      </c>
      <c r="D3516" s="49">
        <f>_xll.qlCalendarAdvance(LocalCalendar,$D3515,B3516,"f",FALSE)</f>
        <v>64341</v>
      </c>
      <c r="E3516" s="49">
        <f>_xll.qlInterestRateIndexValueDate(IndexON,D3516)</f>
        <v>64341</v>
      </c>
      <c r="F3516" s="52" t="e">
        <f>IFERROR(_xll.qlIndexFixing(IndexON,D3516,TRUE,_xll.ohTrigger(RecalcTrigger,TriggerON)),NA())</f>
        <v>#N/A</v>
      </c>
      <c r="H3516" s="49">
        <f>_xll.qlCalendarAdvance(IborCalendar,$H3515,B3516,"f",FALSE)</f>
        <v>63964</v>
      </c>
      <c r="I3516" s="49">
        <f>_xll.qlInterestRateIndexValueDate(Index3M,$H3516)</f>
        <v>63968</v>
      </c>
      <c r="J3516" s="52" t="e">
        <f>IFERROR(_xll.qlIndexFixing(Index3M,H3516,TRUE,_xll.ohTrigger(RecalcTrigger,Trigger3M)),NA())</f>
        <v>#N/A</v>
      </c>
      <c r="K3516" s="52" t="e">
        <f>IFERROR(_xll.qlIndexFixing(ONIndex3M,I3516,TRUE,_xll.ohTrigger(RecalcTrigger,Trigger3M)),NA())</f>
        <v>#N/A</v>
      </c>
      <c r="L3516" s="52" t="e">
        <f>IFERROR(_xll.qlIndexFixing(Index6M,$H3516,TRUE,_xll.ohTrigger(RecalcTrigger,Trigger6M)),NA())</f>
        <v>#N/A</v>
      </c>
      <c r="M3516" s="52" t="e">
        <f>IFERROR(_xll.qlIndexFixing(ONIndex6M,I3516,TRUE,_xll.ohTrigger(RecalcTrigger,Trigger6M)),NA())</f>
        <v>#N/A</v>
      </c>
    </row>
    <row r="3517" spans="2:13" x14ac:dyDescent="0.2">
      <c r="B3517" s="46" t="s">
        <v>49</v>
      </c>
      <c r="D3517" s="49">
        <f>_xll.qlCalendarAdvance(LocalCalendar,$D3516,B3517,"f",FALSE)</f>
        <v>64348</v>
      </c>
      <c r="E3517" s="49">
        <f>_xll.qlInterestRateIndexValueDate(IndexON,D3517)</f>
        <v>64348</v>
      </c>
      <c r="F3517" s="52" t="e">
        <f>IFERROR(_xll.qlIndexFixing(IndexON,D3517,TRUE,_xll.ohTrigger(RecalcTrigger,TriggerON)),NA())</f>
        <v>#N/A</v>
      </c>
      <c r="H3517" s="49">
        <f>_xll.qlCalendarAdvance(IborCalendar,$H3516,B3517,"f",FALSE)</f>
        <v>63971</v>
      </c>
      <c r="I3517" s="49">
        <f>_xll.qlInterestRateIndexValueDate(Index3M,$H3517)</f>
        <v>63975</v>
      </c>
      <c r="J3517" s="52" t="e">
        <f>IFERROR(_xll.qlIndexFixing(Index3M,H3517,TRUE,_xll.ohTrigger(RecalcTrigger,Trigger3M)),NA())</f>
        <v>#N/A</v>
      </c>
      <c r="K3517" s="52" t="e">
        <f>IFERROR(_xll.qlIndexFixing(ONIndex3M,I3517,TRUE,_xll.ohTrigger(RecalcTrigger,Trigger3M)),NA())</f>
        <v>#N/A</v>
      </c>
      <c r="L3517" s="52" t="e">
        <f>IFERROR(_xll.qlIndexFixing(Index6M,$H3517,TRUE,_xll.ohTrigger(RecalcTrigger,Trigger6M)),NA())</f>
        <v>#N/A</v>
      </c>
      <c r="M3517" s="52" t="e">
        <f>IFERROR(_xll.qlIndexFixing(ONIndex6M,I3517,TRUE,_xll.ohTrigger(RecalcTrigger,Trigger6M)),NA())</f>
        <v>#N/A</v>
      </c>
    </row>
    <row r="3518" spans="2:13" x14ac:dyDescent="0.2">
      <c r="B3518" s="46" t="s">
        <v>49</v>
      </c>
      <c r="D3518" s="49">
        <f>_xll.qlCalendarAdvance(LocalCalendar,$D3517,B3518,"f",FALSE)</f>
        <v>64355</v>
      </c>
      <c r="E3518" s="49">
        <f>_xll.qlInterestRateIndexValueDate(IndexON,D3518)</f>
        <v>64355</v>
      </c>
      <c r="F3518" s="52" t="e">
        <f>IFERROR(_xll.qlIndexFixing(IndexON,D3518,TRUE,_xll.ohTrigger(RecalcTrigger,TriggerON)),NA())</f>
        <v>#N/A</v>
      </c>
      <c r="H3518" s="49">
        <f>_xll.qlCalendarAdvance(IborCalendar,$H3517,B3518,"f",FALSE)</f>
        <v>63978</v>
      </c>
      <c r="I3518" s="49">
        <f>_xll.qlInterestRateIndexValueDate(Index3M,$H3518)</f>
        <v>63982</v>
      </c>
      <c r="J3518" s="52" t="e">
        <f>IFERROR(_xll.qlIndexFixing(Index3M,H3518,TRUE,_xll.ohTrigger(RecalcTrigger,Trigger3M)),NA())</f>
        <v>#N/A</v>
      </c>
      <c r="K3518" s="52" t="e">
        <f>IFERROR(_xll.qlIndexFixing(ONIndex3M,I3518,TRUE,_xll.ohTrigger(RecalcTrigger,Trigger3M)),NA())</f>
        <v>#N/A</v>
      </c>
      <c r="L3518" s="52" t="e">
        <f>IFERROR(_xll.qlIndexFixing(Index6M,$H3518,TRUE,_xll.ohTrigger(RecalcTrigger,Trigger6M)),NA())</f>
        <v>#N/A</v>
      </c>
      <c r="M3518" s="52" t="e">
        <f>IFERROR(_xll.qlIndexFixing(ONIndex6M,I3518,TRUE,_xll.ohTrigger(RecalcTrigger,Trigger6M)),NA())</f>
        <v>#N/A</v>
      </c>
    </row>
    <row r="3519" spans="2:13" x14ac:dyDescent="0.2">
      <c r="B3519" s="46" t="s">
        <v>49</v>
      </c>
      <c r="D3519" s="49">
        <f>_xll.qlCalendarAdvance(LocalCalendar,$D3518,B3519,"f",FALSE)</f>
        <v>64362</v>
      </c>
      <c r="E3519" s="49">
        <f>_xll.qlInterestRateIndexValueDate(IndexON,D3519)</f>
        <v>64362</v>
      </c>
      <c r="F3519" s="52" t="e">
        <f>IFERROR(_xll.qlIndexFixing(IndexON,D3519,TRUE,_xll.ohTrigger(RecalcTrigger,TriggerON)),NA())</f>
        <v>#N/A</v>
      </c>
      <c r="H3519" s="49">
        <f>_xll.qlCalendarAdvance(IborCalendar,$H3518,B3519,"f",FALSE)</f>
        <v>63985</v>
      </c>
      <c r="I3519" s="49">
        <f>_xll.qlInterestRateIndexValueDate(Index3M,$H3519)</f>
        <v>63989</v>
      </c>
      <c r="J3519" s="52" t="e">
        <f>IFERROR(_xll.qlIndexFixing(Index3M,H3519,TRUE,_xll.ohTrigger(RecalcTrigger,Trigger3M)),NA())</f>
        <v>#N/A</v>
      </c>
      <c r="K3519" s="52" t="e">
        <f>IFERROR(_xll.qlIndexFixing(ONIndex3M,I3519,TRUE,_xll.ohTrigger(RecalcTrigger,Trigger3M)),NA())</f>
        <v>#N/A</v>
      </c>
      <c r="L3519" s="52" t="e">
        <f>IFERROR(_xll.qlIndexFixing(Index6M,$H3519,TRUE,_xll.ohTrigger(RecalcTrigger,Trigger6M)),NA())</f>
        <v>#N/A</v>
      </c>
      <c r="M3519" s="52" t="e">
        <f>IFERROR(_xll.qlIndexFixing(ONIndex6M,I3519,TRUE,_xll.ohTrigger(RecalcTrigger,Trigger6M)),NA())</f>
        <v>#N/A</v>
      </c>
    </row>
    <row r="3520" spans="2:13" x14ac:dyDescent="0.2">
      <c r="B3520" s="46" t="s">
        <v>49</v>
      </c>
      <c r="D3520" s="49">
        <f>_xll.qlCalendarAdvance(LocalCalendar,$D3519,B3520,"f",FALSE)</f>
        <v>64369</v>
      </c>
      <c r="E3520" s="49">
        <f>_xll.qlInterestRateIndexValueDate(IndexON,D3520)</f>
        <v>64369</v>
      </c>
      <c r="F3520" s="52" t="e">
        <f>IFERROR(_xll.qlIndexFixing(IndexON,D3520,TRUE,_xll.ohTrigger(RecalcTrigger,TriggerON)),NA())</f>
        <v>#N/A</v>
      </c>
      <c r="H3520" s="49">
        <f>_xll.qlCalendarAdvance(IborCalendar,$H3519,B3520,"f",FALSE)</f>
        <v>63992</v>
      </c>
      <c r="I3520" s="49">
        <f>_xll.qlInterestRateIndexValueDate(Index3M,$H3520)</f>
        <v>63996</v>
      </c>
      <c r="J3520" s="52" t="e">
        <f>IFERROR(_xll.qlIndexFixing(Index3M,H3520,TRUE,_xll.ohTrigger(RecalcTrigger,Trigger3M)),NA())</f>
        <v>#N/A</v>
      </c>
      <c r="K3520" s="52" t="e">
        <f>IFERROR(_xll.qlIndexFixing(ONIndex3M,I3520,TRUE,_xll.ohTrigger(RecalcTrigger,Trigger3M)),NA())</f>
        <v>#N/A</v>
      </c>
      <c r="L3520" s="52" t="e">
        <f>IFERROR(_xll.qlIndexFixing(Index6M,$H3520,TRUE,_xll.ohTrigger(RecalcTrigger,Trigger6M)),NA())</f>
        <v>#N/A</v>
      </c>
      <c r="M3520" s="52" t="e">
        <f>IFERROR(_xll.qlIndexFixing(ONIndex6M,I3520,TRUE,_xll.ohTrigger(RecalcTrigger,Trigger6M)),NA())</f>
        <v>#N/A</v>
      </c>
    </row>
    <row r="3521" spans="2:13" x14ac:dyDescent="0.2">
      <c r="B3521" s="46" t="s">
        <v>49</v>
      </c>
      <c r="D3521" s="49">
        <f>_xll.qlCalendarAdvance(LocalCalendar,$D3520,B3521,"f",FALSE)</f>
        <v>64376</v>
      </c>
      <c r="E3521" s="49">
        <f>_xll.qlInterestRateIndexValueDate(IndexON,D3521)</f>
        <v>64376</v>
      </c>
      <c r="F3521" s="52" t="e">
        <f>IFERROR(_xll.qlIndexFixing(IndexON,D3521,TRUE,_xll.ohTrigger(RecalcTrigger,TriggerON)),NA())</f>
        <v>#N/A</v>
      </c>
      <c r="H3521" s="49">
        <f>_xll.qlCalendarAdvance(IborCalendar,$H3520,B3521,"f",FALSE)</f>
        <v>63999</v>
      </c>
      <c r="I3521" s="49">
        <f>_xll.qlInterestRateIndexValueDate(Index3M,$H3521)</f>
        <v>64003</v>
      </c>
      <c r="J3521" s="52" t="e">
        <f>IFERROR(_xll.qlIndexFixing(Index3M,H3521,TRUE,_xll.ohTrigger(RecalcTrigger,Trigger3M)),NA())</f>
        <v>#N/A</v>
      </c>
      <c r="K3521" s="52" t="e">
        <f>IFERROR(_xll.qlIndexFixing(ONIndex3M,I3521,TRUE,_xll.ohTrigger(RecalcTrigger,Trigger3M)),NA())</f>
        <v>#N/A</v>
      </c>
      <c r="L3521" s="52" t="e">
        <f>IFERROR(_xll.qlIndexFixing(Index6M,$H3521,TRUE,_xll.ohTrigger(RecalcTrigger,Trigger6M)),NA())</f>
        <v>#N/A</v>
      </c>
      <c r="M3521" s="52" t="e">
        <f>IFERROR(_xll.qlIndexFixing(ONIndex6M,I3521,TRUE,_xll.ohTrigger(RecalcTrigger,Trigger6M)),NA())</f>
        <v>#N/A</v>
      </c>
    </row>
    <row r="3522" spans="2:13" x14ac:dyDescent="0.2">
      <c r="B3522" s="46" t="s">
        <v>49</v>
      </c>
      <c r="D3522" s="49">
        <f>_xll.qlCalendarAdvance(LocalCalendar,$D3521,B3522,"f",FALSE)</f>
        <v>64383</v>
      </c>
      <c r="E3522" s="49">
        <f>_xll.qlInterestRateIndexValueDate(IndexON,D3522)</f>
        <v>64383</v>
      </c>
      <c r="F3522" s="52" t="e">
        <f>IFERROR(_xll.qlIndexFixing(IndexON,D3522,TRUE,_xll.ohTrigger(RecalcTrigger,TriggerON)),NA())</f>
        <v>#N/A</v>
      </c>
      <c r="H3522" s="49">
        <f>_xll.qlCalendarAdvance(IborCalendar,$H3521,B3522,"f",FALSE)</f>
        <v>64006</v>
      </c>
      <c r="I3522" s="49">
        <f>_xll.qlInterestRateIndexValueDate(Index3M,$H3522)</f>
        <v>64010</v>
      </c>
      <c r="J3522" s="52" t="e">
        <f>IFERROR(_xll.qlIndexFixing(Index3M,H3522,TRUE,_xll.ohTrigger(RecalcTrigger,Trigger3M)),NA())</f>
        <v>#N/A</v>
      </c>
      <c r="K3522" s="52" t="e">
        <f>IFERROR(_xll.qlIndexFixing(ONIndex3M,I3522,TRUE,_xll.ohTrigger(RecalcTrigger,Trigger3M)),NA())</f>
        <v>#N/A</v>
      </c>
      <c r="L3522" s="52" t="e">
        <f>IFERROR(_xll.qlIndexFixing(Index6M,$H3522,TRUE,_xll.ohTrigger(RecalcTrigger,Trigger6M)),NA())</f>
        <v>#N/A</v>
      </c>
      <c r="M3522" s="52" t="e">
        <f>IFERROR(_xll.qlIndexFixing(ONIndex6M,I3522,TRUE,_xll.ohTrigger(RecalcTrigger,Trigger6M)),NA())</f>
        <v>#N/A</v>
      </c>
    </row>
    <row r="3523" spans="2:13" x14ac:dyDescent="0.2">
      <c r="B3523" s="46" t="s">
        <v>49</v>
      </c>
      <c r="D3523" s="49">
        <f>_xll.qlCalendarAdvance(LocalCalendar,$D3522,B3523,"f",FALSE)</f>
        <v>64390</v>
      </c>
      <c r="E3523" s="49">
        <f>_xll.qlInterestRateIndexValueDate(IndexON,D3523)</f>
        <v>64390</v>
      </c>
      <c r="F3523" s="52" t="e">
        <f>IFERROR(_xll.qlIndexFixing(IndexON,D3523,TRUE,_xll.ohTrigger(RecalcTrigger,TriggerON)),NA())</f>
        <v>#N/A</v>
      </c>
      <c r="H3523" s="49">
        <f>_xll.qlCalendarAdvance(IborCalendar,$H3522,B3523,"f",FALSE)</f>
        <v>64013</v>
      </c>
      <c r="I3523" s="49">
        <f>_xll.qlInterestRateIndexValueDate(Index3M,$H3523)</f>
        <v>64019</v>
      </c>
      <c r="J3523" s="52" t="e">
        <f>IFERROR(_xll.qlIndexFixing(Index3M,H3523,TRUE,_xll.ohTrigger(RecalcTrigger,Trigger3M)),NA())</f>
        <v>#N/A</v>
      </c>
      <c r="K3523" s="52" t="e">
        <f>IFERROR(_xll.qlIndexFixing(ONIndex3M,I3523,TRUE,_xll.ohTrigger(RecalcTrigger,Trigger3M)),NA())</f>
        <v>#N/A</v>
      </c>
      <c r="L3523" s="52" t="e">
        <f>IFERROR(_xll.qlIndexFixing(Index6M,$H3523,TRUE,_xll.ohTrigger(RecalcTrigger,Trigger6M)),NA())</f>
        <v>#N/A</v>
      </c>
      <c r="M3523" s="52" t="e">
        <f>IFERROR(_xll.qlIndexFixing(ONIndex6M,I3523,TRUE,_xll.ohTrigger(RecalcTrigger,Trigger6M)),NA())</f>
        <v>#N/A</v>
      </c>
    </row>
    <row r="3524" spans="2:13" x14ac:dyDescent="0.2">
      <c r="B3524" s="46" t="s">
        <v>49</v>
      </c>
      <c r="D3524" s="49">
        <f>_xll.qlCalendarAdvance(LocalCalendar,$D3523,B3524,"f",FALSE)</f>
        <v>64397</v>
      </c>
      <c r="E3524" s="49">
        <f>_xll.qlInterestRateIndexValueDate(IndexON,D3524)</f>
        <v>64397</v>
      </c>
      <c r="F3524" s="52" t="e">
        <f>IFERROR(_xll.qlIndexFixing(IndexON,D3524,TRUE,_xll.ohTrigger(RecalcTrigger,TriggerON)),NA())</f>
        <v>#N/A</v>
      </c>
      <c r="H3524" s="49">
        <f>_xll.qlCalendarAdvance(IborCalendar,$H3523,B3524,"f",FALSE)</f>
        <v>64020</v>
      </c>
      <c r="I3524" s="49">
        <f>_xll.qlInterestRateIndexValueDate(Index3M,$H3524)</f>
        <v>64024</v>
      </c>
      <c r="J3524" s="52" t="e">
        <f>IFERROR(_xll.qlIndexFixing(Index3M,H3524,TRUE,_xll.ohTrigger(RecalcTrigger,Trigger3M)),NA())</f>
        <v>#N/A</v>
      </c>
      <c r="K3524" s="52" t="e">
        <f>IFERROR(_xll.qlIndexFixing(ONIndex3M,I3524,TRUE,_xll.ohTrigger(RecalcTrigger,Trigger3M)),NA())</f>
        <v>#N/A</v>
      </c>
      <c r="L3524" s="52" t="e">
        <f>IFERROR(_xll.qlIndexFixing(Index6M,$H3524,TRUE,_xll.ohTrigger(RecalcTrigger,Trigger6M)),NA())</f>
        <v>#N/A</v>
      </c>
      <c r="M3524" s="52" t="e">
        <f>IFERROR(_xll.qlIndexFixing(ONIndex6M,I3524,TRUE,_xll.ohTrigger(RecalcTrigger,Trigger6M)),NA())</f>
        <v>#N/A</v>
      </c>
    </row>
    <row r="3525" spans="2:13" x14ac:dyDescent="0.2">
      <c r="B3525" s="46" t="s">
        <v>49</v>
      </c>
      <c r="D3525" s="49">
        <f>_xll.qlCalendarAdvance(LocalCalendar,$D3524,B3525,"f",FALSE)</f>
        <v>64405</v>
      </c>
      <c r="E3525" s="49">
        <f>_xll.qlInterestRateIndexValueDate(IndexON,D3525)</f>
        <v>64405</v>
      </c>
      <c r="F3525" s="52" t="e">
        <f>IFERROR(_xll.qlIndexFixing(IndexON,D3525,TRUE,_xll.ohTrigger(RecalcTrigger,TriggerON)),NA())</f>
        <v>#N/A</v>
      </c>
      <c r="H3525" s="49">
        <f>_xll.qlCalendarAdvance(IborCalendar,$H3524,B3525,"f",FALSE)</f>
        <v>64027</v>
      </c>
      <c r="I3525" s="49">
        <f>_xll.qlInterestRateIndexValueDate(Index3M,$H3525)</f>
        <v>64031</v>
      </c>
      <c r="J3525" s="52" t="e">
        <f>IFERROR(_xll.qlIndexFixing(Index3M,H3525,TRUE,_xll.ohTrigger(RecalcTrigger,Trigger3M)),NA())</f>
        <v>#N/A</v>
      </c>
      <c r="K3525" s="52" t="e">
        <f>IFERROR(_xll.qlIndexFixing(ONIndex3M,I3525,TRUE,_xll.ohTrigger(RecalcTrigger,Trigger3M)),NA())</f>
        <v>#N/A</v>
      </c>
      <c r="L3525" s="52" t="e">
        <f>IFERROR(_xll.qlIndexFixing(Index6M,$H3525,TRUE,_xll.ohTrigger(RecalcTrigger,Trigger6M)),NA())</f>
        <v>#N/A</v>
      </c>
      <c r="M3525" s="52" t="e">
        <f>IFERROR(_xll.qlIndexFixing(ONIndex6M,I3525,TRUE,_xll.ohTrigger(RecalcTrigger,Trigger6M)),NA())</f>
        <v>#N/A</v>
      </c>
    </row>
    <row r="3526" spans="2:13" x14ac:dyDescent="0.2">
      <c r="B3526" s="46" t="s">
        <v>49</v>
      </c>
      <c r="D3526" s="49">
        <f>_xll.qlCalendarAdvance(LocalCalendar,$D3525,B3526,"f",FALSE)</f>
        <v>64412</v>
      </c>
      <c r="E3526" s="49">
        <f>_xll.qlInterestRateIndexValueDate(IndexON,D3526)</f>
        <v>64412</v>
      </c>
      <c r="F3526" s="52" t="e">
        <f>IFERROR(_xll.qlIndexFixing(IndexON,D3526,TRUE,_xll.ohTrigger(RecalcTrigger,TriggerON)),NA())</f>
        <v>#N/A</v>
      </c>
      <c r="H3526" s="49">
        <f>_xll.qlCalendarAdvance(IborCalendar,$H3525,B3526,"f",FALSE)</f>
        <v>64034</v>
      </c>
      <c r="I3526" s="49">
        <f>_xll.qlInterestRateIndexValueDate(Index3M,$H3526)</f>
        <v>64039</v>
      </c>
      <c r="J3526" s="52" t="e">
        <f>IFERROR(_xll.qlIndexFixing(Index3M,H3526,TRUE,_xll.ohTrigger(RecalcTrigger,Trigger3M)),NA())</f>
        <v>#N/A</v>
      </c>
      <c r="K3526" s="52" t="e">
        <f>IFERROR(_xll.qlIndexFixing(ONIndex3M,I3526,TRUE,_xll.ohTrigger(RecalcTrigger,Trigger3M)),NA())</f>
        <v>#N/A</v>
      </c>
      <c r="L3526" s="52" t="e">
        <f>IFERROR(_xll.qlIndexFixing(Index6M,$H3526,TRUE,_xll.ohTrigger(RecalcTrigger,Trigger6M)),NA())</f>
        <v>#N/A</v>
      </c>
      <c r="M3526" s="52" t="e">
        <f>IFERROR(_xll.qlIndexFixing(ONIndex6M,I3526,TRUE,_xll.ohTrigger(RecalcTrigger,Trigger6M)),NA())</f>
        <v>#N/A</v>
      </c>
    </row>
    <row r="3527" spans="2:13" x14ac:dyDescent="0.2">
      <c r="B3527" s="46" t="s">
        <v>49</v>
      </c>
      <c r="D3527" s="49">
        <f>_xll.qlCalendarAdvance(LocalCalendar,$D3526,B3527,"f",FALSE)</f>
        <v>64419</v>
      </c>
      <c r="E3527" s="49">
        <f>_xll.qlInterestRateIndexValueDate(IndexON,D3527)</f>
        <v>64419</v>
      </c>
      <c r="F3527" s="52" t="e">
        <f>IFERROR(_xll.qlIndexFixing(IndexON,D3527,TRUE,_xll.ohTrigger(RecalcTrigger,TriggerON)),NA())</f>
        <v>#N/A</v>
      </c>
      <c r="H3527" s="49">
        <f>_xll.qlCalendarAdvance(IborCalendar,$H3526,B3527,"f",FALSE)</f>
        <v>64041</v>
      </c>
      <c r="I3527" s="49">
        <f>_xll.qlInterestRateIndexValueDate(Index3M,$H3527)</f>
        <v>64046</v>
      </c>
      <c r="J3527" s="52" t="e">
        <f>IFERROR(_xll.qlIndexFixing(Index3M,H3527,TRUE,_xll.ohTrigger(RecalcTrigger,Trigger3M)),NA())</f>
        <v>#N/A</v>
      </c>
      <c r="K3527" s="52" t="e">
        <f>IFERROR(_xll.qlIndexFixing(ONIndex3M,I3527,TRUE,_xll.ohTrigger(RecalcTrigger,Trigger3M)),NA())</f>
        <v>#N/A</v>
      </c>
      <c r="L3527" s="52" t="e">
        <f>IFERROR(_xll.qlIndexFixing(Index6M,$H3527,TRUE,_xll.ohTrigger(RecalcTrigger,Trigger6M)),NA())</f>
        <v>#N/A</v>
      </c>
      <c r="M3527" s="52" t="e">
        <f>IFERROR(_xll.qlIndexFixing(ONIndex6M,I3527,TRUE,_xll.ohTrigger(RecalcTrigger,Trigger6M)),NA())</f>
        <v>#N/A</v>
      </c>
    </row>
    <row r="3528" spans="2:13" x14ac:dyDescent="0.2">
      <c r="B3528" s="46" t="s">
        <v>49</v>
      </c>
      <c r="D3528" s="49">
        <f>_xll.qlCalendarAdvance(LocalCalendar,$D3527,B3528,"f",FALSE)</f>
        <v>64426</v>
      </c>
      <c r="E3528" s="49">
        <f>_xll.qlInterestRateIndexValueDate(IndexON,D3528)</f>
        <v>64426</v>
      </c>
      <c r="F3528" s="52" t="e">
        <f>IFERROR(_xll.qlIndexFixing(IndexON,D3528,TRUE,_xll.ohTrigger(RecalcTrigger,TriggerON)),NA())</f>
        <v>#N/A</v>
      </c>
      <c r="H3528" s="49">
        <f>_xll.qlCalendarAdvance(IborCalendar,$H3527,B3528,"f",FALSE)</f>
        <v>64048</v>
      </c>
      <c r="I3528" s="49">
        <f>_xll.qlInterestRateIndexValueDate(Index3M,$H3528)</f>
        <v>64052</v>
      </c>
      <c r="J3528" s="52" t="e">
        <f>IFERROR(_xll.qlIndexFixing(Index3M,H3528,TRUE,_xll.ohTrigger(RecalcTrigger,Trigger3M)),NA())</f>
        <v>#N/A</v>
      </c>
      <c r="K3528" s="52" t="e">
        <f>IFERROR(_xll.qlIndexFixing(ONIndex3M,I3528,TRUE,_xll.ohTrigger(RecalcTrigger,Trigger3M)),NA())</f>
        <v>#N/A</v>
      </c>
      <c r="L3528" s="52" t="e">
        <f>IFERROR(_xll.qlIndexFixing(Index6M,$H3528,TRUE,_xll.ohTrigger(RecalcTrigger,Trigger6M)),NA())</f>
        <v>#N/A</v>
      </c>
      <c r="M3528" s="52" t="e">
        <f>IFERROR(_xll.qlIndexFixing(ONIndex6M,I3528,TRUE,_xll.ohTrigger(RecalcTrigger,Trigger6M)),NA())</f>
        <v>#N/A</v>
      </c>
    </row>
    <row r="3529" spans="2:13" x14ac:dyDescent="0.2">
      <c r="B3529" s="46" t="s">
        <v>49</v>
      </c>
      <c r="D3529" s="49">
        <f>_xll.qlCalendarAdvance(LocalCalendar,$D3528,B3529,"f",FALSE)</f>
        <v>64433</v>
      </c>
      <c r="E3529" s="49">
        <f>_xll.qlInterestRateIndexValueDate(IndexON,D3529)</f>
        <v>64433</v>
      </c>
      <c r="F3529" s="52" t="e">
        <f>IFERROR(_xll.qlIndexFixing(IndexON,D3529,TRUE,_xll.ohTrigger(RecalcTrigger,TriggerON)),NA())</f>
        <v>#N/A</v>
      </c>
      <c r="H3529" s="49">
        <f>_xll.qlCalendarAdvance(IborCalendar,$H3528,B3529,"f",FALSE)</f>
        <v>64055</v>
      </c>
      <c r="I3529" s="49">
        <f>_xll.qlInterestRateIndexValueDate(Index3M,$H3529)</f>
        <v>64059</v>
      </c>
      <c r="J3529" s="52" t="e">
        <f>IFERROR(_xll.qlIndexFixing(Index3M,H3529,TRUE,_xll.ohTrigger(RecalcTrigger,Trigger3M)),NA())</f>
        <v>#N/A</v>
      </c>
      <c r="K3529" s="52" t="e">
        <f>IFERROR(_xll.qlIndexFixing(ONIndex3M,I3529,TRUE,_xll.ohTrigger(RecalcTrigger,Trigger3M)),NA())</f>
        <v>#N/A</v>
      </c>
      <c r="L3529" s="52" t="e">
        <f>IFERROR(_xll.qlIndexFixing(Index6M,$H3529,TRUE,_xll.ohTrigger(RecalcTrigger,Trigger6M)),NA())</f>
        <v>#N/A</v>
      </c>
      <c r="M3529" s="52" t="e">
        <f>IFERROR(_xll.qlIndexFixing(ONIndex6M,I3529,TRUE,_xll.ohTrigger(RecalcTrigger,Trigger6M)),NA())</f>
        <v>#N/A</v>
      </c>
    </row>
    <row r="3530" spans="2:13" x14ac:dyDescent="0.2">
      <c r="B3530" s="46" t="s">
        <v>49</v>
      </c>
      <c r="D3530" s="49">
        <f>_xll.qlCalendarAdvance(LocalCalendar,$D3529,B3530,"f",FALSE)</f>
        <v>64440</v>
      </c>
      <c r="E3530" s="49">
        <f>_xll.qlInterestRateIndexValueDate(IndexON,D3530)</f>
        <v>64440</v>
      </c>
      <c r="F3530" s="52" t="e">
        <f>IFERROR(_xll.qlIndexFixing(IndexON,D3530,TRUE,_xll.ohTrigger(RecalcTrigger,TriggerON)),NA())</f>
        <v>#N/A</v>
      </c>
      <c r="H3530" s="49">
        <f>_xll.qlCalendarAdvance(IborCalendar,$H3529,B3530,"f",FALSE)</f>
        <v>64062</v>
      </c>
      <c r="I3530" s="49">
        <f>_xll.qlInterestRateIndexValueDate(Index3M,$H3530)</f>
        <v>64067</v>
      </c>
      <c r="J3530" s="52" t="e">
        <f>IFERROR(_xll.qlIndexFixing(Index3M,H3530,TRUE,_xll.ohTrigger(RecalcTrigger,Trigger3M)),NA())</f>
        <v>#N/A</v>
      </c>
      <c r="K3530" s="52" t="e">
        <f>IFERROR(_xll.qlIndexFixing(ONIndex3M,I3530,TRUE,_xll.ohTrigger(RecalcTrigger,Trigger3M)),NA())</f>
        <v>#N/A</v>
      </c>
      <c r="L3530" s="52" t="e">
        <f>IFERROR(_xll.qlIndexFixing(Index6M,$H3530,TRUE,_xll.ohTrigger(RecalcTrigger,Trigger6M)),NA())</f>
        <v>#N/A</v>
      </c>
      <c r="M3530" s="52" t="e">
        <f>IFERROR(_xll.qlIndexFixing(ONIndex6M,I3530,TRUE,_xll.ohTrigger(RecalcTrigger,Trigger6M)),NA())</f>
        <v>#N/A</v>
      </c>
    </row>
    <row r="3531" spans="2:13" x14ac:dyDescent="0.2">
      <c r="B3531" s="46" t="s">
        <v>49</v>
      </c>
      <c r="D3531" s="49">
        <f>_xll.qlCalendarAdvance(LocalCalendar,$D3530,B3531,"f",FALSE)</f>
        <v>64447</v>
      </c>
      <c r="E3531" s="49">
        <f>_xll.qlInterestRateIndexValueDate(IndexON,D3531)</f>
        <v>64447</v>
      </c>
      <c r="F3531" s="52" t="e">
        <f>IFERROR(_xll.qlIndexFixing(IndexON,D3531,TRUE,_xll.ohTrigger(RecalcTrigger,TriggerON)),NA())</f>
        <v>#N/A</v>
      </c>
      <c r="H3531" s="49">
        <f>_xll.qlCalendarAdvance(IborCalendar,$H3530,B3531,"f",FALSE)</f>
        <v>64069</v>
      </c>
      <c r="I3531" s="49">
        <f>_xll.qlInterestRateIndexValueDate(Index3M,$H3531)</f>
        <v>64073</v>
      </c>
      <c r="J3531" s="52" t="e">
        <f>IFERROR(_xll.qlIndexFixing(Index3M,H3531,TRUE,_xll.ohTrigger(RecalcTrigger,Trigger3M)),NA())</f>
        <v>#N/A</v>
      </c>
      <c r="K3531" s="52" t="e">
        <f>IFERROR(_xll.qlIndexFixing(ONIndex3M,I3531,TRUE,_xll.ohTrigger(RecalcTrigger,Trigger3M)),NA())</f>
        <v>#N/A</v>
      </c>
      <c r="L3531" s="52" t="e">
        <f>IFERROR(_xll.qlIndexFixing(Index6M,$H3531,TRUE,_xll.ohTrigger(RecalcTrigger,Trigger6M)),NA())</f>
        <v>#N/A</v>
      </c>
      <c r="M3531" s="52" t="e">
        <f>IFERROR(_xll.qlIndexFixing(ONIndex6M,I3531,TRUE,_xll.ohTrigger(RecalcTrigger,Trigger6M)),NA())</f>
        <v>#N/A</v>
      </c>
    </row>
    <row r="3532" spans="2:13" x14ac:dyDescent="0.2">
      <c r="B3532" s="46" t="s">
        <v>49</v>
      </c>
      <c r="D3532" s="49">
        <f>_xll.qlCalendarAdvance(LocalCalendar,$D3531,B3532,"f",FALSE)</f>
        <v>64454</v>
      </c>
      <c r="E3532" s="49">
        <f>_xll.qlInterestRateIndexValueDate(IndexON,D3532)</f>
        <v>64454</v>
      </c>
      <c r="F3532" s="52" t="e">
        <f>IFERROR(_xll.qlIndexFixing(IndexON,D3532,TRUE,_xll.ohTrigger(RecalcTrigger,TriggerON)),NA())</f>
        <v>#N/A</v>
      </c>
      <c r="H3532" s="49">
        <f>_xll.qlCalendarAdvance(IborCalendar,$H3531,B3532,"f",FALSE)</f>
        <v>64076</v>
      </c>
      <c r="I3532" s="49">
        <f>_xll.qlInterestRateIndexValueDate(Index3M,$H3532)</f>
        <v>64080</v>
      </c>
      <c r="J3532" s="52" t="e">
        <f>IFERROR(_xll.qlIndexFixing(Index3M,H3532,TRUE,_xll.ohTrigger(RecalcTrigger,Trigger3M)),NA())</f>
        <v>#N/A</v>
      </c>
      <c r="K3532" s="52" t="e">
        <f>IFERROR(_xll.qlIndexFixing(ONIndex3M,I3532,TRUE,_xll.ohTrigger(RecalcTrigger,Trigger3M)),NA())</f>
        <v>#N/A</v>
      </c>
      <c r="L3532" s="52" t="e">
        <f>IFERROR(_xll.qlIndexFixing(Index6M,$H3532,TRUE,_xll.ohTrigger(RecalcTrigger,Trigger6M)),NA())</f>
        <v>#N/A</v>
      </c>
      <c r="M3532" s="52" t="e">
        <f>IFERROR(_xll.qlIndexFixing(ONIndex6M,I3532,TRUE,_xll.ohTrigger(RecalcTrigger,Trigger6M)),NA())</f>
        <v>#N/A</v>
      </c>
    </row>
    <row r="3533" spans="2:13" x14ac:dyDescent="0.2">
      <c r="B3533" s="46" t="s">
        <v>49</v>
      </c>
      <c r="D3533" s="49">
        <f>_xll.qlCalendarAdvance(LocalCalendar,$D3532,B3533,"f",FALSE)</f>
        <v>64461</v>
      </c>
      <c r="E3533" s="49">
        <f>_xll.qlInterestRateIndexValueDate(IndexON,D3533)</f>
        <v>64461</v>
      </c>
      <c r="F3533" s="52" t="e">
        <f>IFERROR(_xll.qlIndexFixing(IndexON,D3533,TRUE,_xll.ohTrigger(RecalcTrigger,TriggerON)),NA())</f>
        <v>#N/A</v>
      </c>
      <c r="H3533" s="49">
        <f>_xll.qlCalendarAdvance(IborCalendar,$H3532,B3533,"f",FALSE)</f>
        <v>64083</v>
      </c>
      <c r="I3533" s="49">
        <f>_xll.qlInterestRateIndexValueDate(Index3M,$H3533)</f>
        <v>64087</v>
      </c>
      <c r="J3533" s="52" t="e">
        <f>IFERROR(_xll.qlIndexFixing(Index3M,H3533,TRUE,_xll.ohTrigger(RecalcTrigger,Trigger3M)),NA())</f>
        <v>#N/A</v>
      </c>
      <c r="K3533" s="52" t="e">
        <f>IFERROR(_xll.qlIndexFixing(ONIndex3M,I3533,TRUE,_xll.ohTrigger(RecalcTrigger,Trigger3M)),NA())</f>
        <v>#N/A</v>
      </c>
      <c r="L3533" s="52" t="e">
        <f>IFERROR(_xll.qlIndexFixing(Index6M,$H3533,TRUE,_xll.ohTrigger(RecalcTrigger,Trigger6M)),NA())</f>
        <v>#N/A</v>
      </c>
      <c r="M3533" s="52" t="e">
        <f>IFERROR(_xll.qlIndexFixing(ONIndex6M,I3533,TRUE,_xll.ohTrigger(RecalcTrigger,Trigger6M)),NA())</f>
        <v>#N/A</v>
      </c>
    </row>
    <row r="3534" spans="2:13" x14ac:dyDescent="0.2">
      <c r="B3534" s="46" t="s">
        <v>49</v>
      </c>
      <c r="D3534" s="49">
        <f>_xll.qlCalendarAdvance(LocalCalendar,$D3533,B3534,"f",FALSE)</f>
        <v>64468</v>
      </c>
      <c r="E3534" s="49">
        <f>_xll.qlInterestRateIndexValueDate(IndexON,D3534)</f>
        <v>64468</v>
      </c>
      <c r="F3534" s="52" t="e">
        <f>IFERROR(_xll.qlIndexFixing(IndexON,D3534,TRUE,_xll.ohTrigger(RecalcTrigger,TriggerON)),NA())</f>
        <v>#N/A</v>
      </c>
      <c r="H3534" s="49">
        <f>_xll.qlCalendarAdvance(IborCalendar,$H3533,B3534,"f",FALSE)</f>
        <v>64090</v>
      </c>
      <c r="I3534" s="49">
        <f>_xll.qlInterestRateIndexValueDate(Index3M,$H3534)</f>
        <v>64094</v>
      </c>
      <c r="J3534" s="52" t="e">
        <f>IFERROR(_xll.qlIndexFixing(Index3M,H3534,TRUE,_xll.ohTrigger(RecalcTrigger,Trigger3M)),NA())</f>
        <v>#N/A</v>
      </c>
      <c r="K3534" s="52" t="e">
        <f>IFERROR(_xll.qlIndexFixing(ONIndex3M,I3534,TRUE,_xll.ohTrigger(RecalcTrigger,Trigger3M)),NA())</f>
        <v>#N/A</v>
      </c>
      <c r="L3534" s="52" t="e">
        <f>IFERROR(_xll.qlIndexFixing(Index6M,$H3534,TRUE,_xll.ohTrigger(RecalcTrigger,Trigger6M)),NA())</f>
        <v>#N/A</v>
      </c>
      <c r="M3534" s="52" t="e">
        <f>IFERROR(_xll.qlIndexFixing(ONIndex6M,I3534,TRUE,_xll.ohTrigger(RecalcTrigger,Trigger6M)),NA())</f>
        <v>#N/A</v>
      </c>
    </row>
    <row r="3535" spans="2:13" x14ac:dyDescent="0.2">
      <c r="B3535" s="46" t="s">
        <v>49</v>
      </c>
      <c r="D3535" s="49">
        <f>_xll.qlCalendarAdvance(LocalCalendar,$D3534,B3535,"f",FALSE)</f>
        <v>64475</v>
      </c>
      <c r="E3535" s="49">
        <f>_xll.qlInterestRateIndexValueDate(IndexON,D3535)</f>
        <v>64475</v>
      </c>
      <c r="F3535" s="52" t="e">
        <f>IFERROR(_xll.qlIndexFixing(IndexON,D3535,TRUE,_xll.ohTrigger(RecalcTrigger,TriggerON)),NA())</f>
        <v>#N/A</v>
      </c>
      <c r="H3535" s="49">
        <f>_xll.qlCalendarAdvance(IborCalendar,$H3534,B3535,"f",FALSE)</f>
        <v>64097</v>
      </c>
      <c r="I3535" s="49">
        <f>_xll.qlInterestRateIndexValueDate(Index3M,$H3535)</f>
        <v>64101</v>
      </c>
      <c r="J3535" s="52" t="e">
        <f>IFERROR(_xll.qlIndexFixing(Index3M,H3535,TRUE,_xll.ohTrigger(RecalcTrigger,Trigger3M)),NA())</f>
        <v>#N/A</v>
      </c>
      <c r="K3535" s="52" t="e">
        <f>IFERROR(_xll.qlIndexFixing(ONIndex3M,I3535,TRUE,_xll.ohTrigger(RecalcTrigger,Trigger3M)),NA())</f>
        <v>#N/A</v>
      </c>
      <c r="L3535" s="52" t="e">
        <f>IFERROR(_xll.qlIndexFixing(Index6M,$H3535,TRUE,_xll.ohTrigger(RecalcTrigger,Trigger6M)),NA())</f>
        <v>#N/A</v>
      </c>
      <c r="M3535" s="52" t="e">
        <f>IFERROR(_xll.qlIndexFixing(ONIndex6M,I3535,TRUE,_xll.ohTrigger(RecalcTrigger,Trigger6M)),NA())</f>
        <v>#N/A</v>
      </c>
    </row>
    <row r="3536" spans="2:13" x14ac:dyDescent="0.2">
      <c r="B3536" s="46" t="s">
        <v>49</v>
      </c>
      <c r="D3536" s="49">
        <f>_xll.qlCalendarAdvance(LocalCalendar,$D3535,B3536,"f",FALSE)</f>
        <v>64482</v>
      </c>
      <c r="E3536" s="49">
        <f>_xll.qlInterestRateIndexValueDate(IndexON,D3536)</f>
        <v>64482</v>
      </c>
      <c r="F3536" s="52" t="e">
        <f>IFERROR(_xll.qlIndexFixing(IndexON,D3536,TRUE,_xll.ohTrigger(RecalcTrigger,TriggerON)),NA())</f>
        <v>#N/A</v>
      </c>
      <c r="H3536" s="49">
        <f>_xll.qlCalendarAdvance(IborCalendar,$H3535,B3536,"f",FALSE)</f>
        <v>64104</v>
      </c>
      <c r="I3536" s="49">
        <f>_xll.qlInterestRateIndexValueDate(Index3M,$H3536)</f>
        <v>64108</v>
      </c>
      <c r="J3536" s="52" t="e">
        <f>IFERROR(_xll.qlIndexFixing(Index3M,H3536,TRUE,_xll.ohTrigger(RecalcTrigger,Trigger3M)),NA())</f>
        <v>#N/A</v>
      </c>
      <c r="K3536" s="52" t="e">
        <f>IFERROR(_xll.qlIndexFixing(ONIndex3M,I3536,TRUE,_xll.ohTrigger(RecalcTrigger,Trigger3M)),NA())</f>
        <v>#N/A</v>
      </c>
      <c r="L3536" s="52" t="e">
        <f>IFERROR(_xll.qlIndexFixing(Index6M,$H3536,TRUE,_xll.ohTrigger(RecalcTrigger,Trigger6M)),NA())</f>
        <v>#N/A</v>
      </c>
      <c r="M3536" s="52" t="e">
        <f>IFERROR(_xll.qlIndexFixing(ONIndex6M,I3536,TRUE,_xll.ohTrigger(RecalcTrigger,Trigger6M)),NA())</f>
        <v>#N/A</v>
      </c>
    </row>
    <row r="3537" spans="2:13" x14ac:dyDescent="0.2">
      <c r="B3537" s="47" t="s">
        <v>49</v>
      </c>
      <c r="D3537" s="50">
        <f>_xll.qlCalendarAdvance(LocalCalendar,$D3536,B3537,"f",FALSE)</f>
        <v>64489</v>
      </c>
      <c r="E3537" s="50">
        <f>_xll.qlInterestRateIndexValueDate(IndexON,D3537)</f>
        <v>64489</v>
      </c>
      <c r="F3537" s="53" t="e">
        <f>IFERROR(_xll.qlIndexFixing(IndexON,D3537,TRUE,_xll.ohTrigger(RecalcTrigger,TriggerON)),NA())</f>
        <v>#N/A</v>
      </c>
      <c r="H3537" s="50">
        <f>_xll.qlCalendarAdvance(IborCalendar,$H3536,B3537,"f",FALSE)</f>
        <v>64111</v>
      </c>
      <c r="I3537" s="50">
        <f>_xll.qlInterestRateIndexValueDate(Index3M,$H3537)</f>
        <v>64116</v>
      </c>
      <c r="J3537" s="53" t="e">
        <f>IFERROR(_xll.qlIndexFixing(Index3M,H3537,TRUE,_xll.ohTrigger(RecalcTrigger,Trigger3M)),NA())</f>
        <v>#N/A</v>
      </c>
      <c r="K3537" s="53" t="e">
        <f>IFERROR(_xll.qlIndexFixing(ONIndex3M,I3537,TRUE,_xll.ohTrigger(RecalcTrigger,Trigger3M)),NA())</f>
        <v>#N/A</v>
      </c>
      <c r="L3537" s="53" t="e">
        <f>IFERROR(_xll.qlIndexFixing(Index6M,$H3537,TRUE,_xll.ohTrigger(RecalcTrigger,Trigger6M)),NA())</f>
        <v>#N/A</v>
      </c>
      <c r="M3537" s="53" t="e">
        <f>IFERROR(_xll.qlIndexFixing(ONIndex6M,I3537,TRUE,_xll.ohTrigger(RecalcTrigger,Trigger6M)),NA())</f>
        <v>#N/A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59</vt:i4>
      </vt:variant>
    </vt:vector>
  </HeadingPairs>
  <TitlesOfParts>
    <vt:vector size="64" baseType="lpstr">
      <vt:lpstr>General Settings</vt:lpstr>
      <vt:lpstr>ON Monitor</vt:lpstr>
      <vt:lpstr>3M Monitor</vt:lpstr>
      <vt:lpstr>6M Monitor</vt:lpstr>
      <vt:lpstr>Data</vt:lpstr>
      <vt:lpstr>Calendar</vt:lpstr>
      <vt:lpstr>Check3M</vt:lpstr>
      <vt:lpstr>Check6M</vt:lpstr>
      <vt:lpstr>CheckON</vt:lpstr>
      <vt:lpstr>Currency</vt:lpstr>
      <vt:lpstr>'3M Monitor'!DataTable</vt:lpstr>
      <vt:lpstr>'6M Monitor'!DataTable</vt:lpstr>
      <vt:lpstr>'ON Monitor'!DataTable</vt:lpstr>
      <vt:lpstr>'ON Monitor'!DayCountConv</vt:lpstr>
      <vt:lpstr>DiscountingCurve</vt:lpstr>
      <vt:lpstr>'3M Monitor'!DiscountingEngine</vt:lpstr>
      <vt:lpstr>EvaluationDate</vt:lpstr>
      <vt:lpstr>'3M Monitor'!FixedLegBDC</vt:lpstr>
      <vt:lpstr>'6M Monitor'!FixedLegBDC</vt:lpstr>
      <vt:lpstr>'3M Monitor'!FixedLegDayCounter</vt:lpstr>
      <vt:lpstr>'6M Monitor'!FixedLegDayCounter</vt:lpstr>
      <vt:lpstr>'3M Monitor'!FixedLegTenor</vt:lpstr>
      <vt:lpstr>'6M Monitor'!FixedLegTenor</vt:lpstr>
      <vt:lpstr>Flag3M</vt:lpstr>
      <vt:lpstr>Flag6M</vt:lpstr>
      <vt:lpstr>FlagON</vt:lpstr>
      <vt:lpstr>FRA3MCheck</vt:lpstr>
      <vt:lpstr>FRA3MDates</vt:lpstr>
      <vt:lpstr>FRA3MNull</vt:lpstr>
      <vt:lpstr>FRA3MQuotes</vt:lpstr>
      <vt:lpstr>FRA6MCheck</vt:lpstr>
      <vt:lpstr>FRA6MDates</vt:lpstr>
      <vt:lpstr>FRA6MNull</vt:lpstr>
      <vt:lpstr>FRA6MQuotes</vt:lpstr>
      <vt:lpstr>Fwd3M</vt:lpstr>
      <vt:lpstr>Fwd6M</vt:lpstr>
      <vt:lpstr>FwdON</vt:lpstr>
      <vt:lpstr>'ON Monitor'!FwdStart</vt:lpstr>
      <vt:lpstr>HolidayCheck</vt:lpstr>
      <vt:lpstr>IborCalendar</vt:lpstr>
      <vt:lpstr>Index3M</vt:lpstr>
      <vt:lpstr>Index6M</vt:lpstr>
      <vt:lpstr>IndexON</vt:lpstr>
      <vt:lpstr>InterestRatesTrigger</vt:lpstr>
      <vt:lpstr>JointCalendar</vt:lpstr>
      <vt:lpstr>LocalCalendar</vt:lpstr>
      <vt:lpstr>ObjectOverwrite</vt:lpstr>
      <vt:lpstr>ONFwd3M</vt:lpstr>
      <vt:lpstr>ONFwd6M</vt:lpstr>
      <vt:lpstr>ONIndex3M</vt:lpstr>
      <vt:lpstr>ONIndex6M</vt:lpstr>
      <vt:lpstr>'ON Monitor'!OvernightIndex</vt:lpstr>
      <vt:lpstr>Permanent</vt:lpstr>
      <vt:lpstr>QuoteSuffix</vt:lpstr>
      <vt:lpstr>RecalcTrigger</vt:lpstr>
      <vt:lpstr>SettlementDate</vt:lpstr>
      <vt:lpstr>SettlementDateON</vt:lpstr>
      <vt:lpstr>SettlementDates</vt:lpstr>
      <vt:lpstr>SettlementDatesON</vt:lpstr>
      <vt:lpstr>SettlementDays</vt:lpstr>
      <vt:lpstr>Trigger</vt:lpstr>
      <vt:lpstr>Trigger3M</vt:lpstr>
      <vt:lpstr>Trigger6M</vt:lpstr>
      <vt:lpstr>TriggerON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FONDI STEFANO</cp:lastModifiedBy>
  <dcterms:created xsi:type="dcterms:W3CDTF">2014-01-14T16:38:43Z</dcterms:created>
  <dcterms:modified xsi:type="dcterms:W3CDTF">2015-09-29T18:02:47Z</dcterms:modified>
</cp:coreProperties>
</file>